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ETOOKE\Box\Angel -CDLAC&amp;TCAC Joint Application\Final\Application\Section 40 - TCAC Excel Application\"/>
    </mc:Choice>
  </mc:AlternateContent>
  <xr:revisionPtr revIDLastSave="0" documentId="8_{E140DD10-9ABF-404E-9B81-FF3E0CC5C94D}" xr6:coauthVersionLast="46" xr6:coauthVersionMax="46" xr10:uidLastSave="{00000000-0000-0000-0000-000000000000}"/>
  <bookViews>
    <workbookView xWindow="-24120" yWindow="-2085" windowWidth="24240" windowHeight="131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ervice Amenities Budget" sheetId="22" r:id="rId7"/>
    <sheet name="Sources and Basis Breakdown" sheetId="13" r:id="rId8"/>
    <sheet name="CalHFA Addendum" sheetId="23" r:id="rId9"/>
    <sheet name="CDLAC Points System" sheetId="20" r:id="rId10"/>
    <sheet name="CDLAC Tie Breaker" sheetId="21" r:id="rId11"/>
    <sheet name="Basis &amp; Credits" sheetId="15"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1">[2]Application!$BC$673:$BI$673</definedName>
    <definedName name="bedrooms" localSheetId="9">#REF!</definedName>
    <definedName name="bedrooms" localSheetId="10">#REF!</definedName>
    <definedName name="bedrooms" localSheetId="2">[1]Application!$BC$648:$BI$648</definedName>
    <definedName name="bedrooms" localSheetId="15">[3]Application!$BC$682:$BI$682</definedName>
    <definedName name="bedrooms" localSheetId="6">[4]Application!$BC$673:$BI$673</definedName>
    <definedName name="bedrooms" localSheetId="7">[2]Application!$BC$673:$BI$673</definedName>
    <definedName name="bedrooms">Application!$BP$669:$BV$669</definedName>
    <definedName name="Counties" localSheetId="3">#REF!</definedName>
    <definedName name="Counties" localSheetId="11">#REF!</definedName>
    <definedName name="Counties" localSheetId="9">#REF!</definedName>
    <definedName name="Counties" localSheetId="10">#REF!</definedName>
    <definedName name="Counties" localSheetId="1">#REF!</definedName>
    <definedName name="Counties" localSheetId="6">#REF!</definedName>
    <definedName name="Counties" localSheetId="7">#REF!</definedName>
    <definedName name="Counties">#REF!</definedName>
    <definedName name="Counties1">#REF!</definedName>
    <definedName name="FMRS" localSheetId="3">#REF!</definedName>
    <definedName name="FMRS" localSheetId="11">#REF!</definedName>
    <definedName name="FMRS" localSheetId="9">#REF!</definedName>
    <definedName name="FMRS" localSheetId="10">#REF!</definedName>
    <definedName name="FMRS" localSheetId="1">#REF!</definedName>
    <definedName name="FMRS" localSheetId="6">#REF!</definedName>
    <definedName name="FMRS" localSheetId="7">#REF!</definedName>
    <definedName name="FMRS">#REF!</definedName>
    <definedName name="FMRS1">#REF!</definedName>
    <definedName name="importme" localSheetId="3">#REF!</definedName>
    <definedName name="importme" localSheetId="11">#REF!</definedName>
    <definedName name="importme" localSheetId="9">#REF!</definedName>
    <definedName name="importme" localSheetId="10">#REF!</definedName>
    <definedName name="importme" localSheetId="1">#REF!</definedName>
    <definedName name="importme" localSheetId="6">#REF!</definedName>
    <definedName name="importme" localSheetId="7">#REF!</definedName>
    <definedName name="importme">#REF!</definedName>
    <definedName name="k">#REF!</definedName>
    <definedName name="my_lookup_counties" localSheetId="3">#REF!</definedName>
    <definedName name="my_lookup_counties" localSheetId="11">#REF!</definedName>
    <definedName name="my_lookup_counties" localSheetId="9">#REF!</definedName>
    <definedName name="my_lookup_counties" localSheetId="10">#REF!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0">'[6]Basis Matrix'!$A$1:$H$145</definedName>
    <definedName name="PRINT" localSheetId="1">'[7]Basis Matrix'!$A$1:$H$145</definedName>
    <definedName name="PRINT" localSheetId="2">'[5]Basis Matrix'!$A$1:$H$145</definedName>
    <definedName name="PRINT" localSheetId="15">'[7]Basis Matrix'!$A$1:$H$145</definedName>
    <definedName name="PRINT" localSheetId="6">'[5]Basis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1">'Basis &amp; Credits'!$A$1:$AN$91</definedName>
    <definedName name="_xlnm.Print_Area" localSheetId="9">'CDLAC Points System'!$A$1:$AM$803</definedName>
    <definedName name="_xlnm.Print_Area" localSheetId="10">'CDLAC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6">'Service Amenities Budget'!$A$1:$K$40</definedName>
    <definedName name="_xlnm.Print_Area" localSheetId="7">'Sources and Basis Breakdown'!$A$1:$J$111</definedName>
    <definedName name="_xlnm.Print_Area" localSheetId="5">'Sources and Uses Budget'!$A$1:$T$139</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0">[6]Feasibility!$X$4:$AL$75</definedName>
    <definedName name="PRINT1" localSheetId="1">[7]Feasibility!$X$4:$AL$75</definedName>
    <definedName name="PRINT1" localSheetId="2">[5]Feasibility!$X$4:$AL$75</definedName>
    <definedName name="PRINT1" localSheetId="15">[7]Feasibility!$X$4:$AL$75</definedName>
    <definedName name="PRINT1" localSheetId="6">[5]Feasibility!$X$4:$AL$75</definedName>
    <definedName name="PRINT1">[7]Feasibility!$X$4:$AL$75</definedName>
    <definedName name="PRINT2" localSheetId="3">[5]Feasibility!$X$78:$AM$145</definedName>
    <definedName name="PRINT2" localSheetId="9">[6]Feasibility!$X$78:$AM$145</definedName>
    <definedName name="PRINT2" localSheetId="10">[6]Feasibility!$X$78:$AM$145</definedName>
    <definedName name="PRINT2" localSheetId="1">[7]Feasibility!$X$78:$AM$145</definedName>
    <definedName name="PRINT2" localSheetId="2">[5]Feasibility!$X$78:$AM$145</definedName>
    <definedName name="PRINT2" localSheetId="15">[7]Feasibility!$X$78:$AM$145</definedName>
    <definedName name="PRINT2" localSheetId="6">[5]Feasibility!$X$78:$AM$145</definedName>
    <definedName name="PRINT2">[7]Feasibility!$X$78:$AM$145</definedName>
    <definedName name="PRINT3" localSheetId="3">[5]Feasibility!$A$152:$L$224</definedName>
    <definedName name="PRINT3" localSheetId="9">[6]Feasibility!$A$152:$L$224</definedName>
    <definedName name="PRINT3" localSheetId="10">[6]Feasibility!$A$152:$L$224</definedName>
    <definedName name="PRINT3" localSheetId="1">[7]Feasibility!$A$152:$L$224</definedName>
    <definedName name="PRINT3" localSheetId="2">[5]Feasibility!$A$152:$L$224</definedName>
    <definedName name="PRINT3" localSheetId="15">[7]Feasibility!$A$152:$L$224</definedName>
    <definedName name="PRINT3" localSheetId="6">[5]Feasibility!$A$152:$L$224</definedName>
    <definedName name="PRINT3">[7]Feasibility!$A$152:$L$224</definedName>
    <definedName name="PRINT4" localSheetId="3">[5]Feasibility!$A$225:$L$310</definedName>
    <definedName name="PRINT4" localSheetId="9">[6]Feasibility!$A$225:$L$310</definedName>
    <definedName name="PRINT4" localSheetId="10">[6]Feasibility!$A$225:$L$310</definedName>
    <definedName name="PRINT4" localSheetId="1">[7]Feasibility!$A$225:$L$310</definedName>
    <definedName name="PRINT4" localSheetId="2">[5]Feasibility!$A$225:$L$310</definedName>
    <definedName name="PRINT4" localSheetId="15">[7]Feasibility!$A$225:$L$310</definedName>
    <definedName name="PRINT4" localSheetId="6">[5]Feasibility!$A$225:$L$310</definedName>
    <definedName name="PRINT4">[7]Feasibility!$A$225:$L$310</definedName>
    <definedName name="set_aside" localSheetId="11">[2]Application!$AP$211:$AP$220</definedName>
    <definedName name="set_aside" localSheetId="7">[2]Application!$AP$211:$AP$220</definedName>
    <definedName name="set_aside">[8]Application!$AP$210:$AP$219</definedName>
    <definedName name="TC_Rent" localSheetId="3">'[5]100%RENTS'!$A$5:$H$62</definedName>
    <definedName name="TC_Rent" localSheetId="11">[2]Application!$BC$674:$BI$731</definedName>
    <definedName name="TC_Rent" localSheetId="9">#REF!</definedName>
    <definedName name="TC_Rent" localSheetId="10">#REF!</definedName>
    <definedName name="TC_Rent" localSheetId="1">'[7]100%RENTS'!$A$5:$H$62</definedName>
    <definedName name="TC_Rent" localSheetId="2">[1]Application!$BC$649:$BI$706</definedName>
    <definedName name="TC_Rent" localSheetId="15">[3]Application!$BC$683:$BI$740</definedName>
    <definedName name="TC_Rent" localSheetId="6">[4]Application!$BC$674:$BI$731</definedName>
    <definedName name="TC_Rent" localSheetId="7">[2]Application!$BC$674:$BI$731</definedName>
    <definedName name="TC_Rent">Application!$BP$670:$BV$727</definedName>
    <definedName name="Z_48A1B9AA_9520_4513_968D_1FB22989E0AF_.wvu.Cols" localSheetId="11" hidden="1">'Basis &amp; Credits'!$AO:$IV</definedName>
    <definedName name="Z_48A1B9AA_9520_4513_968D_1FB22989E0AF_.wvu.Cols" localSheetId="9" hidden="1">'CDLAC Points System'!$AN:$CC</definedName>
    <definedName name="Z_48A1B9AA_9520_4513_968D_1FB22989E0AF_.wvu.Cols" localSheetId="7" hidden="1">'Sources and Basis Breakdown'!$K:$IV</definedName>
    <definedName name="Z_48A1B9AA_9520_4513_968D_1FB22989E0AF_.wvu.PrintArea" localSheetId="11" hidden="1">'Basis &amp; Credits'!$A$1:$AN$82</definedName>
    <definedName name="Z_48A1B9AA_9520_4513_968D_1FB22989E0AF_.wvu.PrintArea" localSheetId="9" hidden="1">'CDLAC Points System'!$A$1:$AM$803</definedName>
    <definedName name="Z_48A1B9AA_9520_4513_968D_1FB22989E0AF_.wvu.PrintArea" localSheetId="6" hidden="1">'Service Amenities Budget'!$A$1:$K$41</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1"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 i="7" l="1"/>
  <c r="I53" i="7" s="1"/>
  <c r="K53" i="7" s="1"/>
  <c r="M53" i="7" s="1"/>
  <c r="O53" i="7" s="1"/>
  <c r="Q53" i="7" s="1"/>
  <c r="S53" i="7" s="1"/>
  <c r="U53" i="7" s="1"/>
  <c r="W53" i="7" s="1"/>
  <c r="Y53" i="7" s="1"/>
  <c r="AA53" i="7" s="1"/>
  <c r="AC53" i="7" s="1"/>
  <c r="AE53" i="7" s="1"/>
  <c r="AG53" i="7" s="1"/>
  <c r="G52" i="7"/>
  <c r="I52" i="7" s="1"/>
  <c r="K52" i="7" s="1"/>
  <c r="M52" i="7" s="1"/>
  <c r="O52" i="7" s="1"/>
  <c r="Q52" i="7" s="1"/>
  <c r="S52" i="7" s="1"/>
  <c r="U52" i="7" s="1"/>
  <c r="W52" i="7" s="1"/>
  <c r="Y52" i="7" s="1"/>
  <c r="AA52" i="7" s="1"/>
  <c r="AC52" i="7" s="1"/>
  <c r="AE52" i="7" s="1"/>
  <c r="AG52" i="7" s="1"/>
  <c r="G32" i="22"/>
  <c r="G23" i="22"/>
  <c r="G33" i="22"/>
  <c r="G24" i="22"/>
  <c r="E49" i="4"/>
  <c r="C49" i="4"/>
  <c r="S95" i="4"/>
  <c r="E95" i="4"/>
  <c r="E94" i="4"/>
  <c r="E30" i="4"/>
  <c r="E99" i="4"/>
  <c r="S53" i="4"/>
  <c r="C79" i="4"/>
  <c r="C13" i="4"/>
  <c r="S101" i="4" l="1"/>
  <c r="S100" i="4"/>
  <c r="C69" i="4"/>
  <c r="C61" i="4"/>
  <c r="S50" i="4"/>
  <c r="S48" i="4"/>
  <c r="S43" i="4"/>
  <c r="S41" i="4"/>
  <c r="S40" i="4"/>
  <c r="C53" i="4"/>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E28" i="7" l="1"/>
  <c r="O28" i="7"/>
  <c r="M28" i="7"/>
  <c r="AA28" i="7"/>
  <c r="K28" i="7"/>
  <c r="I28" i="7"/>
  <c r="W28" i="7"/>
  <c r="U28" i="7"/>
  <c r="Q28" i="7"/>
  <c r="AC28" i="7"/>
  <c r="Y28" i="7"/>
  <c r="G28" i="7"/>
  <c r="AG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S102" i="4" s="1"/>
  <c r="E102" i="13" s="1"/>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R11" i="4" l="1"/>
  <c r="R81" i="4"/>
  <c r="S80" i="4"/>
  <c r="N153" i="23"/>
  <c r="D51" i="11"/>
  <c r="D30" i="11"/>
  <c r="B54" i="4"/>
  <c r="B26"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S105" i="4"/>
  <c r="S107" i="4" s="1"/>
  <c r="E107" i="13" s="1"/>
  <c r="Y11" i="15" s="1"/>
  <c r="Y23" i="15" s="1"/>
  <c r="Y26" i="15" s="1"/>
  <c r="Y28" i="15" s="1"/>
  <c r="CS663" i="3"/>
  <c r="J8" i="22" s="1"/>
  <c r="J10" i="22" s="1"/>
  <c r="U588" i="20" s="1"/>
  <c r="P420" i="3"/>
  <c r="E126" i="20"/>
  <c r="E127" i="20" s="1"/>
  <c r="H107" i="13"/>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3" i="3"/>
  <c r="AB47" i="15"/>
  <c r="AB49" i="15" s="1"/>
  <c r="C106" i="11" l="1"/>
  <c r="D106" i="11" s="1"/>
  <c r="AF766" i="20"/>
  <c r="AC455" i="3"/>
  <c r="T11" i="15"/>
  <c r="T23" i="15" s="1"/>
  <c r="Y64" i="15" s="1"/>
  <c r="Y68" i="15" s="1"/>
  <c r="E105" i="13"/>
  <c r="AD11" i="15"/>
  <c r="AD23" i="15" s="1"/>
  <c r="AD26" i="15" s="1"/>
  <c r="AD28" i="15" s="1"/>
  <c r="AI11" i="15"/>
  <c r="AI23" i="15" s="1"/>
  <c r="AI26" i="15" s="1"/>
  <c r="AI28" i="15" s="1"/>
  <c r="AP94" i="20"/>
  <c r="AK97" i="20" s="1"/>
  <c r="T786" i="20" s="1"/>
  <c r="AF786" i="20" s="1"/>
  <c r="E94" i="20"/>
  <c r="AG253" i="20"/>
  <c r="AK256" i="20" s="1"/>
  <c r="T792" i="20" s="1"/>
  <c r="AF792" i="20" s="1"/>
  <c r="AJ1015" i="3"/>
  <c r="AJ1011" i="3"/>
  <c r="AJ1008" i="3"/>
  <c r="AJ1020" i="3"/>
  <c r="AJ977" i="3"/>
  <c r="AJ986" i="3"/>
  <c r="AJ995" i="3"/>
  <c r="AP765" i="20"/>
  <c r="AJ992" i="3"/>
  <c r="AP768" i="20"/>
  <c r="AP767" i="20"/>
  <c r="B1039" i="3"/>
  <c r="I15" i="21"/>
  <c r="I14" i="21"/>
  <c r="G44" i="7"/>
  <c r="G59" i="7" s="1"/>
  <c r="G61" i="7" s="1"/>
  <c r="K4" i="7"/>
  <c r="M4" i="7" s="1"/>
  <c r="M5" i="7" s="1"/>
  <c r="I10" i="7"/>
  <c r="I36" i="7" s="1"/>
  <c r="I48" i="7" s="1"/>
  <c r="Q21" i="7"/>
  <c r="Q34" i="7" s="1"/>
  <c r="S14" i="7"/>
  <c r="M6" i="7"/>
  <c r="K7" i="7"/>
  <c r="O9" i="7"/>
  <c r="Q8" i="7"/>
  <c r="AB54" i="15"/>
  <c r="AB55" i="15" s="1"/>
  <c r="T26" i="15" l="1"/>
  <c r="T28" i="15" s="1"/>
  <c r="T29" i="15" s="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61" i="7" s="1"/>
  <c r="I47" i="7"/>
  <c r="Q4" i="7"/>
  <c r="S4" i="7" s="1"/>
  <c r="K48" i="7"/>
  <c r="M44" i="7"/>
  <c r="M48" i="7"/>
  <c r="S9" i="7"/>
  <c r="U8" i="7"/>
  <c r="U21" i="7"/>
  <c r="U34" i="7" s="1"/>
  <c r="W14" i="7"/>
  <c r="K47" i="7"/>
  <c r="K46" i="7"/>
  <c r="K59" i="7"/>
  <c r="K61" i="7" s="1"/>
  <c r="O7" i="7"/>
  <c r="O10" i="7" s="1"/>
  <c r="O36" i="7" s="1"/>
  <c r="Q6" i="7"/>
  <c r="AB57" i="15" l="1"/>
  <c r="AB59" i="15" s="1"/>
  <c r="AB76" i="15" s="1"/>
  <c r="AB77" i="15" s="1"/>
  <c r="E3" i="21" s="1"/>
  <c r="E7" i="21" s="1"/>
  <c r="E18" i="21" s="1"/>
  <c r="Q5" i="7"/>
  <c r="O44" i="7"/>
  <c r="O48" i="7"/>
  <c r="W21" i="7"/>
  <c r="W34" i="7" s="1"/>
  <c r="Y14" i="7"/>
  <c r="W8" i="7"/>
  <c r="U9" i="7"/>
  <c r="M47" i="7"/>
  <c r="M46" i="7"/>
  <c r="M59" i="7"/>
  <c r="M61" i="7" s="1"/>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61" i="7" s="1"/>
  <c r="O46" i="7"/>
  <c r="O47" i="7"/>
  <c r="M69" i="7" l="1"/>
  <c r="M71" i="7" s="1"/>
  <c r="Q44" i="7"/>
  <c r="Q46" i="7" s="1"/>
  <c r="S44" i="7"/>
  <c r="S48" i="7"/>
  <c r="W6" i="7"/>
  <c r="U7" i="7"/>
  <c r="U10" i="7" s="1"/>
  <c r="U36" i="7" s="1"/>
  <c r="Y4" i="7"/>
  <c r="W5" i="7"/>
  <c r="AA21" i="7"/>
  <c r="AA34" i="7" s="1"/>
  <c r="AC14" i="7"/>
  <c r="Y9" i="7"/>
  <c r="AA8" i="7"/>
  <c r="O69" i="7" l="1"/>
  <c r="O71" i="7" s="1"/>
  <c r="Q59" i="7"/>
  <c r="Q61" i="7" s="1"/>
  <c r="Q47" i="7"/>
  <c r="U44" i="7"/>
  <c r="U48" i="7"/>
  <c r="AE14" i="7"/>
  <c r="AC21" i="7"/>
  <c r="AC34" i="7" s="1"/>
  <c r="W7" i="7"/>
  <c r="W10" i="7" s="1"/>
  <c r="W36" i="7" s="1"/>
  <c r="Y6" i="7"/>
  <c r="AA4" i="7"/>
  <c r="Y5" i="7"/>
  <c r="AA9" i="7"/>
  <c r="AC8" i="7"/>
  <c r="S59" i="7"/>
  <c r="S61" i="7" s="1"/>
  <c r="S47" i="7"/>
  <c r="S46" i="7"/>
  <c r="AA6" i="7" l="1"/>
  <c r="Y7" i="7"/>
  <c r="Y10" i="7" s="1"/>
  <c r="Y36" i="7" s="1"/>
  <c r="AE8" i="7"/>
  <c r="AC9" i="7"/>
  <c r="AC4" i="7"/>
  <c r="AA5" i="7"/>
  <c r="W48" i="7"/>
  <c r="W44" i="7"/>
  <c r="AG14" i="7"/>
  <c r="AG21" i="7" s="1"/>
  <c r="AG34" i="7" s="1"/>
  <c r="AE21" i="7"/>
  <c r="AE34" i="7" s="1"/>
  <c r="U47" i="7"/>
  <c r="U46" i="7"/>
  <c r="U59" i="7"/>
  <c r="U61" i="7" s="1"/>
  <c r="S69" i="7" l="1"/>
  <c r="S71" i="7" s="1"/>
  <c r="Q69" i="7"/>
  <c r="Q71" i="7" s="1"/>
  <c r="W46" i="7"/>
  <c r="W59" i="7"/>
  <c r="W61" i="7" s="1"/>
  <c r="W47" i="7"/>
  <c r="Y44" i="7"/>
  <c r="Y48" i="7"/>
  <c r="AE4" i="7"/>
  <c r="AC5" i="7"/>
  <c r="AE9" i="7"/>
  <c r="AG8" i="7"/>
  <c r="AG9" i="7" s="1"/>
  <c r="AA7" i="7"/>
  <c r="AA10" i="7" s="1"/>
  <c r="AA36" i="7" s="1"/>
  <c r="AC6" i="7"/>
  <c r="U69" i="7" l="1"/>
  <c r="U71" i="7" s="1"/>
  <c r="AA48" i="7"/>
  <c r="AA44" i="7"/>
  <c r="AE5" i="7"/>
  <c r="AG4" i="7"/>
  <c r="Y47" i="7"/>
  <c r="Y46" i="7"/>
  <c r="Y59" i="7"/>
  <c r="Y61" i="7" s="1"/>
  <c r="AC7" i="7"/>
  <c r="AC10" i="7" s="1"/>
  <c r="AC36" i="7" s="1"/>
  <c r="AE6" i="7"/>
  <c r="W69" i="7" l="1"/>
  <c r="W71" i="7" s="1"/>
  <c r="AE7" i="7"/>
  <c r="AE10" i="7" s="1"/>
  <c r="AE36" i="7" s="1"/>
  <c r="AG6" i="7"/>
  <c r="AG7" i="7" s="1"/>
  <c r="AC44" i="7"/>
  <c r="AC48" i="7"/>
  <c r="AG5" i="7"/>
  <c r="AA46" i="7"/>
  <c r="AA47" i="7"/>
  <c r="AA59" i="7"/>
  <c r="AA61" i="7" s="1"/>
  <c r="Y69" i="7" l="1"/>
  <c r="Y71" i="7" s="1"/>
  <c r="AG10" i="7"/>
  <c r="AG36" i="7" s="1"/>
  <c r="AG48" i="7" s="1"/>
  <c r="AE48" i="7"/>
  <c r="AE44" i="7"/>
  <c r="AC46" i="7"/>
  <c r="AC59" i="7"/>
  <c r="AC61" i="7" s="1"/>
  <c r="AC47" i="7"/>
  <c r="AA69" i="7" l="1"/>
  <c r="AA71" i="7" s="1"/>
  <c r="AG44" i="7"/>
  <c r="AG46" i="7" s="1"/>
  <c r="AE59" i="7"/>
  <c r="AE61" i="7" s="1"/>
  <c r="AE46" i="7"/>
  <c r="AE47" i="7"/>
  <c r="AC69" i="7" l="1"/>
  <c r="AC71" i="7" s="1"/>
  <c r="AG59" i="7"/>
  <c r="AG61" i="7" s="1"/>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4DC2DB3B-9EA6-4573-8FEE-667AA6F208AC}">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<sst xmlns="http://schemas.openxmlformats.org/spreadsheetml/2006/main" count="5090" uniqueCount="2677">
  <si>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</si>
  <si>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</si>
  <si>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</si>
  <si>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</si>
  <si>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</si>
  <si>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</si>
  <si>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</si>
  <si>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</si>
  <si>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</si>
  <si>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</si>
  <si>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</si>
  <si>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</si>
  <si>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</si>
  <si>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</si>
  <si>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</si>
  <si>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</si>
  <si>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</si>
  <si>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</si>
  <si>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</si>
  <si>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</si>
  <si>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</si>
  <si>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</si>
  <si>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</si>
  <si>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</si>
  <si>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</si>
  <si>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</si>
  <si>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</si>
  <si>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</si>
  <si>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</si>
  <si>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</si>
  <si>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</si>
  <si>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</si>
  <si>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</si>
  <si>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</si>
  <si>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</si>
  <si>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</si>
  <si>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</si>
  <si>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</si>
  <si>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</si>
  <si>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</si>
  <si>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</si>
  <si>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</si>
  <si>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</si>
  <si>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</si>
  <si>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</si>
  <si>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</si>
  <si>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</si>
  <si>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</si>
  <si>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</si>
  <si>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</si>
  <si>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</si>
  <si>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</si>
  <si>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</si>
  <si>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</si>
  <si>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</si>
  <si>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</si>
  <si>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</si>
  <si>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</si>
  <si>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</si>
  <si>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</si>
  <si>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</si>
  <si>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</si>
  <si>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</si>
  <si>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</si>
  <si>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</si>
  <si>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</si>
  <si>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</si>
  <si>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</si>
  <si>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</si>
  <si>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</si>
  <si>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</si>
  <si>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</si>
  <si>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</si>
  <si>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</si>
  <si>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</si>
  <si>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</si>
  <si>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</si>
  <si>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</si>
  <si>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</si>
  <si>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</si>
  <si>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</si>
  <si>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</si>
  <si>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</si>
  <si>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</si>
  <si>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</si>
  <si>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</si>
  <si>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</si>
  <si>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</si>
  <si>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</si>
  <si>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</si>
  <si>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</si>
  <si>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</si>
  <si>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</si>
  <si>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</si>
  <si>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</si>
  <si>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</si>
  <si>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</si>
  <si>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</si>
  <si>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</si>
  <si>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</si>
  <si>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</si>
  <si>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</si>
  <si>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</si>
  <si>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</si>
  <si>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</si>
  <si>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</si>
  <si>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</si>
  <si>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</si>
  <si>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</si>
  <si>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</si>
  <si>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</si>
  <si>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</si>
  <si>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</si>
  <si>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</si>
  <si>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</si>
  <si>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</si>
  <si>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</si>
  <si>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</si>
  <si>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</si>
  <si>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</si>
  <si>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</si>
  <si>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</si>
  <si>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</si>
  <si>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</si>
  <si>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</si>
  <si>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</si>
  <si>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</si>
  <si>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</si>
  <si>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</si>
  <si>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</si>
  <si>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</si>
  <si>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</si>
  <si>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</si>
  <si>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</si>
  <si>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</si>
  <si>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</si>
  <si>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</si>
  <si>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</si>
  <si>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</si>
  <si>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</si>
  <si>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</si>
  <si>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</si>
  <si>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</si>
  <si>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</si>
  <si>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</si>
  <si>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</si>
  <si>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</si>
  <si>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</si>
  <si>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</si>
  <si>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</si>
  <si>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</si>
  <si>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</si>
  <si>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</si>
  <si>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</si>
  <si>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</si>
  <si>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</si>
  <si>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</si>
  <si>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</si>
  <si>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</si>
  <si>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</si>
  <si>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</si>
  <si>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</si>
  <si>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</si>
  <si>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</si>
  <si>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</si>
  <si>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</si>
  <si>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</si>
  <si>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</si>
  <si>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</si>
  <si>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</si>
  <si>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</si>
  <si>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</si>
  <si>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</si>
  <si>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</si>
  <si>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</si>
  <si>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</si>
  <si>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</si>
  <si>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</si>
  <si>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</si>
  <si>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</si>
  <si>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</si>
  <si>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</si>
  <si>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</si>
  <si>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</si>
  <si>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</si>
  <si>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</si>
  <si>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</si>
  <si>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</si>
  <si>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</si>
  <si>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</si>
  <si>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</si>
  <si>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</si>
  <si>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</si>
  <si>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</si>
  <si>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</si>
  <si>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</si>
  <si>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</si>
  <si>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</si>
  <si>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</si>
  <si>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</si>
  <si>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</si>
  <si>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</si>
  <si>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</si>
  <si>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</si>
  <si>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</si>
  <si>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</si>
  <si>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</si>
  <si>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</si>
  <si>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</si>
  <si>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</si>
  <si>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</si>
  <si>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</si>
  <si>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</si>
  <si>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</si>
  <si>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</si>
  <si>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</si>
  <si>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</si>
  <si>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</si>
  <si>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</si>
  <si>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</si>
  <si>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</si>
  <si>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</si>
  <si>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</si>
  <si>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</si>
  <si>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</si>
  <si>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</si>
  <si>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</si>
  <si>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</si>
  <si>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</si>
  <si>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</si>
  <si>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</si>
  <si>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</si>
  <si>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</si>
  <si>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</si>
  <si>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</si>
  <si>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</si>
  <si>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</si>
  <si>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</si>
  <si>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</si>
  <si>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</si>
  <si>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</si>
  <si>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</si>
  <si>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</si>
  <si>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</si>
  <si>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</si>
  <si>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</si>
  <si>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</si>
  <si>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</si>
  <si>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</si>
  <si>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</si>
  <si>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</si>
  <si>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</si>
  <si>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</si>
  <si>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</si>
  <si>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</si>
  <si>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</si>
  <si>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</si>
  <si>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</si>
  <si>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</si>
  <si>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</si>
  <si>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</si>
  <si>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</si>
  <si>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</si>
  <si>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</si>
  <si>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</si>
  <si>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</si>
  <si>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</si>
  <si>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</si>
  <si>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</si>
  <si>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</si>
  <si>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</si>
  <si>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</si>
  <si>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</si>
  <si>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</si>
  <si>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</si>
  <si>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</si>
  <si>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</si>
  <si>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</si>
  <si>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</si>
  <si>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</si>
  <si>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</si>
  <si>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</si>
  <si>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</si>
  <si>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</si>
  <si>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</si>
  <si>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</si>
  <si>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</si>
  <si>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</si>
  <si>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</si>
  <si>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</si>
  <si>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</si>
  <si>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</si>
  <si>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</si>
  <si>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</si>
  <si>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</si>
  <si>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</si>
  <si>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</si>
  <si>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</si>
  <si>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</si>
  <si>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</si>
  <si>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</si>
  <si>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</si>
  <si>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</si>
  <si>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</si>
  <si>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</si>
  <si>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</si>
  <si>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</si>
  <si>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</si>
  <si>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</si>
  <si>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</si>
  <si>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</si>
  <si>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</si>
  <si>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</si>
  <si>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</si>
  <si>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</si>
  <si>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</si>
  <si>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</si>
  <si>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</si>
  <si>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</si>
  <si>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</si>
  <si>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</si>
  <si>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</si>
  <si>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</si>
  <si>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</si>
  <si>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</si>
  <si>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</si>
  <si>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</si>
  <si>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</si>
  <si>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</si>
  <si>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</si>
  <si>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</si>
  <si>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</si>
  <si>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</si>
  <si>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</si>
  <si>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</si>
  <si>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</si>
  <si>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</si>
  <si>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</si>
  <si>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</si>
  <si>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</si>
  <si>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</si>
  <si>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</si>
  <si>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</si>
  <si>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</si>
  <si>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</si>
  <si>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</si>
  <si>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</si>
  <si>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</si>
  <si>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</si>
  <si>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</si>
  <si>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</si>
  <si>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</si>
  <si>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</si>
  <si>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</si>
  <si>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</si>
  <si>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</si>
  <si>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</si>
  <si>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</si>
  <si>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</si>
  <si>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</si>
  <si>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</si>
  <si>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</si>
  <si>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</si>
  <si>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</si>
  <si>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</si>
  <si>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</si>
  <si>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</si>
  <si>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</si>
  <si>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</si>
  <si>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</si>
  <si>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</si>
  <si>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</si>
  <si>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</si>
  <si>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</si>
  <si>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</si>
  <si>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</si>
  <si>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</si>
  <si>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</si>
  <si>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</si>
  <si>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</si>
  <si>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</si>
  <si>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</si>
  <si>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</si>
  <si>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</si>
  <si>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</si>
  <si>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</si>
  <si>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</si>
  <si>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</si>
  <si>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</si>
  <si>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</si>
  <si>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</si>
  <si>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</si>
  <si>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</si>
  <si>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</si>
  <si>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</si>
  <si>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</si>
  <si>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</si>
  <si>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</si>
  <si>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</si>
  <si>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</si>
  <si>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</si>
  <si>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</si>
  <si>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</si>
  <si>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</si>
  <si>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</si>
  <si>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</si>
  <si>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</si>
  <si>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</si>
  <si>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</si>
  <si>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</si>
  <si>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</si>
  <si>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</si>
  <si>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</si>
  <si>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</si>
  <si>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</si>
  <si>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</si>
  <si>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</si>
  <si>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</si>
  <si>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</si>
  <si>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</si>
  <si>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</si>
  <si>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</si>
  <si>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</si>
  <si>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</si>
  <si>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</si>
  <si>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</si>
  <si>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</si>
  <si>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</si>
  <si>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</si>
  <si>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</si>
  <si>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</si>
  <si>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</si>
  <si>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</si>
  <si>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</si>
  <si>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</si>
  <si>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</si>
  <si>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</si>
  <si>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</si>
  <si>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</si>
  <si>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</si>
  <si>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</si>
  <si>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</si>
  <si>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</si>
  <si>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</si>
  <si>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</si>
  <si>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</si>
  <si>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</si>
  <si>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</si>
  <si>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</si>
  <si>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</si>
  <si>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</si>
  <si>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</si>
  <si>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</si>
  <si>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</si>
  <si>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</si>
  <si>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</si>
  <si>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</si>
  <si>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</si>
  <si>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</si>
  <si>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</si>
  <si>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</si>
  <si>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</si>
  <si>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</si>
  <si>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</si>
  <si>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</si>
  <si>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</si>
  <si>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</si>
  <si>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</si>
  <si>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</si>
  <si>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</si>
  <si>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</si>
  <si>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</si>
  <si>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</si>
  <si>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</si>
  <si>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</si>
  <si>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</si>
  <si>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</si>
  <si>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</si>
  <si>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</si>
  <si>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</si>
  <si>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</si>
  <si>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</si>
  <si>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</si>
  <si>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</si>
  <si>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</si>
  <si>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</si>
  <si>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</si>
  <si>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</si>
  <si>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</si>
  <si>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</si>
  <si>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</si>
  <si>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</si>
  <si>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</si>
  <si>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</si>
  <si>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</si>
  <si>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</si>
  <si>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</si>
  <si>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</si>
  <si>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</si>
  <si>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</si>
  <si>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</si>
  <si>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</si>
  <si>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</si>
  <si>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</si>
  <si>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</si>
  <si>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</si>
  <si>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</si>
  <si>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</si>
  <si>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</si>
  <si>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</si>
  <si>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</si>
  <si>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</si>
  <si>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</si>
  <si>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</si>
  <si>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</si>
  <si>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</si>
  <si>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</si>
  <si>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</si>
  <si>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</si>
  <si>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</si>
  <si>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</si>
  <si>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Attachment 1-D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</si>
  <si>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</si>
  <si>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</si>
  <si>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</si>
  <si>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</si>
  <si>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</si>
  <si>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</si>
  <si>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</si>
  <si>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</si>
  <si>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</si>
  <si>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</si>
  <si>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</si>
  <si>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</si>
  <si>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</si>
  <si>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</si>
  <si>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</si>
  <si>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</si>
  <si>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</si>
  <si>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</si>
  <si>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</si>
  <si>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</si>
  <si>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</si>
  <si>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</si>
  <si>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</si>
  <si>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</si>
  <si>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</si>
  <si>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</si>
  <si>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</si>
  <si>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</si>
  <si>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</si>
  <si>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</si>
  <si>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</si>
  <si>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</si>
  <si>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</si>
  <si>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</si>
  <si>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</si>
  <si>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</si>
  <si>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</si>
  <si>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</si>
  <si>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</si>
  <si>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</si>
  <si>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</si>
  <si>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</si>
  <si>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</si>
  <si>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</si>
  <si>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</si>
  <si>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</si>
  <si>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</si>
  <si>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</si>
  <si>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</si>
  <si>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</si>
  <si>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</si>
  <si>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</si>
  <si>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</si>
  <si>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</si>
  <si>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</si>
  <si>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</si>
  <si>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</si>
  <si>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</si>
  <si>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</si>
  <si>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</si>
  <si>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</si>
  <si>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</si>
  <si>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</si>
  <si>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</si>
  <si>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</si>
  <si>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</si>
  <si>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</si>
  <si>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</si>
  <si>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</si>
  <si>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</si>
  <si>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</si>
  <si>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</si>
  <si>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</si>
  <si>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</si>
  <si>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</si>
  <si>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</si>
  <si>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</si>
  <si>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</si>
  <si>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</si>
  <si>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</si>
  <si>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</si>
  <si>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</si>
  <si>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</si>
  <si>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</si>
  <si>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</si>
  <si>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</si>
  <si>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</si>
  <si>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</si>
  <si>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</si>
  <si>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</si>
  <si>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</si>
  <si>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</si>
  <si>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</si>
  <si>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</si>
  <si>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</si>
  <si>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</si>
  <si>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</si>
  <si>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</si>
  <si>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</si>
  <si>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</si>
  <si>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</si>
  <si>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</si>
  <si>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</si>
  <si>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</si>
  <si>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</si>
  <si>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</si>
  <si>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</si>
  <si>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</si>
  <si>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</si>
  <si>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</si>
  <si>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</si>
  <si>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</si>
  <si>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</si>
  <si>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</si>
  <si>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</si>
  <si>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</si>
  <si>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</si>
  <si>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</si>
  <si>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</si>
  <si>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</si>
  <si>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</si>
  <si>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</si>
  <si>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</si>
  <si>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</si>
  <si>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</si>
  <si>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</si>
  <si>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</si>
  <si>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</si>
  <si>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</si>
  <si>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</si>
  <si>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</si>
  <si>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</si>
  <si>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</si>
  <si>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</si>
  <si>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</si>
  <si>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</si>
  <si>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</si>
  <si>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</si>
  <si>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</si>
  <si>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</si>
  <si>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</si>
  <si>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</si>
  <si>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</si>
  <si>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</si>
  <si>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</si>
  <si>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</si>
  <si>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</si>
  <si>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</si>
  <si>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</si>
  <si>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</si>
  <si>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</si>
  <si>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</si>
  <si>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</si>
  <si>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</si>
  <si>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</si>
  <si>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</si>
  <si>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</si>
  <si>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</si>
  <si>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</si>
  <si>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</si>
  <si>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</si>
  <si>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</si>
  <si>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</si>
  <si>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</si>
  <si>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</si>
  <si>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</si>
  <si>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</si>
  <si>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</si>
  <si>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</si>
  <si>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</si>
  <si>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</si>
  <si>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</si>
  <si>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</si>
  <si>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</si>
  <si>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</si>
  <si>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</si>
  <si>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</si>
  <si>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</si>
  <si>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</si>
  <si>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</si>
  <si>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</si>
  <si>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</si>
  <si>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</si>
  <si>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</si>
  <si>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</si>
  <si>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</si>
  <si>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</si>
  <si>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</si>
  <si>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</si>
  <si>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</si>
  <si>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</si>
  <si>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</si>
  <si>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</si>
  <si>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</si>
  <si>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</si>
  <si>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</si>
  <si>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</si>
  <si>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</si>
  <si>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</si>
  <si>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</si>
  <si>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</si>
  <si>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</si>
  <si>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</si>
  <si>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</si>
  <si>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</si>
  <si>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</si>
  <si>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</si>
  <si>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</si>
  <si>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</si>
  <si>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</si>
  <si>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</si>
  <si>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</si>
  <si>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</si>
  <si>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</si>
  <si>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</si>
  <si>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</si>
  <si>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</si>
  <si>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</si>
  <si>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</si>
  <si>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</si>
  <si>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</si>
  <si>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</si>
  <si>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</si>
  <si>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</si>
  <si>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</si>
  <si>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</si>
  <si>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</si>
  <si>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</si>
  <si>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</si>
  <si>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</si>
  <si>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</si>
  <si>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</si>
  <si>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</si>
  <si>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</si>
  <si>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</si>
  <si>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</si>
  <si>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</si>
  <si>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</si>
  <si>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</si>
  <si>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</si>
  <si>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</si>
  <si>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</si>
  <si>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</si>
  <si>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</si>
  <si>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</si>
  <si>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</si>
  <si>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</si>
  <si>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</si>
  <si>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</si>
  <si>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</si>
  <si>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</si>
  <si>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</si>
  <si>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</si>
  <si>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</si>
  <si>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</si>
  <si>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</si>
  <si>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</si>
  <si>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</si>
  <si>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</si>
  <si>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</si>
  <si>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</si>
  <si>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</si>
  <si>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</si>
  <si>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</si>
  <si>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</si>
  <si>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The Angel 2018, L.P.</t>
  </si>
  <si>
    <t>PROJECT NAME:</t>
  </si>
  <si>
    <t>My Angel</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</si>
  <si>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</si>
  <si>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</si>
  <si>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</si>
  <si>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</si>
  <si>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</si>
  <si>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</si>
  <si>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</si>
  <si>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</si>
  <si>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</si>
  <si>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</si>
  <si>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</si>
  <si>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</si>
  <si>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</si>
  <si>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</si>
  <si>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</si>
  <si>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</si>
  <si>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</si>
  <si>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</si>
  <si>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</si>
  <si>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</si>
  <si>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</si>
  <si>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</si>
  <si>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</si>
  <si>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</si>
  <si>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</si>
  <si>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</si>
  <si>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</si>
  <si>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</si>
  <si>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</si>
  <si>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</si>
  <si>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</si>
  <si>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</si>
  <si>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</si>
  <si>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</si>
  <si>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</si>
  <si>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</si>
  <si>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</si>
  <si>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</si>
  <si>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</si>
  <si>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</si>
  <si>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</si>
  <si>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</si>
  <si>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</si>
  <si>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</si>
  <si>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</si>
  <si>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</si>
  <si>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</si>
  <si>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</si>
  <si>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</si>
  <si>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</si>
  <si>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</si>
  <si>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</si>
  <si>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</si>
  <si>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</si>
  <si>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</si>
  <si>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</si>
  <si>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</si>
  <si>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</si>
  <si>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</si>
  <si>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</si>
  <si>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</si>
  <si>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</si>
  <si>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</si>
  <si>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</si>
  <si>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</si>
  <si>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</si>
  <si>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</si>
  <si>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</si>
  <si>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</si>
  <si>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</si>
  <si>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</si>
  <si>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</si>
  <si>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</si>
  <si>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</si>
  <si>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</si>
  <si>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</si>
  <si>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</si>
  <si>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</si>
  <si>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</si>
  <si>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</si>
  <si>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</si>
  <si>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</si>
  <si>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</si>
  <si>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</si>
  <si>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</si>
  <si>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</si>
  <si>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</si>
  <si>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Stephanie Klasky-Gamer</t>
  </si>
  <si>
    <t>(Typed or printed name)</t>
  </si>
  <si>
    <t>President &amp; CEO</t>
  </si>
  <si>
    <t>(Title)</t>
  </si>
  <si>
    <t>Local Jurisdiction:</t>
  </si>
  <si>
    <t>City of Los Angeles</t>
  </si>
  <si>
    <t>City Manager:</t>
  </si>
  <si>
    <t>Timothy Elliot</t>
  </si>
  <si>
    <t>Title:</t>
  </si>
  <si>
    <t>Community Housing Program Manager</t>
  </si>
  <si>
    <t xml:space="preserve">Mailing Address: </t>
  </si>
  <si>
    <t>1200 W. 7th Street, 8th Floor</t>
  </si>
  <si>
    <t xml:space="preserve">City: </t>
  </si>
  <si>
    <t>Los Angeles</t>
  </si>
  <si>
    <t>ALAMEDA</t>
  </si>
  <si>
    <t>Alameda</t>
  </si>
  <si>
    <t xml:space="preserve">Zip Code: </t>
  </si>
  <si>
    <t>ALPINE</t>
  </si>
  <si>
    <t>Alpine</t>
  </si>
  <si>
    <t>Phone Number:</t>
  </si>
  <si>
    <t>213-808-8596</t>
  </si>
  <si>
    <t>Ext.</t>
  </si>
  <si>
    <t>AMADOR</t>
  </si>
  <si>
    <t>Amador</t>
  </si>
  <si>
    <t xml:space="preserve">FAX Number: </t>
  </si>
  <si>
    <t>213808-8910</t>
  </si>
  <si>
    <t>BUTTE</t>
  </si>
  <si>
    <t>Butte</t>
  </si>
  <si>
    <t xml:space="preserve">E-mail: </t>
  </si>
  <si>
    <t>timothy.elliot@lacity.org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</si>
  <si>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</si>
  <si>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</si>
  <si>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</si>
  <si>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</si>
  <si>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</si>
  <si>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</si>
  <si>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</si>
  <si>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</si>
  <si>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</si>
  <si>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</si>
  <si>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</si>
  <si>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</si>
  <si>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</si>
  <si>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</si>
  <si>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</si>
  <si>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</si>
  <si>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</si>
  <si>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</si>
  <si>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</si>
  <si>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</si>
  <si>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</si>
  <si>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</si>
  <si>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</si>
  <si>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</si>
  <si>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</si>
  <si>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</si>
  <si>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</si>
  <si>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</si>
  <si>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</si>
  <si>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</si>
  <si>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</si>
  <si>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</si>
  <si>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</si>
  <si>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</si>
  <si>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</si>
  <si>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LASSEN</t>
  </si>
  <si>
    <t>Lassen</t>
  </si>
  <si>
    <t>Prior application was submitted but not selected?</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</si>
  <si>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</si>
  <si>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</si>
  <si>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</si>
  <si>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</si>
  <si>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</si>
  <si>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</si>
  <si>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</si>
  <si>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</si>
  <si>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</si>
  <si>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</si>
  <si>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</si>
  <si>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</si>
  <si>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</si>
  <si>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</si>
  <si>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</si>
  <si>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</si>
  <si>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</si>
  <si>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</si>
  <si>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</si>
  <si>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</si>
  <si>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</si>
  <si>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</si>
  <si>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</si>
  <si>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</si>
  <si>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</si>
  <si>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</si>
  <si>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</si>
  <si>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</si>
  <si>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</si>
  <si>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</si>
  <si>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</si>
  <si>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8545 Sepulveda Boulevard</t>
  </si>
  <si>
    <t>Federal and State:</t>
  </si>
  <si>
    <t>NEVADA</t>
  </si>
  <si>
    <t>Nevada</t>
  </si>
  <si>
    <t>If address is not established, enter detailed description (i.e. NW corner of 26th and Elm)</t>
  </si>
  <si>
    <t>ORANGE</t>
  </si>
  <si>
    <t>Orange</t>
  </si>
  <si>
    <t>PLACER</t>
  </si>
  <si>
    <t>Placer</t>
  </si>
  <si>
    <t>PLUMAS</t>
  </si>
  <si>
    <t>Plumas</t>
  </si>
  <si>
    <t>City:</t>
  </si>
  <si>
    <t>North Hills</t>
  </si>
  <si>
    <t>County:</t>
  </si>
  <si>
    <t>RIVERSIDE</t>
  </si>
  <si>
    <t>Riverside</t>
  </si>
  <si>
    <t>Zip Code:</t>
  </si>
  <si>
    <t>Census Tract:</t>
  </si>
  <si>
    <t>Large Family</t>
  </si>
  <si>
    <t>SACRAMENTO</t>
  </si>
  <si>
    <t>Sacramento</t>
  </si>
  <si>
    <t>Assessor's Parcel Number(s):</t>
  </si>
  <si>
    <t>2654-020-034</t>
  </si>
  <si>
    <t>Seniors</t>
  </si>
  <si>
    <t>SAN BENITO</t>
  </si>
  <si>
    <t>San Benito</t>
  </si>
  <si>
    <t>Special Needs</t>
  </si>
  <si>
    <t>At least 20% 1-bedroom units and 10% larger than 1-bedroom units</t>
  </si>
  <si>
    <t>SAN BERNARDINO</t>
  </si>
  <si>
    <t>San Bernardino</t>
  </si>
  <si>
    <t>TCAC/HCD Opportunity Area Designation:</t>
  </si>
  <si>
    <t>High Segregation &amp; Poverty</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</si>
  <si>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</si>
  <si>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</si>
  <si>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</si>
  <si>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</si>
  <si>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</si>
  <si>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</si>
  <si>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</si>
  <si>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</si>
  <si>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</si>
  <si>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</si>
  <si>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</si>
  <si>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</si>
  <si>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</si>
  <si>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</si>
  <si>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</si>
  <si>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</si>
  <si>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</si>
  <si>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</si>
  <si>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</si>
  <si>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</si>
  <si>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</si>
  <si>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</si>
  <si>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</si>
  <si>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</si>
  <si>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</si>
  <si>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</si>
  <si>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</si>
  <si>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</si>
  <si>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</si>
  <si>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</si>
  <si>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</si>
  <si>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</si>
  <si>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</si>
  <si>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</si>
  <si>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</si>
  <si>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</si>
  <si>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</si>
  <si>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</si>
  <si>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</si>
  <si>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</si>
  <si>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</si>
  <si>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</si>
  <si>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</si>
  <si>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</si>
  <si>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</si>
  <si>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</si>
  <si>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</si>
  <si>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</si>
  <si>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</si>
  <si>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</si>
  <si>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</si>
  <si>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</si>
  <si>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</si>
  <si>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</si>
  <si>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</si>
  <si>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</si>
  <si>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</si>
  <si>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</si>
  <si>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</si>
  <si>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</si>
  <si>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</si>
  <si>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</si>
  <si>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</si>
  <si>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</si>
  <si>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</si>
  <si>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</si>
  <si>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</si>
  <si>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</si>
  <si>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</si>
  <si>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</si>
  <si>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</si>
  <si>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</si>
  <si>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</si>
  <si>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</si>
  <si>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</si>
  <si>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</si>
  <si>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</si>
  <si>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</si>
  <si>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</si>
  <si>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</si>
  <si>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</si>
  <si>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</si>
  <si>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</si>
  <si>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</si>
  <si>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</si>
  <si>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</si>
  <si>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</si>
  <si>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</si>
  <si>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</si>
  <si>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</si>
  <si>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</si>
  <si>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</si>
  <si>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</si>
  <si>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</si>
  <si>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</si>
  <si>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</si>
  <si>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</si>
  <si>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</si>
  <si>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</si>
  <si>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</si>
  <si>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</si>
  <si>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</si>
  <si>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</si>
  <si>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</si>
  <si>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</si>
  <si>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</si>
  <si>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</si>
  <si>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7843 Lankershim Blvd</t>
  </si>
  <si>
    <t>North Hollywood</t>
  </si>
  <si>
    <t>State:</t>
  </si>
  <si>
    <t>CA</t>
  </si>
  <si>
    <t>Contact Person:</t>
  </si>
  <si>
    <t>Elda Mendez-Lemus</t>
  </si>
  <si>
    <t>Phone:</t>
  </si>
  <si>
    <t>818-430-5720</t>
  </si>
  <si>
    <t>Ext.:</t>
  </si>
  <si>
    <t>Fax:</t>
  </si>
  <si>
    <t xml:space="preserve">Email: </t>
  </si>
  <si>
    <t>Emendez@lafh.org</t>
  </si>
  <si>
    <t>both nonprofits</t>
  </si>
  <si>
    <t>Legal Status of Applicant:</t>
  </si>
  <si>
    <t>Parent Company:</t>
  </si>
  <si>
    <t>LA Family Housing</t>
  </si>
  <si>
    <t>If Other, Specify:</t>
  </si>
  <si>
    <t>both for-profit</t>
  </si>
  <si>
    <t>General Partner(s) Information (post-closing GPs):</t>
  </si>
  <si>
    <t>D(1)</t>
  </si>
  <si>
    <t>General Partner Name:</t>
  </si>
  <si>
    <t>LA Family Houisng</t>
  </si>
  <si>
    <t>Managing GP</t>
  </si>
  <si>
    <t>7843 Lankershim Blvd.</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</si>
  <si>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</si>
  <si>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</si>
  <si>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</si>
  <si>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</si>
  <si>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</si>
  <si>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</si>
  <si>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</si>
  <si>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</si>
  <si>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</si>
  <si>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</si>
  <si>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</si>
  <si>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</si>
  <si>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</si>
  <si>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</si>
  <si>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</si>
  <si>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</si>
  <si>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</si>
  <si>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</si>
  <si>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7843 Lankershim Blvd. </t>
  </si>
  <si>
    <t>Participatory Role:</t>
  </si>
  <si>
    <t>Developer</t>
  </si>
  <si>
    <t>(e.g., General Partner, Consultant, etc.)</t>
  </si>
  <si>
    <t>II. APPLICATION - SECTION 4: DEVELOPMENT TEAM INFORMATION</t>
  </si>
  <si>
    <t>Indicate and List All Development Team Members</t>
  </si>
  <si>
    <t>Developer:</t>
  </si>
  <si>
    <t>Architect:</t>
  </si>
  <si>
    <t>GGA+</t>
  </si>
  <si>
    <t>Address:</t>
  </si>
  <si>
    <t>135 West Green Street, #200</t>
  </si>
  <si>
    <t>City, State, Zip</t>
  </si>
  <si>
    <t>North Hollywood, CA 91605</t>
  </si>
  <si>
    <t>City, State, Zip:</t>
  </si>
  <si>
    <t>Pasadena, CA 91105</t>
  </si>
  <si>
    <t>Elizabeth Tooke Moore</t>
  </si>
  <si>
    <t>Ali Barar</t>
  </si>
  <si>
    <t>747-214-8709</t>
  </si>
  <si>
    <t>626-568-1428</t>
  </si>
  <si>
    <t>Email:</t>
  </si>
  <si>
    <t>Etooke@lafh.org</t>
  </si>
  <si>
    <t>abarar@ggarch.com</t>
  </si>
  <si>
    <t>Attorney:</t>
  </si>
  <si>
    <t>Gubb &amp; Barshay</t>
  </si>
  <si>
    <t>General Contractor:</t>
  </si>
  <si>
    <t>TBD</t>
  </si>
  <si>
    <t>505 14th Street, Suite 450</t>
  </si>
  <si>
    <t>Oakland, CA 94612</t>
  </si>
  <si>
    <t>Scott Barshay</t>
  </si>
  <si>
    <t>415-781-6600</t>
  </si>
  <si>
    <t>sbarshay@gubbandbarshay.com</t>
  </si>
  <si>
    <t>Tax Professional:</t>
  </si>
  <si>
    <t>Holthouse Carlin &amp; Van Trigt LLP</t>
  </si>
  <si>
    <t>Energy Consultant:</t>
  </si>
  <si>
    <t>Partner Energy</t>
  </si>
  <si>
    <t>350 W. Colorado Blvd., Fifth Floor</t>
  </si>
  <si>
    <t>680 Knox Street, Suite 150</t>
  </si>
  <si>
    <t>Los Angeles, CA 90502</t>
  </si>
  <si>
    <t>Arcy Olguin</t>
  </si>
  <si>
    <t>Cody Bathke</t>
  </si>
  <si>
    <t>626-463-7200</t>
  </si>
  <si>
    <t>310-765-7255</t>
  </si>
  <si>
    <t>310-566-6870</t>
  </si>
  <si>
    <t>310-862-2399</t>
  </si>
  <si>
    <t>Arcy.Olguin@hcvt.com</t>
  </si>
  <si>
    <t>cbathke@ptrenergy.com</t>
  </si>
  <si>
    <t>CPA:</t>
  </si>
  <si>
    <t>Investor:</t>
  </si>
  <si>
    <t>Consultant:</t>
  </si>
  <si>
    <t>California Housing Partnership</t>
  </si>
  <si>
    <t>Market Analyst:</t>
  </si>
  <si>
    <t>Raney Planning &amp; Management</t>
  </si>
  <si>
    <t>600 Wilshire Blvd, Suite 890</t>
  </si>
  <si>
    <t>1501 Sports Drive, Suite A</t>
  </si>
  <si>
    <t>Los Angeles, CA 90017</t>
  </si>
  <si>
    <t>Sacramento, CA 95834</t>
  </si>
  <si>
    <t>Deanna Bligh</t>
  </si>
  <si>
    <t>Stefanie Williams</t>
  </si>
  <si>
    <t>213-892-8279</t>
  </si>
  <si>
    <t>916-372-6100</t>
  </si>
  <si>
    <t>dbligh@chpc.net</t>
  </si>
  <si>
    <t>swilliams@laurinassociates.com</t>
  </si>
  <si>
    <t>Appraiser:</t>
  </si>
  <si>
    <t>West Coast Appraisal Service</t>
  </si>
  <si>
    <t>CNA Consultant:</t>
  </si>
  <si>
    <t>5739 Kanan Road, Suite 293</t>
  </si>
  <si>
    <t>Agoura Hills, CA 91301</t>
  </si>
  <si>
    <t>Richard Hechtl</t>
  </si>
  <si>
    <t>818-991-7970</t>
  </si>
  <si>
    <t>818-337-1931</t>
  </si>
  <si>
    <t>Westcoast@SBCGlobal.Net</t>
  </si>
  <si>
    <t>Bond Issuer:</t>
  </si>
  <si>
    <t>HCIDLA</t>
  </si>
  <si>
    <t>Prop. Mgmt. Co.:</t>
  </si>
  <si>
    <t>John Stewart Company</t>
  </si>
  <si>
    <t>888 Figueroa Street, Suite 400</t>
  </si>
  <si>
    <t>Jeremy Johnson</t>
  </si>
  <si>
    <t>Vanessa Avina</t>
  </si>
  <si>
    <t>213-808-8964</t>
  </si>
  <si>
    <t>213-787-2748</t>
  </si>
  <si>
    <t>jeremy.johnson@lacity.org</t>
  </si>
  <si>
    <t>vavina@jsco.net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</si>
  <si>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</si>
  <si>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</si>
  <si>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</si>
  <si>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</si>
  <si>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</si>
  <si>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</si>
  <si>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</si>
  <si>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</si>
  <si>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</si>
  <si>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</si>
  <si>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</si>
  <si>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</si>
  <si>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</si>
  <si>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</si>
  <si>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</si>
  <si>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</si>
  <si>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</si>
  <si>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</si>
  <si>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</si>
  <si>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</si>
  <si>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</si>
  <si>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</si>
  <si>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</si>
  <si>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</si>
  <si>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</si>
  <si>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</si>
  <si>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</si>
  <si>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</si>
  <si>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</si>
  <si>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</si>
  <si>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</si>
  <si>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</si>
  <si>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</si>
  <si>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</si>
  <si>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</si>
  <si>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</si>
  <si>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Stephanie Klasky Gamer</t>
  </si>
  <si>
    <t>Seller Principal:</t>
  </si>
  <si>
    <t>CEO</t>
  </si>
  <si>
    <t>Seller Address:</t>
  </si>
  <si>
    <t>7843 Lankershim Blvd., North Hollywood, CA 91605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</si>
  <si>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</si>
  <si>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</si>
  <si>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</si>
  <si>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</si>
  <si>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</si>
  <si>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</si>
  <si>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</si>
  <si>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</si>
  <si>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</si>
  <si>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</si>
  <si>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</si>
  <si>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</si>
  <si>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</si>
  <si>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</si>
  <si>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</si>
  <si>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</si>
  <si>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</si>
  <si>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</si>
  <si>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</si>
  <si>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</si>
  <si>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</si>
  <si>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</si>
  <si>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</si>
  <si>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</si>
  <si>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</si>
  <si>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</si>
  <si>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</si>
  <si>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</si>
  <si>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</si>
  <si>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</si>
  <si>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</si>
  <si>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</si>
  <si>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</si>
  <si>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</si>
  <si>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</si>
  <si>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</si>
  <si>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</si>
  <si>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</si>
  <si>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</si>
  <si>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</si>
  <si>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</si>
  <si>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</si>
  <si>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</si>
  <si>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</si>
  <si>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</si>
  <si>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</si>
  <si>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</si>
  <si>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</si>
  <si>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</si>
  <si>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</si>
  <si>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</si>
  <si>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</si>
  <si>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</si>
  <si>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</si>
  <si>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</si>
  <si>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</si>
  <si>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</si>
  <si>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</si>
  <si>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</si>
  <si>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</si>
  <si>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</si>
  <si>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</si>
  <si>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</si>
  <si>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</si>
  <si>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</si>
  <si>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</si>
  <si>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</si>
  <si>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</si>
  <si>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</si>
  <si>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</si>
  <si>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</si>
  <si>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</si>
  <si>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</si>
  <si>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</si>
  <si>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</si>
  <si>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</si>
  <si>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</si>
  <si>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</si>
  <si>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</si>
  <si>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Veterans</t>
  </si>
  <si>
    <t>Units with tenants qualifying as two or more of the above (explain):</t>
  </si>
  <si>
    <t>26 units reserved for Chronically Homeless individuals and 27 units</t>
  </si>
  <si>
    <t>reserved for Homeless Veterans</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</si>
  <si>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</si>
  <si>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</si>
  <si>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</si>
  <si>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</si>
  <si>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</si>
  <si>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</si>
  <si>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</si>
  <si>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</si>
  <si>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</si>
  <si>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</si>
  <si>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</si>
  <si>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</si>
  <si>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</si>
  <si>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</si>
  <si>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</si>
  <si>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</si>
  <si>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</si>
  <si>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General Commercial</t>
  </si>
  <si>
    <t>Current Zoning and Maximum Density</t>
  </si>
  <si>
    <t>(T)(Q)C2-1VL and 400SF/Dwelling Unit</t>
  </si>
  <si>
    <t>Proposed Zoning and Maximum Density</t>
  </si>
  <si>
    <t>Zone Changed obtained 4/2020 to achieve currrent density</t>
  </si>
  <si>
    <t>Occupancy restrictions that run with the land due to CUP’s or density bonuses?</t>
  </si>
  <si>
    <t>Land Use covenant to be executed with HCIDLA due to measure JJJ. A minimum of 3 units (5%) of the 54 unit development will be reserved for ELI households and a minimum of 8 units (15%) of the 54 units shall be reserved for Low Income households. Remaining units excluding manager's unit shall be restricted to affordability levels defined by HUD as verfied by HCIDLA.</t>
  </si>
  <si>
    <t>Subject to Inclusionary Zoning?</t>
  </si>
  <si>
    <t>Building Height Requirements</t>
  </si>
  <si>
    <t>Yes, Max height 52 Feet</t>
  </si>
  <si>
    <t>Required Parking Ratio</t>
  </si>
  <si>
    <t>Minimum of 2 parking spaces and no more than 20.</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</si>
  <si>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</si>
  <si>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</si>
  <si>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</si>
  <si>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</si>
  <si>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</si>
  <si>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</si>
  <si>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</si>
  <si>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</si>
  <si>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</si>
  <si>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</si>
  <si>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</si>
  <si>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</si>
  <si>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</si>
  <si>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</si>
  <si>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</si>
  <si>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</si>
  <si>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Zone Change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</si>
  <si>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</si>
  <si>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</si>
  <si>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</si>
  <si>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</si>
  <si>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</si>
  <si>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</si>
  <si>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</si>
  <si>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</si>
  <si>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</si>
  <si>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</si>
  <si>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</si>
  <si>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LACDA - No Place Like Home</t>
  </si>
  <si>
    <t>Closing or Award</t>
  </si>
  <si>
    <t xml:space="preserve">Type and Source: </t>
  </si>
  <si>
    <t>HCIDLA-HHH</t>
  </si>
  <si>
    <t>HCD-Housing for a Healthy CA (HHC)</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</si>
  <si>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</si>
  <si>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</si>
  <si>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</si>
  <si>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</si>
  <si>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</si>
  <si>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</si>
  <si>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</si>
  <si>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</si>
  <si>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</si>
  <si>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</si>
  <si>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</si>
  <si>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</si>
  <si>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</si>
  <si>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</si>
  <si>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</si>
  <si>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Wells Fargo Construction Loan</t>
  </si>
  <si>
    <t>Fixed</t>
  </si>
  <si>
    <t>LACDA-No Place Like Home</t>
  </si>
  <si>
    <t>Costs Deferred Until Conversion</t>
  </si>
  <si>
    <t>Deferred Developer Fee</t>
  </si>
  <si>
    <t>6)</t>
  </si>
  <si>
    <t>General Partner</t>
  </si>
  <si>
    <t>7)</t>
  </si>
  <si>
    <t>Limited Partners</t>
  </si>
  <si>
    <t>8)</t>
  </si>
  <si>
    <t>9)</t>
  </si>
  <si>
    <t>10)</t>
  </si>
  <si>
    <t>11)</t>
  </si>
  <si>
    <t>12)</t>
  </si>
  <si>
    <t>Total Funds For Construction:</t>
  </si>
  <si>
    <t>Lender/Source:</t>
  </si>
  <si>
    <t>333 S. Grand Street</t>
  </si>
  <si>
    <t>1200 W 7th St</t>
  </si>
  <si>
    <t>Contact Name:</t>
  </si>
  <si>
    <t>Norma D. Dominguez</t>
  </si>
  <si>
    <t>Andre Perry</t>
  </si>
  <si>
    <t>213-663-8338</t>
  </si>
  <si>
    <t>213-808-8978</t>
  </si>
  <si>
    <t>Type of Financing:</t>
  </si>
  <si>
    <t>Conventional Loan</t>
  </si>
  <si>
    <t>Soft Debt</t>
  </si>
  <si>
    <t>Variable Rate Index (if applicable):</t>
  </si>
  <si>
    <t>Is the Lender/Source Committed?</t>
  </si>
  <si>
    <t>700 W Main Street</t>
  </si>
  <si>
    <t>Alhambra</t>
  </si>
  <si>
    <t>Matt Lust</t>
  </si>
  <si>
    <t>Elda Mendez</t>
  </si>
  <si>
    <t>626-586-1809</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</si>
  <si>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</si>
  <si>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</si>
  <si>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</si>
  <si>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</si>
  <si>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</si>
  <si>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</si>
  <si>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</si>
  <si>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</si>
  <si>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</si>
  <si>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</si>
  <si>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</si>
  <si>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</si>
  <si>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</si>
  <si>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</si>
  <si>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</si>
  <si>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</si>
  <si>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</si>
  <si>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</si>
  <si>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CCRC Permanent Loan</t>
  </si>
  <si>
    <t>TOTAL LI Bedrooms</t>
  </si>
  <si>
    <t>Residual</t>
  </si>
  <si>
    <t>Deferred</t>
  </si>
  <si>
    <t>HCD-HHC</t>
  </si>
  <si>
    <t>manager(s)</t>
  </si>
  <si>
    <t>LACDA-NPLH</t>
  </si>
  <si>
    <t>General Partner Capital Contribution</t>
  </si>
  <si>
    <t>TOTAL Manager Units</t>
  </si>
  <si>
    <t>TOTAL Manager Bedrooms</t>
  </si>
  <si>
    <t>market rate</t>
  </si>
  <si>
    <t>market rate AMIs</t>
  </si>
  <si>
    <t>Total Permanent Financing:</t>
  </si>
  <si>
    <t>Total Tax Credit Equity:</t>
  </si>
  <si>
    <t>Total Sources of Project Funds:</t>
  </si>
  <si>
    <t>100 West Broadway, Suite 1000</t>
  </si>
  <si>
    <t>Glendale, CA</t>
  </si>
  <si>
    <t>Aaron Smith</t>
  </si>
  <si>
    <t>818-550-9811</t>
  </si>
  <si>
    <t>TOTAL Market Units</t>
  </si>
  <si>
    <t>TOTAL Market Units at or below 100% AMI</t>
  </si>
  <si>
    <t>TOTAL Market BRs</t>
  </si>
  <si>
    <t>2020 W. El Camino Ave, Suite 200</t>
  </si>
  <si>
    <t>700 West Main Street</t>
  </si>
  <si>
    <t>total sum for threshold basis limit</t>
  </si>
  <si>
    <t>TOTAL LI &amp; Market BRs</t>
  </si>
  <si>
    <t>Jason Bradley</t>
  </si>
  <si>
    <t>916-263-3808</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</si>
  <si>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</si>
  <si>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</si>
  <si>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</si>
  <si>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</si>
  <si>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</si>
  <si>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</si>
  <si>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</si>
  <si>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</si>
  <si>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</si>
  <si>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</si>
  <si>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</si>
  <si>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</si>
  <si>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</si>
  <si>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</si>
  <si>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</si>
  <si>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</si>
  <si>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</si>
  <si>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</si>
  <si>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</si>
  <si>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</si>
  <si>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</si>
  <si>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</si>
  <si>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</si>
  <si>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</si>
  <si>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</si>
  <si>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</si>
  <si>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</si>
  <si>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</si>
  <si>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</si>
  <si>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</si>
  <si>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</si>
  <si>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</si>
  <si>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</si>
  <si>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</si>
  <si>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</si>
  <si>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</si>
  <si>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</si>
  <si>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</si>
  <si>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</si>
  <si>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</si>
  <si>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</si>
  <si>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</si>
  <si>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</si>
  <si>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</si>
  <si>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</si>
  <si>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</si>
  <si>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</si>
  <si>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</si>
  <si>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</si>
  <si>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</si>
  <si>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</si>
  <si>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</si>
  <si>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</si>
  <si>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</si>
  <si>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</si>
  <si>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</si>
  <si>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</si>
  <si>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</si>
  <si>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</si>
  <si>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</si>
  <si>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</si>
  <si>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</si>
  <si>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</si>
  <si>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</si>
  <si>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</si>
  <si>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</si>
  <si>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</si>
  <si>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</si>
  <si>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</si>
  <si>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</si>
  <si>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</si>
  <si>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</si>
  <si>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</si>
  <si>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</si>
  <si>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</si>
  <si>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</si>
  <si>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</si>
  <si>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</si>
  <si>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</si>
  <si>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</si>
  <si>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</si>
  <si>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</si>
  <si>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</si>
  <si>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</si>
  <si>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</si>
  <si>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</si>
  <si>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</si>
  <si>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</si>
  <si>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</si>
  <si>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</si>
  <si>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</si>
  <si>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</si>
  <si>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</si>
  <si>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</si>
  <si>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</si>
  <si>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</si>
  <si>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</si>
  <si>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</si>
  <si>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</si>
  <si>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</si>
  <si>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</si>
  <si>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</si>
  <si>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</si>
  <si>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</si>
  <si>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</si>
  <si>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</si>
  <si>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</si>
  <si>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</si>
  <si>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</si>
  <si>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</si>
  <si>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</si>
  <si>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</si>
  <si>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</si>
  <si>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</si>
  <si>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</si>
  <si>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</si>
  <si>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</si>
  <si>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</si>
  <si>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</si>
  <si>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</si>
  <si>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</si>
  <si>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</si>
  <si>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</si>
  <si>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</si>
  <si>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</si>
  <si>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</si>
  <si>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</si>
  <si>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</si>
  <si>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</si>
  <si>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Other (Specify): Annual Issuer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</si>
  <si>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</si>
  <si>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</si>
  <si>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</si>
  <si>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</si>
  <si>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</si>
  <si>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</si>
  <si>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</si>
  <si>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</si>
  <si>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</si>
  <si>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</si>
  <si>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</si>
  <si>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</si>
  <si>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</si>
  <si>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</si>
  <si>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</si>
  <si>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</si>
  <si>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</si>
  <si>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</si>
  <si>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</si>
  <si>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</si>
  <si>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</si>
  <si>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</si>
  <si>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</si>
  <si>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</si>
  <si>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</si>
  <si>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</si>
  <si>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</si>
  <si>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</si>
  <si>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</si>
  <si>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</si>
  <si>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</si>
  <si>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</si>
  <si>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</si>
  <si>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</si>
  <si>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HACLA</t>
  </si>
  <si>
    <t>If Section 8:</t>
  </si>
  <si>
    <t>Project-based vouchers (PBVs)</t>
  </si>
  <si>
    <t>Percentage:</t>
  </si>
  <si>
    <t>Units Subsidized:</t>
  </si>
  <si>
    <t>Amount Per Year:</t>
  </si>
  <si>
    <t>Total Subsidy:</t>
  </si>
  <si>
    <t>Term:</t>
  </si>
  <si>
    <t>20 Years</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</si>
  <si>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</si>
  <si>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</si>
  <si>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</si>
  <si>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</si>
  <si>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</si>
  <si>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</si>
  <si>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</si>
  <si>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</si>
  <si>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</si>
  <si>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</si>
  <si>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</si>
  <si>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</si>
  <si>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</si>
  <si>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</si>
  <si>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</si>
  <si>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</si>
  <si>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</si>
  <si>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</si>
  <si>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</si>
  <si>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</si>
  <si>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</si>
  <si>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</si>
  <si>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</si>
  <si>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</si>
  <si>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</si>
  <si>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</si>
  <si>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</si>
  <si>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HHH, LACDA, HACLA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</si>
  <si>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</si>
  <si>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</si>
  <si>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</si>
  <si>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</si>
  <si>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</si>
  <si>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</si>
  <si>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</si>
  <si>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</si>
  <si>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</si>
  <si>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</si>
  <si>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</si>
  <si>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</si>
  <si>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</si>
  <si>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</si>
  <si>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</si>
  <si>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</si>
  <si>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</si>
  <si>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</si>
  <si>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</si>
  <si>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</si>
  <si>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</si>
  <si>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</si>
  <si>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</si>
  <si>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</si>
  <si>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</si>
  <si>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</si>
  <si>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</si>
  <si>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</si>
  <si>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</si>
  <si>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</si>
  <si>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</si>
  <si>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</si>
  <si>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</si>
  <si>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</si>
  <si>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</si>
  <si>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</si>
  <si>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</si>
  <si>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</si>
  <si>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</si>
  <si>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</si>
  <si>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</si>
  <si>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</si>
  <si>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</si>
  <si>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</si>
  <si>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</si>
  <si>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</si>
  <si>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</si>
  <si>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</si>
  <si>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</si>
  <si>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</si>
  <si>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</si>
  <si>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</si>
  <si>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</si>
  <si>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</si>
  <si>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</si>
  <si>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</si>
  <si>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</si>
  <si>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</si>
  <si>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</si>
  <si>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</si>
  <si>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</si>
  <si>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</si>
  <si>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</si>
  <si>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</si>
  <si>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</si>
  <si>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</si>
  <si>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</si>
  <si>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</si>
  <si>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</si>
  <si>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</si>
  <si>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</si>
  <si>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</si>
  <si>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</si>
  <si>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</si>
  <si>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</si>
  <si>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</si>
  <si>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</si>
  <si>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</si>
  <si>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</si>
  <si>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</si>
  <si>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</si>
  <si>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</si>
  <si>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</si>
  <si>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</si>
  <si>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</si>
  <si>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</si>
  <si>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</si>
  <si>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</si>
  <si>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</si>
  <si>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</si>
  <si>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</si>
  <si>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</si>
  <si>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</si>
  <si>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</si>
  <si>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</si>
  <si>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</si>
  <si>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</si>
  <si>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</si>
  <si>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</si>
  <si>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</si>
  <si>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</si>
  <si>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</si>
  <si>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</si>
  <si>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</si>
  <si>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</si>
  <si>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</si>
  <si>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</si>
  <si>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Expenses &amp; Counsel</t>
  </si>
  <si>
    <t>Total Construction Interest &amp; Fees</t>
  </si>
  <si>
    <t>Loan Origination Fee</t>
  </si>
  <si>
    <t>Other: Permanent Counsel &amp;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</si>
  <si>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</si>
  <si>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</si>
  <si>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</si>
  <si>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</si>
  <si>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</si>
  <si>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</si>
  <si>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</si>
  <si>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OPOS, DAS, CASp, Utility, LowVolt, Cost Est, GeoTech, Abatement, MND, Special Inspections/Testing, Prevailing Wage Monitor, Soils Report, Phase I</t>
  </si>
  <si>
    <t>Total Legal and Consulting Costs</t>
  </si>
  <si>
    <t>RESERVES</t>
  </si>
  <si>
    <t>Rent Reserves</t>
  </si>
  <si>
    <t>Capitalized Rent Reserves</t>
  </si>
  <si>
    <t>Required Capitalized Replacement Reserve</t>
  </si>
  <si>
    <t>3-Month Operating Reserve</t>
  </si>
  <si>
    <t>Other: Capitalized Subsidy Transition Reserve 24 mos.</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</si>
  <si>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</si>
  <si>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</si>
  <si>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</si>
  <si>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</si>
  <si>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</si>
  <si>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</si>
  <si>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</si>
  <si>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</si>
  <si>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</si>
  <si>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</si>
  <si>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</si>
  <si>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</si>
  <si>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</si>
  <si>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</si>
  <si>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</si>
  <si>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</si>
  <si>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Accrued Interest HHH</t>
  </si>
  <si>
    <t>Other: Printing and Ownership costs</t>
  </si>
  <si>
    <t>Other: Construction Manager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</si>
  <si>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</si>
  <si>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</si>
  <si>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</si>
  <si>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</si>
  <si>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</si>
  <si>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</si>
  <si>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</si>
  <si>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</si>
  <si>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</si>
  <si>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</si>
  <si>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</si>
  <si>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</si>
  <si>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</si>
  <si>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</si>
  <si>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</si>
  <si>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</si>
  <si>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</si>
  <si>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</si>
  <si>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</si>
  <si>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</si>
  <si>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</si>
  <si>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</si>
  <si>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</si>
  <si>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</si>
  <si>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</si>
  <si>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</si>
  <si>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</si>
  <si>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</si>
  <si>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</si>
  <si>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</si>
  <si>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</si>
  <si>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</si>
  <si>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</si>
  <si>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</si>
  <si>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</si>
  <si>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</si>
  <si>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</si>
  <si>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</si>
  <si>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</si>
  <si>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</si>
  <si>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</si>
  <si>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</si>
  <si>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</si>
  <si>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</si>
  <si>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</si>
  <si>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</si>
  <si>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</si>
  <si>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</si>
  <si>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</si>
  <si>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</si>
  <si>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</si>
  <si>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</si>
  <si>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</si>
  <si>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</si>
  <si>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</si>
  <si>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</si>
  <si>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</si>
  <si>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</si>
  <si>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</si>
  <si>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</si>
  <si>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</si>
  <si>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</si>
  <si>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</si>
  <si>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3.</t>
  </si>
  <si>
    <t>Adult education, health, skill building classes</t>
  </si>
  <si>
    <t>4.</t>
  </si>
  <si>
    <t>Health and wellness services and programs</t>
  </si>
  <si>
    <t>5.</t>
  </si>
  <si>
    <t>Licensed child care*</t>
  </si>
  <si>
    <t>6.</t>
  </si>
  <si>
    <t>After school program*</t>
  </si>
  <si>
    <t>Special Needs projects</t>
  </si>
  <si>
    <t>7.</t>
  </si>
  <si>
    <t>Case manager</t>
  </si>
  <si>
    <t>ICMS and Veterans Affairs</t>
  </si>
  <si>
    <t>LA Family Housing &amp; Veterans Affairs</t>
  </si>
  <si>
    <t>8.</t>
  </si>
  <si>
    <t>Service Coordinator or Other Services Specialist</t>
  </si>
  <si>
    <t>ICMS</t>
  </si>
  <si>
    <t xml:space="preserve">LA Family Housing </t>
  </si>
  <si>
    <t>9.</t>
  </si>
  <si>
    <t>10.</t>
  </si>
  <si>
    <t>Health or behavioral health services**</t>
  </si>
  <si>
    <t>11.</t>
  </si>
  <si>
    <t>12.</t>
  </si>
  <si>
    <t>Other Services:</t>
  </si>
  <si>
    <t>Resident Advocate Manager</t>
  </si>
  <si>
    <t>Cash Flow from Operations (4,626 RA Manager)</t>
  </si>
  <si>
    <t>Resident Advocates</t>
  </si>
  <si>
    <t>ICMS &amp; Cash Flow from Operations (76,960 RAs))</t>
  </si>
  <si>
    <t>Supplies, Particpant Needs, Benefits</t>
  </si>
  <si>
    <t>ICMS &amp; Cash Flow from Operations (20,968 Benefits)</t>
  </si>
  <si>
    <t xml:space="preserve">LA Family Houinsg </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</si>
  <si>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</si>
  <si>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</si>
  <si>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</si>
  <si>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</si>
  <si>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</si>
  <si>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</si>
  <si>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</si>
  <si>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</si>
  <si>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</si>
  <si>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</si>
  <si>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</si>
  <si>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</si>
  <si>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</si>
  <si>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</si>
  <si>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</si>
  <si>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</si>
  <si>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</si>
  <si>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</si>
  <si>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</si>
  <si>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</si>
  <si>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</si>
  <si>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</si>
  <si>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</si>
  <si>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</si>
  <si>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</si>
  <si>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</si>
  <si>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</si>
  <si>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</si>
  <si>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</si>
  <si>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</si>
  <si>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</si>
  <si>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</si>
  <si>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</si>
  <si>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</si>
  <si>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</si>
  <si>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</si>
  <si>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</si>
  <si>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</si>
  <si>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</si>
  <si>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</si>
  <si>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</si>
  <si>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</si>
  <si>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</si>
  <si>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</si>
  <si>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</si>
  <si>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</si>
  <si>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</si>
  <si>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</si>
  <si>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</si>
  <si>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</si>
  <si>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</si>
  <si>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</si>
  <si>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</si>
  <si>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</si>
  <si>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</si>
  <si>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</si>
  <si>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</si>
  <si>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</si>
  <si>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</si>
  <si>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</si>
  <si>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</si>
  <si>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</si>
  <si>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</si>
  <si>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</si>
  <si>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</si>
  <si>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</si>
  <si>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</si>
  <si>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</si>
  <si>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</si>
  <si>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</si>
  <si>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</si>
  <si>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</si>
  <si>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</si>
  <si>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</si>
  <si>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</si>
  <si>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</si>
  <si>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</si>
  <si>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</si>
  <si>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</si>
  <si>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</si>
  <si>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</si>
  <si>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</si>
  <si>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</si>
  <si>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</si>
  <si>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</si>
  <si>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</si>
  <si>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</si>
  <si>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</si>
  <si>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</si>
  <si>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</si>
  <si>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</si>
  <si>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</si>
  <si>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</si>
  <si>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</si>
  <si>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</si>
  <si>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</si>
  <si>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</si>
  <si>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</si>
  <si>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</si>
  <si>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</si>
  <si>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</si>
  <si>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</si>
  <si>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</si>
  <si>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</si>
  <si>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</si>
  <si>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</si>
  <si>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</si>
  <si>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</si>
  <si>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</si>
  <si>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</si>
  <si>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</si>
  <si>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</si>
  <si>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</si>
  <si>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</si>
  <si>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</si>
  <si>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</si>
  <si>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</si>
  <si>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</si>
  <si>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</si>
  <si>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</si>
  <si>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</si>
  <si>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</si>
  <si>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</si>
  <si>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</si>
  <si>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</si>
  <si>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</si>
  <si>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</si>
  <si>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</si>
  <si>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</si>
  <si>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</si>
  <si>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</si>
  <si>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</si>
  <si>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</si>
  <si>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</si>
  <si>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</si>
  <si>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</si>
  <si>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</si>
  <si>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</si>
  <si>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</si>
  <si>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</si>
  <si>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</si>
  <si>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</si>
  <si>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</si>
  <si>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</si>
  <si>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</si>
  <si>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</si>
  <si>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</si>
  <si>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</si>
  <si>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</si>
  <si>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</si>
  <si>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</si>
  <si>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</si>
  <si>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</si>
  <si>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</si>
  <si>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</si>
  <si>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</si>
  <si>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</si>
  <si>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</si>
  <si>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</si>
  <si>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</si>
  <si>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</si>
  <si>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</si>
  <si>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</si>
  <si>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</si>
  <si>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</si>
  <si>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</si>
  <si>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</si>
  <si>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</si>
  <si>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</si>
  <si>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</si>
  <si>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</si>
  <si>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</si>
  <si>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</si>
  <si>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</si>
  <si>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</si>
  <si>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</si>
  <si>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</si>
  <si>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</si>
  <si>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</si>
  <si>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</si>
  <si>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</si>
  <si>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</si>
  <si>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</si>
  <si>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</si>
  <si>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</si>
  <si>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</si>
  <si>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</si>
  <si>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</si>
  <si>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</si>
  <si>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</si>
  <si>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</si>
  <si>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</si>
  <si>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</si>
  <si>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</si>
  <si>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</si>
  <si>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</si>
  <si>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</si>
  <si>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</si>
  <si>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</si>
  <si>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</si>
  <si>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</si>
  <si>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</si>
  <si>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</si>
  <si>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</si>
  <si>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</si>
  <si>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</si>
  <si>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</si>
  <si>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</si>
  <si>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</si>
  <si>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</si>
  <si>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</si>
  <si>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</si>
  <si>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</si>
  <si>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</si>
  <si>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</si>
  <si>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</si>
  <si>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</si>
  <si>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</si>
  <si>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</si>
  <si>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</si>
  <si>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</si>
  <si>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</si>
  <si>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</si>
  <si>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</si>
  <si>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</si>
  <si>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</si>
  <si>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</si>
  <si>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</si>
  <si>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</si>
  <si>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</si>
  <si>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</si>
  <si>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</si>
  <si>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</si>
  <si>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</si>
  <si>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</si>
  <si>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</si>
  <si>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</si>
  <si>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</si>
  <si>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</si>
  <si>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</si>
  <si>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</si>
  <si>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</si>
  <si>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</si>
  <si>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</si>
  <si>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</si>
  <si>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</si>
  <si>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</si>
  <si>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</si>
  <si>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HCIDLA- HHH</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</si>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</sst>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85">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9" fillId="5" borderId="4" xfId="0" applyFont="1" applyFill="1" applyBorder="1" applyAlignment="1" applyProtection="1">
      <alignment horizontal="left" vertical="top"/>
      <protection locked="0"/>
    </xf>
    <xf numFmtId="0" fontId="9" fillId="5" borderId="5" xfId="0" applyFont="1" applyFill="1" applyBorder="1" applyAlignment="1" applyProtection="1">
      <alignment horizontal="left" vertical="top"/>
      <protection locked="0"/>
    </xf>
    <xf numFmtId="168" fontId="39" fillId="5" borderId="11" xfId="0" applyNumberFormat="1" applyFont="1" applyFill="1" applyBorder="1" applyAlignment="1" applyProtection="1">
      <alignment vertical="top"/>
      <protection locked="0"/>
    </xf>
    <xf numFmtId="0" fontId="39" fillId="5" borderId="11" xfId="0" applyFont="1" applyFill="1" applyBorder="1" applyAlignment="1" applyProtection="1">
      <alignment horizontal="right" vertical="top" wrapText="1"/>
      <protection locked="0"/>
    </xf>
    <xf numFmtId="3" fontId="14" fillId="10" borderId="11" xfId="1193" applyNumberFormat="1" applyFont="1" applyFill="1" applyBorder="1" applyProtection="1">
      <protection locked="0"/>
    </xf>
    <xf numFmtId="183" fontId="14" fillId="5" borderId="14" xfId="4505" applyNumberFormat="1" applyFont="1" applyFill="1" applyBorder="1" applyProtection="1">
      <protection locked="0"/>
    </xf>
    <xf numFmtId="183" fontId="14" fillId="5" borderId="14" xfId="4505" applyNumberFormat="1" applyFont="1" applyFill="1" applyBorder="1" applyAlignment="1" applyProtection="1">
      <alignment horizontal="right"/>
      <protection locked="0"/>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9" fillId="0" borderId="0" xfId="1193" applyFont="1" applyFill="1" applyAlignment="1" applyProtection="1">
      <alignment horizontal="left"/>
    </xf>
    <xf numFmtId="4" fontId="9" fillId="0" borderId="0" xfId="1193" applyNumberFormat="1" applyFont="1" applyFill="1" applyAlignment="1" applyProtection="1">
      <alignment horizontal="left" vertical="top" wrapText="1"/>
    </xf>
    <xf numFmtId="0" fontId="27" fillId="0" borderId="0" xfId="0" applyFont="1" applyFill="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6" fillId="0" borderId="0" xfId="0" applyFont="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0" fontId="9" fillId="0" borderId="0" xfId="570" applyFont="1" applyAlignment="1">
      <alignment horizontal="left" vertical="top"/>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Fill="1" applyAlignment="1">
      <alignment horizontal="left"/>
    </xf>
    <xf numFmtId="4" fontId="9" fillId="0" borderId="0" xfId="570" applyNumberFormat="1" applyFont="1" applyFill="1" applyAlignment="1" applyProtection="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9" fillId="0" borderId="0" xfId="0" quotePrefix="1" applyFont="1" applyAlignment="1">
      <alignment horizontal="left" vertical="top"/>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0" xfId="570" applyFont="1" applyFill="1" applyAlignment="1" applyProtection="1">
      <alignment horizontal="center"/>
    </xf>
    <xf numFmtId="0" fontId="9" fillId="0" borderId="0" xfId="1193" applyFont="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27" fillId="0" borderId="0" xfId="570" applyFont="1" applyAlignment="1" applyProtection="1">
      <alignment horizontal="left"/>
    </xf>
    <xf numFmtId="0" fontId="27" fillId="0" borderId="0" xfId="570" applyFont="1" applyFill="1" applyAlignment="1">
      <alignment horizontal="center"/>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1193" applyFont="1" applyAlignment="1" applyProtection="1">
      <alignment vertical="top" wrapText="1"/>
    </xf>
    <xf numFmtId="0" fontId="27" fillId="0" borderId="0" xfId="570" applyFont="1" applyFill="1" applyAlignment="1">
      <alignment horizontal="left"/>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2" xfId="0" applyFont="1" applyBorder="1" applyAlignment="1" applyProtection="1">
      <alignment horizontal="center"/>
    </xf>
    <xf numFmtId="0" fontId="16" fillId="0" borderId="0"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4" xfId="0" applyFont="1" applyBorder="1" applyAlignment="1" applyProtection="1">
      <alignment horizontal="right"/>
    </xf>
    <xf numFmtId="0" fontId="16" fillId="0" borderId="5" xfId="0" applyFont="1" applyBorder="1" applyAlignment="1" applyProtection="1">
      <alignment horizontal="right"/>
    </xf>
    <xf numFmtId="0" fontId="0" fillId="5" borderId="3" xfId="0" applyFill="1" applyBorder="1" applyAlignment="1" applyProtection="1">
      <alignment horizontal="left"/>
      <protection locked="0"/>
    </xf>
    <xf numFmtId="0" fontId="16" fillId="0" borderId="7" xfId="0" applyFont="1" applyBorder="1" applyAlignment="1" applyProtection="1">
      <alignment horizontal="right"/>
    </xf>
    <xf numFmtId="0" fontId="16" fillId="0" borderId="6" xfId="0" applyFont="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6" xfId="0" applyFont="1" applyBorder="1" applyAlignment="1" applyProtection="1">
      <alignment horizontal="right"/>
    </xf>
    <xf numFmtId="0" fontId="16" fillId="0" borderId="0" xfId="0" applyFont="1" applyAlignment="1" applyProtection="1">
      <alignment horizontal="center"/>
    </xf>
    <xf numFmtId="0" fontId="9" fillId="0" borderId="0" xfId="0" applyFont="1" applyFill="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4" xfId="0" applyFont="1" applyBorder="1" applyAlignment="1" applyProtection="1">
      <alignment horizontal="center"/>
    </xf>
    <xf numFmtId="0" fontId="0" fillId="0" borderId="6" xfId="0" applyBorder="1" applyAlignment="1" applyProtection="1">
      <alignment horizontal="left" wrapText="1"/>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39"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0"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Fill="1" applyBorder="1" applyAlignment="1">
      <alignment horizontal="left" vertical="top" wrapText="1"/>
    </xf>
    <xf numFmtId="0" fontId="16" fillId="0" borderId="0" xfId="4496" applyFont="1" applyFill="1" applyBorder="1" applyAlignment="1" applyProtection="1">
      <alignment horizontal="center"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Fill="1" applyBorder="1" applyAlignment="1" applyProtection="1">
      <alignment horizontal="right"/>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1" xfId="4496" applyFont="1" applyFill="1" applyBorder="1" applyAlignment="1" applyProtection="1">
      <alignment horizontal="left" vertical="top" wrapText="1"/>
    </xf>
    <xf numFmtId="0" fontId="9" fillId="0" borderId="0" xfId="4496" applyFont="1" applyFill="1" applyBorder="1" applyAlignment="1" applyProtection="1">
      <alignment horizontal="left" vertical="center" wrapText="1" shrinkToFi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0"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0" borderId="0" xfId="4496" applyFill="1" applyBorder="1" applyAlignment="1" applyProtection="1">
      <alignment horizontal="center"/>
    </xf>
    <xf numFmtId="0" fontId="103" fillId="0" borderId="53"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3" xfId="4496" applyFont="1" applyFill="1" applyBorder="1" applyAlignment="1" applyProtection="1">
      <alignment horizontal="left"/>
    </xf>
    <xf numFmtId="0" fontId="17" fillId="0" borderId="0" xfId="4496" applyFont="1" applyAlignment="1" applyProtection="1">
      <alignment horizontal="center"/>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0" fillId="0" borderId="0" xfId="244" applyAlignment="1" applyProtection="1">
      <alignment horizontal="left"/>
    </xf>
    <xf numFmtId="0" fontId="10" fillId="0" borderId="0" xfId="244" applyBorder="1" applyAlignment="1" applyProtection="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4" fontId="9" fillId="0" borderId="0" xfId="1193" applyNumberFormat="1" applyFont="1" applyFill="1" applyAlignment="1" applyProtection="1">
      <alignment horizontal="left" vertical="top" wrapText="1"/>
    </xf>
    <xf numFmtId="0" fontId="16" fillId="0" borderId="4" xfId="570" applyFont="1" applyBorder="1" applyAlignment="1" applyProtection="1">
      <alignment horizontal="left"/>
    </xf>
    <xf numFmtId="0" fontId="27" fillId="0" borderId="0" xfId="0" applyFont="1" applyFill="1" applyAlignment="1">
      <alignment horizontal="left"/>
    </xf>
    <xf numFmtId="0" fontId="16" fillId="0" borderId="0" xfId="271" applyFont="1" applyFill="1" applyAlignment="1">
      <alignment horizontal="left" vertical="top" wrapText="1"/>
    </xf>
    <xf numFmtId="0" fontId="27" fillId="0" borderId="0" xfId="0" applyFont="1" applyAlignment="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0" fillId="0" borderId="0" xfId="244" applyAlignment="1">
      <alignment horizontal="left"/>
    </xf>
    <xf numFmtId="0" fontId="16" fillId="0" borderId="0" xfId="0" applyFont="1"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27" fillId="0" borderId="0" xfId="570" applyFont="1" applyAlignment="1">
      <alignment horizontal="left"/>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4" fontId="9" fillId="0" borderId="0" xfId="1193" applyNumberFormat="1" applyFont="1" applyAlignment="1" applyProtection="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9" fillId="0" borderId="0" xfId="0" applyFont="1" applyAlignment="1">
      <alignment horizontal="left" vertical="top"/>
    </xf>
    <xf numFmtId="4" fontId="9" fillId="0" borderId="0" xfId="0" applyNumberFormat="1" applyFont="1" applyAlignment="1" applyProtection="1">
      <alignment horizontal="left" vertical="top" wrapText="1"/>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Border="1" applyAlignment="1" applyProtection="1">
      <alignment horizontal="left" vertical="top"/>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27" fillId="0" borderId="0" xfId="0" applyFont="1" applyAlignment="1">
      <alignment horizontal="left" wrapText="1"/>
    </xf>
    <xf numFmtId="0" fontId="9" fillId="0" borderId="0" xfId="0" applyFont="1" applyFill="1" applyAlignment="1">
      <alignment horizontal="left"/>
    </xf>
    <xf numFmtId="4" fontId="9" fillId="0" borderId="0" xfId="570" applyNumberFormat="1" applyFont="1" applyFill="1" applyAlignment="1" applyProtection="1">
      <alignment horizontal="left"/>
    </xf>
    <xf numFmtId="4" fontId="27" fillId="0" borderId="0" xfId="570" applyNumberFormat="1" applyFont="1" applyFill="1" applyAlignment="1" applyProtection="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vertical="center" wrapText="1"/>
    </xf>
    <xf numFmtId="0" fontId="16" fillId="0" borderId="4" xfId="0" applyFont="1" applyFill="1" applyBorder="1" applyAlignment="1" applyProtection="1">
      <alignment horizontal="left"/>
    </xf>
    <xf numFmtId="0" fontId="9" fillId="0" borderId="0" xfId="0" applyFont="1" applyFill="1" applyBorder="1" applyAlignment="1">
      <alignment horizontal="left" wrapText="1"/>
    </xf>
    <xf numFmtId="0" fontId="16" fillId="0" borderId="0" xfId="0" applyFont="1" applyAlignment="1">
      <alignment horizontal="left" vertical="top"/>
    </xf>
    <xf numFmtId="0" fontId="9" fillId="0" borderId="0" xfId="570" applyAlignment="1" applyProtection="1">
      <alignment horizontal="left" wrapText="1"/>
    </xf>
    <xf numFmtId="0" fontId="9" fillId="0" borderId="0" xfId="0" applyFont="1" applyFill="1" applyBorder="1" applyAlignment="1">
      <alignment horizontal="left" vertical="top" wrapText="1"/>
    </xf>
    <xf numFmtId="4" fontId="9" fillId="0" borderId="0" xfId="0" applyNumberFormat="1"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0" fontId="27" fillId="0" borderId="0" xfId="0" applyFont="1" applyFill="1" applyAlignment="1">
      <alignment horizontal="left" vertical="top" wrapText="1"/>
    </xf>
    <xf numFmtId="0" fontId="9" fillId="0" borderId="0" xfId="0" quotePrefix="1" applyFont="1" applyAlignment="1">
      <alignment horizontal="left" vertical="top"/>
    </xf>
    <xf numFmtId="0" fontId="9" fillId="0" borderId="0" xfId="0" quotePrefix="1" applyFont="1" applyAlignment="1">
      <alignment horizontal="left" vertical="top" wrapText="1"/>
    </xf>
    <xf numFmtId="0" fontId="16" fillId="0" borderId="0" xfId="0" applyFont="1" applyBorder="1" applyAlignment="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16" fillId="0" borderId="0" xfId="570" applyFont="1" applyFill="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9" fillId="0" borderId="0" xfId="570" applyFont="1" applyBorder="1" applyAlignment="1">
      <alignment horizontal="left" vertical="top" wrapText="1"/>
    </xf>
    <xf numFmtId="0" fontId="10" fillId="0" borderId="0" xfId="244" applyNumberFormat="1" applyFill="1" applyAlignment="1" applyProtection="1">
      <alignment horizontal="left"/>
    </xf>
    <xf numFmtId="0" fontId="9" fillId="0" borderId="0" xfId="570" applyFont="1" applyFill="1" applyAlignment="1" applyProtection="1">
      <alignment horizontal="left" vertical="top" wrapText="1"/>
    </xf>
    <xf numFmtId="0" fontId="9" fillId="0" borderId="0" xfId="570" applyFill="1" applyAlignment="1" applyProtection="1"/>
    <xf numFmtId="0" fontId="27" fillId="0" borderId="0" xfId="570" applyFont="1" applyAlignment="1" applyProtection="1">
      <alignment horizontal="left"/>
    </xf>
    <xf numFmtId="0" fontId="27" fillId="0" borderId="0" xfId="570" applyFont="1" applyFill="1" applyAlignment="1">
      <alignment horizontal="center"/>
    </xf>
    <xf numFmtId="0" fontId="9" fillId="0" borderId="0" xfId="570" applyFill="1" applyAlignment="1">
      <alignment horizontal="center"/>
    </xf>
    <xf numFmtId="0" fontId="27" fillId="0" borderId="0" xfId="570" applyFont="1" applyAlignment="1">
      <alignment horizontal="left" wrapText="1"/>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1193" applyFont="1" applyAlignment="1" applyProtection="1">
      <alignment vertical="top" wrapText="1"/>
    </xf>
    <xf numFmtId="0" fontId="27" fillId="0" borderId="0" xfId="570" applyFont="1" applyFill="1" applyAlignment="1">
      <alignment horizontal="left"/>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9" fillId="2" borderId="11" xfId="0" applyFont="1" applyFill="1" applyBorder="1" applyAlignment="1" applyProtection="1">
      <alignment horizontal="center"/>
    </xf>
    <xf numFmtId="0" fontId="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6" fillId="0" borderId="1"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16" fillId="0" borderId="8" xfId="0" applyFont="1" applyBorder="1" applyAlignment="1" applyProtection="1">
      <alignment horizontal="center"/>
    </xf>
    <xf numFmtId="0" fontId="16" fillId="0" borderId="0"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9" fillId="5" borderId="5" xfId="0" applyFont="1" applyFill="1" applyBorder="1" applyAlignment="1" applyProtection="1">
      <alignment horizontal="left"/>
      <protection locked="0"/>
    </xf>
    <xf numFmtId="166" fontId="9" fillId="5" borderId="4"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9" fillId="0" borderId="11" xfId="543" applyFont="1" applyFill="1" applyBorder="1" applyAlignment="1" applyProtection="1">
      <alignment horizontal="center"/>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0"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168" fontId="9" fillId="0" borderId="11" xfId="543" applyNumberFormat="1" applyFont="1" applyFill="1" applyBorder="1" applyAlignment="1" applyProtection="1">
      <alignment horizontal="center"/>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5" borderId="1" xfId="543" applyNumberFormat="1" applyFill="1" applyBorder="1" applyAlignment="1" applyProtection="1">
      <alignment horizontal="center" vertical="center"/>
      <protection locked="0"/>
    </xf>
    <xf numFmtId="168" fontId="9" fillId="5" borderId="2" xfId="543" applyNumberFormat="1" applyFill="1" applyBorder="1" applyAlignment="1" applyProtection="1">
      <alignment horizontal="center" vertical="center"/>
      <protection locked="0"/>
    </xf>
    <xf numFmtId="168" fontId="9" fillId="5" borderId="7" xfId="543" applyNumberFormat="1" applyFill="1" applyBorder="1" applyAlignment="1" applyProtection="1">
      <alignment horizontal="center" vertical="center"/>
      <protection locked="0"/>
    </xf>
    <xf numFmtId="168" fontId="9" fillId="5" borderId="8" xfId="543" applyNumberFormat="1" applyFill="1" applyBorder="1" applyAlignment="1" applyProtection="1">
      <alignment horizontal="center" vertical="center"/>
      <protection locked="0"/>
    </xf>
    <xf numFmtId="168" fontId="9" fillId="5" borderId="0" xfId="543" applyNumberFormat="1" applyFill="1" applyAlignment="1" applyProtection="1">
      <alignment horizontal="center" vertical="center"/>
      <protection locked="0"/>
    </xf>
    <xf numFmtId="168" fontId="9" fillId="5" borderId="12" xfId="543" applyNumberFormat="1" applyFill="1" applyBorder="1" applyAlignment="1" applyProtection="1">
      <alignment horizontal="center" vertical="center"/>
      <protection locked="0"/>
    </xf>
    <xf numFmtId="168" fontId="9" fillId="5" borderId="9" xfId="543" applyNumberFormat="1" applyFill="1" applyBorder="1" applyAlignment="1" applyProtection="1">
      <alignment horizontal="center" vertical="center"/>
      <protection locked="0"/>
    </xf>
    <xf numFmtId="168" fontId="9" fillId="5" borderId="6" xfId="543" applyNumberFormat="1" applyFill="1" applyBorder="1" applyAlignment="1" applyProtection="1">
      <alignment horizontal="center" vertical="center"/>
      <protection locked="0"/>
    </xf>
    <xf numFmtId="168" fontId="9" fillId="5" borderId="10" xfId="543" applyNumberFormat="1" applyFill="1" applyBorder="1" applyAlignment="1" applyProtection="1">
      <alignment horizontal="center" vertical="center"/>
      <protection locked="0"/>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ill="1" applyBorder="1" applyAlignment="1" applyProtection="1">
      <alignment horizontal="left" vertical="top" wrapText="1"/>
      <protection locked="0"/>
    </xf>
    <xf numFmtId="0" fontId="9" fillId="5" borderId="4" xfId="543" applyFill="1" applyBorder="1" applyAlignment="1" applyProtection="1">
      <alignment horizontal="left" vertical="top" wrapText="1"/>
      <protection locked="0"/>
    </xf>
    <xf numFmtId="0" fontId="9" fillId="5" borderId="5" xfId="543"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8" fontId="9" fillId="5" borderId="3"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9" fillId="5" borderId="6" xfId="271" applyFont="1" applyFill="1" applyBorder="1" applyAlignment="1" applyProtection="1">
      <protection locked="0"/>
    </xf>
    <xf numFmtId="1" fontId="9" fillId="5" borderId="11" xfId="0" applyNumberFormat="1" applyFont="1" applyFill="1" applyBorder="1" applyAlignment="1" applyProtection="1">
      <alignment horizontal="center"/>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9"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9" fillId="0" borderId="0" xfId="543" applyNumberFormat="1" applyFont="1" applyAlignment="1" applyProtection="1">
      <alignment horizontal="center"/>
    </xf>
    <xf numFmtId="0" fontId="16"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9"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9" fillId="0" borderId="0" xfId="543" applyFont="1" applyFill="1" applyAlignment="1" applyProtection="1">
      <alignment horizontal="center"/>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0" fontId="9" fillId="5" borderId="6" xfId="0" applyFont="1" applyFill="1" applyBorder="1" applyAlignment="1" applyProtection="1">
      <alignment horizontal="center"/>
      <protection locked="0"/>
    </xf>
    <xf numFmtId="1" fontId="9" fillId="44" borderId="4" xfId="0" applyNumberFormat="1" applyFont="1"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9" fillId="5" borderId="6" xfId="244" applyFont="1" applyFill="1" applyBorder="1" applyAlignment="1" applyProtection="1">
      <alignment horizontal="left"/>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0" fontId="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9" fillId="5" borderId="3" xfId="0" applyFont="1" applyFill="1" applyBorder="1" applyAlignment="1" applyProtection="1">
      <alignment horizontal="right"/>
      <protection locked="0"/>
    </xf>
    <xf numFmtId="0" fontId="9" fillId="5" borderId="4" xfId="0" applyFont="1" applyFill="1" applyBorder="1" applyAlignment="1" applyProtection="1">
      <alignment horizontal="right"/>
      <protection locked="0"/>
    </xf>
    <xf numFmtId="0" fontId="9" fillId="5" borderId="5" xfId="0" applyFont="1" applyFill="1" applyBorder="1" applyAlignment="1" applyProtection="1">
      <alignment horizontal="right"/>
      <protection locked="0"/>
    </xf>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0" fontId="16"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2" fontId="9" fillId="0" borderId="0" xfId="543" applyNumberFormat="1" applyFont="1" applyBorder="1" applyAlignment="1" applyProtection="1">
      <alignment horizontal="center"/>
    </xf>
    <xf numFmtId="0" fontId="16" fillId="0" borderId="6" xfId="0" applyFont="1" applyBorder="1" applyAlignment="1" applyProtection="1">
      <alignment horizontal="center"/>
    </xf>
    <xf numFmtId="0" fontId="9" fillId="0" borderId="3" xfId="0" applyFont="1" applyBorder="1" applyAlignment="1" applyProtection="1">
      <alignment horizontal="left"/>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Fill="1" applyBorder="1" applyAlignment="1" applyProtection="1">
      <alignment horizontal="center"/>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0" fillId="5" borderId="3" xfId="0" quotePrefix="1" applyFill="1" applyBorder="1" applyAlignment="1" applyProtection="1">
      <alignment horizontal="right"/>
      <protection locked="0"/>
    </xf>
    <xf numFmtId="0" fontId="16" fillId="0" borderId="9" xfId="0" applyFont="1" applyBorder="1" applyAlignment="1" applyProtection="1">
      <alignment horizontal="right"/>
    </xf>
    <xf numFmtId="0" fontId="16" fillId="0" borderId="6" xfId="0" applyFont="1" applyBorder="1" applyAlignment="1" applyProtection="1">
      <alignment horizontal="right"/>
    </xf>
    <xf numFmtId="0" fontId="16" fillId="0" borderId="10" xfId="0" applyFont="1" applyBorder="1" applyAlignment="1" applyProtection="1">
      <alignment horizontal="right"/>
    </xf>
    <xf numFmtId="0" fontId="9" fillId="5" borderId="3" xfId="0" applyFont="1" applyFill="1" applyBorder="1" applyAlignment="1" applyProtection="1">
      <alignment horizontal="right" vertical="top"/>
      <protection locked="0"/>
    </xf>
    <xf numFmtId="0" fontId="9" fillId="5" borderId="4" xfId="0" applyFont="1" applyFill="1" applyBorder="1" applyAlignment="1" applyProtection="1">
      <alignment horizontal="right" vertical="top"/>
      <protection locked="0"/>
    </xf>
    <xf numFmtId="0" fontId="9" fillId="5" borderId="5" xfId="0" applyFont="1" applyFill="1" applyBorder="1" applyAlignment="1" applyProtection="1">
      <alignment horizontal="right" vertical="top"/>
      <protection locked="0"/>
    </xf>
    <xf numFmtId="0" fontId="16"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4" fontId="9" fillId="5" borderId="4" xfId="0" applyNumberFormat="1" applyFont="1" applyFill="1" applyBorder="1" applyAlignment="1" applyProtection="1">
      <alignment horizontal="right"/>
      <protection locked="0"/>
    </xf>
    <xf numFmtId="168" fontId="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9" fillId="5" borderId="6" xfId="0" applyFont="1" applyFill="1" applyBorder="1" applyAlignment="1" applyProtection="1">
      <alignment horizontal="left" wrapText="1"/>
      <protection locked="0"/>
    </xf>
    <xf numFmtId="166" fontId="9" fillId="5" borderId="6" xfId="271" applyNumberFormat="1" applyFont="1" applyFill="1" applyBorder="1" applyAlignment="1" applyProtection="1">
      <alignment horizontal="left"/>
      <protection locked="0"/>
    </xf>
    <xf numFmtId="0" fontId="9" fillId="0" borderId="6" xfId="0" applyFont="1" applyBorder="1" applyAlignment="1" applyProtection="1">
      <alignment horizontal="left"/>
    </xf>
    <xf numFmtId="0" fontId="9" fillId="0" borderId="6" xfId="0" applyFont="1" applyBorder="1" applyAlignment="1" applyProtection="1">
      <alignment horizontal="center"/>
      <protection locked="0"/>
    </xf>
    <xf numFmtId="0" fontId="16" fillId="0" borderId="0" xfId="0" applyFont="1" applyAlignment="1" applyProtection="1">
      <alignment horizontal="center"/>
    </xf>
    <xf numFmtId="0" fontId="9"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9"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9" fillId="0" borderId="0" xfId="0" applyFont="1" applyFill="1" applyAlignment="1" applyProtection="1">
      <alignment horizontal="center"/>
    </xf>
    <xf numFmtId="0" fontId="17"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9" fillId="0" borderId="6" xfId="0" applyFont="1" applyFill="1" applyBorder="1" applyAlignment="1" applyProtection="1">
      <alignment horizontal="left"/>
      <protection locked="0"/>
    </xf>
    <xf numFmtId="0" fontId="10"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9" fillId="5" borderId="9" xfId="0" applyFont="1" applyFill="1" applyBorder="1" applyAlignment="1" applyProtection="1">
      <alignment horizontal="center"/>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9" fillId="0" borderId="4" xfId="0" applyFont="1" applyBorder="1" applyAlignment="1" applyProtection="1">
      <alignment horizontal="left"/>
    </xf>
    <xf numFmtId="0" fontId="9" fillId="0" borderId="5" xfId="0" applyFont="1" applyBorder="1" applyAlignment="1" applyProtection="1">
      <alignment horizontal="left"/>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9" fillId="5" borderId="11"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9" fillId="5" borderId="6" xfId="0" applyNumberFormat="1" applyFont="1" applyFill="1" applyBorder="1" applyAlignment="1" applyProtection="1">
      <alignment horizontal="right"/>
      <protection locked="0"/>
    </xf>
    <xf numFmtId="0" fontId="9" fillId="5" borderId="11" xfId="0"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7" fillId="44" borderId="6" xfId="0" applyFont="1" applyFill="1" applyBorder="1" applyAlignment="1" applyProtection="1">
      <alignment horizontal="lef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0" fontId="9" fillId="0" borderId="6" xfId="543" applyFont="1" applyBorder="1" applyAlignment="1" applyProtection="1">
      <alignment horizontal="left"/>
    </xf>
    <xf numFmtId="0" fontId="17" fillId="5" borderId="6" xfId="0" applyFont="1" applyFill="1" applyBorder="1" applyAlignment="1" applyProtection="1">
      <alignment horizontal="left"/>
      <protection locked="0"/>
    </xf>
    <xf numFmtId="0" fontId="0" fillId="0" borderId="5" xfId="0" applyBorder="1" applyAlignment="1" applyProtection="1">
      <alignment horizontal="left"/>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3" fontId="9" fillId="0" borderId="11" xfId="0" applyNumberFormat="1" applyFont="1" applyFill="1" applyBorder="1" applyAlignment="1" applyProtection="1">
      <alignment horizontal="center"/>
    </xf>
    <xf numFmtId="0" fontId="9" fillId="44"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178" fontId="9"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177" fontId="9" fillId="5" borderId="6" xfId="0" applyNumberFormat="1" applyFont="1" applyFill="1" applyBorder="1" applyAlignment="1" applyProtection="1">
      <alignment horizontal="left" vertical="top" wrapText="1"/>
      <protection locked="0"/>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11"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45" borderId="5" xfId="4501" applyFont="1" applyFill="1" applyBorder="1" applyAlignment="1">
      <alignment horizontal="center"/>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81" xfId="4501" applyFont="1" applyFill="1" applyBorder="1" applyAlignment="1" applyProtection="1">
      <alignment horizontal="center"/>
      <protection locked="0"/>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48" borderId="11" xfId="450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14" fontId="141" fillId="48" borderId="75" xfId="4501" applyNumberFormat="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3"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2" fillId="0" borderId="69" xfId="4501" applyBorder="1" applyAlignment="1"/>
    <xf numFmtId="0" fontId="2" fillId="0" borderId="70" xfId="4501" applyBorder="1" applyAlignment="1"/>
    <xf numFmtId="0" fontId="2" fillId="48" borderId="82" xfId="450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0" fontId="2" fillId="48" borderId="93"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136" fillId="45" borderId="79"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41" fillId="48" borderId="95" xfId="4501" applyFont="1" applyFill="1" applyBorder="1" applyAlignment="1" applyProtection="1">
      <alignment horizontal="center"/>
      <protection locked="0"/>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147" fillId="48" borderId="74"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7" fillId="48" borderId="82"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1" fontId="2" fillId="48" borderId="11" xfId="4501" applyNumberForma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2" fillId="48" borderId="5" xfId="450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2" fillId="48" borderId="13" xfId="4501" applyNumberFormat="1" applyFill="1" applyBorder="1" applyAlignment="1" applyProtection="1">
      <alignment horizontal="center"/>
      <protection locked="0"/>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81" xfId="4501" applyFont="1" applyFill="1" applyBorder="1" applyAlignment="1">
      <alignment horizontal="center"/>
    </xf>
    <xf numFmtId="0" fontId="141" fillId="48" borderId="68" xfId="450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14" fontId="141" fillId="48" borderId="73" xfId="4501" applyNumberFormat="1" applyFont="1" applyFill="1" applyBorder="1" applyAlignment="1" applyProtection="1">
      <alignment horizontal="center"/>
      <protection locked="0"/>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105" fillId="5" borderId="6" xfId="4497" applyFont="1" applyFill="1" applyBorder="1" applyAlignment="1" applyProtection="1">
      <alignment horizontal="center"/>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0" fontId="105" fillId="5" borderId="55" xfId="4497" applyFont="1" applyFill="1" applyBorder="1" applyAlignment="1" applyProtection="1">
      <alignment horizontal="center"/>
      <protection locked="0"/>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05" fillId="0" borderId="0" xfId="4497" applyFont="1" applyAlignment="1">
      <alignment horizontal="left" vertical="center" wrapText="1"/>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8" fontId="9" fillId="0" borderId="0" xfId="1193" applyNumberFormat="1" applyFont="1" applyBorder="1" applyAlignment="1" applyProtection="1">
      <alignment horizontal="right"/>
    </xf>
    <xf numFmtId="1" fontId="9" fillId="5" borderId="2" xfId="1193" applyNumberFormat="1" applyFont="1" applyFill="1" applyBorder="1" applyAlignment="1" applyProtection="1">
      <alignment horizontal="center"/>
      <protection locked="0"/>
    </xf>
    <xf numFmtId="1" fontId="9" fillId="5" borderId="4" xfId="1193" applyNumberFormat="1" applyFont="1" applyFill="1" applyBorder="1" applyAlignment="1" applyProtection="1">
      <alignment horizontal="center"/>
      <protection locked="0"/>
    </xf>
    <xf numFmtId="0" fontId="132" fillId="0" borderId="6" xfId="1193" applyFont="1" applyBorder="1" applyAlignment="1" applyProtection="1">
      <alignment horizontal="center"/>
    </xf>
    <xf numFmtId="168" fontId="9" fillId="5" borderId="4" xfId="1193" applyNumberFormat="1" applyFill="1" applyBorder="1" applyAlignment="1" applyProtection="1">
      <alignment horizontal="center"/>
      <protection locked="0"/>
    </xf>
    <xf numFmtId="0" fontId="16" fillId="0" borderId="0" xfId="4496" applyFont="1" applyFill="1" applyBorder="1" applyAlignment="1" applyProtection="1">
      <alignment horizontal="center" vertical="top"/>
    </xf>
    <xf numFmtId="0" fontId="9" fillId="5" borderId="6" xfId="4496" applyFont="1" applyFill="1" applyBorder="1" applyAlignment="1" applyProtection="1">
      <alignment horizontal="left"/>
      <protection locked="0"/>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0" fontId="9" fillId="0" borderId="0" xfId="1193" applyFont="1" applyBorder="1" applyAlignment="1" applyProtection="1">
      <alignment horizontal="right"/>
    </xf>
    <xf numFmtId="0" fontId="9" fillId="5" borderId="6" xfId="1193" applyFill="1" applyBorder="1" applyAlignment="1" applyProtection="1">
      <alignment horizontal="left"/>
      <protection locked="0"/>
    </xf>
    <xf numFmtId="0" fontId="9" fillId="5" borderId="6" xfId="1193" applyFont="1" applyFill="1" applyBorder="1" applyAlignment="1" applyProtection="1">
      <alignment horizontal="left"/>
      <protection locked="0"/>
    </xf>
    <xf numFmtId="168" fontId="9" fillId="0" borderId="0" xfId="1193" applyNumberFormat="1" applyFont="1" applyAlignment="1" applyProtection="1">
      <alignment horizontal="right"/>
    </xf>
    <xf numFmtId="0" fontId="9" fillId="0" borderId="0" xfId="1193" applyFont="1" applyAlignment="1" applyProtection="1">
      <alignment horizontal="right"/>
    </xf>
    <xf numFmtId="168" fontId="9" fillId="44" borderId="6" xfId="4496" applyNumberFormat="1" applyFont="1" applyFill="1" applyBorder="1" applyAlignment="1" applyProtection="1">
      <alignment horizontal="right"/>
      <protection locked="0"/>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2" xfId="1193" applyNumberFormat="1" applyFill="1" applyBorder="1" applyAlignment="1" applyProtection="1">
      <alignment horizontal="center"/>
      <protection locked="0"/>
    </xf>
    <xf numFmtId="9" fontId="9" fillId="5" borderId="4" xfId="1193" applyNumberFormat="1" applyFont="1" applyFill="1" applyBorder="1" applyAlignment="1" applyProtection="1">
      <alignment horizontal="left"/>
      <protection locked="0"/>
    </xf>
    <xf numFmtId="0" fontId="16" fillId="0" borderId="0" xfId="4496" applyFont="1" applyFill="1" applyBorder="1" applyAlignment="1" applyProtection="1">
      <alignment horizontal="right"/>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39" fillId="5" borderId="6" xfId="4496" applyFont="1" applyFill="1" applyBorder="1" applyAlignment="1" applyProtection="1">
      <alignment horizontal="left"/>
      <protection locked="0"/>
    </xf>
    <xf numFmtId="0" fontId="9" fillId="5" borderId="6" xfId="4496" applyFont="1" applyFill="1" applyBorder="1" applyAlignment="1" applyProtection="1">
      <alignment horizontal="center"/>
      <protection locked="0"/>
    </xf>
    <xf numFmtId="1" fontId="9" fillId="0" borderId="11" xfId="4496" applyNumberFormat="1" applyFont="1" applyFill="1" applyBorder="1" applyAlignment="1" applyProtection="1">
      <alignment horizontal="center"/>
    </xf>
    <xf numFmtId="0" fontId="9" fillId="0" borderId="11" xfId="4496" applyNumberFormat="1" applyFont="1" applyFill="1" applyBorder="1" applyAlignment="1" applyProtection="1">
      <alignment horizontal="center"/>
    </xf>
    <xf numFmtId="0" fontId="103" fillId="5" borderId="6" xfId="4496" applyFill="1" applyBorder="1" applyAlignment="1" applyProtection="1">
      <alignment horizontal="center"/>
      <protection locked="0"/>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168" fontId="9" fillId="0" borderId="6" xfId="4497" applyNumberFormat="1" applyFont="1" applyFill="1" applyBorder="1" applyAlignment="1" applyProtection="1">
      <alignment horizontal="center"/>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0" fontId="9" fillId="0" borderId="53"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03" fillId="5" borderId="55"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11" xfId="4496" applyFont="1" applyBorder="1" applyAlignment="1" applyProtection="1">
      <alignment horizontal="center"/>
    </xf>
    <xf numFmtId="0" fontId="17" fillId="0" borderId="58"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03" fillId="0" borderId="0" xfId="4496" applyFill="1" applyBorder="1" applyAlignment="1" applyProtection="1">
      <alignment horizontal="center"/>
    </xf>
    <xf numFmtId="9" fontId="17" fillId="5" borderId="6" xfId="4496" applyNumberFormat="1" applyFont="1" applyFill="1" applyBorder="1" applyAlignment="1" applyProtection="1">
      <alignment horizontal="left"/>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0" borderId="53"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4" xfId="4496" applyNumberFormat="1"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3"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1" fontId="16" fillId="0" borderId="11" xfId="4496" applyNumberFormat="1"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0" fontId="16" fillId="0" borderId="4" xfId="4496" applyFont="1" applyBorder="1" applyAlignment="1"/>
    <xf numFmtId="0" fontId="16" fillId="0" borderId="5" xfId="4496" applyFont="1" applyBorder="1" applyAlignment="1"/>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168" fontId="9" fillId="44" borderId="6" xfId="543" applyNumberFormat="1" applyFill="1" applyBorder="1" applyAlignment="1" applyProtection="1">
      <alignment horizontal="center"/>
      <protection locked="0"/>
    </xf>
    <xf numFmtId="0" fontId="9" fillId="0" borderId="6" xfId="1193" applyFont="1" applyFill="1" applyBorder="1" applyAlignment="1" applyProtection="1">
      <alignment horizontal="left"/>
    </xf>
    <xf numFmtId="0" fontId="9" fillId="0" borderId="6" xfId="1193" applyFont="1" applyBorder="1" applyAlignment="1" applyProtection="1">
      <alignment horizontal="right"/>
    </xf>
    <xf numFmtId="168" fontId="9" fillId="5" borderId="4" xfId="1193" applyNumberFormat="1" applyFont="1" applyFill="1" applyBorder="1" applyAlignment="1" applyProtection="1">
      <alignment horizontal="center"/>
      <protection locked="0"/>
    </xf>
    <xf numFmtId="168" fontId="9" fillId="44" borderId="6" xfId="1193" applyNumberFormat="1" applyFont="1" applyFill="1" applyBorder="1" applyAlignment="1" applyProtection="1">
      <alignment horizontal="right"/>
      <protection locked="0"/>
    </xf>
    <xf numFmtId="168" fontId="9" fillId="44" borderId="6" xfId="543" applyNumberFormat="1" applyFont="1" applyFill="1" applyBorder="1" applyAlignment="1" applyProtection="1">
      <alignment horizontal="center"/>
      <protection locked="0"/>
    </xf>
    <xf numFmtId="10" fontId="17" fillId="0" borderId="2" xfId="4496" applyNumberFormat="1" applyFont="1" applyBorder="1" applyAlignment="1" applyProtection="1">
      <alignment horizontal="center"/>
    </xf>
    <xf numFmtId="4" fontId="17" fillId="0" borderId="0" xfId="4496" applyNumberFormat="1" applyFont="1" applyAlignment="1" applyProtection="1">
      <alignment horizontal="center"/>
    </xf>
    <xf numFmtId="0" fontId="17" fillId="0" borderId="0" xfId="4496" applyFont="1" applyAlignment="1" applyProtection="1">
      <alignment horizontal="center"/>
    </xf>
    <xf numFmtId="0" fontId="25" fillId="0" borderId="2" xfId="4496" applyFont="1" applyFill="1" applyBorder="1" applyAlignment="1">
      <alignment horizontal="center"/>
    </xf>
    <xf numFmtId="0" fontId="25" fillId="0" borderId="6" xfId="4496" applyFont="1" applyFill="1" applyBorder="1" applyAlignment="1">
      <alignment horizontal="center"/>
    </xf>
    <xf numFmtId="4" fontId="17" fillId="0" borderId="6" xfId="4496" applyNumberFormat="1" applyFont="1" applyBorder="1" applyAlignment="1" applyProtection="1">
      <alignment horizontal="center"/>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0" fontId="132" fillId="0" borderId="0" xfId="1193" applyFont="1" applyBorder="1" applyAlignment="1" applyProtection="1">
      <alignment horizontal="center"/>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168" fontId="9" fillId="0" borderId="11" xfId="570" applyNumberFormat="1" applyFill="1" applyBorder="1" applyAlignment="1">
      <alignment horizontal="right"/>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0" applyFont="1" applyFill="1" applyBorder="1" applyAlignment="1">
      <alignment horizontal="left" vertical="top"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0" fontId="90" fillId="0" borderId="0" xfId="570" applyFont="1" applyBorder="1" applyAlignment="1">
      <alignment horizontal="left" wrapText="1"/>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6" xfId="271" applyFont="1" applyFill="1" applyBorder="1" applyAlignment="1" applyProtection="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68" fontId="9" fillId="0" borderId="5" xfId="570" applyNumberFormat="1" applyFill="1" applyBorder="1" applyAlignment="1">
      <alignment horizontal="center"/>
    </xf>
    <xf numFmtId="0" fontId="16" fillId="0" borderId="11" xfId="570" applyFont="1" applyBorder="1" applyAlignment="1">
      <alignment horizontal="center" wrapText="1"/>
    </xf>
    <xf numFmtId="0" fontId="16" fillId="0" borderId="11" xfId="570" applyFont="1" applyBorder="1" applyAlignment="1">
      <alignment horizontal="center"/>
    </xf>
    <xf numFmtId="168" fontId="9" fillId="0" borderId="11" xfId="570" applyNumberFormat="1" applyFill="1" applyBorder="1" applyAlignment="1">
      <alignment horizontal="center"/>
    </xf>
    <xf numFmtId="165" fontId="9" fillId="0" borderId="11" xfId="570" applyNumberFormat="1" applyFill="1" applyBorder="1" applyAlignment="1" applyProtection="1">
      <alignment horizontal="center"/>
      <protection locked="0"/>
    </xf>
    <xf numFmtId="0" fontId="39" fillId="0" borderId="0" xfId="570" applyFont="1" applyBorder="1" applyAlignment="1">
      <alignment horizontal="left"/>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179" fontId="16" fillId="0" borderId="0" xfId="570" applyNumberFormat="1" applyFont="1" applyFill="1" applyBorder="1" applyAlignment="1" applyProtection="1">
      <alignment horizontal="center" wrapText="1"/>
    </xf>
    <xf numFmtId="164" fontId="16" fillId="0" borderId="0" xfId="570" applyNumberFormat="1" applyFont="1" applyFill="1" applyBorder="1" applyAlignment="1" applyProtection="1">
      <alignment horizontal="center" wrapText="1"/>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14288</xdr:colOff>
      <xdr:row>78</xdr:row>
      <xdr:rowOff>100013</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Checklist Items"/>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73046875" customWidth="1"/>
    <col min="6" max="6" width="3" customWidth="1"/>
    <col min="7" max="38" width="2.73046875" customWidth="1"/>
    <col min="39" max="16384" width="2.73046875" hidden="1"/>
  </cols>
  <sheetData>
    <row r="1" spans="1:38">
      <c r="A1" s="1699" t="s">
        <v>0</v>
      </c>
      <c r="B1" s="1699"/>
      <c r="C1" s="1699"/>
      <c r="D1" s="1699"/>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row>
    <row r="2" spans="1:38" ht="13.15" thickBot="1">
      <c r="A2" s="1700"/>
      <c r="B2" s="1700"/>
      <c r="C2" s="1700"/>
      <c r="D2" s="1700"/>
      <c r="E2" s="1700"/>
      <c r="F2" s="1700"/>
      <c r="G2" s="1700"/>
      <c r="H2" s="1700"/>
      <c r="I2" s="1700"/>
      <c r="J2" s="1700"/>
      <c r="K2" s="1700"/>
      <c r="L2" s="1700"/>
      <c r="M2" s="1700"/>
      <c r="N2" s="1700"/>
      <c r="O2" s="1700"/>
      <c r="P2" s="1700"/>
      <c r="Q2" s="1700"/>
      <c r="R2" s="1700"/>
      <c r="S2" s="1700"/>
      <c r="T2" s="1700"/>
      <c r="U2" s="1700"/>
      <c r="V2" s="1700"/>
      <c r="W2" s="1700"/>
      <c r="X2" s="1700"/>
      <c r="Y2" s="1700"/>
      <c r="Z2" s="1700"/>
      <c r="AA2" s="1700"/>
      <c r="AB2" s="1700"/>
      <c r="AC2" s="1700"/>
      <c r="AD2" s="1700"/>
      <c r="AE2" s="1700"/>
      <c r="AF2" s="1700"/>
      <c r="AG2" s="1700"/>
      <c r="AH2" s="1700"/>
      <c r="AI2" s="1700"/>
      <c r="AJ2" s="1700"/>
      <c r="AK2" s="1700"/>
      <c r="AL2" s="1700"/>
    </row>
    <row r="3" spans="1:38" ht="13.1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ht="13.15">
      <c r="B4" s="14" t="s">
        <v>1</v>
      </c>
      <c r="C4" s="14" t="s">
        <v>2</v>
      </c>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row>
    <row r="5" spans="1:38" ht="13.15">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ht="13.15">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35" customHeight="1">
      <c r="A7" s="1407"/>
      <c r="B7" s="189"/>
      <c r="C7" s="190"/>
      <c r="D7" s="1701" t="s">
        <v>5</v>
      </c>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c r="AG7" s="1701"/>
      <c r="AH7" s="1701"/>
      <c r="AI7" s="1701"/>
      <c r="AJ7" s="1701"/>
      <c r="AK7" s="1701"/>
      <c r="AL7" s="472"/>
    </row>
    <row r="8" spans="1:38" ht="13.15">
      <c r="A8" s="1407"/>
      <c r="B8" s="189"/>
      <c r="C8" s="190"/>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1701"/>
      <c r="AE8" s="1701"/>
      <c r="AF8" s="1701"/>
      <c r="AG8" s="1701"/>
      <c r="AH8" s="1701"/>
      <c r="AI8" s="1701"/>
      <c r="AJ8" s="1701"/>
      <c r="AK8" s="1701"/>
      <c r="AL8" s="472"/>
    </row>
    <row r="9" spans="1:38" ht="13.15">
      <c r="A9" s="1407"/>
      <c r="B9" s="189"/>
      <c r="C9" s="190"/>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472"/>
    </row>
    <row r="10" spans="1:38" ht="13.15">
      <c r="A10" s="1407"/>
      <c r="B10" s="189"/>
      <c r="C10" s="19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72"/>
    </row>
    <row r="11" spans="1:38" ht="13.15" customHeight="1">
      <c r="A11" s="1407"/>
      <c r="B11" s="189"/>
      <c r="C11" s="190"/>
      <c r="D11" s="1701" t="s">
        <v>6</v>
      </c>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J11" s="1701"/>
      <c r="AK11" s="1701"/>
      <c r="AL11" s="472"/>
    </row>
    <row r="12" spans="1:38" ht="13.15">
      <c r="A12" s="1407"/>
      <c r="B12" s="189"/>
      <c r="C12" s="190"/>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472"/>
    </row>
    <row r="13" spans="1:38" s="461" customFormat="1" ht="13.15">
      <c r="A13" s="1407"/>
      <c r="B13" s="189"/>
      <c r="C13" s="190"/>
      <c r="D13" s="1701"/>
      <c r="E13" s="1701"/>
      <c r="F13" s="1701"/>
      <c r="G13" s="1701"/>
      <c r="H13" s="1701"/>
      <c r="I13" s="1701"/>
      <c r="J13" s="1701"/>
      <c r="K13" s="1701"/>
      <c r="L13" s="1701"/>
      <c r="M13" s="1701"/>
      <c r="N13" s="1701"/>
      <c r="O13" s="1701"/>
      <c r="P13" s="1701"/>
      <c r="Q13" s="1701"/>
      <c r="R13" s="1701"/>
      <c r="S13" s="1701"/>
      <c r="T13" s="1701"/>
      <c r="U13" s="1701"/>
      <c r="V13" s="1701"/>
      <c r="W13" s="1701"/>
      <c r="X13" s="1701"/>
      <c r="Y13" s="1701"/>
      <c r="Z13" s="1701"/>
      <c r="AA13" s="1701"/>
      <c r="AB13" s="1701"/>
      <c r="AC13" s="1701"/>
      <c r="AD13" s="1701"/>
      <c r="AE13" s="1701"/>
      <c r="AF13" s="1701"/>
      <c r="AG13" s="1701"/>
      <c r="AH13" s="1701"/>
      <c r="AI13" s="1701"/>
      <c r="AJ13" s="1701"/>
      <c r="AK13" s="1701"/>
      <c r="AL13" s="472"/>
    </row>
    <row r="14" spans="1:38" s="461" customFormat="1" ht="13.35" customHeight="1">
      <c r="A14" s="1407"/>
      <c r="B14" s="189"/>
      <c r="C14" s="190"/>
      <c r="E14" s="1703" t="s">
        <v>7</v>
      </c>
      <c r="F14" s="1703"/>
      <c r="G14" s="1703"/>
      <c r="H14" s="1703"/>
      <c r="I14" s="1703"/>
      <c r="J14" s="1703"/>
      <c r="K14" s="1703"/>
      <c r="L14" s="1703"/>
      <c r="M14" s="1703"/>
      <c r="N14" s="1703"/>
      <c r="O14" s="1703"/>
      <c r="P14" s="1703"/>
      <c r="Q14" s="1703"/>
      <c r="R14" s="1703"/>
      <c r="S14" s="1703"/>
      <c r="T14" s="1703"/>
      <c r="U14" s="1703"/>
      <c r="V14" s="1703"/>
      <c r="W14" s="1703"/>
      <c r="X14" s="1703"/>
      <c r="Y14" s="1703"/>
      <c r="Z14" s="1703"/>
      <c r="AA14" s="1703"/>
      <c r="AB14" s="1703"/>
      <c r="AC14" s="1703"/>
      <c r="AD14" s="1703"/>
      <c r="AE14" s="1703"/>
      <c r="AF14" s="1703"/>
      <c r="AG14" s="1703"/>
      <c r="AH14" s="1703"/>
      <c r="AI14" s="1703"/>
      <c r="AJ14" s="1703"/>
      <c r="AK14" s="1703"/>
      <c r="AL14" s="472"/>
    </row>
    <row r="15" spans="1:38" s="461" customFormat="1" ht="13.35" customHeight="1">
      <c r="A15" s="1407"/>
      <c r="B15" s="189"/>
      <c r="C15" s="190"/>
      <c r="E15" s="1703"/>
      <c r="F15" s="1703"/>
      <c r="G15" s="1703"/>
      <c r="H15" s="1703"/>
      <c r="I15" s="1703"/>
      <c r="J15" s="1703"/>
      <c r="K15" s="1703"/>
      <c r="L15" s="1703"/>
      <c r="M15" s="1703"/>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1703"/>
      <c r="AL15" s="472"/>
    </row>
    <row r="16" spans="1:38" s="461" customFormat="1" ht="13.15">
      <c r="A16" s="1407"/>
      <c r="B16" s="189"/>
      <c r="C16" s="190"/>
      <c r="D16" s="472"/>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c r="AK16" s="1703"/>
      <c r="AL16" s="472"/>
    </row>
    <row r="17" spans="1:38" s="461" customFormat="1" ht="13.15">
      <c r="A17" s="1407"/>
      <c r="B17" s="189"/>
      <c r="C17" s="190"/>
      <c r="D17" s="1552"/>
      <c r="E17" s="1552"/>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c r="AL17" s="472"/>
    </row>
    <row r="18" spans="1:38" ht="13.35" customHeight="1">
      <c r="A18" s="1407"/>
      <c r="B18" s="189"/>
      <c r="C18" s="190"/>
      <c r="D18" s="1703" t="s">
        <v>8</v>
      </c>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1703"/>
      <c r="AL18" s="189"/>
    </row>
    <row r="19" spans="1:38" ht="13.15">
      <c r="A19" s="1407"/>
      <c r="B19" s="189"/>
      <c r="C19" s="190"/>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1703"/>
      <c r="AE19" s="1703"/>
      <c r="AF19" s="1703"/>
      <c r="AG19" s="1703"/>
      <c r="AH19" s="1703"/>
      <c r="AI19" s="1703"/>
      <c r="AJ19" s="1703"/>
      <c r="AK19" s="1703"/>
      <c r="AL19" s="189"/>
    </row>
    <row r="20" spans="1:38" s="461" customFormat="1" ht="13.15">
      <c r="A20" s="1407"/>
      <c r="B20" s="189"/>
      <c r="C20" s="190"/>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89"/>
    </row>
    <row r="21" spans="1:38" s="461" customFormat="1" ht="13.35" customHeight="1">
      <c r="A21" s="1407"/>
      <c r="B21" s="189"/>
      <c r="C21" s="190"/>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c r="AL21" s="189"/>
    </row>
    <row r="22" spans="1:38" s="461" customFormat="1" ht="13.15">
      <c r="A22" s="1407"/>
      <c r="B22" s="189"/>
      <c r="C22" s="190"/>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c r="AG22" s="1703"/>
      <c r="AH22" s="1703"/>
      <c r="AI22" s="1703"/>
      <c r="AJ22" s="1703"/>
      <c r="AK22" s="1703"/>
      <c r="AL22" s="189"/>
    </row>
    <row r="23" spans="1:38" s="461" customFormat="1" ht="13.15">
      <c r="A23" s="1407"/>
      <c r="B23" s="189"/>
      <c r="C23" s="190"/>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c r="AL23" s="189"/>
    </row>
    <row r="24" spans="1:38" ht="13.15">
      <c r="A24" s="1407"/>
      <c r="B24" s="189"/>
      <c r="C24" s="190"/>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c r="AL24" s="189"/>
    </row>
    <row r="25" spans="1:38" s="461" customFormat="1" ht="13.15">
      <c r="A25" s="1407"/>
      <c r="B25" s="189"/>
      <c r="C25" s="190"/>
      <c r="D25" s="1703"/>
      <c r="E25" s="170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1703"/>
      <c r="AB25" s="1703"/>
      <c r="AC25" s="1703"/>
      <c r="AD25" s="1703"/>
      <c r="AE25" s="1703"/>
      <c r="AF25" s="1703"/>
      <c r="AG25" s="1703"/>
      <c r="AH25" s="1703"/>
      <c r="AI25" s="1703"/>
      <c r="AJ25" s="1703"/>
      <c r="AK25" s="1703"/>
      <c r="AL25" s="189"/>
    </row>
    <row r="26" spans="1:38" s="461" customFormat="1" ht="13.15">
      <c r="A26" s="1407"/>
      <c r="B26" s="189"/>
      <c r="C26" s="190"/>
      <c r="D26" s="1703"/>
      <c r="E26" s="1703"/>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1703"/>
      <c r="AK26" s="1703"/>
      <c r="AL26" s="189"/>
    </row>
    <row r="27" spans="1:38" s="461" customFormat="1" ht="11.85" customHeight="1">
      <c r="A27" s="1407"/>
      <c r="B27" s="189"/>
      <c r="C27" s="190"/>
      <c r="D27" s="1703"/>
      <c r="E27" s="1703"/>
      <c r="F27" s="1703"/>
      <c r="G27" s="1703"/>
      <c r="H27" s="1703"/>
      <c r="I27" s="1703"/>
      <c r="J27" s="1703"/>
      <c r="K27" s="1703"/>
      <c r="L27" s="170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1703"/>
      <c r="AK27" s="1703"/>
      <c r="AL27" s="189"/>
    </row>
    <row r="28" spans="1:38" s="461" customFormat="1" ht="13.35" customHeight="1">
      <c r="A28" s="1407"/>
      <c r="B28" s="189"/>
      <c r="C28" s="190"/>
      <c r="E28" s="1703" t="s">
        <v>9</v>
      </c>
      <c r="F28" s="1703"/>
      <c r="G28" s="1703"/>
      <c r="H28" s="1703"/>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c r="AL28" s="189"/>
    </row>
    <row r="29" spans="1:38" s="461" customFormat="1" ht="13.35" customHeight="1">
      <c r="A29" s="1407"/>
      <c r="B29" s="189"/>
      <c r="C29" s="190"/>
      <c r="E29" s="1703"/>
      <c r="F29" s="1703"/>
      <c r="G29" s="1703"/>
      <c r="H29" s="1703"/>
      <c r="I29" s="1703"/>
      <c r="J29" s="1703"/>
      <c r="K29" s="1703"/>
      <c r="L29" s="1703"/>
      <c r="M29" s="1703"/>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c r="AL29" s="189"/>
    </row>
    <row r="30" spans="1:38" s="461" customFormat="1" ht="13.15">
      <c r="A30" s="1407"/>
      <c r="B30" s="189"/>
      <c r="C30" s="190"/>
      <c r="D30" s="472"/>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89"/>
    </row>
    <row r="31" spans="1:38" s="461" customFormat="1" ht="13.15">
      <c r="A31" s="1407"/>
      <c r="B31" s="189"/>
      <c r="C31" s="190"/>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189"/>
    </row>
    <row r="32" spans="1:38" s="461" customFormat="1" ht="13.35" customHeight="1">
      <c r="A32" s="1407"/>
      <c r="B32" s="189"/>
      <c r="C32" s="190"/>
      <c r="D32" s="1704" t="s">
        <v>10</v>
      </c>
      <c r="E32" s="1704"/>
      <c r="F32" s="1704"/>
      <c r="G32" s="1704"/>
      <c r="H32" s="1704"/>
      <c r="I32" s="1704"/>
      <c r="J32" s="1704"/>
      <c r="K32" s="1704"/>
      <c r="L32" s="1704"/>
      <c r="M32" s="1704"/>
      <c r="N32" s="1704"/>
      <c r="O32" s="1704"/>
      <c r="P32" s="1704"/>
      <c r="Q32" s="1704"/>
      <c r="R32" s="1704"/>
      <c r="S32" s="1704"/>
      <c r="T32" s="1704"/>
      <c r="U32" s="1704"/>
      <c r="V32" s="1704"/>
      <c r="W32" s="1704"/>
      <c r="X32" s="1704"/>
      <c r="Y32" s="1704"/>
      <c r="Z32" s="1704"/>
      <c r="AA32" s="1704"/>
      <c r="AB32" s="1704"/>
      <c r="AC32" s="1704"/>
      <c r="AD32" s="1704"/>
      <c r="AE32" s="1704"/>
      <c r="AF32" s="1704"/>
      <c r="AG32" s="1704"/>
      <c r="AH32" s="1704"/>
      <c r="AI32" s="1704"/>
      <c r="AJ32" s="1704"/>
      <c r="AK32" s="1704"/>
      <c r="AL32" s="189"/>
    </row>
    <row r="33" spans="1:38" s="461" customFormat="1" ht="13.15">
      <c r="A33" s="1407"/>
      <c r="B33" s="189"/>
      <c r="C33" s="190"/>
      <c r="D33" s="472"/>
      <c r="E33" s="1710" t="s">
        <v>11</v>
      </c>
      <c r="F33" s="1710"/>
      <c r="G33" s="1710"/>
      <c r="H33" s="1710"/>
      <c r="I33" s="1710"/>
      <c r="J33" s="1710"/>
      <c r="K33" s="1710"/>
      <c r="L33" s="1710"/>
      <c r="M33" s="1710"/>
      <c r="N33" s="1710"/>
      <c r="O33" s="1710"/>
      <c r="P33" s="1710"/>
      <c r="Q33" s="1710"/>
      <c r="R33" s="1710"/>
      <c r="S33" s="1710"/>
      <c r="T33" s="1710"/>
      <c r="U33" s="1710"/>
      <c r="V33" s="1710"/>
      <c r="W33" s="1710"/>
      <c r="X33" s="1710"/>
      <c r="Y33" s="1710"/>
      <c r="Z33" s="1710"/>
      <c r="AA33" s="1710"/>
      <c r="AB33" s="1710"/>
      <c r="AC33" s="1710"/>
      <c r="AD33" s="1710"/>
      <c r="AE33" s="1710"/>
      <c r="AF33" s="1710"/>
      <c r="AG33" s="1710"/>
      <c r="AH33" s="1710"/>
      <c r="AI33" s="1710"/>
      <c r="AJ33" s="1710"/>
      <c r="AK33" s="1710"/>
      <c r="AL33" s="189"/>
    </row>
    <row r="34" spans="1:38" ht="13.15">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02" t="s">
        <v>12</v>
      </c>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E35" s="1702"/>
      <c r="AF35" s="1702"/>
      <c r="AG35" s="1702"/>
      <c r="AH35" s="1702"/>
      <c r="AI35" s="1702"/>
      <c r="AJ35" s="1702"/>
      <c r="AK35" s="1702"/>
      <c r="AL35" s="461"/>
    </row>
    <row r="36" spans="1:38">
      <c r="A36" s="4"/>
      <c r="B36" s="461"/>
      <c r="C36" s="461"/>
      <c r="D36" s="1702"/>
      <c r="E36" s="1702"/>
      <c r="F36" s="1702"/>
      <c r="G36" s="1702"/>
      <c r="H36" s="1702"/>
      <c r="I36" s="1702"/>
      <c r="J36" s="1702"/>
      <c r="K36" s="1702"/>
      <c r="L36" s="1702"/>
      <c r="M36" s="1702"/>
      <c r="N36" s="1702"/>
      <c r="O36" s="1702"/>
      <c r="P36" s="1702"/>
      <c r="Q36" s="1702"/>
      <c r="R36" s="1702"/>
      <c r="S36" s="1702"/>
      <c r="T36" s="1702"/>
      <c r="U36" s="1702"/>
      <c r="V36" s="1702"/>
      <c r="W36" s="1702"/>
      <c r="X36" s="1702"/>
      <c r="Y36" s="1702"/>
      <c r="Z36" s="1702"/>
      <c r="AA36" s="1702"/>
      <c r="AB36" s="1702"/>
      <c r="AC36" s="1702"/>
      <c r="AD36" s="1702"/>
      <c r="AE36" s="1702"/>
      <c r="AF36" s="1702"/>
      <c r="AG36" s="1702"/>
      <c r="AH36" s="1702"/>
      <c r="AI36" s="1702"/>
      <c r="AJ36" s="1702"/>
      <c r="AK36" s="1702"/>
      <c r="AL36" s="461"/>
    </row>
    <row r="37" spans="1:38" ht="13.15">
      <c r="A37" s="4"/>
      <c r="B37" s="461"/>
      <c r="C37" s="461"/>
      <c r="D37" s="158"/>
      <c r="E37" s="1709" t="s">
        <v>13</v>
      </c>
      <c r="F37" s="1709"/>
      <c r="G37" s="1709"/>
      <c r="H37" s="1709"/>
      <c r="I37" s="1709"/>
      <c r="J37" s="1709"/>
      <c r="K37" s="1709"/>
      <c r="L37" s="1709"/>
      <c r="M37" s="1709"/>
      <c r="N37" s="1709"/>
      <c r="O37" s="1709"/>
      <c r="P37" s="1709"/>
      <c r="Q37" s="1709"/>
      <c r="R37" s="1709"/>
      <c r="S37" s="1709"/>
      <c r="T37" s="1709"/>
      <c r="U37" s="1709"/>
      <c r="V37" s="1709"/>
      <c r="W37" s="1709"/>
      <c r="X37" s="1709"/>
      <c r="Y37" s="1709"/>
      <c r="Z37" s="1709"/>
      <c r="AA37" s="1709"/>
      <c r="AB37" s="1709"/>
      <c r="AC37" s="1709"/>
      <c r="AD37" s="1709"/>
      <c r="AE37" s="1709"/>
      <c r="AF37" s="1709"/>
      <c r="AG37" s="1709"/>
      <c r="AH37" s="1709"/>
      <c r="AI37" s="1709"/>
      <c r="AJ37" s="1709"/>
      <c r="AK37" s="1709"/>
      <c r="AL37" s="461"/>
    </row>
    <row r="38" spans="1:38" ht="13.15">
      <c r="A38" s="4"/>
      <c r="B38" s="461"/>
      <c r="C38" s="461"/>
      <c r="D38" s="158"/>
      <c r="E38" s="1709" t="s">
        <v>14</v>
      </c>
      <c r="F38" s="1709"/>
      <c r="G38" s="1709"/>
      <c r="H38" s="1709"/>
      <c r="I38" s="1709"/>
      <c r="J38" s="1709"/>
      <c r="K38" s="1709"/>
      <c r="L38" s="1709"/>
      <c r="M38" s="1709"/>
      <c r="N38" s="1709"/>
      <c r="O38" s="1709"/>
      <c r="P38" s="1709"/>
      <c r="Q38" s="1709"/>
      <c r="R38" s="1709"/>
      <c r="S38" s="1709"/>
      <c r="T38" s="1709"/>
      <c r="U38" s="1709"/>
      <c r="V38" s="1709"/>
      <c r="W38" s="1709"/>
      <c r="X38" s="1709"/>
      <c r="Y38" s="1709"/>
      <c r="Z38" s="1709"/>
      <c r="AA38" s="1709"/>
      <c r="AB38" s="1709"/>
      <c r="AC38" s="1709"/>
      <c r="AD38" s="1709"/>
      <c r="AE38" s="1709"/>
      <c r="AF38" s="1709"/>
      <c r="AG38" s="1709"/>
      <c r="AH38" s="1709"/>
      <c r="AI38" s="1709"/>
      <c r="AJ38" s="1709"/>
      <c r="AK38" s="1709"/>
      <c r="AL38" s="461"/>
    </row>
    <row r="39" spans="1:38" ht="13.15">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ht="13.15">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703" customFormat="1" ht="13.35" customHeight="1">
      <c r="A42" s="4"/>
      <c r="B42" s="461"/>
      <c r="C42" s="3"/>
      <c r="D42" s="4"/>
      <c r="E42" s="4" t="s">
        <v>19</v>
      </c>
      <c r="F42" s="1703" t="s">
        <v>20</v>
      </c>
    </row>
    <row r="43" spans="1:38" s="1703" customFormat="1" ht="13.35" customHeight="1">
      <c r="A43" s="4"/>
      <c r="B43" s="461"/>
      <c r="C43" s="3"/>
      <c r="D43" s="4"/>
      <c r="E43" s="4"/>
    </row>
    <row r="44" spans="1:38" ht="13.15">
      <c r="A44" s="4"/>
      <c r="B44" s="461"/>
      <c r="C44" s="3"/>
      <c r="D44" s="4"/>
      <c r="E44" s="4"/>
      <c r="F44" s="1559" t="s">
        <v>21</v>
      </c>
      <c r="G44" s="4" t="s">
        <v>22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61"/>
    </row>
    <row r="45" spans="1:38" s="492" customFormat="1" ht="13.35" customHeight="1">
      <c r="A45" s="4"/>
      <c r="B45" s="461"/>
      <c r="C45" s="3"/>
      <c r="D45" s="4"/>
      <c r="E45" s="4" t="s">
        <v>23</v>
      </c>
      <c r="F45" s="1714" t="s">
        <v>24</v>
      </c>
      <c r="G45" s="1714"/>
      <c r="H45" s="1714"/>
      <c r="I45" s="1714"/>
      <c r="J45" s="1714"/>
      <c r="K45" s="1714"/>
      <c r="L45" s="1714"/>
      <c r="M45" s="1714"/>
      <c r="N45" s="1714"/>
      <c r="O45" s="1714"/>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row>
    <row r="46" spans="1:38" s="492" customFormat="1" ht="13.15">
      <c r="A46" s="4"/>
      <c r="B46" s="461"/>
      <c r="C46" s="3"/>
      <c r="D46" s="4"/>
      <c r="E46" s="4"/>
      <c r="F46" s="1714"/>
      <c r="G46" s="1714"/>
      <c r="H46" s="1714"/>
      <c r="I46" s="1714"/>
      <c r="J46" s="1714"/>
      <c r="K46" s="1714"/>
      <c r="L46" s="1714"/>
      <c r="M46" s="1714"/>
      <c r="N46" s="1714"/>
      <c r="O46" s="1714"/>
      <c r="P46" s="1714"/>
      <c r="Q46" s="1714"/>
      <c r="R46" s="1714"/>
      <c r="S46" s="1714"/>
      <c r="T46" s="1714"/>
      <c r="U46" s="1714"/>
      <c r="V46" s="1714"/>
      <c r="W46" s="1714"/>
      <c r="X46" s="1714"/>
      <c r="Y46" s="1714"/>
      <c r="Z46" s="1714"/>
      <c r="AA46" s="1714"/>
      <c r="AB46" s="1714"/>
      <c r="AC46" s="1714"/>
      <c r="AD46" s="1714"/>
      <c r="AE46" s="1714"/>
      <c r="AF46" s="1714"/>
      <c r="AG46" s="1714"/>
      <c r="AH46" s="1714"/>
      <c r="AI46" s="1714"/>
      <c r="AJ46" s="1714"/>
      <c r="AK46" s="1714"/>
      <c r="AL46" s="1714"/>
    </row>
    <row r="47" spans="1:38" s="492" customFormat="1" ht="13.35" customHeight="1">
      <c r="A47" s="4"/>
      <c r="B47" s="461"/>
      <c r="C47" s="3"/>
      <c r="D47" s="4"/>
      <c r="E47" s="4"/>
      <c r="F47" s="1714"/>
      <c r="G47" s="1714"/>
      <c r="H47" s="1714"/>
      <c r="I47" s="1714"/>
      <c r="J47" s="1714"/>
      <c r="K47" s="1714"/>
      <c r="L47" s="1714"/>
      <c r="M47" s="1714"/>
      <c r="N47" s="1714"/>
      <c r="O47" s="1714"/>
      <c r="P47" s="1714"/>
      <c r="Q47" s="1714"/>
      <c r="R47" s="1714"/>
      <c r="S47" s="1714"/>
      <c r="T47" s="1714"/>
      <c r="U47" s="1714"/>
      <c r="V47" s="1714"/>
      <c r="W47" s="1714"/>
      <c r="X47" s="1714"/>
      <c r="Y47" s="1714"/>
      <c r="Z47" s="1714"/>
      <c r="AA47" s="1714"/>
      <c r="AB47" s="1714"/>
      <c r="AC47" s="1714"/>
      <c r="AD47" s="1714"/>
      <c r="AE47" s="1714"/>
      <c r="AF47" s="1714"/>
      <c r="AG47" s="1714"/>
      <c r="AH47" s="1714"/>
      <c r="AI47" s="1714"/>
      <c r="AJ47" s="1714"/>
      <c r="AK47" s="1714"/>
      <c r="AL47" s="1714"/>
    </row>
    <row r="48" spans="1:38" ht="13.15">
      <c r="A48" s="4"/>
      <c r="B48" s="461"/>
      <c r="C48" s="3"/>
      <c r="D48" s="4"/>
      <c r="E48" s="4"/>
      <c r="F48" s="1559" t="s">
        <v>21</v>
      </c>
      <c r="G48" s="4" t="s">
        <v>25</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row>
    <row r="49" spans="1:38" s="461" customFormat="1" ht="13.15">
      <c r="A49" s="4"/>
      <c r="C49" s="3"/>
      <c r="D49" s="4"/>
      <c r="E49" s="4"/>
      <c r="F49" s="1559" t="s">
        <v>26</v>
      </c>
      <c r="G49" s="4" t="s">
        <v>27</v>
      </c>
      <c r="I49" s="4"/>
      <c r="J49" s="4"/>
      <c r="K49" s="4"/>
      <c r="L49" s="4"/>
      <c r="O49" s="4"/>
      <c r="P49" s="4"/>
      <c r="Q49" s="4"/>
      <c r="R49" s="4"/>
      <c r="S49" s="4"/>
      <c r="T49" s="4"/>
      <c r="U49" s="4"/>
      <c r="V49" s="4"/>
      <c r="W49" s="4"/>
      <c r="X49" s="4"/>
      <c r="Y49" s="4"/>
      <c r="Z49" s="4"/>
      <c r="AA49" s="4"/>
      <c r="AB49" s="4"/>
    </row>
    <row r="50" spans="1:38" s="461" customFormat="1" ht="13.15">
      <c r="A50" s="4"/>
      <c r="C50" s="3"/>
      <c r="D50" s="4"/>
      <c r="E50" s="4" t="s">
        <v>28</v>
      </c>
      <c r="F50" s="1703" t="s">
        <v>29</v>
      </c>
      <c r="G50" s="1703"/>
      <c r="H50" s="1703"/>
      <c r="I50" s="1703"/>
      <c r="J50" s="1703"/>
      <c r="K50" s="1703"/>
      <c r="L50" s="170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3"/>
      <c r="AI50" s="1703"/>
      <c r="AJ50" s="1703"/>
      <c r="AK50" s="1703"/>
    </row>
    <row r="51" spans="1:38" ht="13.15">
      <c r="A51" s="4"/>
      <c r="B51" s="461"/>
      <c r="C51" s="3"/>
      <c r="D51" s="4"/>
      <c r="E51" s="4"/>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1703"/>
      <c r="AB51" s="1703"/>
      <c r="AC51" s="1703"/>
      <c r="AD51" s="1703"/>
      <c r="AE51" s="1703"/>
      <c r="AF51" s="1703"/>
      <c r="AG51" s="1703"/>
      <c r="AH51" s="1703"/>
      <c r="AI51" s="1703"/>
      <c r="AJ51" s="1703"/>
      <c r="AK51" s="1703"/>
      <c r="AL51" s="461"/>
    </row>
    <row r="52" spans="1:38" ht="13.15">
      <c r="A52" s="4"/>
      <c r="B52" s="461"/>
      <c r="C52" s="3"/>
      <c r="D52" s="4"/>
      <c r="E52" s="461"/>
      <c r="F52" s="1703"/>
      <c r="G52" s="1703"/>
      <c r="H52" s="1703"/>
      <c r="I52" s="1703"/>
      <c r="J52" s="1703"/>
      <c r="K52" s="1703"/>
      <c r="L52" s="1703"/>
      <c r="M52" s="1703"/>
      <c r="N52" s="1703"/>
      <c r="O52" s="1703"/>
      <c r="P52" s="1703"/>
      <c r="Q52" s="1703"/>
      <c r="R52" s="1703"/>
      <c r="S52" s="1703"/>
      <c r="T52" s="1703"/>
      <c r="U52" s="1703"/>
      <c r="V52" s="1703"/>
      <c r="W52" s="1703"/>
      <c r="X52" s="1703"/>
      <c r="Y52" s="1703"/>
      <c r="Z52" s="1703"/>
      <c r="AA52" s="1703"/>
      <c r="AB52" s="1703"/>
      <c r="AC52" s="1703"/>
      <c r="AD52" s="1703"/>
      <c r="AE52" s="1703"/>
      <c r="AF52" s="1703"/>
      <c r="AG52" s="1703"/>
      <c r="AH52" s="1703"/>
      <c r="AI52" s="1703"/>
      <c r="AJ52" s="1703"/>
      <c r="AK52" s="1703"/>
      <c r="AL52" s="461"/>
    </row>
    <row r="53" spans="1:38" ht="13.15">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ht="13.15">
      <c r="A54" s="4"/>
      <c r="B54" s="461"/>
      <c r="C54" s="3"/>
      <c r="D54" s="4" t="s">
        <v>30</v>
      </c>
      <c r="E54" s="4" t="s">
        <v>31</v>
      </c>
      <c r="F54" s="4"/>
      <c r="G54" s="4"/>
      <c r="H54" s="4"/>
      <c r="I54" s="4"/>
      <c r="J54" s="1408"/>
      <c r="K54" s="1408"/>
      <c r="L54" s="1408"/>
      <c r="M54" s="1408"/>
      <c r="N54" s="1408"/>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ht="13.15">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35" customHeight="1">
      <c r="A56" s="1407"/>
      <c r="B56" s="189"/>
      <c r="C56" s="190"/>
      <c r="D56" s="190"/>
      <c r="E56" s="1407"/>
      <c r="F56" s="193" t="s">
        <v>21</v>
      </c>
      <c r="G56" s="1705" t="s">
        <v>33</v>
      </c>
      <c r="H56" s="1705"/>
      <c r="I56" s="1705"/>
      <c r="J56" s="1705"/>
      <c r="K56" s="1705"/>
      <c r="L56" s="1705"/>
      <c r="M56" s="1705"/>
      <c r="N56" s="1705"/>
      <c r="O56" s="1705"/>
      <c r="P56" s="1705"/>
      <c r="Q56" s="1705"/>
      <c r="R56" s="1705"/>
      <c r="S56" s="1705"/>
      <c r="T56" s="1705"/>
      <c r="U56" s="1705"/>
      <c r="V56" s="1705"/>
      <c r="W56" s="1705"/>
      <c r="X56" s="1705"/>
      <c r="Y56" s="1705"/>
      <c r="Z56" s="1705"/>
      <c r="AA56" s="1705"/>
      <c r="AB56" s="1705"/>
      <c r="AC56" s="1705"/>
      <c r="AD56" s="1705"/>
      <c r="AE56" s="1705"/>
      <c r="AF56" s="1705"/>
      <c r="AG56" s="1705"/>
      <c r="AH56" s="1705"/>
      <c r="AI56" s="1705"/>
      <c r="AJ56" s="1705"/>
      <c r="AK56" s="1705"/>
      <c r="AL56" s="189"/>
    </row>
    <row r="57" spans="1:38" s="461" customFormat="1" ht="13.35" customHeight="1">
      <c r="A57" s="1407"/>
      <c r="B57" s="189"/>
      <c r="C57" s="190"/>
      <c r="D57" s="190"/>
      <c r="E57" s="1407"/>
      <c r="F57" s="193"/>
      <c r="G57" s="497" t="s">
        <v>34</v>
      </c>
      <c r="H57" s="1554"/>
      <c r="I57" s="1554"/>
      <c r="J57" s="1554"/>
      <c r="K57" s="1554"/>
      <c r="L57" s="1554"/>
      <c r="M57" s="1554"/>
      <c r="N57" s="1554"/>
      <c r="O57" s="1554"/>
      <c r="P57" s="1554"/>
      <c r="Q57" s="1554"/>
      <c r="R57" s="1554"/>
      <c r="S57" s="1554"/>
      <c r="T57" s="1554"/>
      <c r="U57" s="1554"/>
      <c r="V57" s="1554"/>
      <c r="W57" s="1554"/>
      <c r="X57" s="1554"/>
      <c r="Y57" s="1554"/>
      <c r="Z57" s="1554"/>
      <c r="AA57" s="1554"/>
      <c r="AB57" s="1554"/>
      <c r="AC57" s="1554"/>
      <c r="AD57" s="1554"/>
      <c r="AE57" s="1554"/>
      <c r="AF57" s="1554"/>
      <c r="AG57" s="1554"/>
      <c r="AH57" s="1554"/>
      <c r="AI57" s="1554"/>
      <c r="AJ57" s="1554"/>
      <c r="AK57" s="1554"/>
      <c r="AL57" s="189"/>
    </row>
    <row r="58" spans="1:38" s="2" customFormat="1" ht="13.15">
      <c r="A58" s="1407"/>
      <c r="B58" s="189"/>
      <c r="C58" s="190"/>
      <c r="D58" s="190"/>
      <c r="E58" s="1407"/>
      <c r="F58" s="193"/>
      <c r="G58" s="1705" t="s">
        <v>35</v>
      </c>
      <c r="H58" s="1705"/>
      <c r="I58" s="1705"/>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189"/>
    </row>
    <row r="59" spans="1:38" s="2" customFormat="1" ht="13.35" customHeight="1">
      <c r="A59" s="1407"/>
      <c r="B59" s="190"/>
      <c r="C59" s="190"/>
      <c r="D59" s="190"/>
      <c r="E59" s="1407"/>
      <c r="F59" s="193" t="s">
        <v>26</v>
      </c>
      <c r="G59" s="1713" t="s">
        <v>36</v>
      </c>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c r="AI59" s="1713"/>
      <c r="AJ59" s="1713"/>
      <c r="AK59" s="1713"/>
      <c r="AL59" s="1713"/>
    </row>
    <row r="60" spans="1:38" s="2" customFormat="1" ht="13.15">
      <c r="A60" s="1407"/>
      <c r="B60" s="189"/>
      <c r="C60" s="190"/>
      <c r="D60" s="190"/>
      <c r="E60" s="1407"/>
      <c r="F60" s="19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c r="AI60" s="1713"/>
      <c r="AJ60" s="1713"/>
      <c r="AK60" s="1713"/>
      <c r="AL60" s="1713"/>
    </row>
    <row r="61" spans="1:38" ht="13.15">
      <c r="A61" s="1409"/>
      <c r="B61" s="191"/>
      <c r="C61" s="192"/>
      <c r="D61" s="192"/>
      <c r="E61" s="1409"/>
      <c r="F61" s="194"/>
      <c r="G61" s="498" t="s">
        <v>37</v>
      </c>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191"/>
    </row>
    <row r="62" spans="1:38" ht="13.15">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ht="13.15">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ht="13.15">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ht="13.15">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ht="13.15">
      <c r="A66" s="4"/>
      <c r="B66" s="461"/>
      <c r="C66" s="3"/>
      <c r="D66" s="4"/>
      <c r="E66" s="4"/>
      <c r="F66" s="7" t="s">
        <v>21</v>
      </c>
      <c r="G66" s="1703" t="s">
        <v>41</v>
      </c>
      <c r="H66" s="1703"/>
      <c r="I66" s="1703"/>
      <c r="J66" s="1703"/>
      <c r="K66" s="1703"/>
      <c r="L66" s="1703"/>
      <c r="M66" s="1703"/>
      <c r="N66" s="1703"/>
      <c r="O66" s="1703"/>
      <c r="P66" s="1703"/>
      <c r="Q66" s="1703"/>
      <c r="R66" s="1703"/>
      <c r="S66" s="1703"/>
      <c r="T66" s="1703"/>
      <c r="U66" s="1703"/>
      <c r="V66" s="1703"/>
      <c r="W66" s="1703"/>
      <c r="X66" s="1703"/>
      <c r="Y66" s="1703"/>
      <c r="Z66" s="1703"/>
      <c r="AA66" s="1703"/>
      <c r="AB66" s="1703"/>
      <c r="AC66" s="1703"/>
      <c r="AD66" s="1703"/>
      <c r="AE66" s="1703"/>
      <c r="AF66" s="1703"/>
      <c r="AG66" s="1703"/>
      <c r="AH66" s="1703"/>
      <c r="AI66" s="1703"/>
      <c r="AJ66" s="1703"/>
      <c r="AK66" s="1703"/>
    </row>
    <row r="67" spans="1:37" ht="13.15">
      <c r="A67" s="4"/>
      <c r="B67" s="461"/>
      <c r="C67" s="3"/>
      <c r="D67" s="4"/>
      <c r="E67" s="4"/>
      <c r="F67" s="7"/>
      <c r="G67" s="1703"/>
      <c r="H67" s="1703"/>
      <c r="I67" s="1703"/>
      <c r="J67" s="1703"/>
      <c r="K67" s="1703"/>
      <c r="L67" s="1703"/>
      <c r="M67" s="1703"/>
      <c r="N67" s="1703"/>
      <c r="O67" s="1703"/>
      <c r="P67" s="1703"/>
      <c r="Q67" s="1703"/>
      <c r="R67" s="1703"/>
      <c r="S67" s="1703"/>
      <c r="T67" s="1703"/>
      <c r="U67" s="1703"/>
      <c r="V67" s="1703"/>
      <c r="W67" s="1703"/>
      <c r="X67" s="1703"/>
      <c r="Y67" s="1703"/>
      <c r="Z67" s="1703"/>
      <c r="AA67" s="1703"/>
      <c r="AB67" s="1703"/>
      <c r="AC67" s="1703"/>
      <c r="AD67" s="1703"/>
      <c r="AE67" s="1703"/>
      <c r="AF67" s="1703"/>
      <c r="AG67" s="1703"/>
      <c r="AH67" s="1703"/>
      <c r="AI67" s="1703"/>
      <c r="AJ67" s="1703"/>
      <c r="AK67" s="1703"/>
    </row>
    <row r="68" spans="1:37" ht="13.15">
      <c r="A68" s="4"/>
      <c r="B68" s="461"/>
      <c r="C68" s="3"/>
      <c r="D68" s="4"/>
      <c r="E68" s="4"/>
      <c r="F68" s="7"/>
      <c r="G68" s="1703"/>
      <c r="H68" s="1703"/>
      <c r="I68" s="1703"/>
      <c r="J68" s="1703"/>
      <c r="K68" s="1703"/>
      <c r="L68" s="1703"/>
      <c r="M68" s="1703"/>
      <c r="N68" s="1703"/>
      <c r="O68" s="1703"/>
      <c r="P68" s="1703"/>
      <c r="Q68" s="1703"/>
      <c r="R68" s="1703"/>
      <c r="S68" s="1703"/>
      <c r="T68" s="1703"/>
      <c r="U68" s="1703"/>
      <c r="V68" s="1703"/>
      <c r="W68" s="1703"/>
      <c r="X68" s="1703"/>
      <c r="Y68" s="1703"/>
      <c r="Z68" s="1703"/>
      <c r="AA68" s="1703"/>
      <c r="AB68" s="1703"/>
      <c r="AC68" s="1703"/>
      <c r="AD68" s="1703"/>
      <c r="AE68" s="1703"/>
      <c r="AF68" s="1703"/>
      <c r="AG68" s="1703"/>
      <c r="AH68" s="1703"/>
      <c r="AI68" s="1703"/>
      <c r="AJ68" s="1703"/>
      <c r="AK68" s="1703"/>
    </row>
    <row r="69" spans="1:37" ht="13.35" customHeight="1">
      <c r="A69" s="4"/>
      <c r="B69" s="461"/>
      <c r="C69" s="3"/>
      <c r="D69" s="4"/>
      <c r="E69" s="4"/>
      <c r="F69" s="7" t="s">
        <v>26</v>
      </c>
      <c r="G69" s="1703" t="s">
        <v>42</v>
      </c>
      <c r="H69" s="1703"/>
      <c r="I69" s="1703"/>
      <c r="J69" s="1703"/>
      <c r="K69" s="1703"/>
      <c r="L69" s="1703"/>
      <c r="M69" s="1703"/>
      <c r="N69" s="1703"/>
      <c r="O69" s="1703"/>
      <c r="P69" s="1703"/>
      <c r="Q69" s="1703"/>
      <c r="R69" s="1703"/>
      <c r="S69" s="1703"/>
      <c r="T69" s="1703"/>
      <c r="U69" s="1703"/>
      <c r="V69" s="1703"/>
      <c r="W69" s="1703"/>
      <c r="X69" s="1703"/>
      <c r="Y69" s="1703"/>
      <c r="Z69" s="1703"/>
      <c r="AA69" s="1703"/>
      <c r="AB69" s="1703"/>
      <c r="AC69" s="1703"/>
      <c r="AD69" s="1703"/>
      <c r="AE69" s="1703"/>
      <c r="AF69" s="1703"/>
      <c r="AG69" s="1703"/>
      <c r="AH69" s="1703"/>
      <c r="AI69" s="1703"/>
      <c r="AJ69" s="1703"/>
      <c r="AK69" s="1703"/>
    </row>
    <row r="70" spans="1:37" ht="13.15">
      <c r="A70" s="4"/>
      <c r="B70" s="461"/>
      <c r="C70" s="3"/>
      <c r="D70" s="4"/>
      <c r="E70" s="4"/>
      <c r="F70" s="228"/>
      <c r="G70" s="1703"/>
      <c r="H70" s="1703"/>
      <c r="I70" s="1703"/>
      <c r="J70" s="1703"/>
      <c r="K70" s="1703"/>
      <c r="L70" s="1703"/>
      <c r="M70" s="1703"/>
      <c r="N70" s="1703"/>
      <c r="O70" s="1703"/>
      <c r="P70" s="1703"/>
      <c r="Q70" s="1703"/>
      <c r="R70" s="1703"/>
      <c r="S70" s="1703"/>
      <c r="T70" s="1703"/>
      <c r="U70" s="1703"/>
      <c r="V70" s="1703"/>
      <c r="W70" s="1703"/>
      <c r="X70" s="1703"/>
      <c r="Y70" s="1703"/>
      <c r="Z70" s="1703"/>
      <c r="AA70" s="1703"/>
      <c r="AB70" s="1703"/>
      <c r="AC70" s="1703"/>
      <c r="AD70" s="1703"/>
      <c r="AE70" s="1703"/>
      <c r="AF70" s="1703"/>
      <c r="AG70" s="1703"/>
      <c r="AH70" s="1703"/>
      <c r="AI70" s="1703"/>
      <c r="AJ70" s="1703"/>
      <c r="AK70" s="1703"/>
    </row>
    <row r="71" spans="1:37" ht="13.15">
      <c r="A71" s="4"/>
      <c r="B71" s="461"/>
      <c r="C71" s="3"/>
      <c r="D71" s="4"/>
      <c r="E71" s="4" t="s">
        <v>23</v>
      </c>
      <c r="F71" s="4" t="s">
        <v>43</v>
      </c>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1:37" ht="13.15">
      <c r="A72" s="4"/>
      <c r="B72" s="461"/>
      <c r="C72" s="3"/>
      <c r="D72" s="4"/>
      <c r="E72" s="4"/>
      <c r="F72" s="157" t="s">
        <v>21</v>
      </c>
      <c r="G72" s="1703" t="s">
        <v>44</v>
      </c>
      <c r="H72" s="1703"/>
      <c r="I72" s="1703"/>
      <c r="J72" s="1703"/>
      <c r="K72" s="1703"/>
      <c r="L72" s="1703"/>
      <c r="M72" s="1703"/>
      <c r="N72" s="1703"/>
      <c r="O72" s="1703"/>
      <c r="P72" s="1703"/>
      <c r="Q72" s="1703"/>
      <c r="R72" s="1703"/>
      <c r="S72" s="1703"/>
      <c r="T72" s="1703"/>
      <c r="U72" s="1703"/>
      <c r="V72" s="1703"/>
      <c r="W72" s="1703"/>
      <c r="X72" s="1703"/>
      <c r="Y72" s="1703"/>
      <c r="Z72" s="1703"/>
      <c r="AA72" s="1703"/>
      <c r="AB72" s="1703"/>
      <c r="AC72" s="1703"/>
      <c r="AD72" s="1703"/>
      <c r="AE72" s="1703"/>
      <c r="AF72" s="1703"/>
      <c r="AG72" s="1703"/>
      <c r="AH72" s="1703"/>
      <c r="AI72" s="1703"/>
      <c r="AJ72" s="1703"/>
      <c r="AK72" s="1703"/>
    </row>
    <row r="73" spans="1:37" ht="13.15">
      <c r="A73" s="4"/>
      <c r="B73" s="461"/>
      <c r="C73" s="3"/>
      <c r="D73" s="4"/>
      <c r="E73" s="4"/>
      <c r="F73" s="157"/>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1703"/>
      <c r="AC73" s="1703"/>
      <c r="AD73" s="1703"/>
      <c r="AE73" s="1703"/>
      <c r="AF73" s="1703"/>
      <c r="AG73" s="1703"/>
      <c r="AH73" s="1703"/>
      <c r="AI73" s="1703"/>
      <c r="AJ73" s="1703"/>
      <c r="AK73" s="1703"/>
    </row>
    <row r="74" spans="1:37" ht="13.15">
      <c r="A74" s="4"/>
      <c r="B74" s="461"/>
      <c r="C74" s="3"/>
      <c r="D74" s="4"/>
      <c r="E74" s="4"/>
      <c r="F74" s="157" t="s">
        <v>26</v>
      </c>
      <c r="G74" s="1703" t="s">
        <v>45</v>
      </c>
      <c r="H74" s="1703"/>
      <c r="I74" s="1703"/>
      <c r="J74" s="1703"/>
      <c r="K74" s="1703"/>
      <c r="L74" s="1703"/>
      <c r="M74" s="1703"/>
      <c r="N74" s="1703"/>
      <c r="O74" s="1703"/>
      <c r="P74" s="1703"/>
      <c r="Q74" s="1703"/>
      <c r="R74" s="1703"/>
      <c r="S74" s="1703"/>
      <c r="T74" s="1703"/>
      <c r="U74" s="1703"/>
      <c r="V74" s="1703"/>
      <c r="W74" s="1703"/>
      <c r="X74" s="1703"/>
      <c r="Y74" s="1703"/>
      <c r="Z74" s="1703"/>
      <c r="AA74" s="1703"/>
      <c r="AB74" s="1703"/>
      <c r="AC74" s="1703"/>
      <c r="AD74" s="1703"/>
      <c r="AE74" s="1703"/>
      <c r="AF74" s="1703"/>
      <c r="AG74" s="1703"/>
      <c r="AH74" s="1703"/>
      <c r="AI74" s="1703"/>
      <c r="AJ74" s="1703"/>
      <c r="AK74" s="1703"/>
    </row>
    <row r="75" spans="1:37" ht="13.15">
      <c r="A75" s="4"/>
      <c r="B75" s="461"/>
      <c r="C75" s="3"/>
      <c r="D75" s="4"/>
      <c r="E75" s="4"/>
      <c r="F75" s="157"/>
      <c r="G75" s="1703"/>
      <c r="H75" s="1703"/>
      <c r="I75" s="1703"/>
      <c r="J75" s="1703"/>
      <c r="K75" s="1703"/>
      <c r="L75" s="1703"/>
      <c r="M75" s="1703"/>
      <c r="N75" s="1703"/>
      <c r="O75" s="1703"/>
      <c r="P75" s="1703"/>
      <c r="Q75" s="1703"/>
      <c r="R75" s="1703"/>
      <c r="S75" s="1703"/>
      <c r="T75" s="1703"/>
      <c r="U75" s="1703"/>
      <c r="V75" s="1703"/>
      <c r="W75" s="1703"/>
      <c r="X75" s="1703"/>
      <c r="Y75" s="1703"/>
      <c r="Z75" s="1703"/>
      <c r="AA75" s="1703"/>
      <c r="AB75" s="1703"/>
      <c r="AC75" s="1703"/>
      <c r="AD75" s="1703"/>
      <c r="AE75" s="1703"/>
      <c r="AF75" s="1703"/>
      <c r="AG75" s="1703"/>
      <c r="AH75" s="1703"/>
      <c r="AI75" s="1703"/>
      <c r="AJ75" s="1703"/>
      <c r="AK75" s="1703"/>
    </row>
    <row r="76" spans="1:37" ht="13.15">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ht="13.15">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ht="13.15">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ht="13.15">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ht="13.15">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ht="13.15">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ht="13.15">
      <c r="A82" s="4"/>
      <c r="B82" s="461"/>
      <c r="C82" s="3"/>
      <c r="D82" s="4"/>
      <c r="E82" s="4"/>
      <c r="F82" s="157"/>
      <c r="G82" s="1703" t="s">
        <v>55</v>
      </c>
      <c r="H82" s="1703"/>
      <c r="I82" s="1703"/>
      <c r="J82" s="1703"/>
      <c r="K82" s="1703"/>
      <c r="L82" s="1703"/>
      <c r="M82" s="1703"/>
      <c r="N82" s="1703"/>
      <c r="O82" s="1703"/>
      <c r="P82" s="1703"/>
      <c r="Q82" s="1703"/>
      <c r="R82" s="1703"/>
      <c r="S82" s="1703"/>
      <c r="T82" s="1703"/>
      <c r="U82" s="1703"/>
      <c r="V82" s="1703"/>
      <c r="W82" s="1703"/>
      <c r="X82" s="1703"/>
      <c r="Y82" s="1703"/>
      <c r="Z82" s="1703"/>
      <c r="AA82" s="1703"/>
      <c r="AB82" s="1703"/>
      <c r="AC82" s="1703"/>
      <c r="AD82" s="1703"/>
      <c r="AE82" s="1703"/>
      <c r="AF82" s="1703"/>
      <c r="AG82" s="1703"/>
      <c r="AH82" s="1703"/>
      <c r="AI82" s="1703"/>
      <c r="AJ82" s="1703"/>
      <c r="AK82" s="1703"/>
    </row>
    <row r="83" spans="1:37" ht="13.15">
      <c r="A83" s="4"/>
      <c r="B83" s="461"/>
      <c r="C83" s="3"/>
      <c r="D83" s="4"/>
      <c r="E83" s="4"/>
      <c r="F83" s="4"/>
      <c r="G83" s="1703"/>
      <c r="H83" s="1703"/>
      <c r="I83" s="1703"/>
      <c r="J83" s="1703"/>
      <c r="K83" s="1703"/>
      <c r="L83" s="1703"/>
      <c r="M83" s="1703"/>
      <c r="N83" s="1703"/>
      <c r="O83" s="1703"/>
      <c r="P83" s="1703"/>
      <c r="Q83" s="1703"/>
      <c r="R83" s="1703"/>
      <c r="S83" s="1703"/>
      <c r="T83" s="1703"/>
      <c r="U83" s="1703"/>
      <c r="V83" s="1703"/>
      <c r="W83" s="1703"/>
      <c r="X83" s="1703"/>
      <c r="Y83" s="1703"/>
      <c r="Z83" s="1703"/>
      <c r="AA83" s="1703"/>
      <c r="AB83" s="1703"/>
      <c r="AC83" s="1703"/>
      <c r="AD83" s="1703"/>
      <c r="AE83" s="1703"/>
      <c r="AF83" s="1703"/>
      <c r="AG83" s="1703"/>
      <c r="AH83" s="1703"/>
      <c r="AI83" s="1703"/>
      <c r="AJ83" s="1703"/>
      <c r="AK83" s="1703"/>
    </row>
    <row r="84" spans="1:37" s="461" customFormat="1" ht="13.15">
      <c r="A84" s="4"/>
      <c r="C84" s="3"/>
      <c r="D84" s="4"/>
      <c r="E84" s="4"/>
      <c r="F84" s="4"/>
      <c r="G84" s="1703"/>
      <c r="H84" s="1703"/>
      <c r="I84" s="1703"/>
      <c r="J84" s="1703"/>
      <c r="K84" s="1703"/>
      <c r="L84" s="1703"/>
      <c r="M84" s="1703"/>
      <c r="N84" s="1703"/>
      <c r="O84" s="1703"/>
      <c r="P84" s="1703"/>
      <c r="Q84" s="1703"/>
      <c r="R84" s="1703"/>
      <c r="S84" s="1703"/>
      <c r="T84" s="1703"/>
      <c r="U84" s="1703"/>
      <c r="V84" s="1703"/>
      <c r="W84" s="1703"/>
      <c r="X84" s="1703"/>
      <c r="Y84" s="1703"/>
      <c r="Z84" s="1703"/>
      <c r="AA84" s="1703"/>
      <c r="AB84" s="1703"/>
      <c r="AC84" s="1703"/>
      <c r="AD84" s="1703"/>
      <c r="AE84" s="1703"/>
      <c r="AF84" s="1703"/>
      <c r="AG84" s="1703"/>
      <c r="AH84" s="1703"/>
      <c r="AI84" s="1703"/>
      <c r="AJ84" s="1703"/>
      <c r="AK84" s="1703"/>
    </row>
    <row r="85" spans="1:37" ht="13.15">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ht="13.15">
      <c r="A86" s="4"/>
      <c r="B86" s="461"/>
      <c r="C86" s="3"/>
      <c r="D86" s="4"/>
      <c r="E86" s="4"/>
      <c r="F86" s="157"/>
      <c r="G86" s="1703" t="s">
        <v>58</v>
      </c>
      <c r="H86" s="1703"/>
      <c r="I86" s="1703"/>
      <c r="J86" s="1703"/>
      <c r="K86" s="1703"/>
      <c r="L86" s="1703"/>
      <c r="M86" s="1703"/>
      <c r="N86" s="1703"/>
      <c r="O86" s="1703"/>
      <c r="P86" s="1703"/>
      <c r="Q86" s="1703"/>
      <c r="R86" s="1703"/>
      <c r="S86" s="1703"/>
      <c r="T86" s="1703"/>
      <c r="U86" s="1703"/>
      <c r="V86" s="1703"/>
      <c r="W86" s="1703"/>
      <c r="X86" s="1703"/>
      <c r="Y86" s="1703"/>
      <c r="Z86" s="1703"/>
      <c r="AA86" s="1703"/>
      <c r="AB86" s="1703"/>
      <c r="AC86" s="1703"/>
      <c r="AD86" s="1703"/>
      <c r="AE86" s="1703"/>
      <c r="AF86" s="1703"/>
      <c r="AG86" s="1703"/>
      <c r="AH86" s="1703"/>
      <c r="AI86" s="1703"/>
      <c r="AJ86" s="1703"/>
      <c r="AK86" s="1703"/>
    </row>
    <row r="87" spans="1:37" ht="13.15">
      <c r="A87" s="4"/>
      <c r="B87" s="461"/>
      <c r="C87" s="3"/>
      <c r="D87" s="4"/>
      <c r="E87" s="4"/>
      <c r="F87" s="4"/>
      <c r="G87" s="1703"/>
      <c r="H87" s="1703"/>
      <c r="I87" s="1703"/>
      <c r="J87" s="1703"/>
      <c r="K87" s="1703"/>
      <c r="L87" s="1703"/>
      <c r="M87" s="1703"/>
      <c r="N87" s="1703"/>
      <c r="O87" s="1703"/>
      <c r="P87" s="1703"/>
      <c r="Q87" s="1703"/>
      <c r="R87" s="1703"/>
      <c r="S87" s="1703"/>
      <c r="T87" s="1703"/>
      <c r="U87" s="1703"/>
      <c r="V87" s="1703"/>
      <c r="W87" s="1703"/>
      <c r="X87" s="1703"/>
      <c r="Y87" s="1703"/>
      <c r="Z87" s="1703"/>
      <c r="AA87" s="1703"/>
      <c r="AB87" s="1703"/>
      <c r="AC87" s="1703"/>
      <c r="AD87" s="1703"/>
      <c r="AE87" s="1703"/>
      <c r="AF87" s="1703"/>
      <c r="AG87" s="1703"/>
      <c r="AH87" s="1703"/>
      <c r="AI87" s="1703"/>
      <c r="AJ87" s="1703"/>
      <c r="AK87" s="1703"/>
    </row>
    <row r="88" spans="1:37" ht="13.15">
      <c r="A88" s="4"/>
      <c r="B88" s="461"/>
      <c r="C88" s="3"/>
      <c r="D88" s="4"/>
      <c r="E88" s="4"/>
      <c r="F88" s="461"/>
      <c r="G88" s="1703"/>
      <c r="H88" s="1703"/>
      <c r="I88" s="1703"/>
      <c r="J88" s="1703"/>
      <c r="K88" s="1703"/>
      <c r="L88" s="1703"/>
      <c r="M88" s="1703"/>
      <c r="N88" s="1703"/>
      <c r="O88" s="1703"/>
      <c r="P88" s="1703"/>
      <c r="Q88" s="1703"/>
      <c r="R88" s="1703"/>
      <c r="S88" s="1703"/>
      <c r="T88" s="1703"/>
      <c r="U88" s="1703"/>
      <c r="V88" s="1703"/>
      <c r="W88" s="1703"/>
      <c r="X88" s="1703"/>
      <c r="Y88" s="1703"/>
      <c r="Z88" s="1703"/>
      <c r="AA88" s="1703"/>
      <c r="AB88" s="1703"/>
      <c r="AC88" s="1703"/>
      <c r="AD88" s="1703"/>
      <c r="AE88" s="1703"/>
      <c r="AF88" s="1703"/>
      <c r="AG88" s="1703"/>
      <c r="AH88" s="1703"/>
      <c r="AI88" s="1703"/>
      <c r="AJ88" s="1703"/>
      <c r="AK88" s="1703"/>
    </row>
    <row r="89" spans="1:37" ht="13.15">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ht="13.15">
      <c r="A90" s="4"/>
      <c r="B90" s="461"/>
      <c r="C90" s="3"/>
      <c r="D90" s="4"/>
      <c r="E90" s="4"/>
      <c r="F90" s="461"/>
      <c r="G90" s="1711" t="s">
        <v>61</v>
      </c>
      <c r="H90" s="1711"/>
      <c r="I90" s="1711"/>
      <c r="J90" s="1711"/>
      <c r="K90" s="1711"/>
      <c r="L90" s="1711"/>
      <c r="M90" s="1711"/>
      <c r="N90" s="1711"/>
      <c r="O90" s="1711"/>
      <c r="P90" s="1711"/>
      <c r="Q90" s="1711"/>
      <c r="R90" s="1711"/>
      <c r="S90" s="1711"/>
      <c r="T90" s="1711"/>
      <c r="U90" s="1711"/>
      <c r="V90" s="1711"/>
      <c r="W90" s="1711"/>
      <c r="X90" s="1711"/>
      <c r="Y90" s="1711"/>
      <c r="Z90" s="1711"/>
      <c r="AA90" s="1711"/>
      <c r="AB90" s="1711"/>
      <c r="AC90" s="1711"/>
      <c r="AD90" s="1711"/>
      <c r="AE90" s="1711"/>
      <c r="AF90" s="1711"/>
      <c r="AG90" s="1711"/>
      <c r="AH90" s="1711"/>
      <c r="AI90" s="1711"/>
      <c r="AJ90" s="1711"/>
      <c r="AK90" s="1711"/>
    </row>
    <row r="91" spans="1:37" s="461" customFormat="1" ht="13.15">
      <c r="A91" s="4"/>
      <c r="C91" s="3"/>
      <c r="D91" s="4"/>
      <c r="E91" s="4"/>
      <c r="G91" s="1711"/>
      <c r="H91" s="1711"/>
      <c r="I91" s="1711"/>
      <c r="J91" s="1711"/>
      <c r="K91" s="1711"/>
      <c r="L91" s="1711"/>
      <c r="M91" s="1711"/>
      <c r="N91" s="1711"/>
      <c r="O91" s="1711"/>
      <c r="P91" s="1711"/>
      <c r="Q91" s="1711"/>
      <c r="R91" s="1711"/>
      <c r="S91" s="1711"/>
      <c r="T91" s="1711"/>
      <c r="U91" s="1711"/>
      <c r="V91" s="1711"/>
      <c r="W91" s="1711"/>
      <c r="X91" s="1711"/>
      <c r="Y91" s="1711"/>
      <c r="Z91" s="1711"/>
      <c r="AA91" s="1711"/>
      <c r="AB91" s="1711"/>
      <c r="AC91" s="1711"/>
      <c r="AD91" s="1711"/>
      <c r="AE91" s="1711"/>
      <c r="AF91" s="1711"/>
      <c r="AG91" s="1711"/>
      <c r="AH91" s="1711"/>
      <c r="AI91" s="1711"/>
      <c r="AJ91" s="1711"/>
      <c r="AK91" s="1711"/>
    </row>
    <row r="92" spans="1:37" ht="13.15">
      <c r="A92" s="4"/>
      <c r="B92" s="461"/>
      <c r="C92" s="3"/>
      <c r="D92" s="4"/>
      <c r="E92" s="4"/>
      <c r="F92" s="461"/>
      <c r="G92" s="1711"/>
      <c r="H92" s="1711"/>
      <c r="I92" s="1711"/>
      <c r="J92" s="1711"/>
      <c r="K92" s="1711"/>
      <c r="L92" s="1711"/>
      <c r="M92" s="1711"/>
      <c r="N92" s="1711"/>
      <c r="O92" s="1711"/>
      <c r="P92" s="1711"/>
      <c r="Q92" s="1711"/>
      <c r="R92" s="1711"/>
      <c r="S92" s="1711"/>
      <c r="T92" s="1711"/>
      <c r="U92" s="1711"/>
      <c r="V92" s="1711"/>
      <c r="W92" s="1711"/>
      <c r="X92" s="1711"/>
      <c r="Y92" s="1711"/>
      <c r="Z92" s="1711"/>
      <c r="AA92" s="1711"/>
      <c r="AB92" s="1711"/>
      <c r="AC92" s="1711"/>
      <c r="AD92" s="1711"/>
      <c r="AE92" s="1711"/>
      <c r="AF92" s="1711"/>
      <c r="AG92" s="1711"/>
      <c r="AH92" s="1711"/>
      <c r="AI92" s="1711"/>
      <c r="AJ92" s="1711"/>
      <c r="AK92" s="1711"/>
    </row>
    <row r="93" spans="1:37" ht="13.15">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ht="13.15">
      <c r="A94" s="4"/>
      <c r="B94" s="461"/>
      <c r="C94" s="3"/>
      <c r="D94" s="4"/>
      <c r="E94" s="4"/>
      <c r="F94" s="4"/>
      <c r="G94" s="1703" t="s">
        <v>64</v>
      </c>
      <c r="H94" s="1703"/>
      <c r="I94" s="1703"/>
      <c r="J94" s="1703"/>
      <c r="K94" s="1703"/>
      <c r="L94" s="1703"/>
      <c r="M94" s="1703"/>
      <c r="N94" s="1703"/>
      <c r="O94" s="1703"/>
      <c r="P94" s="1703"/>
      <c r="Q94" s="1703"/>
      <c r="R94" s="1703"/>
      <c r="S94" s="1703"/>
      <c r="T94" s="1703"/>
      <c r="U94" s="1703"/>
      <c r="V94" s="1703"/>
      <c r="W94" s="1703"/>
      <c r="X94" s="1703"/>
      <c r="Y94" s="1703"/>
      <c r="Z94" s="1703"/>
      <c r="AA94" s="1703"/>
      <c r="AB94" s="1703"/>
      <c r="AC94" s="1703"/>
      <c r="AD94" s="1703"/>
      <c r="AE94" s="1703"/>
      <c r="AF94" s="1703"/>
      <c r="AG94" s="1703"/>
      <c r="AH94" s="1703"/>
      <c r="AI94" s="1703"/>
      <c r="AJ94" s="1703"/>
      <c r="AK94" s="1703"/>
    </row>
    <row r="95" spans="1:37" ht="13.15">
      <c r="A95" s="4"/>
      <c r="B95" s="461"/>
      <c r="C95" s="3"/>
      <c r="D95" s="4"/>
      <c r="E95" s="4"/>
      <c r="F95" s="461"/>
      <c r="G95" s="1703"/>
      <c r="H95" s="1703"/>
      <c r="I95" s="1703"/>
      <c r="J95" s="1703"/>
      <c r="K95" s="1703"/>
      <c r="L95" s="1703"/>
      <c r="M95" s="1703"/>
      <c r="N95" s="1703"/>
      <c r="O95" s="1703"/>
      <c r="P95" s="1703"/>
      <c r="Q95" s="1703"/>
      <c r="R95" s="1703"/>
      <c r="S95" s="1703"/>
      <c r="T95" s="1703"/>
      <c r="U95" s="1703"/>
      <c r="V95" s="1703"/>
      <c r="W95" s="1703"/>
      <c r="X95" s="1703"/>
      <c r="Y95" s="1703"/>
      <c r="Z95" s="1703"/>
      <c r="AA95" s="1703"/>
      <c r="AB95" s="1703"/>
      <c r="AC95" s="1703"/>
      <c r="AD95" s="1703"/>
      <c r="AE95" s="1703"/>
      <c r="AF95" s="1703"/>
      <c r="AG95" s="1703"/>
      <c r="AH95" s="1703"/>
      <c r="AI95" s="1703"/>
      <c r="AJ95" s="1703"/>
      <c r="AK95" s="1703"/>
    </row>
    <row r="96" spans="1:37" ht="13.15">
      <c r="A96" s="4"/>
      <c r="B96" s="461"/>
      <c r="C96" s="3"/>
      <c r="D96" s="4"/>
      <c r="E96" s="4" t="s">
        <v>65</v>
      </c>
      <c r="F96" s="1407" t="s">
        <v>66</v>
      </c>
      <c r="G96" s="1407"/>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ht="13.15">
      <c r="A97" s="4"/>
      <c r="B97" s="461"/>
      <c r="C97" s="3"/>
      <c r="D97" s="4"/>
      <c r="E97" s="4"/>
      <c r="F97" s="461"/>
      <c r="G97" s="1703" t="s">
        <v>67</v>
      </c>
      <c r="H97" s="1703"/>
      <c r="I97" s="1703"/>
      <c r="J97" s="1703"/>
      <c r="K97" s="1703"/>
      <c r="L97" s="1703"/>
      <c r="M97" s="1703"/>
      <c r="N97" s="1703"/>
      <c r="O97" s="1703"/>
      <c r="P97" s="1703"/>
      <c r="Q97" s="1703"/>
      <c r="R97" s="1703"/>
      <c r="S97" s="1703"/>
      <c r="T97" s="1703"/>
      <c r="U97" s="1703"/>
      <c r="V97" s="1703"/>
      <c r="W97" s="1703"/>
      <c r="X97" s="1703"/>
      <c r="Y97" s="1703"/>
      <c r="Z97" s="1703"/>
      <c r="AA97" s="1703"/>
      <c r="AB97" s="1703"/>
      <c r="AC97" s="1703"/>
      <c r="AD97" s="1703"/>
      <c r="AE97" s="1703"/>
      <c r="AF97" s="1703"/>
      <c r="AG97" s="1703"/>
      <c r="AH97" s="1703"/>
      <c r="AI97" s="1703"/>
      <c r="AJ97" s="1703"/>
      <c r="AK97" s="1703"/>
      <c r="AL97" s="461"/>
    </row>
    <row r="98" spans="1:38" ht="13.15">
      <c r="A98" s="4"/>
      <c r="B98" s="461"/>
      <c r="C98" s="116"/>
      <c r="D98" s="444"/>
      <c r="E98" s="444"/>
      <c r="F98" s="443"/>
      <c r="G98" s="1703"/>
      <c r="H98" s="1703"/>
      <c r="I98" s="1703"/>
      <c r="J98" s="1703"/>
      <c r="K98" s="1703"/>
      <c r="L98" s="1703"/>
      <c r="M98" s="1703"/>
      <c r="N98" s="1703"/>
      <c r="O98" s="1703"/>
      <c r="P98" s="1703"/>
      <c r="Q98" s="1703"/>
      <c r="R98" s="1703"/>
      <c r="S98" s="1703"/>
      <c r="T98" s="1703"/>
      <c r="U98" s="1703"/>
      <c r="V98" s="1703"/>
      <c r="W98" s="1703"/>
      <c r="X98" s="1703"/>
      <c r="Y98" s="1703"/>
      <c r="Z98" s="1703"/>
      <c r="AA98" s="1703"/>
      <c r="AB98" s="1703"/>
      <c r="AC98" s="1703"/>
      <c r="AD98" s="1703"/>
      <c r="AE98" s="1703"/>
      <c r="AF98" s="1703"/>
      <c r="AG98" s="1703"/>
      <c r="AH98" s="1703"/>
      <c r="AI98" s="1703"/>
      <c r="AJ98" s="1703"/>
      <c r="AK98" s="1703"/>
      <c r="AL98" s="443"/>
    </row>
    <row r="99" spans="1:38" ht="13.15">
      <c r="A99" s="4"/>
      <c r="B99" s="461"/>
      <c r="C99" s="116"/>
      <c r="D99" s="444"/>
      <c r="E99" s="444"/>
      <c r="F99" s="443"/>
      <c r="G99" s="1703"/>
      <c r="H99" s="1703"/>
      <c r="I99" s="1703"/>
      <c r="J99" s="1703"/>
      <c r="K99" s="1703"/>
      <c r="L99" s="1703"/>
      <c r="M99" s="1703"/>
      <c r="N99" s="1703"/>
      <c r="O99" s="1703"/>
      <c r="P99" s="1703"/>
      <c r="Q99" s="1703"/>
      <c r="R99" s="1703"/>
      <c r="S99" s="1703"/>
      <c r="T99" s="1703"/>
      <c r="U99" s="1703"/>
      <c r="V99" s="1703"/>
      <c r="W99" s="1703"/>
      <c r="X99" s="1703"/>
      <c r="Y99" s="1703"/>
      <c r="Z99" s="1703"/>
      <c r="AA99" s="1703"/>
      <c r="AB99" s="1703"/>
      <c r="AC99" s="1703"/>
      <c r="AD99" s="1703"/>
      <c r="AE99" s="1703"/>
      <c r="AF99" s="1703"/>
      <c r="AG99" s="1703"/>
      <c r="AH99" s="1703"/>
      <c r="AI99" s="1703"/>
      <c r="AJ99" s="1703"/>
      <c r="AK99" s="1703"/>
      <c r="AL99" s="443"/>
    </row>
    <row r="100" spans="1:38">
      <c r="A100" s="4"/>
      <c r="B100" s="461"/>
      <c r="C100" s="443"/>
      <c r="D100" s="281"/>
      <c r="E100" s="1712" t="s">
        <v>68</v>
      </c>
      <c r="F100" s="1712"/>
      <c r="G100" s="1712"/>
      <c r="H100" s="1712"/>
      <c r="I100" s="1712"/>
      <c r="J100" s="1712"/>
      <c r="K100" s="1712"/>
      <c r="L100" s="1712"/>
      <c r="M100" s="1712"/>
      <c r="N100" s="1712"/>
      <c r="O100" s="1712"/>
      <c r="P100" s="1712"/>
      <c r="Q100" s="1712"/>
      <c r="R100" s="1712"/>
      <c r="S100" s="1712"/>
      <c r="T100" s="1712"/>
      <c r="U100" s="1712"/>
      <c r="V100" s="1712"/>
      <c r="W100" s="1712"/>
      <c r="X100" s="1712"/>
      <c r="Y100" s="1712"/>
      <c r="Z100" s="1712"/>
      <c r="AA100" s="1712"/>
      <c r="AB100" s="1712"/>
      <c r="AC100" s="1712"/>
      <c r="AD100" s="1712"/>
      <c r="AE100" s="1712"/>
      <c r="AF100" s="1712"/>
      <c r="AG100" s="1712"/>
      <c r="AH100" s="1712"/>
      <c r="AI100" s="1712"/>
      <c r="AJ100" s="1712"/>
      <c r="AK100" s="1712"/>
      <c r="AL100" s="443"/>
    </row>
    <row r="101" spans="1:38">
      <c r="A101" s="4"/>
      <c r="B101" s="461"/>
      <c r="C101" s="461"/>
      <c r="D101" s="98"/>
      <c r="E101" s="1712"/>
      <c r="F101" s="1712"/>
      <c r="G101" s="1712"/>
      <c r="H101" s="1712"/>
      <c r="I101" s="1712"/>
      <c r="J101" s="1712"/>
      <c r="K101" s="1712"/>
      <c r="L101" s="1712"/>
      <c r="M101" s="1712"/>
      <c r="N101" s="1712"/>
      <c r="O101" s="1712"/>
      <c r="P101" s="1712"/>
      <c r="Q101" s="1712"/>
      <c r="R101" s="1712"/>
      <c r="S101" s="1712"/>
      <c r="T101" s="1712"/>
      <c r="U101" s="1712"/>
      <c r="V101" s="1712"/>
      <c r="W101" s="1712"/>
      <c r="X101" s="1712"/>
      <c r="Y101" s="1712"/>
      <c r="Z101" s="1712"/>
      <c r="AA101" s="1712"/>
      <c r="AB101" s="1712"/>
      <c r="AC101" s="1712"/>
      <c r="AD101" s="1712"/>
      <c r="AE101" s="1712"/>
      <c r="AF101" s="1712"/>
      <c r="AG101" s="1712"/>
      <c r="AH101" s="1712"/>
      <c r="AI101" s="1712"/>
      <c r="AJ101" s="1712"/>
      <c r="AK101" s="1712"/>
      <c r="AL101" s="461"/>
    </row>
    <row r="102" spans="1:38" ht="13.15">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ht="13.15">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3.15">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ht="13.15">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ht="13.15">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ht="13.15">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ht="13.15">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ht="13.15">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ht="13.15">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ht="13.15">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ht="13.15">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ht="13.15">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ht="13.15">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ht="13.15">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ht="13.15">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ht="13.15">
      <c r="D133" s="3"/>
      <c r="E133" s="578" t="s">
        <v>95</v>
      </c>
      <c r="G133" s="3"/>
      <c r="H133" s="3"/>
      <c r="I133" s="3"/>
      <c r="J133" s="3"/>
      <c r="K133" s="3"/>
      <c r="L133" s="3"/>
      <c r="M133" s="3"/>
      <c r="N133" s="3"/>
    </row>
    <row r="134" spans="4:37" ht="12.75" customHeight="1">
      <c r="D134" s="461"/>
      <c r="E134" s="578" t="s">
        <v>96</v>
      </c>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2"/>
      <c r="AB134" s="472"/>
      <c r="AC134" s="472"/>
      <c r="AD134" s="472"/>
      <c r="AE134" s="472"/>
      <c r="AF134" s="472"/>
      <c r="AG134" s="472"/>
      <c r="AH134" s="472"/>
      <c r="AI134" s="472"/>
      <c r="AJ134" s="472"/>
      <c r="AK134" s="472"/>
    </row>
    <row r="135" spans="4:37" s="461" customFormat="1">
      <c r="E135" s="578" t="s">
        <v>97</v>
      </c>
      <c r="F135" s="472"/>
      <c r="G135" s="472"/>
      <c r="H135" s="472"/>
      <c r="I135" s="472"/>
      <c r="J135" s="472"/>
      <c r="K135" s="472"/>
      <c r="L135" s="472"/>
      <c r="M135" s="472"/>
      <c r="N135" s="472"/>
      <c r="O135" s="472"/>
      <c r="P135" s="472"/>
      <c r="Q135" s="472"/>
      <c r="R135" s="472"/>
      <c r="S135" s="472"/>
      <c r="T135" s="472"/>
      <c r="U135" s="472"/>
      <c r="V135" s="472"/>
      <c r="W135" s="472"/>
      <c r="X135" s="472"/>
      <c r="Y135" s="472"/>
      <c r="Z135" s="472"/>
      <c r="AA135" s="472"/>
      <c r="AB135" s="472"/>
      <c r="AC135" s="472"/>
      <c r="AD135" s="472"/>
      <c r="AE135" s="472"/>
      <c r="AF135" s="472"/>
      <c r="AG135" s="472"/>
      <c r="AH135" s="472"/>
      <c r="AI135" s="472"/>
      <c r="AJ135" s="472"/>
      <c r="AK135" s="472"/>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ht="13.15">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7"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ht="13.15">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ht="13.15">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407" t="s">
        <v>107</v>
      </c>
      <c r="F145" s="1407"/>
      <c r="G145" s="461"/>
    </row>
    <row r="146" spans="3:7">
      <c r="C146" s="461"/>
      <c r="D146" s="461"/>
      <c r="E146" s="461"/>
      <c r="F146" s="461"/>
      <c r="G146" s="461"/>
    </row>
    <row r="147" spans="3:7" ht="13.15">
      <c r="C147" s="3" t="s">
        <v>108</v>
      </c>
      <c r="D147" s="461"/>
      <c r="E147" s="461"/>
      <c r="F147" s="461"/>
      <c r="G147" s="3" t="s">
        <v>109</v>
      </c>
    </row>
    <row r="148" spans="3:7" ht="13.15">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ht="13.15">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ht="13.15">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ht="13.15">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ht="13.15">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ht="13.15">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ht="13.15">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ht="13.15">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ht="13.15">
      <c r="B177" s="461"/>
      <c r="C177" s="3" t="s">
        <v>133</v>
      </c>
      <c r="D177" s="3"/>
      <c r="E177" s="461"/>
      <c r="F177" s="4"/>
      <c r="G177" s="3" t="s">
        <v>92</v>
      </c>
      <c r="H177" s="461"/>
      <c r="I177" s="461"/>
      <c r="J177" s="461"/>
      <c r="K177" s="461"/>
      <c r="L177" s="461"/>
      <c r="M177" s="461"/>
      <c r="N177" s="461"/>
      <c r="O177" s="461"/>
      <c r="P177" s="461"/>
      <c r="Q177" s="461"/>
      <c r="R177" s="461"/>
      <c r="S177" s="461"/>
    </row>
    <row r="178" spans="2:19" ht="13.15">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ht="13.15">
      <c r="B180" s="461"/>
      <c r="C180" s="461"/>
      <c r="D180" s="461"/>
      <c r="E180" s="461"/>
      <c r="F180" s="117" t="s">
        <v>136</v>
      </c>
      <c r="G180" s="461"/>
      <c r="H180" s="461"/>
      <c r="I180" s="117"/>
      <c r="J180" s="461"/>
      <c r="K180" s="461"/>
      <c r="L180" s="461"/>
      <c r="M180" s="461"/>
      <c r="N180" s="461"/>
      <c r="O180" s="461"/>
      <c r="P180" s="461"/>
      <c r="Q180" s="461"/>
      <c r="R180" s="461"/>
      <c r="S180" s="461"/>
    </row>
    <row r="181" spans="2:19" ht="13.15">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ht="13.15">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ht="13.15">
      <c r="B187" s="4"/>
      <c r="C187" s="4"/>
      <c r="D187" s="461"/>
      <c r="E187" s="4" t="s">
        <v>141</v>
      </c>
      <c r="F187" s="117"/>
      <c r="G187" s="4"/>
      <c r="H187" s="461"/>
      <c r="I187" s="117"/>
      <c r="J187" s="461"/>
      <c r="K187" s="461"/>
      <c r="L187" s="461"/>
      <c r="M187" s="461"/>
      <c r="N187" s="461"/>
      <c r="O187" s="461"/>
      <c r="P187" s="461"/>
      <c r="Q187" s="461"/>
      <c r="R187" s="461"/>
      <c r="S187" s="461"/>
    </row>
    <row r="188" spans="2:19" ht="13.15">
      <c r="B188" s="4"/>
      <c r="C188" s="4"/>
      <c r="D188" s="461"/>
      <c r="E188" s="461"/>
      <c r="F188" s="117"/>
      <c r="G188" s="4"/>
      <c r="H188" s="461"/>
      <c r="I188" s="117"/>
      <c r="J188" s="461"/>
      <c r="K188" s="461"/>
      <c r="L188" s="461"/>
      <c r="M188" s="461"/>
      <c r="N188" s="461"/>
      <c r="O188" s="461"/>
      <c r="P188" s="461"/>
      <c r="Q188" s="461"/>
      <c r="R188" s="461"/>
      <c r="S188" s="461"/>
    </row>
    <row r="189" spans="2:19" ht="13.15">
      <c r="B189" s="4"/>
      <c r="C189" s="4"/>
      <c r="D189" s="3" t="s">
        <v>93</v>
      </c>
      <c r="E189" s="3" t="s">
        <v>142</v>
      </c>
      <c r="F189" s="117"/>
      <c r="G189" s="4"/>
      <c r="H189" s="461"/>
      <c r="I189" s="117"/>
      <c r="J189" s="461"/>
      <c r="K189" s="461"/>
      <c r="L189" s="461"/>
      <c r="M189" s="461"/>
      <c r="N189" s="461"/>
      <c r="O189" s="461"/>
      <c r="P189" s="461"/>
      <c r="Q189" s="461"/>
      <c r="R189" s="461"/>
      <c r="S189" s="461"/>
    </row>
    <row r="190" spans="2:19" ht="13.15">
      <c r="B190" s="4"/>
      <c r="C190" s="4"/>
      <c r="D190" s="3"/>
      <c r="E190" s="4" t="s">
        <v>143</v>
      </c>
      <c r="F190" s="4"/>
      <c r="G190" s="4"/>
      <c r="H190" s="461"/>
      <c r="I190" s="117"/>
      <c r="J190" s="461"/>
      <c r="K190" s="461"/>
      <c r="L190" s="461"/>
      <c r="M190" s="461"/>
      <c r="N190" s="461"/>
      <c r="O190" s="461"/>
      <c r="P190" s="461"/>
      <c r="Q190" s="461"/>
      <c r="R190" s="461"/>
      <c r="S190" s="461"/>
    </row>
    <row r="191" spans="2:19" ht="13.15">
      <c r="B191" s="4"/>
      <c r="C191" s="4"/>
      <c r="D191" s="461"/>
      <c r="E191" s="461"/>
      <c r="F191" s="117"/>
      <c r="G191" s="4"/>
      <c r="H191" s="461"/>
      <c r="I191" s="117"/>
      <c r="J191" s="461"/>
      <c r="K191" s="461"/>
      <c r="L191" s="461"/>
      <c r="M191" s="461"/>
      <c r="N191" s="461"/>
      <c r="O191" s="461"/>
      <c r="P191" s="461"/>
      <c r="Q191" s="461"/>
      <c r="R191" s="461"/>
      <c r="S191" s="461"/>
    </row>
    <row r="192" spans="2:19" ht="13.15">
      <c r="B192" s="461"/>
      <c r="C192" s="461"/>
      <c r="D192" s="3" t="s">
        <v>98</v>
      </c>
      <c r="E192" s="3" t="s">
        <v>144</v>
      </c>
      <c r="F192" s="461"/>
      <c r="G192" s="461"/>
      <c r="H192" s="461"/>
      <c r="I192" s="461"/>
      <c r="J192" s="461"/>
      <c r="K192" s="461"/>
      <c r="L192" s="461"/>
      <c r="M192" s="461"/>
      <c r="N192" s="461"/>
      <c r="O192" s="461"/>
      <c r="P192" s="461"/>
      <c r="Q192" s="461"/>
      <c r="R192" s="461"/>
      <c r="S192" s="461"/>
    </row>
    <row r="193" spans="2:37" ht="13.15">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ht="13.15">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ht="13.15">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ht="13.15">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ht="13.15">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ht="13.15">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ht="13.15">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ht="13.15">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ht="13.15">
      <c r="B207" s="4"/>
      <c r="C207" s="4"/>
      <c r="D207" s="3"/>
      <c r="E207" s="461"/>
      <c r="F207" s="461" t="s">
        <v>19</v>
      </c>
      <c r="G207" s="1703" t="s">
        <v>157</v>
      </c>
      <c r="H207" s="1703"/>
      <c r="I207" s="1703"/>
      <c r="J207" s="1703"/>
      <c r="K207" s="1703"/>
      <c r="L207" s="1703"/>
      <c r="M207" s="1703"/>
      <c r="N207" s="1703"/>
      <c r="O207" s="1703"/>
      <c r="P207" s="1703"/>
      <c r="Q207" s="1703"/>
      <c r="R207" s="1703"/>
      <c r="S207" s="1703"/>
      <c r="T207" s="1703"/>
      <c r="U207" s="1703"/>
      <c r="V207" s="1703"/>
      <c r="W207" s="1703"/>
      <c r="X207" s="1703"/>
      <c r="Y207" s="1703"/>
      <c r="Z207" s="1703"/>
      <c r="AA207" s="1703"/>
      <c r="AB207" s="1703"/>
      <c r="AC207" s="1703"/>
      <c r="AD207" s="1703"/>
      <c r="AE207" s="1703"/>
      <c r="AF207" s="1703"/>
      <c r="AG207" s="1703"/>
      <c r="AH207" s="1703"/>
      <c r="AI207" s="1703"/>
      <c r="AJ207" s="1703"/>
      <c r="AK207" s="1703"/>
    </row>
    <row r="208" spans="2:37" ht="13.15">
      <c r="B208" s="4"/>
      <c r="C208" s="4"/>
      <c r="D208" s="3"/>
      <c r="E208" s="461"/>
      <c r="F208" s="461"/>
      <c r="G208" s="1703"/>
      <c r="H208" s="1703"/>
      <c r="I208" s="1703"/>
      <c r="J208" s="1703"/>
      <c r="K208" s="1703"/>
      <c r="L208" s="1703"/>
      <c r="M208" s="1703"/>
      <c r="N208" s="1703"/>
      <c r="O208" s="1703"/>
      <c r="P208" s="1703"/>
      <c r="Q208" s="1703"/>
      <c r="R208" s="1703"/>
      <c r="S208" s="1703"/>
      <c r="T208" s="1703"/>
      <c r="U208" s="1703"/>
      <c r="V208" s="1703"/>
      <c r="W208" s="1703"/>
      <c r="X208" s="1703"/>
      <c r="Y208" s="1703"/>
      <c r="Z208" s="1703"/>
      <c r="AA208" s="1703"/>
      <c r="AB208" s="1703"/>
      <c r="AC208" s="1703"/>
      <c r="AD208" s="1703"/>
      <c r="AE208" s="1703"/>
      <c r="AF208" s="1703"/>
      <c r="AG208" s="1703"/>
      <c r="AH208" s="1703"/>
      <c r="AI208" s="1703"/>
      <c r="AJ208" s="1703"/>
      <c r="AK208" s="1703"/>
    </row>
    <row r="209" spans="1:38" ht="13.15">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ht="13.15">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ht="13.15">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ht="13.15">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ht="13.15">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ht="13.15">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ht="13.15">
      <c r="A223" s="6"/>
      <c r="B223" s="14" t="s">
        <v>169</v>
      </c>
      <c r="C223" s="14" t="s">
        <v>170</v>
      </c>
      <c r="D223" s="6"/>
      <c r="E223" s="1406"/>
      <c r="F223" s="1406"/>
      <c r="G223" s="1406"/>
      <c r="H223" s="1406"/>
      <c r="I223" s="1406"/>
      <c r="J223" s="1406"/>
      <c r="K223" s="6"/>
      <c r="L223" s="1406"/>
      <c r="M223" s="1406"/>
      <c r="N223" s="1406"/>
      <c r="O223" s="1406"/>
      <c r="P223" s="1406"/>
      <c r="Q223" s="1406"/>
      <c r="R223" s="1406"/>
      <c r="S223" s="1406"/>
      <c r="T223" s="6"/>
      <c r="U223" s="6"/>
      <c r="V223" s="6"/>
      <c r="W223" s="6"/>
      <c r="X223" s="6"/>
      <c r="Y223" s="6"/>
      <c r="Z223" s="6"/>
      <c r="AA223" s="6"/>
      <c r="AB223" s="6"/>
      <c r="AC223" s="6"/>
      <c r="AD223" s="6"/>
      <c r="AE223" s="6"/>
      <c r="AF223" s="6"/>
      <c r="AG223" s="6"/>
      <c r="AH223" s="6"/>
      <c r="AI223" s="6"/>
      <c r="AJ223" s="6"/>
      <c r="AK223" s="6"/>
      <c r="AL223" s="6"/>
    </row>
    <row r="224" spans="1:38" ht="13.15">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ht="13.15">
      <c r="B225" s="4"/>
      <c r="C225" s="3" t="s">
        <v>70</v>
      </c>
      <c r="D225" s="4"/>
      <c r="E225" s="4"/>
      <c r="F225" s="4"/>
      <c r="G225" s="3" t="s">
        <v>171</v>
      </c>
      <c r="H225" s="461"/>
      <c r="I225" s="4"/>
      <c r="J225" s="4"/>
      <c r="K225" s="4"/>
      <c r="L225" s="461"/>
      <c r="M225" s="4"/>
      <c r="N225" s="4"/>
      <c r="O225" s="4"/>
      <c r="P225" s="4"/>
      <c r="Q225" s="4"/>
      <c r="R225" s="4"/>
      <c r="S225" s="4"/>
    </row>
    <row r="226" spans="2:19" ht="13.15">
      <c r="B226" s="3"/>
      <c r="C226" s="461"/>
      <c r="D226" s="461"/>
      <c r="E226" s="4" t="s">
        <v>17</v>
      </c>
      <c r="F226" s="4" t="s">
        <v>172</v>
      </c>
      <c r="G226" s="4"/>
      <c r="H226" s="461"/>
      <c r="I226" s="4"/>
      <c r="J226" s="4"/>
      <c r="K226" s="4"/>
      <c r="L226" s="4"/>
      <c r="M226" s="4"/>
      <c r="N226" s="4"/>
      <c r="O226" s="4"/>
      <c r="P226" s="4"/>
      <c r="Q226" s="4"/>
      <c r="R226" s="4"/>
      <c r="S226" s="4"/>
    </row>
    <row r="227" spans="2:19" ht="13.15">
      <c r="B227" s="3"/>
      <c r="C227" s="461"/>
      <c r="D227" s="461"/>
      <c r="E227" s="4" t="s">
        <v>30</v>
      </c>
      <c r="F227" s="4" t="s">
        <v>173</v>
      </c>
      <c r="G227" s="4"/>
      <c r="H227" s="461"/>
      <c r="I227" s="4"/>
      <c r="J227" s="4"/>
      <c r="K227" s="4"/>
      <c r="L227" s="4"/>
      <c r="M227" s="4"/>
      <c r="N227" s="4"/>
      <c r="O227" s="4"/>
      <c r="P227" s="4"/>
      <c r="Q227" s="4"/>
      <c r="R227" s="4"/>
      <c r="S227" s="4"/>
    </row>
    <row r="228" spans="2:19" ht="13.15">
      <c r="B228" s="3"/>
      <c r="C228" s="461"/>
      <c r="D228" s="461"/>
      <c r="E228" s="4"/>
      <c r="F228" s="4"/>
      <c r="G228" s="4"/>
      <c r="H228" s="4"/>
      <c r="I228" s="4"/>
      <c r="J228" s="4"/>
      <c r="K228" s="4"/>
      <c r="L228" s="4"/>
      <c r="M228" s="4"/>
      <c r="N228" s="4"/>
      <c r="O228" s="4"/>
      <c r="P228" s="4"/>
      <c r="Q228" s="4"/>
      <c r="R228" s="4"/>
      <c r="S228" s="4"/>
    </row>
    <row r="229" spans="2:19" ht="13.15">
      <c r="B229" s="3"/>
      <c r="C229" s="3" t="s">
        <v>88</v>
      </c>
      <c r="D229" s="4"/>
      <c r="E229" s="4"/>
      <c r="F229" s="4"/>
      <c r="G229" s="3" t="s">
        <v>174</v>
      </c>
      <c r="H229" s="461"/>
      <c r="I229" s="4"/>
      <c r="J229" s="4"/>
      <c r="K229" s="4"/>
      <c r="L229" s="4"/>
      <c r="M229" s="4"/>
      <c r="N229" s="4"/>
      <c r="O229" s="4"/>
      <c r="P229" s="4"/>
      <c r="Q229" s="4"/>
      <c r="R229" s="4"/>
      <c r="S229" s="4"/>
    </row>
    <row r="230" spans="2:19" ht="13.15">
      <c r="B230" s="3"/>
      <c r="C230" s="461"/>
      <c r="D230" s="461"/>
      <c r="E230" s="4" t="s">
        <v>17</v>
      </c>
      <c r="F230" s="4" t="s">
        <v>175</v>
      </c>
      <c r="G230" s="4"/>
      <c r="H230" s="461"/>
      <c r="I230" s="4"/>
      <c r="J230" s="4"/>
      <c r="K230" s="4"/>
      <c r="L230" s="4"/>
      <c r="M230" s="4"/>
      <c r="N230" s="4"/>
      <c r="O230" s="4"/>
      <c r="P230" s="4"/>
      <c r="Q230" s="4"/>
      <c r="R230" s="4"/>
      <c r="S230" s="4"/>
    </row>
    <row r="231" spans="2:19" ht="13.15">
      <c r="B231" s="3"/>
      <c r="C231" s="461"/>
      <c r="D231" s="461"/>
      <c r="E231" s="4"/>
      <c r="F231" s="4" t="s">
        <v>176</v>
      </c>
      <c r="G231" s="4"/>
      <c r="H231" s="4"/>
      <c r="I231" s="4"/>
      <c r="J231" s="4"/>
      <c r="K231" s="4"/>
      <c r="L231" s="4"/>
      <c r="M231" s="4"/>
      <c r="N231" s="4"/>
      <c r="O231" s="4"/>
      <c r="P231" s="4"/>
      <c r="Q231" s="4"/>
      <c r="R231" s="4"/>
      <c r="S231" s="4"/>
    </row>
    <row r="232" spans="2:19" ht="13.15">
      <c r="B232" s="3"/>
      <c r="C232" s="461"/>
      <c r="D232" s="4"/>
      <c r="E232" s="4" t="s">
        <v>30</v>
      </c>
      <c r="F232" s="4" t="s">
        <v>173</v>
      </c>
      <c r="G232" s="4"/>
      <c r="H232" s="461"/>
      <c r="I232" s="4"/>
      <c r="J232" s="4"/>
      <c r="K232" s="4"/>
      <c r="L232" s="4"/>
      <c r="M232" s="4"/>
      <c r="N232" s="4"/>
      <c r="O232" s="4"/>
      <c r="P232" s="4"/>
      <c r="Q232" s="4"/>
      <c r="R232" s="4"/>
      <c r="S232" s="4"/>
    </row>
    <row r="233" spans="2:19" ht="13.15">
      <c r="B233" s="3"/>
      <c r="C233" s="461"/>
      <c r="D233" s="461"/>
      <c r="E233" s="4" t="s">
        <v>38</v>
      </c>
      <c r="F233" s="97" t="s">
        <v>177</v>
      </c>
      <c r="G233" s="4"/>
      <c r="H233" s="461"/>
      <c r="I233" s="4"/>
      <c r="J233" s="4"/>
      <c r="K233" s="4"/>
      <c r="L233" s="4"/>
      <c r="M233" s="4"/>
      <c r="N233" s="4"/>
      <c r="O233" s="4"/>
      <c r="P233" s="4"/>
      <c r="Q233" s="4"/>
      <c r="R233" s="4"/>
      <c r="S233" s="4"/>
    </row>
    <row r="234" spans="2:19" ht="13.15">
      <c r="B234" s="3"/>
      <c r="C234" s="461"/>
      <c r="D234" s="4"/>
      <c r="E234" s="4"/>
      <c r="F234" s="4"/>
      <c r="G234" s="4"/>
      <c r="H234" s="4"/>
      <c r="I234" s="4"/>
      <c r="J234" s="4"/>
      <c r="K234" s="4"/>
      <c r="L234" s="4"/>
      <c r="M234" s="4"/>
      <c r="N234" s="4"/>
      <c r="O234" s="4"/>
      <c r="P234" s="4"/>
      <c r="Q234" s="4"/>
      <c r="R234" s="4"/>
      <c r="S234" s="4"/>
    </row>
    <row r="235" spans="2:19" ht="13.15">
      <c r="B235" s="4"/>
      <c r="C235" s="3"/>
      <c r="D235" s="461"/>
      <c r="E235" s="3" t="s">
        <v>178</v>
      </c>
      <c r="F235" s="4"/>
      <c r="G235" s="461"/>
      <c r="H235" s="461"/>
      <c r="I235" s="461"/>
      <c r="J235" s="4"/>
      <c r="K235" s="4"/>
      <c r="L235" s="461"/>
      <c r="M235" s="4"/>
      <c r="N235" s="4"/>
      <c r="O235" s="4"/>
      <c r="P235" s="4"/>
      <c r="Q235" s="4"/>
      <c r="R235" s="4"/>
      <c r="S235" s="4"/>
    </row>
    <row r="236" spans="2:19" ht="13.15">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ht="13.15">
      <c r="B239" s="4"/>
      <c r="C239" s="4"/>
      <c r="D239" s="461"/>
      <c r="E239" s="461" t="s">
        <v>30</v>
      </c>
      <c r="F239" s="1410"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411"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411" t="s">
        <v>185</v>
      </c>
      <c r="H243" s="461"/>
      <c r="I243" s="4"/>
      <c r="J243" s="461"/>
      <c r="K243" s="461"/>
      <c r="L243" s="461"/>
      <c r="M243" s="4"/>
      <c r="N243" s="4"/>
      <c r="O243" s="4"/>
      <c r="P243" s="4"/>
      <c r="Q243" s="4"/>
      <c r="R243" s="4"/>
      <c r="S243" s="4"/>
      <c r="T243" s="461"/>
      <c r="U243" s="461"/>
    </row>
    <row r="244" spans="2:21">
      <c r="B244" s="4"/>
      <c r="C244" s="4"/>
      <c r="D244" s="461"/>
      <c r="E244" s="461"/>
      <c r="F244" s="4" t="s">
        <v>23</v>
      </c>
      <c r="G244" s="1411" t="s">
        <v>186</v>
      </c>
      <c r="H244" s="461"/>
      <c r="I244" s="4"/>
      <c r="J244" s="461"/>
      <c r="K244" s="461"/>
      <c r="L244" s="461"/>
      <c r="M244" s="4"/>
      <c r="N244" s="4"/>
      <c r="O244" s="4"/>
      <c r="P244" s="4"/>
      <c r="Q244" s="4"/>
      <c r="R244" s="4"/>
      <c r="S244" s="4"/>
      <c r="T244" s="461"/>
      <c r="U244" s="461"/>
    </row>
    <row r="245" spans="2:21">
      <c r="B245" s="4"/>
      <c r="C245" s="4"/>
      <c r="D245" s="461"/>
      <c r="E245" s="461"/>
      <c r="F245" s="4" t="s">
        <v>28</v>
      </c>
      <c r="G245" s="1410" t="s">
        <v>187</v>
      </c>
      <c r="H245" s="461"/>
      <c r="I245" s="4"/>
      <c r="J245" s="461"/>
      <c r="K245" s="461"/>
      <c r="L245" s="461"/>
      <c r="M245" s="4"/>
      <c r="N245" s="4"/>
      <c r="O245" s="4"/>
      <c r="P245" s="4"/>
      <c r="Q245" s="4"/>
      <c r="R245" s="4"/>
      <c r="S245" s="4"/>
      <c r="T245" s="461"/>
      <c r="U245" s="461"/>
    </row>
    <row r="246" spans="2:21">
      <c r="B246" s="4"/>
      <c r="C246" s="4"/>
      <c r="D246" s="461"/>
      <c r="E246" s="461"/>
      <c r="F246" s="4"/>
      <c r="G246" s="1410" t="s">
        <v>188</v>
      </c>
      <c r="H246" s="461"/>
      <c r="I246" s="4"/>
      <c r="J246" s="461"/>
      <c r="K246" s="461"/>
      <c r="L246" s="461"/>
      <c r="M246" s="4"/>
      <c r="N246" s="4"/>
      <c r="O246" s="4"/>
      <c r="P246" s="4"/>
      <c r="Q246" s="4"/>
      <c r="R246" s="4"/>
      <c r="S246" s="4"/>
      <c r="T246" s="461"/>
      <c r="U246" s="461"/>
    </row>
    <row r="247" spans="2:21" ht="13.15">
      <c r="B247" s="4"/>
      <c r="C247" s="4"/>
      <c r="D247" s="3"/>
      <c r="E247" s="4" t="s">
        <v>38</v>
      </c>
      <c r="F247" s="4" t="s">
        <v>189</v>
      </c>
      <c r="G247" s="461"/>
      <c r="H247" s="4"/>
      <c r="I247" s="4"/>
      <c r="J247" s="461"/>
      <c r="K247" s="461"/>
      <c r="L247" s="461"/>
      <c r="M247" s="4"/>
      <c r="N247" s="4"/>
      <c r="O247" s="4"/>
      <c r="P247" s="4"/>
      <c r="Q247" s="4"/>
      <c r="R247" s="4"/>
      <c r="S247" s="4"/>
      <c r="T247" s="461"/>
      <c r="U247" s="461"/>
    </row>
    <row r="248" spans="2:21" ht="13.15">
      <c r="B248" s="4"/>
      <c r="C248" s="4"/>
      <c r="D248" s="3"/>
      <c r="E248" s="3"/>
      <c r="F248" s="461" t="s">
        <v>19</v>
      </c>
      <c r="G248" s="4" t="s">
        <v>190</v>
      </c>
      <c r="H248" s="461"/>
      <c r="I248" s="4"/>
      <c r="J248" s="461"/>
      <c r="K248" s="461"/>
      <c r="L248" s="461"/>
      <c r="M248" s="4"/>
      <c r="N248" s="4"/>
      <c r="O248" s="4"/>
      <c r="P248" s="4"/>
      <c r="Q248" s="4"/>
      <c r="R248" s="4"/>
      <c r="S248" s="4"/>
      <c r="T248" s="461"/>
      <c r="U248" s="461"/>
    </row>
    <row r="249" spans="2:21" ht="13.15">
      <c r="B249" s="4"/>
      <c r="C249" s="4"/>
      <c r="D249" s="3"/>
      <c r="E249" s="3"/>
      <c r="F249" s="4"/>
      <c r="G249" s="4" t="s">
        <v>191</v>
      </c>
      <c r="H249" s="461"/>
      <c r="I249" s="4"/>
      <c r="J249" s="461"/>
      <c r="K249" s="461"/>
      <c r="L249" s="461"/>
      <c r="M249" s="4"/>
      <c r="N249" s="4"/>
      <c r="O249" s="4"/>
      <c r="P249" s="4"/>
      <c r="Q249" s="4"/>
      <c r="R249" s="4"/>
      <c r="S249" s="4"/>
      <c r="T249" s="461"/>
      <c r="U249" s="461"/>
    </row>
    <row r="250" spans="2:21" ht="13.15">
      <c r="B250" s="4"/>
      <c r="C250" s="4"/>
      <c r="D250" s="3"/>
      <c r="E250" s="3"/>
      <c r="F250" s="4"/>
      <c r="G250" s="4"/>
      <c r="H250" s="461"/>
      <c r="I250" s="4"/>
      <c r="J250" s="461"/>
      <c r="K250" s="461"/>
      <c r="L250" s="461"/>
      <c r="M250" s="4"/>
      <c r="N250" s="4"/>
      <c r="O250" s="4"/>
      <c r="P250" s="4"/>
      <c r="Q250" s="4"/>
      <c r="R250" s="4"/>
      <c r="S250" s="4"/>
      <c r="T250" s="461"/>
      <c r="U250" s="461"/>
    </row>
    <row r="251" spans="2:21" ht="13.15">
      <c r="B251" s="3"/>
      <c r="C251" s="3" t="s">
        <v>108</v>
      </c>
      <c r="D251" s="461"/>
      <c r="E251" s="4"/>
      <c r="F251" s="4"/>
      <c r="G251" s="3" t="s">
        <v>192</v>
      </c>
      <c r="H251" s="461"/>
      <c r="I251" s="4"/>
      <c r="J251" s="4"/>
      <c r="K251" s="4"/>
      <c r="L251" s="4"/>
      <c r="M251" s="4"/>
      <c r="N251" s="4"/>
      <c r="O251" s="4"/>
      <c r="P251" s="4"/>
      <c r="Q251" s="4"/>
      <c r="R251" s="4"/>
      <c r="S251" s="4"/>
      <c r="T251" s="461"/>
      <c r="U251" s="461"/>
    </row>
    <row r="252" spans="2:21" ht="13.15">
      <c r="B252" s="3"/>
      <c r="C252" s="3"/>
      <c r="D252" s="461"/>
      <c r="E252" s="4" t="s">
        <v>17</v>
      </c>
      <c r="F252" s="4" t="s">
        <v>193</v>
      </c>
      <c r="G252" s="4"/>
      <c r="H252" s="461"/>
      <c r="I252" s="4"/>
      <c r="J252" s="4"/>
      <c r="K252" s="4"/>
      <c r="L252" s="4"/>
      <c r="M252" s="4"/>
      <c r="N252" s="4"/>
      <c r="O252" s="4"/>
      <c r="P252" s="4"/>
      <c r="Q252" s="4"/>
      <c r="R252" s="4"/>
      <c r="S252" s="4"/>
      <c r="T252" s="4"/>
      <c r="U252" s="4"/>
    </row>
    <row r="253" spans="2:21" ht="13.15">
      <c r="B253" s="3"/>
      <c r="C253" s="3"/>
      <c r="D253" s="461"/>
      <c r="E253" s="4"/>
      <c r="F253" s="117" t="s">
        <v>194</v>
      </c>
      <c r="G253" s="4"/>
      <c r="H253" s="461"/>
      <c r="I253" s="117"/>
      <c r="J253" s="4"/>
      <c r="K253" s="4"/>
      <c r="L253" s="4"/>
      <c r="M253" s="4"/>
      <c r="N253" s="4"/>
      <c r="O253" s="4"/>
      <c r="P253" s="4"/>
      <c r="Q253" s="4"/>
      <c r="R253" s="4"/>
      <c r="S253" s="4"/>
      <c r="T253" s="4"/>
      <c r="U253" s="4"/>
    </row>
    <row r="254" spans="2:21" ht="13.15">
      <c r="B254" s="3"/>
      <c r="C254" s="3"/>
      <c r="D254" s="461"/>
      <c r="E254" s="4" t="s">
        <v>30</v>
      </c>
      <c r="F254" s="4" t="s">
        <v>195</v>
      </c>
      <c r="G254" s="461"/>
      <c r="H254" s="461"/>
      <c r="I254" s="4"/>
      <c r="J254" s="4"/>
      <c r="K254" s="4"/>
      <c r="L254" s="4"/>
      <c r="M254" s="4"/>
      <c r="N254" s="4"/>
      <c r="O254" s="4"/>
      <c r="P254" s="4"/>
      <c r="Q254" s="4"/>
      <c r="R254" s="4"/>
      <c r="S254" s="4"/>
      <c r="T254" s="4"/>
      <c r="U254" s="4"/>
    </row>
    <row r="255" spans="2:21" ht="13.15">
      <c r="B255" s="3"/>
      <c r="C255" s="3"/>
      <c r="D255" s="461"/>
      <c r="E255" s="4"/>
      <c r="F255" s="1407" t="s">
        <v>19</v>
      </c>
      <c r="G255" s="1407" t="s">
        <v>196</v>
      </c>
      <c r="H255" s="461"/>
      <c r="I255" s="4"/>
      <c r="J255" s="461"/>
      <c r="K255" s="100"/>
      <c r="L255" s="100"/>
      <c r="M255" s="100"/>
      <c r="N255" s="100"/>
      <c r="O255" s="100"/>
      <c r="P255" s="1"/>
      <c r="Q255" s="4"/>
      <c r="R255" s="4"/>
      <c r="S255" s="4"/>
      <c r="T255" s="4"/>
      <c r="U255" s="4"/>
    </row>
    <row r="256" spans="2:21" ht="13.15">
      <c r="B256" s="3"/>
      <c r="C256" s="3"/>
      <c r="D256" s="461"/>
      <c r="E256" s="4"/>
      <c r="F256" s="189"/>
      <c r="G256" s="1407" t="s">
        <v>197</v>
      </c>
      <c r="H256" s="461"/>
      <c r="I256" s="4"/>
      <c r="J256" s="461"/>
      <c r="K256" s="100"/>
      <c r="L256" s="100"/>
      <c r="M256" s="100"/>
      <c r="N256" s="100"/>
      <c r="O256" s="100"/>
      <c r="P256" s="100"/>
      <c r="Q256" s="461"/>
      <c r="R256" s="461"/>
      <c r="S256" s="461"/>
      <c r="T256" s="461"/>
      <c r="U256" s="461"/>
    </row>
    <row r="257" spans="2:21" ht="13.15">
      <c r="B257" s="3"/>
      <c r="C257" s="3"/>
      <c r="D257" s="461"/>
      <c r="E257" s="4"/>
      <c r="F257" s="189" t="s">
        <v>23</v>
      </c>
      <c r="G257" s="1407" t="s">
        <v>198</v>
      </c>
      <c r="H257" s="461"/>
      <c r="I257" s="4"/>
      <c r="J257" s="461"/>
      <c r="K257" s="4"/>
      <c r="L257" s="4"/>
      <c r="M257" s="4"/>
      <c r="N257" s="4"/>
      <c r="O257" s="4"/>
      <c r="P257" s="100"/>
      <c r="Q257" s="1"/>
      <c r="R257" s="1"/>
      <c r="S257" s="1"/>
      <c r="T257" s="1"/>
      <c r="U257" s="1"/>
    </row>
    <row r="258" spans="2:21" ht="13.15">
      <c r="B258" s="3"/>
      <c r="C258" s="3"/>
      <c r="D258" s="461"/>
      <c r="E258" s="4"/>
      <c r="F258" s="189"/>
      <c r="G258" s="1407" t="s">
        <v>199</v>
      </c>
      <c r="H258" s="461"/>
      <c r="I258" s="4"/>
      <c r="J258" s="461"/>
      <c r="K258" s="4"/>
      <c r="L258" s="4"/>
      <c r="M258" s="4"/>
      <c r="N258" s="4"/>
      <c r="O258" s="4"/>
      <c r="P258" s="4"/>
      <c r="Q258" s="100"/>
      <c r="R258" s="100"/>
      <c r="S258" s="100"/>
      <c r="T258" s="100"/>
      <c r="U258" s="100"/>
    </row>
    <row r="259" spans="2:21" ht="13.15">
      <c r="B259" s="3"/>
      <c r="C259" s="3"/>
      <c r="D259" s="461"/>
      <c r="E259" s="4"/>
      <c r="F259" s="461"/>
      <c r="G259" s="4"/>
      <c r="H259" s="461"/>
      <c r="I259" s="4"/>
      <c r="J259" s="461"/>
      <c r="K259" s="4"/>
      <c r="L259" s="4"/>
      <c r="M259" s="4"/>
      <c r="N259" s="4"/>
      <c r="O259" s="4"/>
      <c r="P259" s="4"/>
      <c r="Q259" s="100"/>
      <c r="R259" s="100"/>
      <c r="S259" s="100"/>
      <c r="T259" s="100"/>
      <c r="U259" s="100"/>
    </row>
    <row r="260" spans="2:21" ht="13.15">
      <c r="B260" s="3"/>
      <c r="C260" s="3"/>
      <c r="D260" s="3" t="s">
        <v>3</v>
      </c>
      <c r="E260" s="3" t="s">
        <v>200</v>
      </c>
      <c r="F260" s="461"/>
      <c r="G260" s="4"/>
      <c r="H260" s="4"/>
      <c r="I260" s="4"/>
      <c r="J260" s="4"/>
      <c r="K260" s="4"/>
      <c r="L260" s="4"/>
      <c r="M260" s="4"/>
      <c r="N260" s="4"/>
      <c r="O260" s="4"/>
      <c r="P260" s="4"/>
      <c r="Q260" s="4"/>
      <c r="R260" s="4"/>
      <c r="S260" s="4"/>
      <c r="T260" s="461"/>
      <c r="U260" s="461"/>
    </row>
    <row r="261" spans="2:21" ht="13.15">
      <c r="B261" s="3"/>
      <c r="C261" s="3"/>
      <c r="D261" s="461"/>
      <c r="E261" s="4" t="s">
        <v>17</v>
      </c>
      <c r="F261" s="4" t="s">
        <v>201</v>
      </c>
      <c r="G261" s="4"/>
      <c r="H261" s="461"/>
      <c r="I261" s="4"/>
      <c r="J261" s="4"/>
      <c r="K261" s="4"/>
      <c r="L261" s="4"/>
      <c r="M261" s="4"/>
      <c r="N261" s="4"/>
      <c r="O261" s="4"/>
      <c r="P261" s="4"/>
      <c r="Q261" s="4"/>
      <c r="R261" s="4"/>
      <c r="S261" s="4"/>
      <c r="T261" s="461"/>
      <c r="U261" s="461"/>
    </row>
    <row r="262" spans="2:21" ht="13.15">
      <c r="B262" s="3"/>
      <c r="C262" s="3"/>
      <c r="D262" s="461"/>
      <c r="E262" s="4" t="s">
        <v>30</v>
      </c>
      <c r="F262" s="4" t="s">
        <v>202</v>
      </c>
      <c r="G262" s="4"/>
      <c r="H262" s="461"/>
      <c r="I262" s="4"/>
      <c r="J262" s="4"/>
      <c r="K262" s="4"/>
      <c r="L262" s="4"/>
      <c r="M262" s="4"/>
      <c r="N262" s="4"/>
      <c r="O262" s="4"/>
      <c r="P262" s="4"/>
      <c r="Q262" s="4"/>
      <c r="R262" s="4"/>
      <c r="S262" s="4"/>
      <c r="T262" s="461"/>
      <c r="U262" s="461"/>
    </row>
    <row r="263" spans="2:21" ht="13.15">
      <c r="B263" s="3"/>
      <c r="C263" s="3"/>
      <c r="D263" s="461"/>
      <c r="E263" s="4" t="s">
        <v>38</v>
      </c>
      <c r="F263" s="4" t="s">
        <v>203</v>
      </c>
      <c r="G263" s="461"/>
      <c r="H263" s="461"/>
      <c r="I263" s="4"/>
      <c r="J263" s="4"/>
      <c r="K263" s="4"/>
      <c r="L263" s="4"/>
      <c r="M263" s="4"/>
      <c r="N263" s="4"/>
      <c r="O263" s="4"/>
      <c r="P263" s="4"/>
      <c r="Q263" s="4"/>
      <c r="R263" s="4"/>
      <c r="S263" s="4"/>
      <c r="T263" s="461"/>
      <c r="U263" s="461"/>
    </row>
    <row r="264" spans="2:21" ht="13.15">
      <c r="B264" s="3"/>
      <c r="C264" s="3"/>
      <c r="D264" s="461"/>
      <c r="E264" s="3"/>
      <c r="F264" s="4" t="s">
        <v>204</v>
      </c>
      <c r="G264" s="461"/>
      <c r="H264" s="461"/>
      <c r="I264" s="4"/>
      <c r="J264" s="4"/>
      <c r="K264" s="4"/>
      <c r="L264" s="4"/>
      <c r="M264" s="4"/>
      <c r="N264" s="4"/>
      <c r="O264" s="4"/>
      <c r="P264" s="4"/>
      <c r="Q264" s="4"/>
      <c r="R264" s="4"/>
      <c r="S264" s="4"/>
      <c r="T264" s="461"/>
      <c r="U264" s="461"/>
    </row>
    <row r="265" spans="2:21" ht="13.15">
      <c r="B265" s="3"/>
      <c r="C265" s="3"/>
      <c r="D265" s="461"/>
      <c r="E265" s="4" t="s">
        <v>81</v>
      </c>
      <c r="F265" s="1407" t="s">
        <v>205</v>
      </c>
      <c r="G265" s="461"/>
      <c r="H265" s="461"/>
      <c r="I265" s="4"/>
      <c r="J265" s="4"/>
      <c r="K265" s="4"/>
      <c r="L265" s="4"/>
      <c r="M265" s="4"/>
      <c r="N265" s="4"/>
      <c r="O265" s="4"/>
      <c r="P265" s="4"/>
      <c r="Q265" s="4"/>
      <c r="R265" s="4"/>
      <c r="S265" s="4"/>
      <c r="T265" s="461"/>
      <c r="U265" s="461"/>
    </row>
    <row r="266" spans="2:21" ht="13.15">
      <c r="B266" s="3"/>
      <c r="C266" s="3"/>
      <c r="D266" s="461"/>
      <c r="E266" s="3"/>
      <c r="F266" s="4"/>
      <c r="G266" s="461"/>
      <c r="H266" s="4"/>
      <c r="I266" s="4"/>
      <c r="J266" s="4"/>
      <c r="K266" s="4"/>
      <c r="L266" s="4"/>
      <c r="M266" s="4"/>
      <c r="N266" s="4"/>
      <c r="O266" s="4"/>
      <c r="P266" s="4"/>
      <c r="Q266" s="4"/>
      <c r="R266" s="4"/>
      <c r="S266" s="4"/>
      <c r="T266" s="461"/>
      <c r="U266" s="461"/>
    </row>
    <row r="267" spans="2:21" ht="13.15">
      <c r="B267" s="3"/>
      <c r="C267" s="3"/>
      <c r="D267" s="3" t="s">
        <v>15</v>
      </c>
      <c r="E267" s="3" t="s">
        <v>206</v>
      </c>
      <c r="F267" s="461"/>
      <c r="G267" s="4"/>
      <c r="H267" s="4"/>
      <c r="I267" s="4"/>
      <c r="J267" s="4"/>
      <c r="K267" s="4"/>
      <c r="L267" s="4"/>
      <c r="M267" s="4"/>
      <c r="N267" s="4"/>
      <c r="O267" s="4"/>
      <c r="P267" s="4"/>
      <c r="Q267" s="4"/>
      <c r="R267" s="4"/>
      <c r="S267" s="4"/>
      <c r="T267" s="461"/>
      <c r="U267" s="461"/>
    </row>
    <row r="268" spans="2:21" ht="13.15">
      <c r="B268" s="3"/>
      <c r="C268" s="3"/>
      <c r="D268" s="461"/>
      <c r="E268" s="4" t="s">
        <v>207</v>
      </c>
      <c r="F268" s="4"/>
      <c r="G268" s="4"/>
      <c r="H268" s="461"/>
      <c r="I268" s="461"/>
      <c r="J268" s="461"/>
      <c r="K268" s="461"/>
      <c r="L268" s="461"/>
      <c r="M268" s="461"/>
      <c r="N268" s="461"/>
      <c r="O268" s="4"/>
      <c r="P268" s="4"/>
      <c r="Q268" s="4"/>
      <c r="R268" s="4"/>
      <c r="S268" s="4"/>
      <c r="T268" s="461"/>
      <c r="U268" s="461"/>
    </row>
    <row r="269" spans="2:21" ht="13.15">
      <c r="B269" s="3"/>
      <c r="C269" s="3"/>
      <c r="D269" s="461"/>
      <c r="E269" s="3"/>
      <c r="F269" s="461"/>
      <c r="G269" s="4"/>
      <c r="H269" s="4"/>
      <c r="I269" s="461"/>
      <c r="J269" s="461"/>
      <c r="K269" s="461"/>
      <c r="L269" s="461"/>
      <c r="M269" s="461"/>
      <c r="N269" s="461"/>
      <c r="O269" s="4"/>
      <c r="P269" s="4"/>
      <c r="Q269" s="4"/>
      <c r="R269" s="4"/>
      <c r="S269" s="4"/>
      <c r="T269" s="461"/>
      <c r="U269" s="461"/>
    </row>
    <row r="270" spans="2:21" ht="13.15">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ht="13.15">
      <c r="B271" s="3"/>
      <c r="C271" s="3"/>
      <c r="D271" s="461"/>
      <c r="E271" s="4" t="s">
        <v>209</v>
      </c>
      <c r="F271" s="4"/>
      <c r="G271" s="4"/>
      <c r="H271" s="461"/>
      <c r="I271" s="461"/>
      <c r="J271" s="4"/>
      <c r="K271" s="4"/>
      <c r="L271" s="4"/>
      <c r="M271" s="4"/>
      <c r="N271" s="4"/>
      <c r="O271" s="461"/>
      <c r="P271" s="461"/>
      <c r="Q271" s="461"/>
      <c r="R271" s="461"/>
      <c r="S271" s="461"/>
      <c r="T271" s="461"/>
      <c r="U271" s="461"/>
    </row>
    <row r="272" spans="2:21" ht="13.15">
      <c r="B272" s="3"/>
      <c r="C272" s="3"/>
      <c r="D272" s="461"/>
      <c r="E272" s="4" t="s">
        <v>210</v>
      </c>
      <c r="F272" s="4"/>
      <c r="G272" s="4"/>
      <c r="H272" s="461"/>
      <c r="I272" s="461"/>
      <c r="J272" s="4"/>
      <c r="K272" s="4"/>
      <c r="L272" s="4"/>
      <c r="M272" s="4"/>
      <c r="N272" s="4"/>
      <c r="O272" s="461"/>
      <c r="P272" s="461"/>
      <c r="Q272" s="461"/>
      <c r="R272" s="461"/>
      <c r="S272" s="461"/>
      <c r="T272" s="461"/>
      <c r="U272" s="461"/>
    </row>
    <row r="273" spans="2:21" ht="13.15">
      <c r="B273" s="3"/>
      <c r="C273" s="3"/>
      <c r="D273" s="461"/>
      <c r="E273" s="3"/>
      <c r="F273" s="461"/>
      <c r="G273" s="4"/>
      <c r="H273" s="4"/>
      <c r="I273" s="461"/>
      <c r="J273" s="4"/>
      <c r="K273" s="4"/>
      <c r="L273" s="4"/>
      <c r="M273" s="4"/>
      <c r="N273" s="4"/>
      <c r="O273" s="4"/>
      <c r="P273" s="4"/>
      <c r="Q273" s="4"/>
      <c r="R273" s="4"/>
      <c r="S273" s="4"/>
      <c r="T273" s="4"/>
      <c r="U273" s="4"/>
    </row>
    <row r="274" spans="2:21" ht="13.15">
      <c r="B274" s="3"/>
      <c r="C274" s="461"/>
      <c r="D274" s="3" t="s">
        <v>98</v>
      </c>
      <c r="E274" s="3" t="s">
        <v>211</v>
      </c>
      <c r="F274" s="461"/>
      <c r="G274" s="4"/>
      <c r="H274" s="4"/>
      <c r="I274" s="461"/>
      <c r="J274" s="4"/>
      <c r="K274" s="4"/>
      <c r="L274" s="4"/>
      <c r="M274" s="4"/>
      <c r="N274" s="4"/>
      <c r="O274" s="4"/>
      <c r="P274" s="4"/>
      <c r="Q274" s="4"/>
      <c r="R274" s="4"/>
      <c r="S274" s="4"/>
      <c r="T274" s="4"/>
      <c r="U274" s="4"/>
    </row>
    <row r="275" spans="2:21" ht="13.15">
      <c r="B275" s="3"/>
      <c r="C275" s="461"/>
      <c r="D275" s="4"/>
      <c r="E275" s="4" t="s">
        <v>212</v>
      </c>
      <c r="F275" s="461"/>
      <c r="G275" s="461"/>
      <c r="H275" s="461"/>
      <c r="I275" s="461"/>
      <c r="J275" s="4"/>
      <c r="K275" s="4"/>
      <c r="L275" s="4"/>
      <c r="M275" s="4"/>
      <c r="N275" s="4"/>
      <c r="O275" s="4"/>
      <c r="P275" s="4"/>
      <c r="Q275" s="4"/>
      <c r="R275" s="4"/>
      <c r="S275" s="4"/>
      <c r="T275" s="4"/>
      <c r="U275" s="4"/>
    </row>
    <row r="276" spans="2:21" ht="13.15">
      <c r="B276" s="3"/>
      <c r="C276" s="461"/>
      <c r="D276" s="4"/>
      <c r="E276" s="4" t="s">
        <v>213</v>
      </c>
      <c r="F276" s="461"/>
      <c r="G276" s="461"/>
      <c r="H276" s="461"/>
      <c r="I276" s="461"/>
      <c r="J276" s="4"/>
      <c r="K276" s="4"/>
      <c r="L276" s="4"/>
      <c r="M276" s="4"/>
      <c r="N276" s="4"/>
      <c r="O276" s="4"/>
      <c r="P276" s="4"/>
      <c r="Q276" s="4"/>
      <c r="R276" s="4"/>
      <c r="S276" s="4"/>
      <c r="T276" s="4"/>
      <c r="U276" s="4"/>
    </row>
    <row r="277" spans="2:21" ht="13.15">
      <c r="B277" s="3"/>
      <c r="C277" s="461"/>
      <c r="D277" s="4"/>
      <c r="E277" s="4"/>
      <c r="F277" s="461"/>
      <c r="G277" s="461"/>
      <c r="H277" s="461"/>
      <c r="I277" s="461"/>
      <c r="J277" s="4"/>
      <c r="K277" s="4"/>
      <c r="L277" s="4"/>
      <c r="M277" s="4"/>
      <c r="N277" s="4"/>
      <c r="O277" s="4"/>
      <c r="P277" s="4"/>
      <c r="Q277" s="4"/>
      <c r="R277" s="4"/>
      <c r="S277" s="4"/>
      <c r="T277" s="4"/>
      <c r="U277" s="4"/>
    </row>
    <row r="278" spans="2:21" ht="13.15">
      <c r="B278" s="3"/>
      <c r="C278" s="461"/>
      <c r="D278" s="3" t="s">
        <v>101</v>
      </c>
      <c r="E278" s="3" t="s">
        <v>214</v>
      </c>
      <c r="F278" s="461"/>
      <c r="G278" s="461"/>
      <c r="H278" s="461"/>
      <c r="I278" s="461"/>
      <c r="J278" s="461"/>
      <c r="K278" s="4"/>
      <c r="L278" s="4"/>
      <c r="M278" s="4"/>
      <c r="N278" s="4"/>
      <c r="O278" s="4"/>
      <c r="P278" s="4"/>
      <c r="Q278" s="4"/>
      <c r="R278" s="4"/>
      <c r="S278" s="4"/>
      <c r="T278" s="4"/>
      <c r="U278" s="4"/>
    </row>
    <row r="279" spans="2:21" ht="13.15">
      <c r="B279" s="3"/>
      <c r="C279" s="461"/>
      <c r="D279" s="3"/>
      <c r="E279" s="461" t="s">
        <v>215</v>
      </c>
      <c r="F279" s="461"/>
      <c r="G279" s="461"/>
      <c r="H279" s="461"/>
      <c r="I279" s="461"/>
      <c r="J279" s="461"/>
      <c r="K279" s="4"/>
      <c r="L279" s="4"/>
      <c r="M279" s="4"/>
      <c r="N279" s="4"/>
      <c r="O279" s="4"/>
      <c r="P279" s="4"/>
      <c r="Q279" s="4"/>
      <c r="R279" s="4"/>
      <c r="S279" s="4"/>
      <c r="T279" s="461"/>
      <c r="U279" s="461"/>
    </row>
    <row r="280" spans="2:21" ht="13.15">
      <c r="B280" s="3"/>
      <c r="C280" s="461"/>
      <c r="D280" s="4"/>
      <c r="E280" s="4" t="s">
        <v>216</v>
      </c>
      <c r="F280" s="461"/>
      <c r="G280" s="461"/>
      <c r="H280" s="461"/>
      <c r="I280" s="4"/>
      <c r="J280" s="4"/>
      <c r="K280" s="4"/>
      <c r="L280" s="4"/>
      <c r="M280" s="4"/>
      <c r="N280" s="4"/>
      <c r="O280" s="4"/>
      <c r="P280" s="4"/>
      <c r="Q280" s="4"/>
      <c r="R280" s="4"/>
      <c r="S280" s="4"/>
      <c r="T280" s="461"/>
      <c r="U280" s="461"/>
    </row>
    <row r="281" spans="2:21" ht="13.15">
      <c r="B281" s="3"/>
      <c r="C281" s="461"/>
      <c r="D281" s="4"/>
      <c r="E281" s="4"/>
      <c r="F281" s="461"/>
      <c r="G281" s="461"/>
      <c r="H281" s="461"/>
      <c r="I281" s="4"/>
      <c r="J281" s="4"/>
      <c r="K281" s="4"/>
      <c r="L281" s="4"/>
      <c r="M281" s="4"/>
      <c r="N281" s="4"/>
      <c r="O281" s="4"/>
      <c r="P281" s="4"/>
      <c r="Q281" s="4"/>
      <c r="R281" s="4"/>
      <c r="S281" s="4"/>
      <c r="T281" s="461"/>
      <c r="U281" s="461"/>
    </row>
    <row r="282" spans="2:21" ht="13.15">
      <c r="B282" s="3"/>
      <c r="C282" s="461"/>
      <c r="D282" s="3" t="s">
        <v>105</v>
      </c>
      <c r="E282" s="3" t="s">
        <v>217</v>
      </c>
      <c r="F282" s="461"/>
      <c r="G282" s="4"/>
      <c r="H282" s="4"/>
      <c r="I282" s="4"/>
      <c r="J282" s="4"/>
      <c r="K282" s="4"/>
      <c r="L282" s="4"/>
      <c r="M282" s="4"/>
      <c r="N282" s="461"/>
      <c r="O282" s="4"/>
      <c r="P282" s="4"/>
      <c r="Q282" s="4"/>
      <c r="R282" s="4"/>
      <c r="S282" s="4"/>
      <c r="T282" s="461"/>
      <c r="U282" s="461"/>
    </row>
    <row r="283" spans="2:21" ht="13.15">
      <c r="B283" s="3"/>
      <c r="C283" s="461"/>
      <c r="D283" s="3"/>
      <c r="E283" s="461" t="s">
        <v>218</v>
      </c>
      <c r="F283" s="461"/>
      <c r="G283" s="4"/>
      <c r="H283" s="4"/>
      <c r="I283" s="4"/>
      <c r="J283" s="4"/>
      <c r="K283" s="4"/>
      <c r="L283" s="4"/>
      <c r="M283" s="4"/>
      <c r="N283" s="461"/>
      <c r="O283" s="461"/>
      <c r="P283" s="4"/>
      <c r="Q283" s="4"/>
      <c r="R283" s="4"/>
      <c r="S283" s="4"/>
      <c r="T283" s="461"/>
      <c r="U283" s="461"/>
    </row>
    <row r="284" spans="2:21" ht="13.15">
      <c r="B284" s="3"/>
      <c r="C284" s="461"/>
      <c r="D284" s="3"/>
      <c r="E284" s="461" t="s">
        <v>219</v>
      </c>
      <c r="F284" s="461"/>
      <c r="G284" s="4"/>
      <c r="H284" s="4"/>
      <c r="I284" s="4"/>
      <c r="J284" s="4"/>
      <c r="K284" s="4"/>
      <c r="L284" s="4"/>
      <c r="M284" s="4"/>
      <c r="N284" s="461"/>
      <c r="O284" s="461"/>
      <c r="P284" s="4"/>
      <c r="Q284" s="4"/>
      <c r="R284" s="4"/>
      <c r="S284" s="4"/>
      <c r="T284" s="461"/>
      <c r="U284" s="461"/>
    </row>
    <row r="285" spans="2:21" ht="13.15">
      <c r="B285" s="3"/>
      <c r="C285" s="461"/>
      <c r="D285" s="3"/>
      <c r="E285" s="117" t="s">
        <v>220</v>
      </c>
      <c r="F285" s="117"/>
      <c r="G285" s="4"/>
      <c r="H285" s="117"/>
      <c r="I285" s="117"/>
      <c r="J285" s="4"/>
      <c r="K285" s="4"/>
      <c r="L285" s="4"/>
      <c r="M285" s="4"/>
      <c r="N285" s="461"/>
      <c r="O285" s="461"/>
      <c r="P285" s="4"/>
      <c r="Q285" s="4"/>
      <c r="R285" s="4"/>
      <c r="S285" s="4"/>
      <c r="T285" s="461"/>
      <c r="U285" s="461"/>
    </row>
    <row r="286" spans="2:21" ht="13.15">
      <c r="B286" s="3"/>
      <c r="C286" s="461"/>
      <c r="D286" s="3"/>
      <c r="E286" s="467" t="s">
        <v>221</v>
      </c>
      <c r="F286" s="461"/>
      <c r="G286" s="4"/>
      <c r="H286" s="117"/>
      <c r="I286" s="117"/>
      <c r="J286" s="4"/>
      <c r="K286" s="4"/>
      <c r="L286" s="4"/>
      <c r="M286" s="4"/>
      <c r="N286" s="461"/>
      <c r="O286" s="4"/>
      <c r="P286" s="4"/>
      <c r="Q286" s="4"/>
      <c r="R286" s="4"/>
      <c r="S286" s="4"/>
      <c r="T286" s="461"/>
      <c r="U286" s="461"/>
    </row>
    <row r="287" spans="2:21" ht="13.15">
      <c r="B287" s="3"/>
      <c r="C287" s="461"/>
      <c r="D287" s="3"/>
      <c r="E287" s="4"/>
      <c r="F287" s="4"/>
      <c r="G287" s="4"/>
      <c r="H287" s="4"/>
      <c r="I287" s="4"/>
      <c r="J287" s="4"/>
      <c r="K287" s="4"/>
      <c r="L287" s="4"/>
      <c r="M287" s="4"/>
      <c r="N287" s="461"/>
      <c r="O287" s="461"/>
      <c r="P287" s="461"/>
      <c r="Q287" s="461"/>
      <c r="R287" s="461"/>
      <c r="S287" s="461"/>
      <c r="T287" s="461"/>
      <c r="U287" s="461"/>
    </row>
    <row r="288" spans="2:21" ht="13.15">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ht="13.15">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ht="13.15">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ht="13.15">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ht="13.15">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ht="13.15">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ht="13.15">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ht="13.15">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ht="13.15">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ht="13.15">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ht="13.15">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ht="13.15">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ht="13.15">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ht="13.15">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ht="13.15">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ht="13.15">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ht="13.15">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ht="13.15">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ht="13.15">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ht="13.15">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ht="13.15">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ht="13.15">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ht="13.15">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ht="13.15">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ht="13.15">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ht="13.15">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ht="13.15">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ht="13.15">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ht="13.15">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ht="13.15">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ht="13.15">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ht="13.15">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ht="13.15">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ht="13.15">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ht="13.15">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ht="13.15">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ht="13.15">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ht="13.15">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ht="13.15">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ht="13.15">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ht="13.15">
      <c r="A331" s="6"/>
      <c r="B331" s="14" t="s">
        <v>258</v>
      </c>
      <c r="C331" s="125" t="s">
        <v>54</v>
      </c>
      <c r="D331" s="6"/>
      <c r="E331" s="125"/>
      <c r="F331" s="125"/>
      <c r="G331" s="125"/>
      <c r="H331" s="125"/>
      <c r="I331" s="125"/>
      <c r="J331" s="1406"/>
      <c r="K331" s="1406"/>
      <c r="L331" s="1406"/>
      <c r="M331" s="1406"/>
      <c r="N331" s="1406"/>
      <c r="O331" s="1406"/>
      <c r="P331" s="1406"/>
      <c r="Q331" s="1406"/>
      <c r="R331" s="1406"/>
      <c r="S331" s="1406"/>
      <c r="T331" s="6"/>
      <c r="U331" s="6"/>
      <c r="V331" s="6"/>
      <c r="W331" s="6"/>
      <c r="X331" s="6"/>
      <c r="Y331" s="6"/>
      <c r="Z331" s="6"/>
      <c r="AA331" s="6"/>
      <c r="AB331" s="6"/>
      <c r="AC331" s="6"/>
      <c r="AD331" s="6"/>
      <c r="AE331" s="6"/>
      <c r="AF331" s="6"/>
      <c r="AG331" s="6"/>
      <c r="AH331" s="6"/>
      <c r="AI331" s="6"/>
      <c r="AJ331" s="6"/>
      <c r="AK331" s="6"/>
      <c r="AL331" s="6"/>
    </row>
    <row r="332" spans="1:38" ht="13.15">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ht="13.15">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ht="13.15">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ht="13.15">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ht="13.15">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ht="13.15">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ht="13.15">
      <c r="B338" s="3"/>
      <c r="C338" s="461"/>
      <c r="D338" s="461"/>
      <c r="E338" s="4" t="s">
        <v>30</v>
      </c>
      <c r="F338" s="1703" t="s">
        <v>262</v>
      </c>
      <c r="G338" s="1703"/>
      <c r="H338" s="1703"/>
      <c r="I338" s="1703"/>
      <c r="J338" s="1703"/>
      <c r="K338" s="1703"/>
      <c r="L338" s="1703"/>
      <c r="M338" s="1703"/>
      <c r="N338" s="1703"/>
      <c r="O338" s="1703"/>
      <c r="P338" s="1703"/>
      <c r="Q338" s="1703"/>
      <c r="R338" s="1703"/>
      <c r="S338" s="1703"/>
      <c r="T338" s="1703"/>
      <c r="U338" s="1703"/>
      <c r="V338" s="1703"/>
      <c r="W338" s="1703"/>
      <c r="X338" s="1703"/>
      <c r="Y338" s="1703"/>
      <c r="Z338" s="1703"/>
      <c r="AA338" s="1703"/>
      <c r="AB338" s="1703"/>
      <c r="AC338" s="1703"/>
      <c r="AD338" s="1703"/>
      <c r="AE338" s="1703"/>
      <c r="AF338" s="1703"/>
      <c r="AG338" s="1703"/>
      <c r="AH338" s="1703"/>
      <c r="AI338" s="1703"/>
      <c r="AJ338" s="1703"/>
      <c r="AK338" s="1703"/>
    </row>
    <row r="339" spans="2:37" ht="13.15">
      <c r="B339" s="3"/>
      <c r="C339" s="461"/>
      <c r="D339" s="461"/>
      <c r="E339" s="4"/>
      <c r="F339" s="1703"/>
      <c r="G339" s="1703"/>
      <c r="H339" s="1703"/>
      <c r="I339" s="1703"/>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3"/>
      <c r="AJ339" s="1703"/>
      <c r="AK339" s="1703"/>
    </row>
    <row r="340" spans="2:37" ht="13.15">
      <c r="B340" s="3"/>
      <c r="C340" s="461"/>
      <c r="D340" s="461"/>
      <c r="E340" s="4"/>
      <c r="F340" s="1703"/>
      <c r="G340" s="1703"/>
      <c r="H340" s="1703"/>
      <c r="I340" s="1703"/>
      <c r="J340" s="1703"/>
      <c r="K340" s="1703"/>
      <c r="L340" s="1703"/>
      <c r="M340" s="1703"/>
      <c r="N340" s="1703"/>
      <c r="O340" s="1703"/>
      <c r="P340" s="1703"/>
      <c r="Q340" s="1703"/>
      <c r="R340" s="1703"/>
      <c r="S340" s="1703"/>
      <c r="T340" s="1703"/>
      <c r="U340" s="1703"/>
      <c r="V340" s="1703"/>
      <c r="W340" s="1703"/>
      <c r="X340" s="1703"/>
      <c r="Y340" s="1703"/>
      <c r="Z340" s="1703"/>
      <c r="AA340" s="1703"/>
      <c r="AB340" s="1703"/>
      <c r="AC340" s="1703"/>
      <c r="AD340" s="1703"/>
      <c r="AE340" s="1703"/>
      <c r="AF340" s="1703"/>
      <c r="AG340" s="1703"/>
      <c r="AH340" s="1703"/>
      <c r="AI340" s="1703"/>
      <c r="AJ340" s="1703"/>
      <c r="AK340" s="1703"/>
    </row>
    <row r="341" spans="2:37" ht="13.15">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ht="13.15">
      <c r="B342" s="3"/>
      <c r="C342" s="116" t="s">
        <v>88</v>
      </c>
      <c r="G342" s="127" t="s">
        <v>263</v>
      </c>
      <c r="I342" s="116"/>
      <c r="J342" s="4"/>
      <c r="K342" s="4"/>
      <c r="L342" s="4"/>
      <c r="M342" s="4"/>
      <c r="N342" s="4"/>
      <c r="O342" s="4"/>
      <c r="P342" s="4"/>
      <c r="Q342" s="4"/>
      <c r="R342" s="4"/>
      <c r="S342" s="4"/>
    </row>
    <row r="343" spans="2:37" s="461" customFormat="1" ht="13.35" customHeight="1">
      <c r="B343" s="3"/>
      <c r="E343" s="1705" t="s">
        <v>264</v>
      </c>
      <c r="F343" s="1705"/>
      <c r="G343" s="1705"/>
      <c r="H343" s="1705"/>
      <c r="I343" s="1705"/>
      <c r="J343" s="1705"/>
      <c r="K343" s="1705"/>
      <c r="L343" s="1705"/>
      <c r="M343" s="1705"/>
      <c r="N343" s="1705"/>
      <c r="O343" s="1705"/>
      <c r="P343" s="1705"/>
      <c r="Q343" s="1705"/>
      <c r="R343" s="1705"/>
      <c r="S343" s="1705"/>
      <c r="T343" s="1705"/>
      <c r="U343" s="1705"/>
      <c r="V343" s="1705"/>
      <c r="W343" s="1705"/>
      <c r="X343" s="1705"/>
      <c r="Y343" s="1705"/>
      <c r="Z343" s="1705"/>
      <c r="AA343" s="1705"/>
      <c r="AB343" s="1705"/>
      <c r="AC343" s="1705"/>
      <c r="AD343" s="1705"/>
      <c r="AE343" s="1705"/>
      <c r="AF343" s="1705"/>
      <c r="AG343" s="1705"/>
      <c r="AH343" s="1705"/>
      <c r="AI343" s="1705"/>
      <c r="AJ343" s="1705"/>
      <c r="AK343" s="1705"/>
    </row>
    <row r="344" spans="2:37" s="461" customFormat="1" ht="13.15">
      <c r="B344" s="3"/>
      <c r="E344" s="1705"/>
      <c r="F344" s="1705"/>
      <c r="G344" s="1705"/>
      <c r="H344" s="1705"/>
      <c r="I344" s="1705"/>
      <c r="J344" s="1705"/>
      <c r="K344" s="1705"/>
      <c r="L344" s="1705"/>
      <c r="M344" s="1705"/>
      <c r="N344" s="1705"/>
      <c r="O344" s="1705"/>
      <c r="P344" s="1705"/>
      <c r="Q344" s="1705"/>
      <c r="R344" s="1705"/>
      <c r="S344" s="1705"/>
      <c r="T344" s="1705"/>
      <c r="U344" s="1705"/>
      <c r="V344" s="1705"/>
      <c r="W344" s="1705"/>
      <c r="X344" s="1705"/>
      <c r="Y344" s="1705"/>
      <c r="Z344" s="1705"/>
      <c r="AA344" s="1705"/>
      <c r="AB344" s="1705"/>
      <c r="AC344" s="1705"/>
      <c r="AD344" s="1705"/>
      <c r="AE344" s="1705"/>
      <c r="AF344" s="1705"/>
      <c r="AG344" s="1705"/>
      <c r="AH344" s="1705"/>
      <c r="AI344" s="1705"/>
      <c r="AJ344" s="1705"/>
      <c r="AK344" s="1705"/>
    </row>
    <row r="345" spans="2:37" s="461" customFormat="1" ht="13.15">
      <c r="B345" s="3"/>
      <c r="E345" s="1705"/>
      <c r="F345" s="1705"/>
      <c r="G345" s="1705"/>
      <c r="H345" s="1705"/>
      <c r="I345" s="1705"/>
      <c r="J345" s="1705"/>
      <c r="K345" s="1705"/>
      <c r="L345" s="1705"/>
      <c r="M345" s="1705"/>
      <c r="N345" s="1705"/>
      <c r="O345" s="1705"/>
      <c r="P345" s="1705"/>
      <c r="Q345" s="1705"/>
      <c r="R345" s="1705"/>
      <c r="S345" s="1705"/>
      <c r="T345" s="1705"/>
      <c r="U345" s="1705"/>
      <c r="V345" s="1705"/>
      <c r="W345" s="1705"/>
      <c r="X345" s="1705"/>
      <c r="Y345" s="1705"/>
      <c r="Z345" s="1705"/>
      <c r="AA345" s="1705"/>
      <c r="AB345" s="1705"/>
      <c r="AC345" s="1705"/>
      <c r="AD345" s="1705"/>
      <c r="AE345" s="1705"/>
      <c r="AF345" s="1705"/>
      <c r="AG345" s="1705"/>
      <c r="AH345" s="1705"/>
      <c r="AI345" s="1705"/>
      <c r="AJ345" s="1705"/>
      <c r="AK345" s="1705"/>
    </row>
    <row r="346" spans="2:37" s="461" customFormat="1" ht="13.15">
      <c r="B346" s="3"/>
      <c r="E346" s="1705"/>
      <c r="F346" s="1705"/>
      <c r="G346" s="1705"/>
      <c r="H346" s="1705"/>
      <c r="I346" s="1705"/>
      <c r="J346" s="1705"/>
      <c r="K346" s="1705"/>
      <c r="L346" s="1705"/>
      <c r="M346" s="1705"/>
      <c r="N346" s="1705"/>
      <c r="O346" s="1705"/>
      <c r="P346" s="1705"/>
      <c r="Q346" s="1705"/>
      <c r="R346" s="1705"/>
      <c r="S346" s="1705"/>
      <c r="T346" s="1705"/>
      <c r="U346" s="1705"/>
      <c r="V346" s="1705"/>
      <c r="W346" s="1705"/>
      <c r="X346" s="1705"/>
      <c r="Y346" s="1705"/>
      <c r="Z346" s="1705"/>
      <c r="AA346" s="1705"/>
      <c r="AB346" s="1705"/>
      <c r="AC346" s="1705"/>
      <c r="AD346" s="1705"/>
      <c r="AE346" s="1705"/>
      <c r="AF346" s="1705"/>
      <c r="AG346" s="1705"/>
      <c r="AH346" s="1705"/>
      <c r="AI346" s="1705"/>
      <c r="AJ346" s="1705"/>
      <c r="AK346" s="1705"/>
    </row>
    <row r="347" spans="2:37" s="461" customFormat="1" ht="13.15">
      <c r="B347" s="3"/>
      <c r="E347" s="1705"/>
      <c r="F347" s="1705"/>
      <c r="G347" s="1705"/>
      <c r="H347" s="1705"/>
      <c r="I347" s="1705"/>
      <c r="J347" s="1705"/>
      <c r="K347" s="1705"/>
      <c r="L347" s="1705"/>
      <c r="M347" s="1705"/>
      <c r="N347" s="1705"/>
      <c r="O347" s="1705"/>
      <c r="P347" s="1705"/>
      <c r="Q347" s="1705"/>
      <c r="R347" s="1705"/>
      <c r="S347" s="1705"/>
      <c r="T347" s="1705"/>
      <c r="U347" s="1705"/>
      <c r="V347" s="1705"/>
      <c r="W347" s="1705"/>
      <c r="X347" s="1705"/>
      <c r="Y347" s="1705"/>
      <c r="Z347" s="1705"/>
      <c r="AA347" s="1705"/>
      <c r="AB347" s="1705"/>
      <c r="AC347" s="1705"/>
      <c r="AD347" s="1705"/>
      <c r="AE347" s="1705"/>
      <c r="AF347" s="1705"/>
      <c r="AG347" s="1705"/>
      <c r="AH347" s="1705"/>
      <c r="AI347" s="1705"/>
      <c r="AJ347" s="1705"/>
      <c r="AK347" s="1705"/>
    </row>
    <row r="348" spans="2:37" s="461" customFormat="1" ht="13.15">
      <c r="B348" s="3"/>
      <c r="E348" s="4" t="s">
        <v>17</v>
      </c>
      <c r="F348" s="1703" t="s">
        <v>265</v>
      </c>
      <c r="G348" s="1703"/>
      <c r="H348" s="1703"/>
      <c r="I348" s="1703"/>
      <c r="J348" s="1703"/>
      <c r="K348" s="1703"/>
      <c r="L348" s="1703"/>
      <c r="M348" s="1703"/>
      <c r="N348" s="1703"/>
      <c r="O348" s="1703"/>
      <c r="P348" s="1703"/>
      <c r="Q348" s="1703"/>
      <c r="R348" s="1703"/>
      <c r="S348" s="1703"/>
      <c r="T348" s="1703"/>
      <c r="U348" s="1703"/>
      <c r="V348" s="1703"/>
      <c r="W348" s="1703"/>
      <c r="X348" s="1703"/>
      <c r="Y348" s="1703"/>
      <c r="Z348" s="1703"/>
      <c r="AA348" s="1703"/>
      <c r="AB348" s="1703"/>
      <c r="AC348" s="1703"/>
      <c r="AD348" s="1703"/>
      <c r="AE348" s="1703"/>
      <c r="AF348" s="1703"/>
      <c r="AG348" s="1703"/>
      <c r="AH348" s="1703"/>
      <c r="AI348" s="1703"/>
      <c r="AJ348" s="1703"/>
      <c r="AK348" s="1703"/>
    </row>
    <row r="349" spans="2:37" s="461" customFormat="1" ht="13.15">
      <c r="B349" s="3"/>
      <c r="E349" s="4"/>
      <c r="F349" s="1703"/>
      <c r="G349" s="1703"/>
      <c r="H349" s="1703"/>
      <c r="I349" s="1703"/>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3"/>
      <c r="AJ349" s="1703"/>
      <c r="AK349" s="1703"/>
    </row>
    <row r="350" spans="2:37" s="461" customFormat="1" ht="13.15">
      <c r="B350" s="3"/>
      <c r="E350" s="4"/>
      <c r="F350" s="1703"/>
      <c r="G350" s="1703"/>
      <c r="H350" s="1703"/>
      <c r="I350" s="1703"/>
      <c r="J350" s="1703"/>
      <c r="K350" s="1703"/>
      <c r="L350" s="1703"/>
      <c r="M350" s="1703"/>
      <c r="N350" s="1703"/>
      <c r="O350" s="1703"/>
      <c r="P350" s="1703"/>
      <c r="Q350" s="1703"/>
      <c r="R350" s="1703"/>
      <c r="S350" s="1703"/>
      <c r="T350" s="1703"/>
      <c r="U350" s="1703"/>
      <c r="V350" s="1703"/>
      <c r="W350" s="1703"/>
      <c r="X350" s="1703"/>
      <c r="Y350" s="1703"/>
      <c r="Z350" s="1703"/>
      <c r="AA350" s="1703"/>
      <c r="AB350" s="1703"/>
      <c r="AC350" s="1703"/>
      <c r="AD350" s="1703"/>
      <c r="AE350" s="1703"/>
      <c r="AF350" s="1703"/>
      <c r="AG350" s="1703"/>
      <c r="AH350" s="1703"/>
      <c r="AI350" s="1703"/>
      <c r="AJ350" s="1703"/>
      <c r="AK350" s="1703"/>
    </row>
    <row r="351" spans="2:37" s="461" customFormat="1" ht="13.15">
      <c r="B351" s="3"/>
      <c r="E351" s="4"/>
      <c r="F351" s="1703"/>
      <c r="G351" s="1703"/>
      <c r="H351" s="1703"/>
      <c r="I351" s="1703"/>
      <c r="J351" s="1703"/>
      <c r="K351" s="1703"/>
      <c r="L351" s="1703"/>
      <c r="M351" s="1703"/>
      <c r="N351" s="1703"/>
      <c r="O351" s="1703"/>
      <c r="P351" s="1703"/>
      <c r="Q351" s="1703"/>
      <c r="R351" s="1703"/>
      <c r="S351" s="1703"/>
      <c r="T351" s="1703"/>
      <c r="U351" s="1703"/>
      <c r="V351" s="1703"/>
      <c r="W351" s="1703"/>
      <c r="X351" s="1703"/>
      <c r="Y351" s="1703"/>
      <c r="Z351" s="1703"/>
      <c r="AA351" s="1703"/>
      <c r="AB351" s="1703"/>
      <c r="AC351" s="1703"/>
      <c r="AD351" s="1703"/>
      <c r="AE351" s="1703"/>
      <c r="AF351" s="1703"/>
      <c r="AG351" s="1703"/>
      <c r="AH351" s="1703"/>
      <c r="AI351" s="1703"/>
      <c r="AJ351" s="1703"/>
      <c r="AK351" s="1703"/>
    </row>
    <row r="352" spans="2:37" s="461" customFormat="1" ht="13.15">
      <c r="B352" s="3"/>
      <c r="E352" s="4" t="s">
        <v>30</v>
      </c>
      <c r="F352" s="1703" t="s">
        <v>266</v>
      </c>
      <c r="G352" s="1703"/>
      <c r="H352" s="1703"/>
      <c r="I352" s="1703"/>
      <c r="J352" s="1703"/>
      <c r="K352" s="1703"/>
      <c r="L352" s="1703"/>
      <c r="M352" s="1703"/>
      <c r="N352" s="1703"/>
      <c r="O352" s="1703"/>
      <c r="P352" s="1703"/>
      <c r="Q352" s="1703"/>
      <c r="R352" s="1703"/>
      <c r="S352" s="1703"/>
      <c r="T352" s="1703"/>
      <c r="U352" s="1703"/>
      <c r="V352" s="1703"/>
      <c r="W352" s="1703"/>
      <c r="X352" s="1703"/>
      <c r="Y352" s="1703"/>
      <c r="Z352" s="1703"/>
      <c r="AA352" s="1703"/>
      <c r="AB352" s="1703"/>
      <c r="AC352" s="1703"/>
      <c r="AD352" s="1703"/>
      <c r="AE352" s="1703"/>
      <c r="AF352" s="1703"/>
      <c r="AG352" s="1703"/>
      <c r="AH352" s="1703"/>
      <c r="AI352" s="1703"/>
      <c r="AJ352" s="1703"/>
      <c r="AK352" s="1703"/>
    </row>
    <row r="353" spans="1:38" s="461" customFormat="1" ht="13.15">
      <c r="B353" s="3"/>
      <c r="F353" s="1703"/>
      <c r="G353" s="1703"/>
      <c r="H353" s="1703"/>
      <c r="I353" s="1703"/>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3"/>
      <c r="AJ353" s="1703"/>
      <c r="AK353" s="1703"/>
    </row>
    <row r="354" spans="1:38" s="461" customFormat="1" ht="13.15">
      <c r="B354" s="3"/>
      <c r="F354" s="1703"/>
      <c r="G354" s="1703"/>
      <c r="H354" s="1703"/>
      <c r="I354" s="1703"/>
      <c r="J354" s="1703"/>
      <c r="K354" s="1703"/>
      <c r="L354" s="1703"/>
      <c r="M354" s="1703"/>
      <c r="N354" s="1703"/>
      <c r="O354" s="1703"/>
      <c r="P354" s="1703"/>
      <c r="Q354" s="1703"/>
      <c r="R354" s="1703"/>
      <c r="S354" s="1703"/>
      <c r="T354" s="1703"/>
      <c r="U354" s="1703"/>
      <c r="V354" s="1703"/>
      <c r="W354" s="1703"/>
      <c r="X354" s="1703"/>
      <c r="Y354" s="1703"/>
      <c r="Z354" s="1703"/>
      <c r="AA354" s="1703"/>
      <c r="AB354" s="1703"/>
      <c r="AC354" s="1703"/>
      <c r="AD354" s="1703"/>
      <c r="AE354" s="1703"/>
      <c r="AF354" s="1703"/>
      <c r="AG354" s="1703"/>
      <c r="AH354" s="1703"/>
      <c r="AI354" s="1703"/>
      <c r="AJ354" s="1703"/>
      <c r="AK354" s="1703"/>
    </row>
    <row r="355" spans="1:38" s="461" customFormat="1" ht="13.15">
      <c r="B355" s="3"/>
      <c r="F355" s="4"/>
      <c r="H355" s="4"/>
      <c r="I355" s="4"/>
      <c r="J355" s="4"/>
      <c r="K355" s="4"/>
      <c r="L355" s="4"/>
      <c r="M355" s="4"/>
      <c r="N355" s="4"/>
      <c r="O355" s="4"/>
      <c r="P355" s="4"/>
      <c r="Q355" s="4"/>
      <c r="R355" s="4"/>
      <c r="S355" s="4"/>
    </row>
    <row r="356" spans="1:38" ht="13.15">
      <c r="A356" s="6"/>
      <c r="B356" s="14" t="s">
        <v>267</v>
      </c>
      <c r="C356" s="14" t="s">
        <v>57</v>
      </c>
      <c r="D356" s="6"/>
      <c r="E356" s="14"/>
      <c r="F356" s="6"/>
      <c r="G356" s="6"/>
      <c r="H356" s="6"/>
      <c r="I356" s="6"/>
      <c r="J356" s="6"/>
      <c r="K356" s="6"/>
      <c r="L356" s="6"/>
      <c r="M356" s="1406"/>
      <c r="N356" s="1406"/>
      <c r="O356" s="1406"/>
      <c r="P356" s="1406"/>
      <c r="Q356" s="1406"/>
      <c r="R356" s="1406"/>
      <c r="S356" s="1406"/>
      <c r="T356" s="1406"/>
      <c r="U356" s="6"/>
      <c r="V356" s="6"/>
      <c r="W356" s="6"/>
      <c r="X356" s="6"/>
      <c r="Y356" s="6"/>
      <c r="Z356" s="6"/>
      <c r="AA356" s="6"/>
      <c r="AB356" s="6"/>
      <c r="AC356" s="6"/>
      <c r="AD356" s="6"/>
      <c r="AE356" s="6"/>
      <c r="AF356" s="6"/>
      <c r="AG356" s="6"/>
      <c r="AH356" s="6"/>
      <c r="AI356" s="6"/>
      <c r="AJ356" s="6"/>
      <c r="AK356" s="6"/>
      <c r="AL356" s="6"/>
    </row>
    <row r="357" spans="1:38" s="461" customFormat="1" ht="13.15">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35" customHeight="1">
      <c r="B358" s="3"/>
      <c r="C358" s="14" t="s">
        <v>268</v>
      </c>
      <c r="D358" s="6"/>
      <c r="E358" s="6"/>
      <c r="F358" s="6"/>
      <c r="G358" s="6"/>
      <c r="H358" s="6"/>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row>
    <row r="359" spans="1:38" s="461" customFormat="1" ht="13.35" customHeight="1">
      <c r="B359" s="3"/>
      <c r="C359" s="3"/>
      <c r="E359" s="1554"/>
      <c r="F359" s="1554"/>
      <c r="G359" s="1554"/>
      <c r="H359" s="1554"/>
      <c r="I359" s="1554"/>
      <c r="J359" s="1554"/>
      <c r="K359" s="1554"/>
      <c r="L359" s="1554"/>
      <c r="M359" s="1554"/>
      <c r="N359" s="1554"/>
      <c r="O359" s="1554"/>
      <c r="P359" s="1554"/>
      <c r="Q359" s="1554"/>
      <c r="R359" s="1554"/>
      <c r="S359" s="1554"/>
      <c r="T359" s="1554"/>
      <c r="U359" s="1554"/>
      <c r="V359" s="1554"/>
      <c r="W359" s="1554"/>
      <c r="X359" s="1554"/>
      <c r="Y359" s="1554"/>
      <c r="Z359" s="1554"/>
      <c r="AA359" s="1554"/>
      <c r="AB359" s="1554"/>
      <c r="AC359" s="1554"/>
      <c r="AD359" s="1554"/>
      <c r="AE359" s="1554"/>
      <c r="AF359" s="1554"/>
      <c r="AG359" s="1554"/>
      <c r="AH359" s="1554"/>
      <c r="AI359" s="1554"/>
      <c r="AJ359" s="1554"/>
      <c r="AK359" s="1554"/>
    </row>
    <row r="360" spans="1:38" ht="13.15">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ht="13.15">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ht="13.15">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ht="13.15">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ht="13.15">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ht="13.15">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ht="13.15">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ht="13.15">
      <c r="B367" s="3"/>
      <c r="E367" s="1706" t="s">
        <v>276</v>
      </c>
      <c r="F367" s="1706"/>
      <c r="G367" s="1706"/>
      <c r="H367" s="1706"/>
      <c r="I367" s="1706"/>
      <c r="J367" s="1706"/>
      <c r="K367" s="1706"/>
      <c r="L367" s="1706"/>
      <c r="M367" s="1706"/>
      <c r="N367" s="1706"/>
      <c r="O367" s="1706"/>
      <c r="P367" s="1706"/>
      <c r="Q367" s="1706"/>
      <c r="R367" s="1706"/>
      <c r="S367" s="1706"/>
      <c r="T367" s="1706"/>
      <c r="U367" s="1706"/>
      <c r="V367" s="1706"/>
      <c r="W367" s="1706"/>
      <c r="X367" s="1706"/>
      <c r="Y367" s="1706"/>
      <c r="Z367" s="1706"/>
      <c r="AA367" s="1706"/>
      <c r="AB367" s="1706"/>
      <c r="AC367" s="1706"/>
      <c r="AD367" s="1706"/>
      <c r="AE367" s="1706"/>
      <c r="AF367" s="1706"/>
      <c r="AG367" s="1706"/>
      <c r="AH367" s="1706"/>
      <c r="AI367" s="1706"/>
      <c r="AJ367" s="1706"/>
      <c r="AK367" s="1706"/>
      <c r="AL367" s="1706"/>
    </row>
    <row r="368" spans="1:38" s="461" customFormat="1" ht="13.15">
      <c r="B368" s="3"/>
      <c r="E368" s="1706"/>
      <c r="F368" s="1706"/>
      <c r="G368" s="1706"/>
      <c r="H368" s="1706"/>
      <c r="I368" s="1706"/>
      <c r="J368" s="1706"/>
      <c r="K368" s="1706"/>
      <c r="L368" s="1706"/>
      <c r="M368" s="1706"/>
      <c r="N368" s="1706"/>
      <c r="O368" s="1706"/>
      <c r="P368" s="1706"/>
      <c r="Q368" s="1706"/>
      <c r="R368" s="1706"/>
      <c r="S368" s="1706"/>
      <c r="T368" s="1706"/>
      <c r="U368" s="1706"/>
      <c r="V368" s="1706"/>
      <c r="W368" s="1706"/>
      <c r="X368" s="1706"/>
      <c r="Y368" s="1706"/>
      <c r="Z368" s="1706"/>
      <c r="AA368" s="1706"/>
      <c r="AB368" s="1706"/>
      <c r="AC368" s="1706"/>
      <c r="AD368" s="1706"/>
      <c r="AE368" s="1706"/>
      <c r="AF368" s="1706"/>
      <c r="AG368" s="1706"/>
      <c r="AH368" s="1706"/>
      <c r="AI368" s="1706"/>
      <c r="AJ368" s="1706"/>
      <c r="AK368" s="1706"/>
      <c r="AL368" s="1706"/>
    </row>
    <row r="369" spans="1:38" s="1708" customFormat="1" ht="13.15">
      <c r="A369" s="461"/>
      <c r="B369" s="3"/>
      <c r="C369" s="461"/>
      <c r="D369" s="461"/>
      <c r="E369" s="1707" t="s">
        <v>277</v>
      </c>
      <c r="F369" s="1707"/>
      <c r="G369" s="1707"/>
      <c r="H369" s="1707"/>
      <c r="I369" s="1707"/>
      <c r="J369" s="1707"/>
      <c r="K369" s="1707"/>
      <c r="L369" s="1707"/>
      <c r="M369" s="1707"/>
      <c r="N369" s="1707"/>
      <c r="O369" s="1707"/>
      <c r="P369" s="1707"/>
      <c r="Q369" s="1707"/>
      <c r="R369" s="1707"/>
      <c r="S369" s="1707"/>
      <c r="T369" s="1707"/>
      <c r="U369" s="1707"/>
      <c r="V369" s="1707"/>
      <c r="W369" s="1707"/>
      <c r="X369" s="1707"/>
      <c r="Y369" s="1707"/>
      <c r="Z369" s="1707"/>
      <c r="AA369" s="1707"/>
      <c r="AB369" s="1707"/>
      <c r="AC369" s="1707"/>
      <c r="AD369" s="1707"/>
      <c r="AE369" s="1707"/>
      <c r="AF369" s="1707"/>
      <c r="AG369" s="1707"/>
      <c r="AH369" s="1707"/>
      <c r="AI369" s="1707"/>
      <c r="AJ369" s="1707"/>
      <c r="AK369" s="1707"/>
      <c r="AL369" s="1707"/>
    </row>
    <row r="370" spans="1:38" s="1708" customFormat="1" ht="13.15">
      <c r="A370" s="443"/>
      <c r="B370" s="116"/>
      <c r="C370" s="116"/>
      <c r="D370" s="443"/>
      <c r="E370" s="1707"/>
      <c r="F370" s="1707"/>
      <c r="G370" s="1707"/>
      <c r="H370" s="1707"/>
      <c r="I370" s="1707"/>
      <c r="J370" s="1707"/>
      <c r="K370" s="1707"/>
      <c r="L370" s="1707"/>
      <c r="M370" s="1707"/>
      <c r="N370" s="1707"/>
      <c r="O370" s="1707"/>
      <c r="P370" s="1707"/>
      <c r="Q370" s="1707"/>
      <c r="R370" s="1707"/>
      <c r="S370" s="1707"/>
      <c r="T370" s="1707"/>
      <c r="U370" s="1707"/>
      <c r="V370" s="1707"/>
      <c r="W370" s="1707"/>
      <c r="X370" s="1707"/>
      <c r="Y370" s="1707"/>
      <c r="Z370" s="1707"/>
      <c r="AA370" s="1707"/>
      <c r="AB370" s="1707"/>
      <c r="AC370" s="1707"/>
      <c r="AD370" s="1707"/>
      <c r="AE370" s="1707"/>
      <c r="AF370" s="1707"/>
      <c r="AG370" s="1707"/>
      <c r="AH370" s="1707"/>
      <c r="AI370" s="1707"/>
      <c r="AJ370" s="1707"/>
      <c r="AK370" s="1707"/>
      <c r="AL370" s="1707"/>
    </row>
    <row r="371" spans="1:38" s="461" customFormat="1" ht="13.15">
      <c r="A371" s="443"/>
      <c r="B371" s="116"/>
      <c r="C371" s="443"/>
      <c r="D371" s="443"/>
      <c r="E371" s="444"/>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3"/>
    </row>
    <row r="372" spans="1:38" s="2" customFormat="1" ht="13.15">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ht="13.15">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ht="13.15">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ht="13.15">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ht="13.15">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ht="13.15">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ht="13.15">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ht="13.15">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ht="13.15">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ht="13.15">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ht="13.15">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ht="13.15">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ht="13.15">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ht="13.15">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ht="13.15">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ht="13.15">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ht="13.15">
      <c r="A388" s="443"/>
      <c r="B388" s="116"/>
      <c r="C388" s="443"/>
      <c r="D388" s="443"/>
      <c r="E388" s="444" t="s">
        <v>30</v>
      </c>
      <c r="F388" s="1704" t="s">
        <v>289</v>
      </c>
      <c r="G388" s="1704"/>
      <c r="H388" s="1704"/>
      <c r="I388" s="1704"/>
      <c r="J388" s="1704"/>
      <c r="K388" s="1704"/>
      <c r="L388" s="1704"/>
      <c r="M388" s="1704"/>
      <c r="N388" s="1704"/>
      <c r="O388" s="1704"/>
      <c r="P388" s="1704"/>
      <c r="Q388" s="1704"/>
      <c r="R388" s="1704"/>
      <c r="S388" s="1704"/>
      <c r="T388" s="1704"/>
      <c r="U388" s="1704"/>
      <c r="V388" s="1704"/>
      <c r="W388" s="1704"/>
      <c r="X388" s="1704"/>
      <c r="Y388" s="1704"/>
      <c r="Z388" s="1704"/>
      <c r="AA388" s="1704"/>
      <c r="AB388" s="1704"/>
      <c r="AC388" s="1704"/>
      <c r="AD388" s="1704"/>
      <c r="AE388" s="1704"/>
      <c r="AF388" s="1704"/>
      <c r="AG388" s="1704"/>
      <c r="AH388" s="1704"/>
      <c r="AI388" s="1704"/>
      <c r="AJ388" s="1704"/>
      <c r="AK388" s="1704"/>
      <c r="AL388" s="443"/>
    </row>
    <row r="389" spans="1:38" s="461" customFormat="1" ht="13.15">
      <c r="A389" s="443"/>
      <c r="B389" s="116"/>
      <c r="C389" s="443"/>
      <c r="D389" s="443"/>
      <c r="E389" s="444"/>
      <c r="F389" s="1704"/>
      <c r="G389" s="1704"/>
      <c r="H389" s="1704"/>
      <c r="I389" s="1704"/>
      <c r="J389" s="1704"/>
      <c r="K389" s="1704"/>
      <c r="L389" s="1704"/>
      <c r="M389" s="1704"/>
      <c r="N389" s="1704"/>
      <c r="O389" s="1704"/>
      <c r="P389" s="1704"/>
      <c r="Q389" s="1704"/>
      <c r="R389" s="1704"/>
      <c r="S389" s="1704"/>
      <c r="T389" s="1704"/>
      <c r="U389" s="1704"/>
      <c r="V389" s="1704"/>
      <c r="W389" s="1704"/>
      <c r="X389" s="1704"/>
      <c r="Y389" s="1704"/>
      <c r="Z389" s="1704"/>
      <c r="AA389" s="1704"/>
      <c r="AB389" s="1704"/>
      <c r="AC389" s="1704"/>
      <c r="AD389" s="1704"/>
      <c r="AE389" s="1704"/>
      <c r="AF389" s="1704"/>
      <c r="AG389" s="1704"/>
      <c r="AH389" s="1704"/>
      <c r="AI389" s="1704"/>
      <c r="AJ389" s="1704"/>
      <c r="AK389" s="1704"/>
      <c r="AL389" s="443"/>
    </row>
    <row r="390" spans="1:38" s="461" customFormat="1" ht="13.15">
      <c r="A390" s="443"/>
      <c r="B390" s="116"/>
      <c r="C390" s="443"/>
      <c r="D390" s="443"/>
      <c r="E390" s="444"/>
      <c r="F390" s="1704"/>
      <c r="G390" s="1704"/>
      <c r="H390" s="1704"/>
      <c r="I390" s="1704"/>
      <c r="J390" s="1704"/>
      <c r="K390" s="1704"/>
      <c r="L390" s="1704"/>
      <c r="M390" s="1704"/>
      <c r="N390" s="1704"/>
      <c r="O390" s="1704"/>
      <c r="P390" s="1704"/>
      <c r="Q390" s="1704"/>
      <c r="R390" s="1704"/>
      <c r="S390" s="1704"/>
      <c r="T390" s="1704"/>
      <c r="U390" s="1704"/>
      <c r="V390" s="1704"/>
      <c r="W390" s="1704"/>
      <c r="X390" s="1704"/>
      <c r="Y390" s="1704"/>
      <c r="Z390" s="1704"/>
      <c r="AA390" s="1704"/>
      <c r="AB390" s="1704"/>
      <c r="AC390" s="1704"/>
      <c r="AD390" s="1704"/>
      <c r="AE390" s="1704"/>
      <c r="AF390" s="1704"/>
      <c r="AG390" s="1704"/>
      <c r="AH390" s="1704"/>
      <c r="AI390" s="1704"/>
      <c r="AJ390" s="1704"/>
      <c r="AK390" s="1704"/>
      <c r="AL390" s="443"/>
    </row>
    <row r="391" spans="1:38" s="461" customFormat="1" ht="13.15">
      <c r="A391" s="443"/>
      <c r="B391" s="116"/>
      <c r="C391" s="443"/>
      <c r="D391" s="443"/>
      <c r="E391" s="444"/>
      <c r="F391" s="1553"/>
      <c r="G391" s="1553"/>
      <c r="H391" s="1553"/>
      <c r="I391" s="1553"/>
      <c r="J391" s="1553"/>
      <c r="K391" s="1553"/>
      <c r="L391" s="1553"/>
      <c r="M391" s="1553"/>
      <c r="N391" s="1553"/>
      <c r="O391" s="1553"/>
      <c r="P391" s="1553"/>
      <c r="Q391" s="1553"/>
      <c r="R391" s="1553"/>
      <c r="S391" s="1553"/>
      <c r="T391" s="1553"/>
      <c r="U391" s="1553"/>
      <c r="V391" s="1553"/>
      <c r="W391" s="1553"/>
      <c r="X391" s="1553"/>
      <c r="Y391" s="1553"/>
      <c r="Z391" s="1553"/>
      <c r="AA391" s="1553"/>
      <c r="AB391" s="1553"/>
      <c r="AC391" s="1553"/>
      <c r="AD391" s="1553"/>
      <c r="AE391" s="1553"/>
      <c r="AF391" s="1553"/>
      <c r="AG391" s="1553"/>
      <c r="AH391" s="1553"/>
      <c r="AI391" s="1553"/>
      <c r="AJ391" s="1553"/>
      <c r="AK391" s="1553"/>
      <c r="AL391" s="1554"/>
    </row>
    <row r="392" spans="1:38" s="461" customFormat="1" ht="13.15">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35" customHeight="1">
      <c r="A393" s="443"/>
      <c r="B393" s="116"/>
      <c r="C393" s="443"/>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3"/>
    </row>
    <row r="394" spans="1:38" ht="13.15">
      <c r="A394" s="461"/>
      <c r="B394" s="3"/>
      <c r="C394" s="461"/>
      <c r="D394" s="461"/>
      <c r="E394" s="461" t="s">
        <v>286</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row>
    <row r="395" spans="1:38" s="155" customFormat="1" ht="13.15">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t="13.15"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t="13.15"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t="13.15"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t="13.15"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t="13.15"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t="13.15" hidden="1">
      <c r="B401" s="3"/>
      <c r="C401" s="461"/>
      <c r="D401" s="461"/>
      <c r="E401" s="461"/>
      <c r="F401" s="461"/>
      <c r="G401" s="461"/>
      <c r="H401" s="461"/>
      <c r="I401" s="461"/>
      <c r="J401" s="461"/>
      <c r="K401" s="461"/>
      <c r="L401" s="461"/>
      <c r="M401" s="461"/>
      <c r="N401" s="461"/>
      <c r="O401" s="461"/>
      <c r="P401" s="461"/>
      <c r="Q401" s="461"/>
      <c r="R401" s="461"/>
      <c r="S401" s="4"/>
    </row>
    <row r="402" spans="2:19" ht="13.15" hidden="1">
      <c r="B402" s="3"/>
      <c r="C402" s="461"/>
      <c r="D402" s="461"/>
      <c r="E402" s="461"/>
      <c r="F402" s="461"/>
      <c r="G402" s="461"/>
      <c r="H402" s="461"/>
      <c r="I402" s="461"/>
      <c r="J402" s="461"/>
      <c r="K402" s="461"/>
      <c r="L402" s="461"/>
      <c r="M402" s="461"/>
      <c r="N402" s="461"/>
      <c r="O402" s="461"/>
      <c r="P402" s="461"/>
      <c r="Q402" s="461"/>
      <c r="R402" s="461"/>
      <c r="S402" s="4"/>
    </row>
    <row r="403" spans="2:19" ht="13.15" hidden="1">
      <c r="B403" s="3"/>
      <c r="C403" s="461"/>
      <c r="D403" s="461"/>
      <c r="E403" s="461"/>
      <c r="F403" s="461"/>
      <c r="G403" s="461"/>
      <c r="H403" s="461"/>
      <c r="I403" s="461"/>
      <c r="J403" s="461"/>
      <c r="K403" s="461"/>
      <c r="L403" s="461"/>
      <c r="M403" s="461"/>
      <c r="N403" s="461"/>
      <c r="O403" s="461"/>
      <c r="P403" s="461"/>
      <c r="Q403" s="461"/>
      <c r="R403" s="461"/>
      <c r="S403" s="4"/>
    </row>
    <row r="404" spans="2:19" ht="13.15" hidden="1">
      <c r="B404" s="3"/>
      <c r="C404" s="461"/>
      <c r="D404" s="461"/>
      <c r="E404" s="461"/>
      <c r="F404" s="461"/>
      <c r="G404" s="461"/>
      <c r="H404" s="461"/>
      <c r="I404" s="461"/>
      <c r="J404" s="461"/>
      <c r="K404" s="461"/>
      <c r="L404" s="461"/>
      <c r="M404" s="461"/>
      <c r="N404" s="461"/>
      <c r="O404" s="461"/>
      <c r="P404" s="461"/>
      <c r="Q404" s="461"/>
      <c r="R404" s="461"/>
      <c r="S404" s="4"/>
    </row>
    <row r="405" spans="2:19" ht="13.15" hidden="1">
      <c r="B405" s="3"/>
      <c r="C405" s="461"/>
      <c r="D405" s="461"/>
      <c r="E405" s="461"/>
      <c r="F405" s="461"/>
      <c r="G405" s="461"/>
      <c r="H405" s="461"/>
      <c r="I405" s="461"/>
      <c r="J405" s="461"/>
      <c r="K405" s="461"/>
      <c r="L405" s="461"/>
      <c r="M405" s="461"/>
      <c r="N405" s="461"/>
      <c r="O405" s="461"/>
      <c r="P405" s="461"/>
      <c r="Q405" s="461"/>
      <c r="R405" s="461"/>
      <c r="S405" s="4"/>
    </row>
    <row r="406" spans="2:19" ht="13.15" hidden="1">
      <c r="B406" s="3"/>
      <c r="C406" s="461"/>
      <c r="D406" s="461"/>
      <c r="E406" s="461"/>
      <c r="F406" s="461"/>
      <c r="G406" s="461"/>
      <c r="H406" s="461"/>
      <c r="I406" s="461"/>
      <c r="J406" s="461"/>
      <c r="K406" s="461"/>
      <c r="L406" s="461"/>
      <c r="M406" s="461"/>
      <c r="N406" s="461"/>
      <c r="O406" s="461"/>
      <c r="P406" s="461"/>
      <c r="Q406" s="461"/>
      <c r="R406" s="461"/>
      <c r="S406" s="4"/>
    </row>
    <row r="407" spans="2:19" ht="13.15" hidden="1">
      <c r="B407" s="3"/>
      <c r="C407" s="461"/>
      <c r="D407" s="461"/>
      <c r="E407" s="461"/>
      <c r="F407" s="461"/>
      <c r="G407" s="461"/>
      <c r="H407" s="461"/>
      <c r="I407" s="461"/>
      <c r="J407" s="461"/>
      <c r="K407" s="461"/>
      <c r="L407" s="461"/>
      <c r="M407" s="461"/>
      <c r="N407" s="461"/>
      <c r="O407" s="461"/>
      <c r="P407" s="461"/>
      <c r="Q407" s="461"/>
      <c r="R407" s="461"/>
      <c r="S407" s="4"/>
    </row>
    <row r="408" spans="2:19" ht="13.15" hidden="1">
      <c r="B408" s="3"/>
      <c r="C408" s="461"/>
      <c r="D408" s="3"/>
      <c r="E408" s="4"/>
      <c r="F408" s="4"/>
      <c r="G408" s="4"/>
      <c r="H408" s="4"/>
      <c r="I408" s="4"/>
      <c r="J408" s="4"/>
      <c r="K408" s="4"/>
      <c r="L408" s="4"/>
      <c r="M408" s="4"/>
      <c r="N408" s="4"/>
      <c r="O408" s="4"/>
      <c r="P408" s="4"/>
      <c r="Q408" s="4"/>
      <c r="R408" s="4"/>
      <c r="S408" s="4"/>
    </row>
    <row r="409" spans="2:19" ht="13.15"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t="13.15" hidden="1">
      <c r="B421" s="3"/>
      <c r="C421" s="461"/>
      <c r="D421" s="3"/>
      <c r="E421" s="4"/>
      <c r="F421" s="4"/>
      <c r="G421" s="4"/>
      <c r="H421" s="4"/>
      <c r="I421" s="4"/>
      <c r="J421" s="4"/>
      <c r="K421" s="4"/>
      <c r="L421" s="4"/>
      <c r="M421" s="4"/>
      <c r="N421" s="4"/>
      <c r="O421" s="4"/>
      <c r="P421" s="4"/>
      <c r="Q421" s="4"/>
      <c r="R421" s="4"/>
      <c r="S421" s="4"/>
    </row>
    <row r="422" spans="2:19" ht="13.15" hidden="1">
      <c r="B422" s="3"/>
      <c r="C422" s="3"/>
      <c r="D422" s="3"/>
      <c r="E422" s="4"/>
      <c r="F422" s="4"/>
      <c r="G422" s="4"/>
      <c r="H422" s="4"/>
      <c r="I422" s="4"/>
      <c r="J422" s="4"/>
      <c r="K422" s="4"/>
      <c r="L422" s="4"/>
      <c r="M422" s="4"/>
      <c r="N422" s="4"/>
      <c r="O422" s="4"/>
      <c r="P422" s="4"/>
      <c r="Q422" s="4"/>
      <c r="R422" s="4"/>
      <c r="S422" s="4"/>
    </row>
    <row r="423" spans="2:19" ht="13.15"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24" zoomScaleNormal="100" zoomScaleSheetLayoutView="100" workbookViewId="0">
      <selection activeCell="B171" sqref="B171:AC171"/>
    </sheetView>
  </sheetViews>
  <sheetFormatPr defaultColWidth="0" defaultRowHeight="12.75" zeroHeight="1"/>
  <cols>
    <col min="1" max="3" width="2.265625" style="40" customWidth="1"/>
    <col min="4" max="4" width="3.1328125" style="40" customWidth="1"/>
    <col min="5" max="5" width="3.265625" style="40" customWidth="1"/>
    <col min="6" max="6" width="2.86328125" style="40" customWidth="1"/>
    <col min="7" max="16" width="2.265625" style="40" customWidth="1"/>
    <col min="17" max="17" width="3.1328125" style="40" customWidth="1"/>
    <col min="18" max="18" width="4.73046875" style="40" customWidth="1"/>
    <col min="19" max="26" width="2.265625" style="40" customWidth="1"/>
    <col min="27" max="30" width="2.73046875" style="40" customWidth="1"/>
    <col min="31" max="32" width="2.265625" style="40" customWidth="1"/>
    <col min="33" max="33" width="3.265625" style="40" customWidth="1"/>
    <col min="34" max="36" width="2.265625" style="40" customWidth="1"/>
    <col min="37" max="37" width="5.73046875" style="40" customWidth="1"/>
    <col min="38" max="38" width="2.265625" style="40" customWidth="1"/>
    <col min="39" max="39" width="3.265625" style="40" customWidth="1"/>
    <col min="40" max="40" width="5.73046875" style="611" hidden="1" customWidth="1"/>
    <col min="41" max="41" width="5.73046875" style="84" hidden="1" customWidth="1"/>
    <col min="42" max="45" width="5.73046875" style="40" hidden="1" customWidth="1"/>
    <col min="46" max="46" width="10.86328125" style="40" hidden="1" customWidth="1"/>
    <col min="47" max="48" width="5.73046875" style="40" hidden="1" customWidth="1"/>
    <col min="49" max="49" width="8.73046875" style="40" hidden="1" customWidth="1"/>
    <col min="50" max="50" width="7.265625" style="40" hidden="1" customWidth="1"/>
    <col min="51" max="55" width="5.73046875" style="40" hidden="1" customWidth="1"/>
    <col min="56" max="60" width="5.73046875" style="43" hidden="1" customWidth="1"/>
    <col min="61" max="81" width="5.73046875" style="40" hidden="1" customWidth="1"/>
    <col min="82" max="16384" width="0.86328125" style="40" hidden="1"/>
  </cols>
  <sheetData>
    <row r="1" spans="1:42" ht="15.75" customHeight="1">
      <c r="A1" s="2858" t="s">
        <v>2094</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row>
    <row r="2" spans="1:42" s="613" customFormat="1" ht="12.75" customHeight="1" thickBot="1">
      <c r="A2" s="2859"/>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2095</v>
      </c>
      <c r="B4" s="618" t="s">
        <v>2096</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2097</v>
      </c>
      <c r="B7" s="618" t="s">
        <v>2098</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2847" t="s">
        <v>2099</v>
      </c>
      <c r="AF7" s="2847"/>
      <c r="AG7" s="2847"/>
      <c r="AH7" s="2847"/>
      <c r="AI7" s="2847"/>
      <c r="AJ7" s="2847"/>
      <c r="AK7" s="2847"/>
      <c r="AL7" s="619"/>
      <c r="AM7" s="619"/>
      <c r="AN7" s="615"/>
    </row>
    <row r="8" spans="1:42" s="616" customFormat="1" ht="12.75" customHeight="1">
      <c r="A8" s="617"/>
      <c r="B8" s="618" t="s">
        <v>2100</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62"/>
      <c r="AF8" s="1662"/>
      <c r="AG8" s="1662"/>
      <c r="AH8" s="1662"/>
      <c r="AI8" s="1662"/>
      <c r="AJ8" s="1662"/>
      <c r="AK8" s="1662"/>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62"/>
      <c r="AF9" s="1662"/>
      <c r="AG9" s="1662"/>
      <c r="AH9" s="1662"/>
      <c r="AI9" s="1662"/>
      <c r="AJ9" s="1662"/>
      <c r="AK9" s="1662"/>
      <c r="AL9" s="619"/>
      <c r="AM9" s="619"/>
      <c r="AN9" s="615"/>
    </row>
    <row r="10" spans="1:42" s="616" customFormat="1" ht="12.75" customHeight="1">
      <c r="A10" s="619"/>
      <c r="B10" s="622" t="s">
        <v>2101</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68"/>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2831" t="s">
        <v>299</v>
      </c>
      <c r="C12" s="2831"/>
      <c r="D12" s="625"/>
      <c r="E12" s="626" t="s">
        <v>2102</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2860"/>
      <c r="AH12" s="2860"/>
      <c r="AI12" s="2860"/>
      <c r="AJ12" s="2861"/>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2831" t="s">
        <v>299</v>
      </c>
      <c r="C15" s="2831"/>
      <c r="D15" s="625"/>
      <c r="E15" s="2848" t="s">
        <v>2103</v>
      </c>
      <c r="F15" s="2849"/>
      <c r="G15" s="2849"/>
      <c r="H15" s="2849"/>
      <c r="I15" s="2849"/>
      <c r="J15" s="2849"/>
      <c r="K15" s="2849"/>
      <c r="L15" s="2849"/>
      <c r="M15" s="2849"/>
      <c r="N15" s="2849"/>
      <c r="O15" s="2849"/>
      <c r="P15" s="2849"/>
      <c r="Q15" s="2849"/>
      <c r="R15" s="2849"/>
      <c r="S15" s="2849"/>
      <c r="T15" s="2849"/>
      <c r="U15" s="2849"/>
      <c r="V15" s="2849"/>
      <c r="W15" s="2849"/>
      <c r="X15" s="2849"/>
      <c r="Y15" s="2849"/>
      <c r="Z15" s="2849"/>
      <c r="AA15" s="2849"/>
      <c r="AB15" s="2849"/>
      <c r="AC15" s="2849"/>
      <c r="AD15" s="2849"/>
      <c r="AE15" s="2849"/>
      <c r="AF15" s="2849"/>
      <c r="AG15" s="2849"/>
      <c r="AH15" s="2849"/>
      <c r="AI15" s="2849"/>
      <c r="AJ15" s="2850"/>
      <c r="AK15" s="619"/>
      <c r="AL15" s="619"/>
      <c r="AM15" s="619"/>
      <c r="AN15" s="615"/>
      <c r="AO15" s="628">
        <f>IF($B24="yes",20,0)</f>
        <v>0</v>
      </c>
      <c r="AP15" s="40"/>
    </row>
    <row r="16" spans="1:42" s="616" customFormat="1" ht="12.75" customHeight="1">
      <c r="A16" s="619"/>
      <c r="B16" s="619"/>
      <c r="C16" s="619"/>
      <c r="D16" s="629"/>
      <c r="E16" s="2851"/>
      <c r="F16" s="2852"/>
      <c r="G16" s="2852"/>
      <c r="H16" s="2852"/>
      <c r="I16" s="2852"/>
      <c r="J16" s="2852"/>
      <c r="K16" s="2852"/>
      <c r="L16" s="2852"/>
      <c r="M16" s="2852"/>
      <c r="N16" s="2852"/>
      <c r="O16" s="2852"/>
      <c r="P16" s="2852"/>
      <c r="Q16" s="2852"/>
      <c r="R16" s="2852"/>
      <c r="S16" s="2852"/>
      <c r="T16" s="2852"/>
      <c r="U16" s="2852"/>
      <c r="V16" s="2852"/>
      <c r="W16" s="2852"/>
      <c r="X16" s="2852"/>
      <c r="Y16" s="2852"/>
      <c r="Z16" s="2852"/>
      <c r="AA16" s="2852"/>
      <c r="AB16" s="2852"/>
      <c r="AC16" s="2852"/>
      <c r="AD16" s="2852"/>
      <c r="AE16" s="2852"/>
      <c r="AF16" s="2852"/>
      <c r="AG16" s="2852"/>
      <c r="AH16" s="2852"/>
      <c r="AI16" s="2852"/>
      <c r="AJ16" s="2853"/>
      <c r="AK16" s="619"/>
      <c r="AL16" s="619"/>
      <c r="AM16" s="619"/>
      <c r="AN16" s="615"/>
      <c r="AO16" s="616">
        <f>IF(SUM(AO12:AO15)&gt;20,20,(SUM(AO12:AO15)))</f>
        <v>0</v>
      </c>
      <c r="AP16" s="616" t="s">
        <v>2104</v>
      </c>
    </row>
    <row r="17" spans="1:42" s="616" customFormat="1" ht="12.75" customHeight="1">
      <c r="A17" s="619"/>
      <c r="B17" s="619"/>
      <c r="C17" s="619"/>
      <c r="D17" s="629"/>
      <c r="E17" s="2851"/>
      <c r="F17" s="2852"/>
      <c r="G17" s="2852"/>
      <c r="H17" s="2852"/>
      <c r="I17" s="2852"/>
      <c r="J17" s="2852"/>
      <c r="K17" s="2852"/>
      <c r="L17" s="2852"/>
      <c r="M17" s="2852"/>
      <c r="N17" s="2852"/>
      <c r="O17" s="2852"/>
      <c r="P17" s="2852"/>
      <c r="Q17" s="2852"/>
      <c r="R17" s="2852"/>
      <c r="S17" s="2852"/>
      <c r="T17" s="2852"/>
      <c r="U17" s="2852"/>
      <c r="V17" s="2852"/>
      <c r="W17" s="2852"/>
      <c r="X17" s="2852"/>
      <c r="Y17" s="2852"/>
      <c r="Z17" s="2852"/>
      <c r="AA17" s="2852"/>
      <c r="AB17" s="2852"/>
      <c r="AC17" s="2852"/>
      <c r="AD17" s="2852"/>
      <c r="AE17" s="2852"/>
      <c r="AF17" s="2852"/>
      <c r="AG17" s="2852"/>
      <c r="AH17" s="2852"/>
      <c r="AI17" s="2852"/>
      <c r="AJ17" s="2853"/>
      <c r="AK17" s="619"/>
      <c r="AL17" s="619"/>
      <c r="AM17" s="619"/>
      <c r="AN17" s="615"/>
    </row>
    <row r="18" spans="1:42" s="616" customFormat="1" ht="12.75" customHeight="1">
      <c r="A18" s="619"/>
      <c r="B18" s="619"/>
      <c r="C18" s="619"/>
      <c r="D18" s="629"/>
      <c r="E18" s="630" t="s">
        <v>2105</v>
      </c>
      <c r="F18" s="1664"/>
      <c r="G18" s="1664"/>
      <c r="H18" s="1664"/>
      <c r="I18" s="1664"/>
      <c r="J18" s="1664"/>
      <c r="K18" s="1664"/>
      <c r="L18" s="1664"/>
      <c r="M18" s="1664"/>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5"/>
      <c r="AK18" s="619"/>
      <c r="AL18" s="619"/>
      <c r="AM18" s="619"/>
      <c r="AN18" s="615"/>
    </row>
    <row r="19" spans="1:42" s="616" customFormat="1" ht="12.75" customHeight="1">
      <c r="A19" s="619"/>
      <c r="B19" s="619"/>
      <c r="C19" s="619"/>
      <c r="D19" s="629"/>
      <c r="E19" s="2828"/>
      <c r="F19" s="2829"/>
      <c r="G19" s="2829"/>
      <c r="H19" s="2829"/>
      <c r="I19" s="2829"/>
      <c r="J19" s="2829"/>
      <c r="K19" s="2829"/>
      <c r="L19" s="2829"/>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30"/>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2831" t="s">
        <v>299</v>
      </c>
      <c r="C21" s="2831"/>
      <c r="D21" s="625"/>
      <c r="E21" s="2832" t="s">
        <v>2106</v>
      </c>
      <c r="F21" s="2833"/>
      <c r="G21" s="2833"/>
      <c r="H21" s="2833"/>
      <c r="I21" s="2833"/>
      <c r="J21" s="2833"/>
      <c r="K21" s="2833"/>
      <c r="L21" s="2833"/>
      <c r="M21" s="2833"/>
      <c r="N21" s="2833"/>
      <c r="O21" s="2833"/>
      <c r="P21" s="2833"/>
      <c r="Q21" s="2833"/>
      <c r="R21" s="2833"/>
      <c r="S21" s="2833"/>
      <c r="T21" s="2833"/>
      <c r="U21" s="2833"/>
      <c r="V21" s="2833"/>
      <c r="W21" s="2833"/>
      <c r="X21" s="2833"/>
      <c r="Y21" s="2833"/>
      <c r="Z21" s="2833"/>
      <c r="AA21" s="2833"/>
      <c r="AB21" s="2833"/>
      <c r="AC21" s="2833"/>
      <c r="AD21" s="2833"/>
      <c r="AE21" s="2833"/>
      <c r="AF21" s="2833"/>
      <c r="AG21" s="2833"/>
      <c r="AH21" s="2833"/>
      <c r="AI21" s="2833"/>
      <c r="AJ21" s="2834"/>
      <c r="AK21" s="619"/>
      <c r="AL21" s="619"/>
      <c r="AM21" s="619"/>
      <c r="AN21" s="615"/>
      <c r="AO21" s="616">
        <f>SUM(AO20)</f>
        <v>0</v>
      </c>
      <c r="AP21" s="616" t="s">
        <v>2104</v>
      </c>
    </row>
    <row r="22" spans="1:42" s="616" customFormat="1" ht="12.75" customHeight="1">
      <c r="A22" s="619"/>
      <c r="B22" s="619"/>
      <c r="C22" s="619"/>
      <c r="D22" s="628"/>
      <c r="E22" s="2835"/>
      <c r="F22" s="2836"/>
      <c r="G22" s="2836"/>
      <c r="H22" s="2836"/>
      <c r="I22" s="2836"/>
      <c r="J22" s="2836"/>
      <c r="K22" s="2836"/>
      <c r="L22" s="2836"/>
      <c r="M22" s="2836"/>
      <c r="N22" s="2836"/>
      <c r="O22" s="2836"/>
      <c r="P22" s="2836"/>
      <c r="Q22" s="2836"/>
      <c r="R22" s="2836"/>
      <c r="S22" s="2836"/>
      <c r="T22" s="2836"/>
      <c r="U22" s="2836"/>
      <c r="V22" s="2836"/>
      <c r="W22" s="2836"/>
      <c r="X22" s="2836"/>
      <c r="Y22" s="2836"/>
      <c r="Z22" s="2836"/>
      <c r="AA22" s="2836"/>
      <c r="AB22" s="2836"/>
      <c r="AC22" s="2836"/>
      <c r="AD22" s="2836"/>
      <c r="AE22" s="2836"/>
      <c r="AF22" s="2836"/>
      <c r="AG22" s="2836"/>
      <c r="AH22" s="2836"/>
      <c r="AI22" s="2836"/>
      <c r="AJ22" s="2837"/>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2831" t="s">
        <v>299</v>
      </c>
      <c r="C24" s="2831"/>
      <c r="D24" s="625"/>
      <c r="E24" s="2838" t="s">
        <v>2107</v>
      </c>
      <c r="F24" s="2839"/>
      <c r="G24" s="2839"/>
      <c r="H24" s="2839"/>
      <c r="I24" s="2839"/>
      <c r="J24" s="2839"/>
      <c r="K24" s="2839"/>
      <c r="L24" s="2839"/>
      <c r="M24" s="2839"/>
      <c r="N24" s="2839"/>
      <c r="O24" s="2839"/>
      <c r="P24" s="2839"/>
      <c r="Q24" s="2839"/>
      <c r="R24" s="2839"/>
      <c r="S24" s="2839"/>
      <c r="T24" s="2839"/>
      <c r="U24" s="2839"/>
      <c r="V24" s="2839"/>
      <c r="W24" s="2839"/>
      <c r="X24" s="2839"/>
      <c r="Y24" s="2839"/>
      <c r="Z24" s="2839"/>
      <c r="AA24" s="2839"/>
      <c r="AB24" s="2839"/>
      <c r="AC24" s="2839"/>
      <c r="AD24" s="2839"/>
      <c r="AE24" s="2839"/>
      <c r="AF24" s="2839"/>
      <c r="AG24" s="2839"/>
      <c r="AH24" s="2839"/>
      <c r="AI24" s="2839"/>
      <c r="AJ24" s="2840"/>
      <c r="AK24" s="619"/>
      <c r="AL24" s="619"/>
      <c r="AM24" s="619"/>
      <c r="AN24" s="615"/>
      <c r="AO24" s="628">
        <f>IF($B39="yes",6,0)</f>
        <v>0</v>
      </c>
    </row>
    <row r="25" spans="1:42" s="616" customFormat="1" ht="12.75" customHeight="1">
      <c r="A25" s="619"/>
      <c r="B25" s="619"/>
      <c r="C25" s="619"/>
      <c r="D25" s="628"/>
      <c r="E25" s="2841"/>
      <c r="F25" s="2842"/>
      <c r="G25" s="2842"/>
      <c r="H25" s="2842"/>
      <c r="I25" s="2842"/>
      <c r="J25" s="2842"/>
      <c r="K25" s="2842"/>
      <c r="L25" s="2842"/>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3"/>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2108</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2831" t="s">
        <v>299</v>
      </c>
      <c r="C29" s="2831"/>
      <c r="D29" s="625"/>
      <c r="E29" s="2838" t="s">
        <v>2109</v>
      </c>
      <c r="F29" s="2839"/>
      <c r="G29" s="2839"/>
      <c r="H29" s="2839"/>
      <c r="I29" s="2839"/>
      <c r="J29" s="2839"/>
      <c r="K29" s="2839"/>
      <c r="L29" s="2839"/>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40"/>
      <c r="AK29" s="619"/>
      <c r="AL29" s="619"/>
      <c r="AM29" s="619"/>
      <c r="AN29" s="615"/>
      <c r="AO29" s="628">
        <f>IF($B49="yes",6,0)</f>
        <v>0</v>
      </c>
    </row>
    <row r="30" spans="1:42" s="616" customFormat="1" ht="12.75" customHeight="1">
      <c r="A30" s="619"/>
      <c r="B30" s="619"/>
      <c r="C30" s="619"/>
      <c r="E30" s="2844"/>
      <c r="F30" s="2845"/>
      <c r="G30" s="2845"/>
      <c r="H30" s="2845"/>
      <c r="I30" s="2845"/>
      <c r="J30" s="2845"/>
      <c r="K30" s="2845"/>
      <c r="L30" s="2845"/>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6"/>
      <c r="AK30" s="619"/>
      <c r="AL30" s="619"/>
      <c r="AM30" s="619"/>
      <c r="AN30" s="615"/>
      <c r="AO30" s="616">
        <f>IF(SUM(AO23:AO29)&gt;6,6,(SUM(AO23:AO29)))</f>
        <v>0</v>
      </c>
      <c r="AP30" s="616" t="s">
        <v>2104</v>
      </c>
    </row>
    <row r="31" spans="1:42" s="616" customFormat="1" ht="12.75" customHeight="1">
      <c r="A31" s="619"/>
      <c r="B31" s="619"/>
      <c r="C31" s="619"/>
      <c r="E31" s="2841"/>
      <c r="F31" s="2842"/>
      <c r="G31" s="2842"/>
      <c r="H31" s="2842"/>
      <c r="I31" s="2842"/>
      <c r="J31" s="2842"/>
      <c r="K31" s="2842"/>
      <c r="L31" s="2842"/>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3"/>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2110</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2865" t="s">
        <v>2111</v>
      </c>
      <c r="C34" s="2865"/>
      <c r="D34" s="2865"/>
      <c r="E34" s="2865"/>
      <c r="F34" s="2865"/>
      <c r="G34" s="2865"/>
      <c r="H34" s="2865"/>
      <c r="I34" s="2865"/>
      <c r="J34" s="2865"/>
      <c r="K34" s="2865"/>
      <c r="L34" s="2865"/>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619"/>
      <c r="AM34" s="619"/>
      <c r="AN34" s="615"/>
    </row>
    <row r="35" spans="1:41" s="616" customFormat="1" ht="12.75" customHeight="1">
      <c r="A35" s="619"/>
      <c r="B35" s="2865"/>
      <c r="C35" s="2865"/>
      <c r="D35" s="2865"/>
      <c r="E35" s="2865"/>
      <c r="F35" s="2865"/>
      <c r="G35" s="2865"/>
      <c r="H35" s="2865"/>
      <c r="I35" s="2865"/>
      <c r="J35" s="2865"/>
      <c r="K35" s="2865"/>
      <c r="L35" s="2865"/>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2831" t="s">
        <v>299</v>
      </c>
      <c r="C37" s="2831"/>
      <c r="D37" s="625"/>
      <c r="E37" s="631" t="s">
        <v>2112</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2831" t="s">
        <v>299</v>
      </c>
      <c r="C39" s="2831"/>
      <c r="D39" s="625"/>
      <c r="E39" s="633" t="s">
        <v>2113</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2831" t="s">
        <v>299</v>
      </c>
      <c r="C41" s="2831"/>
      <c r="D41" s="625"/>
      <c r="E41" s="634" t="s">
        <v>2114</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2831" t="s">
        <v>299</v>
      </c>
      <c r="C43" s="2831"/>
      <c r="D43" s="625"/>
      <c r="E43" s="634" t="s">
        <v>2115</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2831" t="s">
        <v>299</v>
      </c>
      <c r="C45" s="2831"/>
      <c r="D45" s="625"/>
      <c r="E45" s="634" t="s">
        <v>2116</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2831" t="s">
        <v>299</v>
      </c>
      <c r="C47" s="2831"/>
      <c r="D47" s="625"/>
      <c r="E47" s="636" t="s">
        <v>2117</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2831" t="s">
        <v>299</v>
      </c>
      <c r="C49" s="2831"/>
      <c r="D49" s="625"/>
      <c r="E49" s="636" t="s">
        <v>2118</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2119</v>
      </c>
      <c r="AK51" s="2862">
        <f>AO32</f>
        <v>0</v>
      </c>
      <c r="AL51" s="2863"/>
      <c r="AM51" s="2864"/>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90"/>
      <c r="J53" s="1690"/>
      <c r="K53" s="1690"/>
      <c r="L53" s="1690"/>
      <c r="M53" s="1690"/>
      <c r="N53" s="1690"/>
      <c r="O53" s="1690"/>
      <c r="P53" s="1690"/>
      <c r="Q53" s="1690"/>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2120</v>
      </c>
      <c r="B54" s="618" t="s">
        <v>746</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2847" t="s">
        <v>2121</v>
      </c>
      <c r="AF54" s="2847"/>
      <c r="AG54" s="2847"/>
      <c r="AH54" s="2847"/>
      <c r="AI54" s="2847"/>
      <c r="AJ54" s="2847"/>
      <c r="AK54" s="2847"/>
      <c r="AL54" s="619"/>
      <c r="AM54" s="619"/>
      <c r="AN54" s="615"/>
    </row>
    <row r="55" spans="1:50" s="616" customFormat="1" ht="12.75" customHeight="1">
      <c r="A55" s="617"/>
      <c r="B55" s="618" t="s">
        <v>2122</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62"/>
      <c r="AF55" s="1662"/>
      <c r="AG55" s="1662"/>
      <c r="AH55" s="1662"/>
      <c r="AI55" s="1662"/>
      <c r="AJ55" s="1662"/>
      <c r="AK55" s="1662"/>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62"/>
      <c r="AF56" s="1662"/>
      <c r="AG56" s="1662"/>
      <c r="AH56" s="1662"/>
      <c r="AI56" s="1662"/>
      <c r="AJ56" s="1662"/>
      <c r="AK56" s="1662"/>
      <c r="AL56" s="619"/>
      <c r="AM56" s="619"/>
      <c r="AN56" s="615"/>
    </row>
    <row r="57" spans="1:50" s="616" customFormat="1" ht="12.75" customHeight="1">
      <c r="A57" s="617"/>
      <c r="B57" s="2831" t="s">
        <v>299</v>
      </c>
      <c r="C57" s="2831"/>
      <c r="D57" s="625" t="s">
        <v>2123</v>
      </c>
      <c r="E57" s="2848" t="s">
        <v>2124</v>
      </c>
      <c r="F57" s="2849"/>
      <c r="G57" s="2849"/>
      <c r="H57" s="2849"/>
      <c r="I57" s="2849"/>
      <c r="J57" s="2849"/>
      <c r="K57" s="2849"/>
      <c r="L57" s="2849"/>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50"/>
      <c r="AK57" s="1662"/>
      <c r="AL57" s="619"/>
      <c r="AM57" s="619"/>
      <c r="AN57" s="615"/>
      <c r="AO57" s="628">
        <f>IF($B57="yes",10,0)</f>
        <v>0</v>
      </c>
    </row>
    <row r="58" spans="1:50" s="616" customFormat="1" ht="12.75" customHeight="1">
      <c r="A58" s="617"/>
      <c r="B58" s="619"/>
      <c r="C58" s="619"/>
      <c r="D58" s="629"/>
      <c r="E58" s="2851"/>
      <c r="F58" s="2852"/>
      <c r="G58" s="2852"/>
      <c r="H58" s="2852"/>
      <c r="I58" s="2852"/>
      <c r="J58" s="2852"/>
      <c r="K58" s="2852"/>
      <c r="L58" s="2852"/>
      <c r="M58" s="2852"/>
      <c r="N58" s="2852"/>
      <c r="O58" s="2852"/>
      <c r="P58" s="2852"/>
      <c r="Q58" s="2852"/>
      <c r="R58" s="2852"/>
      <c r="S58" s="2852"/>
      <c r="T58" s="2852"/>
      <c r="U58" s="2852"/>
      <c r="V58" s="2852"/>
      <c r="W58" s="2852"/>
      <c r="X58" s="2852"/>
      <c r="Y58" s="2852"/>
      <c r="Z58" s="2852"/>
      <c r="AA58" s="2852"/>
      <c r="AB58" s="2852"/>
      <c r="AC58" s="2852"/>
      <c r="AD58" s="2852"/>
      <c r="AE58" s="2852"/>
      <c r="AF58" s="2852"/>
      <c r="AG58" s="2852"/>
      <c r="AH58" s="2852"/>
      <c r="AI58" s="2852"/>
      <c r="AJ58" s="2853"/>
      <c r="AK58" s="1662"/>
      <c r="AL58" s="619"/>
      <c r="AM58" s="619"/>
      <c r="AN58" s="615"/>
      <c r="AO58" s="628">
        <f>IF($B62="yes",10,0)</f>
        <v>10</v>
      </c>
    </row>
    <row r="59" spans="1:50" s="616" customFormat="1" ht="12.75" customHeight="1">
      <c r="A59" s="617"/>
      <c r="B59" s="619"/>
      <c r="C59" s="619"/>
      <c r="D59" s="629"/>
      <c r="E59" s="2851"/>
      <c r="F59" s="2852"/>
      <c r="G59" s="2852"/>
      <c r="H59" s="2852"/>
      <c r="I59" s="2852"/>
      <c r="J59" s="2852"/>
      <c r="K59" s="2852"/>
      <c r="L59" s="2852"/>
      <c r="M59" s="2852"/>
      <c r="N59" s="2852"/>
      <c r="O59" s="2852"/>
      <c r="P59" s="2852"/>
      <c r="Q59" s="2852"/>
      <c r="R59" s="2852"/>
      <c r="S59" s="2852"/>
      <c r="T59" s="2852"/>
      <c r="U59" s="2852"/>
      <c r="V59" s="2852"/>
      <c r="W59" s="2852"/>
      <c r="X59" s="2852"/>
      <c r="Y59" s="2852"/>
      <c r="Z59" s="2852"/>
      <c r="AA59" s="2852"/>
      <c r="AB59" s="2852"/>
      <c r="AC59" s="2852"/>
      <c r="AD59" s="2852"/>
      <c r="AE59" s="2852"/>
      <c r="AF59" s="2852"/>
      <c r="AG59" s="2852"/>
      <c r="AH59" s="2852"/>
      <c r="AI59" s="2852"/>
      <c r="AJ59" s="2853"/>
      <c r="AK59" s="1662"/>
      <c r="AL59" s="619"/>
      <c r="AM59" s="619"/>
      <c r="AN59" s="615"/>
      <c r="AO59" s="628">
        <f>IF($B69="yes",10,0)</f>
        <v>0</v>
      </c>
    </row>
    <row r="60" spans="1:50" s="616" customFormat="1" ht="12.75" customHeight="1">
      <c r="A60" s="617"/>
      <c r="B60" s="619"/>
      <c r="C60" s="619"/>
      <c r="D60" s="629"/>
      <c r="E60" s="2854"/>
      <c r="F60" s="2855"/>
      <c r="G60" s="2855"/>
      <c r="H60" s="2855"/>
      <c r="I60" s="2855"/>
      <c r="J60" s="2855"/>
      <c r="K60" s="2855"/>
      <c r="L60" s="2855"/>
      <c r="M60" s="2855"/>
      <c r="N60" s="2855"/>
      <c r="O60" s="2855"/>
      <c r="P60" s="2855"/>
      <c r="Q60" s="2855"/>
      <c r="R60" s="2855"/>
      <c r="S60" s="2855"/>
      <c r="T60" s="2855"/>
      <c r="U60" s="2855"/>
      <c r="V60" s="2855"/>
      <c r="W60" s="2855"/>
      <c r="X60" s="2855"/>
      <c r="Y60" s="2855"/>
      <c r="Z60" s="2855"/>
      <c r="AA60" s="2855"/>
      <c r="AB60" s="2855"/>
      <c r="AC60" s="2855"/>
      <c r="AD60" s="2855"/>
      <c r="AE60" s="2855"/>
      <c r="AF60" s="2855"/>
      <c r="AG60" s="2855"/>
      <c r="AH60" s="2855"/>
      <c r="AI60" s="2855"/>
      <c r="AJ60" s="2856"/>
      <c r="AK60" s="1662"/>
      <c r="AL60" s="619"/>
      <c r="AM60" s="619"/>
      <c r="AN60" s="615"/>
      <c r="AO60" s="616">
        <f>IF(SUM(AO57:AO59)&gt;10,10,(SUM(AO57:AO59)))</f>
        <v>10</v>
      </c>
      <c r="AP60" s="650" t="s">
        <v>2125</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62"/>
      <c r="AL61" s="619"/>
      <c r="AM61" s="619"/>
      <c r="AN61" s="615"/>
    </row>
    <row r="62" spans="1:50" s="616" customFormat="1" ht="12.75" customHeight="1">
      <c r="A62" s="617"/>
      <c r="B62" s="2831" t="s">
        <v>909</v>
      </c>
      <c r="C62" s="2831"/>
      <c r="D62" s="625" t="s">
        <v>2126</v>
      </c>
      <c r="E62" s="1299" t="s">
        <v>2127</v>
      </c>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1"/>
      <c r="AK62" s="1662"/>
      <c r="AL62" s="619"/>
      <c r="AM62" s="619"/>
      <c r="AN62" s="615"/>
    </row>
    <row r="63" spans="1:50" s="616" customFormat="1" ht="12.75" customHeight="1">
      <c r="A63" s="617"/>
      <c r="B63" s="619"/>
      <c r="C63" s="619"/>
      <c r="D63" s="628"/>
      <c r="E63" s="2857" t="s">
        <v>909</v>
      </c>
      <c r="F63" s="2831"/>
      <c r="G63" s="651"/>
      <c r="H63" s="1298" t="s">
        <v>2128</v>
      </c>
      <c r="I63" s="1661"/>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2"/>
      <c r="AK63" s="1662"/>
      <c r="AL63" s="619"/>
      <c r="AM63" s="619"/>
      <c r="AN63" s="615"/>
    </row>
    <row r="64" spans="1:50" s="616" customFormat="1" ht="12.75" customHeight="1">
      <c r="A64" s="617"/>
      <c r="B64" s="619"/>
      <c r="C64" s="619"/>
      <c r="D64" s="628"/>
      <c r="E64" s="2826" t="s">
        <v>299</v>
      </c>
      <c r="F64" s="2827"/>
      <c r="G64" s="651"/>
      <c r="H64" s="1298" t="s">
        <v>2129</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2"/>
      <c r="AK64" s="1662"/>
      <c r="AL64" s="619"/>
      <c r="AM64" s="619"/>
      <c r="AN64" s="615"/>
    </row>
    <row r="65" spans="1:40" s="616" customFormat="1" ht="12.75" customHeight="1">
      <c r="A65" s="617"/>
      <c r="B65" s="619"/>
      <c r="C65" s="619"/>
      <c r="D65" s="628"/>
      <c r="E65" s="2826" t="s">
        <v>299</v>
      </c>
      <c r="F65" s="2827"/>
      <c r="G65" s="651"/>
      <c r="H65" s="1298" t="s">
        <v>2130</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2"/>
      <c r="AK65" s="1662"/>
      <c r="AL65" s="619"/>
      <c r="AM65" s="619"/>
      <c r="AN65" s="615"/>
    </row>
    <row r="66" spans="1:40" s="616" customFormat="1" ht="12.75" customHeight="1">
      <c r="A66" s="617"/>
      <c r="B66" s="619"/>
      <c r="C66" s="619"/>
      <c r="D66" s="628"/>
      <c r="E66" s="772"/>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2"/>
      <c r="AK66" s="1662"/>
      <c r="AL66" s="619"/>
      <c r="AM66" s="619"/>
      <c r="AN66" s="615"/>
    </row>
    <row r="67" spans="1:40" s="616" customFormat="1" ht="12.75" customHeight="1">
      <c r="A67" s="617"/>
      <c r="B67" s="619"/>
      <c r="C67" s="619"/>
      <c r="D67" s="628"/>
      <c r="E67" s="2857" t="s">
        <v>299</v>
      </c>
      <c r="F67" s="2831"/>
      <c r="G67" s="1659"/>
      <c r="H67" s="1307" t="s">
        <v>2131</v>
      </c>
      <c r="I67" s="1659"/>
      <c r="J67" s="1659"/>
      <c r="K67" s="1659"/>
      <c r="L67" s="1659"/>
      <c r="M67" s="1659"/>
      <c r="N67" s="1659"/>
      <c r="O67" s="1659"/>
      <c r="P67" s="1659"/>
      <c r="Q67" s="1659"/>
      <c r="R67" s="1659"/>
      <c r="S67" s="1659"/>
      <c r="T67" s="1659"/>
      <c r="U67" s="1659"/>
      <c r="V67" s="1659"/>
      <c r="W67" s="1659"/>
      <c r="X67" s="1659"/>
      <c r="Y67" s="1659"/>
      <c r="Z67" s="1659"/>
      <c r="AA67" s="1659"/>
      <c r="AB67" s="1659"/>
      <c r="AC67" s="1659"/>
      <c r="AD67" s="1659"/>
      <c r="AE67" s="1659"/>
      <c r="AF67" s="1659"/>
      <c r="AG67" s="1659"/>
      <c r="AH67" s="1659"/>
      <c r="AI67" s="1659"/>
      <c r="AJ67" s="1660"/>
      <c r="AK67" s="1662"/>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62"/>
      <c r="AL68" s="619"/>
      <c r="AM68" s="619"/>
      <c r="AN68" s="615"/>
    </row>
    <row r="69" spans="1:40" s="616" customFormat="1" ht="12.75" customHeight="1">
      <c r="A69" s="617"/>
      <c r="B69" s="2831" t="s">
        <v>299</v>
      </c>
      <c r="C69" s="2831"/>
      <c r="D69" s="625" t="s">
        <v>2132</v>
      </c>
      <c r="E69" s="2838" t="s">
        <v>2133</v>
      </c>
      <c r="F69" s="2839"/>
      <c r="G69" s="2839"/>
      <c r="H69" s="2839"/>
      <c r="I69" s="2839"/>
      <c r="J69" s="2839"/>
      <c r="K69" s="2839"/>
      <c r="L69" s="2839"/>
      <c r="M69" s="2839"/>
      <c r="N69" s="2839"/>
      <c r="O69" s="2839"/>
      <c r="P69" s="2839"/>
      <c r="Q69" s="2839"/>
      <c r="R69" s="2839"/>
      <c r="S69" s="2839"/>
      <c r="T69" s="2839"/>
      <c r="U69" s="2839"/>
      <c r="V69" s="2839"/>
      <c r="W69" s="2839"/>
      <c r="X69" s="2839"/>
      <c r="Y69" s="2839"/>
      <c r="Z69" s="2839"/>
      <c r="AA69" s="2839"/>
      <c r="AB69" s="2839"/>
      <c r="AC69" s="2839"/>
      <c r="AD69" s="2839"/>
      <c r="AE69" s="2839"/>
      <c r="AF69" s="2839"/>
      <c r="AG69" s="2839"/>
      <c r="AH69" s="2839"/>
      <c r="AI69" s="2839"/>
      <c r="AJ69" s="2840"/>
      <c r="AK69" s="1662"/>
      <c r="AL69" s="619"/>
      <c r="AM69" s="619"/>
      <c r="AN69" s="615"/>
    </row>
    <row r="70" spans="1:40" s="616" customFormat="1" ht="12.75" customHeight="1">
      <c r="A70" s="617"/>
      <c r="B70" s="619"/>
      <c r="C70" s="619"/>
      <c r="D70" s="628"/>
      <c r="E70" s="2841"/>
      <c r="F70" s="2842"/>
      <c r="G70" s="2842"/>
      <c r="H70" s="2842"/>
      <c r="I70" s="2842"/>
      <c r="J70" s="2842"/>
      <c r="K70" s="2842"/>
      <c r="L70" s="2842"/>
      <c r="M70" s="2842"/>
      <c r="N70" s="2842"/>
      <c r="O70" s="2842"/>
      <c r="P70" s="2842"/>
      <c r="Q70" s="2842"/>
      <c r="R70" s="2842"/>
      <c r="S70" s="2842"/>
      <c r="T70" s="2842"/>
      <c r="U70" s="2842"/>
      <c r="V70" s="2842"/>
      <c r="W70" s="2842"/>
      <c r="X70" s="2842"/>
      <c r="Y70" s="2842"/>
      <c r="Z70" s="2842"/>
      <c r="AA70" s="2842"/>
      <c r="AB70" s="2842"/>
      <c r="AC70" s="2842"/>
      <c r="AD70" s="2842"/>
      <c r="AE70" s="2842"/>
      <c r="AF70" s="2842"/>
      <c r="AG70" s="2842"/>
      <c r="AH70" s="2842"/>
      <c r="AI70" s="2842"/>
      <c r="AJ70" s="2843"/>
      <c r="AK70" s="1662"/>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62"/>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2134</v>
      </c>
      <c r="AK72" s="2862">
        <f>IF(AK51&gt;0,0,AO60)</f>
        <v>10</v>
      </c>
      <c r="AL72" s="2863"/>
      <c r="AM72" s="2864"/>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90"/>
      <c r="J74" s="1690"/>
      <c r="K74" s="1690"/>
      <c r="L74" s="1690"/>
      <c r="M74" s="1690"/>
      <c r="N74" s="1690"/>
      <c r="O74" s="1690"/>
      <c r="P74" s="1690"/>
      <c r="Q74" s="1690"/>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2135</v>
      </c>
      <c r="B75" s="618" t="s">
        <v>2136</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2847" t="s">
        <v>2099</v>
      </c>
      <c r="AF75" s="2847"/>
      <c r="AG75" s="2847"/>
      <c r="AH75" s="2847"/>
      <c r="AI75" s="2847"/>
      <c r="AJ75" s="2847"/>
      <c r="AK75" s="2847"/>
      <c r="AL75" s="619"/>
      <c r="AM75" s="619"/>
      <c r="AN75" s="615"/>
    </row>
    <row r="76" spans="1:40" s="616" customFormat="1" ht="12.75" customHeight="1">
      <c r="A76" s="617"/>
      <c r="B76" s="618" t="s">
        <v>2137</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62"/>
      <c r="AF76" s="1662"/>
      <c r="AG76" s="1662"/>
      <c r="AH76" s="1662"/>
      <c r="AI76" s="1662"/>
      <c r="AJ76" s="1662"/>
      <c r="AK76" s="1662"/>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62"/>
      <c r="AF77" s="1662"/>
      <c r="AG77" s="1662"/>
      <c r="AH77" s="1662"/>
      <c r="AI77" s="1662"/>
      <c r="AJ77" s="1662"/>
      <c r="AK77" s="1662"/>
      <c r="AL77" s="619"/>
      <c r="AM77" s="619"/>
      <c r="AN77" s="615"/>
    </row>
    <row r="78" spans="1:40" s="616" customFormat="1" ht="12.75" customHeight="1">
      <c r="A78" s="617"/>
      <c r="B78" s="2831" t="s">
        <v>909</v>
      </c>
      <c r="C78" s="2831"/>
      <c r="D78" s="625" t="s">
        <v>2123</v>
      </c>
      <c r="E78" s="2870" t="s">
        <v>2138</v>
      </c>
      <c r="F78" s="2871"/>
      <c r="G78" s="2871"/>
      <c r="H78" s="2871"/>
      <c r="I78" s="2871"/>
      <c r="J78" s="2871"/>
      <c r="K78" s="2871"/>
      <c r="L78" s="2871"/>
      <c r="M78" s="2871"/>
      <c r="N78" s="2871"/>
      <c r="O78" s="2871"/>
      <c r="P78" s="2871"/>
      <c r="Q78" s="2871"/>
      <c r="R78" s="2871"/>
      <c r="S78" s="2871"/>
      <c r="T78" s="2871"/>
      <c r="U78" s="2871"/>
      <c r="V78" s="2871"/>
      <c r="W78" s="2871"/>
      <c r="X78" s="2871"/>
      <c r="Y78" s="2871"/>
      <c r="Z78" s="2871"/>
      <c r="AA78" s="2871"/>
      <c r="AB78" s="2871"/>
      <c r="AC78" s="2871"/>
      <c r="AD78" s="2871"/>
      <c r="AE78" s="2871"/>
      <c r="AF78" s="2871"/>
      <c r="AG78" s="2871"/>
      <c r="AH78" s="2871"/>
      <c r="AI78" s="2871"/>
      <c r="AJ78" s="2872"/>
      <c r="AK78" s="1662"/>
      <c r="AL78" s="619"/>
      <c r="AM78" s="619"/>
      <c r="AN78" s="615"/>
    </row>
    <row r="79" spans="1:40" s="616" customFormat="1" ht="12.75" customHeight="1">
      <c r="A79" s="617"/>
      <c r="B79" s="618"/>
      <c r="C79" s="618"/>
      <c r="D79" s="618"/>
      <c r="E79" s="2873"/>
      <c r="F79" s="2874"/>
      <c r="G79" s="2874"/>
      <c r="H79" s="2874"/>
      <c r="I79" s="2874"/>
      <c r="J79" s="2874"/>
      <c r="K79" s="2874"/>
      <c r="L79" s="2874"/>
      <c r="M79" s="2874"/>
      <c r="N79" s="2874"/>
      <c r="O79" s="2874"/>
      <c r="P79" s="2874"/>
      <c r="Q79" s="2874"/>
      <c r="R79" s="2874"/>
      <c r="S79" s="2874"/>
      <c r="T79" s="2874"/>
      <c r="U79" s="2874"/>
      <c r="V79" s="2874"/>
      <c r="W79" s="2874"/>
      <c r="X79" s="2874"/>
      <c r="Y79" s="2874"/>
      <c r="Z79" s="2874"/>
      <c r="AA79" s="2874"/>
      <c r="AB79" s="2874"/>
      <c r="AC79" s="2874"/>
      <c r="AD79" s="2874"/>
      <c r="AE79" s="2874"/>
      <c r="AF79" s="2874"/>
      <c r="AG79" s="2874"/>
      <c r="AH79" s="2874"/>
      <c r="AI79" s="2874"/>
      <c r="AJ79" s="2875"/>
      <c r="AK79" s="1662"/>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62"/>
      <c r="AL80" s="619"/>
      <c r="AM80" s="619"/>
      <c r="AN80" s="615"/>
    </row>
    <row r="81" spans="1:47" s="616" customFormat="1" ht="12.75" customHeight="1">
      <c r="A81" s="617"/>
      <c r="B81" s="618"/>
      <c r="C81" s="618"/>
      <c r="D81" s="618"/>
      <c r="E81" s="2876">
        <f>Application!AH753</f>
        <v>0.29433962264150942</v>
      </c>
      <c r="F81" s="2877"/>
      <c r="G81" s="2877"/>
      <c r="H81" s="2877"/>
      <c r="I81" s="653"/>
      <c r="J81" s="656" t="s">
        <v>2139</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62"/>
      <c r="AL81" s="619"/>
      <c r="AM81" s="619"/>
      <c r="AN81" s="615"/>
    </row>
    <row r="82" spans="1:47" s="616" customFormat="1" ht="12.75" customHeight="1">
      <c r="A82" s="617"/>
      <c r="B82" s="618"/>
      <c r="C82" s="618"/>
      <c r="D82" s="618"/>
      <c r="E82" s="2878">
        <f>0.6-ROUNDUP(E81,2)</f>
        <v>0.3</v>
      </c>
      <c r="F82" s="2879"/>
      <c r="G82" s="2879"/>
      <c r="H82" s="2879"/>
      <c r="I82" s="653"/>
      <c r="J82" s="656" t="s">
        <v>2140</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62"/>
      <c r="AL82" s="619"/>
      <c r="AM82" s="619"/>
      <c r="AN82" s="615"/>
    </row>
    <row r="83" spans="1:47" s="616" customFormat="1" ht="12.75" customHeight="1">
      <c r="A83" s="617"/>
      <c r="B83" s="618"/>
      <c r="C83" s="618"/>
      <c r="D83" s="618"/>
      <c r="E83" s="2868">
        <f>IF(E82*200&gt;20,20,E82*200)</f>
        <v>20</v>
      </c>
      <c r="F83" s="2869"/>
      <c r="G83" s="2869"/>
      <c r="H83" s="2869"/>
      <c r="I83" s="653"/>
      <c r="J83" s="656" t="s">
        <v>2141</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62"/>
      <c r="AL83" s="619"/>
      <c r="AM83" s="619"/>
      <c r="AN83" s="615"/>
      <c r="AP83" s="616">
        <f>IF(B78="yes",E83,0)</f>
        <v>20</v>
      </c>
      <c r="AQ83" s="616" t="s">
        <v>2104</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62"/>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62"/>
      <c r="AF85" s="1662"/>
      <c r="AG85" s="1662"/>
      <c r="AH85" s="1662"/>
      <c r="AI85" s="1662"/>
      <c r="AJ85" s="1662"/>
      <c r="AK85" s="1662"/>
      <c r="AL85" s="619"/>
      <c r="AM85" s="619"/>
      <c r="AN85" s="615"/>
    </row>
    <row r="86" spans="1:47" s="616" customFormat="1" ht="12.75" customHeight="1">
      <c r="A86" s="617"/>
      <c r="B86" s="2831" t="s">
        <v>299</v>
      </c>
      <c r="C86" s="2831"/>
      <c r="D86" s="625" t="s">
        <v>2126</v>
      </c>
      <c r="E86" s="2870" t="s">
        <v>2142</v>
      </c>
      <c r="F86" s="2871"/>
      <c r="G86" s="2871"/>
      <c r="H86" s="2871"/>
      <c r="I86" s="2871"/>
      <c r="J86" s="2871"/>
      <c r="K86" s="2871"/>
      <c r="L86" s="2871"/>
      <c r="M86" s="2871"/>
      <c r="N86" s="2871"/>
      <c r="O86" s="2871"/>
      <c r="P86" s="2871"/>
      <c r="Q86" s="2871"/>
      <c r="R86" s="2871"/>
      <c r="S86" s="2871"/>
      <c r="T86" s="2871"/>
      <c r="U86" s="2871"/>
      <c r="V86" s="2871"/>
      <c r="W86" s="2871"/>
      <c r="X86" s="2871"/>
      <c r="Y86" s="2871"/>
      <c r="Z86" s="2871"/>
      <c r="AA86" s="2871"/>
      <c r="AB86" s="2871"/>
      <c r="AC86" s="2871"/>
      <c r="AD86" s="2871"/>
      <c r="AE86" s="2871"/>
      <c r="AF86" s="2871"/>
      <c r="AG86" s="2871"/>
      <c r="AH86" s="2871"/>
      <c r="AI86" s="2871"/>
      <c r="AJ86" s="2872"/>
      <c r="AK86" s="1662"/>
      <c r="AL86" s="619"/>
      <c r="AM86" s="619"/>
      <c r="AN86" s="615"/>
    </row>
    <row r="87" spans="1:47" s="616" customFormat="1" ht="12.75" customHeight="1">
      <c r="A87" s="617"/>
      <c r="B87" s="618"/>
      <c r="C87" s="618"/>
      <c r="D87" s="618"/>
      <c r="E87" s="2873"/>
      <c r="F87" s="2874"/>
      <c r="G87" s="2874"/>
      <c r="H87" s="2874"/>
      <c r="I87" s="2874"/>
      <c r="J87" s="2874"/>
      <c r="K87" s="2874"/>
      <c r="L87" s="2874"/>
      <c r="M87" s="2874"/>
      <c r="N87" s="2874"/>
      <c r="O87" s="2874"/>
      <c r="P87" s="2874"/>
      <c r="Q87" s="2874"/>
      <c r="R87" s="2874"/>
      <c r="S87" s="2874"/>
      <c r="T87" s="2874"/>
      <c r="U87" s="2874"/>
      <c r="V87" s="2874"/>
      <c r="W87" s="2874"/>
      <c r="X87" s="2874"/>
      <c r="Y87" s="2874"/>
      <c r="Z87" s="2874"/>
      <c r="AA87" s="2874"/>
      <c r="AB87" s="2874"/>
      <c r="AC87" s="2874"/>
      <c r="AD87" s="2874"/>
      <c r="AE87" s="2874"/>
      <c r="AF87" s="2874"/>
      <c r="AG87" s="2874"/>
      <c r="AH87" s="2874"/>
      <c r="AI87" s="2874"/>
      <c r="AJ87" s="2875"/>
      <c r="AK87" s="1662"/>
      <c r="AL87" s="619"/>
      <c r="AM87" s="619"/>
      <c r="AN87" s="615"/>
    </row>
    <row r="88" spans="1:47" s="616" customFormat="1" ht="12.75" customHeight="1">
      <c r="A88" s="617"/>
      <c r="B88" s="618"/>
      <c r="C88" s="618"/>
      <c r="D88" s="618"/>
      <c r="E88" s="2873"/>
      <c r="F88" s="2874"/>
      <c r="G88" s="2874"/>
      <c r="H88" s="2874"/>
      <c r="I88" s="2874"/>
      <c r="J88" s="2874"/>
      <c r="K88" s="2874"/>
      <c r="L88" s="2874"/>
      <c r="M88" s="2874"/>
      <c r="N88" s="2874"/>
      <c r="O88" s="2874"/>
      <c r="P88" s="2874"/>
      <c r="Q88" s="2874"/>
      <c r="R88" s="2874"/>
      <c r="S88" s="2874"/>
      <c r="T88" s="2874"/>
      <c r="U88" s="2874"/>
      <c r="V88" s="2874"/>
      <c r="W88" s="2874"/>
      <c r="X88" s="2874"/>
      <c r="Y88" s="2874"/>
      <c r="Z88" s="2874"/>
      <c r="AA88" s="2874"/>
      <c r="AB88" s="2874"/>
      <c r="AC88" s="2874"/>
      <c r="AD88" s="2874"/>
      <c r="AE88" s="2874"/>
      <c r="AF88" s="2874"/>
      <c r="AG88" s="2874"/>
      <c r="AH88" s="2874"/>
      <c r="AI88" s="2874"/>
      <c r="AJ88" s="2875"/>
      <c r="AK88" s="1662"/>
      <c r="AL88" s="619"/>
      <c r="AM88" s="619"/>
      <c r="AN88" s="615"/>
    </row>
    <row r="89" spans="1:47" s="616" customFormat="1" ht="12.75" customHeight="1">
      <c r="A89" s="617"/>
      <c r="B89" s="618"/>
      <c r="C89" s="618"/>
      <c r="D89" s="618"/>
      <c r="E89" s="2873"/>
      <c r="F89" s="2874"/>
      <c r="G89" s="2874"/>
      <c r="H89" s="2874"/>
      <c r="I89" s="2874"/>
      <c r="J89" s="2874"/>
      <c r="K89" s="2874"/>
      <c r="L89" s="2874"/>
      <c r="M89" s="2874"/>
      <c r="N89" s="2874"/>
      <c r="O89" s="2874"/>
      <c r="P89" s="2874"/>
      <c r="Q89" s="2874"/>
      <c r="R89" s="2874"/>
      <c r="S89" s="2874"/>
      <c r="T89" s="2874"/>
      <c r="U89" s="2874"/>
      <c r="V89" s="2874"/>
      <c r="W89" s="2874"/>
      <c r="X89" s="2874"/>
      <c r="Y89" s="2874"/>
      <c r="Z89" s="2874"/>
      <c r="AA89" s="2874"/>
      <c r="AB89" s="2874"/>
      <c r="AC89" s="2874"/>
      <c r="AD89" s="2874"/>
      <c r="AE89" s="2874"/>
      <c r="AF89" s="2874"/>
      <c r="AG89" s="2874"/>
      <c r="AH89" s="2874"/>
      <c r="AI89" s="2874"/>
      <c r="AJ89" s="2875"/>
      <c r="AK89" s="1662"/>
      <c r="AL89" s="619"/>
      <c r="AM89" s="619"/>
      <c r="AN89" s="615"/>
    </row>
    <row r="90" spans="1:47" s="616" customFormat="1" ht="12.75" customHeight="1">
      <c r="A90" s="617"/>
      <c r="B90" s="618"/>
      <c r="C90" s="618"/>
      <c r="D90" s="618"/>
      <c r="E90" s="1663"/>
      <c r="F90" s="1664"/>
      <c r="G90" s="1664"/>
      <c r="H90" s="1664"/>
      <c r="I90" s="1664"/>
      <c r="J90" s="1664"/>
      <c r="K90" s="1664"/>
      <c r="L90" s="1664"/>
      <c r="M90" s="1664"/>
      <c r="N90" s="1664"/>
      <c r="O90" s="1664"/>
      <c r="P90" s="1664"/>
      <c r="Q90" s="1664"/>
      <c r="R90" s="1664"/>
      <c r="S90" s="1664"/>
      <c r="T90" s="1664"/>
      <c r="U90" s="1664"/>
      <c r="V90" s="1664"/>
      <c r="W90" s="1664"/>
      <c r="X90" s="1664"/>
      <c r="Y90" s="1664"/>
      <c r="Z90" s="1664"/>
      <c r="AA90" s="1664"/>
      <c r="AB90" s="1664"/>
      <c r="AC90" s="1664"/>
      <c r="AD90" s="1664"/>
      <c r="AE90" s="1664"/>
      <c r="AF90" s="1664"/>
      <c r="AG90" s="1664"/>
      <c r="AH90" s="1664"/>
      <c r="AI90" s="1664"/>
      <c r="AJ90" s="1665"/>
      <c r="AK90" s="1662"/>
      <c r="AL90" s="619"/>
      <c r="AM90" s="619"/>
      <c r="AN90" s="615"/>
    </row>
    <row r="91" spans="1:47" s="616" customFormat="1" ht="12.75" customHeight="1">
      <c r="A91" s="617"/>
      <c r="B91" s="618"/>
      <c r="C91" s="618"/>
      <c r="D91" s="618"/>
      <c r="E91" s="2876">
        <f>Application!AH753</f>
        <v>0.29433962264150942</v>
      </c>
      <c r="F91" s="2877"/>
      <c r="G91" s="2877"/>
      <c r="H91" s="2877"/>
      <c r="I91" s="653"/>
      <c r="J91" s="1135" t="s">
        <v>2139</v>
      </c>
      <c r="K91" s="1128"/>
      <c r="L91" s="1128"/>
      <c r="M91" s="1128"/>
      <c r="N91" s="1128"/>
      <c r="O91" s="1128"/>
      <c r="P91" s="1128"/>
      <c r="Q91" s="1128"/>
      <c r="R91" s="1666"/>
      <c r="S91" s="1666"/>
      <c r="T91" s="1666"/>
      <c r="U91" s="1666"/>
      <c r="V91" s="1666"/>
      <c r="W91" s="1666"/>
      <c r="X91" s="1664"/>
      <c r="Y91" s="1664"/>
      <c r="Z91" s="1664"/>
      <c r="AA91" s="1664"/>
      <c r="AB91" s="1664"/>
      <c r="AC91" s="1664"/>
      <c r="AD91" s="1664"/>
      <c r="AE91" s="1664"/>
      <c r="AF91" s="1664"/>
      <c r="AG91" s="1664"/>
      <c r="AH91" s="1664"/>
      <c r="AI91" s="1664"/>
      <c r="AJ91" s="1665"/>
      <c r="AK91" s="1662"/>
      <c r="AL91" s="619"/>
      <c r="AM91" s="619"/>
      <c r="AN91" s="615"/>
    </row>
    <row r="92" spans="1:47" s="616" customFormat="1" ht="12.75" customHeight="1">
      <c r="A92" s="617"/>
      <c r="B92" s="618"/>
      <c r="C92" s="618"/>
      <c r="D92" s="618"/>
      <c r="E92" s="2876">
        <f ca="1">SUMIF(Application!AH728:AL752,0.2,Application!G728:J752)/Application!G753+SUMIF(Application!AH728:AL752,0.25,Application!G728:J752)/Application!G753+SUMIF(Application!AH728:AL752,0.3,Application!G728:J752)/Application!G753</f>
        <v>1</v>
      </c>
      <c r="F92" s="2877"/>
      <c r="G92" s="2877"/>
      <c r="H92" s="2877"/>
      <c r="I92" s="653"/>
      <c r="J92" s="656" t="s">
        <v>2143</v>
      </c>
      <c r="K92" s="653"/>
      <c r="L92" s="653"/>
      <c r="M92" s="653"/>
      <c r="N92" s="653"/>
      <c r="O92" s="653"/>
      <c r="P92" s="653"/>
      <c r="Q92" s="653"/>
      <c r="R92" s="1664"/>
      <c r="S92" s="1664"/>
      <c r="T92" s="1664"/>
      <c r="U92" s="1664"/>
      <c r="V92" s="1664"/>
      <c r="W92" s="1664"/>
      <c r="X92" s="1664"/>
      <c r="Y92" s="1664"/>
      <c r="Z92" s="1664"/>
      <c r="AA92" s="1664"/>
      <c r="AB92" s="1664"/>
      <c r="AC92" s="1664"/>
      <c r="AD92" s="1664"/>
      <c r="AE92" s="1664"/>
      <c r="AF92" s="1664"/>
      <c r="AG92" s="1664"/>
      <c r="AH92" s="1664"/>
      <c r="AI92" s="1664"/>
      <c r="AJ92" s="1665"/>
      <c r="AK92" s="1662"/>
      <c r="AL92" s="619"/>
      <c r="AM92" s="619"/>
      <c r="AN92" s="615"/>
      <c r="AU92" s="1126"/>
    </row>
    <row r="93" spans="1:47" s="616" customFormat="1" ht="12.75" customHeight="1">
      <c r="A93" s="617"/>
      <c r="B93" s="618"/>
      <c r="C93" s="618"/>
      <c r="D93" s="618"/>
      <c r="E93" s="2876">
        <f ca="1">SUMIF(Application!AH728:AL752,0.35,Application!G728:J752)/Application!G753+SUMIF(Application!AH728:AL752,0.4,Application!G728:J752)/Application!G753+SUMIF(Application!AH728:AL752,0.45,Application!G728:J752)/Application!G753+SUMIF(Application!AH728:AL752,0.5,Application!G728:J752)/Application!G753</f>
        <v>0</v>
      </c>
      <c r="F93" s="2877"/>
      <c r="G93" s="2877"/>
      <c r="H93" s="2877"/>
      <c r="I93" s="653"/>
      <c r="J93" s="656" t="s">
        <v>2144</v>
      </c>
      <c r="K93" s="653"/>
      <c r="L93" s="653"/>
      <c r="M93" s="653"/>
      <c r="N93" s="653"/>
      <c r="O93" s="653"/>
      <c r="P93" s="653"/>
      <c r="Q93" s="653"/>
      <c r="R93" s="1664"/>
      <c r="S93" s="1664"/>
      <c r="T93" s="1664"/>
      <c r="U93" s="1664"/>
      <c r="V93" s="1664"/>
      <c r="W93" s="1664"/>
      <c r="X93" s="1664"/>
      <c r="Y93" s="1664"/>
      <c r="Z93" s="1664"/>
      <c r="AA93" s="1664"/>
      <c r="AB93" s="1664"/>
      <c r="AC93" s="1664"/>
      <c r="AD93" s="1664"/>
      <c r="AE93" s="1664"/>
      <c r="AF93" s="1664"/>
      <c r="AG93" s="1664"/>
      <c r="AH93" s="1664"/>
      <c r="AI93" s="1664"/>
      <c r="AJ93" s="1665"/>
      <c r="AK93" s="1662"/>
      <c r="AL93" s="619"/>
      <c r="AM93" s="619"/>
      <c r="AN93" s="615"/>
      <c r="AU93" s="1126"/>
    </row>
    <row r="94" spans="1:47" s="616" customFormat="1" ht="12.75" customHeight="1">
      <c r="A94" s="617"/>
      <c r="B94" s="618"/>
      <c r="C94" s="618"/>
      <c r="D94" s="618"/>
      <c r="E94" s="2887">
        <f ca="1">IF(AND(E91&lt;=0.6,E92&gt;=0.1,OR(E93&gt;=0.1,E92=1)),20,0)</f>
        <v>20</v>
      </c>
      <c r="F94" s="2888"/>
      <c r="G94" s="2888"/>
      <c r="H94" s="2888"/>
      <c r="I94" s="1664"/>
      <c r="J94" s="662" t="s">
        <v>2141</v>
      </c>
      <c r="K94" s="1664"/>
      <c r="L94" s="1664"/>
      <c r="M94" s="1664"/>
      <c r="N94" s="1664"/>
      <c r="O94" s="1664"/>
      <c r="P94" s="1664"/>
      <c r="Q94" s="1664"/>
      <c r="R94" s="1664"/>
      <c r="S94" s="1664"/>
      <c r="T94" s="1664"/>
      <c r="U94" s="1664"/>
      <c r="V94" s="1664"/>
      <c r="W94" s="1664"/>
      <c r="X94" s="1664"/>
      <c r="Y94" s="1664"/>
      <c r="Z94" s="1664"/>
      <c r="AA94" s="1664"/>
      <c r="AB94" s="1664"/>
      <c r="AC94" s="1664"/>
      <c r="AD94" s="1664"/>
      <c r="AE94" s="1664"/>
      <c r="AF94" s="1664"/>
      <c r="AG94" s="1664"/>
      <c r="AH94" s="1664"/>
      <c r="AI94" s="1664"/>
      <c r="AJ94" s="1665"/>
      <c r="AK94" s="1662"/>
      <c r="AL94" s="619"/>
      <c r="AM94" s="619"/>
      <c r="AN94" s="615"/>
      <c r="AP94" s="616">
        <f>IF(B86="yes",E94,0)</f>
        <v>0</v>
      </c>
      <c r="AQ94" s="616" t="s">
        <v>2104</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62"/>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62"/>
      <c r="AF96" s="1662"/>
      <c r="AG96" s="1662"/>
      <c r="AH96" s="1662"/>
      <c r="AI96" s="1662"/>
      <c r="AJ96" s="1662"/>
      <c r="AK96" s="1662"/>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2145</v>
      </c>
      <c r="AK97" s="2862">
        <f>MAX(AP83,AP94)</f>
        <v>20</v>
      </c>
      <c r="AL97" s="2863"/>
      <c r="AM97" s="2864"/>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90"/>
      <c r="J99" s="1690"/>
      <c r="K99" s="1690"/>
      <c r="L99" s="1690"/>
      <c r="M99" s="1690"/>
      <c r="N99" s="1690"/>
      <c r="O99" s="1690"/>
      <c r="P99" s="1690"/>
      <c r="Q99" s="1690"/>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2146</v>
      </c>
      <c r="B100" s="618" t="s">
        <v>2147</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2847" t="s">
        <v>2121</v>
      </c>
      <c r="AF100" s="2847"/>
      <c r="AG100" s="2847"/>
      <c r="AH100" s="2847"/>
      <c r="AI100" s="2847"/>
      <c r="AJ100" s="2847"/>
      <c r="AK100" s="2847"/>
      <c r="AL100" s="619"/>
      <c r="AM100" s="619"/>
      <c r="AN100" s="615"/>
      <c r="AO100" s="616" t="str">
        <f>Application!B728</f>
        <v>SRO/Studio</v>
      </c>
      <c r="AQ100" s="616">
        <f>Application!O728</f>
        <v>621</v>
      </c>
    </row>
    <row r="101" spans="1:49" s="616" customFormat="1" ht="12.75" customHeight="1">
      <c r="A101" s="619"/>
      <c r="B101" s="618" t="s">
        <v>2137</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62"/>
      <c r="AF101" s="1662"/>
      <c r="AG101" s="1662"/>
      <c r="AH101" s="1662"/>
      <c r="AI101" s="1662"/>
      <c r="AJ101" s="1662"/>
      <c r="AK101" s="619"/>
      <c r="AL101" s="619"/>
      <c r="AM101" s="619"/>
      <c r="AN101" s="615"/>
      <c r="AO101" s="616" t="str">
        <f>Application!B729</f>
        <v>SRO/Studio</v>
      </c>
      <c r="AQ101" s="616">
        <f>Application!O729</f>
        <v>621</v>
      </c>
    </row>
    <row r="102" spans="1:49" s="616" customFormat="1" ht="12.75" customHeight="1">
      <c r="A102" s="619"/>
      <c r="B102" s="618"/>
      <c r="C102" s="618"/>
      <c r="D102" s="61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1128"/>
      <c r="AF102" s="1128"/>
      <c r="AG102" s="1128"/>
      <c r="AH102" s="1128"/>
      <c r="AI102" s="1128"/>
      <c r="AJ102" s="1128"/>
      <c r="AK102" s="619"/>
      <c r="AL102" s="619"/>
      <c r="AM102" s="619"/>
      <c r="AN102" s="615"/>
      <c r="AO102" s="616" t="str">
        <f>Application!B730</f>
        <v>SRO/Studio</v>
      </c>
      <c r="AQ102" s="616">
        <f>Application!O730</f>
        <v>405</v>
      </c>
    </row>
    <row r="103" spans="1:49" s="616" customFormat="1" ht="12.75" customHeight="1">
      <c r="A103" s="619"/>
      <c r="B103" s="2831" t="s">
        <v>909</v>
      </c>
      <c r="C103" s="2831"/>
      <c r="D103" s="625" t="s">
        <v>2123</v>
      </c>
      <c r="E103" s="2870" t="s">
        <v>2148</v>
      </c>
      <c r="F103" s="2871"/>
      <c r="G103" s="2871"/>
      <c r="H103" s="2871"/>
      <c r="I103" s="2871"/>
      <c r="J103" s="2871"/>
      <c r="K103" s="2871"/>
      <c r="L103" s="2871"/>
      <c r="M103" s="2871"/>
      <c r="N103" s="2871"/>
      <c r="O103" s="2871"/>
      <c r="P103" s="2871"/>
      <c r="Q103" s="2871"/>
      <c r="R103" s="2871"/>
      <c r="S103" s="2871"/>
      <c r="T103" s="2871"/>
      <c r="U103" s="2871"/>
      <c r="V103" s="2871"/>
      <c r="W103" s="2871"/>
      <c r="X103" s="2871"/>
      <c r="Y103" s="2871"/>
      <c r="Z103" s="2871"/>
      <c r="AA103" s="2871"/>
      <c r="AB103" s="2871"/>
      <c r="AC103" s="2871"/>
      <c r="AD103" s="2871"/>
      <c r="AE103" s="2871"/>
      <c r="AF103" s="2871"/>
      <c r="AG103" s="2871"/>
      <c r="AH103" s="2871"/>
      <c r="AI103" s="2871"/>
      <c r="AJ103" s="2872"/>
      <c r="AK103" s="619"/>
      <c r="AL103" s="619"/>
      <c r="AM103" s="619"/>
      <c r="AN103" s="615"/>
      <c r="AO103" s="616">
        <f>Application!B731</f>
        <v>0</v>
      </c>
      <c r="AQ103" s="616">
        <f>Application!O731</f>
        <v>0</v>
      </c>
      <c r="AU103" s="616" t="s">
        <v>2149</v>
      </c>
      <c r="AV103" s="1347" t="s">
        <v>2150</v>
      </c>
      <c r="AW103" s="616" t="s">
        <v>2151</v>
      </c>
    </row>
    <row r="104" spans="1:49" s="616" customFormat="1" ht="12.75" customHeight="1">
      <c r="A104" s="619"/>
      <c r="B104" s="618"/>
      <c r="C104" s="618"/>
      <c r="D104" s="618"/>
      <c r="E104" s="2873"/>
      <c r="F104" s="2874"/>
      <c r="G104" s="2874"/>
      <c r="H104" s="2874"/>
      <c r="I104" s="2874"/>
      <c r="J104" s="2874"/>
      <c r="K104" s="2874"/>
      <c r="L104" s="2874"/>
      <c r="M104" s="2874"/>
      <c r="N104" s="2874"/>
      <c r="O104" s="2874"/>
      <c r="P104" s="2874"/>
      <c r="Q104" s="2874"/>
      <c r="R104" s="2874"/>
      <c r="S104" s="2874"/>
      <c r="T104" s="2874"/>
      <c r="U104" s="2874"/>
      <c r="V104" s="2874"/>
      <c r="W104" s="2874"/>
      <c r="X104" s="2874"/>
      <c r="Y104" s="2874"/>
      <c r="Z104" s="2874"/>
      <c r="AA104" s="2874"/>
      <c r="AB104" s="2874"/>
      <c r="AC104" s="2874"/>
      <c r="AD104" s="2874"/>
      <c r="AE104" s="2874"/>
      <c r="AF104" s="2874"/>
      <c r="AG104" s="2874"/>
      <c r="AH104" s="2874"/>
      <c r="AI104" s="2874"/>
      <c r="AJ104" s="2875"/>
      <c r="AK104" s="619"/>
      <c r="AL104" s="619"/>
      <c r="AM104" s="619"/>
      <c r="AN104" s="615"/>
      <c r="AO104" s="616">
        <f>Application!B732</f>
        <v>0</v>
      </c>
      <c r="AQ104" s="616">
        <f>Application!O732</f>
        <v>0</v>
      </c>
      <c r="AU104" s="1350" t="str">
        <f>E112</f>
        <v>Studio/SRO</v>
      </c>
      <c r="AV104" s="616">
        <f t="array" ref="AV104">SUM(IF(Application!B728:F752="SRO/Studio",Application!G728:J752))</f>
        <v>53</v>
      </c>
      <c r="AW104" s="1364">
        <f>AV104/AV110</f>
        <v>1</v>
      </c>
    </row>
    <row r="105" spans="1:49" s="616" customFormat="1" ht="12.75" customHeight="1">
      <c r="A105" s="619"/>
      <c r="B105" s="618"/>
      <c r="C105" s="618"/>
      <c r="D105" s="618"/>
      <c r="E105" s="2873"/>
      <c r="F105" s="2874"/>
      <c r="G105" s="2874"/>
      <c r="H105" s="2874"/>
      <c r="I105" s="2874"/>
      <c r="J105" s="2874"/>
      <c r="K105" s="2874"/>
      <c r="L105" s="2874"/>
      <c r="M105" s="2874"/>
      <c r="N105" s="2874"/>
      <c r="O105" s="2874"/>
      <c r="P105" s="2874"/>
      <c r="Q105" s="2874"/>
      <c r="R105" s="2874"/>
      <c r="S105" s="2874"/>
      <c r="T105" s="2874"/>
      <c r="U105" s="2874"/>
      <c r="V105" s="2874"/>
      <c r="W105" s="2874"/>
      <c r="X105" s="2874"/>
      <c r="Y105" s="2874"/>
      <c r="Z105" s="2874"/>
      <c r="AA105" s="2874"/>
      <c r="AB105" s="2874"/>
      <c r="AC105" s="2874"/>
      <c r="AD105" s="2874"/>
      <c r="AE105" s="2874"/>
      <c r="AF105" s="2874"/>
      <c r="AG105" s="2874"/>
      <c r="AH105" s="2874"/>
      <c r="AI105" s="2874"/>
      <c r="AJ105" s="2875"/>
      <c r="AK105" s="619"/>
      <c r="AL105" s="619"/>
      <c r="AM105" s="619"/>
      <c r="AN105" s="615"/>
      <c r="AO105" s="616">
        <f>Application!B733</f>
        <v>0</v>
      </c>
      <c r="AQ105" s="616">
        <f>Application!O733</f>
        <v>0</v>
      </c>
      <c r="AU105" s="1350" t="str">
        <f>J112</f>
        <v>1-bedroom</v>
      </c>
      <c r="AV105" s="616">
        <f t="array" ref="AV105">SUM(IF(Application!B728:F752="1 Bedroom",Application!G728:J752))</f>
        <v>0</v>
      </c>
      <c r="AW105" s="1364">
        <f>AV105/AV110</f>
        <v>0</v>
      </c>
    </row>
    <row r="106" spans="1:49" s="616" customFormat="1" ht="12.75" customHeight="1">
      <c r="A106" s="619"/>
      <c r="B106" s="618"/>
      <c r="C106" s="618"/>
      <c r="D106" s="618"/>
      <c r="E106" s="2873"/>
      <c r="F106" s="2874"/>
      <c r="G106" s="2874"/>
      <c r="H106" s="2874"/>
      <c r="I106" s="2874"/>
      <c r="J106" s="2874"/>
      <c r="K106" s="2874"/>
      <c r="L106" s="2874"/>
      <c r="M106" s="2874"/>
      <c r="N106" s="2874"/>
      <c r="O106" s="2874"/>
      <c r="P106" s="2874"/>
      <c r="Q106" s="2874"/>
      <c r="R106" s="2874"/>
      <c r="S106" s="2874"/>
      <c r="T106" s="2874"/>
      <c r="U106" s="2874"/>
      <c r="V106" s="2874"/>
      <c r="W106" s="2874"/>
      <c r="X106" s="2874"/>
      <c r="Y106" s="2874"/>
      <c r="Z106" s="2874"/>
      <c r="AA106" s="2874"/>
      <c r="AB106" s="2874"/>
      <c r="AC106" s="2874"/>
      <c r="AD106" s="2874"/>
      <c r="AE106" s="2874"/>
      <c r="AF106" s="2874"/>
      <c r="AG106" s="2874"/>
      <c r="AH106" s="2874"/>
      <c r="AI106" s="2874"/>
      <c r="AJ106" s="2875"/>
      <c r="AK106" s="619"/>
      <c r="AL106" s="619"/>
      <c r="AM106" s="619"/>
      <c r="AN106" s="615"/>
      <c r="AO106" s="616">
        <f>Application!B734</f>
        <v>0</v>
      </c>
      <c r="AQ106" s="616">
        <f>Application!O734</f>
        <v>0</v>
      </c>
      <c r="AU106" s="1350" t="str">
        <f>O112</f>
        <v>2-bedroom</v>
      </c>
      <c r="AV106" s="616">
        <f t="array" ref="AV106">SUM(IF(Application!B728:F752="2 Bedrooms",Application!G728:J752))</f>
        <v>0</v>
      </c>
      <c r="AW106" s="1364">
        <f>AV106/AV110</f>
        <v>0</v>
      </c>
    </row>
    <row r="107" spans="1:49" s="616" customFormat="1" ht="12.75" customHeight="1">
      <c r="A107" s="619"/>
      <c r="B107" s="618"/>
      <c r="C107" s="618"/>
      <c r="D107" s="618"/>
      <c r="E107" s="2873"/>
      <c r="F107" s="2874"/>
      <c r="G107" s="2874"/>
      <c r="H107" s="2874"/>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74"/>
      <c r="AD107" s="2874"/>
      <c r="AE107" s="2874"/>
      <c r="AF107" s="2874"/>
      <c r="AG107" s="2874"/>
      <c r="AH107" s="2874"/>
      <c r="AI107" s="2874"/>
      <c r="AJ107" s="2875"/>
      <c r="AK107" s="619"/>
      <c r="AL107" s="619"/>
      <c r="AM107" s="619"/>
      <c r="AN107" s="615"/>
      <c r="AO107" s="616">
        <f>Application!B735</f>
        <v>0</v>
      </c>
      <c r="AQ107" s="616">
        <f>Application!O735</f>
        <v>0</v>
      </c>
      <c r="AU107" s="1350" t="str">
        <f>T112</f>
        <v>3-bedroom</v>
      </c>
      <c r="AV107" s="616">
        <f t="array" ref="AV107">SUM(IF(Application!B728:F752="3 Bedrooms",Application!G728:J752))</f>
        <v>0</v>
      </c>
      <c r="AW107" s="1364">
        <f>AV107/AV110</f>
        <v>0</v>
      </c>
    </row>
    <row r="108" spans="1:49" s="616" customFormat="1" ht="12.75" customHeight="1">
      <c r="A108" s="619"/>
      <c r="B108" s="618"/>
      <c r="C108" s="618"/>
      <c r="D108" s="618"/>
      <c r="E108" s="2873"/>
      <c r="F108" s="2874"/>
      <c r="G108" s="2874"/>
      <c r="H108" s="2874"/>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4"/>
      <c r="AD108" s="2874"/>
      <c r="AE108" s="2874"/>
      <c r="AF108" s="2874"/>
      <c r="AG108" s="2874"/>
      <c r="AH108" s="2874"/>
      <c r="AI108" s="2874"/>
      <c r="AJ108" s="2875"/>
      <c r="AK108" s="619"/>
      <c r="AL108" s="619"/>
      <c r="AM108" s="619"/>
      <c r="AN108" s="615"/>
      <c r="AO108" s="616">
        <f>Application!B736</f>
        <v>0</v>
      </c>
      <c r="AQ108" s="616">
        <f>Application!O736</f>
        <v>0</v>
      </c>
      <c r="AU108" s="1350" t="str">
        <f>Y112</f>
        <v>4-bedroom</v>
      </c>
      <c r="AV108" s="616">
        <f t="array" ref="AV108">SUM(IF(Application!B728:F752="4 Bedrooms",Application!G728:J752))</f>
        <v>0</v>
      </c>
      <c r="AW108" s="1364">
        <f>AV108/AV110</f>
        <v>0</v>
      </c>
    </row>
    <row r="109" spans="1:49" s="616" customFormat="1" ht="12.75" customHeight="1">
      <c r="A109" s="619"/>
      <c r="B109" s="618"/>
      <c r="C109" s="618"/>
      <c r="D109" s="618"/>
      <c r="E109" s="2873"/>
      <c r="F109" s="2874"/>
      <c r="G109" s="2874"/>
      <c r="H109" s="2874"/>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4"/>
      <c r="AD109" s="2874"/>
      <c r="AE109" s="2874"/>
      <c r="AF109" s="2874"/>
      <c r="AG109" s="2874"/>
      <c r="AH109" s="2874"/>
      <c r="AI109" s="2874"/>
      <c r="AJ109" s="2875"/>
      <c r="AK109" s="619"/>
      <c r="AL109" s="619"/>
      <c r="AM109" s="619"/>
      <c r="AN109" s="615"/>
      <c r="AO109" s="616">
        <f>Application!B737</f>
        <v>0</v>
      </c>
      <c r="AQ109" s="616">
        <f>Application!O737</f>
        <v>0</v>
      </c>
      <c r="AU109" s="1350" t="str">
        <f>AD112</f>
        <v>5-bedroom</v>
      </c>
      <c r="AV109" s="616">
        <f t="array" ref="AV109">SUM(IF(Application!B728:F752="5 Bedrooms",Application!G728:J752))</f>
        <v>0</v>
      </c>
      <c r="AW109" s="1364">
        <f>AV109/AV110</f>
        <v>0</v>
      </c>
    </row>
    <row r="110" spans="1:49" s="616" customFormat="1" ht="12.75" customHeight="1">
      <c r="A110" s="619"/>
      <c r="B110" s="618"/>
      <c r="C110" s="618"/>
      <c r="D110" s="618"/>
      <c r="E110" s="2873"/>
      <c r="F110" s="2874"/>
      <c r="G110" s="2874"/>
      <c r="H110" s="2874"/>
      <c r="I110" s="2874"/>
      <c r="J110" s="2874"/>
      <c r="K110" s="2874"/>
      <c r="L110" s="2874"/>
      <c r="M110" s="2874"/>
      <c r="N110" s="2874"/>
      <c r="O110" s="2874"/>
      <c r="P110" s="2874"/>
      <c r="Q110" s="2874"/>
      <c r="R110" s="2874"/>
      <c r="S110" s="2874"/>
      <c r="T110" s="2874"/>
      <c r="U110" s="2874"/>
      <c r="V110" s="2874"/>
      <c r="W110" s="2874"/>
      <c r="X110" s="2874"/>
      <c r="Y110" s="2874"/>
      <c r="Z110" s="2874"/>
      <c r="AA110" s="2874"/>
      <c r="AB110" s="2874"/>
      <c r="AC110" s="2874"/>
      <c r="AD110" s="2874"/>
      <c r="AE110" s="2874"/>
      <c r="AF110" s="2874"/>
      <c r="AG110" s="2874"/>
      <c r="AH110" s="2874"/>
      <c r="AI110" s="2874"/>
      <c r="AJ110" s="2875"/>
      <c r="AK110" s="619"/>
      <c r="AL110" s="619"/>
      <c r="AM110" s="619"/>
      <c r="AN110" s="615"/>
      <c r="AO110" s="616">
        <f>Application!B738</f>
        <v>0</v>
      </c>
      <c r="AQ110" s="616">
        <f>Application!O738</f>
        <v>0</v>
      </c>
      <c r="AV110" s="616">
        <f>SUM(AV104:AV109)</f>
        <v>53</v>
      </c>
      <c r="AW110" s="1364">
        <f>SUM(AW104:AW109)</f>
        <v>1</v>
      </c>
    </row>
    <row r="111" spans="1:49" s="616" customFormat="1" ht="12.75" customHeight="1">
      <c r="A111" s="619"/>
      <c r="B111" s="618"/>
      <c r="C111" s="618"/>
      <c r="D111" s="618"/>
      <c r="E111" s="1663"/>
      <c r="F111" s="1664"/>
      <c r="G111" s="1664"/>
      <c r="H111" s="1664"/>
      <c r="I111" s="1664"/>
      <c r="J111" s="1664"/>
      <c r="K111" s="1664"/>
      <c r="L111" s="1664"/>
      <c r="M111" s="1664"/>
      <c r="N111" s="1664"/>
      <c r="O111" s="1664"/>
      <c r="P111" s="1664"/>
      <c r="Q111" s="1664"/>
      <c r="R111" s="1664"/>
      <c r="S111" s="1664"/>
      <c r="T111" s="1664"/>
      <c r="U111" s="1664"/>
      <c r="V111" s="1664"/>
      <c r="W111" s="1664"/>
      <c r="X111" s="1664"/>
      <c r="Y111" s="1664"/>
      <c r="Z111" s="1664"/>
      <c r="AA111" s="1664"/>
      <c r="AB111" s="1664"/>
      <c r="AC111" s="1664"/>
      <c r="AD111" s="1664"/>
      <c r="AE111" s="1664"/>
      <c r="AF111" s="1664"/>
      <c r="AG111" s="1664"/>
      <c r="AH111" s="1664"/>
      <c r="AI111" s="1664"/>
      <c r="AJ111" s="1665"/>
      <c r="AK111" s="619"/>
      <c r="AL111" s="619"/>
      <c r="AM111" s="619"/>
      <c r="AN111" s="615"/>
      <c r="AO111" s="616">
        <f>Application!B739</f>
        <v>0</v>
      </c>
      <c r="AQ111" s="616">
        <f>Application!O739</f>
        <v>0</v>
      </c>
    </row>
    <row r="112" spans="1:49" s="616" customFormat="1" ht="12.75" customHeight="1">
      <c r="A112" s="619"/>
      <c r="B112" s="618"/>
      <c r="C112" s="619"/>
      <c r="D112" s="619"/>
      <c r="E112" s="2876" t="s">
        <v>2152</v>
      </c>
      <c r="F112" s="2877"/>
      <c r="G112" s="2877"/>
      <c r="H112" s="2877"/>
      <c r="I112" s="1128"/>
      <c r="J112" s="2877" t="s">
        <v>2153</v>
      </c>
      <c r="K112" s="2877"/>
      <c r="L112" s="2877"/>
      <c r="M112" s="2877"/>
      <c r="N112" s="1128"/>
      <c r="O112" s="2877" t="s">
        <v>2154</v>
      </c>
      <c r="P112" s="2877"/>
      <c r="Q112" s="2877"/>
      <c r="R112" s="2877"/>
      <c r="S112" s="1128"/>
      <c r="T112" s="2877" t="s">
        <v>2155</v>
      </c>
      <c r="U112" s="2877"/>
      <c r="V112" s="2877"/>
      <c r="W112" s="2877"/>
      <c r="X112" s="1128"/>
      <c r="Y112" s="2877" t="s">
        <v>2156</v>
      </c>
      <c r="Z112" s="2877"/>
      <c r="AA112" s="2877"/>
      <c r="AB112" s="2877"/>
      <c r="AC112" s="1128"/>
      <c r="AD112" s="2877" t="s">
        <v>2157</v>
      </c>
      <c r="AE112" s="2877"/>
      <c r="AF112" s="2877"/>
      <c r="AG112" s="2877"/>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1"/>
      <c r="F113" s="1127"/>
      <c r="G113" s="1127"/>
      <c r="H113" s="1127"/>
      <c r="I113" s="1128"/>
      <c r="J113" s="1127"/>
      <c r="K113" s="1127"/>
      <c r="L113" s="1127"/>
      <c r="M113" s="1127"/>
      <c r="N113" s="1128"/>
      <c r="O113" s="1127"/>
      <c r="P113" s="1127"/>
      <c r="Q113" s="1127"/>
      <c r="R113" s="1127"/>
      <c r="S113" s="1128"/>
      <c r="T113" s="1127"/>
      <c r="U113" s="1127"/>
      <c r="V113" s="1127"/>
      <c r="W113" s="1127"/>
      <c r="X113" s="1128"/>
      <c r="Y113" s="1127"/>
      <c r="Z113" s="1127"/>
      <c r="AA113" s="1127"/>
      <c r="AB113" s="1127"/>
      <c r="AC113" s="1128"/>
      <c r="AD113" s="1127"/>
      <c r="AE113" s="1127"/>
      <c r="AF113" s="1127"/>
      <c r="AG113" s="1127"/>
      <c r="AH113" s="1128"/>
      <c r="AI113" s="1128"/>
      <c r="AJ113" s="1129"/>
      <c r="AK113" s="619"/>
      <c r="AL113" s="619"/>
      <c r="AM113" s="619"/>
      <c r="AN113" s="615"/>
      <c r="AO113" s="616">
        <f>Application!B741</f>
        <v>0</v>
      </c>
      <c r="AQ113" s="616">
        <f>Application!O741</f>
        <v>0</v>
      </c>
    </row>
    <row r="114" spans="1:52" s="616" customFormat="1" ht="12.75" customHeight="1">
      <c r="A114" s="619"/>
      <c r="B114" s="637"/>
      <c r="C114" s="619"/>
      <c r="D114" s="619"/>
      <c r="E114" s="1132" t="s">
        <v>2158</v>
      </c>
      <c r="F114" s="1127"/>
      <c r="G114" s="1127"/>
      <c r="H114" s="1127"/>
      <c r="I114" s="1128"/>
      <c r="J114" s="1127"/>
      <c r="K114" s="1127"/>
      <c r="L114" s="1127"/>
      <c r="M114" s="1127"/>
      <c r="N114" s="1128"/>
      <c r="O114" s="1127"/>
      <c r="P114" s="1127"/>
      <c r="Q114" s="1127"/>
      <c r="R114" s="1127"/>
      <c r="S114" s="1128"/>
      <c r="T114" s="1127"/>
      <c r="U114" s="1127"/>
      <c r="V114" s="1127"/>
      <c r="W114" s="1127"/>
      <c r="X114" s="1128"/>
      <c r="Y114" s="1127"/>
      <c r="Z114" s="1127"/>
      <c r="AA114" s="1127"/>
      <c r="AB114" s="1127"/>
      <c r="AC114" s="1128"/>
      <c r="AD114" s="1127"/>
      <c r="AE114" s="1127"/>
      <c r="AF114" s="1127"/>
      <c r="AG114" s="1127"/>
      <c r="AH114" s="1128"/>
      <c r="AI114" s="1128"/>
      <c r="AJ114" s="1129"/>
      <c r="AK114" s="619"/>
      <c r="AL114" s="619"/>
      <c r="AM114" s="619"/>
      <c r="AN114" s="615"/>
      <c r="AO114" s="616">
        <f>Application!B742</f>
        <v>0</v>
      </c>
      <c r="AQ114" s="616">
        <f>Application!O742</f>
        <v>0</v>
      </c>
    </row>
    <row r="115" spans="1:52" s="616" customFormat="1" ht="12.75" customHeight="1">
      <c r="A115" s="619"/>
      <c r="B115" s="637"/>
      <c r="C115" s="619"/>
      <c r="D115" s="619"/>
      <c r="E115" s="2889">
        <v>1161</v>
      </c>
      <c r="F115" s="2866"/>
      <c r="G115" s="2866"/>
      <c r="H115" s="2866"/>
      <c r="I115" s="1130"/>
      <c r="J115" s="2866"/>
      <c r="K115" s="2866"/>
      <c r="L115" s="2866"/>
      <c r="M115" s="2866"/>
      <c r="N115" s="1130"/>
      <c r="O115" s="2866"/>
      <c r="P115" s="2866"/>
      <c r="Q115" s="2866"/>
      <c r="R115" s="2866"/>
      <c r="S115" s="1130"/>
      <c r="T115" s="2866"/>
      <c r="U115" s="2866"/>
      <c r="V115" s="2866"/>
      <c r="W115" s="2866"/>
      <c r="X115" s="1130"/>
      <c r="Y115" s="2866"/>
      <c r="Z115" s="2866"/>
      <c r="AA115" s="2866"/>
      <c r="AB115" s="2866"/>
      <c r="AC115" s="1130"/>
      <c r="AD115" s="2866"/>
      <c r="AE115" s="2866"/>
      <c r="AF115" s="2866"/>
      <c r="AG115" s="2866"/>
      <c r="AH115" s="1128"/>
      <c r="AI115" s="1128"/>
      <c r="AJ115" s="1129"/>
      <c r="AK115" s="619"/>
      <c r="AL115" s="619"/>
      <c r="AM115" s="619"/>
      <c r="AN115" s="615"/>
      <c r="AO115" s="616">
        <f>Application!B743</f>
        <v>0</v>
      </c>
      <c r="AQ115" s="616">
        <f>Application!O743</f>
        <v>0</v>
      </c>
    </row>
    <row r="116" spans="1:52" s="616" customFormat="1" ht="12.75" customHeight="1">
      <c r="A116" s="619"/>
      <c r="B116" s="637"/>
      <c r="C116" s="619"/>
      <c r="D116" s="619"/>
      <c r="E116" s="1131"/>
      <c r="F116" s="1127"/>
      <c r="G116" s="1127"/>
      <c r="H116" s="1127"/>
      <c r="I116" s="1128"/>
      <c r="J116" s="1127"/>
      <c r="K116" s="1127"/>
      <c r="L116" s="1127"/>
      <c r="M116" s="1127"/>
      <c r="N116" s="1128"/>
      <c r="O116" s="1127"/>
      <c r="P116" s="1127"/>
      <c r="Q116" s="1127"/>
      <c r="R116" s="1127"/>
      <c r="S116" s="1128"/>
      <c r="T116" s="1127"/>
      <c r="U116" s="1127"/>
      <c r="V116" s="1127"/>
      <c r="W116" s="1127"/>
      <c r="X116" s="1128"/>
      <c r="Y116" s="1127"/>
      <c r="Z116" s="1127"/>
      <c r="AA116" s="1127"/>
      <c r="AB116" s="1127"/>
      <c r="AC116" s="1128"/>
      <c r="AD116" s="1127"/>
      <c r="AE116" s="1127"/>
      <c r="AF116" s="1127"/>
      <c r="AG116" s="1127"/>
      <c r="AH116" s="1128"/>
      <c r="AI116" s="1128"/>
      <c r="AJ116" s="1129"/>
      <c r="AK116" s="619"/>
      <c r="AL116" s="619"/>
      <c r="AM116" s="619"/>
      <c r="AN116" s="615"/>
      <c r="AO116" s="616">
        <f>Application!B744</f>
        <v>0</v>
      </c>
      <c r="AQ116" s="616">
        <f>Application!O744</f>
        <v>0</v>
      </c>
      <c r="AU116" s="1362"/>
      <c r="AV116" s="1362"/>
      <c r="AW116" s="1362"/>
      <c r="AX116" s="1362"/>
      <c r="AY116" s="1362"/>
      <c r="AZ116" s="1362"/>
    </row>
    <row r="117" spans="1:52" s="616" customFormat="1" ht="12.75" customHeight="1">
      <c r="A117" s="619"/>
      <c r="B117" s="637"/>
      <c r="C117" s="619"/>
      <c r="D117" s="619"/>
      <c r="E117" s="1132" t="s">
        <v>2159</v>
      </c>
      <c r="F117" s="1127"/>
      <c r="G117" s="1127"/>
      <c r="H117" s="1127"/>
      <c r="I117" s="1128"/>
      <c r="J117" s="1127"/>
      <c r="K117" s="1127"/>
      <c r="L117" s="1127"/>
      <c r="M117" s="1127"/>
      <c r="N117" s="1128"/>
      <c r="O117" s="1127"/>
      <c r="P117" s="1127"/>
      <c r="Q117" s="1127"/>
      <c r="R117" s="1127"/>
      <c r="S117" s="1128"/>
      <c r="T117" s="1127"/>
      <c r="U117" s="1127"/>
      <c r="V117" s="1127"/>
      <c r="W117" s="1127"/>
      <c r="X117" s="1128"/>
      <c r="Y117" s="1127"/>
      <c r="Z117" s="1127"/>
      <c r="AA117" s="1127"/>
      <c r="AB117" s="1127"/>
      <c r="AC117" s="1128"/>
      <c r="AD117" s="1127"/>
      <c r="AE117" s="1127"/>
      <c r="AF117" s="1127"/>
      <c r="AG117" s="1127"/>
      <c r="AH117" s="1128"/>
      <c r="AI117" s="1128"/>
      <c r="AJ117" s="1129"/>
      <c r="AK117" s="619"/>
      <c r="AL117" s="619"/>
      <c r="AM117" s="619"/>
      <c r="AN117" s="615"/>
      <c r="AO117" s="616">
        <f>Application!B745</f>
        <v>0</v>
      </c>
      <c r="AQ117" s="616">
        <f>Application!O745</f>
        <v>0</v>
      </c>
      <c r="AU117" s="1362"/>
      <c r="AV117" s="1362"/>
      <c r="AW117" s="1362"/>
      <c r="AX117" s="1362"/>
      <c r="AY117" s="1362"/>
      <c r="AZ117" s="1362"/>
    </row>
    <row r="118" spans="1:52" s="616" customFormat="1" ht="12.75" customHeight="1">
      <c r="A118" s="619"/>
      <c r="B118" s="618"/>
      <c r="C118" s="619"/>
      <c r="D118" s="619"/>
      <c r="E118" s="2867">
        <f>Application!DX663</f>
        <v>608.7735849056603</v>
      </c>
      <c r="F118" s="2825"/>
      <c r="G118" s="2825"/>
      <c r="H118" s="2825"/>
      <c r="I118" s="1130"/>
      <c r="J118" s="2825">
        <f>Application!EC663</f>
        <v>0</v>
      </c>
      <c r="K118" s="2825"/>
      <c r="L118" s="2825"/>
      <c r="M118" s="2825"/>
      <c r="N118" s="1130"/>
      <c r="O118" s="2825">
        <f>Application!EH663</f>
        <v>0</v>
      </c>
      <c r="P118" s="2825"/>
      <c r="Q118" s="2825"/>
      <c r="R118" s="2825"/>
      <c r="S118" s="1134"/>
      <c r="T118" s="2825">
        <f>Application!EM663</f>
        <v>0</v>
      </c>
      <c r="U118" s="2825"/>
      <c r="V118" s="2825"/>
      <c r="W118" s="2825"/>
      <c r="X118" s="1134"/>
      <c r="Y118" s="2825">
        <f>Application!ER663</f>
        <v>0</v>
      </c>
      <c r="Z118" s="2825"/>
      <c r="AA118" s="2825"/>
      <c r="AB118" s="2825"/>
      <c r="AC118" s="1134"/>
      <c r="AD118" s="2825">
        <f>Application!EW663</f>
        <v>0</v>
      </c>
      <c r="AE118" s="2825"/>
      <c r="AF118" s="2825"/>
      <c r="AG118" s="2825"/>
      <c r="AH118" s="653"/>
      <c r="AI118" s="653"/>
      <c r="AJ118" s="655"/>
      <c r="AK118" s="619"/>
      <c r="AL118" s="619"/>
      <c r="AM118" s="619"/>
      <c r="AN118" s="615"/>
      <c r="AO118" s="616">
        <f>Application!B746</f>
        <v>0</v>
      </c>
      <c r="AQ118" s="616">
        <f>Application!O746</f>
        <v>0</v>
      </c>
      <c r="AU118" s="1362"/>
      <c r="AV118" s="1362"/>
      <c r="AW118" s="1363"/>
      <c r="AX118" s="1363"/>
      <c r="AY118" s="1362"/>
      <c r="AZ118" s="1362"/>
    </row>
    <row r="119" spans="1:52" s="616" customFormat="1" ht="12.75" customHeight="1">
      <c r="A119" s="619"/>
      <c r="B119" s="618"/>
      <c r="C119" s="619"/>
      <c r="D119" s="619"/>
      <c r="E119" s="1133"/>
      <c r="F119" s="1127"/>
      <c r="G119" s="1127"/>
      <c r="H119" s="1127"/>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62"/>
      <c r="AV119" s="1362"/>
      <c r="AW119" s="1363"/>
      <c r="AX119" s="1363"/>
      <c r="AY119" s="1362"/>
      <c r="AZ119" s="1362"/>
    </row>
    <row r="120" spans="1:52" s="616" customFormat="1" ht="12.75" customHeight="1">
      <c r="A120" s="619"/>
      <c r="B120" s="618"/>
      <c r="C120" s="619"/>
      <c r="D120" s="619"/>
      <c r="E120" s="1132" t="s">
        <v>2160</v>
      </c>
      <c r="F120" s="1127"/>
      <c r="G120" s="1127"/>
      <c r="H120" s="1127"/>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62"/>
      <c r="AV120" s="1362"/>
      <c r="AW120" s="1363"/>
      <c r="AX120" s="1363"/>
      <c r="AY120" s="1362"/>
      <c r="AZ120" s="1362"/>
    </row>
    <row r="121" spans="1:52" s="616" customFormat="1" ht="12.75" customHeight="1">
      <c r="A121" s="619"/>
      <c r="B121" s="618"/>
      <c r="C121" s="619"/>
      <c r="D121" s="619"/>
      <c r="E121" s="3093">
        <f>(E115-E118)/E115</f>
        <v>0.47564721369021506</v>
      </c>
      <c r="F121" s="3094"/>
      <c r="G121" s="3094"/>
      <c r="H121" s="3095"/>
      <c r="I121" s="653"/>
      <c r="J121" s="3093" t="e">
        <f>(J115-J118)/J115</f>
        <v>#DIV/0!</v>
      </c>
      <c r="K121" s="3094"/>
      <c r="L121" s="3094"/>
      <c r="M121" s="3095"/>
      <c r="N121" s="653"/>
      <c r="O121" s="3093" t="e">
        <f>(O115-O118)/O115</f>
        <v>#DIV/0!</v>
      </c>
      <c r="P121" s="3094"/>
      <c r="Q121" s="3094"/>
      <c r="R121" s="3095"/>
      <c r="S121" s="653"/>
      <c r="T121" s="3093" t="e">
        <f>(T115-T118)/T115</f>
        <v>#DIV/0!</v>
      </c>
      <c r="U121" s="3094"/>
      <c r="V121" s="3094"/>
      <c r="W121" s="3095"/>
      <c r="X121" s="653"/>
      <c r="Y121" s="3093" t="e">
        <f>(Y115-Y118)/Y115</f>
        <v>#DIV/0!</v>
      </c>
      <c r="Z121" s="3094"/>
      <c r="AA121" s="3094"/>
      <c r="AB121" s="3095"/>
      <c r="AC121" s="653"/>
      <c r="AD121" s="3093" t="e">
        <f>(AD115-AD118)/AD115</f>
        <v>#DIV/0!</v>
      </c>
      <c r="AE121" s="3094"/>
      <c r="AF121" s="3094"/>
      <c r="AG121" s="3095"/>
      <c r="AH121" s="653"/>
      <c r="AI121" s="653"/>
      <c r="AJ121" s="655"/>
      <c r="AK121" s="619"/>
      <c r="AL121" s="619"/>
      <c r="AM121" s="619"/>
      <c r="AN121" s="615"/>
      <c r="AO121" s="616">
        <f>Application!B749</f>
        <v>0</v>
      </c>
      <c r="AQ121" s="616">
        <f>Application!O749</f>
        <v>0</v>
      </c>
      <c r="AU121" s="1362"/>
      <c r="AV121" s="1362"/>
      <c r="AW121" s="1363"/>
      <c r="AX121" s="1363"/>
      <c r="AY121" s="1362"/>
      <c r="AZ121" s="1362"/>
    </row>
    <row r="122" spans="1:52" s="616" customFormat="1" ht="12.75" customHeight="1">
      <c r="A122" s="619"/>
      <c r="B122" s="618"/>
      <c r="C122" s="619"/>
      <c r="D122" s="619"/>
      <c r="E122" s="1360"/>
      <c r="F122" s="1359"/>
      <c r="G122" s="1359"/>
      <c r="H122" s="1359"/>
      <c r="I122" s="653"/>
      <c r="J122" s="1359"/>
      <c r="K122" s="1359"/>
      <c r="L122" s="1359"/>
      <c r="M122" s="1359"/>
      <c r="N122" s="653"/>
      <c r="O122" s="1359"/>
      <c r="P122" s="1359"/>
      <c r="Q122" s="1359"/>
      <c r="R122" s="1359"/>
      <c r="S122" s="653"/>
      <c r="T122" s="1359"/>
      <c r="U122" s="1359"/>
      <c r="V122" s="1359"/>
      <c r="W122" s="1359"/>
      <c r="X122" s="653"/>
      <c r="Y122" s="1359"/>
      <c r="Z122" s="1359"/>
      <c r="AA122" s="1359"/>
      <c r="AB122" s="1359"/>
      <c r="AC122" s="653"/>
      <c r="AD122" s="1359"/>
      <c r="AE122" s="1359"/>
      <c r="AF122" s="1359"/>
      <c r="AG122" s="1359"/>
      <c r="AH122" s="653"/>
      <c r="AI122" s="653"/>
      <c r="AJ122" s="655"/>
      <c r="AK122" s="619"/>
      <c r="AL122" s="619"/>
      <c r="AM122" s="619"/>
      <c r="AN122" s="615"/>
      <c r="AO122" s="616">
        <f>Application!B750</f>
        <v>0</v>
      </c>
      <c r="AQ122" s="616">
        <f>Application!O750</f>
        <v>0</v>
      </c>
      <c r="AU122" s="1362"/>
      <c r="AV122" s="1362"/>
      <c r="AW122" s="1363"/>
      <c r="AX122" s="1363"/>
      <c r="AY122" s="1362"/>
      <c r="AZ122" s="1362"/>
    </row>
    <row r="123" spans="1:52" s="616" customFormat="1" ht="12.75" customHeight="1">
      <c r="A123" s="619"/>
      <c r="B123" s="618"/>
      <c r="C123" s="619"/>
      <c r="D123" s="619"/>
      <c r="E123" s="1361" t="s">
        <v>2161</v>
      </c>
      <c r="F123" s="1359"/>
      <c r="G123" s="1359"/>
      <c r="H123" s="1359"/>
      <c r="I123" s="653"/>
      <c r="J123" s="1359"/>
      <c r="K123" s="1359"/>
      <c r="L123" s="1359"/>
      <c r="M123" s="1359"/>
      <c r="N123" s="653"/>
      <c r="O123" s="1359"/>
      <c r="P123" s="1359"/>
      <c r="Q123" s="1359"/>
      <c r="R123" s="1359"/>
      <c r="S123" s="653"/>
      <c r="T123" s="1359"/>
      <c r="U123" s="1359"/>
      <c r="V123" s="1359"/>
      <c r="W123" s="1359"/>
      <c r="X123" s="653"/>
      <c r="Y123" s="1359"/>
      <c r="Z123" s="1359"/>
      <c r="AA123" s="1359"/>
      <c r="AB123" s="1359"/>
      <c r="AC123" s="653"/>
      <c r="AD123" s="1359"/>
      <c r="AE123" s="1359"/>
      <c r="AF123" s="1359"/>
      <c r="AG123" s="1359"/>
      <c r="AH123" s="653"/>
      <c r="AI123" s="653"/>
      <c r="AJ123" s="655"/>
      <c r="AK123" s="619"/>
      <c r="AL123" s="619"/>
      <c r="AM123" s="619"/>
      <c r="AN123" s="615"/>
      <c r="AO123" s="616">
        <f>Application!B751</f>
        <v>0</v>
      </c>
      <c r="AQ123" s="616">
        <f>Application!O751</f>
        <v>0</v>
      </c>
      <c r="AU123" s="1363"/>
      <c r="AV123" s="1362"/>
      <c r="AW123" s="1363"/>
      <c r="AX123" s="1363"/>
      <c r="AY123" s="1362"/>
      <c r="AZ123" s="1362"/>
    </row>
    <row r="124" spans="1:52" s="616" customFormat="1" ht="12.75" customHeight="1">
      <c r="A124" s="619"/>
      <c r="B124" s="618"/>
      <c r="C124" s="619"/>
      <c r="D124" s="619"/>
      <c r="E124" s="2822">
        <f>IF(((E121-0.1)*AW104)&gt;0,((E121-0.1)*AW104),0)</f>
        <v>0.37564721369021503</v>
      </c>
      <c r="F124" s="2823"/>
      <c r="G124" s="2823"/>
      <c r="H124" s="2824"/>
      <c r="I124" s="653"/>
      <c r="J124" s="2822" t="e">
        <f>IF(((J121-0.1)*AW105)&gt;0,((J121-0.1)*AW105),0)</f>
        <v>#DIV/0!</v>
      </c>
      <c r="K124" s="2823"/>
      <c r="L124" s="2823"/>
      <c r="M124" s="2824"/>
      <c r="N124" s="653"/>
      <c r="O124" s="2822" t="e">
        <f>IF(((O121-0.1)*AW106)&gt;0,((O121-0.1)*AW106),0)</f>
        <v>#DIV/0!</v>
      </c>
      <c r="P124" s="2823"/>
      <c r="Q124" s="2823"/>
      <c r="R124" s="2824"/>
      <c r="S124" s="653"/>
      <c r="T124" s="2822" t="e">
        <f>IF(((T121-0.1)*AW107)&gt;0,((T121-0.1)*AW107),0)</f>
        <v>#DIV/0!</v>
      </c>
      <c r="U124" s="2823"/>
      <c r="V124" s="2823"/>
      <c r="W124" s="2824"/>
      <c r="X124" s="653"/>
      <c r="Y124" s="2822" t="e">
        <f>IF(((Y121-0.1)*AW108)&gt;0,((Y121-0.1)*AW108),0)</f>
        <v>#DIV/0!</v>
      </c>
      <c r="Z124" s="2823"/>
      <c r="AA124" s="2823"/>
      <c r="AB124" s="2824"/>
      <c r="AC124" s="653"/>
      <c r="AD124" s="2822" t="e">
        <f>IF(((AD121-0.1)*AW109)&gt;0,((AD121-0.1)*AW109),0)</f>
        <v>#DIV/0!</v>
      </c>
      <c r="AE124" s="2823"/>
      <c r="AF124" s="2823"/>
      <c r="AG124" s="2824"/>
      <c r="AH124" s="653"/>
      <c r="AI124" s="653"/>
      <c r="AJ124" s="655"/>
      <c r="AK124" s="619"/>
      <c r="AL124" s="619"/>
      <c r="AM124" s="619"/>
      <c r="AN124" s="615"/>
      <c r="AO124" s="616">
        <f>Application!B752</f>
        <v>0</v>
      </c>
      <c r="AQ124" s="616">
        <f>Application!O752</f>
        <v>0</v>
      </c>
      <c r="AU124" s="1362"/>
      <c r="AV124" s="1362"/>
      <c r="AW124" s="1362"/>
      <c r="AX124" s="1363"/>
      <c r="AY124" s="1362"/>
      <c r="AZ124" s="1362"/>
    </row>
    <row r="125" spans="1:52" s="616" customFormat="1" ht="12.75" customHeight="1">
      <c r="A125" s="619"/>
      <c r="B125" s="618"/>
      <c r="C125" s="619"/>
      <c r="D125" s="619"/>
      <c r="E125" s="1133"/>
      <c r="F125" s="1127"/>
      <c r="G125" s="1127"/>
      <c r="H125" s="1127"/>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62"/>
      <c r="AV125" s="1362"/>
      <c r="AW125" s="1362"/>
      <c r="AX125" s="1362"/>
      <c r="AY125" s="1362"/>
      <c r="AZ125" s="1362"/>
    </row>
    <row r="126" spans="1:52" s="616" customFormat="1" ht="12.75" customHeight="1">
      <c r="A126" s="619"/>
      <c r="B126" s="618"/>
      <c r="C126" s="619"/>
      <c r="D126" s="619"/>
      <c r="E126" s="3093">
        <f>ROUNDDOWN(SUMIF(E124:AG124,"&gt;0"),2)</f>
        <v>0.37</v>
      </c>
      <c r="F126" s="3094"/>
      <c r="G126" s="3094"/>
      <c r="H126" s="3095"/>
      <c r="I126" s="1128"/>
      <c r="J126" s="1135" t="s">
        <v>2162</v>
      </c>
      <c r="K126" s="1128"/>
      <c r="L126" s="1128"/>
      <c r="M126" s="1128"/>
      <c r="N126" s="1128"/>
      <c r="O126" s="1128"/>
      <c r="P126" s="653"/>
      <c r="Q126" s="653"/>
      <c r="R126" s="653"/>
      <c r="S126" s="653"/>
      <c r="T126" s="653"/>
      <c r="U126" s="653"/>
      <c r="V126" s="653"/>
      <c r="W126" s="653"/>
      <c r="X126" s="653"/>
      <c r="Y126" s="653"/>
      <c r="Z126" s="653"/>
      <c r="AA126" s="653"/>
      <c r="AB126" s="653"/>
      <c r="AC126" s="653"/>
      <c r="AD126" s="1136"/>
      <c r="AE126" s="1136"/>
      <c r="AF126" s="1136"/>
      <c r="AG126" s="1136"/>
      <c r="AH126" s="653"/>
      <c r="AI126" s="653"/>
      <c r="AJ126" s="655"/>
      <c r="AK126" s="619"/>
      <c r="AL126" s="619"/>
      <c r="AM126" s="619"/>
      <c r="AN126" s="615"/>
      <c r="AU126" s="1362"/>
      <c r="AV126" s="1362"/>
      <c r="AW126" s="1362"/>
      <c r="AX126" s="1363"/>
      <c r="AY126" s="1362"/>
      <c r="AZ126" s="1362"/>
    </row>
    <row r="127" spans="1:52" s="616" customFormat="1" ht="12.75" customHeight="1">
      <c r="A127" s="619"/>
      <c r="B127" s="618"/>
      <c r="C127" s="619"/>
      <c r="D127" s="619"/>
      <c r="E127" s="2862">
        <f>IF((E126*100)&gt;10,10,E126*100)</f>
        <v>10</v>
      </c>
      <c r="F127" s="2863"/>
      <c r="G127" s="2863"/>
      <c r="H127" s="2864"/>
      <c r="I127" s="653"/>
      <c r="J127" s="656" t="s">
        <v>2141</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62"/>
      <c r="AV127" s="1362"/>
      <c r="AW127" s="1362"/>
      <c r="AX127" s="1362"/>
      <c r="AY127" s="1362"/>
      <c r="AZ127" s="136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46"/>
      <c r="AU128" s="1362"/>
      <c r="AV128" s="1362"/>
      <c r="AW128" s="1363"/>
      <c r="AX128" s="1362"/>
      <c r="AY128" s="1362"/>
      <c r="AZ128" s="136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62"/>
      <c r="AV129" s="1362"/>
      <c r="AW129" s="1362"/>
      <c r="AX129" s="1362"/>
      <c r="AY129" s="1362"/>
      <c r="AZ129" s="136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2163</v>
      </c>
      <c r="AK131" s="2862">
        <f>E127</f>
        <v>10</v>
      </c>
      <c r="AL131" s="2863"/>
      <c r="AM131" s="2864"/>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90"/>
      <c r="J133" s="1690"/>
      <c r="K133" s="1690"/>
      <c r="L133" s="1690"/>
      <c r="M133" s="1690"/>
      <c r="N133" s="1690"/>
      <c r="O133" s="1690"/>
      <c r="P133" s="1690"/>
      <c r="Q133" s="1690"/>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2164</v>
      </c>
      <c r="AE134" s="2847" t="s">
        <v>2121</v>
      </c>
      <c r="AF134" s="2847"/>
      <c r="AG134" s="2847"/>
      <c r="AH134" s="2847"/>
      <c r="AI134" s="2847"/>
      <c r="AJ134" s="2847"/>
      <c r="AK134" s="2847"/>
      <c r="AL134" s="666"/>
      <c r="AM134" s="667"/>
      <c r="AN134" s="668"/>
      <c r="AO134" s="616"/>
    </row>
    <row r="135" spans="1:52" s="618" customFormat="1" ht="13.15" customHeight="1">
      <c r="A135" s="617"/>
      <c r="AE135" s="666"/>
      <c r="AF135" s="666"/>
      <c r="AG135" s="666"/>
      <c r="AH135" s="666"/>
      <c r="AI135" s="666"/>
      <c r="AJ135" s="666"/>
      <c r="AK135" s="666"/>
      <c r="AL135" s="666"/>
      <c r="AM135" s="667"/>
      <c r="AN135" s="668"/>
    </row>
    <row r="136" spans="1:52" s="613" customFormat="1" ht="12.75" customHeight="1">
      <c r="A136" s="617"/>
      <c r="B136" s="617" t="s">
        <v>2165</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885" t="s">
        <v>2166</v>
      </c>
      <c r="AG136" s="2885"/>
      <c r="AH136" s="2885"/>
      <c r="AI136" s="2885"/>
      <c r="AJ136" s="2885"/>
      <c r="AK136" s="2885"/>
      <c r="AL136" s="2885"/>
      <c r="AM136" s="667"/>
      <c r="AN136" s="612"/>
    </row>
    <row r="137" spans="1:52" s="613" customFormat="1" ht="12.75" customHeight="1">
      <c r="A137" s="617"/>
      <c r="B137" s="669" t="s">
        <v>1135</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67"/>
      <c r="AM137" s="667"/>
      <c r="AN137" s="612"/>
    </row>
    <row r="138" spans="1:52" s="613" customFormat="1" ht="15" customHeight="1">
      <c r="A138" s="617"/>
      <c r="B138" s="2886" t="s">
        <v>1130</v>
      </c>
      <c r="C138" s="2886"/>
      <c r="D138" s="2886"/>
      <c r="E138" s="2886"/>
      <c r="F138" s="2886"/>
      <c r="G138" s="2886"/>
      <c r="H138" s="2886"/>
      <c r="I138" s="2886"/>
      <c r="J138" s="2886"/>
      <c r="K138" s="2886"/>
      <c r="L138" s="2886"/>
      <c r="M138" s="2886"/>
      <c r="N138" s="2886"/>
      <c r="O138" s="2886"/>
      <c r="P138" s="2886"/>
      <c r="Q138" s="2886"/>
      <c r="R138" s="2886"/>
      <c r="S138" s="2886"/>
      <c r="T138" s="2886"/>
      <c r="U138" s="2886"/>
      <c r="V138" s="2886"/>
      <c r="W138" s="2886"/>
      <c r="X138" s="2886"/>
      <c r="Y138" s="2886"/>
      <c r="Z138" s="2886"/>
      <c r="AA138" s="2886"/>
      <c r="AB138" s="2886"/>
      <c r="AC138" s="2886"/>
      <c r="AD138" s="618"/>
      <c r="AE138" s="1667"/>
      <c r="AF138" s="1667"/>
      <c r="AG138" s="1667"/>
      <c r="AH138" s="1667"/>
      <c r="AI138" s="1667"/>
      <c r="AJ138" s="1667"/>
      <c r="AK138" s="1667"/>
      <c r="AL138" s="1667"/>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67"/>
      <c r="AF139" s="1667"/>
      <c r="AG139" s="1667"/>
      <c r="AH139" s="1667"/>
      <c r="AI139" s="1667"/>
      <c r="AJ139" s="1667"/>
      <c r="AK139" s="1667"/>
      <c r="AL139" s="1667"/>
      <c r="AM139" s="667"/>
      <c r="AN139" s="615"/>
      <c r="AO139" s="1568" t="s">
        <v>294</v>
      </c>
      <c r="AP139" s="623"/>
    </row>
    <row r="140" spans="1:52" s="613" customFormat="1" ht="12.75" customHeight="1">
      <c r="A140" s="617"/>
      <c r="B140" s="618" t="s">
        <v>2167</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2168</v>
      </c>
      <c r="AP140" s="675">
        <v>5</v>
      </c>
    </row>
    <row r="141" spans="1:52" s="613" customFormat="1" ht="12.75" customHeight="1">
      <c r="A141" s="617"/>
      <c r="B141" s="2904" t="s">
        <v>2169</v>
      </c>
      <c r="C141" s="2904"/>
      <c r="D141" s="2904"/>
      <c r="E141" s="2904"/>
      <c r="F141" s="2904"/>
      <c r="G141" s="2904"/>
      <c r="H141" s="2904"/>
      <c r="I141" s="2904"/>
      <c r="J141" s="2904"/>
      <c r="K141" s="2904"/>
      <c r="L141" s="2904"/>
      <c r="M141" s="2904"/>
      <c r="N141" s="2904"/>
      <c r="O141" s="2904"/>
      <c r="P141" s="2904"/>
      <c r="Q141" s="2904"/>
      <c r="R141" s="2904"/>
      <c r="S141" s="2904"/>
      <c r="T141" s="2904"/>
      <c r="U141" s="2904"/>
      <c r="V141" s="2904"/>
      <c r="W141" s="2904"/>
      <c r="X141" s="2904"/>
      <c r="Y141" s="2904"/>
      <c r="Z141" s="2904"/>
      <c r="AA141" s="2904"/>
      <c r="AB141" s="2904"/>
      <c r="AC141" s="2904"/>
      <c r="AD141" s="2904"/>
      <c r="AE141" s="2904"/>
      <c r="AF141" s="2904"/>
      <c r="AG141" s="2904"/>
      <c r="AH141" s="2904"/>
      <c r="AI141" s="2904"/>
      <c r="AM141" s="667"/>
      <c r="AN141" s="612"/>
      <c r="AO141" s="674" t="s">
        <v>2169</v>
      </c>
      <c r="AP141" s="675">
        <v>7</v>
      </c>
    </row>
    <row r="142" spans="1:52" s="613" customFormat="1" ht="13.15"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2170</v>
      </c>
      <c r="AP142" s="675">
        <v>7</v>
      </c>
    </row>
    <row r="143" spans="1:52" s="613" customFormat="1" ht="12.75" customHeight="1">
      <c r="A143" s="676"/>
      <c r="B143" s="618" t="s">
        <v>2171</v>
      </c>
      <c r="AB143" s="2905" t="s">
        <v>299</v>
      </c>
      <c r="AC143" s="2905"/>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68" t="s">
        <v>2172</v>
      </c>
      <c r="AP144" s="675"/>
    </row>
    <row r="145" spans="1:42" s="613" customFormat="1" ht="12.75" customHeight="1">
      <c r="A145" s="617"/>
      <c r="B145" s="669" t="s">
        <v>2173</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2174</v>
      </c>
      <c r="AP145" s="675">
        <v>5</v>
      </c>
    </row>
    <row r="146" spans="1:42" s="613" customFormat="1" ht="12.75" customHeight="1">
      <c r="A146" s="617"/>
      <c r="B146" s="2904" t="s">
        <v>2174</v>
      </c>
      <c r="C146" s="2904"/>
      <c r="D146" s="2904"/>
      <c r="E146" s="2904"/>
      <c r="F146" s="2904"/>
      <c r="G146" s="2904"/>
      <c r="H146" s="2904"/>
      <c r="I146" s="2904"/>
      <c r="J146" s="2904"/>
      <c r="K146" s="2904"/>
      <c r="L146" s="2904"/>
      <c r="M146" s="2904"/>
      <c r="N146" s="2904"/>
      <c r="O146" s="2904"/>
      <c r="P146" s="2904"/>
      <c r="Q146" s="2904"/>
      <c r="R146" s="2904"/>
      <c r="S146" s="2904"/>
      <c r="T146" s="2904"/>
      <c r="U146" s="2904"/>
      <c r="V146" s="2904"/>
      <c r="W146" s="2904"/>
      <c r="X146" s="2904"/>
      <c r="Y146" s="2904"/>
      <c r="Z146" s="2904"/>
      <c r="AA146" s="2904"/>
      <c r="AB146" s="2904"/>
      <c r="AC146" s="2904"/>
      <c r="AD146" s="2904"/>
      <c r="AE146" s="2904"/>
      <c r="AF146" s="2904"/>
      <c r="AG146" s="2904"/>
      <c r="AH146" s="2904"/>
      <c r="AI146" s="2904"/>
      <c r="AJ146" s="2904"/>
      <c r="AK146" s="703"/>
      <c r="AL146" s="703"/>
      <c r="AM146" s="703"/>
      <c r="AN146" s="612"/>
      <c r="AO146" s="674" t="s">
        <v>2175</v>
      </c>
      <c r="AP146" s="675">
        <v>7</v>
      </c>
    </row>
    <row r="147" spans="1:42" s="613" customFormat="1" ht="12.75" customHeight="1">
      <c r="B147" s="692" t="s">
        <v>2176</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2177</v>
      </c>
      <c r="AJ149" s="2907">
        <f>IF($AB$143="N/A",VLOOKUP($B$141,$AO$139:$AP$142,2,FALSE),VLOOKUP($B$146,$AO$144:$AP$147,2,FALSE))</f>
        <v>7</v>
      </c>
      <c r="AK149" s="2907"/>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2178</v>
      </c>
      <c r="C151" s="692"/>
      <c r="D151" s="613"/>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c r="Z151" s="1248"/>
      <c r="AA151" s="1248"/>
      <c r="AB151" s="1248"/>
      <c r="AC151" s="1248"/>
      <c r="AD151" s="1248"/>
      <c r="AE151" s="613"/>
      <c r="AF151" s="2885" t="s">
        <v>2179</v>
      </c>
      <c r="AG151" s="2885"/>
      <c r="AH151" s="2885"/>
      <c r="AI151" s="2885"/>
      <c r="AJ151" s="2885"/>
      <c r="AK151" s="2885"/>
      <c r="AL151" s="2885"/>
      <c r="AM151" s="693"/>
      <c r="AN151" s="683"/>
    </row>
    <row r="152" spans="1:42" s="628" customFormat="1" ht="12.75" customHeight="1">
      <c r="A152" s="613"/>
      <c r="B152" s="618" t="s">
        <v>2180</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2904" t="s">
        <v>2181</v>
      </c>
      <c r="D153" s="2904"/>
      <c r="E153" s="2904"/>
      <c r="F153" s="2904"/>
      <c r="G153" s="2904"/>
      <c r="H153" s="2904"/>
      <c r="I153" s="2904"/>
      <c r="J153" s="2904"/>
      <c r="K153" s="2904"/>
      <c r="L153" s="2904"/>
      <c r="M153" s="2904"/>
      <c r="N153" s="2904"/>
      <c r="O153" s="2904"/>
      <c r="P153" s="2904"/>
      <c r="Q153" s="2904"/>
      <c r="R153" s="2904"/>
      <c r="S153" s="2904"/>
      <c r="T153" s="2904"/>
      <c r="U153" s="2904"/>
      <c r="V153" s="2904"/>
      <c r="W153" s="2904"/>
      <c r="X153" s="2904"/>
      <c r="Y153" s="2904"/>
      <c r="Z153" s="2904"/>
      <c r="AA153" s="2904"/>
      <c r="AB153" s="2904"/>
      <c r="AC153" s="2904"/>
      <c r="AD153" s="2904"/>
      <c r="AE153" s="2904"/>
      <c r="AF153" s="2904"/>
      <c r="AG153" s="2904"/>
      <c r="AH153" s="2904"/>
      <c r="AI153" s="2904"/>
      <c r="AJ153" s="616"/>
      <c r="AK153" s="616"/>
      <c r="AL153" s="616"/>
      <c r="AM153" s="693"/>
      <c r="AN153" s="680"/>
      <c r="AO153" s="684" t="s">
        <v>294</v>
      </c>
      <c r="AP153" s="678"/>
    </row>
    <row r="154" spans="1:42" s="628" customFormat="1" ht="13.15"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2182</v>
      </c>
      <c r="AP154" s="687">
        <v>2</v>
      </c>
    </row>
    <row r="155" spans="1:42" s="628" customFormat="1" ht="12.75" customHeight="1">
      <c r="A155" s="616"/>
      <c r="B155" s="616"/>
      <c r="C155" s="618" t="s">
        <v>2183</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905" t="s">
        <v>299</v>
      </c>
      <c r="AD155" s="2905"/>
      <c r="AE155" s="616"/>
      <c r="AF155" s="616"/>
      <c r="AG155" s="616"/>
      <c r="AH155" s="616"/>
      <c r="AI155" s="616"/>
      <c r="AJ155" s="616"/>
      <c r="AK155" s="616"/>
      <c r="AL155" s="616"/>
      <c r="AM155" s="695"/>
      <c r="AN155" s="680"/>
      <c r="AO155" s="678" t="s">
        <v>2181</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2184</v>
      </c>
      <c r="AP156" s="687">
        <v>3</v>
      </c>
    </row>
    <row r="157" spans="1:42" s="628" customFormat="1" ht="12.75" customHeight="1">
      <c r="A157" s="616"/>
      <c r="B157" s="616"/>
      <c r="C157" s="2904" t="s">
        <v>2185</v>
      </c>
      <c r="D157" s="2904"/>
      <c r="E157" s="2904"/>
      <c r="F157" s="2904"/>
      <c r="G157" s="2904"/>
      <c r="H157" s="2904"/>
      <c r="I157" s="2904"/>
      <c r="J157" s="2904"/>
      <c r="K157" s="2904"/>
      <c r="L157" s="2904"/>
      <c r="M157" s="2904"/>
      <c r="N157" s="2904"/>
      <c r="O157" s="2904"/>
      <c r="P157" s="2904"/>
      <c r="Q157" s="2904"/>
      <c r="R157" s="2904"/>
      <c r="S157" s="2904"/>
      <c r="T157" s="2904"/>
      <c r="U157" s="2904"/>
      <c r="V157" s="2904"/>
      <c r="W157" s="2904"/>
      <c r="X157" s="2904"/>
      <c r="Y157" s="2904"/>
      <c r="Z157" s="2904"/>
      <c r="AA157" s="2904"/>
      <c r="AB157" s="2904"/>
      <c r="AC157" s="2904"/>
      <c r="AD157" s="2904"/>
      <c r="AE157" s="616"/>
      <c r="AF157" s="616"/>
      <c r="AG157" s="616"/>
      <c r="AH157" s="616"/>
      <c r="AI157" s="616"/>
      <c r="AJ157" s="616"/>
      <c r="AK157" s="616"/>
      <c r="AL157" s="616"/>
      <c r="AM157" s="693"/>
      <c r="AN157" s="680"/>
      <c r="AO157" s="691"/>
      <c r="AP157" s="687"/>
    </row>
    <row r="158" spans="1:42" s="628" customFormat="1" ht="12.75" customHeight="1">
      <c r="A158" s="616"/>
      <c r="B158" s="613"/>
      <c r="C158" s="692" t="s">
        <v>2176</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2186</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2172</v>
      </c>
      <c r="AP160" s="678"/>
    </row>
    <row r="161" spans="1:81" s="682" customFormat="1" ht="12.75" customHeight="1">
      <c r="A161" s="613"/>
      <c r="B161" s="613"/>
      <c r="C161" s="2886" t="s">
        <v>1231</v>
      </c>
      <c r="D161" s="2886"/>
      <c r="E161" s="2886"/>
      <c r="F161" s="2886"/>
      <c r="G161" s="2886"/>
      <c r="H161" s="2886"/>
      <c r="I161" s="2886"/>
      <c r="J161" s="2886"/>
      <c r="K161" s="2886"/>
      <c r="L161" s="2886"/>
      <c r="M161" s="2886"/>
      <c r="N161" s="2886"/>
      <c r="O161" s="2886"/>
      <c r="P161" s="2886"/>
      <c r="Q161" s="2886"/>
      <c r="R161" s="2886"/>
      <c r="S161" s="2886"/>
      <c r="T161" s="2886"/>
      <c r="U161" s="2886"/>
      <c r="V161" s="2886"/>
      <c r="W161" s="2886"/>
      <c r="X161" s="2886"/>
      <c r="Y161" s="2886"/>
      <c r="Z161" s="2886"/>
      <c r="AA161" s="2886"/>
      <c r="AB161" s="2886"/>
      <c r="AC161" s="2886"/>
      <c r="AD161" s="2886"/>
      <c r="AE161" s="616"/>
      <c r="AF161" s="616"/>
      <c r="AG161" s="616"/>
      <c r="AH161" s="616"/>
      <c r="AI161" s="616"/>
      <c r="AJ161" s="616"/>
      <c r="AK161" s="616"/>
      <c r="AL161" s="616"/>
      <c r="AM161" s="693"/>
      <c r="AN161" s="681"/>
      <c r="AO161" s="678" t="s">
        <v>2187</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2185</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2188</v>
      </c>
      <c r="AJ163" s="2906">
        <f>IF($AC$155="N/A",VLOOKUP($C$153,$AO$153:$AP$156,2,FALSE),VLOOKUP($C$157,$AO$160:$AP$162,2,FALSE))</f>
        <v>3</v>
      </c>
      <c r="AK163" s="2906"/>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2189</v>
      </c>
      <c r="AK166" s="2862">
        <f>$AJ$149+$AJ$163</f>
        <v>10</v>
      </c>
      <c r="AL166" s="2863"/>
      <c r="AM166" s="2864"/>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90"/>
      <c r="J168" s="1690"/>
      <c r="K168" s="1690"/>
      <c r="L168" s="1690"/>
      <c r="M168" s="1690"/>
      <c r="N168" s="1690"/>
      <c r="O168" s="1690"/>
      <c r="P168" s="1690"/>
      <c r="Q168" s="1690"/>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2190</v>
      </c>
      <c r="AQ168" s="710">
        <v>0</v>
      </c>
    </row>
    <row r="169" spans="1:81" s="628" customFormat="1" ht="12.75" customHeight="1">
      <c r="A169" s="669" t="s">
        <v>2191</v>
      </c>
      <c r="B169" s="669" t="s">
        <v>2192</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82"/>
      <c r="Z169" s="1682"/>
      <c r="AA169" s="1682"/>
      <c r="AB169" s="1682"/>
      <c r="AC169" s="613"/>
      <c r="AD169" s="613"/>
      <c r="AE169" s="2901" t="s">
        <v>2121</v>
      </c>
      <c r="AF169" s="2901"/>
      <c r="AG169" s="2901"/>
      <c r="AH169" s="2901"/>
      <c r="AI169" s="2901"/>
      <c r="AJ169" s="2901"/>
      <c r="AK169" s="2901"/>
      <c r="AL169" s="1693"/>
      <c r="AM169" s="706"/>
      <c r="AN169" s="680"/>
      <c r="AP169" s="682" t="s">
        <v>994</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82"/>
      <c r="S170" s="1682"/>
      <c r="T170" s="1682"/>
      <c r="U170" s="1682"/>
      <c r="V170" s="1682"/>
      <c r="W170" s="1682"/>
      <c r="X170" s="1682"/>
      <c r="Y170" s="1682"/>
      <c r="Z170" s="1682"/>
      <c r="AA170" s="1682"/>
      <c r="AB170" s="1682"/>
      <c r="AC170" s="1693"/>
      <c r="AD170" s="1693"/>
      <c r="AE170" s="613"/>
      <c r="AF170" s="613"/>
      <c r="AG170" s="613"/>
      <c r="AH170" s="613"/>
      <c r="AI170" s="613"/>
      <c r="AJ170" s="613"/>
      <c r="AK170" s="613"/>
      <c r="AL170" s="613"/>
      <c r="AM170" s="706"/>
      <c r="AN170" s="680"/>
      <c r="AP170" s="628" t="s">
        <v>2193</v>
      </c>
      <c r="AQ170" s="628">
        <v>10</v>
      </c>
    </row>
    <row r="171" spans="1:81" s="628" customFormat="1" ht="12.75" customHeight="1">
      <c r="A171" s="613"/>
      <c r="B171" s="2902" t="s">
        <v>1002</v>
      </c>
      <c r="C171" s="2902"/>
      <c r="D171" s="2902"/>
      <c r="E171" s="2902"/>
      <c r="F171" s="2902"/>
      <c r="G171" s="2902"/>
      <c r="H171" s="2902"/>
      <c r="I171" s="2902"/>
      <c r="J171" s="2902"/>
      <c r="K171" s="2902"/>
      <c r="L171" s="2902"/>
      <c r="M171" s="2902"/>
      <c r="N171" s="2902"/>
      <c r="O171" s="2902"/>
      <c r="P171" s="2902"/>
      <c r="Q171" s="2902"/>
      <c r="R171" s="2902"/>
      <c r="S171" s="2902"/>
      <c r="T171" s="2902"/>
      <c r="U171" s="2902"/>
      <c r="V171" s="2902"/>
      <c r="W171" s="2902"/>
      <c r="X171" s="2902"/>
      <c r="Y171" s="2902"/>
      <c r="Z171" s="2902"/>
      <c r="AA171" s="2902"/>
      <c r="AB171" s="2902"/>
      <c r="AC171" s="2902"/>
      <c r="AD171" s="703"/>
      <c r="AE171" s="703"/>
      <c r="AF171" s="2885" t="s">
        <v>2194</v>
      </c>
      <c r="AG171" s="2885"/>
      <c r="AH171" s="2885"/>
      <c r="AI171" s="2885"/>
      <c r="AJ171" s="2885"/>
      <c r="AK171" s="2885"/>
      <c r="AL171" s="2885"/>
      <c r="AN171" s="680"/>
      <c r="AP171" s="628" t="s">
        <v>1002</v>
      </c>
      <c r="AQ171" s="628">
        <v>10</v>
      </c>
    </row>
    <row r="172" spans="1:81" s="628" customFormat="1" ht="12.75" customHeight="1">
      <c r="A172" s="613"/>
      <c r="B172" s="2903" t="s">
        <v>2195</v>
      </c>
      <c r="C172" s="2903"/>
      <c r="D172" s="2903"/>
      <c r="E172" s="2903"/>
      <c r="F172" s="2903"/>
      <c r="G172" s="2903"/>
      <c r="H172" s="2903"/>
      <c r="I172" s="2903"/>
      <c r="J172" s="2903"/>
      <c r="K172" s="2903"/>
      <c r="L172" s="2903"/>
      <c r="M172" s="2903"/>
      <c r="N172" s="2903"/>
      <c r="O172" s="2903"/>
      <c r="P172" s="2903"/>
      <c r="Q172" s="2903"/>
      <c r="R172" s="2903"/>
      <c r="S172" s="2903"/>
      <c r="T172" s="2886" t="s">
        <v>299</v>
      </c>
      <c r="U172" s="2886"/>
      <c r="V172" s="2886"/>
      <c r="W172" s="2886"/>
      <c r="X172" s="2886"/>
      <c r="Y172" s="2886"/>
      <c r="Z172" s="2886"/>
      <c r="AA172" s="2886"/>
      <c r="AB172" s="2886"/>
      <c r="AC172" s="2886"/>
      <c r="AD172" s="686"/>
      <c r="AE172" s="686"/>
      <c r="AF172" s="686"/>
      <c r="AG172" s="686"/>
      <c r="AH172" s="686"/>
      <c r="AI172" s="686"/>
      <c r="AJ172" s="1662"/>
      <c r="AK172" s="685"/>
      <c r="AL172" s="685"/>
      <c r="AM172" s="685"/>
      <c r="AN172" s="680"/>
      <c r="AP172" s="628" t="s">
        <v>1008</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70"/>
      <c r="AK173" s="685"/>
      <c r="AL173" s="685"/>
      <c r="AM173" s="715"/>
      <c r="AP173" s="628" t="s">
        <v>1014</v>
      </c>
      <c r="AQ173" s="628">
        <v>10</v>
      </c>
      <c r="AS173" s="628" t="s">
        <v>2196</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2197</v>
      </c>
      <c r="AK174" s="2911">
        <f>IF(AK72&gt;0,VLOOKUP($B$171,AP168:AQ175,2,FALSE),0)</f>
        <v>10</v>
      </c>
      <c r="AL174" s="2912"/>
      <c r="AM174" s="2913"/>
      <c r="AN174" s="716"/>
      <c r="AP174" s="628" t="s">
        <v>2198</v>
      </c>
      <c r="AQ174" s="628">
        <v>10</v>
      </c>
      <c r="AS174" s="628" t="s">
        <v>2199</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2200</v>
      </c>
      <c r="AQ175" s="682">
        <v>10</v>
      </c>
    </row>
    <row r="176" spans="1:81" s="628" customFormat="1" ht="12.75" customHeight="1" thickTop="1">
      <c r="A176" s="647"/>
      <c r="B176" s="648"/>
      <c r="C176" s="649"/>
      <c r="D176" s="649"/>
      <c r="E176" s="649"/>
      <c r="F176" s="649"/>
      <c r="G176" s="649"/>
      <c r="H176" s="649"/>
      <c r="I176" s="1690"/>
      <c r="J176" s="1690"/>
      <c r="K176" s="1690"/>
      <c r="L176" s="1690"/>
      <c r="M176" s="1690"/>
      <c r="N176" s="1690"/>
      <c r="O176" s="1690"/>
      <c r="P176" s="1690"/>
      <c r="Q176" s="1690"/>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ht="13.15">
      <c r="A177" s="669" t="s">
        <v>2201</v>
      </c>
      <c r="B177" s="669" t="s">
        <v>2202</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82"/>
      <c r="Z177" s="1682"/>
      <c r="AA177" s="1682"/>
      <c r="AB177" s="1682"/>
      <c r="AC177" s="628"/>
      <c r="AD177" s="628"/>
      <c r="AE177" s="2901" t="s">
        <v>2203</v>
      </c>
      <c r="AF177" s="2901"/>
      <c r="AG177" s="2901"/>
      <c r="AH177" s="2901"/>
      <c r="AI177" s="2901"/>
      <c r="AJ177" s="2901"/>
      <c r="AK177" s="2901"/>
    </row>
    <row r="178" spans="1:37" ht="13.15">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82"/>
      <c r="Z178" s="1682"/>
      <c r="AA178" s="1682"/>
      <c r="AB178" s="1682"/>
      <c r="AC178" s="613"/>
      <c r="AD178" s="613"/>
      <c r="AE178" s="1670"/>
      <c r="AF178" s="1670"/>
      <c r="AG178" s="1670"/>
      <c r="AH178" s="1670"/>
      <c r="AI178" s="1670"/>
      <c r="AJ178" s="1670"/>
      <c r="AK178" s="1670"/>
    </row>
    <row r="179" spans="1:37" ht="13.15">
      <c r="A179" s="669"/>
      <c r="B179" s="1054" t="s">
        <v>2204</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82"/>
      <c r="Z179" s="1682"/>
      <c r="AA179" s="1682"/>
      <c r="AB179" s="1682"/>
      <c r="AC179" s="613"/>
      <c r="AD179" s="613"/>
      <c r="AE179" s="1670"/>
      <c r="AF179" s="1670"/>
      <c r="AG179" s="1670"/>
      <c r="AH179" s="1670"/>
      <c r="AI179" s="1670"/>
      <c r="AJ179" s="1670"/>
      <c r="AK179" s="1670"/>
    </row>
    <row r="180" spans="1:37">
      <c r="A180" s="696"/>
      <c r="B180" s="77"/>
      <c r="C180" s="780"/>
      <c r="D180" s="1032"/>
      <c r="E180" s="1032"/>
      <c r="F180" s="1032"/>
      <c r="G180" s="1032"/>
      <c r="H180" s="1032"/>
      <c r="I180" s="1032"/>
      <c r="J180" s="1032"/>
      <c r="K180" s="613"/>
      <c r="L180" s="613"/>
      <c r="M180" s="613"/>
      <c r="N180" s="613"/>
      <c r="O180" s="613"/>
      <c r="P180" s="613"/>
      <c r="Q180" s="613"/>
      <c r="R180" s="613"/>
      <c r="S180" s="613"/>
      <c r="T180" s="613"/>
      <c r="U180" s="613"/>
      <c r="V180" s="613"/>
      <c r="W180" s="613"/>
      <c r="X180" s="613"/>
      <c r="Y180" s="1673"/>
      <c r="Z180" s="1673"/>
      <c r="AA180" s="1673"/>
      <c r="AB180" s="1673"/>
      <c r="AC180" s="613"/>
      <c r="AD180" s="613"/>
      <c r="AE180" s="704"/>
      <c r="AF180" s="704"/>
      <c r="AG180" s="704"/>
      <c r="AH180" s="704"/>
      <c r="AI180" s="704"/>
      <c r="AJ180" s="704"/>
      <c r="AK180" s="704"/>
    </row>
    <row r="181" spans="1:37">
      <c r="A181" s="696"/>
      <c r="B181" s="1055" t="s">
        <v>2205</v>
      </c>
      <c r="C181" s="780"/>
      <c r="D181" s="1032"/>
      <c r="E181" s="1032"/>
      <c r="F181" s="1032"/>
      <c r="G181" s="1032"/>
      <c r="H181" s="1032"/>
      <c r="I181" s="1032"/>
      <c r="J181" s="1032"/>
      <c r="K181" s="613"/>
      <c r="L181" s="613"/>
      <c r="M181" s="613"/>
      <c r="N181" s="613"/>
      <c r="O181" s="613"/>
      <c r="P181" s="613"/>
      <c r="Q181" s="613"/>
      <c r="R181" s="613"/>
      <c r="S181" s="613"/>
      <c r="T181" s="613"/>
      <c r="U181" s="613"/>
      <c r="V181" s="613"/>
      <c r="W181" s="613"/>
      <c r="X181" s="613"/>
      <c r="Y181" s="1673"/>
      <c r="Z181" s="1673"/>
      <c r="AA181" s="1673"/>
      <c r="AB181" s="1673"/>
      <c r="AC181" s="613"/>
      <c r="AD181" s="613"/>
      <c r="AE181" s="704"/>
      <c r="AF181" s="704"/>
      <c r="AG181" s="704"/>
      <c r="AH181" s="704"/>
      <c r="AI181" s="704"/>
      <c r="AJ181" s="704"/>
      <c r="AK181" s="704"/>
    </row>
    <row r="182" spans="1:37">
      <c r="A182" s="696"/>
      <c r="B182" s="2891" t="s">
        <v>2206</v>
      </c>
      <c r="C182" s="2891"/>
      <c r="D182" s="2891"/>
      <c r="E182" s="2891"/>
      <c r="F182" s="2891"/>
      <c r="G182" s="2891"/>
      <c r="H182" s="2891"/>
      <c r="I182" s="2891"/>
      <c r="J182" s="2891"/>
      <c r="K182" s="2891"/>
      <c r="L182" s="2891"/>
      <c r="M182" s="2891"/>
      <c r="N182" s="2891"/>
      <c r="O182" s="2891"/>
      <c r="P182" s="2891"/>
      <c r="Q182" s="2891"/>
      <c r="R182" s="2891"/>
      <c r="S182" s="2891"/>
      <c r="T182" s="2891"/>
      <c r="U182" s="2891"/>
      <c r="V182" s="2891"/>
      <c r="W182" s="2891"/>
      <c r="X182" s="2891"/>
      <c r="Y182" s="2891"/>
      <c r="Z182" s="2891"/>
      <c r="AA182" s="2891"/>
      <c r="AB182" s="2891"/>
      <c r="AC182" s="1056"/>
      <c r="AD182" s="2895">
        <v>5565000</v>
      </c>
      <c r="AE182" s="2895"/>
      <c r="AF182" s="2895"/>
      <c r="AG182" s="2895"/>
      <c r="AH182" s="2895"/>
      <c r="AI182" s="2895"/>
      <c r="AJ182" s="2895"/>
      <c r="AK182" s="704"/>
    </row>
    <row r="183" spans="1:37">
      <c r="A183" s="696"/>
      <c r="B183" s="2891" t="s">
        <v>1497</v>
      </c>
      <c r="C183" s="2891"/>
      <c r="D183" s="2891"/>
      <c r="E183" s="2891"/>
      <c r="F183" s="2891"/>
      <c r="G183" s="2891"/>
      <c r="H183" s="2891"/>
      <c r="I183" s="2891"/>
      <c r="J183" s="2891"/>
      <c r="K183" s="2891"/>
      <c r="L183" s="2891"/>
      <c r="M183" s="2891"/>
      <c r="N183" s="2891"/>
      <c r="O183" s="2891"/>
      <c r="P183" s="2891"/>
      <c r="Q183" s="2891"/>
      <c r="R183" s="2891"/>
      <c r="S183" s="2891"/>
      <c r="T183" s="2891"/>
      <c r="U183" s="2891"/>
      <c r="V183" s="2891"/>
      <c r="W183" s="2891"/>
      <c r="X183" s="2891"/>
      <c r="Y183" s="2891"/>
      <c r="Z183" s="2891"/>
      <c r="AA183" s="2891"/>
      <c r="AB183" s="2891"/>
      <c r="AC183" s="1056"/>
      <c r="AD183" s="2895">
        <v>5720000</v>
      </c>
      <c r="AE183" s="2895"/>
      <c r="AF183" s="2895"/>
      <c r="AG183" s="2895"/>
      <c r="AH183" s="2895"/>
      <c r="AI183" s="2895"/>
      <c r="AJ183" s="2895"/>
      <c r="AK183" s="704"/>
    </row>
    <row r="184" spans="1:37">
      <c r="A184" s="696"/>
      <c r="B184" s="2891" t="s">
        <v>1495</v>
      </c>
      <c r="C184" s="2891"/>
      <c r="D184" s="2891"/>
      <c r="E184" s="2891"/>
      <c r="F184" s="2891"/>
      <c r="G184" s="2891"/>
      <c r="H184" s="2891"/>
      <c r="I184" s="2891"/>
      <c r="J184" s="2891"/>
      <c r="K184" s="2891"/>
      <c r="L184" s="2891"/>
      <c r="M184" s="2891"/>
      <c r="N184" s="2891"/>
      <c r="O184" s="2891"/>
      <c r="P184" s="2891"/>
      <c r="Q184" s="2891"/>
      <c r="R184" s="2891"/>
      <c r="S184" s="2891"/>
      <c r="T184" s="2891"/>
      <c r="U184" s="2891"/>
      <c r="V184" s="2891"/>
      <c r="W184" s="2891"/>
      <c r="X184" s="2891"/>
      <c r="Y184" s="2891"/>
      <c r="Z184" s="2891"/>
      <c r="AA184" s="2891"/>
      <c r="AB184" s="2891"/>
      <c r="AC184" s="1056"/>
      <c r="AD184" s="2895">
        <v>5061918</v>
      </c>
      <c r="AE184" s="2895"/>
      <c r="AF184" s="2895"/>
      <c r="AG184" s="2895"/>
      <c r="AH184" s="2895"/>
      <c r="AI184" s="2895"/>
      <c r="AJ184" s="2895"/>
      <c r="AK184" s="704"/>
    </row>
    <row r="185" spans="1:37">
      <c r="A185" s="696"/>
      <c r="B185" s="2892"/>
      <c r="C185" s="2892"/>
      <c r="D185" s="2892"/>
      <c r="E185" s="2892"/>
      <c r="F185" s="2892"/>
      <c r="G185" s="2892"/>
      <c r="H185" s="2892"/>
      <c r="I185" s="2892"/>
      <c r="J185" s="2892"/>
      <c r="K185" s="2892"/>
      <c r="L185" s="2892"/>
      <c r="M185" s="2892"/>
      <c r="N185" s="2892"/>
      <c r="O185" s="2892"/>
      <c r="P185" s="2892"/>
      <c r="Q185" s="2892"/>
      <c r="R185" s="2892"/>
      <c r="S185" s="2892"/>
      <c r="T185" s="2892"/>
      <c r="U185" s="2892"/>
      <c r="V185" s="2892"/>
      <c r="W185" s="2892"/>
      <c r="X185" s="2892"/>
      <c r="Y185" s="2892"/>
      <c r="Z185" s="2892"/>
      <c r="AA185" s="2892"/>
      <c r="AB185" s="2892"/>
      <c r="AC185" s="1056"/>
      <c r="AD185" s="2895"/>
      <c r="AE185" s="2895"/>
      <c r="AF185" s="2895"/>
      <c r="AG185" s="2895"/>
      <c r="AH185" s="2895"/>
      <c r="AI185" s="2895"/>
      <c r="AJ185" s="2895"/>
      <c r="AK185" s="704"/>
    </row>
    <row r="186" spans="1:37">
      <c r="A186" s="696"/>
      <c r="B186" s="2892"/>
      <c r="C186" s="2892"/>
      <c r="D186" s="2892"/>
      <c r="E186" s="2892"/>
      <c r="F186" s="2892"/>
      <c r="G186" s="2892"/>
      <c r="H186" s="2892"/>
      <c r="I186" s="2892"/>
      <c r="J186" s="2892"/>
      <c r="K186" s="2892"/>
      <c r="L186" s="2892"/>
      <c r="M186" s="2892"/>
      <c r="N186" s="2892"/>
      <c r="O186" s="2892"/>
      <c r="P186" s="2892"/>
      <c r="Q186" s="2892"/>
      <c r="R186" s="2892"/>
      <c r="S186" s="2892"/>
      <c r="T186" s="2892"/>
      <c r="U186" s="2892"/>
      <c r="V186" s="2892"/>
      <c r="W186" s="2892"/>
      <c r="X186" s="2892"/>
      <c r="Y186" s="2892"/>
      <c r="Z186" s="2892"/>
      <c r="AA186" s="2892"/>
      <c r="AB186" s="2892"/>
      <c r="AC186" s="1056"/>
      <c r="AD186" s="2895"/>
      <c r="AE186" s="2895"/>
      <c r="AF186" s="2895"/>
      <c r="AG186" s="2895"/>
      <c r="AH186" s="2895"/>
      <c r="AI186" s="2895"/>
      <c r="AJ186" s="2895"/>
      <c r="AK186" s="704"/>
    </row>
    <row r="187" spans="1:37">
      <c r="A187" s="696"/>
      <c r="B187" s="2892"/>
      <c r="C187" s="2892"/>
      <c r="D187" s="2892"/>
      <c r="E187" s="2892"/>
      <c r="F187" s="2892"/>
      <c r="G187" s="2892"/>
      <c r="H187" s="2892"/>
      <c r="I187" s="2892"/>
      <c r="J187" s="2892"/>
      <c r="K187" s="2892"/>
      <c r="L187" s="2892"/>
      <c r="M187" s="2892"/>
      <c r="N187" s="2892"/>
      <c r="O187" s="2892"/>
      <c r="P187" s="2892"/>
      <c r="Q187" s="2892"/>
      <c r="R187" s="2892"/>
      <c r="S187" s="2892"/>
      <c r="T187" s="2892"/>
      <c r="U187" s="2892"/>
      <c r="V187" s="2892"/>
      <c r="W187" s="2892"/>
      <c r="X187" s="2892"/>
      <c r="Y187" s="2892"/>
      <c r="Z187" s="2892"/>
      <c r="AA187" s="2892"/>
      <c r="AB187" s="2892"/>
      <c r="AC187" s="1056"/>
      <c r="AD187" s="2895"/>
      <c r="AE187" s="2895"/>
      <c r="AF187" s="2895"/>
      <c r="AG187" s="2895"/>
      <c r="AH187" s="2895"/>
      <c r="AI187" s="2895"/>
      <c r="AJ187" s="2895"/>
      <c r="AK187" s="704"/>
    </row>
    <row r="188" spans="1:37">
      <c r="A188" s="696"/>
      <c r="B188" s="2892"/>
      <c r="C188" s="2892"/>
      <c r="D188" s="2892"/>
      <c r="E188" s="2892"/>
      <c r="F188" s="2892"/>
      <c r="G188" s="2892"/>
      <c r="H188" s="2892"/>
      <c r="I188" s="2892"/>
      <c r="J188" s="2892"/>
      <c r="K188" s="2892"/>
      <c r="L188" s="2892"/>
      <c r="M188" s="2892"/>
      <c r="N188" s="2892"/>
      <c r="O188" s="2892"/>
      <c r="P188" s="2892"/>
      <c r="Q188" s="2892"/>
      <c r="R188" s="2892"/>
      <c r="S188" s="2892"/>
      <c r="T188" s="2892"/>
      <c r="U188" s="2892"/>
      <c r="V188" s="2892"/>
      <c r="W188" s="2892"/>
      <c r="X188" s="2892"/>
      <c r="Y188" s="2892"/>
      <c r="Z188" s="2892"/>
      <c r="AA188" s="2892"/>
      <c r="AB188" s="2892"/>
      <c r="AC188" s="1056"/>
      <c r="AD188" s="2895"/>
      <c r="AE188" s="2895"/>
      <c r="AF188" s="2895"/>
      <c r="AG188" s="2895"/>
      <c r="AH188" s="2895"/>
      <c r="AI188" s="2895"/>
      <c r="AJ188" s="2895"/>
      <c r="AK188" s="704"/>
    </row>
    <row r="189" spans="1:37">
      <c r="A189" s="696"/>
      <c r="B189" s="2892"/>
      <c r="C189" s="2892"/>
      <c r="D189" s="2892"/>
      <c r="E189" s="2892"/>
      <c r="F189" s="2892"/>
      <c r="G189" s="2892"/>
      <c r="H189" s="2892"/>
      <c r="I189" s="2892"/>
      <c r="J189" s="2892"/>
      <c r="K189" s="2892"/>
      <c r="L189" s="2892"/>
      <c r="M189" s="2892"/>
      <c r="N189" s="2892"/>
      <c r="O189" s="2892"/>
      <c r="P189" s="2892"/>
      <c r="Q189" s="2892"/>
      <c r="R189" s="2892"/>
      <c r="S189" s="2892"/>
      <c r="T189" s="2892"/>
      <c r="U189" s="2892"/>
      <c r="V189" s="2892"/>
      <c r="W189" s="2892"/>
      <c r="X189" s="2892"/>
      <c r="Y189" s="2892"/>
      <c r="Z189" s="2892"/>
      <c r="AA189" s="2892"/>
      <c r="AB189" s="2892"/>
      <c r="AC189" s="1056"/>
      <c r="AD189" s="2895"/>
      <c r="AE189" s="2895"/>
      <c r="AF189" s="2895"/>
      <c r="AG189" s="2895"/>
      <c r="AH189" s="2895"/>
      <c r="AI189" s="2895"/>
      <c r="AJ189" s="2895"/>
      <c r="AK189" s="704"/>
    </row>
    <row r="190" spans="1:37">
      <c r="A190" s="696"/>
      <c r="B190" s="2892"/>
      <c r="C190" s="2892"/>
      <c r="D190" s="2892"/>
      <c r="E190" s="2892"/>
      <c r="F190" s="2892"/>
      <c r="G190" s="2892"/>
      <c r="H190" s="2892"/>
      <c r="I190" s="2892"/>
      <c r="J190" s="2892"/>
      <c r="K190" s="2892"/>
      <c r="L190" s="2892"/>
      <c r="M190" s="2892"/>
      <c r="N190" s="2892"/>
      <c r="O190" s="2892"/>
      <c r="P190" s="2892"/>
      <c r="Q190" s="2892"/>
      <c r="R190" s="2892"/>
      <c r="S190" s="2892"/>
      <c r="T190" s="2892"/>
      <c r="U190" s="2892"/>
      <c r="V190" s="2892"/>
      <c r="W190" s="2892"/>
      <c r="X190" s="2892"/>
      <c r="Y190" s="2892"/>
      <c r="Z190" s="2892"/>
      <c r="AA190" s="2892"/>
      <c r="AB190" s="2892"/>
      <c r="AC190" s="1056"/>
      <c r="AD190" s="2895"/>
      <c r="AE190" s="2895"/>
      <c r="AF190" s="2895"/>
      <c r="AG190" s="2895"/>
      <c r="AH190" s="2895"/>
      <c r="AI190" s="2895"/>
      <c r="AJ190" s="2895"/>
      <c r="AK190" s="704"/>
    </row>
    <row r="191" spans="1:37">
      <c r="A191" s="696"/>
      <c r="B191" s="2892"/>
      <c r="C191" s="2892"/>
      <c r="D191" s="2892"/>
      <c r="E191" s="2892"/>
      <c r="F191" s="2892"/>
      <c r="G191" s="2892"/>
      <c r="H191" s="2892"/>
      <c r="I191" s="2892"/>
      <c r="J191" s="2892"/>
      <c r="K191" s="2892"/>
      <c r="L191" s="2892"/>
      <c r="M191" s="2892"/>
      <c r="N191" s="2892"/>
      <c r="O191" s="2892"/>
      <c r="P191" s="2892"/>
      <c r="Q191" s="2892"/>
      <c r="R191" s="2892"/>
      <c r="S191" s="2892"/>
      <c r="T191" s="2892"/>
      <c r="U191" s="2892"/>
      <c r="V191" s="2892"/>
      <c r="W191" s="2892"/>
      <c r="X191" s="2892"/>
      <c r="Y191" s="2892"/>
      <c r="Z191" s="2892"/>
      <c r="AA191" s="2892"/>
      <c r="AB191" s="2892"/>
      <c r="AC191" s="1056"/>
      <c r="AD191" s="2895"/>
      <c r="AE191" s="2895"/>
      <c r="AF191" s="2895"/>
      <c r="AG191" s="2895"/>
      <c r="AH191" s="2895"/>
      <c r="AI191" s="2895"/>
      <c r="AJ191" s="2895"/>
      <c r="AK191" s="704"/>
    </row>
    <row r="192" spans="1:37">
      <c r="A192" s="696"/>
      <c r="B192" s="3061" t="s">
        <v>2207</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613"/>
      <c r="AD192" s="2918">
        <f>AB243</f>
        <v>4840231.5971512971</v>
      </c>
      <c r="AE192" s="2918"/>
      <c r="AF192" s="2918"/>
      <c r="AG192" s="2918"/>
      <c r="AH192" s="2918"/>
      <c r="AI192" s="2918"/>
      <c r="AJ192" s="2918"/>
      <c r="AK192" s="704"/>
    </row>
    <row r="193" spans="1:37">
      <c r="A193" s="696"/>
      <c r="B193" s="3059" t="s">
        <v>2208</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056"/>
      <c r="AD193" s="2919">
        <f>'Sources and Uses Budget'!B15</f>
        <v>0</v>
      </c>
      <c r="AE193" s="2919"/>
      <c r="AF193" s="2919"/>
      <c r="AG193" s="2919"/>
      <c r="AH193" s="2919"/>
      <c r="AI193" s="2919"/>
      <c r="AJ193" s="2919"/>
      <c r="AK193" s="704"/>
    </row>
    <row r="194" spans="1:37" ht="13.15">
      <c r="A194" s="696"/>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1068" t="s">
        <v>1527</v>
      </c>
      <c r="AC194" s="613"/>
      <c r="AD194" s="2923">
        <f>SUM(AD182:AJ192)-AD193</f>
        <v>21187149.597151298</v>
      </c>
      <c r="AE194" s="2923"/>
      <c r="AF194" s="2923"/>
      <c r="AG194" s="2923"/>
      <c r="AH194" s="2923"/>
      <c r="AI194" s="2923"/>
      <c r="AJ194" s="2923"/>
      <c r="AK194" s="704"/>
    </row>
    <row r="195" spans="1:37">
      <c r="A195" s="696"/>
      <c r="B195" s="696"/>
      <c r="C195" s="780"/>
      <c r="D195" s="1032"/>
      <c r="E195" s="1032"/>
      <c r="F195" s="1032"/>
      <c r="G195" s="1032"/>
      <c r="H195" s="1032"/>
      <c r="I195" s="1032"/>
      <c r="J195" s="1032"/>
      <c r="K195" s="613"/>
      <c r="L195" s="613"/>
      <c r="M195" s="613"/>
      <c r="N195" s="613"/>
      <c r="O195" s="613"/>
      <c r="P195" s="613"/>
      <c r="Q195" s="613"/>
      <c r="R195" s="613"/>
      <c r="S195" s="613"/>
      <c r="T195" s="613"/>
      <c r="U195" s="613"/>
      <c r="V195" s="613"/>
      <c r="W195" s="613"/>
      <c r="X195" s="613"/>
      <c r="Y195" s="1673"/>
      <c r="Z195" s="1673"/>
      <c r="AA195" s="1673"/>
      <c r="AB195" s="1673"/>
      <c r="AC195" s="613"/>
      <c r="AD195" s="613"/>
      <c r="AE195" s="704"/>
      <c r="AF195" s="704"/>
      <c r="AG195" s="704"/>
      <c r="AH195" s="704"/>
      <c r="AI195" s="704"/>
      <c r="AJ195" s="704"/>
      <c r="AK195" s="704"/>
    </row>
    <row r="196" spans="1:37" ht="13.15">
      <c r="A196" s="696"/>
      <c r="B196" s="1039" t="s">
        <v>2209</v>
      </c>
      <c r="C196" s="780"/>
      <c r="D196" s="1032"/>
      <c r="E196" s="1032"/>
      <c r="F196" s="1032"/>
      <c r="G196" s="1032"/>
      <c r="H196" s="1032"/>
      <c r="I196" s="1032"/>
      <c r="J196" s="1032"/>
      <c r="K196" s="613"/>
      <c r="L196" s="613"/>
      <c r="M196" s="613"/>
      <c r="N196" s="613"/>
      <c r="O196" s="613"/>
      <c r="P196" s="613"/>
      <c r="Q196" s="613"/>
      <c r="R196" s="613"/>
      <c r="S196" s="613"/>
      <c r="T196" s="613"/>
      <c r="U196" s="613"/>
      <c r="V196" s="613"/>
      <c r="W196" s="613"/>
      <c r="X196" s="613"/>
      <c r="Y196" s="1673"/>
      <c r="Z196" s="1673"/>
      <c r="AA196" s="1673"/>
      <c r="AB196" s="1673"/>
      <c r="AC196" s="613"/>
      <c r="AD196" s="613"/>
      <c r="AE196" s="704"/>
      <c r="AF196" s="704"/>
      <c r="AG196" s="704"/>
      <c r="AH196" s="704"/>
      <c r="AI196" s="704"/>
      <c r="AJ196" s="704"/>
      <c r="AK196" s="704"/>
    </row>
    <row r="197" spans="1:37">
      <c r="A197" s="696"/>
      <c r="B197" s="678" t="s">
        <v>2210</v>
      </c>
      <c r="C197" s="780"/>
      <c r="D197" s="1032"/>
      <c r="E197" s="1032"/>
      <c r="F197" s="1032"/>
      <c r="G197" s="1032"/>
      <c r="H197" s="1032"/>
      <c r="I197" s="1032"/>
      <c r="J197" s="1032"/>
      <c r="K197" s="613"/>
      <c r="L197" s="613"/>
      <c r="M197" s="613"/>
      <c r="N197" s="613"/>
      <c r="O197" s="613"/>
      <c r="P197" s="613"/>
      <c r="Q197" s="613"/>
      <c r="R197" s="613"/>
      <c r="S197" s="613"/>
      <c r="T197" s="613"/>
      <c r="U197" s="613"/>
      <c r="V197" s="613"/>
      <c r="W197" s="613"/>
      <c r="X197" s="613"/>
      <c r="Y197" s="1673"/>
      <c r="Z197" s="1673"/>
      <c r="AA197" s="1673"/>
      <c r="AB197" s="1673"/>
      <c r="AC197" s="613"/>
      <c r="AD197" s="613"/>
      <c r="AE197" s="704"/>
      <c r="AF197" s="704"/>
      <c r="AG197" s="704"/>
      <c r="AH197" s="704"/>
      <c r="AI197" s="704"/>
      <c r="AJ197" s="704"/>
      <c r="AK197" s="704"/>
    </row>
    <row r="198" spans="1:37">
      <c r="A198" s="1065"/>
      <c r="B198" s="1138" t="s">
        <v>2211</v>
      </c>
      <c r="C198" s="1139"/>
      <c r="D198" s="1140"/>
      <c r="E198" s="1140"/>
      <c r="F198" s="1140"/>
      <c r="G198" s="1140"/>
      <c r="H198" s="1140"/>
      <c r="I198" s="1140"/>
      <c r="J198" s="1140"/>
      <c r="K198" s="1141"/>
      <c r="L198" s="1141"/>
      <c r="M198" s="1141"/>
      <c r="N198" s="1141"/>
      <c r="O198" s="1141"/>
      <c r="P198" s="1141"/>
      <c r="Q198" s="1141"/>
      <c r="R198" s="1141"/>
      <c r="S198" s="877"/>
      <c r="T198" s="877"/>
      <c r="U198" s="877"/>
      <c r="V198" s="877"/>
      <c r="W198" s="877"/>
      <c r="X198" s="877"/>
      <c r="Y198" s="1676"/>
      <c r="Z198" s="1676"/>
      <c r="AA198" s="1676"/>
      <c r="AB198" s="1676"/>
      <c r="AC198" s="877"/>
      <c r="AD198" s="877"/>
      <c r="AE198" s="1033"/>
      <c r="AF198" s="1033"/>
      <c r="AG198" s="1033"/>
      <c r="AH198" s="1033"/>
      <c r="AI198" s="1033"/>
      <c r="AJ198" s="1034"/>
      <c r="AK198" s="704"/>
    </row>
    <row r="199" spans="1:37">
      <c r="A199" s="1065"/>
      <c r="B199" s="1142" t="s">
        <v>2212</v>
      </c>
      <c r="C199" s="1143"/>
      <c r="D199" s="1144"/>
      <c r="E199" s="1144"/>
      <c r="F199" s="1144"/>
      <c r="G199" s="1144"/>
      <c r="H199" s="1144"/>
      <c r="I199" s="1144"/>
      <c r="J199" s="1144"/>
      <c r="K199" s="1145"/>
      <c r="L199" s="1145"/>
      <c r="M199" s="1145"/>
      <c r="N199" s="1145"/>
      <c r="O199" s="1145"/>
      <c r="P199" s="1145"/>
      <c r="Q199" s="1145"/>
      <c r="R199" s="1145"/>
      <c r="S199" s="671"/>
      <c r="T199" s="671"/>
      <c r="U199" s="671"/>
      <c r="V199" s="671"/>
      <c r="W199" s="671"/>
      <c r="X199" s="671"/>
      <c r="Y199" s="1673"/>
      <c r="Z199" s="1673"/>
      <c r="AA199" s="1673"/>
      <c r="AB199" s="1673"/>
      <c r="AC199" s="671"/>
      <c r="AD199" s="671"/>
      <c r="AE199" s="704"/>
      <c r="AF199" s="704"/>
      <c r="AG199" s="704"/>
      <c r="AH199" s="704"/>
      <c r="AI199" s="704"/>
      <c r="AJ199" s="1035"/>
      <c r="AK199" s="704"/>
    </row>
    <row r="200" spans="1:37">
      <c r="A200" s="1065"/>
      <c r="B200" s="1142" t="s">
        <v>2213</v>
      </c>
      <c r="C200" s="1143"/>
      <c r="D200" s="1144"/>
      <c r="E200" s="1144"/>
      <c r="F200" s="1144"/>
      <c r="G200" s="1144"/>
      <c r="H200" s="1144"/>
      <c r="I200" s="1144"/>
      <c r="J200" s="1144"/>
      <c r="K200" s="1145"/>
      <c r="L200" s="1145"/>
      <c r="M200" s="1145"/>
      <c r="N200" s="1145"/>
      <c r="O200" s="1145"/>
      <c r="P200" s="1145"/>
      <c r="Q200" s="1145"/>
      <c r="R200" s="1145"/>
      <c r="S200" s="671"/>
      <c r="T200" s="671"/>
      <c r="U200" s="671"/>
      <c r="V200" s="671"/>
      <c r="W200" s="671"/>
      <c r="X200" s="671"/>
      <c r="Y200" s="1673"/>
      <c r="Z200" s="1673"/>
      <c r="AA200" s="1673"/>
      <c r="AB200" s="1673"/>
      <c r="AC200" s="671"/>
      <c r="AD200" s="671"/>
      <c r="AE200" s="704"/>
      <c r="AF200" s="704"/>
      <c r="AG200" s="704"/>
      <c r="AH200" s="704"/>
      <c r="AI200" s="704"/>
      <c r="AJ200" s="1035"/>
      <c r="AK200" s="704"/>
    </row>
    <row r="201" spans="1:37">
      <c r="A201" s="1065"/>
      <c r="B201" s="1142" t="s">
        <v>2214</v>
      </c>
      <c r="C201" s="1143"/>
      <c r="D201" s="1144"/>
      <c r="E201" s="1144"/>
      <c r="F201" s="1144"/>
      <c r="G201" s="1144"/>
      <c r="H201" s="1144"/>
      <c r="I201" s="1144"/>
      <c r="J201" s="1144"/>
      <c r="K201" s="1145"/>
      <c r="L201" s="1145"/>
      <c r="M201" s="1145"/>
      <c r="N201" s="1145"/>
      <c r="O201" s="1145"/>
      <c r="P201" s="1145"/>
      <c r="Q201" s="1145"/>
      <c r="R201" s="1145"/>
      <c r="S201" s="671"/>
      <c r="T201" s="671"/>
      <c r="U201" s="671"/>
      <c r="V201" s="671"/>
      <c r="W201" s="671"/>
      <c r="X201" s="671"/>
      <c r="Y201" s="1673"/>
      <c r="Z201" s="1673"/>
      <c r="AA201" s="1673"/>
      <c r="AB201" s="1673"/>
      <c r="AC201" s="671"/>
      <c r="AD201" s="671"/>
      <c r="AE201" s="704"/>
      <c r="AF201" s="704"/>
      <c r="AG201" s="704"/>
      <c r="AH201" s="704"/>
      <c r="AI201" s="704"/>
      <c r="AJ201" s="1035"/>
      <c r="AK201" s="704"/>
    </row>
    <row r="202" spans="1:37">
      <c r="A202" s="1065"/>
      <c r="B202" s="1146" t="s">
        <v>2215</v>
      </c>
      <c r="C202" s="1143"/>
      <c r="D202" s="1144"/>
      <c r="E202" s="1144"/>
      <c r="F202" s="1144"/>
      <c r="G202" s="1144"/>
      <c r="H202" s="1144"/>
      <c r="I202" s="1144"/>
      <c r="J202" s="1144"/>
      <c r="K202" s="1145"/>
      <c r="L202" s="1145"/>
      <c r="M202" s="1145"/>
      <c r="N202" s="1145"/>
      <c r="O202" s="1145"/>
      <c r="P202" s="1145"/>
      <c r="Q202" s="1145"/>
      <c r="R202" s="1145"/>
      <c r="S202" s="671"/>
      <c r="T202" s="671"/>
      <c r="U202" s="671"/>
      <c r="V202" s="671"/>
      <c r="W202" s="671"/>
      <c r="X202" s="671"/>
      <c r="Y202" s="1673"/>
      <c r="Z202" s="1673"/>
      <c r="AA202" s="1673"/>
      <c r="AB202" s="1673"/>
      <c r="AC202" s="671"/>
      <c r="AD202" s="671"/>
      <c r="AE202" s="704"/>
      <c r="AF202" s="704"/>
      <c r="AG202" s="704"/>
      <c r="AH202" s="704"/>
      <c r="AI202" s="704"/>
      <c r="AJ202" s="1035"/>
      <c r="AK202" s="704"/>
    </row>
    <row r="203" spans="1:37" ht="13.15">
      <c r="A203" s="1065"/>
      <c r="B203" s="1147" t="s">
        <v>2216</v>
      </c>
      <c r="C203" s="1148"/>
      <c r="D203" s="1149"/>
      <c r="E203" s="1149"/>
      <c r="F203" s="1149"/>
      <c r="G203" s="1149"/>
      <c r="H203" s="1149"/>
      <c r="I203" s="1149"/>
      <c r="J203" s="1149"/>
      <c r="K203" s="1150"/>
      <c r="L203" s="1150"/>
      <c r="M203" s="1150"/>
      <c r="N203" s="1150"/>
      <c r="O203" s="1150"/>
      <c r="P203" s="1150"/>
      <c r="Q203" s="1150"/>
      <c r="R203" s="1150"/>
      <c r="S203" s="868"/>
      <c r="T203" s="868"/>
      <c r="U203" s="868"/>
      <c r="V203" s="868"/>
      <c r="W203" s="868"/>
      <c r="X203" s="868"/>
      <c r="Y203" s="1674"/>
      <c r="Z203" s="1674"/>
      <c r="AA203" s="1674"/>
      <c r="AB203" s="1674"/>
      <c r="AC203" s="868"/>
      <c r="AD203" s="868"/>
      <c r="AE203" s="1036"/>
      <c r="AF203" s="1036"/>
      <c r="AG203" s="1036"/>
      <c r="AH203" s="1036"/>
      <c r="AI203" s="1036"/>
      <c r="AJ203" s="1037"/>
      <c r="AK203" s="704"/>
    </row>
    <row r="204" spans="1:37">
      <c r="A204" s="696"/>
      <c r="B204" s="696"/>
      <c r="C204" s="780"/>
      <c r="D204" s="1032"/>
      <c r="E204" s="1032"/>
      <c r="F204" s="1032"/>
      <c r="G204" s="1032"/>
      <c r="H204" s="1032"/>
      <c r="I204" s="1032"/>
      <c r="J204" s="1032"/>
      <c r="K204" s="613"/>
      <c r="L204" s="613"/>
      <c r="M204" s="613"/>
      <c r="N204" s="613"/>
      <c r="O204" s="613"/>
      <c r="P204" s="613"/>
      <c r="Q204" s="613"/>
      <c r="R204" s="613"/>
      <c r="S204" s="613"/>
      <c r="T204" s="613"/>
      <c r="U204" s="613"/>
      <c r="V204" s="613"/>
      <c r="W204" s="613"/>
      <c r="X204" s="613"/>
      <c r="Y204" s="1673"/>
      <c r="Z204" s="1673"/>
      <c r="AA204" s="1673"/>
      <c r="AB204" s="1673"/>
      <c r="AC204" s="613"/>
      <c r="AD204" s="613"/>
      <c r="AE204" s="704"/>
      <c r="AF204" s="704"/>
      <c r="AG204" s="704"/>
      <c r="AH204" s="704"/>
      <c r="AI204" s="704"/>
      <c r="AJ204" s="704"/>
      <c r="AK204" s="704"/>
    </row>
    <row r="205" spans="1:37">
      <c r="A205" s="696"/>
      <c r="B205" s="1058"/>
      <c r="C205" s="674"/>
      <c r="D205" s="1059"/>
      <c r="E205" s="77"/>
      <c r="F205" s="77"/>
      <c r="G205" s="77"/>
      <c r="H205" s="77"/>
      <c r="I205" s="2898" t="s">
        <v>2217</v>
      </c>
      <c r="J205" s="2898"/>
      <c r="K205" s="2898"/>
      <c r="L205" s="671"/>
      <c r="M205" s="671"/>
      <c r="N205" s="671"/>
      <c r="O205" s="671"/>
      <c r="P205" s="671"/>
      <c r="Q205" s="671"/>
      <c r="R205" s="671"/>
      <c r="S205" s="671"/>
      <c r="T205" s="3097" t="s">
        <v>2218</v>
      </c>
      <c r="U205" s="3097"/>
      <c r="V205" s="3097"/>
      <c r="W205" s="3097"/>
      <c r="X205" s="3097"/>
      <c r="Y205" s="3097"/>
      <c r="Z205" s="1060"/>
      <c r="AA205" s="1061"/>
      <c r="AB205" s="2890" t="s">
        <v>2219</v>
      </c>
      <c r="AC205" s="2890"/>
      <c r="AD205" s="2890"/>
      <c r="AE205" s="2890"/>
      <c r="AF205" s="2890"/>
      <c r="AG205" s="2890"/>
      <c r="AH205" s="1032"/>
      <c r="AI205" s="1032"/>
      <c r="AJ205" s="1032"/>
      <c r="AK205" s="704"/>
    </row>
    <row r="206" spans="1:37">
      <c r="A206" s="696"/>
      <c r="B206" s="2896" t="s">
        <v>2220</v>
      </c>
      <c r="C206" s="2896"/>
      <c r="D206" s="2896"/>
      <c r="E206" s="2896"/>
      <c r="F206" s="2896"/>
      <c r="G206" s="2896"/>
      <c r="I206" s="2897" t="s">
        <v>2221</v>
      </c>
      <c r="J206" s="2897"/>
      <c r="K206" s="2897"/>
      <c r="L206" s="1669"/>
      <c r="N206" s="2883" t="s">
        <v>2222</v>
      </c>
      <c r="O206" s="2883"/>
      <c r="P206" s="2883"/>
      <c r="Q206" s="2883"/>
      <c r="R206" s="2883"/>
      <c r="T206" s="2883" t="s">
        <v>2223</v>
      </c>
      <c r="U206" s="2883"/>
      <c r="V206" s="2883"/>
      <c r="W206" s="2883"/>
      <c r="X206" s="2883"/>
      <c r="Y206" s="2883"/>
      <c r="Z206" s="1062"/>
      <c r="AA206" s="1061"/>
      <c r="AB206" s="3062" t="s">
        <v>2224</v>
      </c>
      <c r="AC206" s="3062"/>
      <c r="AD206" s="3062"/>
      <c r="AE206" s="3062"/>
      <c r="AF206" s="3062"/>
      <c r="AG206" s="3062"/>
      <c r="AH206" s="1032"/>
      <c r="AI206" s="1032"/>
      <c r="AJ206" s="1032"/>
      <c r="AK206" s="704"/>
    </row>
    <row r="207" spans="1:37">
      <c r="A207" s="696"/>
      <c r="B207" s="2900" t="s">
        <v>1476</v>
      </c>
      <c r="C207" s="2900"/>
      <c r="D207" s="2900"/>
      <c r="E207" s="2900"/>
      <c r="F207" s="2900"/>
      <c r="G207" s="2900"/>
      <c r="H207" s="1064"/>
      <c r="I207" s="2899">
        <v>29</v>
      </c>
      <c r="J207" s="2899"/>
      <c r="K207" s="2899"/>
      <c r="L207" s="1669"/>
      <c r="N207" s="2884">
        <v>621</v>
      </c>
      <c r="O207" s="2884"/>
      <c r="P207" s="2884"/>
      <c r="Q207" s="2884"/>
      <c r="R207" s="2884"/>
      <c r="T207" s="3060">
        <v>1369</v>
      </c>
      <c r="U207" s="3060"/>
      <c r="V207" s="3060"/>
      <c r="W207" s="3060"/>
      <c r="X207" s="3060"/>
      <c r="Y207" s="3060"/>
      <c r="Z207" s="1063"/>
      <c r="AA207" s="1063"/>
      <c r="AB207" s="2880">
        <f t="shared" ref="AB207:AB216" si="0">MAX(($T207-$N207)*$I207*12,0)</f>
        <v>260304</v>
      </c>
      <c r="AC207" s="2880"/>
      <c r="AD207" s="2880"/>
      <c r="AE207" s="2880"/>
      <c r="AF207" s="2880"/>
      <c r="AG207" s="2880"/>
      <c r="AH207" s="1032"/>
      <c r="AI207" s="1032"/>
      <c r="AJ207" s="1032"/>
      <c r="AK207" s="704"/>
    </row>
    <row r="208" spans="1:37">
      <c r="A208" s="696"/>
      <c r="B208" s="2900" t="s">
        <v>1476</v>
      </c>
      <c r="C208" s="2900"/>
      <c r="D208" s="2900"/>
      <c r="E208" s="2900"/>
      <c r="F208" s="2900"/>
      <c r="G208" s="2900"/>
      <c r="I208" s="2899">
        <v>21</v>
      </c>
      <c r="J208" s="2899"/>
      <c r="K208" s="2899"/>
      <c r="L208" s="1669"/>
      <c r="N208" s="2884">
        <v>621</v>
      </c>
      <c r="O208" s="2884"/>
      <c r="P208" s="2884"/>
      <c r="Q208" s="2884"/>
      <c r="R208" s="2884"/>
      <c r="T208" s="3060">
        <v>1496</v>
      </c>
      <c r="U208" s="3060"/>
      <c r="V208" s="3060"/>
      <c r="W208" s="3060"/>
      <c r="X208" s="3060"/>
      <c r="Y208" s="3060"/>
      <c r="Z208" s="1063"/>
      <c r="AA208" s="1063"/>
      <c r="AB208" s="2880">
        <f t="shared" si="0"/>
        <v>220500</v>
      </c>
      <c r="AC208" s="2880"/>
      <c r="AD208" s="2880"/>
      <c r="AE208" s="2880"/>
      <c r="AF208" s="2880"/>
      <c r="AG208" s="2880"/>
      <c r="AH208" s="1032"/>
      <c r="AI208" s="1032"/>
      <c r="AJ208" s="1032"/>
      <c r="AK208" s="704"/>
    </row>
    <row r="209" spans="1:37">
      <c r="A209" s="696"/>
      <c r="B209" s="2900" t="s">
        <v>1476</v>
      </c>
      <c r="C209" s="2900"/>
      <c r="D209" s="2900"/>
      <c r="E209" s="2900"/>
      <c r="F209" s="2900"/>
      <c r="G209" s="2900"/>
      <c r="I209" s="2899">
        <v>3</v>
      </c>
      <c r="J209" s="2899"/>
      <c r="K209" s="2899"/>
      <c r="L209" s="1669"/>
      <c r="N209" s="2884">
        <v>405</v>
      </c>
      <c r="O209" s="2884"/>
      <c r="P209" s="2884"/>
      <c r="Q209" s="2884"/>
      <c r="R209" s="2884"/>
      <c r="T209" s="3060">
        <v>1496</v>
      </c>
      <c r="U209" s="3060"/>
      <c r="V209" s="3060"/>
      <c r="W209" s="3060"/>
      <c r="X209" s="3060"/>
      <c r="Y209" s="3060"/>
      <c r="Z209" s="1063"/>
      <c r="AA209" s="1063"/>
      <c r="AB209" s="2880">
        <f t="shared" si="0"/>
        <v>39276</v>
      </c>
      <c r="AC209" s="2880"/>
      <c r="AD209" s="2880"/>
      <c r="AE209" s="2880"/>
      <c r="AF209" s="2880"/>
      <c r="AG209" s="2880"/>
      <c r="AH209" s="1032"/>
      <c r="AI209" s="1032"/>
      <c r="AJ209" s="1032"/>
      <c r="AK209" s="704"/>
    </row>
    <row r="210" spans="1:37">
      <c r="A210" s="696"/>
      <c r="B210" s="2900" t="s">
        <v>1050</v>
      </c>
      <c r="C210" s="2900"/>
      <c r="D210" s="2900"/>
      <c r="E210" s="2900"/>
      <c r="F210" s="2900"/>
      <c r="G210" s="2900"/>
      <c r="I210" s="2881"/>
      <c r="J210" s="2881"/>
      <c r="K210" s="2881"/>
      <c r="L210" s="1669"/>
      <c r="N210" s="3063"/>
      <c r="O210" s="3063"/>
      <c r="P210" s="3063"/>
      <c r="Q210" s="3063"/>
      <c r="R210" s="3063"/>
      <c r="T210" s="3065"/>
      <c r="U210" s="3065"/>
      <c r="V210" s="3065"/>
      <c r="W210" s="3065"/>
      <c r="X210" s="3065"/>
      <c r="Y210" s="3065"/>
      <c r="Z210" s="1063"/>
      <c r="AA210" s="1063"/>
      <c r="AB210" s="2880">
        <f t="shared" si="0"/>
        <v>0</v>
      </c>
      <c r="AC210" s="2880"/>
      <c r="AD210" s="2880"/>
      <c r="AE210" s="2880"/>
      <c r="AF210" s="2880"/>
      <c r="AG210" s="2880"/>
      <c r="AH210" s="1032"/>
      <c r="AI210" s="1032"/>
      <c r="AJ210" s="1032"/>
      <c r="AK210" s="704"/>
    </row>
    <row r="211" spans="1:37">
      <c r="A211" s="696"/>
      <c r="B211" s="2900" t="s">
        <v>1050</v>
      </c>
      <c r="C211" s="2900"/>
      <c r="D211" s="2900"/>
      <c r="E211" s="2900"/>
      <c r="F211" s="2900"/>
      <c r="G211" s="2900"/>
      <c r="I211" s="2881"/>
      <c r="J211" s="2881"/>
      <c r="K211" s="2881"/>
      <c r="L211" s="1368"/>
      <c r="N211" s="3063"/>
      <c r="O211" s="3063"/>
      <c r="P211" s="3063"/>
      <c r="Q211" s="3063"/>
      <c r="R211" s="3063"/>
      <c r="T211" s="3065"/>
      <c r="U211" s="3065"/>
      <c r="V211" s="3065"/>
      <c r="W211" s="3065"/>
      <c r="X211" s="3065"/>
      <c r="Y211" s="3065"/>
      <c r="Z211" s="1063"/>
      <c r="AA211" s="1063"/>
      <c r="AB211" s="2880">
        <f t="shared" si="0"/>
        <v>0</v>
      </c>
      <c r="AC211" s="2880"/>
      <c r="AD211" s="2880"/>
      <c r="AE211" s="2880"/>
      <c r="AF211" s="2880"/>
      <c r="AG211" s="2880"/>
      <c r="AH211" s="1032"/>
      <c r="AI211" s="1032"/>
      <c r="AJ211" s="1032"/>
      <c r="AK211" s="704"/>
    </row>
    <row r="212" spans="1:37">
      <c r="A212" s="696"/>
      <c r="B212" s="2900" t="s">
        <v>1050</v>
      </c>
      <c r="C212" s="2900"/>
      <c r="D212" s="2900"/>
      <c r="E212" s="2900"/>
      <c r="F212" s="2900"/>
      <c r="G212" s="2900"/>
      <c r="I212" s="2881"/>
      <c r="J212" s="2881"/>
      <c r="K212" s="2881"/>
      <c r="L212" s="1368"/>
      <c r="N212" s="3063"/>
      <c r="O212" s="3063"/>
      <c r="P212" s="3063"/>
      <c r="Q212" s="3063"/>
      <c r="R212" s="3063"/>
      <c r="T212" s="3065"/>
      <c r="U212" s="3065"/>
      <c r="V212" s="3065"/>
      <c r="W212" s="3065"/>
      <c r="X212" s="3065"/>
      <c r="Y212" s="3065"/>
      <c r="Z212" s="1063"/>
      <c r="AA212" s="1063"/>
      <c r="AB212" s="2880">
        <f t="shared" si="0"/>
        <v>0</v>
      </c>
      <c r="AC212" s="2880"/>
      <c r="AD212" s="2880"/>
      <c r="AE212" s="2880"/>
      <c r="AF212" s="2880"/>
      <c r="AG212" s="2880"/>
      <c r="AH212" s="1032"/>
      <c r="AI212" s="1032"/>
      <c r="AJ212" s="1032"/>
      <c r="AK212" s="704"/>
    </row>
    <row r="213" spans="1:37">
      <c r="A213" s="696"/>
      <c r="B213" s="2900" t="s">
        <v>1050</v>
      </c>
      <c r="C213" s="2900"/>
      <c r="D213" s="2900"/>
      <c r="E213" s="2900"/>
      <c r="F213" s="2900"/>
      <c r="G213" s="2900"/>
      <c r="I213" s="2881"/>
      <c r="J213" s="2881"/>
      <c r="K213" s="2881"/>
      <c r="L213" s="1368"/>
      <c r="N213" s="3063"/>
      <c r="O213" s="3063"/>
      <c r="P213" s="3063"/>
      <c r="Q213" s="3063"/>
      <c r="R213" s="3063"/>
      <c r="T213" s="3065"/>
      <c r="U213" s="3065"/>
      <c r="V213" s="3065"/>
      <c r="W213" s="3065"/>
      <c r="X213" s="3065"/>
      <c r="Y213" s="3065"/>
      <c r="Z213" s="1063"/>
      <c r="AA213" s="1063"/>
      <c r="AB213" s="2880">
        <f t="shared" si="0"/>
        <v>0</v>
      </c>
      <c r="AC213" s="2880"/>
      <c r="AD213" s="2880"/>
      <c r="AE213" s="2880"/>
      <c r="AF213" s="2880"/>
      <c r="AG213" s="2880"/>
      <c r="AH213" s="1032"/>
      <c r="AI213" s="1032"/>
      <c r="AJ213" s="1032"/>
      <c r="AK213" s="704"/>
    </row>
    <row r="214" spans="1:37">
      <c r="A214" s="696"/>
      <c r="B214" s="2900" t="s">
        <v>1050</v>
      </c>
      <c r="C214" s="2900"/>
      <c r="D214" s="2900"/>
      <c r="E214" s="2900"/>
      <c r="F214" s="2900"/>
      <c r="G214" s="2900"/>
      <c r="I214" s="2881"/>
      <c r="J214" s="2881"/>
      <c r="K214" s="2881"/>
      <c r="L214" s="1368"/>
      <c r="N214" s="3063"/>
      <c r="O214" s="3063"/>
      <c r="P214" s="3063"/>
      <c r="Q214" s="3063"/>
      <c r="R214" s="3063"/>
      <c r="T214" s="3065"/>
      <c r="U214" s="3065"/>
      <c r="V214" s="3065"/>
      <c r="W214" s="3065"/>
      <c r="X214" s="3065"/>
      <c r="Y214" s="3065"/>
      <c r="Z214" s="1063"/>
      <c r="AA214" s="1063"/>
      <c r="AB214" s="2880">
        <f t="shared" si="0"/>
        <v>0</v>
      </c>
      <c r="AC214" s="2880"/>
      <c r="AD214" s="2880"/>
      <c r="AE214" s="2880"/>
      <c r="AF214" s="2880"/>
      <c r="AG214" s="2880"/>
      <c r="AH214" s="1032"/>
      <c r="AI214" s="1032"/>
      <c r="AJ214" s="1032"/>
      <c r="AK214" s="704"/>
    </row>
    <row r="215" spans="1:37">
      <c r="A215" s="696"/>
      <c r="B215" s="2900" t="s">
        <v>1050</v>
      </c>
      <c r="C215" s="2900"/>
      <c r="D215" s="2900"/>
      <c r="E215" s="2900"/>
      <c r="F215" s="2900"/>
      <c r="G215" s="2900"/>
      <c r="I215" s="2881"/>
      <c r="J215" s="2881"/>
      <c r="K215" s="2881"/>
      <c r="L215" s="1368"/>
      <c r="N215" s="3063"/>
      <c r="O215" s="3063"/>
      <c r="P215" s="3063"/>
      <c r="Q215" s="3063"/>
      <c r="R215" s="3063"/>
      <c r="T215" s="3065"/>
      <c r="U215" s="3065"/>
      <c r="V215" s="3065"/>
      <c r="W215" s="3065"/>
      <c r="X215" s="3065"/>
      <c r="Y215" s="3065"/>
      <c r="Z215" s="1063"/>
      <c r="AA215" s="1063"/>
      <c r="AB215" s="2880">
        <f t="shared" si="0"/>
        <v>0</v>
      </c>
      <c r="AC215" s="2880"/>
      <c r="AD215" s="2880"/>
      <c r="AE215" s="2880"/>
      <c r="AF215" s="2880"/>
      <c r="AG215" s="2880"/>
      <c r="AH215" s="1032"/>
      <c r="AI215" s="1032"/>
      <c r="AJ215" s="1032"/>
      <c r="AK215" s="704"/>
    </row>
    <row r="216" spans="1:37">
      <c r="A216" s="696"/>
      <c r="B216" s="2900" t="s">
        <v>1050</v>
      </c>
      <c r="C216" s="2900"/>
      <c r="D216" s="2900"/>
      <c r="E216" s="2900"/>
      <c r="F216" s="2900"/>
      <c r="G216" s="2900"/>
      <c r="I216" s="2882"/>
      <c r="J216" s="2882"/>
      <c r="K216" s="2882"/>
      <c r="L216" s="1368"/>
      <c r="N216" s="3063"/>
      <c r="O216" s="3063"/>
      <c r="P216" s="3063"/>
      <c r="Q216" s="3063"/>
      <c r="R216" s="3063"/>
      <c r="T216" s="3065"/>
      <c r="U216" s="3065"/>
      <c r="V216" s="3065"/>
      <c r="W216" s="3065"/>
      <c r="X216" s="3065"/>
      <c r="Y216" s="3065"/>
      <c r="Z216" s="1063"/>
      <c r="AA216" s="1063"/>
      <c r="AB216" s="3072">
        <f t="shared" si="0"/>
        <v>0</v>
      </c>
      <c r="AC216" s="3072"/>
      <c r="AD216" s="3072"/>
      <c r="AE216" s="3072"/>
      <c r="AF216" s="3072"/>
      <c r="AG216" s="3072"/>
      <c r="AH216" s="1032"/>
      <c r="AI216" s="1032"/>
      <c r="AJ216" s="1032"/>
      <c r="AK216" s="704"/>
    </row>
    <row r="217" spans="1:37">
      <c r="A217" s="696"/>
      <c r="B217" s="678"/>
      <c r="C217" s="1064"/>
      <c r="D217" s="674"/>
      <c r="K217" s="613"/>
      <c r="L217" s="613"/>
      <c r="M217" s="613"/>
      <c r="N217" s="613"/>
      <c r="O217" s="613"/>
      <c r="P217" s="613"/>
      <c r="Q217" s="613"/>
      <c r="R217" s="613"/>
      <c r="S217" s="613"/>
      <c r="T217" s="613"/>
      <c r="U217" s="613"/>
      <c r="V217" s="613"/>
      <c r="W217" s="613"/>
      <c r="X217" s="613"/>
      <c r="Y217" s="1668" t="s">
        <v>2225</v>
      </c>
      <c r="AA217" s="1668"/>
      <c r="AB217" s="2880">
        <f>SUM(AB207:AB216)</f>
        <v>520080</v>
      </c>
      <c r="AC217" s="2880"/>
      <c r="AD217" s="2880"/>
      <c r="AE217" s="2880"/>
      <c r="AF217" s="2880"/>
      <c r="AG217" s="2880"/>
      <c r="AH217" s="1032"/>
      <c r="AI217" s="1032"/>
      <c r="AJ217" s="1032"/>
      <c r="AK217" s="704"/>
    </row>
    <row r="218" spans="1:37">
      <c r="A218" s="696"/>
      <c r="B218" s="696"/>
      <c r="C218" s="780"/>
      <c r="D218" s="1032"/>
      <c r="E218" s="1032"/>
      <c r="F218" s="1032"/>
      <c r="G218" s="1032"/>
      <c r="H218" s="1032"/>
      <c r="I218" s="1032"/>
      <c r="J218" s="1032"/>
      <c r="K218" s="628"/>
      <c r="L218" s="628"/>
      <c r="M218" s="628"/>
      <c r="N218" s="628"/>
      <c r="O218" s="628"/>
      <c r="P218" s="628"/>
      <c r="Q218" s="628"/>
      <c r="R218" s="628"/>
      <c r="S218" s="628"/>
      <c r="T218" s="628"/>
      <c r="U218" s="628"/>
      <c r="V218" s="628"/>
      <c r="W218" s="628"/>
      <c r="X218" s="628"/>
      <c r="Y218" s="1673"/>
      <c r="Z218" s="1673"/>
      <c r="AA218" s="1673"/>
      <c r="AB218" s="1673"/>
      <c r="AC218" s="628"/>
      <c r="AD218" s="628"/>
      <c r="AE218" s="704"/>
      <c r="AF218" s="704"/>
      <c r="AG218" s="704"/>
      <c r="AH218" s="704"/>
      <c r="AI218" s="704"/>
      <c r="AJ218" s="704"/>
      <c r="AK218" s="704"/>
    </row>
    <row r="219" spans="1:37" ht="13.15">
      <c r="A219" s="696"/>
      <c r="B219" s="1039" t="s">
        <v>2226</v>
      </c>
      <c r="C219" s="780"/>
      <c r="D219" s="1032"/>
      <c r="E219" s="1032"/>
      <c r="F219" s="1032"/>
      <c r="G219" s="1032"/>
      <c r="H219" s="1032"/>
      <c r="I219" s="1032"/>
      <c r="J219" s="1032"/>
      <c r="K219" s="613"/>
      <c r="L219" s="613"/>
      <c r="M219" s="613"/>
      <c r="N219" s="613"/>
      <c r="O219" s="613"/>
      <c r="P219" s="613"/>
      <c r="Q219" s="613"/>
      <c r="R219" s="613"/>
      <c r="S219" s="613"/>
      <c r="T219" s="613"/>
      <c r="U219" s="613"/>
      <c r="V219" s="613"/>
      <c r="W219" s="613"/>
      <c r="X219" s="613"/>
      <c r="Y219" s="1673"/>
      <c r="Z219" s="1673"/>
      <c r="AA219" s="1673"/>
      <c r="AB219" s="1673"/>
      <c r="AC219" s="613"/>
      <c r="AD219" s="613"/>
      <c r="AE219" s="704"/>
      <c r="AF219" s="704"/>
      <c r="AG219" s="704"/>
      <c r="AH219" s="704"/>
      <c r="AI219" s="704"/>
      <c r="AJ219" s="704"/>
      <c r="AK219" s="704"/>
    </row>
    <row r="220" spans="1:37">
      <c r="A220" s="696"/>
      <c r="B220" s="678" t="s">
        <v>2227</v>
      </c>
      <c r="C220" s="780"/>
      <c r="D220" s="1032"/>
      <c r="E220" s="1032"/>
      <c r="F220" s="1032"/>
      <c r="G220" s="1032"/>
      <c r="H220" s="1032"/>
      <c r="I220" s="1032"/>
      <c r="J220" s="1032"/>
      <c r="K220" s="613"/>
      <c r="L220" s="613"/>
      <c r="M220" s="613"/>
      <c r="N220" s="613"/>
      <c r="O220" s="613"/>
      <c r="P220" s="613"/>
      <c r="Q220" s="613"/>
      <c r="R220" s="613"/>
      <c r="S220" s="613"/>
      <c r="T220" s="613"/>
      <c r="U220" s="613"/>
      <c r="V220" s="613"/>
      <c r="W220" s="613"/>
      <c r="X220" s="613"/>
      <c r="Y220" s="1673"/>
      <c r="Z220" s="1673"/>
      <c r="AA220" s="1673"/>
      <c r="AB220" s="1673"/>
      <c r="AC220" s="613"/>
      <c r="AD220" s="613"/>
      <c r="AE220" s="704"/>
      <c r="AF220" s="704"/>
      <c r="AG220" s="704"/>
      <c r="AH220" s="704"/>
      <c r="AI220" s="704"/>
      <c r="AJ220" s="704"/>
      <c r="AK220" s="704"/>
    </row>
    <row r="221" spans="1:37">
      <c r="A221" s="696"/>
      <c r="B221" s="678"/>
      <c r="C221" s="780"/>
      <c r="D221" s="1032"/>
      <c r="E221" s="1032"/>
      <c r="F221" s="1032"/>
      <c r="G221" s="1032"/>
      <c r="H221" s="1032"/>
      <c r="I221" s="1032"/>
      <c r="J221" s="1032"/>
      <c r="K221" s="613"/>
      <c r="L221" s="613"/>
      <c r="M221" s="613"/>
      <c r="N221" s="613"/>
      <c r="O221" s="613"/>
      <c r="P221" s="613"/>
      <c r="Q221" s="613"/>
      <c r="R221" s="613"/>
      <c r="S221" s="613"/>
      <c r="T221" s="613"/>
      <c r="U221" s="613"/>
      <c r="V221" s="613"/>
      <c r="W221" s="613"/>
      <c r="X221" s="613"/>
      <c r="Y221" s="1673"/>
      <c r="Z221" s="1673"/>
      <c r="AA221" s="1673"/>
      <c r="AB221" s="1673"/>
      <c r="AC221" s="613"/>
      <c r="AD221" s="613"/>
      <c r="AE221" s="704"/>
      <c r="AF221" s="704"/>
      <c r="AG221" s="704"/>
      <c r="AH221" s="704"/>
      <c r="AI221" s="704"/>
      <c r="AJ221" s="704"/>
      <c r="AK221" s="704"/>
    </row>
    <row r="222" spans="1:37">
      <c r="A222" s="696"/>
      <c r="B222" s="1040" t="s">
        <v>2228</v>
      </c>
      <c r="C222" s="780"/>
      <c r="D222" s="1032"/>
      <c r="E222" s="1032"/>
      <c r="F222" s="1032"/>
      <c r="G222" s="1032"/>
      <c r="H222" s="1032"/>
      <c r="I222" s="1032"/>
      <c r="J222" s="1032"/>
      <c r="K222" s="613"/>
      <c r="L222" s="613"/>
      <c r="M222" s="613"/>
      <c r="N222" s="613"/>
      <c r="O222" s="613"/>
      <c r="P222" s="613"/>
      <c r="Q222" s="613"/>
      <c r="R222" s="613"/>
      <c r="S222" s="613"/>
      <c r="T222" s="613"/>
      <c r="U222" s="613"/>
      <c r="V222" s="613"/>
      <c r="W222" s="613"/>
      <c r="X222" s="613"/>
      <c r="Y222" s="1673"/>
      <c r="Z222" s="1673"/>
      <c r="AA222" s="1673"/>
      <c r="AB222" s="1673"/>
      <c r="AC222" s="613"/>
      <c r="AD222" s="613"/>
      <c r="AE222" s="704"/>
      <c r="AF222" s="704"/>
      <c r="AG222" s="704"/>
      <c r="AH222" s="704"/>
      <c r="AI222" s="704"/>
      <c r="AJ222" s="704"/>
      <c r="AK222" s="704"/>
    </row>
    <row r="223" spans="1:37">
      <c r="A223" s="696"/>
      <c r="B223" s="1040" t="s">
        <v>2229</v>
      </c>
      <c r="C223" s="780"/>
      <c r="D223" s="1032"/>
      <c r="E223" s="1032"/>
      <c r="F223" s="1032"/>
      <c r="G223" s="1032"/>
      <c r="H223" s="1032"/>
      <c r="I223" s="1032"/>
      <c r="J223" s="1032"/>
      <c r="K223" s="613"/>
      <c r="L223" s="613"/>
      <c r="M223" s="613"/>
      <c r="N223" s="613"/>
      <c r="O223" s="613"/>
      <c r="P223" s="613"/>
      <c r="Q223" s="613"/>
      <c r="R223" s="613"/>
      <c r="S223" s="613"/>
      <c r="T223" s="613"/>
      <c r="U223" s="613"/>
      <c r="V223" s="613"/>
      <c r="W223" s="613"/>
      <c r="X223" s="613"/>
      <c r="Y223" s="1673"/>
      <c r="Z223" s="1673"/>
      <c r="AA223" s="1673"/>
      <c r="AB223" s="3064"/>
      <c r="AC223" s="3064"/>
      <c r="AD223" s="3064"/>
      <c r="AE223" s="3064"/>
      <c r="AF223" s="3064"/>
      <c r="AG223" s="3064"/>
      <c r="AH223" s="704"/>
      <c r="AI223" s="704"/>
      <c r="AJ223" s="704"/>
      <c r="AK223" s="704"/>
    </row>
    <row r="224" spans="1:37" ht="13.15">
      <c r="A224" s="696"/>
      <c r="B224" s="1042" t="s">
        <v>2230</v>
      </c>
      <c r="C224" s="713"/>
      <c r="D224" s="1038"/>
      <c r="E224" s="1032"/>
      <c r="F224" s="1032"/>
      <c r="G224" s="1032"/>
      <c r="H224" s="1032"/>
      <c r="I224" s="1032"/>
      <c r="J224" s="1032"/>
      <c r="K224" s="613"/>
      <c r="L224" s="613"/>
      <c r="M224" s="613"/>
      <c r="N224" s="613"/>
      <c r="O224" s="613"/>
      <c r="P224" s="613"/>
      <c r="Q224" s="613"/>
      <c r="R224" s="613"/>
      <c r="S224" s="613"/>
      <c r="T224" s="613"/>
      <c r="U224" s="613"/>
      <c r="V224" s="613"/>
      <c r="W224" s="613"/>
      <c r="X224" s="613"/>
      <c r="Y224" s="1673"/>
      <c r="Z224" s="1673"/>
      <c r="AA224" s="1673"/>
      <c r="AB224" s="1673"/>
      <c r="AC224" s="613"/>
      <c r="AD224" s="613"/>
      <c r="AE224" s="704"/>
      <c r="AF224" s="704"/>
      <c r="AG224" s="704"/>
      <c r="AH224" s="704"/>
      <c r="AI224" s="704"/>
      <c r="AJ224" s="704"/>
      <c r="AK224" s="704"/>
    </row>
    <row r="225" spans="1:37">
      <c r="A225" s="696"/>
      <c r="B225" s="1043" t="s">
        <v>2231</v>
      </c>
      <c r="C225" s="780"/>
      <c r="D225" s="1032"/>
      <c r="E225" s="1032"/>
      <c r="F225" s="1032"/>
      <c r="G225" s="1032"/>
      <c r="H225" s="1032"/>
      <c r="I225" s="1032"/>
      <c r="J225" s="1032"/>
      <c r="K225" s="613"/>
      <c r="L225" s="613"/>
      <c r="M225" s="613"/>
      <c r="N225" s="613"/>
      <c r="O225" s="613"/>
      <c r="P225" s="613"/>
      <c r="Q225" s="613"/>
      <c r="R225" s="613"/>
      <c r="S225" s="613"/>
      <c r="T225" s="613"/>
      <c r="U225" s="613"/>
      <c r="V225" s="613"/>
      <c r="W225" s="613"/>
      <c r="X225" s="613"/>
      <c r="Y225" s="1673"/>
      <c r="Z225" s="1673"/>
      <c r="AA225" s="1673"/>
      <c r="AB225" s="1673"/>
      <c r="AC225" s="613"/>
      <c r="AD225" s="613"/>
      <c r="AE225" s="704"/>
      <c r="AF225" s="704"/>
      <c r="AG225" s="704"/>
      <c r="AH225" s="704"/>
      <c r="AI225" s="704"/>
      <c r="AJ225" s="704"/>
      <c r="AK225" s="704"/>
    </row>
    <row r="226" spans="1:37">
      <c r="A226" s="696"/>
      <c r="B226" s="1043" t="s">
        <v>2232</v>
      </c>
      <c r="C226" s="780"/>
      <c r="D226" s="1032"/>
      <c r="E226" s="1032"/>
      <c r="F226" s="1032"/>
      <c r="G226" s="1032"/>
      <c r="H226" s="1032"/>
      <c r="I226" s="1032"/>
      <c r="J226" s="1032"/>
      <c r="K226" s="613"/>
      <c r="L226" s="613"/>
      <c r="M226" s="613"/>
      <c r="N226" s="613"/>
      <c r="O226" s="613"/>
      <c r="P226" s="613"/>
      <c r="Q226" s="613"/>
      <c r="R226" s="613"/>
      <c r="S226" s="613"/>
      <c r="T226" s="613"/>
      <c r="U226" s="613"/>
      <c r="V226" s="613"/>
      <c r="W226" s="613"/>
      <c r="X226" s="613"/>
      <c r="Y226" s="1673"/>
      <c r="Z226" s="1673"/>
      <c r="AA226" s="1673"/>
      <c r="AB226" s="3064"/>
      <c r="AC226" s="3064"/>
      <c r="AD226" s="3064"/>
      <c r="AE226" s="3064"/>
      <c r="AF226" s="3064"/>
      <c r="AG226" s="3064"/>
      <c r="AH226" s="704"/>
      <c r="AI226" s="704"/>
      <c r="AJ226" s="704"/>
      <c r="AK226" s="704"/>
    </row>
    <row r="227" spans="1:37">
      <c r="A227" s="696"/>
      <c r="B227" s="1043" t="s">
        <v>2233</v>
      </c>
      <c r="C227" s="780"/>
      <c r="D227" s="1032"/>
      <c r="E227" s="1032"/>
      <c r="F227" s="1032"/>
      <c r="G227" s="1032"/>
      <c r="H227" s="1032"/>
      <c r="I227" s="1032"/>
      <c r="J227" s="1032"/>
      <c r="K227" s="613"/>
      <c r="L227" s="613"/>
      <c r="M227" s="613"/>
      <c r="N227" s="613"/>
      <c r="O227" s="613"/>
      <c r="P227" s="613"/>
      <c r="Q227" s="613"/>
      <c r="R227" s="613"/>
      <c r="S227" s="613"/>
      <c r="T227" s="613"/>
      <c r="U227" s="613"/>
      <c r="V227" s="613"/>
      <c r="W227" s="613"/>
      <c r="X227" s="613"/>
      <c r="Y227" s="1673"/>
      <c r="Z227" s="1673"/>
      <c r="AA227" s="1673"/>
      <c r="AB227" s="3096"/>
      <c r="AC227" s="3096"/>
      <c r="AD227" s="3096"/>
      <c r="AE227" s="3096"/>
      <c r="AF227" s="3096"/>
      <c r="AG227" s="3096"/>
      <c r="AH227" s="704"/>
      <c r="AI227" s="704"/>
      <c r="AJ227" s="704"/>
      <c r="AK227" s="704"/>
    </row>
    <row r="228" spans="1:37">
      <c r="A228" s="696"/>
      <c r="B228" s="1043" t="s">
        <v>2234</v>
      </c>
      <c r="C228" s="780"/>
      <c r="D228" s="1032"/>
      <c r="E228" s="1032"/>
      <c r="F228" s="1032"/>
      <c r="G228" s="1032"/>
      <c r="H228" s="1032"/>
      <c r="I228" s="1032"/>
      <c r="J228" s="1032"/>
      <c r="K228" s="613"/>
      <c r="L228" s="613"/>
      <c r="M228" s="613"/>
      <c r="N228" s="613"/>
      <c r="O228" s="613"/>
      <c r="P228" s="613"/>
      <c r="Q228" s="613"/>
      <c r="R228" s="613"/>
      <c r="S228" s="613"/>
      <c r="T228" s="613"/>
      <c r="U228" s="613"/>
      <c r="V228" s="613"/>
      <c r="W228" s="613"/>
      <c r="X228" s="613"/>
      <c r="Y228" s="1673"/>
      <c r="Z228" s="1673"/>
      <c r="AA228" s="1673"/>
      <c r="AB228" s="3073">
        <f>IFERROR(AB226/AB227,0)</f>
        <v>0</v>
      </c>
      <c r="AC228" s="3073"/>
      <c r="AD228" s="3073"/>
      <c r="AE228" s="3073"/>
      <c r="AF228" s="3073"/>
      <c r="AG228" s="3073"/>
      <c r="AH228" s="704"/>
      <c r="AI228" s="704"/>
      <c r="AJ228" s="704"/>
      <c r="AK228" s="704"/>
    </row>
    <row r="229" spans="1:37">
      <c r="A229" s="696"/>
      <c r="B229" s="1041"/>
      <c r="C229" s="780"/>
      <c r="D229" s="1032"/>
      <c r="E229" s="1032"/>
      <c r="F229" s="1032"/>
      <c r="G229" s="1032"/>
      <c r="H229" s="1032"/>
      <c r="I229" s="1032"/>
      <c r="J229" s="1032"/>
      <c r="K229" s="613"/>
      <c r="L229" s="613"/>
      <c r="M229" s="613"/>
      <c r="N229" s="613"/>
      <c r="O229" s="613"/>
      <c r="P229" s="613"/>
      <c r="Q229" s="613"/>
      <c r="R229" s="613"/>
      <c r="S229" s="613"/>
      <c r="T229" s="613"/>
      <c r="U229" s="613"/>
      <c r="V229" s="613"/>
      <c r="W229" s="613"/>
      <c r="X229" s="613"/>
      <c r="Y229" s="1673"/>
      <c r="Z229" s="1673"/>
      <c r="AA229" s="1673"/>
      <c r="AB229" s="1673"/>
      <c r="AC229" s="671"/>
      <c r="AD229" s="671"/>
      <c r="AE229" s="704"/>
      <c r="AF229" s="704"/>
      <c r="AG229" s="704"/>
      <c r="AH229" s="704"/>
      <c r="AI229" s="704"/>
      <c r="AJ229" s="704"/>
      <c r="AK229" s="704"/>
    </row>
    <row r="230" spans="1:37">
      <c r="A230" s="696"/>
      <c r="B230" s="1044" t="s">
        <v>2235</v>
      </c>
      <c r="C230" s="780"/>
      <c r="D230" s="1032"/>
      <c r="E230" s="1032"/>
      <c r="F230" s="1032"/>
      <c r="G230" s="1032"/>
      <c r="H230" s="1032"/>
      <c r="I230" s="1032"/>
      <c r="J230" s="1032"/>
      <c r="K230" s="613"/>
      <c r="L230" s="613"/>
      <c r="M230" s="613"/>
      <c r="N230" s="613"/>
      <c r="O230" s="613"/>
      <c r="P230" s="613"/>
      <c r="Q230" s="613"/>
      <c r="R230" s="613"/>
      <c r="S230" s="613"/>
      <c r="T230" s="613"/>
      <c r="U230" s="613"/>
      <c r="V230" s="613"/>
      <c r="W230" s="613"/>
      <c r="X230" s="613"/>
      <c r="Y230" s="1673"/>
      <c r="Z230" s="1673"/>
      <c r="AA230" s="1673"/>
      <c r="AB230" s="3058">
        <f>MAX(AB223,AB228)</f>
        <v>0</v>
      </c>
      <c r="AC230" s="3058"/>
      <c r="AD230" s="3058"/>
      <c r="AE230" s="3058"/>
      <c r="AF230" s="3058"/>
      <c r="AG230" s="3058"/>
      <c r="AH230" s="704"/>
      <c r="AI230" s="704"/>
      <c r="AJ230" s="704"/>
      <c r="AK230" s="704"/>
    </row>
    <row r="231" spans="1:37">
      <c r="A231" s="696"/>
      <c r="B231" s="1044"/>
      <c r="C231" s="780"/>
      <c r="D231" s="1032"/>
      <c r="E231" s="1032"/>
      <c r="F231" s="1032"/>
      <c r="G231" s="1032"/>
      <c r="H231" s="1032"/>
      <c r="I231" s="1032"/>
      <c r="J231" s="1032"/>
      <c r="K231" s="613"/>
      <c r="L231" s="613"/>
      <c r="M231" s="613"/>
      <c r="N231" s="613"/>
      <c r="O231" s="613"/>
      <c r="P231" s="613"/>
      <c r="Q231" s="613"/>
      <c r="R231" s="613"/>
      <c r="S231" s="613"/>
      <c r="T231" s="613"/>
      <c r="U231" s="613"/>
      <c r="V231" s="613"/>
      <c r="W231" s="613"/>
      <c r="X231" s="613"/>
      <c r="Y231" s="1673"/>
      <c r="Z231" s="1673"/>
      <c r="AA231" s="1673"/>
      <c r="AB231" s="1673"/>
      <c r="AC231" s="613"/>
      <c r="AD231" s="613"/>
      <c r="AE231" s="704"/>
      <c r="AF231" s="704"/>
      <c r="AG231" s="704"/>
      <c r="AH231" s="704"/>
      <c r="AI231" s="704"/>
      <c r="AJ231" s="704"/>
      <c r="AK231" s="704"/>
    </row>
    <row r="232" spans="1:37">
      <c r="A232" s="696"/>
      <c r="B232" s="1044"/>
      <c r="C232" s="780"/>
      <c r="D232" s="1032"/>
      <c r="E232" s="1032"/>
      <c r="F232" s="1032"/>
      <c r="G232" s="1032"/>
      <c r="H232" s="1032"/>
      <c r="I232" s="1032"/>
      <c r="J232" s="1032"/>
      <c r="K232" s="613"/>
      <c r="L232" s="613"/>
      <c r="M232" s="613"/>
      <c r="N232" s="613"/>
      <c r="O232" s="613"/>
      <c r="P232" s="613"/>
      <c r="Q232" s="613"/>
      <c r="R232" s="613"/>
      <c r="S232" s="613"/>
      <c r="T232" s="613"/>
      <c r="U232" s="613"/>
      <c r="V232" s="613"/>
      <c r="W232" s="613"/>
      <c r="X232" s="613"/>
      <c r="Y232" s="1673"/>
      <c r="Z232" s="1673"/>
      <c r="AA232" s="1673"/>
      <c r="AB232" s="1673"/>
      <c r="AC232" s="613"/>
      <c r="AD232" s="613"/>
      <c r="AE232" s="704"/>
      <c r="AF232" s="704"/>
      <c r="AG232" s="704"/>
      <c r="AH232" s="704"/>
      <c r="AI232" s="704"/>
      <c r="AJ232" s="704"/>
      <c r="AK232" s="704"/>
    </row>
    <row r="233" spans="1:37">
      <c r="A233" s="696"/>
      <c r="B233" s="678" t="s">
        <v>2236</v>
      </c>
      <c r="C233" s="780"/>
      <c r="D233" s="1032"/>
      <c r="E233" s="1032"/>
      <c r="F233" s="1032"/>
      <c r="G233" s="1032"/>
      <c r="H233" s="1032"/>
      <c r="I233" s="1032"/>
      <c r="J233" s="1032"/>
      <c r="K233" s="613"/>
      <c r="L233" s="613"/>
      <c r="M233" s="613"/>
      <c r="N233" s="613"/>
      <c r="O233" s="613"/>
      <c r="P233" s="613"/>
      <c r="Q233" s="613"/>
      <c r="R233" s="613"/>
      <c r="S233" s="613"/>
      <c r="U233" s="1045"/>
      <c r="V233" s="1045"/>
      <c r="W233" s="1045"/>
      <c r="X233" s="1045"/>
      <c r="Y233" s="1045"/>
      <c r="Z233" s="1673"/>
      <c r="AA233" s="1673"/>
      <c r="AB233" s="2893">
        <f>AB217+AB230</f>
        <v>520080</v>
      </c>
      <c r="AC233" s="2893"/>
      <c r="AD233" s="2893"/>
      <c r="AE233" s="2893"/>
      <c r="AF233" s="2893"/>
      <c r="AG233" s="2893"/>
      <c r="AH233" s="704"/>
      <c r="AI233" s="704"/>
      <c r="AJ233" s="704"/>
      <c r="AK233" s="704"/>
    </row>
    <row r="234" spans="1:37">
      <c r="A234" s="696"/>
      <c r="B234" s="678" t="s">
        <v>2237</v>
      </c>
      <c r="C234" s="780"/>
      <c r="D234" s="1032"/>
      <c r="E234" s="1032"/>
      <c r="F234" s="1032"/>
      <c r="G234" s="1032"/>
      <c r="H234" s="1032"/>
      <c r="I234" s="1032"/>
      <c r="J234" s="1032"/>
      <c r="K234" s="613"/>
      <c r="L234" s="613"/>
      <c r="M234" s="613"/>
      <c r="N234" s="613"/>
      <c r="O234" s="613"/>
      <c r="P234" s="613"/>
      <c r="Q234" s="613"/>
      <c r="R234" s="613"/>
      <c r="S234" s="613"/>
      <c r="T234" s="739"/>
      <c r="U234" s="1046"/>
      <c r="V234" s="1046"/>
      <c r="W234" s="1046"/>
      <c r="X234" s="1046"/>
      <c r="Y234" s="1046"/>
      <c r="Z234" s="1673"/>
      <c r="AA234" s="1673"/>
      <c r="AB234" s="2927">
        <v>0.05</v>
      </c>
      <c r="AC234" s="2927"/>
      <c r="AD234" s="2927"/>
      <c r="AE234" s="2927"/>
      <c r="AF234" s="2927"/>
      <c r="AG234" s="2927"/>
      <c r="AH234" s="704"/>
      <c r="AI234" s="704"/>
      <c r="AJ234" s="704"/>
      <c r="AK234" s="704"/>
    </row>
    <row r="235" spans="1:37">
      <c r="A235" s="696"/>
      <c r="B235" s="678" t="s">
        <v>2238</v>
      </c>
      <c r="C235" s="780"/>
      <c r="D235" s="1032"/>
      <c r="E235" s="1032"/>
      <c r="F235" s="1032"/>
      <c r="G235" s="1032"/>
      <c r="H235" s="1032"/>
      <c r="I235" s="1032"/>
      <c r="J235" s="1032"/>
      <c r="K235" s="613"/>
      <c r="L235" s="613"/>
      <c r="M235" s="613"/>
      <c r="N235" s="613"/>
      <c r="O235" s="613"/>
      <c r="P235" s="613"/>
      <c r="Q235" s="613"/>
      <c r="R235" s="613"/>
      <c r="S235" s="613"/>
      <c r="T235" s="739"/>
      <c r="U235" s="1047"/>
      <c r="V235" s="1047"/>
      <c r="W235" s="1047"/>
      <c r="X235" s="1047"/>
      <c r="Y235" s="1047"/>
      <c r="Z235" s="1673"/>
      <c r="AA235" s="1673"/>
      <c r="AB235" s="2928">
        <f>AB233-(AB233*AB234)</f>
        <v>494076</v>
      </c>
      <c r="AC235" s="2928"/>
      <c r="AD235" s="2928"/>
      <c r="AE235" s="2928"/>
      <c r="AF235" s="2928"/>
      <c r="AG235" s="2928"/>
      <c r="AH235" s="704"/>
      <c r="AI235" s="704"/>
      <c r="AJ235" s="704"/>
      <c r="AK235" s="704"/>
    </row>
    <row r="236" spans="1:37">
      <c r="A236" s="696"/>
      <c r="B236" s="678" t="s">
        <v>2239</v>
      </c>
      <c r="C236" s="780"/>
      <c r="D236" s="1032"/>
      <c r="E236" s="1032"/>
      <c r="F236" s="1032"/>
      <c r="G236" s="1032"/>
      <c r="H236" s="1032"/>
      <c r="I236" s="1032"/>
      <c r="J236" s="1032"/>
      <c r="K236" s="613"/>
      <c r="L236" s="613"/>
      <c r="M236" s="613"/>
      <c r="N236" s="613"/>
      <c r="O236" s="613"/>
      <c r="P236" s="613"/>
      <c r="Q236" s="613"/>
      <c r="R236" s="613"/>
      <c r="S236" s="613"/>
      <c r="T236" s="739"/>
      <c r="U236" s="686"/>
      <c r="V236" s="686"/>
      <c r="W236" s="686"/>
      <c r="X236" s="686"/>
      <c r="Y236" s="1048"/>
      <c r="Z236" s="1673"/>
      <c r="AA236" s="1673"/>
      <c r="AB236" s="613"/>
      <c r="AC236" s="613"/>
      <c r="AD236" s="613"/>
      <c r="AE236" s="704"/>
      <c r="AF236" s="704"/>
      <c r="AG236" s="704"/>
      <c r="AH236" s="704"/>
      <c r="AI236" s="704"/>
      <c r="AJ236" s="704"/>
      <c r="AK236" s="704"/>
    </row>
    <row r="237" spans="1:37">
      <c r="A237" s="696"/>
      <c r="B237" s="678" t="s">
        <v>2240</v>
      </c>
      <c r="C237" s="780"/>
      <c r="D237" s="1032"/>
      <c r="E237" s="1032"/>
      <c r="F237" s="1032"/>
      <c r="G237" s="1032"/>
      <c r="H237" s="1032"/>
      <c r="I237" s="1032"/>
      <c r="J237" s="1032"/>
      <c r="K237" s="613"/>
      <c r="L237" s="613"/>
      <c r="M237" s="613"/>
      <c r="N237" s="613"/>
      <c r="O237" s="613"/>
      <c r="P237" s="613"/>
      <c r="Q237" s="613"/>
      <c r="R237" s="613"/>
      <c r="S237" s="613"/>
      <c r="T237" s="739"/>
      <c r="U237" s="1047"/>
      <c r="V237" s="1047"/>
      <c r="W237" s="1047"/>
      <c r="X237" s="1047"/>
      <c r="Y237" s="1047"/>
      <c r="Z237" s="1673"/>
      <c r="AA237" s="1673"/>
      <c r="AB237" s="2893">
        <f>AB235/AB241</f>
        <v>429631.30434782611</v>
      </c>
      <c r="AC237" s="2893"/>
      <c r="AD237" s="2893"/>
      <c r="AE237" s="2893"/>
      <c r="AF237" s="2893"/>
      <c r="AG237" s="2893"/>
      <c r="AH237" s="704"/>
      <c r="AI237" s="704"/>
      <c r="AJ237" s="704"/>
      <c r="AK237" s="704"/>
    </row>
    <row r="238" spans="1:37">
      <c r="A238" s="696"/>
      <c r="B238" s="678"/>
      <c r="C238" s="780"/>
      <c r="D238" s="1032"/>
      <c r="E238" s="1032"/>
      <c r="F238" s="1032"/>
      <c r="G238" s="1032"/>
      <c r="H238" s="1032"/>
      <c r="I238" s="1032"/>
      <c r="J238" s="1032"/>
      <c r="K238" s="613"/>
      <c r="L238" s="613"/>
      <c r="M238" s="613"/>
      <c r="N238" s="613"/>
      <c r="O238" s="613"/>
      <c r="P238" s="613"/>
      <c r="Q238" s="613"/>
      <c r="R238" s="613"/>
      <c r="S238" s="613"/>
      <c r="T238" s="739"/>
      <c r="U238" s="686"/>
      <c r="V238" s="686"/>
      <c r="W238" s="686"/>
      <c r="X238" s="686"/>
      <c r="Y238" s="1049"/>
      <c r="Z238" s="1673"/>
      <c r="AA238" s="1673"/>
      <c r="AB238" s="613"/>
      <c r="AC238" s="613"/>
      <c r="AD238" s="613"/>
      <c r="AE238" s="704"/>
      <c r="AF238" s="704"/>
      <c r="AG238" s="704"/>
      <c r="AH238" s="704"/>
      <c r="AI238" s="704"/>
      <c r="AJ238" s="704"/>
      <c r="AK238" s="704"/>
    </row>
    <row r="239" spans="1:37">
      <c r="A239" s="696"/>
      <c r="B239" s="678" t="s">
        <v>2241</v>
      </c>
      <c r="C239" s="780"/>
      <c r="D239" s="1032"/>
      <c r="E239" s="1032"/>
      <c r="F239" s="1032"/>
      <c r="G239" s="1032"/>
      <c r="H239" s="1032"/>
      <c r="I239" s="1032"/>
      <c r="J239" s="1032"/>
      <c r="K239" s="613"/>
      <c r="L239" s="613"/>
      <c r="M239" s="613"/>
      <c r="N239" s="613"/>
      <c r="O239" s="613"/>
      <c r="P239" s="613"/>
      <c r="Q239" s="613"/>
      <c r="R239" s="613"/>
      <c r="S239" s="613"/>
      <c r="T239" s="739"/>
      <c r="U239" s="1050"/>
      <c r="V239" s="1050"/>
      <c r="W239" s="1050"/>
      <c r="X239" s="1050"/>
      <c r="Y239" s="1050"/>
      <c r="Z239" s="1673"/>
      <c r="AA239" s="1673"/>
      <c r="AB239" s="2894">
        <v>15</v>
      </c>
      <c r="AC239" s="2894"/>
      <c r="AD239" s="2894"/>
      <c r="AE239" s="2894"/>
      <c r="AF239" s="2894"/>
      <c r="AG239" s="2894"/>
      <c r="AH239" s="704"/>
      <c r="AI239" s="704"/>
      <c r="AJ239" s="704"/>
      <c r="AK239" s="704"/>
    </row>
    <row r="240" spans="1:37">
      <c r="A240" s="696"/>
      <c r="B240" s="678" t="s">
        <v>2242</v>
      </c>
      <c r="C240" s="780"/>
      <c r="D240" s="1032"/>
      <c r="E240" s="1032"/>
      <c r="F240" s="1032"/>
      <c r="G240" s="1032"/>
      <c r="H240" s="1032"/>
      <c r="I240" s="1032"/>
      <c r="J240" s="1032"/>
      <c r="K240" s="613"/>
      <c r="L240" s="613"/>
      <c r="M240" s="613"/>
      <c r="N240" s="613"/>
      <c r="O240" s="613"/>
      <c r="P240" s="613"/>
      <c r="Q240" s="613"/>
      <c r="R240" s="613"/>
      <c r="S240" s="613"/>
      <c r="T240" s="739"/>
      <c r="U240" s="1046"/>
      <c r="V240" s="1046"/>
      <c r="W240" s="1046"/>
      <c r="X240" s="1046"/>
      <c r="Y240" s="1046"/>
      <c r="Z240" s="1673"/>
      <c r="AA240" s="1673"/>
      <c r="AB240" s="2929">
        <v>0.04</v>
      </c>
      <c r="AC240" s="2929"/>
      <c r="AD240" s="2929"/>
      <c r="AE240" s="2929"/>
      <c r="AF240" s="2929"/>
      <c r="AG240" s="2929"/>
      <c r="AH240" s="704"/>
      <c r="AI240" s="704"/>
      <c r="AJ240" s="704"/>
      <c r="AK240" s="704"/>
    </row>
    <row r="241" spans="1:39">
      <c r="A241" s="696"/>
      <c r="B241" s="678" t="s">
        <v>2243</v>
      </c>
      <c r="C241" s="780"/>
      <c r="D241" s="1032"/>
      <c r="E241" s="1032"/>
      <c r="F241" s="1032"/>
      <c r="G241" s="1032"/>
      <c r="H241" s="1032"/>
      <c r="I241" s="1032"/>
      <c r="J241" s="1032"/>
      <c r="K241" s="613"/>
      <c r="L241" s="613"/>
      <c r="M241" s="613"/>
      <c r="N241" s="613"/>
      <c r="O241" s="613"/>
      <c r="P241" s="613"/>
      <c r="Q241" s="613"/>
      <c r="R241" s="613"/>
      <c r="S241" s="613"/>
      <c r="T241" s="739"/>
      <c r="U241" s="1051"/>
      <c r="V241" s="1051"/>
      <c r="W241" s="1051"/>
      <c r="X241" s="1051"/>
      <c r="Y241" s="1051"/>
      <c r="Z241" s="1673"/>
      <c r="AA241" s="1673"/>
      <c r="AB241" s="2930">
        <v>1.1499999999999999</v>
      </c>
      <c r="AC241" s="2930"/>
      <c r="AD241" s="2930"/>
      <c r="AE241" s="2930"/>
      <c r="AF241" s="2930"/>
      <c r="AG241" s="2930"/>
      <c r="AH241" s="704"/>
      <c r="AI241" s="704"/>
      <c r="AJ241" s="704"/>
      <c r="AK241" s="704"/>
    </row>
    <row r="242" spans="1:39">
      <c r="A242" s="696"/>
      <c r="B242" s="674"/>
      <c r="C242" s="780"/>
      <c r="D242" s="1032"/>
      <c r="E242" s="1032"/>
      <c r="F242" s="1032"/>
      <c r="G242" s="1032"/>
      <c r="H242" s="1032"/>
      <c r="I242" s="1032"/>
      <c r="J242" s="1032"/>
      <c r="K242" s="613"/>
      <c r="L242" s="613"/>
      <c r="M242" s="613"/>
      <c r="N242" s="613"/>
      <c r="O242" s="613"/>
      <c r="P242" s="613"/>
      <c r="Q242" s="613"/>
      <c r="R242" s="613"/>
      <c r="S242" s="613"/>
      <c r="T242" s="739"/>
      <c r="U242" s="686"/>
      <c r="V242" s="686"/>
      <c r="W242" s="686"/>
      <c r="X242" s="686"/>
      <c r="Y242" s="1052"/>
      <c r="Z242" s="1673"/>
      <c r="AA242" s="1673"/>
      <c r="AB242" s="613"/>
      <c r="AC242" s="613"/>
      <c r="AD242" s="613"/>
      <c r="AE242" s="704"/>
      <c r="AF242" s="704"/>
      <c r="AG242" s="704"/>
      <c r="AH242" s="704"/>
      <c r="AI242" s="704"/>
      <c r="AJ242" s="704"/>
      <c r="AK242" s="704"/>
    </row>
    <row r="243" spans="1:39" ht="13.15">
      <c r="A243" s="696"/>
      <c r="B243" s="1066" t="s">
        <v>2244</v>
      </c>
      <c r="C243" s="780"/>
      <c r="D243" s="1032"/>
      <c r="E243" s="1032"/>
      <c r="F243" s="1032"/>
      <c r="G243" s="1032"/>
      <c r="H243" s="1032"/>
      <c r="I243" s="1032"/>
      <c r="J243" s="1032"/>
      <c r="K243" s="613"/>
      <c r="L243" s="613"/>
      <c r="M243" s="613"/>
      <c r="N243" s="613"/>
      <c r="O243" s="613"/>
      <c r="P243" s="613"/>
      <c r="Q243" s="613"/>
      <c r="R243" s="613"/>
      <c r="S243" s="613"/>
      <c r="T243" s="739"/>
      <c r="U243" s="1053"/>
      <c r="V243" s="1053"/>
      <c r="W243" s="1053"/>
      <c r="X243" s="1053"/>
      <c r="Y243" s="1053"/>
      <c r="Z243" s="1673"/>
      <c r="AA243" s="1673"/>
      <c r="AB243" s="2920">
        <f>PV(AB240/12,AB239*12,-AB237/12, ,0)</f>
        <v>4840231.5971512971</v>
      </c>
      <c r="AC243" s="2921"/>
      <c r="AD243" s="2921"/>
      <c r="AE243" s="2921"/>
      <c r="AF243" s="2921"/>
      <c r="AG243" s="2922"/>
      <c r="AH243" s="704"/>
      <c r="AI243" s="704"/>
      <c r="AJ243" s="704"/>
      <c r="AK243" s="704"/>
    </row>
    <row r="244" spans="1:39" ht="13.15">
      <c r="A244" s="696"/>
      <c r="B244" s="1066"/>
      <c r="C244" s="780"/>
      <c r="D244" s="1032"/>
      <c r="E244" s="1032"/>
      <c r="F244" s="1032"/>
      <c r="G244" s="1032"/>
      <c r="H244" s="1032"/>
      <c r="I244" s="1032"/>
      <c r="J244" s="1032"/>
      <c r="K244" s="613"/>
      <c r="L244" s="613"/>
      <c r="M244" s="613"/>
      <c r="N244" s="613"/>
      <c r="O244" s="613"/>
      <c r="P244" s="613"/>
      <c r="Q244" s="613"/>
      <c r="R244" s="613"/>
      <c r="S244" s="613"/>
      <c r="T244" s="739"/>
      <c r="U244" s="1053"/>
      <c r="V244" s="1053"/>
      <c r="W244" s="1053"/>
      <c r="X244" s="1053"/>
      <c r="Y244" s="1053"/>
      <c r="Z244" s="1673"/>
      <c r="AA244" s="1673"/>
      <c r="AB244" s="1067"/>
      <c r="AC244" s="1067"/>
      <c r="AD244" s="1067"/>
      <c r="AE244" s="1067"/>
      <c r="AF244" s="1067"/>
      <c r="AG244" s="1067"/>
      <c r="AH244" s="704"/>
      <c r="AI244" s="704"/>
      <c r="AJ244" s="704"/>
      <c r="AK244" s="704"/>
    </row>
    <row r="245" spans="1:39" ht="13.15">
      <c r="A245" s="696"/>
      <c r="B245" s="1066"/>
      <c r="C245" s="780"/>
      <c r="D245" s="1032"/>
      <c r="E245" s="1032"/>
      <c r="F245" s="1032"/>
      <c r="G245" s="1032"/>
      <c r="H245" s="1032"/>
      <c r="I245" s="1032"/>
      <c r="J245" s="1032"/>
      <c r="K245" s="613"/>
      <c r="L245" s="613"/>
      <c r="M245" s="613"/>
      <c r="N245" s="613"/>
      <c r="O245" s="613"/>
      <c r="P245" s="613"/>
      <c r="Q245" s="613"/>
      <c r="R245" s="613"/>
      <c r="S245" s="613"/>
      <c r="T245" s="739"/>
      <c r="U245" s="1053"/>
      <c r="V245" s="1053"/>
      <c r="W245" s="1053"/>
      <c r="X245" s="1053"/>
      <c r="Y245" s="1053"/>
      <c r="Z245" s="1673"/>
      <c r="AA245" s="1673"/>
      <c r="AB245" s="1067"/>
      <c r="AC245" s="1067"/>
      <c r="AD245" s="1067"/>
      <c r="AE245" s="1067"/>
      <c r="AF245" s="1067"/>
      <c r="AG245" s="1067"/>
      <c r="AH245" s="704"/>
      <c r="AI245" s="704"/>
      <c r="AJ245" s="704"/>
      <c r="AK245" s="704"/>
    </row>
    <row r="246" spans="1:39" ht="13.15">
      <c r="A246" s="696"/>
      <c r="B246" s="1057" t="s">
        <v>2245</v>
      </c>
      <c r="C246" s="1057"/>
      <c r="D246" s="1032"/>
      <c r="E246" s="1032"/>
      <c r="F246" s="1032"/>
      <c r="G246" s="1032"/>
      <c r="H246" s="1032"/>
      <c r="I246" s="1032"/>
      <c r="J246" s="1032"/>
      <c r="K246" s="613"/>
      <c r="L246" s="613"/>
      <c r="M246" s="613"/>
      <c r="N246" s="613"/>
      <c r="O246" s="613"/>
      <c r="P246" s="613"/>
      <c r="Q246" s="613"/>
      <c r="R246" s="613"/>
      <c r="S246" s="613"/>
      <c r="T246" s="613"/>
      <c r="U246" s="613"/>
      <c r="V246" s="613"/>
      <c r="W246" s="613"/>
      <c r="X246" s="613"/>
      <c r="Y246" s="1673"/>
      <c r="Z246" s="1673"/>
      <c r="AA246" s="1673"/>
      <c r="AB246" s="1673"/>
      <c r="AC246" s="613"/>
      <c r="AD246" s="613"/>
      <c r="AE246" s="704"/>
      <c r="AF246" s="704"/>
      <c r="AG246" s="704"/>
      <c r="AH246" s="704"/>
      <c r="AI246" s="704"/>
      <c r="AJ246" s="704"/>
      <c r="AK246" s="704"/>
    </row>
    <row r="247" spans="1:39">
      <c r="A247" s="696"/>
      <c r="B247" s="696" t="s">
        <v>2246</v>
      </c>
      <c r="C247" s="780"/>
      <c r="D247" s="1032"/>
      <c r="E247" s="1032"/>
      <c r="F247" s="1032"/>
      <c r="G247" s="1032"/>
      <c r="H247" s="1032"/>
      <c r="I247" s="1032"/>
      <c r="J247" s="1032"/>
      <c r="K247" s="613"/>
      <c r="L247" s="613"/>
      <c r="M247" s="613"/>
      <c r="N247" s="613"/>
      <c r="O247" s="613"/>
      <c r="P247" s="613"/>
      <c r="Q247" s="613"/>
      <c r="R247" s="613"/>
      <c r="S247" s="613"/>
      <c r="T247" s="613"/>
      <c r="U247" s="613"/>
      <c r="V247" s="613"/>
      <c r="W247" s="613"/>
      <c r="X247" s="613"/>
      <c r="Y247" s="1673"/>
      <c r="Z247" s="1673"/>
      <c r="AA247" s="1673"/>
      <c r="AB247" s="1673"/>
      <c r="AC247" s="613"/>
      <c r="AD247" s="613"/>
      <c r="AE247" s="704"/>
      <c r="AF247" s="704"/>
      <c r="AG247" s="704"/>
      <c r="AH247" s="704"/>
      <c r="AI247" s="704"/>
      <c r="AJ247" s="704"/>
      <c r="AK247" s="704"/>
    </row>
    <row r="248" spans="1:39">
      <c r="A248" s="696"/>
      <c r="B248" s="696" t="s">
        <v>2247</v>
      </c>
      <c r="C248" s="780"/>
      <c r="D248" s="1032"/>
      <c r="E248" s="1032"/>
      <c r="F248" s="1032"/>
      <c r="G248" s="1032"/>
      <c r="H248" s="1032"/>
      <c r="I248" s="1032"/>
      <c r="J248" s="1032"/>
      <c r="K248" s="613"/>
      <c r="L248" s="613"/>
      <c r="M248" s="613"/>
      <c r="N248" s="613"/>
      <c r="O248" s="613"/>
      <c r="P248" s="613"/>
      <c r="Q248" s="613"/>
      <c r="R248" s="613"/>
      <c r="S248" s="613"/>
      <c r="T248" s="613"/>
      <c r="U248" s="613"/>
      <c r="V248" s="613"/>
      <c r="W248" s="613"/>
      <c r="X248" s="613"/>
      <c r="Y248" s="1673"/>
      <c r="Z248" s="1673"/>
      <c r="AA248" s="1673"/>
      <c r="AB248" s="1673"/>
      <c r="AC248" s="613"/>
      <c r="AD248" s="613"/>
      <c r="AE248" s="704"/>
      <c r="AF248" s="704"/>
      <c r="AG248" s="704"/>
      <c r="AH248" s="704"/>
      <c r="AI248" s="704"/>
      <c r="AJ248" s="704"/>
      <c r="AK248" s="704"/>
    </row>
    <row r="249" spans="1:39">
      <c r="A249" s="696"/>
      <c r="B249" s="696" t="s">
        <v>2248</v>
      </c>
      <c r="C249" s="780"/>
      <c r="D249" s="1032"/>
      <c r="E249" s="1032"/>
      <c r="F249" s="1032"/>
      <c r="G249" s="1032"/>
      <c r="H249" s="1032"/>
      <c r="I249" s="1032"/>
      <c r="J249" s="1032"/>
      <c r="K249" s="613"/>
      <c r="L249" s="613"/>
      <c r="M249" s="613"/>
      <c r="N249" s="613"/>
      <c r="O249" s="613"/>
      <c r="P249" s="613"/>
      <c r="Q249" s="613"/>
      <c r="R249" s="613"/>
      <c r="S249" s="613"/>
      <c r="T249" s="613"/>
      <c r="U249" s="613"/>
      <c r="V249" s="613"/>
      <c r="W249" s="613"/>
      <c r="X249" s="613"/>
      <c r="Y249" s="1673"/>
      <c r="Z249" s="1673"/>
      <c r="AA249" s="1673"/>
      <c r="AB249" s="2924">
        <f>IFERROR(('Sources and Uses Budget'!D105/'Sources and Uses Budget'!B105),0)</f>
        <v>0</v>
      </c>
      <c r="AC249" s="2925"/>
      <c r="AD249" s="2925"/>
      <c r="AE249" s="2925"/>
      <c r="AF249" s="2925"/>
      <c r="AG249" s="2926"/>
      <c r="AH249" s="1069"/>
      <c r="AI249" s="1069"/>
      <c r="AJ249" s="1069"/>
      <c r="AK249" s="704"/>
    </row>
    <row r="250" spans="1:39">
      <c r="A250" s="696"/>
      <c r="B250" s="678"/>
      <c r="C250" s="780"/>
      <c r="D250" s="1032"/>
      <c r="E250" s="1032"/>
      <c r="F250" s="1032"/>
      <c r="G250" s="1032"/>
      <c r="H250" s="1032"/>
      <c r="I250" s="1032"/>
      <c r="J250" s="1032"/>
      <c r="K250" s="613"/>
      <c r="L250" s="613"/>
      <c r="M250" s="613"/>
      <c r="N250" s="613"/>
      <c r="O250" s="613"/>
      <c r="P250" s="613"/>
      <c r="Q250" s="613"/>
      <c r="R250" s="613"/>
      <c r="S250" s="613"/>
      <c r="T250" s="613"/>
      <c r="U250" s="613"/>
      <c r="V250" s="613"/>
      <c r="W250" s="613"/>
      <c r="X250" s="613"/>
      <c r="Y250" s="1673"/>
      <c r="Z250" s="1673"/>
      <c r="AA250" s="1673"/>
      <c r="AB250" s="1673"/>
      <c r="AC250" s="613"/>
      <c r="AD250" s="613"/>
      <c r="AE250" s="704"/>
      <c r="AF250" s="704"/>
      <c r="AG250" s="704"/>
      <c r="AH250" s="704"/>
      <c r="AI250" s="704"/>
      <c r="AJ250" s="704"/>
      <c r="AK250" s="704"/>
    </row>
    <row r="251" spans="1:39" ht="13.15">
      <c r="A251" s="722"/>
      <c r="B251" s="1568" t="s">
        <v>2249</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914">
        <f>AD194*(1-AB249)</f>
        <v>21187149.597151298</v>
      </c>
      <c r="AH251" s="2914"/>
      <c r="AI251" s="2914"/>
      <c r="AJ251" s="2914"/>
      <c r="AK251" s="2914"/>
    </row>
    <row r="252" spans="1:39">
      <c r="A252" s="722"/>
      <c r="B252" s="726" t="s">
        <v>2250</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914">
        <f>'Sources and Uses Budget'!C105</f>
        <v>33022371</v>
      </c>
      <c r="AH252" s="2914"/>
      <c r="AI252" s="2914"/>
      <c r="AJ252" s="2914"/>
      <c r="AK252" s="2914"/>
    </row>
    <row r="253" spans="1:39">
      <c r="A253" s="722"/>
      <c r="B253" s="725" t="s">
        <v>1686</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915">
        <f>ROUNDDOWN(IF(AND(C274="Yes",AK72=10),((AG251*2)/AG252),AG251/AG252),2)</f>
        <v>0.64</v>
      </c>
      <c r="AH253" s="2915"/>
      <c r="AI253" s="2915"/>
      <c r="AJ253" s="2915"/>
      <c r="AK253" s="2915"/>
    </row>
    <row r="254" spans="1:39">
      <c r="A254" s="722"/>
      <c r="B254" s="1309" t="s">
        <v>2251</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08"/>
      <c r="AH254" s="1308"/>
      <c r="AI254" s="1308"/>
      <c r="AJ254" s="1308"/>
      <c r="AK254" s="1308"/>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ht="13.15">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2252</v>
      </c>
      <c r="AK256" s="2916">
        <f>IF(AG253=0,0,IF((AG253*100)&gt;8,8,(AG253*100)))</f>
        <v>8</v>
      </c>
      <c r="AL256" s="2916"/>
      <c r="AM256" s="2917"/>
    </row>
    <row r="257" spans="1:81" ht="13.15"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ht="13.15">
      <c r="A259" s="669" t="s">
        <v>2253</v>
      </c>
      <c r="B259" s="669" t="s">
        <v>2254</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93" t="s">
        <v>2121</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93"/>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9" customHeight="1">
      <c r="A261" s="737"/>
      <c r="B261" s="742"/>
      <c r="C261" s="2908" t="s">
        <v>909</v>
      </c>
      <c r="D261" s="2908"/>
      <c r="E261" s="625"/>
      <c r="F261" s="3081" t="s">
        <v>2255</v>
      </c>
      <c r="G261" s="3082"/>
      <c r="H261" s="3082"/>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82"/>
      <c r="AD261" s="3083"/>
      <c r="AE261" s="628"/>
      <c r="AF261" s="743"/>
      <c r="AG261" s="2909" t="s">
        <v>2194</v>
      </c>
      <c r="AH261" s="2909"/>
      <c r="AI261" s="2909"/>
      <c r="AJ261" s="2909"/>
      <c r="AK261" s="706"/>
      <c r="AL261" s="706"/>
      <c r="AM261" s="706"/>
      <c r="AN261" s="738"/>
      <c r="AO261" s="628"/>
      <c r="AS261" s="17"/>
      <c r="AT261" s="17"/>
    </row>
    <row r="262" spans="1:81" ht="13.9" customHeight="1">
      <c r="A262" s="737"/>
      <c r="B262" s="742"/>
      <c r="C262" s="744"/>
      <c r="D262" s="628"/>
      <c r="E262" s="625"/>
      <c r="F262" s="3084"/>
      <c r="G262" s="3085"/>
      <c r="H262" s="3085"/>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85"/>
      <c r="AD262" s="3086"/>
      <c r="AE262" s="628"/>
      <c r="AF262" s="743"/>
      <c r="AG262" s="743"/>
      <c r="AH262" s="743"/>
      <c r="AI262" s="743"/>
      <c r="AJ262" s="628"/>
      <c r="AK262" s="706"/>
      <c r="AL262" s="706"/>
      <c r="AM262" s="706"/>
      <c r="AN262" s="738"/>
      <c r="AO262" s="628"/>
      <c r="AS262" s="17"/>
      <c r="AT262" s="17"/>
    </row>
    <row r="263" spans="1:81">
      <c r="A263" s="737"/>
      <c r="B263" s="742"/>
      <c r="C263" s="744"/>
      <c r="D263" s="628"/>
      <c r="E263" s="625"/>
      <c r="F263" s="3084"/>
      <c r="G263" s="3085"/>
      <c r="H263" s="3085"/>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85"/>
      <c r="AD263" s="3086"/>
      <c r="AE263" s="628"/>
      <c r="AF263" s="743"/>
      <c r="AG263" s="743"/>
      <c r="AH263" s="743"/>
      <c r="AI263" s="743"/>
      <c r="AJ263" s="628"/>
      <c r="AK263" s="706"/>
      <c r="AL263" s="706"/>
      <c r="AM263" s="706"/>
      <c r="AN263" s="738"/>
      <c r="AO263" s="628"/>
      <c r="AP263" s="745"/>
      <c r="AS263" s="17"/>
      <c r="AT263" s="17"/>
    </row>
    <row r="264" spans="1:81" ht="13.9" customHeight="1">
      <c r="A264" s="737"/>
      <c r="B264" s="742"/>
      <c r="C264" s="2910"/>
      <c r="D264" s="2910"/>
      <c r="E264" s="625"/>
      <c r="F264" s="3087"/>
      <c r="G264" s="3088"/>
      <c r="H264" s="3088"/>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88"/>
      <c r="AD264" s="3089"/>
      <c r="AE264" s="628"/>
      <c r="AF264" s="743"/>
      <c r="AG264" s="2909"/>
      <c r="AH264" s="2909"/>
      <c r="AI264" s="2909"/>
      <c r="AJ264" s="2909"/>
      <c r="AK264" s="706"/>
      <c r="AL264" s="706"/>
      <c r="AM264" s="706"/>
      <c r="AN264" s="738"/>
      <c r="AS264" s="17"/>
      <c r="AT264" s="17"/>
    </row>
    <row r="265" spans="1:81" ht="13.9" hidden="1" customHeight="1">
      <c r="A265" s="737"/>
      <c r="C265" s="746"/>
      <c r="D265" s="746"/>
      <c r="E265" s="746"/>
      <c r="F265" s="1381"/>
      <c r="G265" s="1382"/>
      <c r="H265" s="1382"/>
      <c r="I265" s="138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3"/>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ht="13.15">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2256</v>
      </c>
      <c r="AK267" s="2916">
        <f>IF($C$261="yes",10,0)</f>
        <v>10</v>
      </c>
      <c r="AL267" s="2916"/>
      <c r="AM267" s="2917"/>
      <c r="AN267" s="76"/>
      <c r="AR267" s="17"/>
    </row>
    <row r="268" spans="1:81" ht="13.15" thickBot="1"/>
    <row r="269" spans="1:81" ht="13.15"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ht="13.15">
      <c r="A270" s="669" t="s">
        <v>2257</v>
      </c>
      <c r="B270" s="669" t="s">
        <v>2258</v>
      </c>
      <c r="AH270" s="1693" t="s">
        <v>2099</v>
      </c>
    </row>
    <row r="271" spans="1:81" ht="15" customHeight="1">
      <c r="B271" s="618" t="s">
        <v>2259</v>
      </c>
    </row>
    <row r="272" spans="1:81" ht="15" customHeight="1">
      <c r="B272" s="618" t="s">
        <v>2260</v>
      </c>
    </row>
    <row r="273" spans="1:53" ht="13.15">
      <c r="B273" s="628"/>
      <c r="C273" s="1671"/>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37" t="s">
        <v>2261</v>
      </c>
      <c r="B274" s="2937"/>
      <c r="C274" s="2908" t="s">
        <v>299</v>
      </c>
      <c r="D274" s="2908"/>
      <c r="E274" s="625"/>
      <c r="F274" s="2938" t="s">
        <v>2262</v>
      </c>
      <c r="G274" s="2939"/>
      <c r="H274" s="2939"/>
      <c r="I274" s="2939"/>
      <c r="J274" s="2939"/>
      <c r="K274" s="2939"/>
      <c r="L274" s="2939"/>
      <c r="M274" s="2939"/>
      <c r="N274" s="2939"/>
      <c r="O274" s="2939"/>
      <c r="P274" s="2939"/>
      <c r="Q274" s="2939"/>
      <c r="R274" s="2939"/>
      <c r="S274" s="2939"/>
      <c r="T274" s="2939"/>
      <c r="U274" s="2939"/>
      <c r="V274" s="2939"/>
      <c r="W274" s="2939"/>
      <c r="X274" s="2939"/>
      <c r="Y274" s="2939"/>
      <c r="Z274" s="2939"/>
      <c r="AA274" s="2939"/>
      <c r="AB274" s="2939"/>
      <c r="AC274" s="2939"/>
      <c r="AD274" s="2940"/>
      <c r="AE274" s="754"/>
      <c r="AF274" s="628"/>
      <c r="AG274" s="667" t="s">
        <v>2263</v>
      </c>
      <c r="AH274" s="628"/>
      <c r="AI274" s="628"/>
      <c r="AJ274" s="628"/>
      <c r="AK274" s="706"/>
      <c r="AL274" s="706"/>
      <c r="AM274" s="706"/>
      <c r="AN274" s="76"/>
      <c r="AO274" s="40"/>
      <c r="AP274" s="84"/>
      <c r="AS274" s="751"/>
      <c r="AT274" s="751"/>
      <c r="AU274" s="751"/>
      <c r="AV274" s="753"/>
      <c r="AW274" s="753"/>
      <c r="AX274" s="77"/>
      <c r="AY274" s="77"/>
      <c r="AZ274" s="77"/>
      <c r="BA274" s="77"/>
    </row>
    <row r="275" spans="1:53" ht="13.15">
      <c r="A275" s="1671"/>
      <c r="B275" s="742"/>
      <c r="F275" s="2931"/>
      <c r="G275" s="2932"/>
      <c r="H275" s="2932"/>
      <c r="I275" s="2932"/>
      <c r="J275" s="2932"/>
      <c r="K275" s="2932"/>
      <c r="L275" s="2932"/>
      <c r="M275" s="2932"/>
      <c r="N275" s="2932"/>
      <c r="O275" s="2932"/>
      <c r="P275" s="2932"/>
      <c r="Q275" s="2932"/>
      <c r="R275" s="2932"/>
      <c r="S275" s="2932"/>
      <c r="T275" s="2932"/>
      <c r="U275" s="2932"/>
      <c r="V275" s="2932"/>
      <c r="W275" s="2932"/>
      <c r="X275" s="2932"/>
      <c r="Y275" s="2932"/>
      <c r="Z275" s="2932"/>
      <c r="AA275" s="2932"/>
      <c r="AB275" s="2932"/>
      <c r="AC275" s="2932"/>
      <c r="AD275" s="2933"/>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71"/>
      <c r="B276" s="742"/>
      <c r="F276" s="2931"/>
      <c r="G276" s="2932"/>
      <c r="H276" s="2932"/>
      <c r="I276" s="2932"/>
      <c r="J276" s="2932"/>
      <c r="K276" s="2932"/>
      <c r="L276" s="2932"/>
      <c r="M276" s="2932"/>
      <c r="N276" s="2932"/>
      <c r="O276" s="2932"/>
      <c r="P276" s="2932"/>
      <c r="Q276" s="2932"/>
      <c r="R276" s="2932"/>
      <c r="S276" s="2932"/>
      <c r="T276" s="2932"/>
      <c r="U276" s="2932"/>
      <c r="V276" s="2932"/>
      <c r="W276" s="2932"/>
      <c r="X276" s="2932"/>
      <c r="Y276" s="2932"/>
      <c r="Z276" s="2932"/>
      <c r="AA276" s="2932"/>
      <c r="AB276" s="2932"/>
      <c r="AC276" s="2932"/>
      <c r="AD276" s="2933"/>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671"/>
      <c r="B277" s="742"/>
      <c r="F277" s="2931" t="s">
        <v>2264</v>
      </c>
      <c r="G277" s="2932"/>
      <c r="H277" s="2932"/>
      <c r="I277" s="2932"/>
      <c r="J277" s="2932"/>
      <c r="K277" s="2932"/>
      <c r="L277" s="2932"/>
      <c r="M277" s="2932"/>
      <c r="N277" s="2932"/>
      <c r="O277" s="2932"/>
      <c r="P277" s="2932"/>
      <c r="Q277" s="2932"/>
      <c r="R277" s="2932"/>
      <c r="S277" s="2932"/>
      <c r="T277" s="2932"/>
      <c r="U277" s="2932"/>
      <c r="V277" s="2932"/>
      <c r="W277" s="2932"/>
      <c r="X277" s="2932"/>
      <c r="Y277" s="2932"/>
      <c r="Z277" s="2932"/>
      <c r="AA277" s="2932"/>
      <c r="AB277" s="2932"/>
      <c r="AC277" s="2932"/>
      <c r="AD277" s="2933"/>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ht="13.15">
      <c r="A278" s="1671"/>
      <c r="B278" s="742"/>
      <c r="F278" s="2931"/>
      <c r="G278" s="2932"/>
      <c r="H278" s="2932"/>
      <c r="I278" s="2932"/>
      <c r="J278" s="2932"/>
      <c r="K278" s="2932"/>
      <c r="L278" s="2932"/>
      <c r="M278" s="2932"/>
      <c r="N278" s="2932"/>
      <c r="O278" s="2932"/>
      <c r="P278" s="2932"/>
      <c r="Q278" s="2932"/>
      <c r="R278" s="2932"/>
      <c r="S278" s="2932"/>
      <c r="T278" s="2932"/>
      <c r="U278" s="2932"/>
      <c r="V278" s="2932"/>
      <c r="W278" s="2932"/>
      <c r="X278" s="2932"/>
      <c r="Y278" s="2932"/>
      <c r="Z278" s="2932"/>
      <c r="AA278" s="2932"/>
      <c r="AB278" s="2932"/>
      <c r="AC278" s="2932"/>
      <c r="AD278" s="2933"/>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2931" t="s">
        <v>2265</v>
      </c>
      <c r="G279" s="2932"/>
      <c r="H279" s="2932"/>
      <c r="I279" s="2932"/>
      <c r="J279" s="2932"/>
      <c r="K279" s="2932"/>
      <c r="L279" s="2932"/>
      <c r="M279" s="2932"/>
      <c r="N279" s="2932"/>
      <c r="O279" s="2932"/>
      <c r="P279" s="2932"/>
      <c r="Q279" s="2932"/>
      <c r="R279" s="2932"/>
      <c r="S279" s="2932"/>
      <c r="T279" s="2932"/>
      <c r="U279" s="2932"/>
      <c r="V279" s="2932"/>
      <c r="W279" s="2932"/>
      <c r="X279" s="2932"/>
      <c r="Y279" s="2932"/>
      <c r="Z279" s="2932"/>
      <c r="AA279" s="2932"/>
      <c r="AB279" s="2932"/>
      <c r="AC279" s="2932"/>
      <c r="AD279" s="2933"/>
      <c r="AE279" s="754"/>
      <c r="AF279" s="629"/>
      <c r="AG279" s="629"/>
      <c r="AH279" s="629"/>
      <c r="AI279" s="629"/>
      <c r="AJ279" s="628"/>
      <c r="AK279" s="706"/>
      <c r="AL279" s="706"/>
      <c r="AM279" s="706"/>
      <c r="AN279" s="76"/>
      <c r="AO279" s="40"/>
      <c r="AP279" s="755">
        <f>MAX(AP275,AP276,AP277,AP278)</f>
        <v>9</v>
      </c>
      <c r="AQ279" s="650" t="s">
        <v>2125</v>
      </c>
      <c r="AR279" s="17"/>
      <c r="AS279" s="751"/>
      <c r="AT279" s="751"/>
      <c r="AU279" s="751"/>
      <c r="AV279" s="753"/>
      <c r="AW279" s="753"/>
      <c r="AX279" s="77"/>
      <c r="AY279" s="77"/>
      <c r="AZ279" s="77"/>
      <c r="BA279" s="77"/>
    </row>
    <row r="280" spans="1:53" ht="15" customHeight="1">
      <c r="A280" s="737"/>
      <c r="B280" s="629"/>
      <c r="C280" s="629"/>
      <c r="D280" s="629"/>
      <c r="E280" s="629"/>
      <c r="F280" s="2931"/>
      <c r="G280" s="2932"/>
      <c r="H280" s="2932"/>
      <c r="I280" s="2932"/>
      <c r="J280" s="2932"/>
      <c r="K280" s="2932"/>
      <c r="L280" s="2932"/>
      <c r="M280" s="2932"/>
      <c r="N280" s="2932"/>
      <c r="O280" s="2932"/>
      <c r="P280" s="2932"/>
      <c r="Q280" s="2932"/>
      <c r="R280" s="2932"/>
      <c r="S280" s="2932"/>
      <c r="T280" s="2932"/>
      <c r="U280" s="2932"/>
      <c r="V280" s="2932"/>
      <c r="W280" s="2932"/>
      <c r="X280" s="2932"/>
      <c r="Y280" s="2932"/>
      <c r="Z280" s="2932"/>
      <c r="AA280" s="2932"/>
      <c r="AB280" s="2932"/>
      <c r="AC280" s="2932"/>
      <c r="AD280" s="2933"/>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931" t="s">
        <v>2266</v>
      </c>
      <c r="G281" s="2932"/>
      <c r="H281" s="2932"/>
      <c r="I281" s="2932"/>
      <c r="J281" s="2932"/>
      <c r="K281" s="2932"/>
      <c r="L281" s="2932"/>
      <c r="M281" s="2932"/>
      <c r="N281" s="2932"/>
      <c r="O281" s="2932"/>
      <c r="P281" s="2932"/>
      <c r="Q281" s="2932"/>
      <c r="R281" s="2932"/>
      <c r="S281" s="2932"/>
      <c r="T281" s="2932"/>
      <c r="U281" s="2932"/>
      <c r="V281" s="2932"/>
      <c r="W281" s="2932"/>
      <c r="X281" s="2932"/>
      <c r="Y281" s="2932"/>
      <c r="Z281" s="2932"/>
      <c r="AA281" s="2932"/>
      <c r="AB281" s="2932"/>
      <c r="AC281" s="2932"/>
      <c r="AD281" s="2933"/>
      <c r="AE281" s="1673"/>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934"/>
      <c r="G282" s="2935"/>
      <c r="H282" s="2935"/>
      <c r="I282" s="2935"/>
      <c r="J282" s="2935"/>
      <c r="K282" s="2935"/>
      <c r="L282" s="2935"/>
      <c r="M282" s="2935"/>
      <c r="N282" s="2935"/>
      <c r="O282" s="2935"/>
      <c r="P282" s="2935"/>
      <c r="Q282" s="2935"/>
      <c r="R282" s="2935"/>
      <c r="S282" s="2935"/>
      <c r="T282" s="2935"/>
      <c r="U282" s="2935"/>
      <c r="V282" s="2935"/>
      <c r="W282" s="2935"/>
      <c r="X282" s="2935"/>
      <c r="Y282" s="2935"/>
      <c r="Z282" s="2935"/>
      <c r="AA282" s="2935"/>
      <c r="AB282" s="2935"/>
      <c r="AC282" s="2935"/>
      <c r="AD282" s="2936"/>
      <c r="AE282" s="1673"/>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73"/>
      <c r="G283" s="1673"/>
      <c r="H283" s="1673"/>
      <c r="I283" s="1673"/>
      <c r="J283" s="1673"/>
      <c r="K283" s="1673"/>
      <c r="L283" s="1673"/>
      <c r="M283" s="1673"/>
      <c r="N283" s="1673"/>
      <c r="O283" s="1673"/>
      <c r="P283" s="1673"/>
      <c r="Q283" s="1673"/>
      <c r="R283" s="1673"/>
      <c r="S283" s="1673"/>
      <c r="T283" s="1673"/>
      <c r="U283" s="1673"/>
      <c r="V283" s="1673"/>
      <c r="W283" s="1673"/>
      <c r="X283" s="1673"/>
      <c r="Y283" s="1673"/>
      <c r="Z283" s="1673"/>
      <c r="AA283" s="1673"/>
      <c r="AB283" s="1673"/>
      <c r="AC283" s="1673"/>
      <c r="AD283" s="1673"/>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37" t="s">
        <v>2267</v>
      </c>
      <c r="B284" s="2937"/>
      <c r="C284" s="2908" t="s">
        <v>299</v>
      </c>
      <c r="D284" s="2908"/>
      <c r="E284" s="625"/>
      <c r="F284" s="757" t="s">
        <v>2268</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2269</v>
      </c>
      <c r="AH284" s="629"/>
      <c r="AI284" s="629"/>
      <c r="AJ284" s="628"/>
      <c r="AK284" s="706"/>
      <c r="AL284" s="706"/>
      <c r="AM284" s="706"/>
      <c r="AN284" s="760"/>
      <c r="AO284" s="40"/>
      <c r="AR284" s="17"/>
    </row>
    <row r="285" spans="1:53">
      <c r="A285" s="737"/>
      <c r="B285" s="629"/>
      <c r="C285" s="628"/>
      <c r="D285" s="629"/>
      <c r="E285" s="628"/>
      <c r="F285" s="2931" t="s">
        <v>2270</v>
      </c>
      <c r="G285" s="2932"/>
      <c r="H285" s="2932"/>
      <c r="I285" s="2932"/>
      <c r="J285" s="2932"/>
      <c r="K285" s="2932"/>
      <c r="L285" s="2932"/>
      <c r="M285" s="2932"/>
      <c r="N285" s="2932"/>
      <c r="O285" s="2932"/>
      <c r="P285" s="2932"/>
      <c r="Q285" s="2932"/>
      <c r="R285" s="2932"/>
      <c r="S285" s="2932"/>
      <c r="T285" s="2932"/>
      <c r="U285" s="2932"/>
      <c r="V285" s="2932"/>
      <c r="W285" s="2932"/>
      <c r="X285" s="2932"/>
      <c r="Y285" s="2932"/>
      <c r="Z285" s="2932"/>
      <c r="AA285" s="2932"/>
      <c r="AB285" s="2932"/>
      <c r="AC285" s="2932"/>
      <c r="AD285" s="2933"/>
      <c r="AE285" s="629"/>
      <c r="AF285" s="629"/>
      <c r="AG285" s="629"/>
      <c r="AH285" s="629"/>
      <c r="AI285" s="629"/>
      <c r="AJ285" s="628"/>
      <c r="AK285" s="706"/>
      <c r="AL285" s="706"/>
      <c r="AM285" s="706"/>
      <c r="AR285" s="761"/>
    </row>
    <row r="286" spans="1:53" ht="15" customHeight="1">
      <c r="A286" s="737"/>
      <c r="B286" s="629"/>
      <c r="C286" s="628"/>
      <c r="D286" s="629"/>
      <c r="E286" s="628"/>
      <c r="F286" s="2931"/>
      <c r="G286" s="2932"/>
      <c r="H286" s="2932"/>
      <c r="I286" s="2932"/>
      <c r="J286" s="2932"/>
      <c r="K286" s="2932"/>
      <c r="L286" s="2932"/>
      <c r="M286" s="2932"/>
      <c r="N286" s="2932"/>
      <c r="O286" s="2932"/>
      <c r="P286" s="2932"/>
      <c r="Q286" s="2932"/>
      <c r="R286" s="2932"/>
      <c r="S286" s="2932"/>
      <c r="T286" s="2932"/>
      <c r="U286" s="2932"/>
      <c r="V286" s="2932"/>
      <c r="W286" s="2932"/>
      <c r="X286" s="2932"/>
      <c r="Y286" s="2932"/>
      <c r="Z286" s="2932"/>
      <c r="AA286" s="2932"/>
      <c r="AB286" s="2932"/>
      <c r="AC286" s="2932"/>
      <c r="AD286" s="2933"/>
      <c r="AE286" s="629"/>
      <c r="AF286" s="629"/>
      <c r="AG286" s="629"/>
      <c r="AH286" s="629"/>
      <c r="AI286" s="629"/>
      <c r="AJ286" s="628"/>
      <c r="AK286" s="706"/>
      <c r="AL286" s="706"/>
      <c r="AM286" s="706"/>
      <c r="AR286" s="761"/>
    </row>
    <row r="287" spans="1:53">
      <c r="A287" s="737"/>
      <c r="B287" s="629"/>
      <c r="C287" s="628"/>
      <c r="D287" s="629"/>
      <c r="E287" s="628"/>
      <c r="F287" s="2931" t="s">
        <v>2265</v>
      </c>
      <c r="G287" s="2932"/>
      <c r="H287" s="2932"/>
      <c r="I287" s="2932"/>
      <c r="J287" s="2932"/>
      <c r="K287" s="2932"/>
      <c r="L287" s="2932"/>
      <c r="M287" s="2932"/>
      <c r="N287" s="2932"/>
      <c r="O287" s="2932"/>
      <c r="P287" s="2932"/>
      <c r="Q287" s="2932"/>
      <c r="R287" s="2932"/>
      <c r="S287" s="2932"/>
      <c r="T287" s="2932"/>
      <c r="U287" s="2932"/>
      <c r="V287" s="2932"/>
      <c r="W287" s="2932"/>
      <c r="X287" s="2932"/>
      <c r="Y287" s="2932"/>
      <c r="Z287" s="2932"/>
      <c r="AA287" s="2932"/>
      <c r="AB287" s="2932"/>
      <c r="AC287" s="2932"/>
      <c r="AD287" s="2933"/>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931"/>
      <c r="G288" s="2932"/>
      <c r="H288" s="2932"/>
      <c r="I288" s="2932"/>
      <c r="J288" s="2932"/>
      <c r="K288" s="2932"/>
      <c r="L288" s="2932"/>
      <c r="M288" s="2932"/>
      <c r="N288" s="2932"/>
      <c r="O288" s="2932"/>
      <c r="P288" s="2932"/>
      <c r="Q288" s="2932"/>
      <c r="R288" s="2932"/>
      <c r="S288" s="2932"/>
      <c r="T288" s="2932"/>
      <c r="U288" s="2932"/>
      <c r="V288" s="2932"/>
      <c r="W288" s="2932"/>
      <c r="X288" s="2932"/>
      <c r="Y288" s="2932"/>
      <c r="Z288" s="2932"/>
      <c r="AA288" s="2932"/>
      <c r="AB288" s="2932"/>
      <c r="AC288" s="2932"/>
      <c r="AD288" s="2933"/>
      <c r="AE288" s="629"/>
      <c r="AF288" s="629"/>
      <c r="AG288" s="629"/>
      <c r="AH288" s="629"/>
      <c r="AI288" s="629"/>
      <c r="AJ288" s="628"/>
      <c r="AK288" s="706"/>
      <c r="AL288" s="706"/>
      <c r="AM288" s="706"/>
      <c r="AP288" s="755"/>
      <c r="AQ288" s="650"/>
      <c r="AR288" s="761"/>
    </row>
    <row r="289" spans="1:60">
      <c r="A289" s="737"/>
      <c r="B289" s="629"/>
      <c r="C289" s="628"/>
      <c r="D289" s="629"/>
      <c r="E289" s="628"/>
      <c r="F289" s="2931" t="s">
        <v>2271</v>
      </c>
      <c r="G289" s="2932"/>
      <c r="H289" s="2932"/>
      <c r="I289" s="2932"/>
      <c r="J289" s="2932"/>
      <c r="K289" s="2932"/>
      <c r="L289" s="2932"/>
      <c r="M289" s="2932"/>
      <c r="N289" s="2932"/>
      <c r="O289" s="2932"/>
      <c r="P289" s="2932"/>
      <c r="Q289" s="2932"/>
      <c r="R289" s="2932"/>
      <c r="S289" s="2932"/>
      <c r="T289" s="2932"/>
      <c r="U289" s="2932"/>
      <c r="V289" s="2932"/>
      <c r="W289" s="2932"/>
      <c r="X289" s="2932"/>
      <c r="Y289" s="2932"/>
      <c r="Z289" s="2932"/>
      <c r="AA289" s="2932"/>
      <c r="AB289" s="2932"/>
      <c r="AC289" s="2932"/>
      <c r="AD289" s="2933"/>
      <c r="AE289" s="629"/>
      <c r="AF289" s="629"/>
      <c r="AG289" s="629"/>
      <c r="AH289" s="629"/>
      <c r="AI289" s="629"/>
      <c r="AJ289" s="628"/>
      <c r="AK289" s="706"/>
      <c r="AL289" s="706"/>
      <c r="AM289" s="706"/>
      <c r="AP289" s="755"/>
      <c r="AQ289" s="650"/>
      <c r="AR289" s="761"/>
    </row>
    <row r="290" spans="1:60">
      <c r="A290" s="737"/>
      <c r="B290" s="629"/>
      <c r="C290" s="628"/>
      <c r="D290" s="629"/>
      <c r="E290" s="628"/>
      <c r="F290" s="2934"/>
      <c r="G290" s="2935"/>
      <c r="H290" s="2935"/>
      <c r="I290" s="2935"/>
      <c r="J290" s="2935"/>
      <c r="K290" s="2935"/>
      <c r="L290" s="2935"/>
      <c r="M290" s="2935"/>
      <c r="N290" s="2935"/>
      <c r="O290" s="2935"/>
      <c r="P290" s="2935"/>
      <c r="Q290" s="2935"/>
      <c r="R290" s="2935"/>
      <c r="S290" s="2935"/>
      <c r="T290" s="2935"/>
      <c r="U290" s="2935"/>
      <c r="V290" s="2935"/>
      <c r="W290" s="2935"/>
      <c r="X290" s="2935"/>
      <c r="Y290" s="2935"/>
      <c r="Z290" s="2935"/>
      <c r="AA290" s="2935"/>
      <c r="AB290" s="2935"/>
      <c r="AC290" s="2935"/>
      <c r="AD290" s="2936"/>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ht="13.15">
      <c r="A292" s="2937" t="s">
        <v>2272</v>
      </c>
      <c r="B292" s="2937"/>
      <c r="C292" s="2908" t="s">
        <v>299</v>
      </c>
      <c r="D292" s="2908"/>
      <c r="E292" s="625"/>
      <c r="F292" s="757" t="s">
        <v>2268</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2269</v>
      </c>
      <c r="AH292" s="629"/>
      <c r="AI292" s="629"/>
      <c r="AJ292" s="628"/>
      <c r="AK292" s="706"/>
      <c r="AL292" s="706"/>
      <c r="AM292" s="706"/>
      <c r="AN292" s="76"/>
      <c r="AO292" s="40"/>
      <c r="AR292" s="17"/>
    </row>
    <row r="293" spans="1:60" ht="13.15">
      <c r="A293" s="1675"/>
      <c r="B293" s="1675"/>
      <c r="C293" s="1688"/>
      <c r="D293" s="1688"/>
      <c r="E293" s="625"/>
      <c r="F293" s="2931" t="s">
        <v>2273</v>
      </c>
      <c r="G293" s="2932"/>
      <c r="H293" s="2932"/>
      <c r="I293" s="2932"/>
      <c r="J293" s="2932"/>
      <c r="K293" s="2932"/>
      <c r="L293" s="2932"/>
      <c r="M293" s="2932"/>
      <c r="N293" s="2932"/>
      <c r="O293" s="2932"/>
      <c r="P293" s="2932"/>
      <c r="Q293" s="2932"/>
      <c r="R293" s="2932"/>
      <c r="S293" s="2932"/>
      <c r="T293" s="2932"/>
      <c r="U293" s="2932"/>
      <c r="V293" s="2932"/>
      <c r="W293" s="2932"/>
      <c r="X293" s="2932"/>
      <c r="Y293" s="2932"/>
      <c r="Z293" s="2932"/>
      <c r="AA293" s="2932"/>
      <c r="AB293" s="2932"/>
      <c r="AC293" s="2932"/>
      <c r="AD293" s="2933"/>
      <c r="AE293" s="629"/>
      <c r="AF293" s="629"/>
      <c r="AG293" s="692"/>
      <c r="AH293" s="629"/>
      <c r="AI293" s="629"/>
      <c r="AJ293" s="628"/>
      <c r="AK293" s="706"/>
      <c r="AL293" s="706"/>
      <c r="AM293" s="706"/>
      <c r="AN293" s="76"/>
      <c r="AO293" s="40"/>
      <c r="AP293" s="633" t="s">
        <v>1050</v>
      </c>
      <c r="AR293" s="17"/>
    </row>
    <row r="294" spans="1:60" s="17" customFormat="1">
      <c r="F294" s="2931"/>
      <c r="G294" s="2932"/>
      <c r="H294" s="2932"/>
      <c r="I294" s="2932"/>
      <c r="J294" s="2932"/>
      <c r="K294" s="2932"/>
      <c r="L294" s="2932"/>
      <c r="M294" s="2932"/>
      <c r="N294" s="2932"/>
      <c r="O294" s="2932"/>
      <c r="P294" s="2932"/>
      <c r="Q294" s="2932"/>
      <c r="R294" s="2932"/>
      <c r="S294" s="2932"/>
      <c r="T294" s="2932"/>
      <c r="U294" s="2932"/>
      <c r="V294" s="2932"/>
      <c r="W294" s="2932"/>
      <c r="X294" s="2932"/>
      <c r="Y294" s="2932"/>
      <c r="Z294" s="2932"/>
      <c r="AA294" s="2932"/>
      <c r="AB294" s="2932"/>
      <c r="AC294" s="2932"/>
      <c r="AD294" s="2933"/>
      <c r="AE294" s="629"/>
      <c r="AF294" s="629"/>
      <c r="AH294" s="629"/>
      <c r="AI294" s="629"/>
      <c r="AJ294" s="764"/>
      <c r="AK294" s="737"/>
      <c r="AL294" s="737"/>
      <c r="AM294" s="737"/>
      <c r="AN294" s="765"/>
      <c r="AP294" s="766" t="s">
        <v>2274</v>
      </c>
      <c r="BD294" s="767"/>
      <c r="BE294" s="767"/>
      <c r="BF294" s="767"/>
      <c r="BG294" s="767"/>
      <c r="BH294" s="767"/>
    </row>
    <row r="295" spans="1:60" ht="13.15">
      <c r="A295" s="737"/>
      <c r="B295" s="629"/>
      <c r="C295" s="1688"/>
      <c r="D295" s="1688"/>
      <c r="E295" s="625"/>
      <c r="F295" s="768" t="s">
        <v>2275</v>
      </c>
      <c r="G295" s="780"/>
      <c r="H295" s="780"/>
      <c r="I295" s="780"/>
      <c r="J295" s="780"/>
      <c r="K295" s="780"/>
      <c r="L295" s="780"/>
      <c r="M295" s="780"/>
      <c r="N295" s="780"/>
      <c r="O295" s="780"/>
      <c r="P295" s="780"/>
      <c r="Q295" s="780"/>
      <c r="R295" s="780"/>
      <c r="S295" s="780"/>
      <c r="T295" s="780"/>
      <c r="U295" s="780"/>
      <c r="V295" s="780"/>
      <c r="W295" s="780"/>
      <c r="X295" s="780"/>
      <c r="Y295" s="780"/>
      <c r="Z295" s="780"/>
      <c r="AA295" s="780"/>
      <c r="AB295" s="780"/>
      <c r="AC295" s="780"/>
      <c r="AD295" s="1378"/>
      <c r="AE295" s="629"/>
      <c r="AF295" s="629"/>
      <c r="AG295" s="667"/>
      <c r="AH295" s="629"/>
      <c r="AI295" s="629"/>
      <c r="AJ295" s="628"/>
      <c r="AK295" s="706"/>
      <c r="AL295" s="706"/>
      <c r="AM295" s="706"/>
      <c r="AN295" s="76"/>
      <c r="AO295" s="40"/>
      <c r="AP295" s="766" t="s">
        <v>2276</v>
      </c>
      <c r="AR295" s="17"/>
    </row>
    <row r="296" spans="1:60" ht="13.15">
      <c r="A296" s="737"/>
      <c r="B296" s="629"/>
      <c r="C296" s="1688"/>
      <c r="D296" s="1688"/>
      <c r="E296" s="625"/>
      <c r="F296" s="768"/>
      <c r="G296" s="780"/>
      <c r="H296" s="780"/>
      <c r="I296" s="780"/>
      <c r="J296" s="780"/>
      <c r="K296" s="780"/>
      <c r="L296" s="780"/>
      <c r="M296" s="780"/>
      <c r="N296" s="780"/>
      <c r="O296" s="780"/>
      <c r="P296" s="780"/>
      <c r="Q296" s="780"/>
      <c r="R296" s="780"/>
      <c r="S296" s="780"/>
      <c r="T296" s="780"/>
      <c r="U296" s="780"/>
      <c r="V296" s="780"/>
      <c r="W296" s="780"/>
      <c r="X296" s="780"/>
      <c r="Y296" s="780"/>
      <c r="Z296" s="780"/>
      <c r="AA296" s="780"/>
      <c r="AB296" s="780"/>
      <c r="AC296" s="780"/>
      <c r="AD296" s="1378"/>
      <c r="AE296" s="629"/>
      <c r="AF296" s="629"/>
      <c r="AG296" s="667"/>
      <c r="AH296" s="629"/>
      <c r="AI296" s="629"/>
      <c r="AJ296" s="705"/>
      <c r="AK296" s="706"/>
      <c r="AL296" s="706"/>
      <c r="AM296" s="706"/>
      <c r="AN296" s="76"/>
      <c r="AO296" s="40"/>
      <c r="AP296" s="766" t="s">
        <v>2277</v>
      </c>
      <c r="AR296" s="17"/>
    </row>
    <row r="297" spans="1:60" ht="12.75" customHeight="1">
      <c r="A297" s="737"/>
      <c r="B297" s="629"/>
      <c r="C297" s="1688"/>
      <c r="D297" s="1688"/>
      <c r="E297" s="625"/>
      <c r="F297" s="768"/>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69"/>
      <c r="AE297" s="629"/>
      <c r="AF297" s="629"/>
      <c r="AG297" s="667"/>
      <c r="AH297" s="629"/>
      <c r="AI297" s="629"/>
      <c r="AJ297" s="706"/>
      <c r="AK297" s="706"/>
      <c r="AL297" s="706"/>
      <c r="AM297" s="706"/>
      <c r="AN297" s="76"/>
      <c r="AO297" s="40"/>
      <c r="AP297" s="84"/>
      <c r="AR297" s="17"/>
    </row>
    <row r="298" spans="1:60" ht="12.75" customHeight="1">
      <c r="A298" s="737"/>
      <c r="B298" s="629"/>
      <c r="C298" s="1688"/>
      <c r="D298" s="1688"/>
      <c r="E298" s="625"/>
      <c r="F298" s="2941" t="s">
        <v>1050</v>
      </c>
      <c r="G298" s="2942"/>
      <c r="H298" s="2942"/>
      <c r="I298" s="2942"/>
      <c r="J298" s="2942"/>
      <c r="K298" s="2942"/>
      <c r="L298" s="2942"/>
      <c r="M298" s="2942"/>
      <c r="N298" s="2942"/>
      <c r="O298" s="2942"/>
      <c r="P298" s="2942"/>
      <c r="Q298" s="2942"/>
      <c r="R298" s="2942"/>
      <c r="S298" s="2942"/>
      <c r="T298" s="2942"/>
      <c r="U298" s="2942"/>
      <c r="V298" s="2942"/>
      <c r="W298" s="2942"/>
      <c r="X298" s="2942"/>
      <c r="Y298" s="2942"/>
      <c r="Z298" s="2942"/>
      <c r="AA298" s="2942"/>
      <c r="AB298" s="2942"/>
      <c r="AC298" s="2942"/>
      <c r="AD298" s="2943"/>
      <c r="AE298" s="754"/>
      <c r="AF298" s="754"/>
      <c r="AG298" s="754"/>
      <c r="AH298" s="754"/>
      <c r="AI298" s="754"/>
      <c r="AJ298" s="754"/>
      <c r="AK298" s="754"/>
      <c r="AL298" s="706"/>
      <c r="AM298" s="706"/>
      <c r="AN298" s="76"/>
      <c r="AO298" s="40"/>
      <c r="AP298" s="84"/>
      <c r="AR298" s="17"/>
    </row>
    <row r="299" spans="1:60" ht="13.15">
      <c r="A299" s="737"/>
      <c r="B299" s="629"/>
      <c r="C299" s="1688"/>
      <c r="D299" s="1688"/>
      <c r="E299" s="625"/>
      <c r="F299" s="2941"/>
      <c r="G299" s="2942"/>
      <c r="H299" s="2942"/>
      <c r="I299" s="2942"/>
      <c r="J299" s="2942"/>
      <c r="K299" s="2942"/>
      <c r="L299" s="2942"/>
      <c r="M299" s="2942"/>
      <c r="N299" s="2942"/>
      <c r="O299" s="2942"/>
      <c r="P299" s="2942"/>
      <c r="Q299" s="2942"/>
      <c r="R299" s="2942"/>
      <c r="S299" s="2942"/>
      <c r="T299" s="2942"/>
      <c r="U299" s="2942"/>
      <c r="V299" s="2942"/>
      <c r="W299" s="2942"/>
      <c r="X299" s="2942"/>
      <c r="Y299" s="2942"/>
      <c r="Z299" s="2942"/>
      <c r="AA299" s="2942"/>
      <c r="AB299" s="2942"/>
      <c r="AC299" s="2942"/>
      <c r="AD299" s="2943"/>
      <c r="AE299" s="629"/>
      <c r="AF299" s="629"/>
      <c r="AG299" s="667"/>
      <c r="AH299" s="629"/>
      <c r="AI299" s="629"/>
      <c r="AJ299" s="706"/>
      <c r="AK299" s="706"/>
      <c r="AL299" s="706"/>
      <c r="AM299" s="706"/>
      <c r="AN299" s="76"/>
      <c r="AO299" s="40"/>
      <c r="AP299" s="84"/>
      <c r="AR299" s="17"/>
    </row>
    <row r="300" spans="1:60" ht="13.15">
      <c r="A300" s="737"/>
      <c r="B300" s="629"/>
      <c r="C300" s="1688"/>
      <c r="D300" s="1688"/>
      <c r="E300" s="625"/>
      <c r="F300" s="2941"/>
      <c r="G300" s="2942"/>
      <c r="H300" s="2942"/>
      <c r="I300" s="2942"/>
      <c r="J300" s="2942"/>
      <c r="K300" s="2942"/>
      <c r="L300" s="2942"/>
      <c r="M300" s="2942"/>
      <c r="N300" s="2942"/>
      <c r="O300" s="2942"/>
      <c r="P300" s="2942"/>
      <c r="Q300" s="2942"/>
      <c r="R300" s="2942"/>
      <c r="S300" s="2942"/>
      <c r="T300" s="2942"/>
      <c r="U300" s="2942"/>
      <c r="V300" s="2942"/>
      <c r="W300" s="2942"/>
      <c r="X300" s="2942"/>
      <c r="Y300" s="2942"/>
      <c r="Z300" s="2942"/>
      <c r="AA300" s="2942"/>
      <c r="AB300" s="2942"/>
      <c r="AC300" s="2942"/>
      <c r="AD300" s="2943"/>
      <c r="AE300" s="629"/>
      <c r="AF300" s="629"/>
      <c r="AG300" s="667"/>
      <c r="AH300" s="629"/>
      <c r="AI300" s="629"/>
      <c r="AJ300" s="706"/>
      <c r="AK300" s="706"/>
      <c r="AL300" s="706"/>
      <c r="AM300" s="706"/>
      <c r="AN300" s="76"/>
      <c r="AO300" s="40"/>
      <c r="AP300" s="84"/>
      <c r="AR300" s="17"/>
    </row>
    <row r="301" spans="1:60" ht="13.15">
      <c r="A301" s="737"/>
      <c r="B301" s="629"/>
      <c r="C301" s="1688"/>
      <c r="D301" s="1688"/>
      <c r="E301" s="625"/>
      <c r="F301" s="2941"/>
      <c r="G301" s="2942"/>
      <c r="H301" s="2942"/>
      <c r="I301" s="2942"/>
      <c r="J301" s="2942"/>
      <c r="K301" s="2942"/>
      <c r="L301" s="2942"/>
      <c r="M301" s="2942"/>
      <c r="N301" s="2942"/>
      <c r="O301" s="2942"/>
      <c r="P301" s="2942"/>
      <c r="Q301" s="2942"/>
      <c r="R301" s="2942"/>
      <c r="S301" s="2942"/>
      <c r="T301" s="2942"/>
      <c r="U301" s="2942"/>
      <c r="V301" s="2942"/>
      <c r="W301" s="2942"/>
      <c r="X301" s="2942"/>
      <c r="Y301" s="2942"/>
      <c r="Z301" s="2942"/>
      <c r="AA301" s="2942"/>
      <c r="AB301" s="2942"/>
      <c r="AC301" s="2942"/>
      <c r="AD301" s="2943"/>
      <c r="AE301" s="629"/>
      <c r="AF301" s="629"/>
      <c r="AG301" s="667"/>
      <c r="AH301" s="629"/>
      <c r="AI301" s="629"/>
      <c r="AJ301" s="706"/>
      <c r="AK301" s="706"/>
      <c r="AL301" s="706"/>
      <c r="AM301" s="706"/>
      <c r="AN301" s="76"/>
      <c r="AO301" s="40"/>
      <c r="AP301" s="84"/>
      <c r="AR301" s="17"/>
    </row>
    <row r="302" spans="1:60" ht="13.15">
      <c r="A302" s="737"/>
      <c r="B302" s="629"/>
      <c r="C302" s="1688"/>
      <c r="D302" s="1688"/>
      <c r="E302" s="625"/>
      <c r="F302" s="2944"/>
      <c r="G302" s="2945"/>
      <c r="H302" s="2945"/>
      <c r="I302" s="2945"/>
      <c r="J302" s="2945"/>
      <c r="K302" s="2945"/>
      <c r="L302" s="2945"/>
      <c r="M302" s="2945"/>
      <c r="N302" s="2945"/>
      <c r="O302" s="2945"/>
      <c r="P302" s="2945"/>
      <c r="Q302" s="2945"/>
      <c r="R302" s="2945"/>
      <c r="S302" s="2945"/>
      <c r="T302" s="2945"/>
      <c r="U302" s="2945"/>
      <c r="V302" s="2945"/>
      <c r="W302" s="2945"/>
      <c r="X302" s="2945"/>
      <c r="Y302" s="2945"/>
      <c r="Z302" s="2945"/>
      <c r="AA302" s="2945"/>
      <c r="AB302" s="2945"/>
      <c r="AC302" s="2945"/>
      <c r="AD302" s="2946"/>
      <c r="AE302" s="629"/>
      <c r="AF302" s="629"/>
      <c r="AG302" s="667"/>
      <c r="AH302" s="629"/>
      <c r="AI302" s="629"/>
      <c r="AJ302" s="705"/>
      <c r="AK302" s="706"/>
      <c r="AL302" s="706"/>
      <c r="AM302" s="706"/>
      <c r="AN302" s="76"/>
      <c r="AO302" s="40"/>
      <c r="AP302" s="84"/>
      <c r="AR302" s="17"/>
    </row>
    <row r="303" spans="1:60" s="45" customFormat="1" ht="13.15">
      <c r="A303" s="737"/>
      <c r="B303" s="629"/>
      <c r="C303" s="1688"/>
      <c r="D303" s="1688"/>
      <c r="E303" s="625"/>
      <c r="F303" s="1303"/>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69"/>
      <c r="AE303" s="629"/>
      <c r="AF303" s="629"/>
      <c r="AG303" s="667"/>
      <c r="AH303" s="629"/>
      <c r="AI303" s="629"/>
      <c r="AJ303" s="706"/>
      <c r="AK303" s="706"/>
      <c r="AL303" s="706"/>
      <c r="AM303" s="706"/>
      <c r="AN303" s="1304"/>
      <c r="AP303" s="1305"/>
      <c r="AR303" s="1306"/>
      <c r="BD303" s="44"/>
      <c r="BE303" s="44"/>
      <c r="BF303" s="44"/>
      <c r="BG303" s="44"/>
      <c r="BH303" s="44"/>
    </row>
    <row r="304" spans="1:60" ht="13.15">
      <c r="A304" s="737"/>
      <c r="B304" s="629"/>
      <c r="C304" s="1688"/>
      <c r="D304" s="1688"/>
      <c r="E304" s="625"/>
      <c r="F304" s="770" t="s">
        <v>2278</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1"/>
      <c r="AE304" s="629"/>
      <c r="AF304" s="629"/>
      <c r="AG304" s="667"/>
      <c r="AH304" s="629"/>
      <c r="AI304" s="629"/>
      <c r="AJ304" s="628"/>
      <c r="AK304" s="706"/>
      <c r="AL304" s="706"/>
      <c r="AM304" s="706"/>
      <c r="AN304" s="76"/>
      <c r="AO304" s="40"/>
      <c r="AP304" s="84"/>
      <c r="AR304" s="17"/>
    </row>
    <row r="305" spans="1:60" ht="13.15">
      <c r="A305" s="737"/>
      <c r="B305" s="629"/>
      <c r="C305" s="1688"/>
      <c r="D305" s="1688"/>
      <c r="E305" s="625"/>
      <c r="F305" s="770"/>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1"/>
      <c r="AE305" s="629"/>
      <c r="AF305" s="629"/>
      <c r="AG305" s="667"/>
      <c r="AH305" s="629"/>
      <c r="AI305" s="629"/>
      <c r="AJ305" s="628"/>
      <c r="AK305" s="706"/>
      <c r="AL305" s="706"/>
      <c r="AM305" s="706"/>
      <c r="AN305" s="76"/>
      <c r="AO305" s="40"/>
      <c r="AP305" s="633" t="s">
        <v>1050</v>
      </c>
      <c r="AR305" s="17"/>
    </row>
    <row r="306" spans="1:60" ht="12.75" customHeight="1">
      <c r="A306" s="737"/>
      <c r="B306" s="629"/>
      <c r="C306" s="1688"/>
      <c r="D306" s="1688"/>
      <c r="E306" s="625"/>
      <c r="F306" s="772"/>
      <c r="G306" s="651" t="s">
        <v>21</v>
      </c>
      <c r="H306" s="651"/>
      <c r="I306" s="2947" t="s">
        <v>1050</v>
      </c>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47"/>
      <c r="AD306" s="2948"/>
      <c r="AE306" s="629"/>
      <c r="AF306" s="629"/>
      <c r="AG306" s="667"/>
      <c r="AH306" s="629"/>
      <c r="AI306" s="629"/>
      <c r="AJ306" s="628"/>
      <c r="AK306" s="706"/>
      <c r="AL306" s="706"/>
      <c r="AM306" s="706"/>
      <c r="AN306" s="76"/>
      <c r="AO306" s="40"/>
      <c r="AP306" s="633" t="s">
        <v>2279</v>
      </c>
      <c r="AR306" s="17"/>
    </row>
    <row r="307" spans="1:60" ht="13.15">
      <c r="A307" s="737"/>
      <c r="B307" s="629"/>
      <c r="C307" s="1688"/>
      <c r="D307" s="1688"/>
      <c r="E307" s="625"/>
      <c r="F307" s="772"/>
      <c r="G307" s="651"/>
      <c r="H307" s="651"/>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47"/>
      <c r="AD307" s="2948"/>
      <c r="AE307" s="629"/>
      <c r="AF307" s="629"/>
      <c r="AG307" s="667"/>
      <c r="AH307" s="629"/>
      <c r="AI307" s="629"/>
      <c r="AJ307" s="628"/>
      <c r="AK307" s="706"/>
      <c r="AL307" s="706"/>
      <c r="AM307" s="706"/>
      <c r="AN307" s="76"/>
      <c r="AO307" s="40"/>
      <c r="AP307" s="633" t="s">
        <v>2280</v>
      </c>
      <c r="AR307" s="17"/>
    </row>
    <row r="308" spans="1:60" ht="13.15">
      <c r="A308" s="737"/>
      <c r="B308" s="629"/>
      <c r="C308" s="1672"/>
      <c r="D308" s="1672"/>
      <c r="E308" s="625"/>
      <c r="F308" s="772"/>
      <c r="G308" s="651"/>
      <c r="H308" s="651"/>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47"/>
      <c r="AD308" s="2948"/>
      <c r="AE308" s="629"/>
      <c r="AF308" s="629"/>
      <c r="AG308" s="667"/>
      <c r="AH308" s="629"/>
      <c r="AI308" s="629"/>
      <c r="AJ308" s="628"/>
      <c r="AK308" s="706"/>
      <c r="AL308" s="706"/>
      <c r="AM308" s="706"/>
      <c r="AN308" s="76"/>
      <c r="AO308" s="40"/>
      <c r="AP308" s="633" t="s">
        <v>2281</v>
      </c>
      <c r="AR308" s="17"/>
    </row>
    <row r="309" spans="1:60" ht="13.15">
      <c r="A309" s="737"/>
      <c r="B309" s="629"/>
      <c r="C309" s="1672"/>
      <c r="D309" s="1672"/>
      <c r="E309" s="625"/>
      <c r="F309" s="770"/>
      <c r="G309" s="629"/>
      <c r="H309" s="629"/>
      <c r="I309" s="2949"/>
      <c r="J309" s="2949"/>
      <c r="K309" s="2949"/>
      <c r="L309" s="2949"/>
      <c r="M309" s="2949"/>
      <c r="N309" s="2949"/>
      <c r="O309" s="2949"/>
      <c r="P309" s="2949"/>
      <c r="Q309" s="2949"/>
      <c r="R309" s="2949"/>
      <c r="S309" s="2949"/>
      <c r="T309" s="2949"/>
      <c r="U309" s="2949"/>
      <c r="V309" s="2949"/>
      <c r="W309" s="2949"/>
      <c r="X309" s="2949"/>
      <c r="Y309" s="2949"/>
      <c r="Z309" s="2949"/>
      <c r="AA309" s="2949"/>
      <c r="AB309" s="2949"/>
      <c r="AC309" s="2949"/>
      <c r="AD309" s="2950"/>
      <c r="AE309" s="629"/>
      <c r="AF309" s="629"/>
      <c r="AG309" s="667"/>
      <c r="AH309" s="629"/>
      <c r="AI309" s="629"/>
      <c r="AJ309" s="628"/>
      <c r="AK309" s="706"/>
      <c r="AL309" s="706"/>
      <c r="AM309" s="706"/>
      <c r="AN309" s="76"/>
      <c r="AO309" s="40"/>
      <c r="AP309" s="633" t="s">
        <v>2282</v>
      </c>
      <c r="AR309" s="17"/>
    </row>
    <row r="310" spans="1:60" ht="13.15">
      <c r="A310" s="737"/>
      <c r="B310" s="629"/>
      <c r="C310" s="1672"/>
      <c r="D310" s="1672"/>
      <c r="E310" s="625"/>
      <c r="F310" s="770"/>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1"/>
      <c r="AE310" s="629"/>
      <c r="AF310" s="629"/>
      <c r="AG310" s="667"/>
      <c r="AH310" s="629"/>
      <c r="AI310" s="629"/>
      <c r="AJ310" s="628"/>
      <c r="AK310" s="706"/>
      <c r="AL310" s="706"/>
      <c r="AM310" s="706"/>
      <c r="AN310" s="76"/>
      <c r="AO310" s="40"/>
      <c r="AP310" s="84"/>
      <c r="AR310" s="17"/>
    </row>
    <row r="311" spans="1:60" ht="13.15">
      <c r="A311" s="737"/>
      <c r="B311" s="629"/>
      <c r="C311" s="1672"/>
      <c r="D311" s="1672"/>
      <c r="E311" s="625"/>
      <c r="F311" s="770"/>
      <c r="G311" s="629" t="s">
        <v>26</v>
      </c>
      <c r="H311" s="629"/>
      <c r="I311" s="2947" t="s">
        <v>1050</v>
      </c>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47"/>
      <c r="AD311" s="2948"/>
      <c r="AE311" s="629"/>
      <c r="AF311" s="629"/>
      <c r="AG311" s="667"/>
      <c r="AH311" s="629"/>
      <c r="AI311" s="629"/>
      <c r="AJ311" s="628"/>
      <c r="AK311" s="706"/>
      <c r="AL311" s="706"/>
      <c r="AM311" s="706"/>
      <c r="AN311" s="76"/>
      <c r="AO311" s="40"/>
      <c r="AR311" s="17"/>
    </row>
    <row r="312" spans="1:60" ht="13.15">
      <c r="A312" s="737"/>
      <c r="B312" s="629"/>
      <c r="C312" s="1672"/>
      <c r="D312" s="1672"/>
      <c r="E312" s="625"/>
      <c r="F312" s="770"/>
      <c r="G312" s="629"/>
      <c r="H312" s="629"/>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47"/>
      <c r="AD312" s="2948"/>
      <c r="AE312" s="629"/>
      <c r="AF312" s="629"/>
      <c r="AG312" s="667"/>
      <c r="AH312" s="629"/>
      <c r="AI312" s="629"/>
      <c r="AJ312" s="628"/>
      <c r="AK312" s="706"/>
      <c r="AL312" s="706"/>
      <c r="AM312" s="706"/>
      <c r="AN312" s="76"/>
      <c r="AO312" s="40"/>
      <c r="AP312" s="633" t="s">
        <v>1050</v>
      </c>
      <c r="AR312" s="17"/>
    </row>
    <row r="313" spans="1:60" ht="13.15">
      <c r="A313" s="737"/>
      <c r="B313" s="629"/>
      <c r="C313" s="1672"/>
      <c r="D313" s="1672"/>
      <c r="E313" s="625"/>
      <c r="F313" s="773"/>
      <c r="G313" s="774"/>
      <c r="H313" s="774"/>
      <c r="I313" s="2949"/>
      <c r="J313" s="2949"/>
      <c r="K313" s="2949"/>
      <c r="L313" s="2949"/>
      <c r="M313" s="2949"/>
      <c r="N313" s="2949"/>
      <c r="O313" s="2949"/>
      <c r="P313" s="2949"/>
      <c r="Q313" s="2949"/>
      <c r="R313" s="2949"/>
      <c r="S313" s="2949"/>
      <c r="T313" s="2949"/>
      <c r="U313" s="2949"/>
      <c r="V313" s="2949"/>
      <c r="W313" s="2949"/>
      <c r="X313" s="2949"/>
      <c r="Y313" s="2949"/>
      <c r="Z313" s="2949"/>
      <c r="AA313" s="2949"/>
      <c r="AB313" s="2949"/>
      <c r="AC313" s="2949"/>
      <c r="AD313" s="2950"/>
      <c r="AE313" s="629"/>
      <c r="AF313" s="629"/>
      <c r="AG313" s="667"/>
      <c r="AH313" s="629"/>
      <c r="AI313" s="629"/>
      <c r="AJ313" s="628"/>
      <c r="AK313" s="706"/>
      <c r="AL313" s="706"/>
      <c r="AM313" s="706"/>
      <c r="AN313" s="76"/>
      <c r="AO313" s="40"/>
      <c r="AP313" s="633" t="s">
        <v>2283</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2284</v>
      </c>
    </row>
    <row r="315" spans="1:60" ht="12.75" customHeight="1">
      <c r="A315" s="2937" t="s">
        <v>2285</v>
      </c>
      <c r="B315" s="2937"/>
      <c r="C315" s="2908" t="s">
        <v>909</v>
      </c>
      <c r="D315" s="2908"/>
      <c r="E315" s="625"/>
      <c r="F315" s="2838" t="s">
        <v>2286</v>
      </c>
      <c r="G315" s="2839"/>
      <c r="H315" s="2839"/>
      <c r="I315" s="2839"/>
      <c r="J315" s="2839"/>
      <c r="K315" s="2839"/>
      <c r="L315" s="2839"/>
      <c r="M315" s="2839"/>
      <c r="N315" s="2839"/>
      <c r="O315" s="2839"/>
      <c r="P315" s="2839"/>
      <c r="Q315" s="2839"/>
      <c r="R315" s="2839"/>
      <c r="S315" s="2839"/>
      <c r="T315" s="2839"/>
      <c r="U315" s="2839"/>
      <c r="V315" s="2839"/>
      <c r="W315" s="2839"/>
      <c r="X315" s="2839"/>
      <c r="Y315" s="2839"/>
      <c r="Z315" s="2839"/>
      <c r="AA315" s="2839"/>
      <c r="AB315" s="2839"/>
      <c r="AC315" s="2839"/>
      <c r="AD315" s="2840"/>
      <c r="AE315" s="629"/>
      <c r="AF315" s="629"/>
      <c r="AG315" s="667" t="s">
        <v>2269</v>
      </c>
      <c r="AH315" s="629"/>
      <c r="AI315" s="629"/>
      <c r="AJ315" s="628"/>
      <c r="AK315" s="706"/>
      <c r="AL315" s="706"/>
      <c r="AM315" s="706"/>
      <c r="AN315" s="76"/>
      <c r="AO315" s="40"/>
    </row>
    <row r="316" spans="1:60" ht="15" customHeight="1">
      <c r="A316" s="737"/>
      <c r="B316" s="629"/>
      <c r="C316" s="629"/>
      <c r="D316" s="629"/>
      <c r="E316" s="629"/>
      <c r="F316" s="2844"/>
      <c r="G316" s="2845"/>
      <c r="H316" s="2845"/>
      <c r="I316" s="2845"/>
      <c r="J316" s="2845"/>
      <c r="K316" s="2845"/>
      <c r="L316" s="2845"/>
      <c r="M316" s="2845"/>
      <c r="N316" s="2845"/>
      <c r="O316" s="2845"/>
      <c r="P316" s="2845"/>
      <c r="Q316" s="2845"/>
      <c r="R316" s="2845"/>
      <c r="S316" s="2845"/>
      <c r="T316" s="2845"/>
      <c r="U316" s="2845"/>
      <c r="V316" s="2845"/>
      <c r="W316" s="2845"/>
      <c r="X316" s="2845"/>
      <c r="Y316" s="2845"/>
      <c r="Z316" s="2845"/>
      <c r="AA316" s="2845"/>
      <c r="AB316" s="2845"/>
      <c r="AC316" s="2845"/>
      <c r="AD316" s="2846"/>
      <c r="AE316" s="629"/>
      <c r="AF316" s="629"/>
      <c r="AG316" s="629"/>
      <c r="AH316" s="629"/>
      <c r="AI316" s="629"/>
      <c r="AJ316" s="628"/>
      <c r="AK316" s="706"/>
      <c r="AL316" s="706"/>
      <c r="AM316" s="706"/>
      <c r="AN316" s="76"/>
      <c r="AO316" s="40"/>
    </row>
    <row r="317" spans="1:60" ht="15" customHeight="1">
      <c r="A317" s="737"/>
      <c r="B317" s="629"/>
      <c r="C317" s="629"/>
      <c r="D317" s="629"/>
      <c r="E317" s="629"/>
      <c r="F317" s="2844"/>
      <c r="G317" s="2845"/>
      <c r="H317" s="2845"/>
      <c r="I317" s="2845"/>
      <c r="J317" s="2845"/>
      <c r="K317" s="2845"/>
      <c r="L317" s="2845"/>
      <c r="M317" s="2845"/>
      <c r="N317" s="2845"/>
      <c r="O317" s="2845"/>
      <c r="P317" s="2845"/>
      <c r="Q317" s="2845"/>
      <c r="R317" s="2845"/>
      <c r="S317" s="2845"/>
      <c r="T317" s="2845"/>
      <c r="U317" s="2845"/>
      <c r="V317" s="2845"/>
      <c r="W317" s="2845"/>
      <c r="X317" s="2845"/>
      <c r="Y317" s="2845"/>
      <c r="Z317" s="2845"/>
      <c r="AA317" s="2845"/>
      <c r="AB317" s="2845"/>
      <c r="AC317" s="2845"/>
      <c r="AD317" s="2846"/>
      <c r="AE317" s="629"/>
      <c r="AF317" s="629"/>
      <c r="AG317" s="629"/>
      <c r="AH317" s="629"/>
      <c r="AI317" s="629"/>
      <c r="AJ317" s="628"/>
      <c r="AK317" s="706"/>
      <c r="AL317" s="706"/>
      <c r="AM317" s="775"/>
      <c r="AN317" s="77"/>
      <c r="AO317" s="40"/>
    </row>
    <row r="318" spans="1:60" s="739" customFormat="1">
      <c r="A318" s="737"/>
      <c r="B318" s="629"/>
      <c r="C318" s="706"/>
      <c r="D318" s="629"/>
      <c r="E318" s="706"/>
      <c r="F318" s="776" t="s">
        <v>2287</v>
      </c>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c r="AD318" s="778"/>
      <c r="AE318" s="629"/>
      <c r="AF318" s="629"/>
      <c r="AG318" s="629"/>
      <c r="AH318" s="629"/>
      <c r="AI318" s="629"/>
      <c r="AJ318" s="706"/>
      <c r="AK318" s="706"/>
      <c r="AL318" s="706"/>
      <c r="AM318" s="775"/>
      <c r="AN318" s="779"/>
      <c r="AO318" s="779"/>
      <c r="BD318" s="741"/>
      <c r="BE318" s="741"/>
      <c r="BF318" s="741"/>
      <c r="BG318" s="741"/>
      <c r="BH318" s="741"/>
    </row>
    <row r="319" spans="1:60" s="739" customFormat="1">
      <c r="A319" s="737"/>
      <c r="B319" s="629"/>
      <c r="C319" s="706"/>
      <c r="D319" s="629"/>
      <c r="E319" s="706"/>
      <c r="F319" s="780"/>
      <c r="G319" s="780"/>
      <c r="H319" s="780"/>
      <c r="I319" s="780"/>
      <c r="J319" s="780"/>
      <c r="K319" s="780"/>
      <c r="L319" s="780"/>
      <c r="M319" s="780"/>
      <c r="N319" s="780"/>
      <c r="O319" s="780"/>
      <c r="P319" s="780"/>
      <c r="Q319" s="780"/>
      <c r="R319" s="780"/>
      <c r="S319" s="780"/>
      <c r="T319" s="780"/>
      <c r="U319" s="780"/>
      <c r="V319" s="780"/>
      <c r="W319" s="780"/>
      <c r="X319" s="780"/>
      <c r="Y319" s="780"/>
      <c r="Z319" s="780"/>
      <c r="AA319" s="780"/>
      <c r="AB319" s="780"/>
      <c r="AC319" s="780"/>
      <c r="AD319" s="780"/>
      <c r="AE319" s="629"/>
      <c r="AF319" s="629"/>
      <c r="AG319" s="629"/>
      <c r="AH319" s="629"/>
      <c r="AI319" s="629"/>
      <c r="AJ319" s="706"/>
      <c r="AK319" s="706"/>
      <c r="AL319" s="706"/>
      <c r="AM319" s="775"/>
      <c r="AN319" s="779"/>
      <c r="AO319" s="779"/>
      <c r="BD319" s="741"/>
      <c r="BE319" s="741"/>
      <c r="BF319" s="741"/>
      <c r="BG319" s="741"/>
      <c r="BH319" s="741"/>
    </row>
    <row r="320" spans="1:60" s="739" customFormat="1" ht="13.15">
      <c r="A320" s="697"/>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2"/>
      <c r="AD320" s="781"/>
      <c r="AE320" s="698"/>
      <c r="AF320" s="698"/>
      <c r="AG320" s="698"/>
      <c r="AH320" s="698"/>
      <c r="AI320" s="642"/>
      <c r="AJ320" s="642" t="s">
        <v>2288</v>
      </c>
      <c r="AK320" s="2911">
        <f>AP279</f>
        <v>9</v>
      </c>
      <c r="AL320" s="2912"/>
      <c r="AM320" s="2913"/>
      <c r="AN320" s="779"/>
      <c r="AO320" s="779"/>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5"/>
    </row>
    <row r="322" spans="1:42" s="628" customFormat="1" ht="12.75" customHeight="1">
      <c r="A322" s="783"/>
      <c r="B322" s="784"/>
      <c r="C322" s="783"/>
      <c r="D322" s="785"/>
      <c r="E322" s="785"/>
      <c r="F322" s="786"/>
      <c r="G322" s="786"/>
      <c r="H322" s="786"/>
      <c r="I322" s="786"/>
      <c r="J322" s="786"/>
      <c r="K322" s="786"/>
      <c r="L322" s="786"/>
      <c r="M322" s="786"/>
      <c r="N322" s="786"/>
      <c r="O322" s="786"/>
      <c r="P322" s="786"/>
      <c r="Q322" s="786"/>
      <c r="R322" s="786"/>
      <c r="S322" s="786"/>
      <c r="T322" s="786"/>
      <c r="U322" s="786"/>
      <c r="V322" s="786"/>
      <c r="W322" s="786"/>
      <c r="X322" s="786"/>
      <c r="Y322" s="786"/>
      <c r="Z322" s="786"/>
      <c r="AA322" s="786"/>
      <c r="AB322" s="786"/>
      <c r="AC322" s="787"/>
      <c r="AD322" s="787"/>
      <c r="AE322" s="787"/>
      <c r="AF322" s="784"/>
      <c r="AG322" s="784"/>
      <c r="AH322" s="784"/>
      <c r="AI322" s="784"/>
      <c r="AJ322" s="784"/>
      <c r="AK322" s="784"/>
      <c r="AL322" s="784"/>
      <c r="AM322" s="788"/>
      <c r="AN322" s="680"/>
    </row>
    <row r="323" spans="1:42" s="628" customFormat="1" ht="12.75" customHeight="1">
      <c r="A323" s="789"/>
      <c r="B323" s="618" t="s">
        <v>2289</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901" t="s">
        <v>2121</v>
      </c>
      <c r="AF323" s="2901"/>
      <c r="AG323" s="2901"/>
      <c r="AH323" s="2901"/>
      <c r="AI323" s="2901"/>
      <c r="AJ323" s="2901"/>
      <c r="AK323" s="2901"/>
      <c r="AL323" s="1693"/>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932" t="s">
        <v>2290</v>
      </c>
      <c r="C325" s="2932"/>
      <c r="D325" s="2932"/>
      <c r="E325" s="2932"/>
      <c r="F325" s="2932"/>
      <c r="G325" s="2932"/>
      <c r="H325" s="2932"/>
      <c r="I325" s="2932"/>
      <c r="J325" s="2932"/>
      <c r="K325" s="2932"/>
      <c r="L325" s="2932"/>
      <c r="M325" s="2932"/>
      <c r="N325" s="2932"/>
      <c r="O325" s="2932"/>
      <c r="P325" s="2932"/>
      <c r="Q325" s="2932"/>
      <c r="R325" s="2932"/>
      <c r="S325" s="2932"/>
      <c r="T325" s="2932"/>
      <c r="U325" s="2932"/>
      <c r="V325" s="2932"/>
      <c r="W325" s="2932"/>
      <c r="X325" s="2932"/>
      <c r="Y325" s="2932"/>
      <c r="Z325" s="2932"/>
      <c r="AA325" s="2932"/>
      <c r="AB325" s="2932"/>
      <c r="AC325" s="2932"/>
      <c r="AD325" s="2932"/>
      <c r="AE325" s="2932"/>
      <c r="AF325" s="2932"/>
      <c r="AG325" s="2932"/>
      <c r="AH325" s="2932"/>
      <c r="AI325" s="2932"/>
      <c r="AJ325" s="2932"/>
      <c r="AK325" s="754"/>
      <c r="AL325" s="1690"/>
      <c r="AM325" s="707"/>
      <c r="AN325" s="680"/>
    </row>
    <row r="326" spans="1:42" s="628" customFormat="1" ht="12.75" customHeight="1">
      <c r="A326" s="707"/>
      <c r="B326" s="2932"/>
      <c r="C326" s="2932"/>
      <c r="D326" s="2932"/>
      <c r="E326" s="2932"/>
      <c r="F326" s="2932"/>
      <c r="G326" s="2932"/>
      <c r="H326" s="2932"/>
      <c r="I326" s="2932"/>
      <c r="J326" s="2932"/>
      <c r="K326" s="2932"/>
      <c r="L326" s="2932"/>
      <c r="M326" s="2932"/>
      <c r="N326" s="2932"/>
      <c r="O326" s="2932"/>
      <c r="P326" s="2932"/>
      <c r="Q326" s="2932"/>
      <c r="R326" s="2932"/>
      <c r="S326" s="2932"/>
      <c r="T326" s="2932"/>
      <c r="U326" s="2932"/>
      <c r="V326" s="2932"/>
      <c r="W326" s="2932"/>
      <c r="X326" s="2932"/>
      <c r="Y326" s="2932"/>
      <c r="Z326" s="2932"/>
      <c r="AA326" s="2932"/>
      <c r="AB326" s="2932"/>
      <c r="AC326" s="2932"/>
      <c r="AD326" s="2932"/>
      <c r="AE326" s="2932"/>
      <c r="AF326" s="2932"/>
      <c r="AG326" s="2932"/>
      <c r="AH326" s="2932"/>
      <c r="AI326" s="2932"/>
      <c r="AJ326" s="2932"/>
      <c r="AK326" s="754"/>
      <c r="AL326" s="1690"/>
      <c r="AM326" s="707"/>
      <c r="AN326" s="680"/>
    </row>
    <row r="327" spans="1:42" s="628" customFormat="1" ht="12.75" customHeight="1">
      <c r="A327" s="707"/>
      <c r="B327" s="2932"/>
      <c r="C327" s="2932"/>
      <c r="D327" s="2932"/>
      <c r="E327" s="2932"/>
      <c r="F327" s="2932"/>
      <c r="G327" s="2932"/>
      <c r="H327" s="2932"/>
      <c r="I327" s="2932"/>
      <c r="J327" s="2932"/>
      <c r="K327" s="2932"/>
      <c r="L327" s="2932"/>
      <c r="M327" s="2932"/>
      <c r="N327" s="2932"/>
      <c r="O327" s="2932"/>
      <c r="P327" s="2932"/>
      <c r="Q327" s="2932"/>
      <c r="R327" s="2932"/>
      <c r="S327" s="2932"/>
      <c r="T327" s="2932"/>
      <c r="U327" s="2932"/>
      <c r="V327" s="2932"/>
      <c r="W327" s="2932"/>
      <c r="X327" s="2932"/>
      <c r="Y327" s="2932"/>
      <c r="Z327" s="2932"/>
      <c r="AA327" s="2932"/>
      <c r="AB327" s="2932"/>
      <c r="AC327" s="2932"/>
      <c r="AD327" s="2932"/>
      <c r="AE327" s="2932"/>
      <c r="AF327" s="2932"/>
      <c r="AG327" s="2932"/>
      <c r="AH327" s="2932"/>
      <c r="AI327" s="2932"/>
      <c r="AJ327" s="2932"/>
      <c r="AK327" s="754"/>
      <c r="AL327" s="1690"/>
      <c r="AM327" s="707"/>
      <c r="AN327" s="680"/>
    </row>
    <row r="328" spans="1:42" s="628" customFormat="1" ht="12.75" customHeight="1">
      <c r="A328" s="707"/>
      <c r="B328" s="2932"/>
      <c r="C328" s="2932"/>
      <c r="D328" s="2932"/>
      <c r="E328" s="2932"/>
      <c r="F328" s="2932"/>
      <c r="G328" s="2932"/>
      <c r="H328" s="2932"/>
      <c r="I328" s="2932"/>
      <c r="J328" s="2932"/>
      <c r="K328" s="2932"/>
      <c r="L328" s="2932"/>
      <c r="M328" s="2932"/>
      <c r="N328" s="2932"/>
      <c r="O328" s="2932"/>
      <c r="P328" s="2932"/>
      <c r="Q328" s="2932"/>
      <c r="R328" s="2932"/>
      <c r="S328" s="2932"/>
      <c r="T328" s="2932"/>
      <c r="U328" s="2932"/>
      <c r="V328" s="2932"/>
      <c r="W328" s="2932"/>
      <c r="X328" s="2932"/>
      <c r="Y328" s="2932"/>
      <c r="Z328" s="2932"/>
      <c r="AA328" s="2932"/>
      <c r="AB328" s="2932"/>
      <c r="AC328" s="2932"/>
      <c r="AD328" s="2932"/>
      <c r="AE328" s="2932"/>
      <c r="AF328" s="2932"/>
      <c r="AG328" s="2932"/>
      <c r="AH328" s="2932"/>
      <c r="AI328" s="2932"/>
      <c r="AJ328" s="2932"/>
      <c r="AK328" s="754"/>
      <c r="AL328" s="1690"/>
      <c r="AM328" s="707"/>
      <c r="AN328" s="680"/>
    </row>
    <row r="329" spans="1:42" s="628" customFormat="1" ht="12.75" customHeight="1">
      <c r="A329" s="707"/>
      <c r="B329" s="2932"/>
      <c r="C329" s="2932"/>
      <c r="D329" s="2932"/>
      <c r="E329" s="2932"/>
      <c r="F329" s="2932"/>
      <c r="G329" s="2932"/>
      <c r="H329" s="2932"/>
      <c r="I329" s="2932"/>
      <c r="J329" s="2932"/>
      <c r="K329" s="2932"/>
      <c r="L329" s="2932"/>
      <c r="M329" s="2932"/>
      <c r="N329" s="2932"/>
      <c r="O329" s="2932"/>
      <c r="P329" s="2932"/>
      <c r="Q329" s="2932"/>
      <c r="R329" s="2932"/>
      <c r="S329" s="2932"/>
      <c r="T329" s="2932"/>
      <c r="U329" s="2932"/>
      <c r="V329" s="2932"/>
      <c r="W329" s="2932"/>
      <c r="X329" s="2932"/>
      <c r="Y329" s="2932"/>
      <c r="Z329" s="2932"/>
      <c r="AA329" s="2932"/>
      <c r="AB329" s="2932"/>
      <c r="AC329" s="2932"/>
      <c r="AD329" s="2932"/>
      <c r="AE329" s="2932"/>
      <c r="AF329" s="2932"/>
      <c r="AG329" s="2932"/>
      <c r="AH329" s="2932"/>
      <c r="AI329" s="2932"/>
      <c r="AJ329" s="2932"/>
      <c r="AK329" s="754"/>
      <c r="AL329" s="1690"/>
      <c r="AM329" s="707"/>
      <c r="AN329" s="680"/>
    </row>
    <row r="330" spans="1:42" s="628" customFormat="1" ht="12.75" customHeight="1">
      <c r="A330" s="707"/>
      <c r="B330" s="2932"/>
      <c r="C330" s="2932"/>
      <c r="D330" s="2932"/>
      <c r="E330" s="2932"/>
      <c r="F330" s="2932"/>
      <c r="G330" s="2932"/>
      <c r="H330" s="2932"/>
      <c r="I330" s="2932"/>
      <c r="J330" s="2932"/>
      <c r="K330" s="2932"/>
      <c r="L330" s="2932"/>
      <c r="M330" s="2932"/>
      <c r="N330" s="2932"/>
      <c r="O330" s="2932"/>
      <c r="P330" s="2932"/>
      <c r="Q330" s="2932"/>
      <c r="R330" s="2932"/>
      <c r="S330" s="2932"/>
      <c r="T330" s="2932"/>
      <c r="U330" s="2932"/>
      <c r="V330" s="2932"/>
      <c r="W330" s="2932"/>
      <c r="X330" s="2932"/>
      <c r="Y330" s="2932"/>
      <c r="Z330" s="2932"/>
      <c r="AA330" s="2932"/>
      <c r="AB330" s="2932"/>
      <c r="AC330" s="2932"/>
      <c r="AD330" s="2932"/>
      <c r="AE330" s="2932"/>
      <c r="AF330" s="2932"/>
      <c r="AG330" s="2932"/>
      <c r="AH330" s="2932"/>
      <c r="AI330" s="2932"/>
      <c r="AJ330" s="2932"/>
      <c r="AK330" s="754"/>
      <c r="AL330" s="1690"/>
      <c r="AM330" s="707"/>
      <c r="AN330" s="680"/>
    </row>
    <row r="331" spans="1:42" s="628" customFormat="1" ht="12.75" customHeight="1">
      <c r="A331" s="707"/>
      <c r="B331" s="2932"/>
      <c r="C331" s="2932"/>
      <c r="D331" s="2932"/>
      <c r="E331" s="2932"/>
      <c r="F331" s="2932"/>
      <c r="G331" s="2932"/>
      <c r="H331" s="2932"/>
      <c r="I331" s="2932"/>
      <c r="J331" s="2932"/>
      <c r="K331" s="2932"/>
      <c r="L331" s="2932"/>
      <c r="M331" s="2932"/>
      <c r="N331" s="2932"/>
      <c r="O331" s="2932"/>
      <c r="P331" s="2932"/>
      <c r="Q331" s="2932"/>
      <c r="R331" s="2932"/>
      <c r="S331" s="2932"/>
      <c r="T331" s="2932"/>
      <c r="U331" s="2932"/>
      <c r="V331" s="2932"/>
      <c r="W331" s="2932"/>
      <c r="X331" s="2932"/>
      <c r="Y331" s="2932"/>
      <c r="Z331" s="2932"/>
      <c r="AA331" s="2932"/>
      <c r="AB331" s="2932"/>
      <c r="AC331" s="2932"/>
      <c r="AD331" s="2932"/>
      <c r="AE331" s="2932"/>
      <c r="AF331" s="2932"/>
      <c r="AG331" s="2932"/>
      <c r="AH331" s="2932"/>
      <c r="AI331" s="2932"/>
      <c r="AJ331" s="2932"/>
      <c r="AK331" s="754"/>
      <c r="AL331" s="1690"/>
      <c r="AM331" s="707"/>
      <c r="AN331" s="680"/>
    </row>
    <row r="332" spans="1:42" ht="12.75" customHeight="1">
      <c r="A332" s="707"/>
      <c r="B332" s="2932"/>
      <c r="C332" s="2932"/>
      <c r="D332" s="2932"/>
      <c r="E332" s="2932"/>
      <c r="F332" s="2932"/>
      <c r="G332" s="2932"/>
      <c r="H332" s="2932"/>
      <c r="I332" s="2932"/>
      <c r="J332" s="2932"/>
      <c r="K332" s="2932"/>
      <c r="L332" s="2932"/>
      <c r="M332" s="2932"/>
      <c r="N332" s="2932"/>
      <c r="O332" s="2932"/>
      <c r="P332" s="2932"/>
      <c r="Q332" s="2932"/>
      <c r="R332" s="2932"/>
      <c r="S332" s="2932"/>
      <c r="T332" s="2932"/>
      <c r="U332" s="2932"/>
      <c r="V332" s="2932"/>
      <c r="W332" s="2932"/>
      <c r="X332" s="2932"/>
      <c r="Y332" s="2932"/>
      <c r="Z332" s="2932"/>
      <c r="AA332" s="2932"/>
      <c r="AB332" s="2932"/>
      <c r="AC332" s="2932"/>
      <c r="AD332" s="2932"/>
      <c r="AE332" s="2932"/>
      <c r="AF332" s="2932"/>
      <c r="AG332" s="2932"/>
      <c r="AH332" s="2932"/>
      <c r="AI332" s="2932"/>
      <c r="AJ332" s="2932"/>
      <c r="AK332" s="754"/>
      <c r="AL332" s="1690"/>
      <c r="AM332" s="707"/>
    </row>
    <row r="333" spans="1:42" s="628" customFormat="1" ht="12.75" customHeight="1">
      <c r="A333" s="737"/>
      <c r="B333" s="2932"/>
      <c r="C333" s="2932"/>
      <c r="D333" s="2932"/>
      <c r="E333" s="2932"/>
      <c r="F333" s="2932"/>
      <c r="G333" s="2932"/>
      <c r="H333" s="2932"/>
      <c r="I333" s="2932"/>
      <c r="J333" s="2932"/>
      <c r="K333" s="2932"/>
      <c r="L333" s="2932"/>
      <c r="M333" s="2932"/>
      <c r="N333" s="2932"/>
      <c r="O333" s="2932"/>
      <c r="P333" s="2932"/>
      <c r="Q333" s="2932"/>
      <c r="R333" s="2932"/>
      <c r="S333" s="2932"/>
      <c r="T333" s="2932"/>
      <c r="U333" s="2932"/>
      <c r="V333" s="2932"/>
      <c r="W333" s="2932"/>
      <c r="X333" s="2932"/>
      <c r="Y333" s="2932"/>
      <c r="Z333" s="2932"/>
      <c r="AA333" s="2932"/>
      <c r="AB333" s="2932"/>
      <c r="AC333" s="2932"/>
      <c r="AD333" s="2932"/>
      <c r="AE333" s="2932"/>
      <c r="AF333" s="2932"/>
      <c r="AG333" s="2932"/>
      <c r="AH333" s="2932"/>
      <c r="AI333" s="2932"/>
      <c r="AJ333" s="2932"/>
      <c r="AK333" s="754"/>
      <c r="AL333" s="1690"/>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90"/>
      <c r="AM334" s="706"/>
      <c r="AN334" s="680"/>
    </row>
    <row r="335" spans="1:42" s="628" customFormat="1" ht="12.75" customHeight="1">
      <c r="A335" s="737"/>
      <c r="B335" s="780" t="s">
        <v>2291</v>
      </c>
      <c r="C335" s="790"/>
      <c r="D335" s="1690"/>
      <c r="E335" s="1690"/>
      <c r="F335" s="1690"/>
      <c r="G335" s="1690"/>
      <c r="H335" s="1690"/>
      <c r="I335" s="1690"/>
      <c r="J335" s="1690"/>
      <c r="K335" s="1690"/>
      <c r="L335" s="1690"/>
      <c r="M335" s="1690"/>
      <c r="N335" s="1690"/>
      <c r="O335" s="1690"/>
      <c r="P335" s="1690"/>
      <c r="Q335" s="1690"/>
      <c r="R335" s="1690"/>
      <c r="S335" s="1690"/>
      <c r="T335" s="1690"/>
      <c r="U335" s="1690"/>
      <c r="V335" s="1690"/>
      <c r="W335" s="1690"/>
      <c r="X335" s="1690"/>
      <c r="Y335" s="1690"/>
      <c r="Z335" s="1690"/>
      <c r="AA335" s="1690"/>
      <c r="AB335" s="1690"/>
      <c r="AC335" s="1690"/>
      <c r="AD335" s="1690"/>
      <c r="AE335" s="1690"/>
      <c r="AF335" s="1690"/>
      <c r="AG335" s="1690"/>
      <c r="AH335" s="1690"/>
      <c r="AI335" s="1690"/>
      <c r="AK335" s="706"/>
      <c r="AL335" s="706"/>
      <c r="AM335" s="706"/>
      <c r="AN335" s="680"/>
      <c r="AP335" s="628" t="s">
        <v>299</v>
      </c>
    </row>
    <row r="336" spans="1:42" s="628" customFormat="1" ht="12.75" customHeight="1">
      <c r="A336" s="737"/>
      <c r="B336" s="616"/>
      <c r="C336" s="790"/>
      <c r="D336" s="1690"/>
      <c r="E336" s="1690"/>
      <c r="F336" s="1690"/>
      <c r="G336" s="1690"/>
      <c r="H336" s="1690"/>
      <c r="I336" s="1690"/>
      <c r="J336" s="1690"/>
      <c r="K336" s="1690"/>
      <c r="L336" s="1690"/>
      <c r="M336" s="1690"/>
      <c r="N336" s="1690"/>
      <c r="O336" s="1690"/>
      <c r="P336" s="1690"/>
      <c r="Q336" s="1690"/>
      <c r="R336" s="1690"/>
      <c r="S336" s="1690"/>
      <c r="T336" s="1690"/>
      <c r="U336" s="1690"/>
      <c r="V336" s="1690"/>
      <c r="W336" s="1690"/>
      <c r="X336" s="1690"/>
      <c r="Y336" s="1690"/>
      <c r="Z336" s="1690"/>
      <c r="AA336" s="1690"/>
      <c r="AB336" s="1690"/>
      <c r="AC336" s="1690"/>
      <c r="AD336" s="1690"/>
      <c r="AE336" s="1690"/>
      <c r="AF336" s="1690"/>
      <c r="AG336" s="1690"/>
      <c r="AH336" s="1690"/>
      <c r="AI336" s="1690"/>
      <c r="AK336" s="706"/>
      <c r="AL336" s="706"/>
      <c r="AM336" s="706"/>
      <c r="AN336" s="680"/>
      <c r="AP336" s="628" t="s">
        <v>909</v>
      </c>
    </row>
    <row r="337" spans="1:42" s="628" customFormat="1" ht="12.75" customHeight="1">
      <c r="A337" s="737"/>
      <c r="B337" s="737"/>
      <c r="C337" s="667" t="s">
        <v>2292</v>
      </c>
      <c r="D337" s="791"/>
      <c r="E337" s="1690"/>
      <c r="F337" s="1690"/>
      <c r="G337" s="1690"/>
      <c r="H337" s="1690"/>
      <c r="I337" s="1690"/>
      <c r="J337" s="1690"/>
      <c r="K337" s="1690"/>
      <c r="L337" s="1690"/>
      <c r="M337" s="1690"/>
      <c r="N337" s="1690"/>
      <c r="O337" s="1690"/>
      <c r="P337" s="1690"/>
      <c r="Q337" s="1690"/>
      <c r="R337" s="1690"/>
      <c r="S337" s="1690"/>
      <c r="T337" s="1690"/>
      <c r="U337" s="1690"/>
      <c r="V337" s="1690"/>
      <c r="W337" s="1690"/>
      <c r="X337" s="1690"/>
      <c r="Y337" s="1690"/>
      <c r="Z337" s="1690"/>
      <c r="AA337" s="1690"/>
      <c r="AB337" s="1690"/>
      <c r="AC337" s="1690"/>
      <c r="AD337" s="1690"/>
      <c r="AE337" s="1690"/>
      <c r="AF337" s="1690"/>
      <c r="AG337" s="1690"/>
      <c r="AH337" s="1690"/>
      <c r="AI337" s="1690"/>
      <c r="AK337" s="706"/>
      <c r="AL337" s="706"/>
      <c r="AM337" s="706"/>
      <c r="AN337" s="680"/>
    </row>
    <row r="338" spans="1:42" s="628" customFormat="1" ht="12.75" customHeight="1">
      <c r="A338" s="737"/>
      <c r="B338" s="703"/>
      <c r="C338" s="686"/>
      <c r="D338" s="1671"/>
      <c r="E338" s="1673"/>
      <c r="F338" s="1673"/>
      <c r="G338" s="1673"/>
      <c r="H338" s="1673"/>
      <c r="I338" s="1673"/>
      <c r="J338" s="1673"/>
      <c r="K338" s="1673"/>
      <c r="L338" s="1673"/>
      <c r="M338" s="1673"/>
      <c r="N338" s="1673"/>
      <c r="O338" s="1673"/>
      <c r="P338" s="1673"/>
      <c r="Q338" s="1673"/>
      <c r="R338" s="1673"/>
      <c r="S338" s="1673"/>
      <c r="T338" s="1673"/>
      <c r="U338" s="1673"/>
      <c r="V338" s="1673"/>
      <c r="W338" s="1673"/>
      <c r="X338" s="1673"/>
      <c r="Y338" s="1673"/>
      <c r="Z338" s="1673"/>
      <c r="AA338" s="1673"/>
      <c r="AB338" s="1673"/>
      <c r="AC338" s="1673"/>
      <c r="AD338" s="1673"/>
      <c r="AE338" s="1673"/>
      <c r="AF338" s="613"/>
      <c r="AG338" s="613"/>
      <c r="AH338" s="613"/>
      <c r="AI338" s="613"/>
      <c r="AJ338" s="613"/>
      <c r="AK338" s="613"/>
      <c r="AL338" s="613"/>
      <c r="AM338" s="706"/>
      <c r="AN338" s="680"/>
    </row>
    <row r="339" spans="1:42" s="628" customFormat="1" ht="12.75" customHeight="1">
      <c r="A339" s="737"/>
      <c r="B339" s="613"/>
      <c r="C339" s="613"/>
      <c r="D339" s="780" t="s">
        <v>21</v>
      </c>
      <c r="E339" s="1249" t="s">
        <v>2293</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885" t="s">
        <v>2166</v>
      </c>
      <c r="AG339" s="2885"/>
      <c r="AH339" s="2885"/>
      <c r="AI339" s="2885"/>
      <c r="AJ339" s="2885"/>
      <c r="AK339" s="2885"/>
      <c r="AL339" s="2885"/>
      <c r="AM339" s="706"/>
      <c r="AN339" s="680"/>
    </row>
    <row r="340" spans="1:42" s="628" customFormat="1" ht="12.75" customHeight="1">
      <c r="A340" s="706"/>
      <c r="B340" s="686"/>
      <c r="C340" s="713"/>
      <c r="D340" s="780"/>
      <c r="E340" s="1249" t="s">
        <v>2294</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0"/>
      <c r="E341" s="1249" t="s">
        <v>2295</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0"/>
      <c r="E342" s="1249" t="s">
        <v>2296</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0"/>
      <c r="E343" s="1249" t="s">
        <v>2297</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0"/>
      <c r="E344" s="1249" t="s">
        <v>2298</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0"/>
      <c r="E345" s="1249"/>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3"/>
      <c r="B346" s="686"/>
      <c r="C346" s="1250"/>
      <c r="D346" s="780" t="s">
        <v>26</v>
      </c>
      <c r="E346" s="1249" t="s">
        <v>2299</v>
      </c>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613"/>
      <c r="AD346" s="613"/>
      <c r="AE346" s="613"/>
      <c r="AF346" s="2885" t="s">
        <v>2300</v>
      </c>
      <c r="AG346" s="2885"/>
      <c r="AH346" s="2885"/>
      <c r="AI346" s="2885"/>
      <c r="AJ346" s="2885"/>
      <c r="AK346" s="2885"/>
      <c r="AL346" s="2885"/>
      <c r="AM346" s="706"/>
      <c r="AN346" s="680"/>
    </row>
    <row r="347" spans="1:42" s="628" customFormat="1" ht="12.75" customHeight="1">
      <c r="A347" s="737"/>
      <c r="B347" s="703"/>
      <c r="C347" s="1252"/>
      <c r="D347" s="780"/>
      <c r="E347" s="1249" t="s">
        <v>2301</v>
      </c>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613"/>
      <c r="AD347" s="613"/>
      <c r="AE347" s="686"/>
      <c r="AF347" s="686"/>
      <c r="AG347" s="686"/>
      <c r="AH347" s="686"/>
      <c r="AI347" s="686"/>
      <c r="AJ347" s="686"/>
      <c r="AK347" s="686"/>
      <c r="AL347" s="686"/>
      <c r="AM347" s="706"/>
      <c r="AN347" s="680"/>
      <c r="AO347" s="628" t="s">
        <v>299</v>
      </c>
      <c r="AP347" s="794">
        <v>0</v>
      </c>
    </row>
    <row r="348" spans="1:42" s="628" customFormat="1" ht="12.75" customHeight="1">
      <c r="A348" s="737"/>
      <c r="B348" s="704"/>
      <c r="C348" s="1253"/>
      <c r="D348" s="780"/>
      <c r="E348" s="1249" t="s">
        <v>2302</v>
      </c>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1"/>
      <c r="AB348" s="1251"/>
      <c r="AC348" s="613"/>
      <c r="AD348" s="613"/>
      <c r="AE348" s="703"/>
      <c r="AF348" s="703"/>
      <c r="AG348" s="703"/>
      <c r="AH348" s="703"/>
      <c r="AI348" s="703"/>
      <c r="AJ348" s="703"/>
      <c r="AK348" s="703"/>
      <c r="AL348" s="703"/>
      <c r="AM348" s="706"/>
      <c r="AN348" s="680"/>
      <c r="AO348" s="792" t="s">
        <v>21</v>
      </c>
      <c r="AP348" s="628">
        <v>7</v>
      </c>
    </row>
    <row r="349" spans="1:42" s="628" customFormat="1" ht="12.75" customHeight="1">
      <c r="A349" s="737"/>
      <c r="B349" s="704"/>
      <c r="C349" s="1253"/>
      <c r="D349" s="780"/>
      <c r="E349" s="1249" t="s">
        <v>2303</v>
      </c>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1"/>
      <c r="AB349" s="1251"/>
      <c r="AC349" s="613"/>
      <c r="AD349" s="613"/>
      <c r="AE349" s="703"/>
      <c r="AF349" s="703"/>
      <c r="AG349" s="703"/>
      <c r="AH349" s="703"/>
      <c r="AI349" s="703"/>
      <c r="AJ349" s="703"/>
      <c r="AK349" s="703"/>
      <c r="AL349" s="703"/>
      <c r="AM349" s="706"/>
      <c r="AN349" s="680"/>
      <c r="AO349" s="792" t="s">
        <v>26</v>
      </c>
      <c r="AP349" s="628">
        <v>6</v>
      </c>
    </row>
    <row r="350" spans="1:42" s="628" customFormat="1" ht="12.75" customHeight="1">
      <c r="A350" s="737"/>
      <c r="B350" s="704"/>
      <c r="C350" s="1253"/>
      <c r="D350" s="780"/>
      <c r="E350" s="1249" t="s">
        <v>2304</v>
      </c>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1"/>
      <c r="AB350" s="1251"/>
      <c r="AC350" s="613"/>
      <c r="AD350" s="613"/>
      <c r="AE350" s="703"/>
      <c r="AF350" s="703"/>
      <c r="AG350" s="703"/>
      <c r="AH350" s="703"/>
      <c r="AI350" s="703"/>
      <c r="AJ350" s="703"/>
      <c r="AK350" s="703"/>
      <c r="AL350" s="703"/>
      <c r="AM350" s="706"/>
      <c r="AN350" s="680"/>
      <c r="AO350" s="792" t="s">
        <v>48</v>
      </c>
      <c r="AP350" s="628">
        <v>5</v>
      </c>
    </row>
    <row r="351" spans="1:42" s="628" customFormat="1" ht="12.75" customHeight="1">
      <c r="A351" s="737"/>
      <c r="B351" s="704"/>
      <c r="C351" s="1253"/>
      <c r="D351" s="780"/>
      <c r="E351" s="1254"/>
      <c r="F351" s="1255"/>
      <c r="G351" s="1255"/>
      <c r="H351" s="1255"/>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2" t="s">
        <v>2305</v>
      </c>
      <c r="AP351" s="628">
        <v>4</v>
      </c>
    </row>
    <row r="352" spans="1:42" s="628" customFormat="1" ht="12.75" customHeight="1">
      <c r="A352" s="737"/>
      <c r="B352" s="686"/>
      <c r="C352" s="1250"/>
      <c r="D352" s="780" t="s">
        <v>48</v>
      </c>
      <c r="E352" s="1249" t="s">
        <v>2306</v>
      </c>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1"/>
      <c r="AB352" s="1251"/>
      <c r="AC352" s="613"/>
      <c r="AD352" s="613"/>
      <c r="AE352" s="613"/>
      <c r="AF352" s="2885" t="s">
        <v>2307</v>
      </c>
      <c r="AG352" s="2885"/>
      <c r="AH352" s="2885"/>
      <c r="AI352" s="2885"/>
      <c r="AJ352" s="2885"/>
      <c r="AK352" s="2885"/>
      <c r="AL352" s="2885"/>
      <c r="AM352" s="706"/>
      <c r="AN352" s="680"/>
      <c r="AO352" s="792" t="s">
        <v>2308</v>
      </c>
      <c r="AP352" s="628">
        <v>3</v>
      </c>
    </row>
    <row r="353" spans="1:53" s="628" customFormat="1" ht="12.75" customHeight="1">
      <c r="A353" s="737"/>
      <c r="B353" s="703"/>
      <c r="C353" s="1252"/>
      <c r="D353" s="780"/>
      <c r="E353" s="1249" t="s">
        <v>2301</v>
      </c>
      <c r="F353" s="1251"/>
      <c r="G353" s="1251"/>
      <c r="H353" s="1251"/>
      <c r="I353" s="1251"/>
      <c r="J353" s="1251"/>
      <c r="K353" s="1251"/>
      <c r="L353" s="1251"/>
      <c r="M353" s="1251"/>
      <c r="N353" s="1251"/>
      <c r="O353" s="1251"/>
      <c r="P353" s="1251"/>
      <c r="Q353" s="1251"/>
      <c r="R353" s="1251"/>
      <c r="S353" s="1251"/>
      <c r="T353" s="1251"/>
      <c r="U353" s="1251"/>
      <c r="V353" s="1251"/>
      <c r="W353" s="1251"/>
      <c r="X353" s="1251"/>
      <c r="Y353" s="1251"/>
      <c r="Z353" s="1251"/>
      <c r="AA353" s="1251"/>
      <c r="AB353" s="1251"/>
      <c r="AC353" s="613"/>
      <c r="AD353" s="613"/>
      <c r="AE353" s="703"/>
      <c r="AF353" s="703"/>
      <c r="AG353" s="703"/>
      <c r="AH353" s="703"/>
      <c r="AI353" s="703"/>
      <c r="AJ353" s="703"/>
      <c r="AK353" s="703"/>
      <c r="AL353" s="703"/>
      <c r="AM353" s="706"/>
      <c r="AN353" s="680"/>
    </row>
    <row r="354" spans="1:53" s="628" customFormat="1" ht="12.75" customHeight="1">
      <c r="A354" s="737"/>
      <c r="B354" s="703"/>
      <c r="C354" s="1252"/>
      <c r="D354" s="780"/>
      <c r="E354" s="1249" t="s">
        <v>2302</v>
      </c>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1"/>
      <c r="AB354" s="1251"/>
      <c r="AC354" s="613"/>
      <c r="AD354" s="613"/>
      <c r="AE354" s="703"/>
      <c r="AF354" s="703"/>
      <c r="AG354" s="703"/>
      <c r="AH354" s="703"/>
      <c r="AI354" s="703"/>
      <c r="AJ354" s="703"/>
      <c r="AK354" s="703"/>
      <c r="AL354" s="703"/>
      <c r="AM354" s="706"/>
      <c r="AN354" s="680"/>
    </row>
    <row r="355" spans="1:53" s="628" customFormat="1" ht="12.75" customHeight="1">
      <c r="A355" s="737"/>
      <c r="B355" s="703"/>
      <c r="C355" s="1252"/>
      <c r="D355" s="780"/>
      <c r="E355" s="1249" t="s">
        <v>2303</v>
      </c>
      <c r="F355" s="1251"/>
      <c r="G355" s="1251"/>
      <c r="H355" s="1251"/>
      <c r="I355" s="1251"/>
      <c r="J355" s="1251"/>
      <c r="K355" s="1251"/>
      <c r="L355" s="1251"/>
      <c r="M355" s="1251"/>
      <c r="N355" s="1251"/>
      <c r="O355" s="1251"/>
      <c r="P355" s="1251"/>
      <c r="Q355" s="1251"/>
      <c r="R355" s="1251"/>
      <c r="S355" s="1251"/>
      <c r="T355" s="1251"/>
      <c r="U355" s="1251"/>
      <c r="V355" s="1251"/>
      <c r="W355" s="1251"/>
      <c r="X355" s="1251"/>
      <c r="Y355" s="1251"/>
      <c r="Z355" s="1251"/>
      <c r="AA355" s="1251"/>
      <c r="AB355" s="1251"/>
      <c r="AC355" s="613"/>
      <c r="AD355" s="613"/>
      <c r="AE355" s="703"/>
      <c r="AF355" s="703"/>
      <c r="AG355" s="703"/>
      <c r="AH355" s="703"/>
      <c r="AI355" s="703"/>
      <c r="AJ355" s="703"/>
      <c r="AK355" s="703"/>
      <c r="AL355" s="703"/>
      <c r="AM355" s="706"/>
      <c r="AN355" s="680"/>
    </row>
    <row r="356" spans="1:53" s="628" customFormat="1" ht="12.75" customHeight="1">
      <c r="A356" s="737"/>
      <c r="B356" s="703"/>
      <c r="C356" s="1252"/>
      <c r="D356" s="780"/>
      <c r="E356" s="1249" t="s">
        <v>2304</v>
      </c>
      <c r="F356" s="1251"/>
      <c r="G356" s="1251"/>
      <c r="H356" s="1251"/>
      <c r="I356" s="1251"/>
      <c r="J356" s="1251"/>
      <c r="K356" s="1251"/>
      <c r="L356" s="1251"/>
      <c r="M356" s="1251"/>
      <c r="N356" s="1251"/>
      <c r="O356" s="1251"/>
      <c r="P356" s="1251"/>
      <c r="Q356" s="1251"/>
      <c r="R356" s="1251"/>
      <c r="S356" s="1251"/>
      <c r="T356" s="1251"/>
      <c r="U356" s="1251"/>
      <c r="V356" s="1251"/>
      <c r="W356" s="1251"/>
      <c r="X356" s="1251"/>
      <c r="Y356" s="1251"/>
      <c r="Z356" s="1251"/>
      <c r="AA356" s="1251"/>
      <c r="AB356" s="1251"/>
      <c r="AC356" s="613"/>
      <c r="AD356" s="613"/>
      <c r="AE356" s="703"/>
      <c r="AF356" s="703"/>
      <c r="AG356" s="703"/>
      <c r="AH356" s="703"/>
      <c r="AI356" s="703"/>
      <c r="AJ356" s="703"/>
      <c r="AK356" s="703"/>
      <c r="AL356" s="703"/>
      <c r="AM356" s="706"/>
      <c r="AN356" s="680"/>
    </row>
    <row r="357" spans="1:53" s="628" customFormat="1" ht="12.75" customHeight="1">
      <c r="A357" s="40"/>
      <c r="B357" s="40"/>
      <c r="C357" s="739"/>
      <c r="D357" s="780"/>
      <c r="E357" s="795"/>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0"/>
      <c r="D358" s="780" t="s">
        <v>2305</v>
      </c>
      <c r="E358" s="1249" t="s">
        <v>2309</v>
      </c>
      <c r="F358" s="1251"/>
      <c r="G358" s="1251"/>
      <c r="H358" s="1251"/>
      <c r="I358" s="1251"/>
      <c r="J358" s="1251"/>
      <c r="K358" s="1251"/>
      <c r="L358" s="1251"/>
      <c r="M358" s="1251"/>
      <c r="N358" s="1251"/>
      <c r="O358" s="1251"/>
      <c r="P358" s="1251"/>
      <c r="Q358" s="1251"/>
      <c r="R358" s="1251"/>
      <c r="S358" s="1251"/>
      <c r="T358" s="1251"/>
      <c r="U358" s="1251"/>
      <c r="V358" s="1251"/>
      <c r="W358" s="1251"/>
      <c r="X358" s="1251"/>
      <c r="Y358" s="1251"/>
      <c r="Z358" s="1251"/>
      <c r="AA358" s="1251"/>
      <c r="AB358" s="1251"/>
      <c r="AC358" s="613"/>
      <c r="AD358" s="613"/>
      <c r="AE358" s="613"/>
      <c r="AF358" s="2885" t="s">
        <v>2310</v>
      </c>
      <c r="AG358" s="2885"/>
      <c r="AH358" s="2885"/>
      <c r="AI358" s="2885"/>
      <c r="AJ358" s="2885"/>
      <c r="AK358" s="2885"/>
      <c r="AL358" s="2885"/>
      <c r="AM358" s="706"/>
      <c r="AN358" s="680"/>
      <c r="AO358" s="628" t="str">
        <f>X395</f>
        <v>N/A</v>
      </c>
    </row>
    <row r="359" spans="1:53" s="628" customFormat="1" ht="12.75" customHeight="1">
      <c r="A359" s="737"/>
      <c r="B359" s="703"/>
      <c r="C359" s="1252"/>
      <c r="D359" s="780"/>
      <c r="E359" s="1249" t="s">
        <v>2311</v>
      </c>
      <c r="F359" s="1251"/>
      <c r="G359" s="1251"/>
      <c r="H359" s="1251"/>
      <c r="I359" s="1251"/>
      <c r="J359" s="1251"/>
      <c r="K359" s="1251"/>
      <c r="L359" s="1251"/>
      <c r="M359" s="1251"/>
      <c r="N359" s="1251"/>
      <c r="O359" s="1251"/>
      <c r="P359" s="1251"/>
      <c r="Q359" s="1251"/>
      <c r="R359" s="1251"/>
      <c r="S359" s="1251"/>
      <c r="T359" s="1251"/>
      <c r="U359" s="1251"/>
      <c r="V359" s="1251"/>
      <c r="W359" s="1251"/>
      <c r="X359" s="1251"/>
      <c r="Y359" s="1251"/>
      <c r="Z359" s="1251"/>
      <c r="AA359" s="1251"/>
      <c r="AB359" s="1251"/>
      <c r="AC359" s="40"/>
      <c r="AD359" s="40"/>
      <c r="AE359" s="703"/>
      <c r="AF359" s="703"/>
      <c r="AG359" s="703"/>
      <c r="AH359" s="703"/>
      <c r="AI359" s="703"/>
      <c r="AJ359" s="703"/>
      <c r="AK359" s="703"/>
      <c r="AL359" s="703"/>
      <c r="AM359" s="706"/>
      <c r="AN359" s="680"/>
      <c r="AU359" s="1667"/>
      <c r="AV359" s="1667"/>
      <c r="AW359" s="1667"/>
      <c r="AX359" s="1667"/>
      <c r="AY359" s="1667"/>
      <c r="AZ359" s="1667"/>
      <c r="BA359" s="1667"/>
    </row>
    <row r="360" spans="1:53" s="628" customFormat="1" ht="12.75" customHeight="1">
      <c r="A360" s="737"/>
      <c r="B360" s="704"/>
      <c r="C360" s="1253"/>
      <c r="D360" s="780"/>
      <c r="E360" s="1249" t="s">
        <v>2312</v>
      </c>
      <c r="F360" s="1251"/>
      <c r="G360" s="1251"/>
      <c r="H360" s="1251"/>
      <c r="I360" s="1251"/>
      <c r="J360" s="1251"/>
      <c r="K360" s="1251"/>
      <c r="L360" s="1251"/>
      <c r="M360" s="1251"/>
      <c r="N360" s="1251"/>
      <c r="O360" s="1251"/>
      <c r="P360" s="1251"/>
      <c r="Q360" s="1251"/>
      <c r="R360" s="1251"/>
      <c r="S360" s="1251"/>
      <c r="T360" s="1251"/>
      <c r="U360" s="1251"/>
      <c r="V360" s="1251"/>
      <c r="W360" s="1251"/>
      <c r="X360" s="1251"/>
      <c r="Y360" s="1251"/>
      <c r="Z360" s="1251"/>
      <c r="AA360" s="1251"/>
      <c r="AB360" s="1251"/>
      <c r="AC360" s="613"/>
      <c r="AD360" s="613"/>
      <c r="AE360" s="703"/>
      <c r="AF360" s="703"/>
      <c r="AG360" s="703"/>
      <c r="AH360" s="703"/>
      <c r="AI360" s="703"/>
      <c r="AJ360" s="703"/>
      <c r="AK360" s="703"/>
      <c r="AL360" s="703"/>
      <c r="AM360" s="706"/>
      <c r="AN360" s="680"/>
    </row>
    <row r="361" spans="1:53" s="628" customFormat="1" ht="12.75" customHeight="1">
      <c r="A361" s="737"/>
      <c r="B361" s="704"/>
      <c r="C361" s="1253"/>
      <c r="D361" s="780"/>
      <c r="E361" s="1249"/>
      <c r="F361" s="1251"/>
      <c r="G361" s="1251"/>
      <c r="H361" s="1251"/>
      <c r="I361" s="1251"/>
      <c r="J361" s="1251"/>
      <c r="K361" s="1251"/>
      <c r="L361" s="1251"/>
      <c r="M361" s="1251"/>
      <c r="N361" s="1251"/>
      <c r="O361" s="1251"/>
      <c r="P361" s="1251"/>
      <c r="Q361" s="1251"/>
      <c r="R361" s="1251"/>
      <c r="S361" s="1251"/>
      <c r="T361" s="1251"/>
      <c r="U361" s="1251"/>
      <c r="V361" s="1251"/>
      <c r="W361" s="1251"/>
      <c r="X361" s="1251"/>
      <c r="Y361" s="1251"/>
      <c r="Z361" s="1251"/>
      <c r="AA361" s="1251"/>
      <c r="AB361" s="1251"/>
      <c r="AC361" s="613"/>
      <c r="AD361" s="613"/>
      <c r="AE361" s="703"/>
      <c r="AF361" s="703"/>
      <c r="AG361" s="703"/>
      <c r="AH361" s="703"/>
      <c r="AI361" s="703"/>
      <c r="AJ361" s="703"/>
      <c r="AK361" s="703"/>
      <c r="AL361" s="703"/>
      <c r="AM361" s="706"/>
      <c r="AN361" s="680"/>
    </row>
    <row r="362" spans="1:53" s="628" customFormat="1" ht="12.75" customHeight="1">
      <c r="A362" s="737"/>
      <c r="B362" s="704"/>
      <c r="C362" s="1253"/>
      <c r="D362" s="780"/>
      <c r="E362" s="613" t="s">
        <v>2313</v>
      </c>
      <c r="O362" s="2954" t="s">
        <v>1050</v>
      </c>
      <c r="P362" s="2954"/>
      <c r="Q362" s="2954"/>
      <c r="R362" s="2954"/>
      <c r="S362" s="2954"/>
      <c r="T362" s="2954"/>
      <c r="U362" s="2954"/>
      <c r="V362" s="2954"/>
      <c r="W362" s="2954"/>
      <c r="X362" s="2954"/>
      <c r="Y362" s="2954"/>
      <c r="Z362" s="2954"/>
      <c r="AA362" s="2954"/>
      <c r="AB362" s="2954"/>
      <c r="AH362" s="703"/>
      <c r="AI362" s="703"/>
      <c r="AJ362" s="703"/>
      <c r="AK362" s="703"/>
      <c r="AL362" s="703"/>
      <c r="AM362" s="706"/>
      <c r="AN362" s="680"/>
    </row>
    <row r="363" spans="1:53" s="628" customFormat="1" ht="12.75" customHeight="1">
      <c r="A363" s="737"/>
      <c r="B363" s="704"/>
      <c r="C363" s="1253"/>
      <c r="D363" s="780"/>
      <c r="E363" s="1249"/>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613"/>
      <c r="AD363" s="613"/>
      <c r="AE363" s="703"/>
      <c r="AF363" s="703"/>
      <c r="AG363" s="703"/>
      <c r="AH363" s="703"/>
      <c r="AI363" s="703"/>
      <c r="AJ363" s="703"/>
      <c r="AK363" s="703"/>
      <c r="AL363" s="703"/>
      <c r="AM363" s="706"/>
      <c r="AN363" s="680"/>
    </row>
    <row r="364" spans="1:53" s="682" customFormat="1" ht="12.75" customHeight="1">
      <c r="A364" s="737"/>
      <c r="B364" s="686"/>
      <c r="C364" s="1250"/>
      <c r="D364" s="780" t="s">
        <v>2308</v>
      </c>
      <c r="E364" s="1249" t="s">
        <v>2314</v>
      </c>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613"/>
      <c r="AD364" s="613"/>
      <c r="AE364" s="616"/>
      <c r="AF364" s="2885" t="s">
        <v>2179</v>
      </c>
      <c r="AG364" s="2885"/>
      <c r="AH364" s="2885"/>
      <c r="AI364" s="2885"/>
      <c r="AJ364" s="2885"/>
      <c r="AK364" s="2885"/>
      <c r="AL364" s="2885"/>
      <c r="AM364" s="706"/>
      <c r="AN364" s="681"/>
    </row>
    <row r="365" spans="1:53" s="628" customFormat="1" ht="12.75" customHeight="1">
      <c r="A365" s="737"/>
      <c r="B365" s="686"/>
      <c r="C365" s="1250"/>
      <c r="D365" s="780"/>
      <c r="E365" s="1249" t="s">
        <v>2315</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613"/>
      <c r="AD365" s="613"/>
      <c r="AE365" s="1667"/>
      <c r="AF365" s="613"/>
      <c r="AG365" s="613"/>
      <c r="AH365" s="613"/>
      <c r="AI365" s="613"/>
      <c r="AJ365" s="613"/>
      <c r="AK365" s="613"/>
      <c r="AL365" s="613"/>
      <c r="AM365" s="706"/>
      <c r="AN365" s="680"/>
    </row>
    <row r="366" spans="1:53" s="628" customFormat="1" ht="12.75" customHeight="1">
      <c r="A366" s="737"/>
      <c r="B366" s="703"/>
      <c r="C366" s="1252"/>
      <c r="D366" s="703"/>
      <c r="E366" s="713"/>
      <c r="F366" s="1679"/>
      <c r="G366" s="1679"/>
      <c r="H366" s="1679"/>
      <c r="I366" s="1679"/>
      <c r="J366" s="1679"/>
      <c r="K366" s="1679"/>
      <c r="L366" s="1679"/>
      <c r="M366" s="1679"/>
      <c r="N366" s="1679"/>
      <c r="O366" s="1679"/>
      <c r="P366" s="1679"/>
      <c r="Q366" s="1679"/>
      <c r="R366" s="1679"/>
      <c r="S366" s="1679"/>
      <c r="T366" s="1679"/>
      <c r="U366" s="1679"/>
      <c r="V366" s="1679"/>
      <c r="W366" s="1679"/>
      <c r="X366" s="1679"/>
      <c r="Y366" s="1679"/>
      <c r="Z366" s="1679"/>
      <c r="AA366" s="1679"/>
      <c r="AB366" s="1679"/>
      <c r="AC366" s="703"/>
      <c r="AD366" s="703"/>
      <c r="AE366" s="703"/>
      <c r="AF366" s="703"/>
      <c r="AG366" s="703"/>
      <c r="AH366" s="703"/>
      <c r="AI366" s="703"/>
      <c r="AJ366" s="613"/>
      <c r="AK366" s="686"/>
      <c r="AL366" s="686"/>
      <c r="AM366" s="706"/>
      <c r="AN366" s="680"/>
      <c r="AO366" s="628" t="s">
        <v>299</v>
      </c>
      <c r="AP366" s="794">
        <v>0</v>
      </c>
      <c r="AT366" s="628" t="s">
        <v>299</v>
      </c>
      <c r="AU366" s="794">
        <v>0</v>
      </c>
    </row>
    <row r="367" spans="1:53" s="628" customFormat="1" ht="12.75" customHeight="1">
      <c r="A367" s="737"/>
      <c r="B367" s="703"/>
      <c r="C367" s="1252"/>
      <c r="D367" s="703" t="s">
        <v>2316</v>
      </c>
      <c r="E367" s="1679"/>
      <c r="F367" s="1679"/>
      <c r="G367" s="1679"/>
      <c r="H367" s="2951" t="s">
        <v>48</v>
      </c>
      <c r="I367" s="2951"/>
      <c r="J367" s="1679"/>
      <c r="K367" s="1679"/>
      <c r="L367" s="1679"/>
      <c r="M367" s="1679"/>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2" t="s">
        <v>21</v>
      </c>
      <c r="AP367" s="628">
        <v>3</v>
      </c>
      <c r="AT367" s="792" t="s">
        <v>21</v>
      </c>
      <c r="AU367" s="628">
        <v>3</v>
      </c>
    </row>
    <row r="368" spans="1:53" s="628" customFormat="1" ht="12.75" customHeight="1">
      <c r="A368" s="737"/>
      <c r="B368" s="703"/>
      <c r="C368" s="1252"/>
      <c r="D368" s="703"/>
      <c r="E368" s="1679"/>
      <c r="F368" s="1679"/>
      <c r="G368" s="1679"/>
      <c r="H368" s="1679"/>
      <c r="I368" s="1679"/>
      <c r="J368" s="1679"/>
      <c r="K368" s="1679"/>
      <c r="L368" s="1679"/>
      <c r="M368" s="1679"/>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2" t="s">
        <v>26</v>
      </c>
      <c r="AP368" s="628">
        <v>2</v>
      </c>
      <c r="AT368" s="792" t="s">
        <v>26</v>
      </c>
      <c r="AU368" s="628">
        <v>2</v>
      </c>
    </row>
    <row r="369" spans="1:46" s="628" customFormat="1" ht="12.75" customHeight="1">
      <c r="A369" s="737"/>
      <c r="B369" s="703"/>
      <c r="C369" s="1252"/>
      <c r="D369" s="703"/>
      <c r="E369" s="1679"/>
      <c r="F369" s="1679"/>
      <c r="G369" s="1679"/>
      <c r="H369" s="1679"/>
      <c r="I369" s="1679"/>
      <c r="J369" s="1679"/>
      <c r="K369" s="1679"/>
      <c r="L369" s="1679"/>
      <c r="M369" s="1679"/>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2"/>
      <c r="AT369" s="792"/>
    </row>
    <row r="370" spans="1:46" s="628" customFormat="1" ht="12.75" customHeight="1">
      <c r="A370" s="737"/>
      <c r="B370" s="703"/>
      <c r="C370" s="1252"/>
      <c r="D370" s="703" t="s">
        <v>2317</v>
      </c>
      <c r="E370" s="1679"/>
      <c r="F370" s="1679"/>
      <c r="G370" s="1679"/>
      <c r="H370" s="1679"/>
      <c r="I370" s="1679"/>
      <c r="J370" s="1679"/>
      <c r="K370" s="1679"/>
      <c r="L370" s="1679"/>
      <c r="M370" s="1679"/>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2"/>
      <c r="D371" s="703" t="s">
        <v>2318</v>
      </c>
      <c r="E371" s="1679"/>
      <c r="F371" s="1679"/>
      <c r="G371" s="1679"/>
      <c r="H371" s="1679"/>
      <c r="I371" s="1679"/>
      <c r="J371" s="1679"/>
      <c r="K371" s="1679"/>
      <c r="L371" s="1679"/>
      <c r="M371" s="1679"/>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2"/>
      <c r="D372" s="703" t="s">
        <v>2319</v>
      </c>
      <c r="E372" s="1679"/>
      <c r="F372" s="1679"/>
      <c r="G372" s="1679"/>
      <c r="H372" s="1679"/>
      <c r="I372" s="1679"/>
      <c r="J372" s="1679"/>
      <c r="K372" s="1679"/>
      <c r="L372" s="1679"/>
      <c r="M372" s="1679"/>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2"/>
      <c r="D373" s="696" t="s">
        <v>2320</v>
      </c>
      <c r="E373" s="1679"/>
      <c r="F373" s="1679"/>
      <c r="G373" s="1679"/>
      <c r="H373" s="1679"/>
      <c r="I373" s="1679"/>
      <c r="J373" s="1679"/>
      <c r="K373" s="1679"/>
      <c r="L373" s="1679"/>
      <c r="M373" s="1679"/>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2"/>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4">
        <v>0</v>
      </c>
    </row>
    <row r="375" spans="1:46" s="628" customFormat="1" ht="12.75" customHeight="1">
      <c r="A375" s="737"/>
      <c r="B375" s="703"/>
      <c r="C375" s="1252"/>
      <c r="D375" s="703"/>
      <c r="E375" s="703" t="s">
        <v>2316</v>
      </c>
      <c r="F375" s="1679"/>
      <c r="G375" s="1679"/>
      <c r="I375" s="2953" t="s">
        <v>299</v>
      </c>
      <c r="J375" s="2953"/>
      <c r="K375" s="2953"/>
      <c r="L375" s="2953"/>
      <c r="M375" s="2953"/>
      <c r="N375" s="2953"/>
      <c r="O375" s="2953"/>
      <c r="P375" s="2953"/>
      <c r="Q375" s="2953"/>
      <c r="R375" s="2953"/>
      <c r="S375" s="2953"/>
      <c r="T375" s="2953"/>
      <c r="U375" s="2953"/>
      <c r="V375" s="2953"/>
      <c r="W375" s="2953"/>
      <c r="X375" s="2953"/>
      <c r="Y375" s="2953"/>
      <c r="Z375" s="2953"/>
      <c r="AA375" s="2953"/>
      <c r="AB375" s="2953"/>
      <c r="AC375" s="2953"/>
      <c r="AD375" s="2953"/>
      <c r="AE375" s="2953"/>
      <c r="AF375" s="613"/>
      <c r="AG375" s="613"/>
      <c r="AH375" s="613"/>
      <c r="AI375" s="613"/>
      <c r="AJ375" s="613"/>
      <c r="AK375" s="613"/>
      <c r="AL375" s="613"/>
      <c r="AN375" s="680"/>
      <c r="AO375" s="628" t="s">
        <v>2321</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6"/>
      <c r="AG376" s="1256"/>
      <c r="AH376" s="1256"/>
      <c r="AI376" s="1256"/>
      <c r="AJ376" s="1256"/>
      <c r="AK376" s="1256"/>
      <c r="AL376" s="1256"/>
      <c r="AM376" s="628"/>
      <c r="AN376" s="681"/>
      <c r="AO376" s="628" t="s">
        <v>2322</v>
      </c>
      <c r="AP376" s="628">
        <v>2</v>
      </c>
    </row>
    <row r="377" spans="1:46" s="628" customFormat="1" ht="12.75" customHeight="1">
      <c r="A377" s="737"/>
      <c r="B377" s="2905" t="s">
        <v>299</v>
      </c>
      <c r="C377" s="2905"/>
      <c r="D377" s="1256"/>
      <c r="E377" s="2932" t="s">
        <v>2323</v>
      </c>
      <c r="F377" s="2932"/>
      <c r="G377" s="2932"/>
      <c r="H377" s="2932"/>
      <c r="I377" s="2932"/>
      <c r="J377" s="2932"/>
      <c r="K377" s="2932"/>
      <c r="L377" s="2932"/>
      <c r="M377" s="2932"/>
      <c r="N377" s="2932"/>
      <c r="O377" s="2932"/>
      <c r="P377" s="2932"/>
      <c r="Q377" s="2932"/>
      <c r="R377" s="2932"/>
      <c r="S377" s="2932"/>
      <c r="T377" s="2932"/>
      <c r="U377" s="2932"/>
      <c r="V377" s="2932"/>
      <c r="W377" s="2932"/>
      <c r="X377" s="2932"/>
      <c r="Y377" s="2932"/>
      <c r="Z377" s="2932"/>
      <c r="AA377" s="2932"/>
      <c r="AB377" s="2932"/>
      <c r="AC377" s="2932"/>
      <c r="AD377" s="2932"/>
      <c r="AE377" s="2932"/>
      <c r="AF377" s="2932"/>
      <c r="AG377" s="2932"/>
      <c r="AH377" s="1256"/>
      <c r="AI377" s="1256"/>
      <c r="AJ377" s="1256"/>
      <c r="AK377" s="1256"/>
      <c r="AL377" s="1256"/>
      <c r="AN377" s="680"/>
    </row>
    <row r="378" spans="1:46" s="628" customFormat="1" ht="12.75" customHeight="1">
      <c r="A378" s="737"/>
      <c r="B378" s="703"/>
      <c r="C378" s="1252"/>
      <c r="D378" s="1256"/>
      <c r="E378" s="2932"/>
      <c r="F378" s="2932"/>
      <c r="G378" s="2932"/>
      <c r="H378" s="2932"/>
      <c r="I378" s="2932"/>
      <c r="J378" s="2932"/>
      <c r="K378" s="2932"/>
      <c r="L378" s="2932"/>
      <c r="M378" s="2932"/>
      <c r="N378" s="2932"/>
      <c r="O378" s="2932"/>
      <c r="P378" s="2932"/>
      <c r="Q378" s="2932"/>
      <c r="R378" s="2932"/>
      <c r="S378" s="2932"/>
      <c r="T378" s="2932"/>
      <c r="U378" s="2932"/>
      <c r="V378" s="2932"/>
      <c r="W378" s="2932"/>
      <c r="X378" s="2932"/>
      <c r="Y378" s="2932"/>
      <c r="Z378" s="2932"/>
      <c r="AA378" s="2932"/>
      <c r="AB378" s="2932"/>
      <c r="AC378" s="2932"/>
      <c r="AD378" s="2932"/>
      <c r="AE378" s="2932"/>
      <c r="AF378" s="2932"/>
      <c r="AG378" s="2932"/>
      <c r="AH378" s="1256"/>
      <c r="AI378" s="1256"/>
      <c r="AJ378" s="1256"/>
      <c r="AK378" s="1256"/>
      <c r="AL378" s="1256"/>
      <c r="AN378" s="680"/>
    </row>
    <row r="379" spans="1:46" s="628" customFormat="1" ht="12.75" customHeight="1">
      <c r="A379" s="737"/>
      <c r="B379" s="703"/>
      <c r="C379" s="1252"/>
      <c r="D379" s="1256"/>
      <c r="E379" s="2932"/>
      <c r="F379" s="2932"/>
      <c r="G379" s="2932"/>
      <c r="H379" s="2932"/>
      <c r="I379" s="2932"/>
      <c r="J379" s="2932"/>
      <c r="K379" s="2932"/>
      <c r="L379" s="2932"/>
      <c r="M379" s="2932"/>
      <c r="N379" s="2932"/>
      <c r="O379" s="2932"/>
      <c r="P379" s="2932"/>
      <c r="Q379" s="2932"/>
      <c r="R379" s="2932"/>
      <c r="S379" s="2932"/>
      <c r="T379" s="2932"/>
      <c r="U379" s="2932"/>
      <c r="V379" s="2932"/>
      <c r="W379" s="2932"/>
      <c r="X379" s="2932"/>
      <c r="Y379" s="2932"/>
      <c r="Z379" s="2932"/>
      <c r="AA379" s="2932"/>
      <c r="AB379" s="2932"/>
      <c r="AC379" s="2932"/>
      <c r="AD379" s="2932"/>
      <c r="AE379" s="2932"/>
      <c r="AF379" s="2932"/>
      <c r="AG379" s="2932"/>
      <c r="AH379" s="1256"/>
      <c r="AI379" s="1256"/>
      <c r="AJ379" s="1256"/>
      <c r="AK379" s="1256"/>
      <c r="AL379" s="1256"/>
      <c r="AN379" s="680"/>
    </row>
    <row r="380" spans="1:46" s="628" customFormat="1" ht="12.75" customHeight="1">
      <c r="A380" s="737"/>
      <c r="B380" s="703"/>
      <c r="C380" s="1252"/>
      <c r="D380" s="1258"/>
      <c r="E380" s="2932"/>
      <c r="F380" s="2932"/>
      <c r="G380" s="2932"/>
      <c r="H380" s="2932"/>
      <c r="I380" s="2932"/>
      <c r="J380" s="2932"/>
      <c r="K380" s="2932"/>
      <c r="L380" s="2932"/>
      <c r="M380" s="2932"/>
      <c r="N380" s="2932"/>
      <c r="O380" s="2932"/>
      <c r="P380" s="2932"/>
      <c r="Q380" s="2932"/>
      <c r="R380" s="2932"/>
      <c r="S380" s="2932"/>
      <c r="T380" s="2932"/>
      <c r="U380" s="2932"/>
      <c r="V380" s="2932"/>
      <c r="W380" s="2932"/>
      <c r="X380" s="2932"/>
      <c r="Y380" s="2932"/>
      <c r="Z380" s="2932"/>
      <c r="AA380" s="2932"/>
      <c r="AB380" s="2932"/>
      <c r="AC380" s="2932"/>
      <c r="AD380" s="2932"/>
      <c r="AE380" s="2932"/>
      <c r="AF380" s="2932"/>
      <c r="AG380" s="2932"/>
      <c r="AH380" s="1258"/>
      <c r="AI380" s="1258"/>
      <c r="AJ380" s="1258"/>
      <c r="AK380" s="1258"/>
      <c r="AL380" s="1258"/>
      <c r="AN380" s="680"/>
    </row>
    <row r="381" spans="1:46" s="628" customFormat="1" ht="12.75" customHeight="1">
      <c r="A381" s="737"/>
      <c r="B381" s="703"/>
      <c r="C381" s="1252"/>
      <c r="D381" s="1257"/>
      <c r="E381" s="1279"/>
      <c r="F381" s="1279"/>
      <c r="G381" s="1279"/>
      <c r="H381" s="1279"/>
      <c r="I381" s="1279"/>
      <c r="J381" s="1279"/>
      <c r="K381" s="1279"/>
      <c r="L381" s="1279"/>
      <c r="M381" s="1279"/>
      <c r="N381" s="1279"/>
      <c r="O381" s="1279"/>
      <c r="P381" s="1279"/>
      <c r="Q381" s="1279"/>
      <c r="R381" s="1279"/>
      <c r="S381" s="1279"/>
      <c r="T381" s="1279"/>
      <c r="U381" s="1279"/>
      <c r="V381" s="1279"/>
      <c r="W381" s="1279"/>
      <c r="X381" s="1279"/>
      <c r="Y381" s="1279"/>
      <c r="Z381" s="1279"/>
      <c r="AA381" s="1279"/>
      <c r="AB381" s="1279"/>
      <c r="AC381" s="1279"/>
      <c r="AD381" s="1279"/>
      <c r="AE381" s="1279"/>
      <c r="AF381" s="1279"/>
      <c r="AG381" s="1279"/>
      <c r="AH381" s="1257"/>
      <c r="AI381" s="1257"/>
      <c r="AJ381" s="1257"/>
      <c r="AK381" s="1257"/>
      <c r="AL381" s="1258"/>
      <c r="AN381" s="680"/>
    </row>
    <row r="382" spans="1:46" s="628" customFormat="1" ht="12.75" customHeight="1">
      <c r="A382" s="748"/>
      <c r="B382" s="699"/>
      <c r="C382" s="1259"/>
      <c r="D382" s="699"/>
      <c r="E382" s="1260"/>
      <c r="F382" s="1260"/>
      <c r="G382" s="1260"/>
      <c r="H382" s="1260"/>
      <c r="I382" s="1260"/>
      <c r="J382" s="1260"/>
      <c r="K382" s="1260"/>
      <c r="L382" s="1260"/>
      <c r="M382" s="1260"/>
      <c r="N382" s="1260"/>
      <c r="O382" s="1260"/>
      <c r="P382" s="1260"/>
      <c r="Q382" s="1260"/>
      <c r="R382" s="1260"/>
      <c r="S382" s="1260"/>
      <c r="T382" s="1260"/>
      <c r="U382" s="1260"/>
      <c r="V382" s="1260"/>
      <c r="W382" s="1260"/>
      <c r="X382" s="1260"/>
      <c r="Y382" s="1260"/>
      <c r="Z382" s="1260"/>
      <c r="AA382" s="1260"/>
      <c r="AB382" s="699"/>
      <c r="AC382" s="699"/>
      <c r="AD382" s="699"/>
      <c r="AE382" s="699"/>
      <c r="AF382" s="699"/>
      <c r="AG382" s="699"/>
      <c r="AH382" s="699"/>
      <c r="AI382" s="642" t="s">
        <v>2324</v>
      </c>
      <c r="AJ382" s="2911">
        <f>VLOOKUP($H$367,$AO$347:$AP$352,2,FALSE)+VLOOKUP($I$375,$AO$374:$AP$376,2,FALSE)</f>
        <v>5</v>
      </c>
      <c r="AK382" s="2913"/>
      <c r="AL382" s="685"/>
      <c r="AM382" s="796"/>
      <c r="AN382" s="680"/>
    </row>
    <row r="383" spans="1:46" s="628" customFormat="1" ht="12.75" customHeight="1">
      <c r="A383" s="737"/>
      <c r="B383" s="703"/>
      <c r="C383" s="1252"/>
      <c r="D383" s="703"/>
      <c r="E383" s="1679"/>
      <c r="F383" s="1679"/>
      <c r="G383" s="1679"/>
      <c r="H383" s="1679"/>
      <c r="I383" s="1679"/>
      <c r="J383" s="1679"/>
      <c r="K383" s="1679"/>
      <c r="L383" s="1679"/>
      <c r="M383" s="1679"/>
      <c r="N383" s="1679"/>
      <c r="O383" s="1679"/>
      <c r="P383" s="1679"/>
      <c r="Q383" s="1679"/>
      <c r="R383" s="1679"/>
      <c r="S383" s="1679"/>
      <c r="T383" s="1679"/>
      <c r="U383" s="1679"/>
      <c r="V383" s="1679"/>
      <c r="W383" s="1679"/>
      <c r="X383" s="1679"/>
      <c r="Y383" s="1679"/>
      <c r="Z383" s="1679"/>
      <c r="AA383" s="1679"/>
      <c r="AB383" s="1679"/>
      <c r="AC383" s="703"/>
      <c r="AD383" s="703"/>
      <c r="AE383" s="1679"/>
      <c r="AF383" s="1679"/>
      <c r="AG383" s="1679"/>
      <c r="AH383" s="1679"/>
      <c r="AI383" s="1679"/>
      <c r="AJ383" s="1679"/>
      <c r="AK383" s="1679"/>
      <c r="AL383" s="1679"/>
      <c r="AM383" s="796"/>
      <c r="AN383" s="680"/>
    </row>
    <row r="384" spans="1:46" s="628" customFormat="1" ht="12.75" customHeight="1">
      <c r="A384" s="737"/>
      <c r="B384" s="703"/>
      <c r="C384" s="667" t="s">
        <v>2325</v>
      </c>
      <c r="D384" s="692"/>
      <c r="E384" s="1679"/>
      <c r="F384" s="1679"/>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5"/>
      <c r="E385" s="1679"/>
      <c r="F385" s="1679"/>
      <c r="G385" s="1679"/>
      <c r="H385" s="1679"/>
      <c r="I385" s="1679"/>
      <c r="J385" s="1679"/>
      <c r="K385" s="1679"/>
      <c r="L385" s="1679"/>
      <c r="M385" s="1679"/>
      <c r="N385" s="1679"/>
      <c r="O385" s="1679"/>
      <c r="P385" s="1679"/>
      <c r="Q385" s="1679"/>
      <c r="R385" s="1679"/>
      <c r="S385" s="1679"/>
      <c r="T385" s="1679"/>
      <c r="U385" s="1679"/>
      <c r="V385" s="1679"/>
      <c r="W385" s="1679"/>
      <c r="X385" s="1679"/>
      <c r="Y385" s="1679"/>
      <c r="Z385" s="1679"/>
      <c r="AA385" s="1679"/>
      <c r="AB385" s="1679"/>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0" t="s">
        <v>21</v>
      </c>
      <c r="E386" s="2952" t="s">
        <v>2326</v>
      </c>
      <c r="F386" s="2952"/>
      <c r="G386" s="2952"/>
      <c r="H386" s="2952"/>
      <c r="I386" s="2952"/>
      <c r="J386" s="2952"/>
      <c r="K386" s="2952"/>
      <c r="L386" s="2952"/>
      <c r="M386" s="2952"/>
      <c r="N386" s="2952"/>
      <c r="O386" s="2952"/>
      <c r="P386" s="2952"/>
      <c r="Q386" s="2952"/>
      <c r="R386" s="2952"/>
      <c r="S386" s="2952"/>
      <c r="T386" s="2952"/>
      <c r="U386" s="2952"/>
      <c r="V386" s="2952"/>
      <c r="W386" s="2952"/>
      <c r="X386" s="2952"/>
      <c r="Y386" s="2952"/>
      <c r="Z386" s="2952"/>
      <c r="AA386" s="2952"/>
      <c r="AB386" s="2952"/>
      <c r="AC386" s="2952"/>
      <c r="AD386" s="2952"/>
      <c r="AE386" s="618"/>
      <c r="AF386" s="2885" t="s">
        <v>2179</v>
      </c>
      <c r="AG386" s="2885"/>
      <c r="AH386" s="2885"/>
      <c r="AI386" s="2885"/>
      <c r="AJ386" s="2885"/>
      <c r="AK386" s="2885"/>
      <c r="AL386" s="2885"/>
      <c r="AM386" s="706"/>
      <c r="AN386" s="799"/>
    </row>
    <row r="387" spans="1:42" s="628" customFormat="1" ht="12.75" customHeight="1">
      <c r="A387" s="1678"/>
      <c r="B387" s="703"/>
      <c r="C387" s="1252"/>
      <c r="D387" s="780"/>
      <c r="E387" s="2952"/>
      <c r="F387" s="2952"/>
      <c r="G387" s="2952"/>
      <c r="H387" s="2952"/>
      <c r="I387" s="2952"/>
      <c r="J387" s="2952"/>
      <c r="K387" s="2952"/>
      <c r="L387" s="2952"/>
      <c r="M387" s="2952"/>
      <c r="N387" s="2952"/>
      <c r="O387" s="2952"/>
      <c r="P387" s="2952"/>
      <c r="Q387" s="2952"/>
      <c r="R387" s="2952"/>
      <c r="S387" s="2952"/>
      <c r="T387" s="2952"/>
      <c r="U387" s="2952"/>
      <c r="V387" s="2952"/>
      <c r="W387" s="2952"/>
      <c r="X387" s="2952"/>
      <c r="Y387" s="2952"/>
      <c r="Z387" s="2952"/>
      <c r="AA387" s="2952"/>
      <c r="AB387" s="2952"/>
      <c r="AC387" s="2952"/>
      <c r="AD387" s="2952"/>
      <c r="AE387" s="686"/>
      <c r="AF387" s="686"/>
      <c r="AG387" s="686"/>
      <c r="AH387" s="686"/>
      <c r="AI387" s="686"/>
      <c r="AJ387" s="686"/>
      <c r="AK387" s="686"/>
      <c r="AL387" s="686"/>
      <c r="AM387" s="706"/>
      <c r="AN387" s="680"/>
    </row>
    <row r="388" spans="1:42" s="628" customFormat="1" ht="12.75" customHeight="1">
      <c r="A388" s="737"/>
      <c r="B388" s="703"/>
      <c r="C388" s="1253"/>
      <c r="D388" s="780"/>
      <c r="E388" s="2952"/>
      <c r="F388" s="2952"/>
      <c r="G388" s="2952"/>
      <c r="H388" s="2952"/>
      <c r="I388" s="2952"/>
      <c r="J388" s="2952"/>
      <c r="K388" s="2952"/>
      <c r="L388" s="2952"/>
      <c r="M388" s="2952"/>
      <c r="N388" s="2952"/>
      <c r="O388" s="2952"/>
      <c r="P388" s="2952"/>
      <c r="Q388" s="2952"/>
      <c r="R388" s="2952"/>
      <c r="S388" s="2952"/>
      <c r="T388" s="2952"/>
      <c r="U388" s="2952"/>
      <c r="V388" s="2952"/>
      <c r="W388" s="2952"/>
      <c r="X388" s="2952"/>
      <c r="Y388" s="2952"/>
      <c r="Z388" s="2952"/>
      <c r="AA388" s="2952"/>
      <c r="AB388" s="2952"/>
      <c r="AC388" s="2952"/>
      <c r="AD388" s="2952"/>
      <c r="AE388" s="686"/>
      <c r="AF388" s="686"/>
      <c r="AG388" s="686"/>
      <c r="AH388" s="686"/>
      <c r="AI388" s="686"/>
      <c r="AJ388" s="686"/>
      <c r="AK388" s="686"/>
      <c r="AL388" s="686"/>
      <c r="AM388" s="706"/>
      <c r="AN388" s="680"/>
    </row>
    <row r="389" spans="1:42" s="628" customFormat="1" ht="12.75" customHeight="1">
      <c r="A389" s="737"/>
      <c r="B389" s="703"/>
      <c r="C389" s="1253"/>
      <c r="D389" s="780"/>
      <c r="E389" s="2952"/>
      <c r="F389" s="2952"/>
      <c r="G389" s="2952"/>
      <c r="H389" s="2952"/>
      <c r="I389" s="2952"/>
      <c r="J389" s="2952"/>
      <c r="K389" s="2952"/>
      <c r="L389" s="2952"/>
      <c r="M389" s="2952"/>
      <c r="N389" s="2952"/>
      <c r="O389" s="2952"/>
      <c r="P389" s="2952"/>
      <c r="Q389" s="2952"/>
      <c r="R389" s="2952"/>
      <c r="S389" s="2952"/>
      <c r="T389" s="2952"/>
      <c r="U389" s="2952"/>
      <c r="V389" s="2952"/>
      <c r="W389" s="2952"/>
      <c r="X389" s="2952"/>
      <c r="Y389" s="2952"/>
      <c r="Z389" s="2952"/>
      <c r="AA389" s="2952"/>
      <c r="AB389" s="2952"/>
      <c r="AC389" s="2952"/>
      <c r="AD389" s="2952"/>
      <c r="AE389" s="686"/>
      <c r="AF389" s="686"/>
      <c r="AG389" s="686"/>
      <c r="AH389" s="686"/>
      <c r="AI389" s="686"/>
      <c r="AJ389" s="686"/>
      <c r="AK389" s="686"/>
      <c r="AL389" s="686"/>
      <c r="AM389" s="706"/>
      <c r="AN389" s="680"/>
    </row>
    <row r="390" spans="1:42" s="628" customFormat="1" ht="12.75" customHeight="1">
      <c r="A390" s="737"/>
      <c r="B390" s="703"/>
      <c r="C390" s="1253"/>
      <c r="D390" s="780"/>
      <c r="E390" s="2952"/>
      <c r="F390" s="2952"/>
      <c r="G390" s="2952"/>
      <c r="H390" s="2952"/>
      <c r="I390" s="2952"/>
      <c r="J390" s="2952"/>
      <c r="K390" s="2952"/>
      <c r="L390" s="2952"/>
      <c r="M390" s="2952"/>
      <c r="N390" s="2952"/>
      <c r="O390" s="2952"/>
      <c r="P390" s="2952"/>
      <c r="Q390" s="2952"/>
      <c r="R390" s="2952"/>
      <c r="S390" s="2952"/>
      <c r="T390" s="2952"/>
      <c r="U390" s="2952"/>
      <c r="V390" s="2952"/>
      <c r="W390" s="2952"/>
      <c r="X390" s="2952"/>
      <c r="Y390" s="2952"/>
      <c r="Z390" s="2952"/>
      <c r="AA390" s="2952"/>
      <c r="AB390" s="2952"/>
      <c r="AC390" s="2952"/>
      <c r="AD390" s="2952"/>
      <c r="AE390" s="686"/>
      <c r="AF390" s="686"/>
      <c r="AG390" s="686"/>
      <c r="AH390" s="686"/>
      <c r="AI390" s="686"/>
      <c r="AJ390" s="686"/>
      <c r="AK390" s="686"/>
      <c r="AL390" s="686"/>
      <c r="AM390" s="706"/>
      <c r="AN390" s="680"/>
    </row>
    <row r="391" spans="1:42" s="628" customFormat="1" ht="12.75" customHeight="1">
      <c r="A391" s="737"/>
      <c r="B391" s="703"/>
      <c r="C391" s="1253"/>
      <c r="D391" s="780"/>
      <c r="E391" s="2952"/>
      <c r="F391" s="2952"/>
      <c r="G391" s="2952"/>
      <c r="H391" s="2952"/>
      <c r="I391" s="2952"/>
      <c r="J391" s="2952"/>
      <c r="K391" s="2952"/>
      <c r="L391" s="2952"/>
      <c r="M391" s="2952"/>
      <c r="N391" s="2952"/>
      <c r="O391" s="2952"/>
      <c r="P391" s="2952"/>
      <c r="Q391" s="2952"/>
      <c r="R391" s="2952"/>
      <c r="S391" s="2952"/>
      <c r="T391" s="2952"/>
      <c r="U391" s="2952"/>
      <c r="V391" s="2952"/>
      <c r="W391" s="2952"/>
      <c r="X391" s="2952"/>
      <c r="Y391" s="2952"/>
      <c r="Z391" s="2952"/>
      <c r="AA391" s="2952"/>
      <c r="AB391" s="2952"/>
      <c r="AC391" s="2952"/>
      <c r="AD391" s="2952"/>
      <c r="AE391" s="686"/>
      <c r="AF391" s="686"/>
      <c r="AG391" s="686"/>
      <c r="AH391" s="686"/>
      <c r="AI391" s="686"/>
      <c r="AJ391" s="686"/>
      <c r="AK391" s="686"/>
      <c r="AL391" s="686"/>
      <c r="AM391" s="706"/>
      <c r="AN391" s="680"/>
    </row>
    <row r="392" spans="1:42" s="628" customFormat="1" ht="12.75" customHeight="1">
      <c r="A392" s="793"/>
      <c r="B392" s="713"/>
      <c r="C392" s="1261"/>
      <c r="D392" s="780"/>
      <c r="E392" s="2952"/>
      <c r="F392" s="2952"/>
      <c r="G392" s="2952"/>
      <c r="H392" s="2952"/>
      <c r="I392" s="2952"/>
      <c r="J392" s="2952"/>
      <c r="K392" s="2952"/>
      <c r="L392" s="2952"/>
      <c r="M392" s="2952"/>
      <c r="N392" s="2952"/>
      <c r="O392" s="2952"/>
      <c r="P392" s="2952"/>
      <c r="Q392" s="2952"/>
      <c r="R392" s="2952"/>
      <c r="S392" s="2952"/>
      <c r="T392" s="2952"/>
      <c r="U392" s="2952"/>
      <c r="V392" s="2952"/>
      <c r="W392" s="2952"/>
      <c r="X392" s="2952"/>
      <c r="Y392" s="2952"/>
      <c r="Z392" s="2952"/>
      <c r="AA392" s="2952"/>
      <c r="AB392" s="2952"/>
      <c r="AC392" s="2952"/>
      <c r="AD392" s="2952"/>
      <c r="AE392" s="713"/>
      <c r="AF392" s="713"/>
      <c r="AG392" s="713"/>
      <c r="AH392" s="713"/>
      <c r="AI392" s="713"/>
      <c r="AJ392" s="713"/>
      <c r="AK392" s="686"/>
      <c r="AL392" s="686"/>
      <c r="AM392" s="706"/>
      <c r="AN392" s="680"/>
    </row>
    <row r="393" spans="1:42" s="628" customFormat="1" ht="12.75" customHeight="1">
      <c r="A393" s="737"/>
      <c r="B393" s="713"/>
      <c r="C393" s="1261"/>
      <c r="D393" s="780"/>
      <c r="E393" s="2952"/>
      <c r="F393" s="2952"/>
      <c r="G393" s="2952"/>
      <c r="H393" s="2952"/>
      <c r="I393" s="2952"/>
      <c r="J393" s="2952"/>
      <c r="K393" s="2952"/>
      <c r="L393" s="2952"/>
      <c r="M393" s="2952"/>
      <c r="N393" s="2952"/>
      <c r="O393" s="2952"/>
      <c r="P393" s="2952"/>
      <c r="Q393" s="2952"/>
      <c r="R393" s="2952"/>
      <c r="S393" s="2952"/>
      <c r="T393" s="2952"/>
      <c r="U393" s="2952"/>
      <c r="V393" s="2952"/>
      <c r="W393" s="2952"/>
      <c r="X393" s="2952"/>
      <c r="Y393" s="2952"/>
      <c r="Z393" s="2952"/>
      <c r="AA393" s="2952"/>
      <c r="AB393" s="2952"/>
      <c r="AC393" s="2952"/>
      <c r="AD393" s="2952"/>
      <c r="AE393" s="713"/>
      <c r="AF393" s="713"/>
      <c r="AG393" s="713"/>
      <c r="AH393" s="713"/>
      <c r="AI393" s="713"/>
      <c r="AJ393" s="713"/>
      <c r="AK393" s="686"/>
      <c r="AL393" s="686"/>
      <c r="AM393" s="706"/>
      <c r="AN393" s="680"/>
    </row>
    <row r="394" spans="1:42" s="628" customFormat="1" ht="12" customHeight="1">
      <c r="A394" s="737"/>
      <c r="B394" s="713"/>
      <c r="C394" s="1261"/>
      <c r="D394" s="780"/>
      <c r="E394" s="1677"/>
      <c r="F394" s="1677"/>
      <c r="G394" s="1677"/>
      <c r="H394" s="1677"/>
      <c r="I394" s="1677"/>
      <c r="J394" s="1677"/>
      <c r="K394" s="1677"/>
      <c r="L394" s="1677"/>
      <c r="M394" s="1677"/>
      <c r="N394" s="1677"/>
      <c r="O394" s="1677"/>
      <c r="P394" s="1677"/>
      <c r="Q394" s="1677"/>
      <c r="R394" s="1677"/>
      <c r="S394" s="1677"/>
      <c r="T394" s="1677"/>
      <c r="U394" s="1677"/>
      <c r="V394" s="1677"/>
      <c r="W394" s="1677"/>
      <c r="X394" s="1677"/>
      <c r="Y394" s="1677"/>
      <c r="Z394" s="1677"/>
      <c r="AA394" s="1677"/>
      <c r="AB394" s="1677"/>
      <c r="AC394" s="1677"/>
      <c r="AD394" s="1677"/>
      <c r="AE394" s="713"/>
      <c r="AF394" s="713"/>
      <c r="AG394" s="713"/>
      <c r="AH394" s="713"/>
      <c r="AI394" s="713"/>
      <c r="AJ394" s="713"/>
      <c r="AK394" s="686"/>
      <c r="AL394" s="686"/>
      <c r="AM394" s="706"/>
      <c r="AN394" s="680"/>
      <c r="AO394" s="682" t="s">
        <v>299</v>
      </c>
      <c r="AP394" s="800">
        <v>0</v>
      </c>
    </row>
    <row r="395" spans="1:42" s="628" customFormat="1" ht="12.75" customHeight="1">
      <c r="A395" s="737"/>
      <c r="B395" s="713"/>
      <c r="C395" s="1250"/>
      <c r="D395" s="780"/>
      <c r="E395" s="713" t="s">
        <v>2327</v>
      </c>
      <c r="F395" s="1262"/>
      <c r="G395" s="1262"/>
      <c r="H395" s="1262"/>
      <c r="I395" s="1262"/>
      <c r="J395" s="1262"/>
      <c r="K395" s="1262"/>
      <c r="L395" s="1262"/>
      <c r="M395" s="1262"/>
      <c r="N395" s="1262"/>
      <c r="O395" s="1262"/>
      <c r="P395" s="1262"/>
      <c r="Q395" s="1262"/>
      <c r="R395" s="1262"/>
      <c r="U395" s="1262"/>
      <c r="V395" s="1262"/>
      <c r="W395" s="1262"/>
      <c r="X395" s="2905" t="s">
        <v>299</v>
      </c>
      <c r="Y395" s="2905"/>
      <c r="Z395" s="1262"/>
      <c r="AA395" s="1262"/>
      <c r="AB395" s="1262"/>
      <c r="AC395" s="1262"/>
      <c r="AD395" s="1262"/>
      <c r="AE395" s="613"/>
      <c r="AF395" s="713"/>
      <c r="AG395" s="713"/>
      <c r="AH395" s="713"/>
      <c r="AI395" s="713"/>
      <c r="AJ395" s="713"/>
      <c r="AK395" s="686"/>
      <c r="AL395" s="686"/>
      <c r="AM395" s="706"/>
      <c r="AN395" s="680"/>
      <c r="AO395" s="792" t="s">
        <v>21</v>
      </c>
      <c r="AP395" s="628">
        <v>5</v>
      </c>
    </row>
    <row r="396" spans="1:42" s="628" customFormat="1" ht="12.75" customHeight="1">
      <c r="A396" s="737"/>
      <c r="B396" s="713"/>
      <c r="C396" s="1261"/>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2" t="s">
        <v>26</v>
      </c>
      <c r="AP396" s="801">
        <v>4</v>
      </c>
    </row>
    <row r="397" spans="1:42" s="628" customFormat="1" ht="12.75" customHeight="1">
      <c r="A397" s="737"/>
      <c r="B397" s="686"/>
      <c r="C397" s="1250"/>
      <c r="D397" s="780" t="s">
        <v>26</v>
      </c>
      <c r="E397" s="631" t="s">
        <v>2328</v>
      </c>
      <c r="F397" s="1263"/>
      <c r="G397" s="1263"/>
      <c r="H397" s="1263"/>
      <c r="I397" s="1263"/>
      <c r="J397" s="1263"/>
      <c r="K397" s="1263"/>
      <c r="L397" s="1263"/>
      <c r="M397" s="1263"/>
      <c r="N397" s="1263"/>
      <c r="O397" s="1263"/>
      <c r="P397" s="1263"/>
      <c r="Q397" s="1263"/>
      <c r="R397" s="1263"/>
      <c r="S397" s="1263"/>
      <c r="T397" s="1263"/>
      <c r="U397" s="613"/>
      <c r="V397" s="613"/>
      <c r="W397" s="1263"/>
      <c r="X397" s="1263"/>
      <c r="Y397" s="1263"/>
      <c r="Z397" s="1263"/>
      <c r="AA397" s="1263"/>
      <c r="AB397" s="1263"/>
      <c r="AC397" s="613"/>
      <c r="AD397" s="613"/>
      <c r="AE397" s="613"/>
      <c r="AF397" s="2885" t="s">
        <v>2329</v>
      </c>
      <c r="AG397" s="2885"/>
      <c r="AH397" s="2885"/>
      <c r="AI397" s="2885"/>
      <c r="AJ397" s="2885"/>
      <c r="AK397" s="2885"/>
      <c r="AL397" s="2885"/>
      <c r="AM397" s="706"/>
      <c r="AN397" s="680"/>
      <c r="AO397" s="792" t="s">
        <v>48</v>
      </c>
      <c r="AP397" s="628">
        <v>3</v>
      </c>
    </row>
    <row r="398" spans="1:42" s="682" customFormat="1" ht="12.75" customHeight="1">
      <c r="A398" s="737"/>
      <c r="B398" s="686"/>
      <c r="C398" s="1250"/>
      <c r="D398" s="703"/>
      <c r="E398" s="616"/>
      <c r="F398" s="1263"/>
      <c r="G398" s="1263"/>
      <c r="H398" s="1263"/>
      <c r="I398" s="1263"/>
      <c r="J398" s="1263"/>
      <c r="K398" s="1263"/>
      <c r="L398" s="1263"/>
      <c r="M398" s="1263"/>
      <c r="N398" s="1263"/>
      <c r="O398" s="1263"/>
      <c r="P398" s="1263"/>
      <c r="Q398" s="1263"/>
      <c r="R398" s="1263"/>
      <c r="S398" s="1263"/>
      <c r="T398" s="1263"/>
      <c r="U398" s="613"/>
      <c r="V398" s="616"/>
      <c r="W398" s="616"/>
      <c r="X398" s="1263"/>
      <c r="Y398" s="1263"/>
      <c r="Z398" s="1263"/>
      <c r="AA398" s="1263"/>
      <c r="AB398" s="1263"/>
      <c r="AC398" s="613"/>
      <c r="AD398" s="613"/>
      <c r="AE398" s="613"/>
      <c r="AF398" s="613"/>
      <c r="AG398" s="613"/>
      <c r="AH398" s="613"/>
      <c r="AI398" s="613"/>
      <c r="AJ398" s="613"/>
      <c r="AK398" s="686"/>
      <c r="AL398" s="686"/>
      <c r="AM398" s="706"/>
      <c r="AN398" s="681"/>
      <c r="AO398" s="792" t="s">
        <v>2305</v>
      </c>
      <c r="AP398" s="801">
        <v>4</v>
      </c>
    </row>
    <row r="399" spans="1:42" s="628" customFormat="1" ht="12.75" customHeight="1">
      <c r="A399" s="737"/>
      <c r="B399" s="686"/>
      <c r="C399" s="1250"/>
      <c r="D399" s="703" t="s">
        <v>2316</v>
      </c>
      <c r="E399" s="1679"/>
      <c r="F399" s="1679"/>
      <c r="G399" s="1679"/>
      <c r="H399" s="2951" t="s">
        <v>21</v>
      </c>
      <c r="I399" s="2951"/>
      <c r="J399" s="1263"/>
      <c r="K399" s="1263"/>
      <c r="L399" s="1263"/>
      <c r="M399" s="1263"/>
      <c r="N399" s="1263"/>
      <c r="O399" s="1263"/>
      <c r="P399" s="1263"/>
      <c r="Q399" s="1263"/>
      <c r="R399" s="1263"/>
      <c r="S399" s="1263"/>
      <c r="T399" s="1263"/>
      <c r="U399" s="1679"/>
      <c r="V399" s="1679"/>
      <c r="W399" s="1679"/>
      <c r="X399" s="613"/>
      <c r="Y399" s="613"/>
      <c r="Z399" s="613"/>
      <c r="AA399" s="613"/>
      <c r="AB399" s="613"/>
      <c r="AC399" s="613"/>
      <c r="AD399" s="613"/>
      <c r="AE399" s="613"/>
      <c r="AF399" s="613"/>
      <c r="AG399" s="613"/>
      <c r="AH399" s="613"/>
      <c r="AI399" s="613"/>
      <c r="AJ399" s="613"/>
      <c r="AK399" s="613"/>
      <c r="AL399" s="613"/>
      <c r="AN399" s="680"/>
      <c r="AO399" s="792" t="s">
        <v>2308</v>
      </c>
      <c r="AP399" s="628">
        <v>3</v>
      </c>
    </row>
    <row r="400" spans="1:42" s="628" customFormat="1" ht="12.75" customHeight="1">
      <c r="A400" s="737"/>
      <c r="B400" s="686"/>
      <c r="C400" s="1250"/>
      <c r="D400" s="613"/>
      <c r="E400" s="1679"/>
      <c r="F400" s="1263"/>
      <c r="G400" s="1263"/>
      <c r="H400" s="1263"/>
      <c r="I400" s="1264"/>
      <c r="J400" s="1263"/>
      <c r="K400" s="1263"/>
      <c r="L400" s="1263"/>
      <c r="M400" s="1263"/>
      <c r="N400" s="1263"/>
      <c r="O400" s="1263"/>
      <c r="P400" s="1263"/>
      <c r="Q400" s="1263"/>
      <c r="R400" s="613"/>
      <c r="S400" s="613"/>
      <c r="T400" s="1263"/>
      <c r="U400" s="1679"/>
      <c r="V400" s="1679"/>
      <c r="W400" s="1679"/>
      <c r="X400" s="1679"/>
      <c r="Y400" s="1679"/>
      <c r="Z400" s="1679"/>
      <c r="AA400" s="1679"/>
      <c r="AB400" s="1679"/>
      <c r="AC400" s="703"/>
      <c r="AD400" s="703"/>
      <c r="AE400" s="703"/>
      <c r="AF400" s="703"/>
      <c r="AG400" s="703"/>
      <c r="AH400" s="703"/>
      <c r="AI400" s="1263"/>
      <c r="AJ400" s="1263"/>
      <c r="AK400" s="1263"/>
      <c r="AL400" s="1263"/>
      <c r="AM400" s="802"/>
      <c r="AN400" s="680"/>
      <c r="AO400" s="792" t="s">
        <v>2330</v>
      </c>
      <c r="AP400" s="628">
        <v>2</v>
      </c>
    </row>
    <row r="401" spans="1:42" s="628" customFormat="1" ht="12.75" customHeight="1">
      <c r="A401" s="748"/>
      <c r="B401" s="689"/>
      <c r="C401" s="1265"/>
      <c r="D401" s="699"/>
      <c r="E401" s="1260"/>
      <c r="F401" s="1260"/>
      <c r="G401" s="1266"/>
      <c r="H401" s="1266"/>
      <c r="I401" s="1266"/>
      <c r="J401" s="1266"/>
      <c r="K401" s="1266"/>
      <c r="L401" s="1266"/>
      <c r="M401" s="1266"/>
      <c r="N401" s="1266"/>
      <c r="O401" s="1266"/>
      <c r="P401" s="1266"/>
      <c r="Q401" s="1266"/>
      <c r="R401" s="1266"/>
      <c r="S401" s="1266"/>
      <c r="T401" s="1260"/>
      <c r="U401" s="1260"/>
      <c r="V401" s="1260"/>
      <c r="W401" s="1260"/>
      <c r="X401" s="1260"/>
      <c r="Y401" s="1260"/>
      <c r="Z401" s="1260"/>
      <c r="AA401" s="1260"/>
      <c r="AB401" s="699"/>
      <c r="AC401" s="699"/>
      <c r="AD401" s="699"/>
      <c r="AE401" s="699"/>
      <c r="AF401" s="699"/>
      <c r="AG401" s="699"/>
      <c r="AH401" s="699"/>
      <c r="AI401" s="642" t="s">
        <v>2331</v>
      </c>
      <c r="AJ401" s="2911">
        <f>VLOOKUP($H$399,$AO$366:$AP$368,2,FALSE)</f>
        <v>3</v>
      </c>
      <c r="AK401" s="2913"/>
      <c r="AL401" s="685"/>
      <c r="AM401" s="682"/>
      <c r="AN401" s="680"/>
      <c r="AO401" s="792" t="s">
        <v>2332</v>
      </c>
      <c r="AP401" s="628">
        <v>1</v>
      </c>
    </row>
    <row r="402" spans="1:42" s="628" customFormat="1" ht="12.75" customHeight="1">
      <c r="A402" s="737"/>
      <c r="B402" s="686"/>
      <c r="C402" s="1250"/>
      <c r="D402" s="703"/>
      <c r="E402" s="1679"/>
      <c r="F402" s="1679"/>
      <c r="G402" s="1679"/>
      <c r="H402" s="703"/>
      <c r="I402" s="703"/>
      <c r="J402" s="1263"/>
      <c r="K402" s="1263"/>
      <c r="L402" s="1263"/>
      <c r="M402" s="1263"/>
      <c r="N402" s="1263"/>
      <c r="O402" s="1263"/>
      <c r="P402" s="1263"/>
      <c r="Q402" s="1263"/>
      <c r="R402" s="1263"/>
      <c r="S402" s="1263"/>
      <c r="T402" s="1263"/>
      <c r="U402" s="1679"/>
      <c r="V402" s="1679"/>
      <c r="W402" s="1679"/>
      <c r="X402" s="1679"/>
      <c r="Y402" s="1679"/>
      <c r="Z402" s="1679"/>
      <c r="AA402" s="1679"/>
      <c r="AB402" s="1679"/>
      <c r="AC402" s="703"/>
      <c r="AD402" s="703"/>
      <c r="AE402" s="703"/>
      <c r="AF402" s="703"/>
      <c r="AG402" s="703"/>
      <c r="AH402" s="703"/>
      <c r="AI402" s="703"/>
      <c r="AJ402" s="1662"/>
      <c r="AK402" s="703"/>
      <c r="AL402" s="703"/>
      <c r="AM402" s="737"/>
      <c r="AN402" s="680"/>
    </row>
    <row r="403" spans="1:42" s="628" customFormat="1" ht="12.75" customHeight="1">
      <c r="A403" s="737"/>
      <c r="B403" s="686"/>
      <c r="C403" s="667" t="s">
        <v>2333</v>
      </c>
      <c r="D403" s="703"/>
      <c r="E403" s="1679"/>
      <c r="F403" s="1263"/>
      <c r="G403" s="1263"/>
      <c r="H403" s="1263"/>
      <c r="I403" s="1263"/>
      <c r="J403" s="1263"/>
      <c r="K403" s="1263"/>
      <c r="L403" s="1263"/>
      <c r="M403" s="1263"/>
      <c r="N403" s="1263"/>
      <c r="O403" s="1263"/>
      <c r="P403" s="1263"/>
      <c r="Q403" s="1263"/>
      <c r="R403" s="1263"/>
      <c r="S403" s="1263"/>
      <c r="T403" s="1263"/>
      <c r="U403" s="671"/>
      <c r="V403" s="671"/>
      <c r="W403" s="1263"/>
      <c r="X403" s="1263"/>
      <c r="Y403" s="1263"/>
      <c r="Z403" s="1263"/>
      <c r="AA403" s="1263"/>
      <c r="AB403" s="1263"/>
      <c r="AC403" s="1667"/>
      <c r="AD403" s="1667"/>
      <c r="AE403" s="1667"/>
      <c r="AF403" s="1667"/>
      <c r="AG403" s="1667"/>
      <c r="AH403" s="1667"/>
      <c r="AI403" s="1667"/>
      <c r="AJ403" s="671"/>
      <c r="AK403" s="686"/>
      <c r="AL403" s="686"/>
      <c r="AM403" s="706"/>
      <c r="AN403" s="680"/>
    </row>
    <row r="404" spans="1:42" s="628" customFormat="1" ht="12.75" customHeight="1">
      <c r="A404" s="793"/>
      <c r="B404" s="703"/>
      <c r="C404" s="1252"/>
      <c r="D404" s="703"/>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c r="AA404" s="1263"/>
      <c r="AB404" s="1263"/>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0" t="s">
        <v>21</v>
      </c>
      <c r="E405" s="713" t="s">
        <v>2334</v>
      </c>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613"/>
      <c r="AD405" s="613"/>
      <c r="AE405" s="613"/>
      <c r="AF405" s="2885" t="s">
        <v>2179</v>
      </c>
      <c r="AG405" s="2885"/>
      <c r="AH405" s="2885"/>
      <c r="AI405" s="2885"/>
      <c r="AJ405" s="2885"/>
      <c r="AK405" s="2885"/>
      <c r="AL405" s="2885"/>
      <c r="AM405" s="706"/>
      <c r="AN405" s="680"/>
    </row>
    <row r="406" spans="1:42" s="628" customFormat="1" ht="12.75" customHeight="1">
      <c r="A406" s="737"/>
      <c r="B406" s="613"/>
      <c r="C406" s="613"/>
      <c r="D406" s="780"/>
      <c r="E406" s="713" t="s">
        <v>2335</v>
      </c>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613"/>
      <c r="AD406" s="613"/>
      <c r="AE406" s="1667"/>
      <c r="AF406" s="1667"/>
      <c r="AG406" s="1667"/>
      <c r="AH406" s="1667"/>
      <c r="AI406" s="1667"/>
      <c r="AJ406" s="1667"/>
      <c r="AK406" s="1667"/>
      <c r="AL406" s="1667"/>
      <c r="AM406" s="706"/>
      <c r="AN406" s="680"/>
    </row>
    <row r="407" spans="1:42" s="628" customFormat="1" ht="12.75" customHeight="1">
      <c r="A407" s="737"/>
      <c r="B407" s="713"/>
      <c r="C407" s="1261"/>
      <c r="D407" s="780"/>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0"/>
      <c r="D408" s="780" t="s">
        <v>26</v>
      </c>
      <c r="E408" s="713" t="s">
        <v>2336</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885" t="s">
        <v>2329</v>
      </c>
      <c r="AG408" s="2885"/>
      <c r="AH408" s="2885"/>
      <c r="AI408" s="2885"/>
      <c r="AJ408" s="2885"/>
      <c r="AK408" s="2885"/>
      <c r="AL408" s="2885"/>
      <c r="AM408" s="706"/>
      <c r="AN408" s="680"/>
    </row>
    <row r="409" spans="1:42" s="628" customFormat="1" ht="12.75" customHeight="1">
      <c r="A409" s="737"/>
      <c r="B409" s="686"/>
      <c r="C409" s="1250"/>
      <c r="D409" s="780"/>
      <c r="E409" s="713" t="s">
        <v>2337</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67"/>
      <c r="AF409" s="1667"/>
      <c r="AG409" s="1667"/>
      <c r="AH409" s="1667"/>
      <c r="AI409" s="1667"/>
      <c r="AJ409" s="1667"/>
      <c r="AK409" s="1667"/>
      <c r="AL409" s="1667"/>
      <c r="AM409" s="706"/>
      <c r="AN409" s="680"/>
    </row>
    <row r="410" spans="1:42" s="682" customFormat="1" ht="12.75" customHeight="1">
      <c r="A410" s="737"/>
      <c r="B410" s="686"/>
      <c r="C410" s="1250"/>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1"/>
    </row>
    <row r="411" spans="1:42" s="628" customFormat="1" ht="12.75" customHeight="1">
      <c r="A411" s="737"/>
      <c r="B411" s="686"/>
      <c r="C411" s="1250"/>
      <c r="D411" s="703" t="s">
        <v>2316</v>
      </c>
      <c r="E411" s="1679"/>
      <c r="F411" s="1679"/>
      <c r="G411" s="1679"/>
      <c r="H411" s="2951" t="s">
        <v>299</v>
      </c>
      <c r="I411" s="2951"/>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0"/>
      <c r="D412" s="703"/>
      <c r="E412" s="1679"/>
      <c r="F412" s="1679"/>
      <c r="G412" s="713"/>
      <c r="H412" s="713"/>
      <c r="I412" s="713"/>
      <c r="J412" s="713"/>
      <c r="K412" s="713"/>
      <c r="L412" s="713"/>
      <c r="M412" s="713"/>
      <c r="N412" s="713"/>
      <c r="O412" s="713"/>
      <c r="P412" s="713"/>
      <c r="Q412" s="713"/>
      <c r="R412" s="713"/>
      <c r="S412" s="713"/>
      <c r="T412" s="713"/>
      <c r="U412" s="713"/>
      <c r="V412" s="713"/>
      <c r="W412" s="713"/>
      <c r="X412" s="713"/>
      <c r="Y412" s="713"/>
      <c r="Z412" s="1679"/>
      <c r="AA412" s="1679"/>
      <c r="AB412" s="1679"/>
      <c r="AC412" s="613"/>
      <c r="AD412" s="613"/>
      <c r="AE412" s="613"/>
      <c r="AF412" s="613"/>
      <c r="AG412" s="613"/>
      <c r="AH412" s="613"/>
      <c r="AI412" s="613"/>
      <c r="AJ412" s="713"/>
      <c r="AK412" s="713"/>
      <c r="AL412" s="713"/>
      <c r="AM412" s="629"/>
      <c r="AN412" s="680"/>
    </row>
    <row r="413" spans="1:42" s="682" customFormat="1" ht="12.75" customHeight="1">
      <c r="A413" s="748"/>
      <c r="B413" s="689"/>
      <c r="C413" s="1265"/>
      <c r="D413" s="699"/>
      <c r="E413" s="1260"/>
      <c r="F413" s="1260"/>
      <c r="G413" s="782"/>
      <c r="H413" s="782"/>
      <c r="I413" s="782"/>
      <c r="J413" s="782"/>
      <c r="K413" s="782"/>
      <c r="L413" s="782"/>
      <c r="M413" s="782"/>
      <c r="N413" s="782"/>
      <c r="O413" s="782"/>
      <c r="P413" s="782"/>
      <c r="Q413" s="782"/>
      <c r="R413" s="782"/>
      <c r="S413" s="782"/>
      <c r="T413" s="782"/>
      <c r="U413" s="782"/>
      <c r="V413" s="782"/>
      <c r="W413" s="782"/>
      <c r="X413" s="782"/>
      <c r="Y413" s="1260"/>
      <c r="Z413" s="1260"/>
      <c r="AA413" s="1260"/>
      <c r="AB413" s="699"/>
      <c r="AC413" s="699"/>
      <c r="AD413" s="699"/>
      <c r="AE413" s="699"/>
      <c r="AF413" s="699"/>
      <c r="AG413" s="699"/>
      <c r="AH413" s="699"/>
      <c r="AI413" s="642" t="s">
        <v>2338</v>
      </c>
      <c r="AJ413" s="2911">
        <f>VLOOKUP(H411,AT366:AU368,2,FALSE)</f>
        <v>0</v>
      </c>
      <c r="AK413" s="2913"/>
      <c r="AL413" s="685"/>
      <c r="AN413" s="681"/>
      <c r="AO413" s="682" t="s">
        <v>299</v>
      </c>
      <c r="AP413" s="800">
        <v>0</v>
      </c>
    </row>
    <row r="414" spans="1:42" s="628" customFormat="1" ht="12.75" customHeight="1">
      <c r="A414" s="737"/>
      <c r="B414" s="686"/>
      <c r="C414" s="1250"/>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2" t="s">
        <v>21</v>
      </c>
      <c r="AP414" s="628">
        <v>3</v>
      </c>
    </row>
    <row r="415" spans="1:42" s="628" customFormat="1" ht="12.75" customHeight="1">
      <c r="B415" s="613"/>
      <c r="C415" s="667" t="s">
        <v>2339</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2" t="s">
        <v>26</v>
      </c>
      <c r="AP415" s="628">
        <v>2</v>
      </c>
    </row>
    <row r="416" spans="1:42" s="628" customFormat="1" ht="12.75" customHeight="1">
      <c r="B416" s="613"/>
      <c r="C416" s="667"/>
      <c r="D416" s="803" t="s">
        <v>2340</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0" t="s">
        <v>21</v>
      </c>
      <c r="E418" s="2932" t="s">
        <v>2341</v>
      </c>
      <c r="F418" s="2932"/>
      <c r="G418" s="2932"/>
      <c r="H418" s="2932"/>
      <c r="I418" s="2932"/>
      <c r="J418" s="2932"/>
      <c r="K418" s="2932"/>
      <c r="L418" s="2932"/>
      <c r="M418" s="2932"/>
      <c r="N418" s="2932"/>
      <c r="O418" s="2932"/>
      <c r="P418" s="2932"/>
      <c r="Q418" s="2932"/>
      <c r="R418" s="2932"/>
      <c r="S418" s="2932"/>
      <c r="T418" s="2932"/>
      <c r="U418" s="2932"/>
      <c r="V418" s="2932"/>
      <c r="W418" s="2932"/>
      <c r="X418" s="2932"/>
      <c r="Y418" s="2932"/>
      <c r="Z418" s="2932"/>
      <c r="AA418" s="2932"/>
      <c r="AB418" s="2932"/>
      <c r="AC418" s="2932"/>
      <c r="AD418" s="613"/>
      <c r="AE418" s="613"/>
      <c r="AF418" s="2885" t="s">
        <v>2307</v>
      </c>
      <c r="AG418" s="2885"/>
      <c r="AH418" s="2885"/>
      <c r="AI418" s="2885"/>
      <c r="AJ418" s="2885"/>
      <c r="AK418" s="2885"/>
      <c r="AL418" s="2885"/>
      <c r="AN418" s="680"/>
    </row>
    <row r="419" spans="1:42" s="628" customFormat="1" ht="12.75" customHeight="1">
      <c r="B419" s="613"/>
      <c r="C419" s="667"/>
      <c r="D419" s="613"/>
      <c r="E419" s="2932"/>
      <c r="F419" s="2932"/>
      <c r="G419" s="2932"/>
      <c r="H419" s="2932"/>
      <c r="I419" s="2932"/>
      <c r="J419" s="2932"/>
      <c r="K419" s="2932"/>
      <c r="L419" s="2932"/>
      <c r="M419" s="2932"/>
      <c r="N419" s="2932"/>
      <c r="O419" s="2932"/>
      <c r="P419" s="2932"/>
      <c r="Q419" s="2932"/>
      <c r="R419" s="2932"/>
      <c r="S419" s="2932"/>
      <c r="T419" s="2932"/>
      <c r="U419" s="2932"/>
      <c r="V419" s="2932"/>
      <c r="W419" s="2932"/>
      <c r="X419" s="2932"/>
      <c r="Y419" s="2932"/>
      <c r="Z419" s="2932"/>
      <c r="AA419" s="2932"/>
      <c r="AB419" s="2932"/>
      <c r="AC419" s="2932"/>
      <c r="AD419" s="613"/>
      <c r="AE419" s="613"/>
      <c r="AF419" s="613"/>
      <c r="AG419" s="613"/>
      <c r="AH419" s="613"/>
      <c r="AI419" s="613"/>
      <c r="AJ419" s="613"/>
      <c r="AK419" s="613"/>
      <c r="AL419" s="613"/>
      <c r="AN419" s="680"/>
    </row>
    <row r="420" spans="1:42" s="628" customFormat="1" ht="12.75" customHeight="1">
      <c r="B420" s="613"/>
      <c r="C420" s="667"/>
      <c r="D420" s="780"/>
      <c r="E420" s="2932"/>
      <c r="F420" s="2932"/>
      <c r="G420" s="2932"/>
      <c r="H420" s="2932"/>
      <c r="I420" s="2932"/>
      <c r="J420" s="2932"/>
      <c r="K420" s="2932"/>
      <c r="L420" s="2932"/>
      <c r="M420" s="2932"/>
      <c r="N420" s="2932"/>
      <c r="O420" s="2932"/>
      <c r="P420" s="2932"/>
      <c r="Q420" s="2932"/>
      <c r="R420" s="2932"/>
      <c r="S420" s="2932"/>
      <c r="T420" s="2932"/>
      <c r="U420" s="2932"/>
      <c r="V420" s="2932"/>
      <c r="W420" s="2932"/>
      <c r="X420" s="2932"/>
      <c r="Y420" s="2932"/>
      <c r="Z420" s="2932"/>
      <c r="AA420" s="2932"/>
      <c r="AB420" s="2932"/>
      <c r="AC420" s="2932"/>
      <c r="AD420" s="613"/>
      <c r="AE420" s="613"/>
      <c r="AF420" s="613"/>
      <c r="AG420" s="613"/>
      <c r="AH420" s="613"/>
      <c r="AI420" s="613"/>
      <c r="AJ420" s="613"/>
      <c r="AK420" s="613"/>
      <c r="AL420" s="613"/>
      <c r="AN420" s="680"/>
    </row>
    <row r="421" spans="1:42" s="628" customFormat="1" ht="15" customHeight="1">
      <c r="B421" s="613"/>
      <c r="C421" s="667"/>
      <c r="D421" s="613"/>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613"/>
      <c r="AD421" s="613"/>
      <c r="AE421" s="613"/>
      <c r="AF421" s="613"/>
      <c r="AG421" s="613"/>
      <c r="AH421" s="613"/>
      <c r="AI421" s="613"/>
      <c r="AJ421" s="613"/>
      <c r="AK421" s="613"/>
      <c r="AL421" s="613"/>
      <c r="AN421" s="680"/>
    </row>
    <row r="422" spans="1:42" s="628" customFormat="1" ht="12.75" customHeight="1">
      <c r="B422" s="613"/>
      <c r="C422" s="667"/>
      <c r="D422" s="780" t="s">
        <v>26</v>
      </c>
      <c r="E422" s="2932" t="s">
        <v>2342</v>
      </c>
      <c r="F422" s="2932"/>
      <c r="G422" s="2932"/>
      <c r="H422" s="2932"/>
      <c r="I422" s="2932"/>
      <c r="J422" s="2932"/>
      <c r="K422" s="2932"/>
      <c r="L422" s="2932"/>
      <c r="M422" s="2932"/>
      <c r="N422" s="2932"/>
      <c r="O422" s="2932"/>
      <c r="P422" s="2932"/>
      <c r="Q422" s="2932"/>
      <c r="R422" s="2932"/>
      <c r="S422" s="2932"/>
      <c r="T422" s="2932"/>
      <c r="U422" s="2932"/>
      <c r="V422" s="2932"/>
      <c r="W422" s="2932"/>
      <c r="X422" s="2932"/>
      <c r="Y422" s="2932"/>
      <c r="Z422" s="2932"/>
      <c r="AA422" s="2932"/>
      <c r="AB422" s="2932"/>
      <c r="AC422" s="2932"/>
      <c r="AD422" s="613"/>
      <c r="AE422" s="613"/>
      <c r="AF422" s="2885" t="s">
        <v>2310</v>
      </c>
      <c r="AG422" s="2885"/>
      <c r="AH422" s="2885"/>
      <c r="AI422" s="2885"/>
      <c r="AJ422" s="2885"/>
      <c r="AK422" s="2885"/>
      <c r="AL422" s="2885"/>
      <c r="AN422" s="680"/>
    </row>
    <row r="423" spans="1:42" s="628" customFormat="1" ht="12.75" customHeight="1">
      <c r="B423" s="613"/>
      <c r="C423" s="667"/>
      <c r="D423" s="613"/>
      <c r="E423" s="2932"/>
      <c r="F423" s="2932"/>
      <c r="G423" s="2932"/>
      <c r="H423" s="2932"/>
      <c r="I423" s="2932"/>
      <c r="J423" s="2932"/>
      <c r="K423" s="2932"/>
      <c r="L423" s="2932"/>
      <c r="M423" s="2932"/>
      <c r="N423" s="2932"/>
      <c r="O423" s="2932"/>
      <c r="P423" s="2932"/>
      <c r="Q423" s="2932"/>
      <c r="R423" s="2932"/>
      <c r="S423" s="2932"/>
      <c r="T423" s="2932"/>
      <c r="U423" s="2932"/>
      <c r="V423" s="2932"/>
      <c r="W423" s="2932"/>
      <c r="X423" s="2932"/>
      <c r="Y423" s="2932"/>
      <c r="Z423" s="2932"/>
      <c r="AA423" s="2932"/>
      <c r="AB423" s="2932"/>
      <c r="AC423" s="2932"/>
      <c r="AD423" s="613"/>
      <c r="AE423" s="613"/>
      <c r="AF423" s="613"/>
      <c r="AG423" s="613"/>
      <c r="AH423" s="613"/>
      <c r="AI423" s="613"/>
      <c r="AJ423" s="613"/>
      <c r="AK423" s="613"/>
      <c r="AL423" s="613"/>
      <c r="AN423" s="680"/>
    </row>
    <row r="424" spans="1:42" s="628" customFormat="1" ht="15" customHeight="1">
      <c r="B424" s="613"/>
      <c r="C424" s="667"/>
      <c r="D424" s="780"/>
      <c r="E424" s="2932"/>
      <c r="F424" s="2932"/>
      <c r="G424" s="2932"/>
      <c r="H424" s="2932"/>
      <c r="I424" s="2932"/>
      <c r="J424" s="2932"/>
      <c r="K424" s="2932"/>
      <c r="L424" s="2932"/>
      <c r="M424" s="2932"/>
      <c r="N424" s="2932"/>
      <c r="O424" s="2932"/>
      <c r="P424" s="2932"/>
      <c r="Q424" s="2932"/>
      <c r="R424" s="2932"/>
      <c r="S424" s="2932"/>
      <c r="T424" s="2932"/>
      <c r="U424" s="2932"/>
      <c r="V424" s="2932"/>
      <c r="W424" s="2932"/>
      <c r="X424" s="2932"/>
      <c r="Y424" s="2932"/>
      <c r="Z424" s="2932"/>
      <c r="AA424" s="2932"/>
      <c r="AB424" s="2932"/>
      <c r="AC424" s="2932"/>
      <c r="AD424" s="613"/>
      <c r="AE424" s="613"/>
      <c r="AF424" s="613"/>
      <c r="AG424" s="613"/>
      <c r="AH424" s="613"/>
      <c r="AI424" s="613"/>
      <c r="AJ424" s="613"/>
      <c r="AK424" s="613"/>
      <c r="AL424" s="613"/>
      <c r="AN424" s="680"/>
    </row>
    <row r="425" spans="1:42" s="682" customFormat="1" ht="12.75" customHeight="1">
      <c r="A425" s="628"/>
      <c r="B425" s="613"/>
      <c r="C425" s="667"/>
      <c r="D425" s="613"/>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613"/>
      <c r="AD425" s="613"/>
      <c r="AE425" s="613"/>
      <c r="AF425" s="616"/>
      <c r="AG425" s="616"/>
      <c r="AH425" s="616"/>
      <c r="AI425" s="616"/>
      <c r="AJ425" s="616"/>
      <c r="AK425" s="616"/>
      <c r="AL425" s="616"/>
      <c r="AM425" s="628"/>
      <c r="AN425" s="681"/>
    </row>
    <row r="426" spans="1:42" s="628" customFormat="1" ht="12.75" customHeight="1">
      <c r="B426" s="613"/>
      <c r="C426" s="667"/>
      <c r="D426" s="780" t="s">
        <v>48</v>
      </c>
      <c r="E426" s="2932" t="s">
        <v>2343</v>
      </c>
      <c r="F426" s="2932"/>
      <c r="G426" s="2932"/>
      <c r="H426" s="2932"/>
      <c r="I426" s="2932"/>
      <c r="J426" s="2932"/>
      <c r="K426" s="2932"/>
      <c r="L426" s="2932"/>
      <c r="M426" s="2932"/>
      <c r="N426" s="2932"/>
      <c r="O426" s="2932"/>
      <c r="P426" s="2932"/>
      <c r="Q426" s="2932"/>
      <c r="R426" s="2932"/>
      <c r="S426" s="2932"/>
      <c r="T426" s="2932"/>
      <c r="U426" s="2932"/>
      <c r="V426" s="2932"/>
      <c r="W426" s="2932"/>
      <c r="X426" s="2932"/>
      <c r="Y426" s="2932"/>
      <c r="Z426" s="2932"/>
      <c r="AA426" s="2932"/>
      <c r="AB426" s="2932"/>
      <c r="AC426" s="2932"/>
      <c r="AD426" s="613"/>
      <c r="AE426" s="613"/>
      <c r="AF426" s="2885" t="s">
        <v>2179</v>
      </c>
      <c r="AG426" s="2885"/>
      <c r="AH426" s="2885"/>
      <c r="AI426" s="2885"/>
      <c r="AJ426" s="2885"/>
      <c r="AK426" s="2885"/>
      <c r="AL426" s="2885"/>
      <c r="AN426" s="680"/>
    </row>
    <row r="427" spans="1:42" s="628" customFormat="1" ht="12.75" customHeight="1">
      <c r="A427" s="737"/>
      <c r="B427" s="703"/>
      <c r="C427" s="1253"/>
      <c r="D427" s="613"/>
      <c r="E427" s="2932"/>
      <c r="F427" s="2932"/>
      <c r="G427" s="2932"/>
      <c r="H427" s="2932"/>
      <c r="I427" s="2932"/>
      <c r="J427" s="2932"/>
      <c r="K427" s="2932"/>
      <c r="L427" s="2932"/>
      <c r="M427" s="2932"/>
      <c r="N427" s="2932"/>
      <c r="O427" s="2932"/>
      <c r="P427" s="2932"/>
      <c r="Q427" s="2932"/>
      <c r="R427" s="2932"/>
      <c r="S427" s="2932"/>
      <c r="T427" s="2932"/>
      <c r="U427" s="2932"/>
      <c r="V427" s="2932"/>
      <c r="W427" s="2932"/>
      <c r="X427" s="2932"/>
      <c r="Y427" s="2932"/>
      <c r="Z427" s="2932"/>
      <c r="AA427" s="2932"/>
      <c r="AB427" s="2932"/>
      <c r="AC427" s="2932"/>
      <c r="AD427" s="613"/>
      <c r="AE427" s="2885"/>
      <c r="AF427" s="2885"/>
      <c r="AG427" s="2885"/>
      <c r="AH427" s="2885"/>
      <c r="AI427" s="2885"/>
      <c r="AJ427" s="2885"/>
      <c r="AK427" s="2885"/>
      <c r="AL427" s="1667"/>
      <c r="AM427" s="706"/>
      <c r="AN427" s="680"/>
      <c r="AO427" s="628" t="s">
        <v>299</v>
      </c>
      <c r="AP427" s="794">
        <v>0</v>
      </c>
    </row>
    <row r="428" spans="1:42" s="628" customFormat="1" ht="12.75" customHeight="1">
      <c r="A428" s="1678"/>
      <c r="B428" s="613"/>
      <c r="C428" s="613"/>
      <c r="D428" s="780"/>
      <c r="E428" s="2932"/>
      <c r="F428" s="2932"/>
      <c r="G428" s="2932"/>
      <c r="H428" s="2932"/>
      <c r="I428" s="2932"/>
      <c r="J428" s="2932"/>
      <c r="K428" s="2932"/>
      <c r="L428" s="2932"/>
      <c r="M428" s="2932"/>
      <c r="N428" s="2932"/>
      <c r="O428" s="2932"/>
      <c r="P428" s="2932"/>
      <c r="Q428" s="2932"/>
      <c r="R428" s="2932"/>
      <c r="S428" s="2932"/>
      <c r="T428" s="2932"/>
      <c r="U428" s="2932"/>
      <c r="V428" s="2932"/>
      <c r="W428" s="2932"/>
      <c r="X428" s="2932"/>
      <c r="Y428" s="2932"/>
      <c r="Z428" s="2932"/>
      <c r="AA428" s="2932"/>
      <c r="AB428" s="2932"/>
      <c r="AC428" s="2932"/>
      <c r="AD428" s="613"/>
      <c r="AE428" s="613"/>
      <c r="AF428" s="613"/>
      <c r="AG428" s="686"/>
      <c r="AH428" s="686"/>
      <c r="AI428" s="686"/>
      <c r="AJ428" s="686"/>
      <c r="AK428" s="686"/>
      <c r="AL428" s="686"/>
      <c r="AM428" s="706"/>
      <c r="AN428" s="680"/>
      <c r="AO428" s="792" t="s">
        <v>21</v>
      </c>
      <c r="AP428" s="628">
        <v>3</v>
      </c>
    </row>
    <row r="429" spans="1:42" s="628" customFormat="1" ht="12.75" customHeight="1">
      <c r="A429" s="737"/>
      <c r="B429" s="703"/>
      <c r="C429" s="1253"/>
      <c r="D429" s="780"/>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2" t="s">
        <v>26</v>
      </c>
      <c r="AP429" s="628">
        <v>2</v>
      </c>
    </row>
    <row r="430" spans="1:42" s="628" customFormat="1" ht="12.75" customHeight="1">
      <c r="A430" s="789"/>
      <c r="B430" s="703"/>
      <c r="C430" s="1268"/>
      <c r="D430" s="780" t="s">
        <v>2305</v>
      </c>
      <c r="E430" s="2932" t="s">
        <v>2344</v>
      </c>
      <c r="F430" s="2932"/>
      <c r="G430" s="2932"/>
      <c r="H430" s="2932"/>
      <c r="I430" s="2932"/>
      <c r="J430" s="2932"/>
      <c r="K430" s="2932"/>
      <c r="L430" s="2932"/>
      <c r="M430" s="2932"/>
      <c r="N430" s="2932"/>
      <c r="O430" s="2932"/>
      <c r="P430" s="2932"/>
      <c r="Q430" s="2932"/>
      <c r="R430" s="2932"/>
      <c r="S430" s="2932"/>
      <c r="T430" s="2932"/>
      <c r="U430" s="2932"/>
      <c r="V430" s="2932"/>
      <c r="W430" s="2932"/>
      <c r="X430" s="2932"/>
      <c r="Y430" s="2932"/>
      <c r="Z430" s="2932"/>
      <c r="AA430" s="2932"/>
      <c r="AB430" s="2932"/>
      <c r="AC430" s="2932"/>
      <c r="AD430" s="613"/>
      <c r="AE430" s="613"/>
      <c r="AF430" s="2885" t="s">
        <v>2310</v>
      </c>
      <c r="AG430" s="2885"/>
      <c r="AH430" s="2885"/>
      <c r="AI430" s="2885"/>
      <c r="AJ430" s="2885"/>
      <c r="AK430" s="2885"/>
      <c r="AL430" s="2885"/>
      <c r="AN430" s="680"/>
    </row>
    <row r="431" spans="1:42" s="628" customFormat="1" ht="12.75" customHeight="1">
      <c r="A431" s="789"/>
      <c r="B431" s="703"/>
      <c r="C431" s="1268"/>
      <c r="D431" s="780"/>
      <c r="E431" s="2932"/>
      <c r="F431" s="2932"/>
      <c r="G431" s="2932"/>
      <c r="H431" s="2932"/>
      <c r="I431" s="2932"/>
      <c r="J431" s="2932"/>
      <c r="K431" s="2932"/>
      <c r="L431" s="2932"/>
      <c r="M431" s="2932"/>
      <c r="N431" s="2932"/>
      <c r="O431" s="2932"/>
      <c r="P431" s="2932"/>
      <c r="Q431" s="2932"/>
      <c r="R431" s="2932"/>
      <c r="S431" s="2932"/>
      <c r="T431" s="2932"/>
      <c r="U431" s="2932"/>
      <c r="V431" s="2932"/>
      <c r="W431" s="2932"/>
      <c r="X431" s="2932"/>
      <c r="Y431" s="2932"/>
      <c r="Z431" s="2932"/>
      <c r="AA431" s="2932"/>
      <c r="AB431" s="2932"/>
      <c r="AC431" s="2932"/>
      <c r="AD431" s="613"/>
      <c r="AE431" s="1667"/>
      <c r="AF431" s="1667"/>
      <c r="AG431" s="1667"/>
      <c r="AH431" s="1667"/>
      <c r="AI431" s="1667"/>
      <c r="AJ431" s="1667"/>
      <c r="AK431" s="1667"/>
      <c r="AL431" s="1667"/>
      <c r="AM431" s="742"/>
      <c r="AN431" s="680"/>
    </row>
    <row r="432" spans="1:42" s="628" customFormat="1" ht="12.75" customHeight="1">
      <c r="A432" s="789"/>
      <c r="B432" s="703"/>
      <c r="C432" s="1268"/>
      <c r="D432" s="780"/>
      <c r="E432" s="2932"/>
      <c r="F432" s="2932"/>
      <c r="G432" s="2932"/>
      <c r="H432" s="2932"/>
      <c r="I432" s="2932"/>
      <c r="J432" s="2932"/>
      <c r="K432" s="2932"/>
      <c r="L432" s="2932"/>
      <c r="M432" s="2932"/>
      <c r="N432" s="2932"/>
      <c r="O432" s="2932"/>
      <c r="P432" s="2932"/>
      <c r="Q432" s="2932"/>
      <c r="R432" s="2932"/>
      <c r="S432" s="2932"/>
      <c r="T432" s="2932"/>
      <c r="U432" s="2932"/>
      <c r="V432" s="2932"/>
      <c r="W432" s="2932"/>
      <c r="X432" s="2932"/>
      <c r="Y432" s="2932"/>
      <c r="Z432" s="2932"/>
      <c r="AA432" s="2932"/>
      <c r="AB432" s="2932"/>
      <c r="AC432" s="2932"/>
      <c r="AD432" s="613"/>
      <c r="AE432" s="1667"/>
      <c r="AF432" s="1667"/>
      <c r="AG432" s="1667"/>
      <c r="AH432" s="1667"/>
      <c r="AI432" s="1667"/>
      <c r="AJ432" s="1667"/>
      <c r="AK432" s="1667"/>
      <c r="AL432" s="1667"/>
      <c r="AM432" s="742"/>
      <c r="AN432" s="680"/>
    </row>
    <row r="433" spans="1:42" s="628" customFormat="1" ht="12.75" customHeight="1">
      <c r="A433" s="737"/>
      <c r="B433" s="686"/>
      <c r="C433" s="1250"/>
      <c r="D433" s="780"/>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67"/>
      <c r="AM433" s="742"/>
      <c r="AN433" s="680"/>
    </row>
    <row r="434" spans="1:42" s="628" customFormat="1" ht="12.75" customHeight="1">
      <c r="A434" s="737"/>
      <c r="B434" s="703"/>
      <c r="C434" s="1253"/>
      <c r="D434" s="780" t="s">
        <v>2308</v>
      </c>
      <c r="E434" s="2932" t="s">
        <v>2345</v>
      </c>
      <c r="F434" s="2932"/>
      <c r="G434" s="2932"/>
      <c r="H434" s="2932"/>
      <c r="I434" s="2932"/>
      <c r="J434" s="2932"/>
      <c r="K434" s="2932"/>
      <c r="L434" s="2932"/>
      <c r="M434" s="2932"/>
      <c r="N434" s="2932"/>
      <c r="O434" s="2932"/>
      <c r="P434" s="2932"/>
      <c r="Q434" s="2932"/>
      <c r="R434" s="2932"/>
      <c r="S434" s="2932"/>
      <c r="T434" s="2932"/>
      <c r="U434" s="2932"/>
      <c r="V434" s="2932"/>
      <c r="W434" s="2932"/>
      <c r="X434" s="2932"/>
      <c r="Y434" s="2932"/>
      <c r="Z434" s="2932"/>
      <c r="AA434" s="2932"/>
      <c r="AB434" s="2932"/>
      <c r="AC434" s="2932"/>
      <c r="AD434" s="613"/>
      <c r="AE434" s="613"/>
      <c r="AF434" s="2885" t="s">
        <v>2179</v>
      </c>
      <c r="AG434" s="2885"/>
      <c r="AH434" s="2885"/>
      <c r="AI434" s="2885"/>
      <c r="AJ434" s="2885"/>
      <c r="AK434" s="2885"/>
      <c r="AL434" s="2885"/>
      <c r="AM434" s="742"/>
      <c r="AN434" s="680"/>
    </row>
    <row r="435" spans="1:42" s="628" customFormat="1" ht="12.75" customHeight="1">
      <c r="A435" s="737"/>
      <c r="B435" s="703"/>
      <c r="C435" s="1253"/>
      <c r="D435" s="780"/>
      <c r="E435" s="2932"/>
      <c r="F435" s="2932"/>
      <c r="G435" s="2932"/>
      <c r="H435" s="2932"/>
      <c r="I435" s="2932"/>
      <c r="J435" s="2932"/>
      <c r="K435" s="2932"/>
      <c r="L435" s="2932"/>
      <c r="M435" s="2932"/>
      <c r="N435" s="2932"/>
      <c r="O435" s="2932"/>
      <c r="P435" s="2932"/>
      <c r="Q435" s="2932"/>
      <c r="R435" s="2932"/>
      <c r="S435" s="2932"/>
      <c r="T435" s="2932"/>
      <c r="U435" s="2932"/>
      <c r="V435" s="2932"/>
      <c r="W435" s="2932"/>
      <c r="X435" s="2932"/>
      <c r="Y435" s="2932"/>
      <c r="Z435" s="2932"/>
      <c r="AA435" s="2932"/>
      <c r="AB435" s="2932"/>
      <c r="AC435" s="2932"/>
      <c r="AD435" s="613"/>
      <c r="AE435" s="686"/>
      <c r="AF435" s="686"/>
      <c r="AG435" s="613"/>
      <c r="AH435" s="686"/>
      <c r="AI435" s="686"/>
      <c r="AJ435" s="686"/>
      <c r="AK435" s="686"/>
      <c r="AL435" s="686"/>
      <c r="AM435" s="742"/>
      <c r="AN435" s="680"/>
    </row>
    <row r="436" spans="1:42" s="628" customFormat="1" ht="12.75" customHeight="1">
      <c r="A436" s="737"/>
      <c r="B436" s="703"/>
      <c r="C436" s="1253"/>
      <c r="D436" s="780"/>
      <c r="E436" s="2932"/>
      <c r="F436" s="2932"/>
      <c r="G436" s="2932"/>
      <c r="H436" s="2932"/>
      <c r="I436" s="2932"/>
      <c r="J436" s="2932"/>
      <c r="K436" s="2932"/>
      <c r="L436" s="2932"/>
      <c r="M436" s="2932"/>
      <c r="N436" s="2932"/>
      <c r="O436" s="2932"/>
      <c r="P436" s="2932"/>
      <c r="Q436" s="2932"/>
      <c r="R436" s="2932"/>
      <c r="S436" s="2932"/>
      <c r="T436" s="2932"/>
      <c r="U436" s="2932"/>
      <c r="V436" s="2932"/>
      <c r="W436" s="2932"/>
      <c r="X436" s="2932"/>
      <c r="Y436" s="2932"/>
      <c r="Z436" s="2932"/>
      <c r="AA436" s="2932"/>
      <c r="AB436" s="2932"/>
      <c r="AC436" s="2932"/>
      <c r="AD436" s="613"/>
      <c r="AE436" s="686"/>
      <c r="AF436" s="686"/>
      <c r="AG436" s="613"/>
      <c r="AH436" s="686"/>
      <c r="AI436" s="686"/>
      <c r="AJ436" s="686"/>
      <c r="AK436" s="686"/>
      <c r="AL436" s="686"/>
      <c r="AM436" s="742"/>
      <c r="AN436" s="680"/>
    </row>
    <row r="437" spans="1:42" s="682" customFormat="1" ht="12.75" customHeight="1">
      <c r="A437" s="737"/>
      <c r="B437" s="613"/>
      <c r="C437" s="1269"/>
      <c r="D437" s="780"/>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78"/>
      <c r="B438" s="686"/>
      <c r="C438" s="1250"/>
      <c r="D438" s="780" t="s">
        <v>2330</v>
      </c>
      <c r="E438" s="2932" t="s">
        <v>2346</v>
      </c>
      <c r="F438" s="2932"/>
      <c r="G438" s="2932"/>
      <c r="H438" s="2932"/>
      <c r="I438" s="2932"/>
      <c r="J438" s="2932"/>
      <c r="K438" s="2932"/>
      <c r="L438" s="2932"/>
      <c r="M438" s="2932"/>
      <c r="N438" s="2932"/>
      <c r="O438" s="2932"/>
      <c r="P438" s="2932"/>
      <c r="Q438" s="2932"/>
      <c r="R438" s="2932"/>
      <c r="S438" s="2932"/>
      <c r="T438" s="2932"/>
      <c r="U438" s="2932"/>
      <c r="V438" s="2932"/>
      <c r="W438" s="2932"/>
      <c r="X438" s="2932"/>
      <c r="Y438" s="2932"/>
      <c r="Z438" s="2932"/>
      <c r="AA438" s="2932"/>
      <c r="AB438" s="2932"/>
      <c r="AC438" s="2932"/>
      <c r="AD438" s="613"/>
      <c r="AE438" s="613"/>
      <c r="AF438" s="2885" t="s">
        <v>2329</v>
      </c>
      <c r="AG438" s="2885"/>
      <c r="AH438" s="2885"/>
      <c r="AI438" s="2885"/>
      <c r="AJ438" s="2885"/>
      <c r="AK438" s="2885"/>
      <c r="AL438" s="2885"/>
      <c r="AM438" s="742"/>
      <c r="AN438" s="680"/>
    </row>
    <row r="439" spans="1:42" s="628" customFormat="1" ht="12.75" customHeight="1">
      <c r="A439" s="1678"/>
      <c r="B439" s="686"/>
      <c r="C439" s="1250"/>
      <c r="D439" s="780"/>
      <c r="E439" s="2932"/>
      <c r="F439" s="2932"/>
      <c r="G439" s="2932"/>
      <c r="H439" s="2932"/>
      <c r="I439" s="2932"/>
      <c r="J439" s="2932"/>
      <c r="K439" s="2932"/>
      <c r="L439" s="2932"/>
      <c r="M439" s="2932"/>
      <c r="N439" s="2932"/>
      <c r="O439" s="2932"/>
      <c r="P439" s="2932"/>
      <c r="Q439" s="2932"/>
      <c r="R439" s="2932"/>
      <c r="S439" s="2932"/>
      <c r="T439" s="2932"/>
      <c r="U439" s="2932"/>
      <c r="V439" s="2932"/>
      <c r="W439" s="2932"/>
      <c r="X439" s="2932"/>
      <c r="Y439" s="2932"/>
      <c r="Z439" s="2932"/>
      <c r="AA439" s="2932"/>
      <c r="AB439" s="2932"/>
      <c r="AC439" s="2932"/>
      <c r="AD439" s="613"/>
      <c r="AE439" s="613"/>
      <c r="AF439" s="1667"/>
      <c r="AG439" s="1667"/>
      <c r="AH439" s="1667"/>
      <c r="AI439" s="1667"/>
      <c r="AJ439" s="1667"/>
      <c r="AK439" s="1667"/>
      <c r="AL439" s="1667"/>
      <c r="AM439" s="742"/>
      <c r="AN439" s="680"/>
    </row>
    <row r="440" spans="1:42" s="628" customFormat="1" ht="12.75" customHeight="1">
      <c r="A440" s="1678"/>
      <c r="B440" s="686"/>
      <c r="C440" s="1250"/>
      <c r="D440" s="780"/>
      <c r="E440" s="2932"/>
      <c r="F440" s="2932"/>
      <c r="G440" s="2932"/>
      <c r="H440" s="2932"/>
      <c r="I440" s="2932"/>
      <c r="J440" s="2932"/>
      <c r="K440" s="2932"/>
      <c r="L440" s="2932"/>
      <c r="M440" s="2932"/>
      <c r="N440" s="2932"/>
      <c r="O440" s="2932"/>
      <c r="P440" s="2932"/>
      <c r="Q440" s="2932"/>
      <c r="R440" s="2932"/>
      <c r="S440" s="2932"/>
      <c r="T440" s="2932"/>
      <c r="U440" s="2932"/>
      <c r="V440" s="2932"/>
      <c r="W440" s="2932"/>
      <c r="X440" s="2932"/>
      <c r="Y440" s="2932"/>
      <c r="Z440" s="2932"/>
      <c r="AA440" s="2932"/>
      <c r="AB440" s="2932"/>
      <c r="AC440" s="2932"/>
      <c r="AD440" s="613"/>
      <c r="AE440" s="1667"/>
      <c r="AF440" s="1667"/>
      <c r="AG440" s="1667"/>
      <c r="AH440" s="1667"/>
      <c r="AI440" s="1667"/>
      <c r="AJ440" s="1667"/>
      <c r="AK440" s="1667"/>
      <c r="AL440" s="1667"/>
      <c r="AM440" s="742"/>
      <c r="AN440" s="680"/>
    </row>
    <row r="441" spans="1:42" s="628" customFormat="1" ht="12.75" customHeight="1">
      <c r="A441" s="1678"/>
      <c r="B441" s="686"/>
      <c r="C441" s="1250"/>
      <c r="D441" s="780"/>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67"/>
      <c r="AF441" s="613"/>
      <c r="AG441" s="613"/>
      <c r="AH441" s="613"/>
      <c r="AI441" s="613"/>
      <c r="AJ441" s="613"/>
      <c r="AK441" s="613"/>
      <c r="AL441" s="613"/>
      <c r="AM441" s="742"/>
      <c r="AN441" s="680"/>
      <c r="AO441" s="628" t="s">
        <v>299</v>
      </c>
      <c r="AP441" s="804">
        <v>0</v>
      </c>
    </row>
    <row r="442" spans="1:42" s="628" customFormat="1" ht="12.75" customHeight="1">
      <c r="A442" s="1678"/>
      <c r="B442" s="686"/>
      <c r="C442" s="1250"/>
      <c r="D442" s="780" t="s">
        <v>2332</v>
      </c>
      <c r="E442" s="2932" t="s">
        <v>2347</v>
      </c>
      <c r="F442" s="2932"/>
      <c r="G442" s="2932"/>
      <c r="H442" s="2932"/>
      <c r="I442" s="2932"/>
      <c r="J442" s="2932"/>
      <c r="K442" s="2932"/>
      <c r="L442" s="2932"/>
      <c r="M442" s="2932"/>
      <c r="N442" s="2932"/>
      <c r="O442" s="2932"/>
      <c r="P442" s="2932"/>
      <c r="Q442" s="2932"/>
      <c r="R442" s="2932"/>
      <c r="S442" s="2932"/>
      <c r="T442" s="2932"/>
      <c r="U442" s="2932"/>
      <c r="V442" s="2932"/>
      <c r="W442" s="2932"/>
      <c r="X442" s="2932"/>
      <c r="Y442" s="2932"/>
      <c r="Z442" s="2932"/>
      <c r="AA442" s="2932"/>
      <c r="AB442" s="2932"/>
      <c r="AC442" s="2932"/>
      <c r="AD442" s="613"/>
      <c r="AE442" s="613"/>
      <c r="AF442" s="2885" t="s">
        <v>2348</v>
      </c>
      <c r="AG442" s="2885"/>
      <c r="AH442" s="2885"/>
      <c r="AI442" s="2885"/>
      <c r="AJ442" s="2885"/>
      <c r="AK442" s="2885"/>
      <c r="AL442" s="2885"/>
      <c r="AM442" s="742"/>
      <c r="AN442" s="680"/>
      <c r="AO442" s="792" t="s">
        <v>21</v>
      </c>
      <c r="AP442" s="628">
        <v>3</v>
      </c>
    </row>
    <row r="443" spans="1:42" s="628" customFormat="1" ht="12.75" customHeight="1">
      <c r="A443" s="1678"/>
      <c r="B443" s="686"/>
      <c r="C443" s="1250"/>
      <c r="D443" s="780"/>
      <c r="E443" s="2932"/>
      <c r="F443" s="2932"/>
      <c r="G443" s="2932"/>
      <c r="H443" s="2932"/>
      <c r="I443" s="2932"/>
      <c r="J443" s="2932"/>
      <c r="K443" s="2932"/>
      <c r="L443" s="2932"/>
      <c r="M443" s="2932"/>
      <c r="N443" s="2932"/>
      <c r="O443" s="2932"/>
      <c r="P443" s="2932"/>
      <c r="Q443" s="2932"/>
      <c r="R443" s="2932"/>
      <c r="S443" s="2932"/>
      <c r="T443" s="2932"/>
      <c r="U443" s="2932"/>
      <c r="V443" s="2932"/>
      <c r="W443" s="2932"/>
      <c r="X443" s="2932"/>
      <c r="Y443" s="2932"/>
      <c r="Z443" s="2932"/>
      <c r="AA443" s="2932"/>
      <c r="AB443" s="2932"/>
      <c r="AC443" s="2932"/>
      <c r="AD443" s="613"/>
      <c r="AE443" s="613"/>
      <c r="AF443" s="1667"/>
      <c r="AG443" s="1667"/>
      <c r="AH443" s="1667"/>
      <c r="AI443" s="1667"/>
      <c r="AJ443" s="1667"/>
      <c r="AK443" s="1667"/>
      <c r="AL443" s="1667"/>
      <c r="AM443" s="742"/>
      <c r="AN443" s="680"/>
      <c r="AO443" s="792" t="s">
        <v>26</v>
      </c>
      <c r="AP443" s="628">
        <v>2</v>
      </c>
    </row>
    <row r="444" spans="1:42" s="628" customFormat="1" ht="12.75" customHeight="1">
      <c r="A444" s="1678"/>
      <c r="B444" s="686"/>
      <c r="C444" s="1250"/>
      <c r="D444" s="780"/>
      <c r="E444" s="2932"/>
      <c r="F444" s="2932"/>
      <c r="G444" s="2932"/>
      <c r="H444" s="2932"/>
      <c r="I444" s="2932"/>
      <c r="J444" s="2932"/>
      <c r="K444" s="2932"/>
      <c r="L444" s="2932"/>
      <c r="M444" s="2932"/>
      <c r="N444" s="2932"/>
      <c r="O444" s="2932"/>
      <c r="P444" s="2932"/>
      <c r="Q444" s="2932"/>
      <c r="R444" s="2932"/>
      <c r="S444" s="2932"/>
      <c r="T444" s="2932"/>
      <c r="U444" s="2932"/>
      <c r="V444" s="2932"/>
      <c r="W444" s="2932"/>
      <c r="X444" s="2932"/>
      <c r="Y444" s="2932"/>
      <c r="Z444" s="2932"/>
      <c r="AA444" s="2932"/>
      <c r="AB444" s="2932"/>
      <c r="AC444" s="2932"/>
      <c r="AD444" s="613"/>
      <c r="AE444" s="1667"/>
      <c r="AF444" s="1667"/>
      <c r="AG444" s="1667"/>
      <c r="AH444" s="1667"/>
      <c r="AI444" s="1667"/>
      <c r="AJ444" s="1667"/>
      <c r="AK444" s="1667"/>
      <c r="AL444" s="1667"/>
      <c r="AM444" s="742"/>
      <c r="AN444" s="680"/>
    </row>
    <row r="445" spans="1:42" s="628" customFormat="1" ht="12.75" customHeight="1">
      <c r="A445" s="789"/>
      <c r="B445" s="703"/>
      <c r="C445" s="1268"/>
      <c r="D445" s="780"/>
      <c r="E445" s="1673"/>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3"/>
      <c r="AC445" s="1673"/>
      <c r="AD445" s="613"/>
      <c r="AE445" s="1667"/>
      <c r="AF445" s="1667"/>
      <c r="AG445" s="1667"/>
      <c r="AH445" s="1667"/>
      <c r="AI445" s="1667"/>
      <c r="AJ445" s="1667"/>
      <c r="AK445" s="1667"/>
      <c r="AL445" s="1667"/>
      <c r="AM445" s="742"/>
      <c r="AN445" s="680"/>
    </row>
    <row r="446" spans="1:42" s="628" customFormat="1" ht="12.75" customHeight="1">
      <c r="A446" s="1678"/>
      <c r="B446" s="686"/>
      <c r="C446" s="1250"/>
      <c r="D446" s="703" t="s">
        <v>2316</v>
      </c>
      <c r="E446" s="1679"/>
      <c r="F446" s="1679"/>
      <c r="G446" s="1679"/>
      <c r="H446" s="2951" t="s">
        <v>21</v>
      </c>
      <c r="I446" s="2951"/>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78"/>
      <c r="B447" s="686"/>
      <c r="C447" s="1250"/>
      <c r="D447" s="703"/>
      <c r="E447" s="1679"/>
      <c r="F447" s="1679"/>
      <c r="G447" s="713"/>
      <c r="H447" s="713"/>
      <c r="I447" s="713"/>
      <c r="J447" s="713"/>
      <c r="K447" s="713"/>
      <c r="L447" s="713"/>
      <c r="M447" s="713"/>
      <c r="N447" s="713"/>
      <c r="O447" s="713"/>
      <c r="P447" s="713"/>
      <c r="Q447" s="713"/>
      <c r="R447" s="713"/>
      <c r="S447" s="713"/>
      <c r="T447" s="713"/>
      <c r="U447" s="713"/>
      <c r="V447" s="713"/>
      <c r="W447" s="713"/>
      <c r="X447" s="713"/>
      <c r="Y447" s="713"/>
      <c r="Z447" s="1679"/>
      <c r="AA447" s="1679"/>
      <c r="AB447" s="1679"/>
      <c r="AC447" s="703"/>
      <c r="AD447" s="703"/>
      <c r="AE447" s="703"/>
      <c r="AF447" s="703"/>
      <c r="AG447" s="713"/>
      <c r="AH447" s="713"/>
      <c r="AI447" s="713"/>
      <c r="AJ447" s="713"/>
      <c r="AK447" s="713"/>
      <c r="AL447" s="713"/>
      <c r="AM447" s="629"/>
      <c r="AN447" s="680"/>
    </row>
    <row r="448" spans="1:42" s="628" customFormat="1" ht="12.75" customHeight="1">
      <c r="A448" s="805"/>
      <c r="B448" s="689"/>
      <c r="C448" s="1265"/>
      <c r="D448" s="699"/>
      <c r="E448" s="1260"/>
      <c r="F448" s="782"/>
      <c r="G448" s="782"/>
      <c r="H448" s="782"/>
      <c r="I448" s="782"/>
      <c r="J448" s="782"/>
      <c r="K448" s="782"/>
      <c r="L448" s="782"/>
      <c r="M448" s="782"/>
      <c r="N448" s="782"/>
      <c r="O448" s="782"/>
      <c r="P448" s="782"/>
      <c r="Q448" s="782"/>
      <c r="R448" s="782"/>
      <c r="S448" s="782"/>
      <c r="T448" s="782"/>
      <c r="U448" s="782"/>
      <c r="V448" s="782"/>
      <c r="W448" s="782"/>
      <c r="X448" s="782"/>
      <c r="Y448" s="1260"/>
      <c r="Z448" s="1260"/>
      <c r="AA448" s="1260"/>
      <c r="AB448" s="699"/>
      <c r="AC448" s="699"/>
      <c r="AD448" s="699"/>
      <c r="AE448" s="699"/>
      <c r="AF448" s="699"/>
      <c r="AG448" s="699"/>
      <c r="AH448" s="699"/>
      <c r="AI448" s="642" t="s">
        <v>2349</v>
      </c>
      <c r="AJ448" s="2911">
        <f>VLOOKUP($H$446,$AO$394:$AP$401,2,FALSE)</f>
        <v>5</v>
      </c>
      <c r="AK448" s="2913"/>
      <c r="AL448" s="685"/>
      <c r="AM448" s="682"/>
      <c r="AN448" s="680"/>
    </row>
    <row r="449" spans="1:42" s="628" customFormat="1" ht="12.75" customHeight="1">
      <c r="A449" s="1678"/>
      <c r="B449" s="686"/>
      <c r="C449" s="1250"/>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71"/>
      <c r="AE449" s="686"/>
      <c r="AF449" s="686"/>
      <c r="AG449" s="686"/>
      <c r="AH449" s="686"/>
      <c r="AI449" s="686"/>
      <c r="AJ449" s="671"/>
      <c r="AK449" s="703"/>
      <c r="AL449" s="703"/>
      <c r="AM449" s="737"/>
      <c r="AN449" s="680"/>
    </row>
    <row r="450" spans="1:42" s="628" customFormat="1" ht="12.75" customHeight="1">
      <c r="A450" s="1678"/>
      <c r="B450" s="613"/>
      <c r="C450" s="667" t="s">
        <v>2350</v>
      </c>
      <c r="D450" s="1270"/>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71"/>
      <c r="AE450" s="686"/>
      <c r="AF450" s="686"/>
      <c r="AG450" s="686"/>
      <c r="AH450" s="686"/>
      <c r="AI450" s="686"/>
      <c r="AJ450" s="671"/>
      <c r="AK450" s="703"/>
      <c r="AL450" s="703"/>
      <c r="AM450" s="737"/>
      <c r="AN450" s="680"/>
    </row>
    <row r="451" spans="1:42" s="628" customFormat="1" ht="12.75" customHeight="1">
      <c r="A451" s="1678"/>
      <c r="B451" s="671"/>
      <c r="C451" s="1271"/>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0"/>
      <c r="D452" s="780" t="s">
        <v>21</v>
      </c>
      <c r="E452" s="2932" t="s">
        <v>2351</v>
      </c>
      <c r="F452" s="2932"/>
      <c r="G452" s="2932"/>
      <c r="H452" s="2932"/>
      <c r="I452" s="2932"/>
      <c r="J452" s="2932"/>
      <c r="K452" s="2932"/>
      <c r="L452" s="2932"/>
      <c r="M452" s="2932"/>
      <c r="N452" s="2932"/>
      <c r="O452" s="2932"/>
      <c r="P452" s="2932"/>
      <c r="Q452" s="2932"/>
      <c r="R452" s="2932"/>
      <c r="S452" s="2932"/>
      <c r="T452" s="2932"/>
      <c r="U452" s="2932"/>
      <c r="V452" s="2932"/>
      <c r="W452" s="2932"/>
      <c r="X452" s="2932"/>
      <c r="Y452" s="2932"/>
      <c r="Z452" s="2932"/>
      <c r="AA452" s="2932"/>
      <c r="AB452" s="2932"/>
      <c r="AC452" s="613"/>
      <c r="AD452" s="613"/>
      <c r="AE452" s="616"/>
      <c r="AF452" s="2885" t="s">
        <v>2179</v>
      </c>
      <c r="AG452" s="2885"/>
      <c r="AH452" s="2885"/>
      <c r="AI452" s="2885"/>
      <c r="AJ452" s="2885"/>
      <c r="AK452" s="2885"/>
      <c r="AL452" s="2885"/>
      <c r="AM452" s="706"/>
      <c r="AN452" s="681"/>
    </row>
    <row r="453" spans="1:42" s="682" customFormat="1" ht="12.75" customHeight="1">
      <c r="A453" s="737"/>
      <c r="B453" s="703"/>
      <c r="C453" s="1261"/>
      <c r="D453" s="780"/>
      <c r="E453" s="2932"/>
      <c r="F453" s="2932"/>
      <c r="G453" s="2932"/>
      <c r="H453" s="2932"/>
      <c r="I453" s="2932"/>
      <c r="J453" s="2932"/>
      <c r="K453" s="2932"/>
      <c r="L453" s="2932"/>
      <c r="M453" s="2932"/>
      <c r="N453" s="2932"/>
      <c r="O453" s="2932"/>
      <c r="P453" s="2932"/>
      <c r="Q453" s="2932"/>
      <c r="R453" s="2932"/>
      <c r="S453" s="2932"/>
      <c r="T453" s="2932"/>
      <c r="U453" s="2932"/>
      <c r="V453" s="2932"/>
      <c r="W453" s="2932"/>
      <c r="X453" s="2932"/>
      <c r="Y453" s="2932"/>
      <c r="Z453" s="2932"/>
      <c r="AA453" s="2932"/>
      <c r="AB453" s="2932"/>
      <c r="AC453" s="613"/>
      <c r="AD453" s="613"/>
      <c r="AE453" s="713"/>
      <c r="AF453" s="616"/>
      <c r="AG453" s="616"/>
      <c r="AH453" s="616"/>
      <c r="AI453" s="616"/>
      <c r="AJ453" s="616"/>
      <c r="AK453" s="616"/>
      <c r="AL453" s="616"/>
      <c r="AM453" s="706"/>
      <c r="AN453" s="681"/>
      <c r="AO453" s="2955"/>
      <c r="AP453" s="2955"/>
    </row>
    <row r="454" spans="1:42" s="682" customFormat="1" ht="12.75" customHeight="1">
      <c r="A454" s="737"/>
      <c r="B454" s="703"/>
      <c r="C454" s="1261"/>
      <c r="D454" s="780"/>
      <c r="E454" s="2932"/>
      <c r="F454" s="2932"/>
      <c r="G454" s="2932"/>
      <c r="H454" s="2932"/>
      <c r="I454" s="2932"/>
      <c r="J454" s="2932"/>
      <c r="K454" s="2932"/>
      <c r="L454" s="2932"/>
      <c r="M454" s="2932"/>
      <c r="N454" s="2932"/>
      <c r="O454" s="2932"/>
      <c r="P454" s="2932"/>
      <c r="Q454" s="2932"/>
      <c r="R454" s="2932"/>
      <c r="S454" s="2932"/>
      <c r="T454" s="2932"/>
      <c r="U454" s="2932"/>
      <c r="V454" s="2932"/>
      <c r="W454" s="2932"/>
      <c r="X454" s="2932"/>
      <c r="Y454" s="2932"/>
      <c r="Z454" s="2932"/>
      <c r="AA454" s="2932"/>
      <c r="AB454" s="2932"/>
      <c r="AC454" s="613"/>
      <c r="AD454" s="613"/>
      <c r="AE454" s="713"/>
      <c r="AF454" s="713"/>
      <c r="AG454" s="713"/>
      <c r="AH454" s="713"/>
      <c r="AI454" s="713"/>
      <c r="AJ454" s="713"/>
      <c r="AK454" s="713"/>
      <c r="AL454" s="713"/>
      <c r="AM454" s="706"/>
      <c r="AN454" s="681"/>
    </row>
    <row r="455" spans="1:42" s="628" customFormat="1" ht="12.75" customHeight="1">
      <c r="A455" s="737"/>
      <c r="B455" s="703"/>
      <c r="C455" s="1261"/>
      <c r="D455" s="780"/>
      <c r="E455" s="2932"/>
      <c r="F455" s="2932"/>
      <c r="G455" s="2932"/>
      <c r="H455" s="2932"/>
      <c r="I455" s="2932"/>
      <c r="J455" s="2932"/>
      <c r="K455" s="2932"/>
      <c r="L455" s="2932"/>
      <c r="M455" s="2932"/>
      <c r="N455" s="2932"/>
      <c r="O455" s="2932"/>
      <c r="P455" s="2932"/>
      <c r="Q455" s="2932"/>
      <c r="R455" s="2932"/>
      <c r="S455" s="2932"/>
      <c r="T455" s="2932"/>
      <c r="U455" s="2932"/>
      <c r="V455" s="2932"/>
      <c r="W455" s="2932"/>
      <c r="X455" s="2932"/>
      <c r="Y455" s="2932"/>
      <c r="Z455" s="2932"/>
      <c r="AA455" s="2932"/>
      <c r="AB455" s="2932"/>
      <c r="AC455" s="613"/>
      <c r="AD455" s="613"/>
      <c r="AE455" s="713"/>
      <c r="AF455" s="713"/>
      <c r="AG455" s="713"/>
      <c r="AH455" s="713"/>
      <c r="AI455" s="713"/>
      <c r="AJ455" s="713"/>
      <c r="AK455" s="713"/>
      <c r="AL455" s="713"/>
      <c r="AM455" s="706"/>
      <c r="AN455" s="680"/>
      <c r="AO455" s="628" t="s">
        <v>299</v>
      </c>
      <c r="AP455" s="794">
        <v>0</v>
      </c>
    </row>
    <row r="456" spans="1:42" s="628" customFormat="1" ht="12.75" customHeight="1">
      <c r="A456" s="737"/>
      <c r="B456" s="703"/>
      <c r="C456" s="1261"/>
      <c r="D456" s="780"/>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2" t="s">
        <v>21</v>
      </c>
      <c r="AP456" s="628">
        <v>2</v>
      </c>
    </row>
    <row r="457" spans="1:42" s="628" customFormat="1" ht="12.75" customHeight="1">
      <c r="A457" s="737"/>
      <c r="B457" s="686"/>
      <c r="C457" s="1250"/>
      <c r="D457" s="780" t="s">
        <v>26</v>
      </c>
      <c r="E457" s="2932" t="s">
        <v>2352</v>
      </c>
      <c r="F457" s="2932"/>
      <c r="G457" s="2932"/>
      <c r="H457" s="2932"/>
      <c r="I457" s="2932"/>
      <c r="J457" s="2932"/>
      <c r="K457" s="2932"/>
      <c r="L457" s="2932"/>
      <c r="M457" s="2932"/>
      <c r="N457" s="2932"/>
      <c r="O457" s="2932"/>
      <c r="P457" s="2932"/>
      <c r="Q457" s="2932"/>
      <c r="R457" s="2932"/>
      <c r="S457" s="2932"/>
      <c r="T457" s="2932"/>
      <c r="U457" s="2932"/>
      <c r="V457" s="2932"/>
      <c r="W457" s="2932"/>
      <c r="X457" s="2932"/>
      <c r="Y457" s="2932"/>
      <c r="Z457" s="2932"/>
      <c r="AA457" s="2932"/>
      <c r="AB457" s="2932"/>
      <c r="AC457" s="613"/>
      <c r="AD457" s="613"/>
      <c r="AE457" s="613"/>
      <c r="AF457" s="2885" t="s">
        <v>2329</v>
      </c>
      <c r="AG457" s="2885"/>
      <c r="AH457" s="2885"/>
      <c r="AI457" s="2885"/>
      <c r="AJ457" s="2885"/>
      <c r="AK457" s="2885"/>
      <c r="AL457" s="2885"/>
      <c r="AM457" s="706"/>
      <c r="AN457" s="680"/>
      <c r="AO457" s="792" t="s">
        <v>26</v>
      </c>
      <c r="AP457" s="628">
        <v>1</v>
      </c>
    </row>
    <row r="458" spans="1:42" s="628" customFormat="1" ht="12" customHeight="1">
      <c r="A458" s="706"/>
      <c r="B458" s="613"/>
      <c r="C458" s="1269"/>
      <c r="D458" s="613"/>
      <c r="E458" s="2932"/>
      <c r="F458" s="2932"/>
      <c r="G458" s="2932"/>
      <c r="H458" s="2932"/>
      <c r="I458" s="2932"/>
      <c r="J458" s="2932"/>
      <c r="K458" s="2932"/>
      <c r="L458" s="2932"/>
      <c r="M458" s="2932"/>
      <c r="N458" s="2932"/>
      <c r="O458" s="2932"/>
      <c r="P458" s="2932"/>
      <c r="Q458" s="2932"/>
      <c r="R458" s="2932"/>
      <c r="S458" s="2932"/>
      <c r="T458" s="2932"/>
      <c r="U458" s="2932"/>
      <c r="V458" s="2932"/>
      <c r="W458" s="2932"/>
      <c r="X458" s="2932"/>
      <c r="Y458" s="2932"/>
      <c r="Z458" s="2932"/>
      <c r="AA458" s="2932"/>
      <c r="AB458" s="2932"/>
      <c r="AC458" s="613"/>
      <c r="AD458" s="613"/>
      <c r="AE458" s="713"/>
      <c r="AF458" s="613"/>
      <c r="AG458" s="613"/>
      <c r="AH458" s="613"/>
      <c r="AI458" s="613"/>
      <c r="AJ458" s="613"/>
      <c r="AK458" s="613"/>
      <c r="AL458" s="613"/>
      <c r="AM458" s="706"/>
      <c r="AN458" s="680"/>
    </row>
    <row r="459" spans="1:42" s="628" customFormat="1" ht="12" customHeight="1">
      <c r="A459" s="706"/>
      <c r="B459" s="613"/>
      <c r="C459" s="1269"/>
      <c r="D459" s="613"/>
      <c r="E459" s="2932"/>
      <c r="F459" s="2932"/>
      <c r="G459" s="2932"/>
      <c r="H459" s="2932"/>
      <c r="I459" s="2932"/>
      <c r="J459" s="2932"/>
      <c r="K459" s="2932"/>
      <c r="L459" s="2932"/>
      <c r="M459" s="2932"/>
      <c r="N459" s="2932"/>
      <c r="O459" s="2932"/>
      <c r="P459" s="2932"/>
      <c r="Q459" s="2932"/>
      <c r="R459" s="2932"/>
      <c r="S459" s="2932"/>
      <c r="T459" s="2932"/>
      <c r="U459" s="2932"/>
      <c r="V459" s="2932"/>
      <c r="W459" s="2932"/>
      <c r="X459" s="2932"/>
      <c r="Y459" s="2932"/>
      <c r="Z459" s="2932"/>
      <c r="AA459" s="2932"/>
      <c r="AB459" s="2932"/>
      <c r="AC459" s="613"/>
      <c r="AD459" s="613"/>
      <c r="AE459" s="713"/>
      <c r="AF459" s="613"/>
      <c r="AG459" s="613"/>
      <c r="AH459" s="613"/>
      <c r="AI459" s="613"/>
      <c r="AJ459" s="613"/>
      <c r="AK459" s="613"/>
      <c r="AL459" s="613"/>
      <c r="AM459" s="706"/>
      <c r="AN459" s="680"/>
    </row>
    <row r="460" spans="1:42" s="807" customFormat="1" ht="12" customHeight="1">
      <c r="A460" s="706"/>
      <c r="B460" s="613"/>
      <c r="C460" s="1269"/>
      <c r="D460" s="613"/>
      <c r="E460" s="2932"/>
      <c r="F460" s="2932"/>
      <c r="G460" s="2932"/>
      <c r="H460" s="2932"/>
      <c r="I460" s="2932"/>
      <c r="J460" s="2932"/>
      <c r="K460" s="2932"/>
      <c r="L460" s="2932"/>
      <c r="M460" s="2932"/>
      <c r="N460" s="2932"/>
      <c r="O460" s="2932"/>
      <c r="P460" s="2932"/>
      <c r="Q460" s="2932"/>
      <c r="R460" s="2932"/>
      <c r="S460" s="2932"/>
      <c r="T460" s="2932"/>
      <c r="U460" s="2932"/>
      <c r="V460" s="2932"/>
      <c r="W460" s="2932"/>
      <c r="X460" s="2932"/>
      <c r="Y460" s="2932"/>
      <c r="Z460" s="2932"/>
      <c r="AA460" s="2932"/>
      <c r="AB460" s="2932"/>
      <c r="AC460" s="613"/>
      <c r="AD460" s="613"/>
      <c r="AE460" s="713"/>
      <c r="AF460" s="713"/>
      <c r="AG460" s="713"/>
      <c r="AH460" s="713"/>
      <c r="AI460" s="713"/>
      <c r="AJ460" s="613"/>
      <c r="AK460" s="686"/>
      <c r="AL460" s="686"/>
      <c r="AM460" s="706"/>
      <c r="AN460" s="806"/>
    </row>
    <row r="461" spans="1:42" s="807" customFormat="1" ht="12" customHeight="1">
      <c r="A461" s="706"/>
      <c r="B461" s="613"/>
      <c r="C461" s="1269"/>
      <c r="D461" s="613"/>
      <c r="E461" s="1673"/>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613"/>
      <c r="AD461" s="613"/>
      <c r="AE461" s="713"/>
      <c r="AF461" s="713"/>
      <c r="AG461" s="713"/>
      <c r="AH461" s="713"/>
      <c r="AI461" s="713"/>
      <c r="AJ461" s="613"/>
      <c r="AK461" s="686"/>
      <c r="AL461" s="686"/>
      <c r="AM461" s="706"/>
      <c r="AN461" s="806"/>
    </row>
    <row r="462" spans="1:42" s="807" customFormat="1" ht="12.75" customHeight="1">
      <c r="A462" s="706"/>
      <c r="B462" s="613"/>
      <c r="C462" s="1269"/>
      <c r="D462" s="613"/>
      <c r="E462" s="2932" t="s">
        <v>2353</v>
      </c>
      <c r="F462" s="2932"/>
      <c r="G462" s="2932"/>
      <c r="H462" s="2932"/>
      <c r="I462" s="2932"/>
      <c r="J462" s="2932"/>
      <c r="K462" s="2932"/>
      <c r="L462" s="2932"/>
      <c r="M462" s="2932"/>
      <c r="N462" s="2932"/>
      <c r="O462" s="2932"/>
      <c r="P462" s="2932"/>
      <c r="Q462" s="2932"/>
      <c r="R462" s="2932"/>
      <c r="S462" s="2932"/>
      <c r="T462" s="2932"/>
      <c r="U462" s="2932"/>
      <c r="V462" s="2932"/>
      <c r="W462" s="2932"/>
      <c r="X462" s="2932"/>
      <c r="Y462" s="2932"/>
      <c r="Z462" s="2932"/>
      <c r="AA462" s="2932"/>
      <c r="AB462" s="2932"/>
      <c r="AC462" s="613"/>
      <c r="AD462" s="613"/>
      <c r="AE462" s="713"/>
      <c r="AF462" s="713"/>
      <c r="AG462" s="713"/>
      <c r="AH462" s="713"/>
      <c r="AI462" s="713"/>
      <c r="AJ462" s="613"/>
      <c r="AK462" s="686"/>
      <c r="AL462" s="686"/>
      <c r="AM462" s="706"/>
      <c r="AN462" s="806"/>
    </row>
    <row r="463" spans="1:42" s="807" customFormat="1" ht="12.75" customHeight="1">
      <c r="A463" s="706"/>
      <c r="B463" s="613"/>
      <c r="C463" s="1269"/>
      <c r="D463" s="613"/>
      <c r="E463" s="2932"/>
      <c r="F463" s="2932"/>
      <c r="G463" s="2932"/>
      <c r="H463" s="2932"/>
      <c r="I463" s="2932"/>
      <c r="J463" s="2932"/>
      <c r="K463" s="2932"/>
      <c r="L463" s="2932"/>
      <c r="M463" s="2932"/>
      <c r="N463" s="2932"/>
      <c r="O463" s="2932"/>
      <c r="P463" s="2932"/>
      <c r="Q463" s="2932"/>
      <c r="R463" s="2932"/>
      <c r="S463" s="2932"/>
      <c r="T463" s="2932"/>
      <c r="U463" s="2932"/>
      <c r="V463" s="2932"/>
      <c r="W463" s="2932"/>
      <c r="X463" s="2932"/>
      <c r="Y463" s="2932"/>
      <c r="Z463" s="2932"/>
      <c r="AA463" s="2932"/>
      <c r="AB463" s="2932"/>
      <c r="AC463" s="613"/>
      <c r="AD463" s="613"/>
      <c r="AE463" s="713"/>
      <c r="AF463" s="713"/>
      <c r="AG463" s="713"/>
      <c r="AH463" s="713"/>
      <c r="AI463" s="713"/>
      <c r="AJ463" s="613"/>
      <c r="AK463" s="686"/>
      <c r="AL463" s="686"/>
      <c r="AM463" s="706"/>
      <c r="AN463" s="806"/>
    </row>
    <row r="464" spans="1:42" s="807" customFormat="1" ht="12.75" customHeight="1">
      <c r="A464" s="706"/>
      <c r="B464" s="613"/>
      <c r="C464" s="1269"/>
      <c r="D464" s="613"/>
      <c r="E464" s="2932"/>
      <c r="F464" s="2932"/>
      <c r="G464" s="2932"/>
      <c r="H464" s="2932"/>
      <c r="I464" s="2932"/>
      <c r="J464" s="2932"/>
      <c r="K464" s="2932"/>
      <c r="L464" s="2932"/>
      <c r="M464" s="2932"/>
      <c r="N464" s="2932"/>
      <c r="O464" s="2932"/>
      <c r="P464" s="2932"/>
      <c r="Q464" s="2932"/>
      <c r="R464" s="2932"/>
      <c r="S464" s="2932"/>
      <c r="T464" s="2932"/>
      <c r="U464" s="2932"/>
      <c r="V464" s="2932"/>
      <c r="W464" s="2932"/>
      <c r="X464" s="2932"/>
      <c r="Y464" s="2932"/>
      <c r="Z464" s="2932"/>
      <c r="AA464" s="2932"/>
      <c r="AB464" s="2932"/>
      <c r="AC464" s="613"/>
      <c r="AD464" s="613"/>
      <c r="AE464" s="713"/>
      <c r="AF464" s="713"/>
      <c r="AG464" s="713"/>
      <c r="AH464" s="713"/>
      <c r="AI464" s="713"/>
      <c r="AJ464" s="613"/>
      <c r="AK464" s="686"/>
      <c r="AL464" s="686"/>
      <c r="AM464" s="706"/>
      <c r="AN464" s="806"/>
    </row>
    <row r="465" spans="1:43" s="807" customFormat="1" ht="12.75" customHeight="1">
      <c r="A465" s="706"/>
      <c r="B465" s="613"/>
      <c r="C465" s="1269"/>
      <c r="D465" s="613"/>
      <c r="E465" s="1673"/>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613"/>
      <c r="AD465" s="613"/>
      <c r="AE465" s="713"/>
      <c r="AF465" s="713"/>
      <c r="AG465" s="713"/>
      <c r="AH465" s="713"/>
      <c r="AI465" s="713"/>
      <c r="AJ465" s="613"/>
      <c r="AK465" s="686"/>
      <c r="AL465" s="686"/>
      <c r="AM465" s="706"/>
      <c r="AN465" s="806"/>
    </row>
    <row r="466" spans="1:43" s="807" customFormat="1" ht="12.75" customHeight="1">
      <c r="A466" s="706"/>
      <c r="B466" s="613"/>
      <c r="C466" s="1269"/>
      <c r="D466" s="703" t="s">
        <v>2316</v>
      </c>
      <c r="E466" s="1679"/>
      <c r="F466" s="1679"/>
      <c r="G466" s="1679"/>
      <c r="H466" s="2951" t="s">
        <v>26</v>
      </c>
      <c r="I466" s="2951"/>
      <c r="J466" s="1673"/>
      <c r="K466" s="1673"/>
      <c r="L466" s="1673"/>
      <c r="M466" s="1673"/>
      <c r="N466" s="1673"/>
      <c r="O466" s="1673"/>
      <c r="P466" s="1673"/>
      <c r="Q466" s="1673"/>
      <c r="R466" s="1673"/>
      <c r="S466" s="1673"/>
      <c r="T466" s="1673"/>
      <c r="U466" s="1673"/>
      <c r="V466" s="1673"/>
      <c r="W466" s="1673"/>
      <c r="X466" s="1673"/>
      <c r="Y466" s="1673"/>
      <c r="Z466" s="1673"/>
      <c r="AA466" s="1673"/>
      <c r="AB466" s="1673"/>
      <c r="AC466" s="613"/>
      <c r="AD466" s="613"/>
      <c r="AE466" s="713"/>
      <c r="AF466" s="713"/>
      <c r="AG466" s="713"/>
      <c r="AH466" s="713"/>
      <c r="AI466" s="713"/>
      <c r="AJ466" s="613"/>
      <c r="AK466" s="686"/>
      <c r="AL466" s="686"/>
      <c r="AM466" s="706"/>
      <c r="AN466" s="806"/>
      <c r="AP466" s="807" t="s">
        <v>2354</v>
      </c>
    </row>
    <row r="467" spans="1:43" s="807" customFormat="1">
      <c r="A467" s="706"/>
      <c r="B467" s="613"/>
      <c r="C467" s="1269"/>
      <c r="D467" s="613"/>
      <c r="E467" s="1673"/>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613"/>
      <c r="AD467" s="613"/>
      <c r="AE467" s="713"/>
      <c r="AF467" s="713"/>
      <c r="AG467" s="713"/>
      <c r="AH467" s="713"/>
      <c r="AI467" s="713"/>
      <c r="AJ467" s="613"/>
      <c r="AK467" s="686"/>
      <c r="AL467" s="686"/>
      <c r="AM467" s="706"/>
      <c r="AN467" s="806"/>
      <c r="AP467" s="807" t="s">
        <v>2325</v>
      </c>
    </row>
    <row r="468" spans="1:43" s="807" customFormat="1" ht="12.75" customHeight="1">
      <c r="A468" s="697"/>
      <c r="B468" s="689"/>
      <c r="C468" s="1265"/>
      <c r="D468" s="689"/>
      <c r="E468" s="689"/>
      <c r="F468" s="689"/>
      <c r="G468" s="689"/>
      <c r="H468" s="689"/>
      <c r="I468" s="689"/>
      <c r="J468" s="1272"/>
      <c r="K468" s="1272"/>
      <c r="L468" s="782"/>
      <c r="M468" s="782"/>
      <c r="N468" s="782"/>
      <c r="O468" s="782"/>
      <c r="P468" s="782"/>
      <c r="Q468" s="782"/>
      <c r="R468" s="782"/>
      <c r="S468" s="782"/>
      <c r="T468" s="782"/>
      <c r="U468" s="782"/>
      <c r="V468" s="782"/>
      <c r="W468" s="782"/>
      <c r="X468" s="782"/>
      <c r="Y468" s="1260"/>
      <c r="Z468" s="1260"/>
      <c r="AA468" s="1260"/>
      <c r="AB468" s="699"/>
      <c r="AC468" s="699"/>
      <c r="AD468" s="699"/>
      <c r="AE468" s="699"/>
      <c r="AF468" s="699"/>
      <c r="AG468" s="699"/>
      <c r="AH468" s="699"/>
      <c r="AI468" s="642" t="s">
        <v>2355</v>
      </c>
      <c r="AJ468" s="2911">
        <f>VLOOKUP($H$466,$AO$413:$AP$415,2,FALSE)</f>
        <v>2</v>
      </c>
      <c r="AK468" s="2913"/>
      <c r="AL468" s="685"/>
      <c r="AM468" s="682"/>
      <c r="AN468" s="806"/>
      <c r="AP468" s="807" t="s">
        <v>2333</v>
      </c>
    </row>
    <row r="469" spans="1:43" s="807"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6"/>
      <c r="AP469" s="807" t="s">
        <v>2356</v>
      </c>
    </row>
    <row r="470" spans="1:43" s="807" customFormat="1" ht="12.75" customHeight="1">
      <c r="A470" s="706"/>
      <c r="B470" s="613"/>
      <c r="C470" s="667" t="s">
        <v>2357</v>
      </c>
      <c r="D470" s="843"/>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6"/>
      <c r="AP470" s="807" t="s">
        <v>2358</v>
      </c>
    </row>
    <row r="471" spans="1:43" s="807" customFormat="1" ht="12.75" customHeight="1">
      <c r="A471" s="706"/>
      <c r="B471" s="613"/>
      <c r="C471" s="1269"/>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6"/>
      <c r="AP471" s="807" t="s">
        <v>2359</v>
      </c>
    </row>
    <row r="472" spans="1:43" s="807" customFormat="1" ht="12.75" customHeight="1">
      <c r="A472" s="793"/>
      <c r="B472" s="613"/>
      <c r="C472" s="1250"/>
      <c r="D472" s="780" t="s">
        <v>21</v>
      </c>
      <c r="E472" s="2956" t="s">
        <v>2360</v>
      </c>
      <c r="F472" s="2956"/>
      <c r="G472" s="2956"/>
      <c r="H472" s="2956"/>
      <c r="I472" s="2956"/>
      <c r="J472" s="2956"/>
      <c r="K472" s="2956"/>
      <c r="L472" s="2956"/>
      <c r="M472" s="2956"/>
      <c r="N472" s="2956"/>
      <c r="O472" s="2956"/>
      <c r="P472" s="2956"/>
      <c r="Q472" s="2956"/>
      <c r="R472" s="2956"/>
      <c r="S472" s="2956"/>
      <c r="T472" s="2956"/>
      <c r="U472" s="2956"/>
      <c r="V472" s="2956"/>
      <c r="W472" s="2956"/>
      <c r="X472" s="2956"/>
      <c r="Y472" s="2956"/>
      <c r="Z472" s="2956"/>
      <c r="AA472" s="2956"/>
      <c r="AB472" s="2956"/>
      <c r="AC472" s="613"/>
      <c r="AD472" s="613"/>
      <c r="AE472" s="613"/>
      <c r="AF472" s="2885" t="s">
        <v>2179</v>
      </c>
      <c r="AG472" s="2885"/>
      <c r="AH472" s="2885"/>
      <c r="AI472" s="2885"/>
      <c r="AJ472" s="2885"/>
      <c r="AK472" s="2885"/>
      <c r="AL472" s="2885"/>
      <c r="AM472" s="706"/>
      <c r="AN472" s="806"/>
      <c r="AP472" s="808" t="s">
        <v>2361</v>
      </c>
    </row>
    <row r="473" spans="1:43" s="807" customFormat="1" ht="11.85" customHeight="1">
      <c r="A473" s="737"/>
      <c r="B473" s="703"/>
      <c r="C473" s="1252"/>
      <c r="D473" s="780"/>
      <c r="E473" s="2956"/>
      <c r="F473" s="2956"/>
      <c r="G473" s="2956"/>
      <c r="H473" s="2956"/>
      <c r="I473" s="2956"/>
      <c r="J473" s="2956"/>
      <c r="K473" s="2956"/>
      <c r="L473" s="2956"/>
      <c r="M473" s="2956"/>
      <c r="N473" s="2956"/>
      <c r="O473" s="2956"/>
      <c r="P473" s="2956"/>
      <c r="Q473" s="2956"/>
      <c r="R473" s="2956"/>
      <c r="S473" s="2956"/>
      <c r="T473" s="2956"/>
      <c r="U473" s="2956"/>
      <c r="V473" s="2956"/>
      <c r="W473" s="2956"/>
      <c r="X473" s="2956"/>
      <c r="Y473" s="2956"/>
      <c r="Z473" s="2956"/>
      <c r="AA473" s="2956"/>
      <c r="AB473" s="2956"/>
      <c r="AC473" s="613"/>
      <c r="AD473" s="613"/>
      <c r="AE473" s="703"/>
      <c r="AF473" s="613"/>
      <c r="AG473" s="613"/>
      <c r="AH473" s="613"/>
      <c r="AI473" s="613"/>
      <c r="AJ473" s="613"/>
      <c r="AK473" s="613"/>
      <c r="AL473" s="613"/>
      <c r="AM473" s="706"/>
      <c r="AN473" s="806"/>
      <c r="AP473" s="808" t="s">
        <v>2362</v>
      </c>
    </row>
    <row r="474" spans="1:43" s="807" customFormat="1" ht="14.1" customHeight="1">
      <c r="A474" s="737"/>
      <c r="B474" s="704"/>
      <c r="C474" s="1253"/>
      <c r="D474" s="780"/>
      <c r="E474" s="2956"/>
      <c r="F474" s="2956"/>
      <c r="G474" s="2956"/>
      <c r="H474" s="2956"/>
      <c r="I474" s="2956"/>
      <c r="J474" s="2956"/>
      <c r="K474" s="2956"/>
      <c r="L474" s="2956"/>
      <c r="M474" s="2956"/>
      <c r="N474" s="2956"/>
      <c r="O474" s="2956"/>
      <c r="P474" s="2956"/>
      <c r="Q474" s="2956"/>
      <c r="R474" s="2956"/>
      <c r="S474" s="2956"/>
      <c r="T474" s="2956"/>
      <c r="U474" s="2956"/>
      <c r="V474" s="2956"/>
      <c r="W474" s="2956"/>
      <c r="X474" s="2956"/>
      <c r="Y474" s="2956"/>
      <c r="Z474" s="2956"/>
      <c r="AA474" s="2956"/>
      <c r="AB474" s="2956"/>
      <c r="AC474" s="613"/>
      <c r="AD474" s="613"/>
      <c r="AE474" s="713"/>
      <c r="AF474" s="613"/>
      <c r="AG474" s="613"/>
      <c r="AH474" s="613"/>
      <c r="AI474" s="613"/>
      <c r="AJ474" s="613"/>
      <c r="AK474" s="613"/>
      <c r="AL474" s="613"/>
      <c r="AM474" s="706"/>
      <c r="AN474" s="806"/>
      <c r="AP474" s="808" t="s">
        <v>2363</v>
      </c>
    </row>
    <row r="475" spans="1:43" s="807" customFormat="1" ht="14.1" customHeight="1">
      <c r="A475" s="737"/>
      <c r="B475" s="704"/>
      <c r="C475" s="1253"/>
      <c r="D475" s="780"/>
      <c r="E475" s="1679"/>
      <c r="F475" s="1679"/>
      <c r="G475" s="1679"/>
      <c r="H475" s="1679"/>
      <c r="I475" s="1679"/>
      <c r="J475" s="1679"/>
      <c r="K475" s="1679"/>
      <c r="L475" s="1679"/>
      <c r="M475" s="1679"/>
      <c r="N475" s="1679"/>
      <c r="O475" s="1679"/>
      <c r="P475" s="1679"/>
      <c r="Q475" s="1679"/>
      <c r="R475" s="1679"/>
      <c r="S475" s="1679"/>
      <c r="T475" s="1679"/>
      <c r="U475" s="1679"/>
      <c r="V475" s="1679"/>
      <c r="W475" s="1679"/>
      <c r="X475" s="1679"/>
      <c r="Y475" s="1679"/>
      <c r="Z475" s="1679"/>
      <c r="AA475" s="1679"/>
      <c r="AB475" s="1679"/>
      <c r="AC475" s="613"/>
      <c r="AD475" s="613"/>
      <c r="AE475" s="713"/>
      <c r="AF475" s="613"/>
      <c r="AG475" s="613"/>
      <c r="AH475" s="613"/>
      <c r="AI475" s="613"/>
      <c r="AJ475" s="613"/>
      <c r="AK475" s="613"/>
      <c r="AL475" s="613"/>
      <c r="AM475" s="706"/>
      <c r="AN475" s="806"/>
      <c r="AP475" s="810" t="s">
        <v>2364</v>
      </c>
    </row>
    <row r="476" spans="1:43" s="807" customFormat="1" ht="14.1" customHeight="1">
      <c r="A476" s="737"/>
      <c r="B476" s="686"/>
      <c r="C476" s="1250"/>
      <c r="D476" s="780" t="s">
        <v>26</v>
      </c>
      <c r="E476" s="2957" t="s">
        <v>2365</v>
      </c>
      <c r="F476" s="2957"/>
      <c r="G476" s="2957"/>
      <c r="H476" s="2957"/>
      <c r="I476" s="2957"/>
      <c r="J476" s="2957"/>
      <c r="K476" s="2957"/>
      <c r="L476" s="2957"/>
      <c r="M476" s="2957"/>
      <c r="N476" s="2957"/>
      <c r="O476" s="2957"/>
      <c r="P476" s="2957"/>
      <c r="Q476" s="2957"/>
      <c r="R476" s="2957"/>
      <c r="S476" s="2957"/>
      <c r="T476" s="2957"/>
      <c r="U476" s="2957"/>
      <c r="V476" s="2957"/>
      <c r="W476" s="2957"/>
      <c r="X476" s="2957"/>
      <c r="Y476" s="2957"/>
      <c r="Z476" s="2957"/>
      <c r="AA476" s="2957"/>
      <c r="AB476" s="2957"/>
      <c r="AC476" s="613"/>
      <c r="AD476" s="613"/>
      <c r="AE476" s="613"/>
      <c r="AF476" s="2885" t="s">
        <v>2329</v>
      </c>
      <c r="AG476" s="2885"/>
      <c r="AH476" s="2885"/>
      <c r="AI476" s="2885"/>
      <c r="AJ476" s="2885"/>
      <c r="AK476" s="2885"/>
      <c r="AL476" s="2885"/>
      <c r="AM476" s="706"/>
      <c r="AN476" s="809"/>
    </row>
    <row r="477" spans="1:43" s="807" customFormat="1" ht="12.75" customHeight="1">
      <c r="A477" s="737"/>
      <c r="B477" s="703"/>
      <c r="C477" s="1252"/>
      <c r="D477" s="703"/>
      <c r="E477" s="2957"/>
      <c r="F477" s="2957"/>
      <c r="G477" s="2957"/>
      <c r="H477" s="2957"/>
      <c r="I477" s="2957"/>
      <c r="J477" s="2957"/>
      <c r="K477" s="2957"/>
      <c r="L477" s="2957"/>
      <c r="M477" s="2957"/>
      <c r="N477" s="2957"/>
      <c r="O477" s="2957"/>
      <c r="P477" s="2957"/>
      <c r="Q477" s="2957"/>
      <c r="R477" s="2957"/>
      <c r="S477" s="2957"/>
      <c r="T477" s="2957"/>
      <c r="U477" s="2957"/>
      <c r="V477" s="2957"/>
      <c r="W477" s="2957"/>
      <c r="X477" s="2957"/>
      <c r="Y477" s="2957"/>
      <c r="Z477" s="2957"/>
      <c r="AA477" s="2957"/>
      <c r="AB477" s="2957"/>
      <c r="AC477" s="703"/>
      <c r="AD477" s="703"/>
      <c r="AE477" s="703"/>
      <c r="AF477" s="703"/>
      <c r="AG477" s="703"/>
      <c r="AH477" s="703"/>
      <c r="AI477" s="703"/>
      <c r="AJ477" s="613"/>
      <c r="AK477" s="686"/>
      <c r="AL477" s="686"/>
      <c r="AM477" s="706"/>
      <c r="AN477" s="806"/>
      <c r="AP477" s="628" t="s">
        <v>299</v>
      </c>
      <c r="AQ477" s="794">
        <v>0</v>
      </c>
    </row>
    <row r="478" spans="1:43" s="807" customFormat="1" ht="14.1" customHeight="1">
      <c r="A478" s="737"/>
      <c r="B478" s="703"/>
      <c r="C478" s="1252"/>
      <c r="D478" s="703"/>
      <c r="E478" s="2957"/>
      <c r="F478" s="2957"/>
      <c r="G478" s="2957"/>
      <c r="H478" s="2957"/>
      <c r="I478" s="2957"/>
      <c r="J478" s="2957"/>
      <c r="K478" s="2957"/>
      <c r="L478" s="2957"/>
      <c r="M478" s="2957"/>
      <c r="N478" s="2957"/>
      <c r="O478" s="2957"/>
      <c r="P478" s="2957"/>
      <c r="Q478" s="2957"/>
      <c r="R478" s="2957"/>
      <c r="S478" s="2957"/>
      <c r="T478" s="2957"/>
      <c r="U478" s="2957"/>
      <c r="V478" s="2957"/>
      <c r="W478" s="2957"/>
      <c r="X478" s="2957"/>
      <c r="Y478" s="2957"/>
      <c r="Z478" s="2957"/>
      <c r="AA478" s="2957"/>
      <c r="AB478" s="2957"/>
      <c r="AC478" s="703"/>
      <c r="AD478" s="703"/>
      <c r="AE478" s="703"/>
      <c r="AF478" s="703"/>
      <c r="AG478" s="703"/>
      <c r="AH478" s="703"/>
      <c r="AI478" s="703"/>
      <c r="AJ478" s="613"/>
      <c r="AK478" s="686"/>
      <c r="AL478" s="686"/>
      <c r="AM478" s="706"/>
      <c r="AN478" s="806"/>
      <c r="AP478" s="792" t="s">
        <v>21</v>
      </c>
      <c r="AQ478" s="628">
        <v>2</v>
      </c>
    </row>
    <row r="479" spans="1:43" s="807" customFormat="1" ht="14.1" customHeight="1">
      <c r="A479" s="737"/>
      <c r="B479" s="703"/>
      <c r="C479" s="1252"/>
      <c r="D479" s="703"/>
      <c r="E479" s="1680"/>
      <c r="F479" s="1680"/>
      <c r="G479" s="1680"/>
      <c r="H479" s="1680"/>
      <c r="I479" s="1680"/>
      <c r="J479" s="1680"/>
      <c r="K479" s="1680"/>
      <c r="L479" s="1680"/>
      <c r="M479" s="1680"/>
      <c r="N479" s="1680"/>
      <c r="O479" s="1680"/>
      <c r="P479" s="1680"/>
      <c r="Q479" s="1680"/>
      <c r="R479" s="1680"/>
      <c r="S479" s="1680"/>
      <c r="T479" s="1680"/>
      <c r="U479" s="1680"/>
      <c r="V479" s="1680"/>
      <c r="W479" s="1680"/>
      <c r="X479" s="1680"/>
      <c r="Y479" s="1680"/>
      <c r="Z479" s="1680"/>
      <c r="AA479" s="1680"/>
      <c r="AB479" s="1680"/>
      <c r="AC479" s="703"/>
      <c r="AD479" s="703"/>
      <c r="AE479" s="703"/>
      <c r="AF479" s="703"/>
      <c r="AG479" s="703"/>
      <c r="AH479" s="703"/>
      <c r="AI479" s="703"/>
      <c r="AJ479" s="613"/>
      <c r="AK479" s="686"/>
      <c r="AL479" s="686"/>
      <c r="AM479" s="706"/>
      <c r="AN479" s="806"/>
      <c r="AP479" s="792" t="s">
        <v>26</v>
      </c>
      <c r="AQ479" s="628">
        <v>3</v>
      </c>
    </row>
    <row r="480" spans="1:43" s="807" customFormat="1" ht="14.1" customHeight="1">
      <c r="A480" s="737"/>
      <c r="B480" s="703"/>
      <c r="C480" s="1252"/>
      <c r="D480" s="703" t="s">
        <v>2316</v>
      </c>
      <c r="E480" s="1679"/>
      <c r="F480" s="1679"/>
      <c r="G480" s="1679"/>
      <c r="H480" s="2951" t="s">
        <v>299</v>
      </c>
      <c r="I480" s="2951"/>
      <c r="J480" s="1680"/>
      <c r="K480" s="1680"/>
      <c r="L480" s="1680"/>
      <c r="M480" s="1680"/>
      <c r="N480" s="1680"/>
      <c r="O480" s="1680"/>
      <c r="P480" s="1680"/>
      <c r="Q480" s="1680"/>
      <c r="R480" s="1680"/>
      <c r="S480" s="1680"/>
      <c r="T480" s="1680"/>
      <c r="U480" s="1680"/>
      <c r="V480" s="1680"/>
      <c r="W480" s="1680"/>
      <c r="X480" s="1680"/>
      <c r="Y480" s="1680"/>
      <c r="Z480" s="1680"/>
      <c r="AA480" s="1680"/>
      <c r="AB480" s="1680"/>
      <c r="AC480" s="703"/>
      <c r="AD480" s="703"/>
      <c r="AE480" s="703"/>
      <c r="AF480" s="703"/>
      <c r="AG480" s="703"/>
      <c r="AH480" s="703"/>
      <c r="AI480" s="703"/>
      <c r="AJ480" s="613"/>
      <c r="AK480" s="686"/>
      <c r="AL480" s="686"/>
      <c r="AM480" s="706"/>
      <c r="AN480" s="806"/>
    </row>
    <row r="481" spans="1:81" s="808" customFormat="1" ht="14.25" customHeight="1">
      <c r="A481" s="737"/>
      <c r="B481" s="703"/>
      <c r="C481" s="1252"/>
      <c r="D481" s="703"/>
      <c r="E481" s="1680"/>
      <c r="F481" s="1680"/>
      <c r="G481" s="1680"/>
      <c r="H481" s="1680"/>
      <c r="I481" s="1680"/>
      <c r="J481" s="1680"/>
      <c r="K481" s="1680"/>
      <c r="L481" s="1680"/>
      <c r="M481" s="1680"/>
      <c r="N481" s="1680"/>
      <c r="O481" s="1680"/>
      <c r="P481" s="1680"/>
      <c r="Q481" s="1680"/>
      <c r="R481" s="1680"/>
      <c r="S481" s="1680"/>
      <c r="T481" s="1680"/>
      <c r="U481" s="1680"/>
      <c r="V481" s="1680"/>
      <c r="W481" s="1680"/>
      <c r="X481" s="1680"/>
      <c r="Y481" s="1680"/>
      <c r="Z481" s="1680"/>
      <c r="AA481" s="1680"/>
      <c r="AB481" s="1680"/>
      <c r="AC481" s="703"/>
      <c r="AD481" s="703"/>
      <c r="AE481" s="703"/>
      <c r="AF481" s="703"/>
      <c r="AG481" s="703"/>
      <c r="AH481" s="703"/>
      <c r="AI481" s="703"/>
      <c r="AJ481" s="613"/>
      <c r="AK481" s="686"/>
      <c r="AL481" s="686"/>
      <c r="AM481" s="706"/>
      <c r="AN481" s="811"/>
    </row>
    <row r="482" spans="1:81" s="808" customFormat="1" ht="12.75" customHeight="1">
      <c r="A482" s="748"/>
      <c r="B482" s="699"/>
      <c r="C482" s="1259"/>
      <c r="D482" s="689"/>
      <c r="E482" s="689"/>
      <c r="F482" s="689"/>
      <c r="G482" s="689"/>
      <c r="H482" s="689"/>
      <c r="I482" s="689"/>
      <c r="J482" s="1273"/>
      <c r="K482" s="1273"/>
      <c r="L482" s="1273"/>
      <c r="M482" s="1273"/>
      <c r="N482" s="1273"/>
      <c r="O482" s="1273"/>
      <c r="P482" s="1273"/>
      <c r="Q482" s="1273"/>
      <c r="R482" s="1273"/>
      <c r="S482" s="1273"/>
      <c r="T482" s="1273"/>
      <c r="U482" s="782"/>
      <c r="V482" s="782"/>
      <c r="W482" s="782"/>
      <c r="X482" s="782"/>
      <c r="Y482" s="1260"/>
      <c r="Z482" s="1260"/>
      <c r="AA482" s="1260"/>
      <c r="AB482" s="699"/>
      <c r="AC482" s="699"/>
      <c r="AD482" s="699"/>
      <c r="AE482" s="699"/>
      <c r="AF482" s="699"/>
      <c r="AG482" s="699"/>
      <c r="AH482" s="699"/>
      <c r="AI482" s="642" t="s">
        <v>2366</v>
      </c>
      <c r="AJ482" s="2911">
        <f>VLOOKUP($H$480,$AO$413:$AP$415,2,FALSE)</f>
        <v>0</v>
      </c>
      <c r="AK482" s="2913"/>
      <c r="AL482" s="685"/>
      <c r="AM482" s="682"/>
      <c r="AN482" s="811"/>
      <c r="AP482" s="2911"/>
      <c r="AQ482" s="2913"/>
    </row>
    <row r="483" spans="1:81" s="807" customFormat="1">
      <c r="A483" s="737"/>
      <c r="B483" s="704"/>
      <c r="C483" s="1253"/>
      <c r="D483" s="1255"/>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6"/>
      <c r="AT483" s="40"/>
      <c r="AU483" s="40"/>
      <c r="AV483" s="40"/>
      <c r="AW483" s="40"/>
      <c r="AX483" s="40"/>
      <c r="AY483" s="40"/>
      <c r="AZ483" s="40"/>
    </row>
    <row r="484" spans="1:81" s="807" customFormat="1" ht="13.15">
      <c r="A484" s="737"/>
      <c r="B484" s="613"/>
      <c r="C484" s="667" t="s">
        <v>2367</v>
      </c>
      <c r="D484" s="1274"/>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6"/>
      <c r="AT484" s="40"/>
      <c r="AU484" s="40"/>
      <c r="AV484" s="40"/>
      <c r="AW484" s="40"/>
      <c r="AX484" s="40"/>
      <c r="AY484" s="40"/>
      <c r="AZ484" s="40"/>
    </row>
    <row r="485" spans="1:81" s="807" customFormat="1">
      <c r="A485" s="737"/>
      <c r="B485" s="704"/>
      <c r="C485" s="1253"/>
      <c r="D485" s="1255"/>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6"/>
      <c r="AT485" s="40"/>
      <c r="AU485" s="40"/>
      <c r="AV485" s="40"/>
      <c r="AW485" s="40"/>
      <c r="AX485" s="40"/>
      <c r="AY485" s="40"/>
      <c r="AZ485" s="40"/>
    </row>
    <row r="486" spans="1:81" s="807" customFormat="1" ht="13.15">
      <c r="A486" s="737"/>
      <c r="B486" s="613"/>
      <c r="C486" s="1250"/>
      <c r="D486" s="780" t="s">
        <v>21</v>
      </c>
      <c r="E486" s="2932" t="s">
        <v>2368</v>
      </c>
      <c r="F486" s="2932"/>
      <c r="G486" s="2932"/>
      <c r="H486" s="2932"/>
      <c r="I486" s="2932"/>
      <c r="J486" s="2932"/>
      <c r="K486" s="2932"/>
      <c r="L486" s="2932"/>
      <c r="M486" s="2932"/>
      <c r="N486" s="2932"/>
      <c r="O486" s="2932"/>
      <c r="P486" s="2932"/>
      <c r="Q486" s="2932"/>
      <c r="R486" s="2932"/>
      <c r="S486" s="2932"/>
      <c r="T486" s="2932"/>
      <c r="U486" s="2932"/>
      <c r="V486" s="2932"/>
      <c r="W486" s="2932"/>
      <c r="X486" s="2932"/>
      <c r="Y486" s="2932"/>
      <c r="Z486" s="2932"/>
      <c r="AA486" s="2932"/>
      <c r="AB486" s="2932"/>
      <c r="AC486" s="613"/>
      <c r="AD486" s="613"/>
      <c r="AE486" s="613"/>
      <c r="AF486" s="2885" t="s">
        <v>2179</v>
      </c>
      <c r="AG486" s="2885"/>
      <c r="AH486" s="2885"/>
      <c r="AI486" s="2885"/>
      <c r="AJ486" s="2885"/>
      <c r="AK486" s="2885"/>
      <c r="AL486" s="2885"/>
      <c r="AM486" s="706"/>
      <c r="AN486" s="806"/>
      <c r="AT486" s="40"/>
      <c r="AU486" s="40"/>
      <c r="AV486" s="40"/>
      <c r="AW486" s="40"/>
      <c r="AX486" s="40"/>
      <c r="AY486" s="40"/>
      <c r="AZ486" s="40"/>
    </row>
    <row r="487" spans="1:81" s="807" customFormat="1">
      <c r="A487" s="737"/>
      <c r="B487" s="703"/>
      <c r="C487" s="1252"/>
      <c r="D487" s="780"/>
      <c r="E487" s="2932"/>
      <c r="F487" s="2932"/>
      <c r="G487" s="2932"/>
      <c r="H487" s="2932"/>
      <c r="I487" s="2932"/>
      <c r="J487" s="2932"/>
      <c r="K487" s="2932"/>
      <c r="L487" s="2932"/>
      <c r="M487" s="2932"/>
      <c r="N487" s="2932"/>
      <c r="O487" s="2932"/>
      <c r="P487" s="2932"/>
      <c r="Q487" s="2932"/>
      <c r="R487" s="2932"/>
      <c r="S487" s="2932"/>
      <c r="T487" s="2932"/>
      <c r="U487" s="2932"/>
      <c r="V487" s="2932"/>
      <c r="W487" s="2932"/>
      <c r="X487" s="2932"/>
      <c r="Y487" s="2932"/>
      <c r="Z487" s="2932"/>
      <c r="AA487" s="2932"/>
      <c r="AB487" s="2932"/>
      <c r="AC487" s="613"/>
      <c r="AD487" s="613"/>
      <c r="AE487" s="703"/>
      <c r="AF487" s="703"/>
      <c r="AG487" s="703"/>
      <c r="AH487" s="703"/>
      <c r="AI487" s="703"/>
      <c r="AJ487" s="703"/>
      <c r="AK487" s="703"/>
      <c r="AL487" s="703"/>
      <c r="AM487" s="706"/>
      <c r="AN487" s="806"/>
      <c r="AT487" s="40"/>
      <c r="AU487" s="40"/>
      <c r="AV487" s="40"/>
      <c r="AW487" s="40"/>
      <c r="AX487" s="40"/>
      <c r="AY487" s="40"/>
      <c r="AZ487" s="40"/>
    </row>
    <row r="488" spans="1:81" s="807" customFormat="1">
      <c r="A488" s="737"/>
      <c r="B488" s="704"/>
      <c r="C488" s="1253"/>
      <c r="D488" s="780"/>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6"/>
      <c r="AT488" s="40"/>
      <c r="AU488" s="40"/>
      <c r="AV488" s="40"/>
      <c r="AW488" s="40"/>
      <c r="AX488" s="40"/>
      <c r="AY488" s="40"/>
      <c r="AZ488" s="40"/>
    </row>
    <row r="489" spans="1:81" s="807" customFormat="1" ht="12.75" customHeight="1">
      <c r="A489" s="737"/>
      <c r="B489" s="686"/>
      <c r="C489" s="1250"/>
      <c r="D489" s="780" t="s">
        <v>26</v>
      </c>
      <c r="E489" s="2932" t="s">
        <v>2369</v>
      </c>
      <c r="F489" s="2932"/>
      <c r="G489" s="2932"/>
      <c r="H489" s="2932"/>
      <c r="I489" s="2932"/>
      <c r="J489" s="2932"/>
      <c r="K489" s="2932"/>
      <c r="L489" s="2932"/>
      <c r="M489" s="2932"/>
      <c r="N489" s="2932"/>
      <c r="O489" s="2932"/>
      <c r="P489" s="2932"/>
      <c r="Q489" s="2932"/>
      <c r="R489" s="2932"/>
      <c r="S489" s="2932"/>
      <c r="T489" s="2932"/>
      <c r="U489" s="2932"/>
      <c r="V489" s="2932"/>
      <c r="W489" s="2932"/>
      <c r="X489" s="2932"/>
      <c r="Y489" s="2932"/>
      <c r="Z489" s="2932"/>
      <c r="AA489" s="2932"/>
      <c r="AB489" s="2932"/>
      <c r="AC489" s="613"/>
      <c r="AD489" s="613"/>
      <c r="AE489" s="613"/>
      <c r="AF489" s="2885" t="s">
        <v>2329</v>
      </c>
      <c r="AG489" s="2885"/>
      <c r="AH489" s="2885"/>
      <c r="AI489" s="2885"/>
      <c r="AJ489" s="2885"/>
      <c r="AK489" s="2885"/>
      <c r="AL489" s="2885"/>
      <c r="AM489" s="706"/>
      <c r="AN489" s="806"/>
      <c r="AT489" s="40"/>
      <c r="AU489" s="40"/>
      <c r="AV489" s="40"/>
      <c r="AW489" s="40"/>
      <c r="AX489" s="40"/>
      <c r="AY489" s="40"/>
      <c r="AZ489" s="40"/>
    </row>
    <row r="490" spans="1:81" s="807" customFormat="1">
      <c r="A490" s="737"/>
      <c r="B490" s="703"/>
      <c r="C490" s="1252"/>
      <c r="D490" s="703"/>
      <c r="E490" s="2932"/>
      <c r="F490" s="2932"/>
      <c r="G490" s="2932"/>
      <c r="H490" s="2932"/>
      <c r="I490" s="2932"/>
      <c r="J490" s="2932"/>
      <c r="K490" s="2932"/>
      <c r="L490" s="2932"/>
      <c r="M490" s="2932"/>
      <c r="N490" s="2932"/>
      <c r="O490" s="2932"/>
      <c r="P490" s="2932"/>
      <c r="Q490" s="2932"/>
      <c r="R490" s="2932"/>
      <c r="S490" s="2932"/>
      <c r="T490" s="2932"/>
      <c r="U490" s="2932"/>
      <c r="V490" s="2932"/>
      <c r="W490" s="2932"/>
      <c r="X490" s="2932"/>
      <c r="Y490" s="2932"/>
      <c r="Z490" s="2932"/>
      <c r="AA490" s="2932"/>
      <c r="AB490" s="2932"/>
      <c r="AC490" s="703"/>
      <c r="AD490" s="703"/>
      <c r="AE490" s="703"/>
      <c r="AF490" s="703"/>
      <c r="AG490" s="703"/>
      <c r="AH490" s="703"/>
      <c r="AI490" s="703"/>
      <c r="AJ490" s="613"/>
      <c r="AK490" s="686"/>
      <c r="AL490" s="686"/>
      <c r="AM490" s="706"/>
      <c r="AN490" s="806"/>
      <c r="AT490" s="40"/>
      <c r="AU490" s="40"/>
      <c r="AV490" s="40"/>
      <c r="AW490" s="40"/>
      <c r="AX490" s="40"/>
      <c r="AY490" s="40"/>
      <c r="AZ490" s="40"/>
    </row>
    <row r="491" spans="1:81" s="807" customFormat="1">
      <c r="A491" s="737"/>
      <c r="B491" s="703"/>
      <c r="C491" s="1252"/>
      <c r="D491" s="703"/>
      <c r="E491" s="1673"/>
      <c r="F491" s="1673"/>
      <c r="G491" s="1673"/>
      <c r="H491" s="1673"/>
      <c r="I491" s="1673"/>
      <c r="J491" s="1673"/>
      <c r="K491" s="1673"/>
      <c r="L491" s="1673"/>
      <c r="M491" s="1673"/>
      <c r="N491" s="1673"/>
      <c r="O491" s="1673"/>
      <c r="P491" s="1673"/>
      <c r="Q491" s="1673"/>
      <c r="R491" s="1673"/>
      <c r="S491" s="1673"/>
      <c r="T491" s="1673"/>
      <c r="U491" s="1673"/>
      <c r="V491" s="1673"/>
      <c r="W491" s="1673"/>
      <c r="X491" s="1673"/>
      <c r="Y491" s="1673"/>
      <c r="Z491" s="1673"/>
      <c r="AA491" s="1673"/>
      <c r="AB491" s="1673"/>
      <c r="AC491" s="703"/>
      <c r="AD491" s="703"/>
      <c r="AE491" s="703"/>
      <c r="AF491" s="703"/>
      <c r="AG491" s="703"/>
      <c r="AH491" s="703"/>
      <c r="AI491" s="703"/>
      <c r="AJ491" s="613"/>
      <c r="AK491" s="686"/>
      <c r="AL491" s="686"/>
      <c r="AM491" s="706"/>
      <c r="AN491" s="806"/>
      <c r="AT491" s="40"/>
      <c r="AU491" s="40"/>
      <c r="AV491" s="40"/>
      <c r="AW491" s="40"/>
      <c r="AX491" s="40"/>
      <c r="AY491" s="40"/>
      <c r="AZ491" s="40"/>
    </row>
    <row r="492" spans="1:81" s="807" customFormat="1" ht="12.75" customHeight="1">
      <c r="A492" s="737"/>
      <c r="B492" s="703"/>
      <c r="C492" s="1252"/>
      <c r="D492" s="703" t="s">
        <v>2316</v>
      </c>
      <c r="E492" s="1679"/>
      <c r="F492" s="1679"/>
      <c r="G492" s="1679"/>
      <c r="H492" s="2951" t="s">
        <v>299</v>
      </c>
      <c r="I492" s="2951"/>
      <c r="J492" s="1673"/>
      <c r="K492" s="1673"/>
      <c r="L492" s="1673"/>
      <c r="M492" s="1673"/>
      <c r="N492" s="1673"/>
      <c r="O492" s="1673"/>
      <c r="P492" s="1673"/>
      <c r="Q492" s="1673"/>
      <c r="R492" s="1673"/>
      <c r="S492" s="1673"/>
      <c r="T492" s="1673"/>
      <c r="U492" s="1673"/>
      <c r="V492" s="1673"/>
      <c r="W492" s="1673"/>
      <c r="X492" s="1673"/>
      <c r="Y492" s="1673"/>
      <c r="Z492" s="1673"/>
      <c r="AA492" s="1673"/>
      <c r="AB492" s="1673"/>
      <c r="AC492" s="703"/>
      <c r="AD492" s="703"/>
      <c r="AE492" s="703"/>
      <c r="AF492" s="703"/>
      <c r="AG492" s="703"/>
      <c r="AH492" s="703"/>
      <c r="AI492" s="703"/>
      <c r="AJ492" s="613"/>
      <c r="AK492" s="686"/>
      <c r="AL492" s="686"/>
      <c r="AM492" s="706"/>
      <c r="AN492" s="806"/>
      <c r="AT492" s="40"/>
      <c r="AU492" s="40"/>
      <c r="AV492" s="40"/>
      <c r="AW492" s="40"/>
      <c r="AX492" s="40"/>
      <c r="AY492" s="40"/>
      <c r="AZ492" s="40"/>
    </row>
    <row r="493" spans="1:81" s="807" customFormat="1">
      <c r="A493" s="737"/>
      <c r="B493" s="703"/>
      <c r="C493" s="1252"/>
      <c r="D493" s="703"/>
      <c r="E493" s="1673"/>
      <c r="F493" s="1673"/>
      <c r="G493" s="1673"/>
      <c r="H493" s="1673"/>
      <c r="I493" s="1673"/>
      <c r="J493" s="1673"/>
      <c r="K493" s="1673"/>
      <c r="L493" s="1673"/>
      <c r="M493" s="1673"/>
      <c r="N493" s="1673"/>
      <c r="O493" s="1673"/>
      <c r="P493" s="1673"/>
      <c r="Q493" s="1673"/>
      <c r="R493" s="1673"/>
      <c r="S493" s="1673"/>
      <c r="T493" s="1673"/>
      <c r="U493" s="1673"/>
      <c r="V493" s="1673"/>
      <c r="W493" s="1673"/>
      <c r="X493" s="1673"/>
      <c r="Y493" s="1673"/>
      <c r="Z493" s="1673"/>
      <c r="AA493" s="1673"/>
      <c r="AB493" s="1673"/>
      <c r="AC493" s="703"/>
      <c r="AD493" s="703"/>
      <c r="AE493" s="703"/>
      <c r="AF493" s="703"/>
      <c r="AG493" s="703"/>
      <c r="AH493" s="703"/>
      <c r="AI493" s="703"/>
      <c r="AJ493" s="613"/>
      <c r="AK493" s="686"/>
      <c r="AL493" s="686"/>
      <c r="AM493" s="706"/>
      <c r="AN493" s="806"/>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7" customFormat="1" ht="13.15">
      <c r="A494" s="748"/>
      <c r="B494" s="699"/>
      <c r="C494" s="1259"/>
      <c r="D494" s="699"/>
      <c r="E494" s="1272"/>
      <c r="F494" s="1272"/>
      <c r="G494" s="1272"/>
      <c r="H494" s="1272"/>
      <c r="I494" s="1272"/>
      <c r="J494" s="1272"/>
      <c r="K494" s="1272"/>
      <c r="L494" s="1272"/>
      <c r="M494" s="1272"/>
      <c r="N494" s="1272"/>
      <c r="O494" s="1272"/>
      <c r="P494" s="1272"/>
      <c r="Q494" s="1272"/>
      <c r="R494" s="1272"/>
      <c r="S494" s="1272"/>
      <c r="T494" s="1272"/>
      <c r="U494" s="1272"/>
      <c r="V494" s="782"/>
      <c r="W494" s="782"/>
      <c r="X494" s="782"/>
      <c r="Y494" s="1260"/>
      <c r="Z494" s="1260"/>
      <c r="AA494" s="1260"/>
      <c r="AB494" s="699"/>
      <c r="AC494" s="699"/>
      <c r="AD494" s="699"/>
      <c r="AE494" s="699"/>
      <c r="AF494" s="699"/>
      <c r="AG494" s="699"/>
      <c r="AH494" s="699"/>
      <c r="AI494" s="642" t="s">
        <v>2370</v>
      </c>
      <c r="AJ494" s="2911">
        <f>VLOOKUP($H$492,$AO$427:$AP$429,2,FALSE)</f>
        <v>0</v>
      </c>
      <c r="AK494" s="2913"/>
      <c r="AL494" s="685"/>
      <c r="AM494" s="682"/>
      <c r="AN494" s="806"/>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7" customFormat="1" ht="12.75" customHeight="1">
      <c r="A495" s="737"/>
      <c r="B495" s="703"/>
      <c r="C495" s="1252"/>
      <c r="D495" s="613"/>
      <c r="E495" s="613"/>
      <c r="F495" s="613"/>
      <c r="G495" s="613"/>
      <c r="H495" s="613"/>
      <c r="I495" s="613"/>
      <c r="J495" s="1673"/>
      <c r="K495" s="1673"/>
      <c r="L495" s="1673"/>
      <c r="M495" s="1673"/>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6"/>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7" customFormat="1" ht="12.75" customHeight="1">
      <c r="A496" s="628"/>
      <c r="B496" s="613"/>
      <c r="C496" s="667" t="s">
        <v>2371</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6"/>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7" customFormat="1">
      <c r="A497" s="737"/>
      <c r="B497" s="704"/>
      <c r="C497" s="1275"/>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6"/>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7" customFormat="1" ht="13.15">
      <c r="A498" s="737"/>
      <c r="B498" s="613"/>
      <c r="C498" s="1250"/>
      <c r="D498" s="780" t="s">
        <v>21</v>
      </c>
      <c r="E498" s="2932" t="s">
        <v>2372</v>
      </c>
      <c r="F498" s="2932"/>
      <c r="G498" s="2932"/>
      <c r="H498" s="2932"/>
      <c r="I498" s="2932"/>
      <c r="J498" s="2932"/>
      <c r="K498" s="2932"/>
      <c r="L498" s="2932"/>
      <c r="M498" s="2932"/>
      <c r="N498" s="2932"/>
      <c r="O498" s="2932"/>
      <c r="P498" s="2932"/>
      <c r="Q498" s="2932"/>
      <c r="R498" s="2932"/>
      <c r="S498" s="2932"/>
      <c r="T498" s="2932"/>
      <c r="U498" s="2932"/>
      <c r="V498" s="2932"/>
      <c r="W498" s="2932"/>
      <c r="X498" s="2932"/>
      <c r="Y498" s="2932"/>
      <c r="Z498" s="2932"/>
      <c r="AA498" s="2932"/>
      <c r="AB498" s="2932"/>
      <c r="AC498" s="613"/>
      <c r="AD498" s="613"/>
      <c r="AE498" s="613"/>
      <c r="AF498" s="2885" t="s">
        <v>2179</v>
      </c>
      <c r="AG498" s="2885"/>
      <c r="AH498" s="2885"/>
      <c r="AI498" s="2885"/>
      <c r="AJ498" s="2885"/>
      <c r="AK498" s="2885"/>
      <c r="AL498" s="2885"/>
      <c r="AM498" s="706"/>
      <c r="AN498" s="806"/>
      <c r="AT498" s="40"/>
      <c r="AU498" s="40"/>
      <c r="AV498" s="40"/>
      <c r="AW498" s="40"/>
      <c r="AX498" s="40"/>
      <c r="AY498" s="40"/>
      <c r="AZ498" s="40"/>
    </row>
    <row r="499" spans="1:81" s="807" customFormat="1" ht="13.15">
      <c r="A499" s="737"/>
      <c r="B499" s="613"/>
      <c r="C499" s="1250"/>
      <c r="D499" s="780"/>
      <c r="E499" s="2932"/>
      <c r="F499" s="2932"/>
      <c r="G499" s="2932"/>
      <c r="H499" s="2932"/>
      <c r="I499" s="2932"/>
      <c r="J499" s="2932"/>
      <c r="K499" s="2932"/>
      <c r="L499" s="2932"/>
      <c r="M499" s="2932"/>
      <c r="N499" s="2932"/>
      <c r="O499" s="2932"/>
      <c r="P499" s="2932"/>
      <c r="Q499" s="2932"/>
      <c r="R499" s="2932"/>
      <c r="S499" s="2932"/>
      <c r="T499" s="2932"/>
      <c r="U499" s="2932"/>
      <c r="V499" s="2932"/>
      <c r="W499" s="2932"/>
      <c r="X499" s="2932"/>
      <c r="Y499" s="2932"/>
      <c r="Z499" s="2932"/>
      <c r="AA499" s="2932"/>
      <c r="AB499" s="2932"/>
      <c r="AC499" s="613"/>
      <c r="AD499" s="613"/>
      <c r="AE499" s="613"/>
      <c r="AF499" s="1667"/>
      <c r="AG499" s="1667"/>
      <c r="AH499" s="1667"/>
      <c r="AI499" s="1667"/>
      <c r="AJ499" s="1667"/>
      <c r="AK499" s="1667"/>
      <c r="AL499" s="1667"/>
      <c r="AM499" s="706"/>
      <c r="AN499" s="806"/>
      <c r="AT499" s="40"/>
      <c r="AU499" s="40"/>
      <c r="AV499" s="40"/>
      <c r="AW499" s="40"/>
      <c r="AX499" s="40"/>
      <c r="AY499" s="40"/>
      <c r="AZ499" s="40"/>
    </row>
    <row r="500" spans="1:81" s="807" customFormat="1">
      <c r="A500" s="737"/>
      <c r="B500" s="703"/>
      <c r="C500" s="1252"/>
      <c r="D500" s="780"/>
      <c r="E500" s="2932"/>
      <c r="F500" s="2932"/>
      <c r="G500" s="2932"/>
      <c r="H500" s="2932"/>
      <c r="I500" s="2932"/>
      <c r="J500" s="2932"/>
      <c r="K500" s="2932"/>
      <c r="L500" s="2932"/>
      <c r="M500" s="2932"/>
      <c r="N500" s="2932"/>
      <c r="O500" s="2932"/>
      <c r="P500" s="2932"/>
      <c r="Q500" s="2932"/>
      <c r="R500" s="2932"/>
      <c r="S500" s="2932"/>
      <c r="T500" s="2932"/>
      <c r="U500" s="2932"/>
      <c r="V500" s="2932"/>
      <c r="W500" s="2932"/>
      <c r="X500" s="2932"/>
      <c r="Y500" s="2932"/>
      <c r="Z500" s="2932"/>
      <c r="AA500" s="2932"/>
      <c r="AB500" s="2932"/>
      <c r="AC500" s="613"/>
      <c r="AD500" s="613"/>
      <c r="AE500" s="613"/>
      <c r="AF500" s="613"/>
      <c r="AG500" s="613"/>
      <c r="AH500" s="613"/>
      <c r="AI500" s="613"/>
      <c r="AJ500" s="613"/>
      <c r="AK500" s="613"/>
      <c r="AL500" s="686"/>
      <c r="AM500" s="706"/>
      <c r="AN500" s="806"/>
    </row>
    <row r="501" spans="1:81" s="808" customFormat="1" ht="12.75" customHeight="1">
      <c r="A501" s="737"/>
      <c r="B501" s="703"/>
      <c r="C501" s="1252"/>
      <c r="D501" s="780"/>
      <c r="E501" s="2932"/>
      <c r="F501" s="2932"/>
      <c r="G501" s="2932"/>
      <c r="H501" s="2932"/>
      <c r="I501" s="2932"/>
      <c r="J501" s="2932"/>
      <c r="K501" s="2932"/>
      <c r="L501" s="2932"/>
      <c r="M501" s="2932"/>
      <c r="N501" s="2932"/>
      <c r="O501" s="2932"/>
      <c r="P501" s="2932"/>
      <c r="Q501" s="2932"/>
      <c r="R501" s="2932"/>
      <c r="S501" s="2932"/>
      <c r="T501" s="2932"/>
      <c r="U501" s="2932"/>
      <c r="V501" s="2932"/>
      <c r="W501" s="2932"/>
      <c r="X501" s="2932"/>
      <c r="Y501" s="2932"/>
      <c r="Z501" s="2932"/>
      <c r="AA501" s="2932"/>
      <c r="AB501" s="2932"/>
      <c r="AC501" s="613"/>
      <c r="AD501" s="613"/>
      <c r="AE501" s="703"/>
      <c r="AF501" s="703"/>
      <c r="AG501" s="686"/>
      <c r="AH501" s="686"/>
      <c r="AI501" s="686"/>
      <c r="AJ501" s="686"/>
      <c r="AK501" s="686"/>
      <c r="AL501" s="686"/>
      <c r="AM501" s="706"/>
      <c r="AN501" s="812"/>
      <c r="AO501" s="45"/>
    </row>
    <row r="502" spans="1:81" s="807" customFormat="1">
      <c r="A502" s="1678"/>
      <c r="B502" s="685"/>
      <c r="C502" s="1253"/>
      <c r="D502" s="780"/>
      <c r="E502" s="1276"/>
      <c r="F502" s="1276"/>
      <c r="G502" s="1276"/>
      <c r="H502" s="1276"/>
      <c r="I502" s="1276"/>
      <c r="J502" s="1276"/>
      <c r="K502" s="1276"/>
      <c r="L502" s="1276"/>
      <c r="M502" s="1276"/>
      <c r="N502" s="1276"/>
      <c r="O502" s="1276"/>
      <c r="P502" s="1276"/>
      <c r="Q502" s="1276"/>
      <c r="R502" s="1276"/>
      <c r="S502" s="1276"/>
      <c r="T502" s="1276"/>
      <c r="U502" s="1276"/>
      <c r="V502" s="1276"/>
      <c r="W502" s="1276"/>
      <c r="X502" s="1276"/>
      <c r="Y502" s="1276"/>
      <c r="Z502" s="1276"/>
      <c r="AA502" s="1276"/>
      <c r="AB502" s="1276"/>
      <c r="AC502" s="613"/>
      <c r="AD502" s="613"/>
      <c r="AE502" s="686"/>
      <c r="AF502" s="613"/>
      <c r="AG502" s="613"/>
      <c r="AH502" s="613"/>
      <c r="AI502" s="613"/>
      <c r="AJ502" s="613"/>
      <c r="AK502" s="613"/>
      <c r="AL502" s="613"/>
      <c r="AM502" s="706"/>
      <c r="AN502" s="806"/>
      <c r="AO502" s="84"/>
      <c r="AP502" s="40"/>
    </row>
    <row r="503" spans="1:81" s="807" customFormat="1" ht="13.15">
      <c r="A503" s="737"/>
      <c r="B503" s="686"/>
      <c r="C503" s="1250"/>
      <c r="D503" s="780" t="s">
        <v>26</v>
      </c>
      <c r="E503" s="2932" t="s">
        <v>2373</v>
      </c>
      <c r="F503" s="2932"/>
      <c r="G503" s="2932"/>
      <c r="H503" s="2932"/>
      <c r="I503" s="2932"/>
      <c r="J503" s="2932"/>
      <c r="K503" s="2932"/>
      <c r="L503" s="2932"/>
      <c r="M503" s="2932"/>
      <c r="N503" s="2932"/>
      <c r="O503" s="2932"/>
      <c r="P503" s="2932"/>
      <c r="Q503" s="2932"/>
      <c r="R503" s="2932"/>
      <c r="S503" s="2932"/>
      <c r="T503" s="2932"/>
      <c r="U503" s="2932"/>
      <c r="V503" s="2932"/>
      <c r="W503" s="2932"/>
      <c r="X503" s="2932"/>
      <c r="Y503" s="2932"/>
      <c r="Z503" s="2932"/>
      <c r="AA503" s="2932"/>
      <c r="AB503" s="651"/>
      <c r="AC503" s="613"/>
      <c r="AD503" s="613"/>
      <c r="AE503" s="613"/>
      <c r="AF503" s="2885" t="s">
        <v>2329</v>
      </c>
      <c r="AG503" s="2885"/>
      <c r="AH503" s="2885"/>
      <c r="AI503" s="2885"/>
      <c r="AJ503" s="2885"/>
      <c r="AK503" s="2885"/>
      <c r="AL503" s="2885"/>
      <c r="AM503" s="706"/>
      <c r="AN503" s="806"/>
      <c r="AO503" s="84"/>
      <c r="AP503" s="40"/>
    </row>
    <row r="504" spans="1:81" s="807" customFormat="1" ht="13.15">
      <c r="A504" s="737"/>
      <c r="B504" s="686"/>
      <c r="C504" s="1250"/>
      <c r="D504" s="780"/>
      <c r="E504" s="2932"/>
      <c r="F504" s="2932"/>
      <c r="G504" s="2932"/>
      <c r="H504" s="2932"/>
      <c r="I504" s="2932"/>
      <c r="J504" s="2932"/>
      <c r="K504" s="2932"/>
      <c r="L504" s="2932"/>
      <c r="M504" s="2932"/>
      <c r="N504" s="2932"/>
      <c r="O504" s="2932"/>
      <c r="P504" s="2932"/>
      <c r="Q504" s="2932"/>
      <c r="R504" s="2932"/>
      <c r="S504" s="2932"/>
      <c r="T504" s="2932"/>
      <c r="U504" s="2932"/>
      <c r="V504" s="2932"/>
      <c r="W504" s="2932"/>
      <c r="X504" s="2932"/>
      <c r="Y504" s="2932"/>
      <c r="Z504" s="2932"/>
      <c r="AA504" s="2932"/>
      <c r="AB504" s="651"/>
      <c r="AC504" s="613"/>
      <c r="AD504" s="613"/>
      <c r="AE504" s="613"/>
      <c r="AF504" s="1667"/>
      <c r="AG504" s="1667"/>
      <c r="AH504" s="1667"/>
      <c r="AI504" s="1667"/>
      <c r="AJ504" s="1667"/>
      <c r="AK504" s="1667"/>
      <c r="AL504" s="1667"/>
      <c r="AM504" s="706"/>
      <c r="AN504" s="806"/>
      <c r="AO504" s="84"/>
      <c r="AP504" s="40"/>
    </row>
    <row r="505" spans="1:81" s="807" customFormat="1" ht="13.15">
      <c r="A505" s="737"/>
      <c r="B505" s="686"/>
      <c r="C505" s="1250"/>
      <c r="D505" s="703"/>
      <c r="E505" s="2932"/>
      <c r="F505" s="2932"/>
      <c r="G505" s="2932"/>
      <c r="H505" s="2932"/>
      <c r="I505" s="2932"/>
      <c r="J505" s="2932"/>
      <c r="K505" s="2932"/>
      <c r="L505" s="2932"/>
      <c r="M505" s="2932"/>
      <c r="N505" s="2932"/>
      <c r="O505" s="2932"/>
      <c r="P505" s="2932"/>
      <c r="Q505" s="2932"/>
      <c r="R505" s="2932"/>
      <c r="S505" s="2932"/>
      <c r="T505" s="2932"/>
      <c r="U505" s="2932"/>
      <c r="V505" s="2932"/>
      <c r="W505" s="2932"/>
      <c r="X505" s="2932"/>
      <c r="Y505" s="2932"/>
      <c r="Z505" s="2932"/>
      <c r="AA505" s="2932"/>
      <c r="AB505" s="651"/>
      <c r="AC505" s="1667"/>
      <c r="AD505" s="1667"/>
      <c r="AE505" s="1667"/>
      <c r="AF505" s="1667"/>
      <c r="AG505" s="1667"/>
      <c r="AH505" s="1667"/>
      <c r="AI505" s="1667"/>
      <c r="AJ505" s="613"/>
      <c r="AK505" s="686"/>
      <c r="AL505" s="686"/>
      <c r="AM505" s="706"/>
      <c r="AN505" s="806"/>
      <c r="AO505" s="84"/>
      <c r="AP505" s="40"/>
    </row>
    <row r="506" spans="1:81" s="807" customFormat="1" ht="13.15">
      <c r="A506" s="737"/>
      <c r="B506" s="686"/>
      <c r="C506" s="1250"/>
      <c r="D506" s="703"/>
      <c r="E506" s="2932"/>
      <c r="F506" s="2932"/>
      <c r="G506" s="2932"/>
      <c r="H506" s="2932"/>
      <c r="I506" s="2932"/>
      <c r="J506" s="2932"/>
      <c r="K506" s="2932"/>
      <c r="L506" s="2932"/>
      <c r="M506" s="2932"/>
      <c r="N506" s="2932"/>
      <c r="O506" s="2932"/>
      <c r="P506" s="2932"/>
      <c r="Q506" s="2932"/>
      <c r="R506" s="2932"/>
      <c r="S506" s="2932"/>
      <c r="T506" s="2932"/>
      <c r="U506" s="2932"/>
      <c r="V506" s="2932"/>
      <c r="W506" s="2932"/>
      <c r="X506" s="2932"/>
      <c r="Y506" s="2932"/>
      <c r="Z506" s="2932"/>
      <c r="AA506" s="2932"/>
      <c r="AB506" s="651"/>
      <c r="AC506" s="1667"/>
      <c r="AD506" s="1667"/>
      <c r="AE506" s="1667"/>
      <c r="AF506" s="1667"/>
      <c r="AG506" s="1667"/>
      <c r="AH506" s="1667"/>
      <c r="AI506" s="1667"/>
      <c r="AJ506" s="613"/>
      <c r="AK506" s="686"/>
      <c r="AL506" s="686"/>
      <c r="AM506" s="706"/>
      <c r="AN506" s="806"/>
      <c r="AO506" s="84"/>
      <c r="AP506" s="40"/>
    </row>
    <row r="507" spans="1:81" s="807" customFormat="1" ht="13.15">
      <c r="A507" s="737"/>
      <c r="B507" s="686"/>
      <c r="C507" s="1250"/>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67"/>
      <c r="AD507" s="1667"/>
      <c r="AE507" s="1667"/>
      <c r="AF507" s="1667"/>
      <c r="AG507" s="1667"/>
      <c r="AH507" s="1667"/>
      <c r="AI507" s="1667"/>
      <c r="AJ507" s="613"/>
      <c r="AK507" s="686"/>
      <c r="AL507" s="686"/>
      <c r="AM507" s="706"/>
      <c r="AN507" s="806"/>
    </row>
    <row r="508" spans="1:81" s="807" customFormat="1" ht="12.75" customHeight="1">
      <c r="A508" s="737"/>
      <c r="B508" s="686"/>
      <c r="C508" s="1250"/>
      <c r="D508" s="703" t="s">
        <v>2316</v>
      </c>
      <c r="E508" s="1679"/>
      <c r="F508" s="1679"/>
      <c r="G508" s="1679"/>
      <c r="H508" s="2951" t="s">
        <v>21</v>
      </c>
      <c r="I508" s="2951"/>
      <c r="J508" s="754"/>
      <c r="K508" s="754"/>
      <c r="L508" s="754"/>
      <c r="M508" s="754"/>
      <c r="N508" s="754"/>
      <c r="O508" s="754"/>
      <c r="P508" s="754"/>
      <c r="Q508" s="754"/>
      <c r="R508" s="754"/>
      <c r="S508" s="754"/>
      <c r="T508" s="754"/>
      <c r="U508" s="754"/>
      <c r="V508" s="754"/>
      <c r="W508" s="754"/>
      <c r="X508" s="754"/>
      <c r="Y508" s="754"/>
      <c r="Z508" s="754"/>
      <c r="AA508" s="754"/>
      <c r="AB508" s="754"/>
      <c r="AC508" s="1667"/>
      <c r="AD508" s="1667"/>
      <c r="AE508" s="1667"/>
      <c r="AF508" s="1667"/>
      <c r="AG508" s="1667"/>
      <c r="AH508" s="1667"/>
      <c r="AI508" s="1667"/>
      <c r="AJ508" s="613"/>
      <c r="AK508" s="686"/>
      <c r="AL508" s="686"/>
      <c r="AM508" s="706"/>
      <c r="AN508" s="806"/>
    </row>
    <row r="509" spans="1:81" s="807" customFormat="1" ht="12.75" customHeight="1">
      <c r="A509" s="737"/>
      <c r="B509" s="686"/>
      <c r="C509" s="1250"/>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67"/>
      <c r="AD509" s="1667"/>
      <c r="AE509" s="1667"/>
      <c r="AF509" s="1667"/>
      <c r="AG509" s="1667"/>
      <c r="AH509" s="1667"/>
      <c r="AI509" s="1667"/>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7" customFormat="1" ht="13.15">
      <c r="A510" s="748"/>
      <c r="B510" s="689"/>
      <c r="C510" s="1265"/>
      <c r="D510" s="699"/>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c r="AA510" s="1277"/>
      <c r="AB510" s="813"/>
      <c r="AC510" s="813"/>
      <c r="AD510" s="813"/>
      <c r="AE510" s="813"/>
      <c r="AF510" s="813"/>
      <c r="AG510" s="813"/>
      <c r="AH510" s="699"/>
      <c r="AI510" s="642" t="s">
        <v>2374</v>
      </c>
      <c r="AJ510" s="2911">
        <f>VLOOKUP($H$508,$AO$441:$AP$443,2,FALSE)</f>
        <v>3</v>
      </c>
      <c r="AK510" s="2913"/>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7" customFormat="1" ht="12.75" customHeight="1">
      <c r="A511" s="793"/>
      <c r="B511" s="703"/>
      <c r="C511" s="1252"/>
      <c r="D511" s="613"/>
      <c r="E511" s="613"/>
      <c r="F511" s="613"/>
      <c r="G511" s="613"/>
      <c r="H511" s="613"/>
      <c r="I511" s="613"/>
      <c r="J511" s="754"/>
      <c r="K511" s="754"/>
      <c r="L511" s="1673"/>
      <c r="M511" s="1673"/>
      <c r="N511" s="1673"/>
      <c r="O511" s="1673"/>
      <c r="P511" s="1673"/>
      <c r="Q511" s="1673"/>
      <c r="R511" s="1673"/>
      <c r="S511" s="1673"/>
      <c r="T511" s="1673"/>
      <c r="U511" s="1673"/>
      <c r="V511" s="713"/>
      <c r="W511" s="713"/>
      <c r="X511" s="713"/>
      <c r="Y511" s="713"/>
      <c r="Z511" s="1679"/>
      <c r="AA511" s="1679"/>
      <c r="AB511" s="1679"/>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7" customFormat="1" ht="13.15">
      <c r="A512" s="628"/>
      <c r="B512" s="613"/>
      <c r="C512" s="667" t="s">
        <v>2363</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7"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7" customFormat="1" ht="13.15">
      <c r="A514" s="737"/>
      <c r="B514" s="613"/>
      <c r="C514" s="1250"/>
      <c r="D514" s="780" t="s">
        <v>21</v>
      </c>
      <c r="E514" s="2932" t="s">
        <v>2375</v>
      </c>
      <c r="F514" s="2932"/>
      <c r="G514" s="2932"/>
      <c r="H514" s="2932"/>
      <c r="I514" s="2932"/>
      <c r="J514" s="2932"/>
      <c r="K514" s="2932"/>
      <c r="L514" s="2932"/>
      <c r="M514" s="2932"/>
      <c r="N514" s="2932"/>
      <c r="O514" s="2932"/>
      <c r="P514" s="2932"/>
      <c r="Q514" s="2932"/>
      <c r="R514" s="2932"/>
      <c r="S514" s="2932"/>
      <c r="T514" s="2932"/>
      <c r="U514" s="2932"/>
      <c r="V514" s="2932"/>
      <c r="W514" s="2932"/>
      <c r="X514" s="2932"/>
      <c r="Y514" s="2932"/>
      <c r="Z514" s="2932"/>
      <c r="AA514" s="2932"/>
      <c r="AB514" s="2932"/>
      <c r="AC514" s="613"/>
      <c r="AD514" s="613"/>
      <c r="AE514" s="613"/>
      <c r="AF514" s="2885" t="s">
        <v>2329</v>
      </c>
      <c r="AG514" s="2885"/>
      <c r="AH514" s="2885"/>
      <c r="AI514" s="2885"/>
      <c r="AJ514" s="2885"/>
      <c r="AK514" s="2885"/>
      <c r="AL514" s="2885"/>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7" customFormat="1">
      <c r="A515" s="737"/>
      <c r="B515" s="703"/>
      <c r="C515" s="1252"/>
      <c r="D515" s="780"/>
      <c r="E515" s="2932"/>
      <c r="F515" s="2932"/>
      <c r="G515" s="2932"/>
      <c r="H515" s="2932"/>
      <c r="I515" s="2932"/>
      <c r="J515" s="2932"/>
      <c r="K515" s="2932"/>
      <c r="L515" s="2932"/>
      <c r="M515" s="2932"/>
      <c r="N515" s="2932"/>
      <c r="O515" s="2932"/>
      <c r="P515" s="2932"/>
      <c r="Q515" s="2932"/>
      <c r="R515" s="2932"/>
      <c r="S515" s="2932"/>
      <c r="T515" s="2932"/>
      <c r="U515" s="2932"/>
      <c r="V515" s="2932"/>
      <c r="W515" s="2932"/>
      <c r="X515" s="2932"/>
      <c r="Y515" s="2932"/>
      <c r="Z515" s="2932"/>
      <c r="AA515" s="2932"/>
      <c r="AB515" s="2932"/>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7" customFormat="1">
      <c r="A516" s="737"/>
      <c r="B516" s="713"/>
      <c r="C516" s="1261"/>
      <c r="D516" s="780"/>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7" customFormat="1" ht="13.15">
      <c r="A517" s="793"/>
      <c r="B517" s="686"/>
      <c r="C517" s="1250"/>
      <c r="D517" s="780" t="s">
        <v>26</v>
      </c>
      <c r="E517" s="2932" t="s">
        <v>2376</v>
      </c>
      <c r="F517" s="2932"/>
      <c r="G517" s="2932"/>
      <c r="H517" s="2932"/>
      <c r="I517" s="2932"/>
      <c r="J517" s="2932"/>
      <c r="K517" s="2932"/>
      <c r="L517" s="2932"/>
      <c r="M517" s="2932"/>
      <c r="N517" s="2932"/>
      <c r="O517" s="2932"/>
      <c r="P517" s="2932"/>
      <c r="Q517" s="2932"/>
      <c r="R517" s="2932"/>
      <c r="S517" s="2932"/>
      <c r="T517" s="2932"/>
      <c r="U517" s="2932"/>
      <c r="V517" s="2932"/>
      <c r="W517" s="2932"/>
      <c r="X517" s="2932"/>
      <c r="Y517" s="2932"/>
      <c r="Z517" s="2932"/>
      <c r="AA517" s="2932"/>
      <c r="AB517" s="2932"/>
      <c r="AC517" s="613"/>
      <c r="AD517" s="613"/>
      <c r="AE517" s="613"/>
      <c r="AF517" s="2885" t="s">
        <v>2348</v>
      </c>
      <c r="AG517" s="2885"/>
      <c r="AH517" s="2885"/>
      <c r="AI517" s="2885"/>
      <c r="AJ517" s="2885"/>
      <c r="AK517" s="2885"/>
      <c r="AL517" s="2885"/>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7" customFormat="1" ht="12.75" customHeight="1">
      <c r="A518" s="793"/>
      <c r="B518" s="686"/>
      <c r="C518" s="1250"/>
      <c r="D518" s="780"/>
      <c r="E518" s="2932"/>
      <c r="F518" s="2932"/>
      <c r="G518" s="2932"/>
      <c r="H518" s="2932"/>
      <c r="I518" s="2932"/>
      <c r="J518" s="2932"/>
      <c r="K518" s="2932"/>
      <c r="L518" s="2932"/>
      <c r="M518" s="2932"/>
      <c r="N518" s="2932"/>
      <c r="O518" s="2932"/>
      <c r="P518" s="2932"/>
      <c r="Q518" s="2932"/>
      <c r="R518" s="2932"/>
      <c r="S518" s="2932"/>
      <c r="T518" s="2932"/>
      <c r="U518" s="2932"/>
      <c r="V518" s="2932"/>
      <c r="W518" s="2932"/>
      <c r="X518" s="2932"/>
      <c r="Y518" s="2932"/>
      <c r="Z518" s="2932"/>
      <c r="AA518" s="2932"/>
      <c r="AB518" s="2932"/>
      <c r="AC518" s="613"/>
      <c r="AD518" s="613"/>
      <c r="AE518" s="1667"/>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7" customFormat="1">
      <c r="A519" s="737"/>
      <c r="B519" s="703"/>
      <c r="C519" s="1252"/>
      <c r="D519" s="703"/>
      <c r="E519" s="1673"/>
      <c r="F519" s="1673"/>
      <c r="G519" s="1673"/>
      <c r="H519" s="1673"/>
      <c r="I519" s="1673"/>
      <c r="J519" s="1673"/>
      <c r="K519" s="1673"/>
      <c r="L519" s="1673"/>
      <c r="M519" s="1673"/>
      <c r="N519" s="1673"/>
      <c r="O519" s="1673"/>
      <c r="P519" s="1673"/>
      <c r="Q519" s="1673"/>
      <c r="R519" s="1673"/>
      <c r="S519" s="1673"/>
      <c r="T519" s="1673"/>
      <c r="U519" s="1673"/>
      <c r="V519" s="1673"/>
      <c r="W519" s="1673"/>
      <c r="X519" s="1673"/>
      <c r="Y519" s="1673"/>
      <c r="Z519" s="1673"/>
      <c r="AA519" s="1673"/>
      <c r="AB519" s="1673"/>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7" customFormat="1" ht="12.75" customHeight="1">
      <c r="A520" s="737"/>
      <c r="B520" s="703"/>
      <c r="C520" s="613"/>
      <c r="D520" s="703" t="s">
        <v>2316</v>
      </c>
      <c r="E520" s="1679"/>
      <c r="F520" s="1679"/>
      <c r="G520" s="1679"/>
      <c r="H520" s="2951" t="s">
        <v>21</v>
      </c>
      <c r="I520" s="2951"/>
      <c r="J520" s="1673"/>
      <c r="K520" s="1673"/>
      <c r="L520" s="1673"/>
      <c r="M520" s="1673"/>
      <c r="N520" s="1673"/>
      <c r="O520" s="1673"/>
      <c r="P520" s="1673"/>
      <c r="Q520" s="613"/>
      <c r="R520" s="613"/>
      <c r="S520" s="613"/>
      <c r="T520" s="613"/>
      <c r="U520" s="613"/>
      <c r="V520" s="613"/>
      <c r="W520" s="1673"/>
      <c r="X520" s="1673"/>
      <c r="Y520" s="1673"/>
      <c r="Z520" s="1673"/>
      <c r="AA520" s="1673"/>
      <c r="AB520" s="1673"/>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7" customFormat="1" ht="12.75" customHeight="1">
      <c r="A521" s="737"/>
      <c r="B521" s="713"/>
      <c r="C521" s="1261"/>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7" customFormat="1" ht="14.1" customHeight="1">
      <c r="A522" s="748"/>
      <c r="B522" s="782"/>
      <c r="C522" s="1278"/>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782"/>
      <c r="AB522" s="782"/>
      <c r="AC522" s="782"/>
      <c r="AD522" s="782"/>
      <c r="AE522" s="782"/>
      <c r="AF522" s="782"/>
      <c r="AG522" s="782"/>
      <c r="AH522" s="699"/>
      <c r="AI522" s="642" t="s">
        <v>2377</v>
      </c>
      <c r="AJ522" s="2911">
        <f>VLOOKUP($H$520,$AO$455:$AP$457,2,FALSE)</f>
        <v>2</v>
      </c>
      <c r="AK522" s="2913"/>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7" customFormat="1" ht="13.15">
      <c r="A523" s="737"/>
      <c r="B523" s="713"/>
      <c r="C523" s="1261"/>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70"/>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7" customFormat="1" ht="13.15">
      <c r="A524" s="737"/>
      <c r="B524" s="713"/>
      <c r="C524" s="667" t="s">
        <v>2364</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70"/>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7" customFormat="1" ht="13.15">
      <c r="A525" s="737"/>
      <c r="B525" s="713"/>
      <c r="C525" s="1261"/>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70"/>
      <c r="AJ525" s="685"/>
      <c r="AK525" s="685"/>
      <c r="AL525" s="685"/>
      <c r="AM525" s="682"/>
      <c r="AN525" s="806"/>
    </row>
    <row r="526" spans="1:74" s="807" customFormat="1" ht="13.9" customHeight="1">
      <c r="A526" s="737"/>
      <c r="B526" s="713"/>
      <c r="C526" s="1261"/>
      <c r="D526" s="780" t="s">
        <v>21</v>
      </c>
      <c r="E526" s="2932" t="s">
        <v>2378</v>
      </c>
      <c r="F526" s="2932"/>
      <c r="G526" s="2932"/>
      <c r="H526" s="2932"/>
      <c r="I526" s="2932"/>
      <c r="J526" s="2932"/>
      <c r="K526" s="2932"/>
      <c r="L526" s="2932"/>
      <c r="M526" s="2932"/>
      <c r="N526" s="2932"/>
      <c r="O526" s="2932"/>
      <c r="P526" s="2932"/>
      <c r="Q526" s="2932"/>
      <c r="R526" s="2932"/>
      <c r="S526" s="2932"/>
      <c r="T526" s="2932"/>
      <c r="U526" s="2932"/>
      <c r="V526" s="2932"/>
      <c r="W526" s="2932"/>
      <c r="X526" s="2932"/>
      <c r="Y526" s="2932"/>
      <c r="Z526" s="2932"/>
      <c r="AA526" s="2932"/>
      <c r="AB526" s="2932"/>
      <c r="AC526" s="2932"/>
      <c r="AD526" s="2932"/>
      <c r="AE526" s="613"/>
      <c r="AF526" s="2885" t="s">
        <v>2329</v>
      </c>
      <c r="AG526" s="2885"/>
      <c r="AH526" s="2885"/>
      <c r="AI526" s="2885"/>
      <c r="AJ526" s="2885"/>
      <c r="AK526" s="2885"/>
      <c r="AL526" s="2885"/>
      <c r="AM526" s="711"/>
      <c r="AN526" s="806"/>
    </row>
    <row r="527" spans="1:74" s="807" customFormat="1" ht="13.9" customHeight="1">
      <c r="A527" s="737"/>
      <c r="B527" s="713"/>
      <c r="C527" s="1261"/>
      <c r="D527" s="780"/>
      <c r="E527" s="2932"/>
      <c r="F527" s="2932"/>
      <c r="G527" s="2932"/>
      <c r="H527" s="2932"/>
      <c r="I527" s="2932"/>
      <c r="J527" s="2932"/>
      <c r="K527" s="2932"/>
      <c r="L527" s="2932"/>
      <c r="M527" s="2932"/>
      <c r="N527" s="2932"/>
      <c r="O527" s="2932"/>
      <c r="P527" s="2932"/>
      <c r="Q527" s="2932"/>
      <c r="R527" s="2932"/>
      <c r="S527" s="2932"/>
      <c r="T527" s="2932"/>
      <c r="U527" s="2932"/>
      <c r="V527" s="2932"/>
      <c r="W527" s="2932"/>
      <c r="X527" s="2932"/>
      <c r="Y527" s="2932"/>
      <c r="Z527" s="2932"/>
      <c r="AA527" s="2932"/>
      <c r="AB527" s="2932"/>
      <c r="AC527" s="2932"/>
      <c r="AD527" s="2932"/>
      <c r="AE527" s="613"/>
      <c r="AF527" s="1667"/>
      <c r="AG527" s="1667"/>
      <c r="AH527" s="1667"/>
      <c r="AI527" s="1667"/>
      <c r="AJ527" s="1667"/>
      <c r="AK527" s="1667"/>
      <c r="AL527" s="1667"/>
      <c r="AM527" s="711"/>
      <c r="AN527" s="806"/>
    </row>
    <row r="528" spans="1:74" s="807" customFormat="1" ht="13.15">
      <c r="A528" s="737"/>
      <c r="B528" s="713"/>
      <c r="C528" s="1261"/>
      <c r="D528" s="780"/>
      <c r="E528" s="2932"/>
      <c r="F528" s="2932"/>
      <c r="G528" s="2932"/>
      <c r="H528" s="2932"/>
      <c r="I528" s="2932"/>
      <c r="J528" s="2932"/>
      <c r="K528" s="2932"/>
      <c r="L528" s="2932"/>
      <c r="M528" s="2932"/>
      <c r="N528" s="2932"/>
      <c r="O528" s="2932"/>
      <c r="P528" s="2932"/>
      <c r="Q528" s="2932"/>
      <c r="R528" s="2932"/>
      <c r="S528" s="2932"/>
      <c r="T528" s="2932"/>
      <c r="U528" s="2932"/>
      <c r="V528" s="2932"/>
      <c r="W528" s="2932"/>
      <c r="X528" s="2932"/>
      <c r="Y528" s="2932"/>
      <c r="Z528" s="2932"/>
      <c r="AA528" s="2932"/>
      <c r="AB528" s="2932"/>
      <c r="AC528" s="2932"/>
      <c r="AD528" s="2932"/>
      <c r="AE528" s="613"/>
      <c r="AF528" s="613"/>
      <c r="AG528" s="613"/>
      <c r="AH528" s="613"/>
      <c r="AI528" s="613"/>
      <c r="AJ528" s="613"/>
      <c r="AK528" s="613"/>
      <c r="AL528" s="1667"/>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7" customFormat="1" ht="18.600000000000001" customHeight="1">
      <c r="A529" s="737"/>
      <c r="B529" s="713"/>
      <c r="C529" s="1261"/>
      <c r="D529" s="780"/>
      <c r="E529" s="2932"/>
      <c r="F529" s="2932"/>
      <c r="G529" s="2932"/>
      <c r="H529" s="2932"/>
      <c r="I529" s="2932"/>
      <c r="J529" s="2932"/>
      <c r="K529" s="2932"/>
      <c r="L529" s="2932"/>
      <c r="M529" s="2932"/>
      <c r="N529" s="2932"/>
      <c r="O529" s="2932"/>
      <c r="P529" s="2932"/>
      <c r="Q529" s="2932"/>
      <c r="R529" s="2932"/>
      <c r="S529" s="2932"/>
      <c r="T529" s="2932"/>
      <c r="U529" s="2932"/>
      <c r="V529" s="2932"/>
      <c r="W529" s="2932"/>
      <c r="X529" s="2932"/>
      <c r="Y529" s="2932"/>
      <c r="Z529" s="2932"/>
      <c r="AA529" s="2932"/>
      <c r="AB529" s="2932"/>
      <c r="AC529" s="2932"/>
      <c r="AD529" s="2932"/>
      <c r="AE529" s="1667"/>
      <c r="AF529" s="1667"/>
      <c r="AG529" s="1667"/>
      <c r="AH529" s="1667"/>
      <c r="AI529" s="1667"/>
      <c r="AJ529" s="1667"/>
      <c r="AK529" s="1667"/>
      <c r="AL529" s="1667"/>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1"/>
      <c r="D530" s="780"/>
      <c r="E530" s="1661"/>
      <c r="F530" s="1661"/>
      <c r="G530" s="1661"/>
      <c r="H530" s="1661"/>
      <c r="I530" s="1661"/>
      <c r="J530" s="1661"/>
      <c r="K530" s="1661"/>
      <c r="L530" s="1661"/>
      <c r="M530" s="1661"/>
      <c r="N530" s="1661"/>
      <c r="O530" s="1661"/>
      <c r="P530" s="1661"/>
      <c r="Q530" s="1661"/>
      <c r="R530" s="1661"/>
      <c r="S530" s="1661"/>
      <c r="T530" s="1661"/>
      <c r="U530" s="1661"/>
      <c r="V530" s="1661"/>
      <c r="W530" s="1661"/>
      <c r="X530" s="1661"/>
      <c r="Y530" s="1661"/>
      <c r="Z530" s="1661"/>
      <c r="AA530" s="1661"/>
      <c r="AB530" s="1661"/>
      <c r="AC530" s="1661"/>
      <c r="AD530" s="1661"/>
      <c r="AE530" s="1667"/>
      <c r="AF530" s="613"/>
      <c r="AG530" s="613"/>
      <c r="AH530" s="613"/>
      <c r="AI530" s="613"/>
      <c r="AJ530" s="613"/>
      <c r="AK530" s="613"/>
      <c r="AL530" s="613"/>
      <c r="AM530" s="711"/>
      <c r="AN530" s="680"/>
    </row>
    <row r="531" spans="1:81" s="628" customFormat="1" ht="12.75" customHeight="1">
      <c r="A531" s="737"/>
      <c r="B531" s="713"/>
      <c r="C531" s="1261"/>
      <c r="D531" s="780" t="s">
        <v>26</v>
      </c>
      <c r="E531" s="2959" t="s">
        <v>2379</v>
      </c>
      <c r="F531" s="2959"/>
      <c r="G531" s="2959"/>
      <c r="H531" s="2959"/>
      <c r="I531" s="2959"/>
      <c r="J531" s="2959"/>
      <c r="K531" s="2959"/>
      <c r="L531" s="2959"/>
      <c r="M531" s="2959"/>
      <c r="N531" s="2959"/>
      <c r="O531" s="2959"/>
      <c r="P531" s="2959"/>
      <c r="Q531" s="2959"/>
      <c r="R531" s="2959"/>
      <c r="S531" s="2959"/>
      <c r="T531" s="2959"/>
      <c r="U531" s="2959"/>
      <c r="V531" s="2959"/>
      <c r="W531" s="2959"/>
      <c r="X531" s="2959"/>
      <c r="Y531" s="2959"/>
      <c r="Z531" s="2959"/>
      <c r="AA531" s="2959"/>
      <c r="AB531" s="2959"/>
      <c r="AC531" s="2959"/>
      <c r="AD531" s="2959"/>
      <c r="AE531" s="613"/>
      <c r="AF531" s="2885" t="s">
        <v>2179</v>
      </c>
      <c r="AG531" s="2885"/>
      <c r="AH531" s="2885"/>
      <c r="AI531" s="2885"/>
      <c r="AJ531" s="2885"/>
      <c r="AK531" s="2885"/>
      <c r="AL531" s="2885"/>
      <c r="AM531" s="711"/>
      <c r="AN531" s="680"/>
    </row>
    <row r="532" spans="1:81" s="628" customFormat="1" ht="12.75" customHeight="1">
      <c r="A532" s="737"/>
      <c r="B532" s="713"/>
      <c r="C532" s="1261"/>
      <c r="D532" s="780"/>
      <c r="E532" s="2959"/>
      <c r="F532" s="2959"/>
      <c r="G532" s="2959"/>
      <c r="H532" s="2959"/>
      <c r="I532" s="2959"/>
      <c r="J532" s="2959"/>
      <c r="K532" s="2959"/>
      <c r="L532" s="2959"/>
      <c r="M532" s="2959"/>
      <c r="N532" s="2959"/>
      <c r="O532" s="2959"/>
      <c r="P532" s="2959"/>
      <c r="Q532" s="2959"/>
      <c r="R532" s="2959"/>
      <c r="S532" s="2959"/>
      <c r="T532" s="2959"/>
      <c r="U532" s="2959"/>
      <c r="V532" s="2959"/>
      <c r="W532" s="2959"/>
      <c r="X532" s="2959"/>
      <c r="Y532" s="2959"/>
      <c r="Z532" s="2959"/>
      <c r="AA532" s="2959"/>
      <c r="AB532" s="2959"/>
      <c r="AC532" s="2959"/>
      <c r="AD532" s="2959"/>
      <c r="AE532" s="1667"/>
      <c r="AF532" s="1667"/>
      <c r="AG532" s="1667"/>
      <c r="AH532" s="1667"/>
      <c r="AI532" s="1667"/>
      <c r="AJ532" s="1667"/>
      <c r="AK532" s="1667"/>
      <c r="AL532" s="1667"/>
      <c r="AM532" s="711"/>
      <c r="AN532" s="680"/>
    </row>
    <row r="533" spans="1:81" s="628" customFormat="1" ht="12.75" customHeight="1">
      <c r="A533" s="737"/>
      <c r="B533" s="713"/>
      <c r="C533" s="1261"/>
      <c r="D533" s="780"/>
      <c r="E533" s="2959"/>
      <c r="F533" s="2959"/>
      <c r="G533" s="2959"/>
      <c r="H533" s="2959"/>
      <c r="I533" s="2959"/>
      <c r="J533" s="2959"/>
      <c r="K533" s="2959"/>
      <c r="L533" s="2959"/>
      <c r="M533" s="2959"/>
      <c r="N533" s="2959"/>
      <c r="O533" s="2959"/>
      <c r="P533" s="2959"/>
      <c r="Q533" s="2959"/>
      <c r="R533" s="2959"/>
      <c r="S533" s="2959"/>
      <c r="T533" s="2959"/>
      <c r="U533" s="2959"/>
      <c r="V533" s="2959"/>
      <c r="W533" s="2959"/>
      <c r="X533" s="2959"/>
      <c r="Y533" s="2959"/>
      <c r="Z533" s="2959"/>
      <c r="AA533" s="2959"/>
      <c r="AB533" s="2959"/>
      <c r="AC533" s="2959"/>
      <c r="AD533" s="2959"/>
      <c r="AE533" s="1667"/>
      <c r="AF533" s="1667"/>
      <c r="AG533" s="1667"/>
      <c r="AH533" s="1667"/>
      <c r="AI533" s="1667"/>
      <c r="AJ533" s="1667"/>
      <c r="AK533" s="1667"/>
      <c r="AL533" s="1667"/>
      <c r="AM533" s="711"/>
      <c r="AN533" s="680"/>
    </row>
    <row r="534" spans="1:81" s="628" customFormat="1" ht="12.75" customHeight="1">
      <c r="A534" s="737"/>
      <c r="B534" s="713"/>
      <c r="C534" s="1261"/>
      <c r="D534" s="780"/>
      <c r="E534" s="2959"/>
      <c r="F534" s="2959"/>
      <c r="G534" s="2959"/>
      <c r="H534" s="2959"/>
      <c r="I534" s="2959"/>
      <c r="J534" s="2959"/>
      <c r="K534" s="2959"/>
      <c r="L534" s="2959"/>
      <c r="M534" s="2959"/>
      <c r="N534" s="2959"/>
      <c r="O534" s="2959"/>
      <c r="P534" s="2959"/>
      <c r="Q534" s="2959"/>
      <c r="R534" s="2959"/>
      <c r="S534" s="2959"/>
      <c r="T534" s="2959"/>
      <c r="U534" s="2959"/>
      <c r="V534" s="2959"/>
      <c r="W534" s="2959"/>
      <c r="X534" s="2959"/>
      <c r="Y534" s="2959"/>
      <c r="Z534" s="2959"/>
      <c r="AA534" s="2959"/>
      <c r="AB534" s="2959"/>
      <c r="AC534" s="2959"/>
      <c r="AD534" s="2959"/>
      <c r="AE534" s="1667"/>
      <c r="AF534" s="1667"/>
      <c r="AG534" s="1667"/>
      <c r="AH534" s="1667"/>
      <c r="AI534" s="1667"/>
      <c r="AJ534" s="1667"/>
      <c r="AK534" s="1667"/>
      <c r="AL534" s="1667"/>
      <c r="AM534" s="711"/>
      <c r="AN534" s="680"/>
    </row>
    <row r="535" spans="1:81" s="628" customFormat="1" ht="12.75" customHeight="1">
      <c r="A535" s="807"/>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7"/>
      <c r="AN535" s="680"/>
    </row>
    <row r="536" spans="1:81" s="628" customFormat="1" ht="12.75" customHeight="1">
      <c r="A536" s="737"/>
      <c r="B536" s="713"/>
      <c r="C536" s="1261"/>
      <c r="D536" s="703" t="s">
        <v>2316</v>
      </c>
      <c r="E536" s="1679"/>
      <c r="F536" s="1679"/>
      <c r="G536" s="1679"/>
      <c r="H536" s="2951" t="s">
        <v>299</v>
      </c>
      <c r="I536" s="2951"/>
      <c r="J536" s="1673"/>
      <c r="K536" s="1673"/>
      <c r="L536" s="1673"/>
      <c r="M536" s="1673"/>
      <c r="N536" s="1673"/>
      <c r="O536" s="1673"/>
      <c r="P536" s="1673"/>
      <c r="Q536" s="1673"/>
      <c r="R536" s="1673"/>
      <c r="S536" s="1673"/>
      <c r="T536" s="1673"/>
      <c r="U536" s="1673"/>
      <c r="V536" s="1673"/>
      <c r="W536" s="1673"/>
      <c r="X536" s="1673"/>
      <c r="Y536" s="1673"/>
      <c r="Z536" s="1673"/>
      <c r="AA536" s="1673"/>
      <c r="AB536" s="1673"/>
      <c r="AC536" s="1673"/>
      <c r="AD536" s="1673"/>
      <c r="AE536" s="1673"/>
      <c r="AF536" s="1673"/>
      <c r="AG536" s="713"/>
      <c r="AH536" s="703"/>
      <c r="AI536" s="1670"/>
      <c r="AJ536" s="685"/>
      <c r="AK536" s="685"/>
      <c r="AL536" s="685"/>
      <c r="AM536" s="682"/>
      <c r="AN536" s="680"/>
    </row>
    <row r="537" spans="1:81" s="628" customFormat="1" ht="12.75" customHeight="1">
      <c r="A537" s="737"/>
      <c r="B537" s="713"/>
      <c r="C537" s="1261"/>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70"/>
      <c r="AJ537" s="685"/>
      <c r="AK537" s="685"/>
      <c r="AL537" s="685"/>
      <c r="AM537" s="682"/>
      <c r="AN537" s="680"/>
    </row>
    <row r="538" spans="1:81" s="628" customFormat="1" ht="12.75" customHeight="1">
      <c r="A538" s="748"/>
      <c r="B538" s="782"/>
      <c r="C538" s="1278"/>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699"/>
      <c r="AI538" s="642" t="s">
        <v>2380</v>
      </c>
      <c r="AJ538" s="2911">
        <f>VLOOKUP($H$536,$AP$477:$AQ$479,2,FALSE)</f>
        <v>0</v>
      </c>
      <c r="AK538" s="2913"/>
      <c r="AL538" s="685"/>
      <c r="AM538" s="682"/>
      <c r="AN538" s="680"/>
    </row>
    <row r="539" spans="1:81" s="807" customFormat="1" ht="13.15">
      <c r="A539" s="737"/>
      <c r="B539" s="713"/>
      <c r="C539" s="1261"/>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70"/>
      <c r="AJ539" s="685"/>
      <c r="AK539" s="685"/>
      <c r="AL539" s="685"/>
      <c r="AM539" s="682"/>
      <c r="AN539" s="806"/>
      <c r="AS539" s="816"/>
      <c r="AT539" s="816"/>
      <c r="AU539" s="816"/>
      <c r="AV539" s="816"/>
      <c r="AW539" s="816"/>
      <c r="AX539" s="816"/>
      <c r="AY539" s="816"/>
      <c r="AZ539" s="816"/>
      <c r="BA539" s="816"/>
      <c r="BB539" s="816"/>
      <c r="BC539" s="816"/>
      <c r="BD539" s="817"/>
      <c r="BE539" s="817"/>
      <c r="BF539" s="817"/>
      <c r="BG539" s="817"/>
      <c r="BH539" s="817"/>
      <c r="BI539" s="816"/>
      <c r="BJ539" s="816"/>
      <c r="BK539" s="816"/>
      <c r="BL539" s="816"/>
      <c r="BM539" s="816"/>
      <c r="BN539" s="816"/>
      <c r="BO539" s="816"/>
      <c r="BP539" s="816"/>
      <c r="BQ539" s="816"/>
      <c r="BR539" s="816"/>
      <c r="BS539" s="816"/>
      <c r="BT539" s="816"/>
      <c r="BU539" s="816"/>
      <c r="BV539" s="816"/>
      <c r="BW539" s="816"/>
      <c r="BX539" s="816"/>
      <c r="BY539" s="816"/>
      <c r="BZ539" s="816"/>
      <c r="CA539" s="816"/>
      <c r="CB539" s="816"/>
      <c r="CC539" s="816"/>
    </row>
    <row r="540" spans="1:81" s="807" customFormat="1" ht="13.15">
      <c r="A540" s="737"/>
      <c r="B540" s="713"/>
      <c r="C540" s="667" t="s">
        <v>2381</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70"/>
      <c r="AJ540" s="685"/>
      <c r="AK540" s="685"/>
      <c r="AL540" s="685"/>
      <c r="AM540" s="682"/>
      <c r="AN540" s="806"/>
      <c r="AO540" s="808"/>
      <c r="AT540" s="816"/>
      <c r="AU540" s="816"/>
      <c r="AV540" s="816"/>
      <c r="AW540" s="816"/>
      <c r="AX540" s="816"/>
      <c r="AY540" s="816"/>
      <c r="AZ540" s="816"/>
    </row>
    <row r="541" spans="1:81" s="807" customFormat="1">
      <c r="A541" s="737"/>
      <c r="B541" s="713"/>
      <c r="C541" s="1261"/>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6"/>
      <c r="AO541" s="628" t="s">
        <v>299</v>
      </c>
      <c r="AP541" s="818">
        <v>0</v>
      </c>
      <c r="AS541" s="816"/>
      <c r="AT541" s="816"/>
      <c r="AU541" s="816"/>
      <c r="AV541" s="816"/>
      <c r="AW541" s="816"/>
      <c r="AX541" s="816"/>
      <c r="AY541" s="816"/>
      <c r="AZ541" s="816"/>
      <c r="BA541" s="816"/>
      <c r="BB541" s="816"/>
      <c r="BC541" s="816"/>
      <c r="BD541" s="817"/>
      <c r="BE541" s="817"/>
      <c r="BF541" s="817"/>
      <c r="BG541" s="817"/>
      <c r="BH541" s="817"/>
      <c r="BI541" s="816"/>
      <c r="BJ541" s="816"/>
      <c r="BK541" s="816"/>
      <c r="BL541" s="816"/>
      <c r="BM541" s="816"/>
      <c r="BN541" s="816"/>
      <c r="BO541" s="816"/>
      <c r="BP541" s="816"/>
      <c r="BQ541" s="816"/>
      <c r="BR541" s="816"/>
      <c r="BS541" s="816"/>
      <c r="BT541" s="816"/>
      <c r="BU541" s="816"/>
      <c r="BV541" s="816"/>
      <c r="BW541" s="816"/>
      <c r="BX541" s="816"/>
      <c r="BY541" s="816"/>
      <c r="BZ541" s="816"/>
      <c r="CA541" s="816"/>
      <c r="CB541" s="816"/>
      <c r="CC541" s="816"/>
    </row>
    <row r="542" spans="1:81" s="807" customFormat="1" ht="13.9" customHeight="1">
      <c r="A542" s="737"/>
      <c r="B542" s="713"/>
      <c r="C542" s="1261"/>
      <c r="D542" s="780" t="s">
        <v>21</v>
      </c>
      <c r="E542" s="2932" t="s">
        <v>2382</v>
      </c>
      <c r="F542" s="2932"/>
      <c r="G542" s="2932"/>
      <c r="H542" s="2932"/>
      <c r="I542" s="2932"/>
      <c r="J542" s="2932"/>
      <c r="K542" s="2932"/>
      <c r="L542" s="2932"/>
      <c r="M542" s="2932"/>
      <c r="N542" s="2932"/>
      <c r="O542" s="2932"/>
      <c r="P542" s="2932"/>
      <c r="Q542" s="2932"/>
      <c r="R542" s="2932"/>
      <c r="S542" s="2932"/>
      <c r="T542" s="2932"/>
      <c r="U542" s="2932"/>
      <c r="V542" s="2932"/>
      <c r="W542" s="2932"/>
      <c r="X542" s="2932"/>
      <c r="Y542" s="2932"/>
      <c r="Z542" s="2932"/>
      <c r="AA542" s="2932"/>
      <c r="AB542" s="2932"/>
      <c r="AC542" s="2932"/>
      <c r="AD542" s="2932"/>
      <c r="AE542" s="613"/>
      <c r="AF542" s="2885" t="s">
        <v>2383</v>
      </c>
      <c r="AG542" s="2885"/>
      <c r="AH542" s="2885"/>
      <c r="AI542" s="2885"/>
      <c r="AJ542" s="2885"/>
      <c r="AK542" s="2885"/>
      <c r="AL542" s="2885"/>
      <c r="AM542" s="711"/>
      <c r="AN542" s="806"/>
      <c r="AO542" s="792" t="s">
        <v>909</v>
      </c>
      <c r="AP542" s="628">
        <v>8</v>
      </c>
      <c r="AT542" s="816"/>
      <c r="AU542" s="816"/>
      <c r="AV542" s="816"/>
      <c r="AW542" s="816"/>
      <c r="AX542" s="816"/>
      <c r="AY542" s="816"/>
      <c r="AZ542" s="816"/>
    </row>
    <row r="543" spans="1:81" s="807" customFormat="1" ht="13.9" customHeight="1">
      <c r="A543" s="737"/>
      <c r="B543" s="713"/>
      <c r="C543" s="1261"/>
      <c r="D543" s="780"/>
      <c r="E543" s="2932"/>
      <c r="F543" s="2932"/>
      <c r="G543" s="2932"/>
      <c r="H543" s="2932"/>
      <c r="I543" s="2932"/>
      <c r="J543" s="2932"/>
      <c r="K543" s="2932"/>
      <c r="L543" s="2932"/>
      <c r="M543" s="2932"/>
      <c r="N543" s="2932"/>
      <c r="O543" s="2932"/>
      <c r="P543" s="2932"/>
      <c r="Q543" s="2932"/>
      <c r="R543" s="2932"/>
      <c r="S543" s="2932"/>
      <c r="T543" s="2932"/>
      <c r="U543" s="2932"/>
      <c r="V543" s="2932"/>
      <c r="W543" s="2932"/>
      <c r="X543" s="2932"/>
      <c r="Y543" s="2932"/>
      <c r="Z543" s="2932"/>
      <c r="AA543" s="2932"/>
      <c r="AB543" s="2932"/>
      <c r="AC543" s="2932"/>
      <c r="AD543" s="2932"/>
      <c r="AE543" s="613"/>
      <c r="AF543" s="1667"/>
      <c r="AG543" s="1667"/>
      <c r="AH543" s="1667"/>
      <c r="AI543" s="1667"/>
      <c r="AJ543" s="1667"/>
      <c r="AK543" s="1667"/>
      <c r="AL543" s="1667"/>
      <c r="AM543" s="711"/>
      <c r="AN543" s="806"/>
      <c r="AO543" s="792"/>
      <c r="AP543" s="628"/>
      <c r="AT543" s="816"/>
      <c r="AU543" s="816"/>
      <c r="AV543" s="816"/>
      <c r="AW543" s="816"/>
      <c r="AX543" s="816"/>
      <c r="AY543" s="816"/>
      <c r="AZ543" s="816"/>
    </row>
    <row r="544" spans="1:81" s="807" customFormat="1" ht="13.15">
      <c r="A544" s="737"/>
      <c r="B544" s="713"/>
      <c r="C544" s="1261"/>
      <c r="D544" s="780"/>
      <c r="E544" s="2932"/>
      <c r="F544" s="2932"/>
      <c r="G544" s="2932"/>
      <c r="H544" s="2932"/>
      <c r="I544" s="2932"/>
      <c r="J544" s="2932"/>
      <c r="K544" s="2932"/>
      <c r="L544" s="2932"/>
      <c r="M544" s="2932"/>
      <c r="N544" s="2932"/>
      <c r="O544" s="2932"/>
      <c r="P544" s="2932"/>
      <c r="Q544" s="2932"/>
      <c r="R544" s="2932"/>
      <c r="S544" s="2932"/>
      <c r="T544" s="2932"/>
      <c r="U544" s="2932"/>
      <c r="V544" s="2932"/>
      <c r="W544" s="2932"/>
      <c r="X544" s="2932"/>
      <c r="Y544" s="2932"/>
      <c r="Z544" s="2932"/>
      <c r="AA544" s="2932"/>
      <c r="AB544" s="2932"/>
      <c r="AC544" s="2932"/>
      <c r="AD544" s="2932"/>
      <c r="AE544" s="1667"/>
      <c r="AF544" s="1667"/>
      <c r="AG544" s="1667"/>
      <c r="AH544" s="1667"/>
      <c r="AI544" s="1667"/>
      <c r="AJ544" s="1667"/>
      <c r="AK544" s="1667"/>
      <c r="AL544" s="1667"/>
      <c r="AM544" s="711"/>
      <c r="AN544" s="806"/>
      <c r="AO544" s="792"/>
      <c r="AP544" s="628"/>
      <c r="AT544" s="816"/>
      <c r="AU544" s="816"/>
      <c r="AV544" s="816"/>
      <c r="AW544" s="816"/>
      <c r="AX544" s="816"/>
      <c r="AY544" s="816"/>
      <c r="AZ544" s="816"/>
    </row>
    <row r="545" spans="1:81" s="807" customFormat="1" ht="13.15">
      <c r="A545" s="737"/>
      <c r="B545" s="713"/>
      <c r="C545" s="1261"/>
      <c r="D545" s="780"/>
      <c r="E545" s="2932"/>
      <c r="F545" s="2932"/>
      <c r="G545" s="2932"/>
      <c r="H545" s="2932"/>
      <c r="I545" s="2932"/>
      <c r="J545" s="2932"/>
      <c r="K545" s="2932"/>
      <c r="L545" s="2932"/>
      <c r="M545" s="2932"/>
      <c r="N545" s="2932"/>
      <c r="O545" s="2932"/>
      <c r="P545" s="2932"/>
      <c r="Q545" s="2932"/>
      <c r="R545" s="2932"/>
      <c r="S545" s="2932"/>
      <c r="T545" s="2932"/>
      <c r="U545" s="2932"/>
      <c r="V545" s="2932"/>
      <c r="W545" s="2932"/>
      <c r="X545" s="2932"/>
      <c r="Y545" s="2932"/>
      <c r="Z545" s="2932"/>
      <c r="AA545" s="2932"/>
      <c r="AB545" s="2932"/>
      <c r="AC545" s="2932"/>
      <c r="AD545" s="2932"/>
      <c r="AE545" s="1667"/>
      <c r="AF545" s="1667"/>
      <c r="AG545" s="1667"/>
      <c r="AH545" s="1667"/>
      <c r="AI545" s="1667"/>
      <c r="AJ545" s="1667"/>
      <c r="AK545" s="1667"/>
      <c r="AL545" s="1667"/>
      <c r="AM545" s="711"/>
      <c r="AN545" s="806"/>
      <c r="AO545" s="819"/>
      <c r="AT545" s="816"/>
      <c r="AU545" s="816"/>
      <c r="AV545" s="816"/>
      <c r="AW545" s="816"/>
      <c r="AX545" s="816"/>
      <c r="AY545" s="816"/>
      <c r="AZ545" s="816"/>
    </row>
    <row r="546" spans="1:81" s="807" customFormat="1" ht="13.15">
      <c r="A546" s="737"/>
      <c r="B546" s="713"/>
      <c r="C546" s="1261"/>
      <c r="D546" s="780"/>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67"/>
      <c r="AF546" s="1667"/>
      <c r="AG546" s="1667"/>
      <c r="AH546" s="1667"/>
      <c r="AI546" s="1667"/>
      <c r="AJ546" s="1667"/>
      <c r="AK546" s="1667"/>
      <c r="AL546" s="1667"/>
      <c r="AM546" s="711"/>
      <c r="AN546" s="806"/>
      <c r="AO546" s="819"/>
      <c r="AT546" s="816"/>
      <c r="AU546" s="816"/>
      <c r="AV546" s="816"/>
      <c r="AW546" s="816"/>
      <c r="AX546" s="816"/>
      <c r="AY546" s="816"/>
      <c r="AZ546" s="816"/>
    </row>
    <row r="547" spans="1:81" s="807" customFormat="1" ht="13.15">
      <c r="A547" s="737"/>
      <c r="B547" s="713"/>
      <c r="C547" s="1261"/>
      <c r="D547" s="703" t="s">
        <v>2316</v>
      </c>
      <c r="E547" s="1679"/>
      <c r="F547" s="1679"/>
      <c r="G547" s="1679"/>
      <c r="H547" s="2951" t="s">
        <v>299</v>
      </c>
      <c r="I547" s="2951"/>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70"/>
      <c r="AJ547" s="685"/>
      <c r="AK547" s="685"/>
      <c r="AL547" s="685"/>
      <c r="AM547" s="682"/>
      <c r="AN547" s="806"/>
      <c r="AS547" s="816"/>
      <c r="AT547" s="816"/>
      <c r="AU547" s="816"/>
      <c r="AV547" s="816"/>
      <c r="AW547" s="816"/>
      <c r="AX547" s="816"/>
      <c r="AY547" s="816"/>
      <c r="AZ547" s="816"/>
      <c r="BA547" s="816"/>
      <c r="BB547" s="816"/>
      <c r="BC547" s="816"/>
      <c r="BD547" s="817"/>
      <c r="BE547" s="817"/>
      <c r="BF547" s="817"/>
      <c r="BG547" s="817"/>
      <c r="BH547" s="817"/>
      <c r="BI547" s="816"/>
      <c r="BJ547" s="816"/>
      <c r="BK547" s="816"/>
      <c r="BL547" s="816"/>
      <c r="BM547" s="816"/>
      <c r="BN547" s="816"/>
      <c r="BO547" s="816"/>
      <c r="BP547" s="816"/>
      <c r="BQ547" s="816"/>
      <c r="BR547" s="816"/>
      <c r="BS547" s="816"/>
      <c r="BT547" s="816"/>
      <c r="BU547" s="816"/>
      <c r="BV547" s="816"/>
      <c r="BW547" s="816"/>
      <c r="BX547" s="816"/>
      <c r="BY547" s="816"/>
      <c r="BZ547" s="816"/>
      <c r="CA547" s="816"/>
      <c r="CB547" s="816"/>
      <c r="CC547" s="816"/>
    </row>
    <row r="548" spans="1:81" s="807" customFormat="1">
      <c r="A548" s="737"/>
      <c r="B548" s="713"/>
      <c r="C548" s="814"/>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6"/>
      <c r="AT548" s="816"/>
      <c r="AU548" s="816"/>
      <c r="AV548" s="816"/>
      <c r="AW548" s="816"/>
      <c r="AX548" s="816"/>
      <c r="AY548" s="816"/>
      <c r="AZ548" s="816"/>
    </row>
    <row r="549" spans="1:81" s="807" customFormat="1" ht="13.15">
      <c r="A549" s="748"/>
      <c r="B549" s="782"/>
      <c r="C549" s="815"/>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2"/>
      <c r="AD549" s="781"/>
      <c r="AE549" s="781"/>
      <c r="AF549" s="781"/>
      <c r="AG549" s="781"/>
      <c r="AH549" s="641"/>
      <c r="AI549" s="642" t="s">
        <v>2384</v>
      </c>
      <c r="AJ549" s="2911">
        <f>VLOOKUP($H$547,$AO$541:$AP$542,2,FALSE)</f>
        <v>0</v>
      </c>
      <c r="AK549" s="2913"/>
      <c r="AL549" s="685"/>
      <c r="AM549" s="682"/>
      <c r="AN549" s="806"/>
      <c r="AS549" s="816"/>
      <c r="AT549" s="816"/>
      <c r="AU549" s="816"/>
      <c r="AV549" s="816"/>
      <c r="AW549" s="816"/>
      <c r="AX549" s="816"/>
      <c r="AY549" s="816"/>
      <c r="AZ549" s="816"/>
      <c r="BA549" s="816"/>
      <c r="BB549" s="816"/>
      <c r="BC549" s="816"/>
      <c r="BD549" s="817"/>
      <c r="BE549" s="817"/>
      <c r="BF549" s="817"/>
      <c r="BG549" s="817"/>
      <c r="BH549" s="817"/>
      <c r="BI549" s="816"/>
      <c r="BJ549" s="816"/>
      <c r="BK549" s="816"/>
      <c r="BL549" s="816"/>
      <c r="BM549" s="816"/>
      <c r="BN549" s="816"/>
      <c r="BO549" s="816"/>
      <c r="BP549" s="816"/>
      <c r="BQ549" s="816"/>
      <c r="BR549" s="816"/>
      <c r="BS549" s="816"/>
      <c r="BT549" s="816"/>
      <c r="BU549" s="816"/>
      <c r="BV549" s="816"/>
      <c r="BW549" s="816"/>
      <c r="BX549" s="816"/>
      <c r="BY549" s="816"/>
      <c r="BZ549" s="816"/>
      <c r="CA549" s="816"/>
      <c r="CB549" s="816"/>
      <c r="CC549" s="816"/>
    </row>
    <row r="550" spans="1:81" s="628" customFormat="1" ht="12.75" customHeight="1">
      <c r="A550" s="737"/>
      <c r="B550" s="713"/>
      <c r="C550" s="814"/>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2"/>
      <c r="AD551" s="781"/>
      <c r="AE551" s="698"/>
      <c r="AF551" s="698"/>
      <c r="AG551" s="698"/>
      <c r="AH551" s="698"/>
      <c r="AI551" s="642"/>
      <c r="AJ551" s="642" t="s">
        <v>2385</v>
      </c>
      <c r="AK551" s="2911">
        <f>IF(($AJ$382+$AJ$401+$AJ$413+$AJ$448+$AJ$468+$AJ$482+$AJ$494+$AJ$510+$AJ$522+$AJ$538+AJ549)&gt;10,10,($AJ$382+$AJ$401+$AJ$413+$AJ$448+$AJ$468+$AJ$482+$AJ$494+$AJ$510+$AJ$522+$AJ$538+AJ549))</f>
        <v>10</v>
      </c>
      <c r="AL551" s="2912"/>
      <c r="AM551" s="2913"/>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70"/>
      <c r="AJ552" s="1670"/>
      <c r="AK552" s="685"/>
      <c r="AL552" s="685"/>
      <c r="AM552" s="685"/>
      <c r="AN552" s="680"/>
    </row>
    <row r="553" spans="1:81" s="628" customFormat="1" ht="12.75" customHeight="1">
      <c r="A553" s="697"/>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2"/>
      <c r="AD553" s="781"/>
      <c r="AE553" s="698"/>
      <c r="AF553" s="698"/>
      <c r="AG553" s="698"/>
      <c r="AH553" s="698"/>
      <c r="AI553" s="642"/>
      <c r="AJ553" s="642" t="s">
        <v>2386</v>
      </c>
      <c r="AK553" s="2911">
        <f>IF((AK320+AK551)&gt;20,20,(AK320+AK551))</f>
        <v>19</v>
      </c>
      <c r="AL553" s="2912"/>
      <c r="AM553" s="2913"/>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2387</v>
      </c>
      <c r="B556" s="692" t="s">
        <v>2388</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901" t="s">
        <v>2121</v>
      </c>
      <c r="AF556" s="2901"/>
      <c r="AG556" s="2901"/>
      <c r="AH556" s="2901"/>
      <c r="AI556" s="2901"/>
      <c r="AJ556" s="2901"/>
      <c r="AK556" s="2901"/>
      <c r="AL556" s="692"/>
      <c r="AM556" s="692"/>
      <c r="AN556" s="820"/>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70"/>
      <c r="AF557" s="1670"/>
      <c r="AG557" s="1670"/>
      <c r="AH557" s="1670"/>
      <c r="AI557" s="1670"/>
      <c r="AJ557" s="1670"/>
      <c r="AK557" s="1670"/>
      <c r="AL557" s="692"/>
      <c r="AM557" s="692"/>
      <c r="AN557" s="820"/>
    </row>
    <row r="558" spans="1:81" s="628" customFormat="1" ht="12.75" customHeight="1">
      <c r="A558" s="707"/>
      <c r="B558" s="708"/>
      <c r="C558" s="2958" t="s">
        <v>2389</v>
      </c>
      <c r="D558" s="2958"/>
      <c r="E558" s="2958"/>
      <c r="F558" s="2958"/>
      <c r="G558" s="2958"/>
      <c r="H558" s="2958"/>
      <c r="I558" s="2958"/>
      <c r="J558" s="2958"/>
      <c r="K558" s="2958"/>
      <c r="L558" s="2958"/>
      <c r="M558" s="2958"/>
      <c r="N558" s="2958"/>
      <c r="O558" s="2958"/>
      <c r="P558" s="2958"/>
      <c r="Q558" s="2958"/>
      <c r="R558" s="2958"/>
      <c r="S558" s="2958"/>
      <c r="T558" s="2958"/>
      <c r="U558" s="2958"/>
      <c r="V558" s="2958"/>
      <c r="W558" s="2958"/>
      <c r="X558" s="2958"/>
      <c r="Y558" s="2958"/>
      <c r="Z558" s="2958"/>
      <c r="AA558" s="2958"/>
      <c r="AB558" s="2958"/>
      <c r="AC558" s="2958"/>
      <c r="AD558" s="2958"/>
      <c r="AE558" s="2958"/>
      <c r="AF558" s="2958"/>
      <c r="AG558" s="2958"/>
      <c r="AH558" s="2958"/>
      <c r="AI558" s="2958"/>
      <c r="AJ558" s="2958"/>
      <c r="AK558" s="707"/>
      <c r="AL558" s="707"/>
      <c r="AM558" s="707"/>
      <c r="AN558" s="680"/>
    </row>
    <row r="559" spans="1:81" s="628" customFormat="1" ht="12.75" customHeight="1">
      <c r="A559" s="707"/>
      <c r="B559" s="708"/>
      <c r="C559" s="2958"/>
      <c r="D559" s="2958"/>
      <c r="E559" s="2958"/>
      <c r="F559" s="2958"/>
      <c r="G559" s="2958"/>
      <c r="H559" s="2958"/>
      <c r="I559" s="2958"/>
      <c r="J559" s="2958"/>
      <c r="K559" s="2958"/>
      <c r="L559" s="2958"/>
      <c r="M559" s="2958"/>
      <c r="N559" s="2958"/>
      <c r="O559" s="2958"/>
      <c r="P559" s="2958"/>
      <c r="Q559" s="2958"/>
      <c r="R559" s="2958"/>
      <c r="S559" s="2958"/>
      <c r="T559" s="2958"/>
      <c r="U559" s="2958"/>
      <c r="V559" s="2958"/>
      <c r="W559" s="2958"/>
      <c r="X559" s="2958"/>
      <c r="Y559" s="2958"/>
      <c r="Z559" s="2958"/>
      <c r="AA559" s="2958"/>
      <c r="AB559" s="2958"/>
      <c r="AC559" s="2958"/>
      <c r="AD559" s="2958"/>
      <c r="AE559" s="2958"/>
      <c r="AF559" s="2958"/>
      <c r="AG559" s="2958"/>
      <c r="AH559" s="2958"/>
      <c r="AI559" s="2958"/>
      <c r="AJ559" s="2958"/>
      <c r="AK559" s="707"/>
      <c r="AL559" s="707"/>
      <c r="AM559" s="707"/>
      <c r="AN559" s="680"/>
    </row>
    <row r="560" spans="1:81" s="628" customFormat="1" ht="12.75" customHeight="1">
      <c r="A560" s="707"/>
      <c r="B560" s="708"/>
      <c r="C560" s="2958"/>
      <c r="D560" s="2958"/>
      <c r="E560" s="2958"/>
      <c r="F560" s="2958"/>
      <c r="G560" s="2958"/>
      <c r="H560" s="2958"/>
      <c r="I560" s="2958"/>
      <c r="J560" s="2958"/>
      <c r="K560" s="2958"/>
      <c r="L560" s="2958"/>
      <c r="M560" s="2958"/>
      <c r="N560" s="2958"/>
      <c r="O560" s="2958"/>
      <c r="P560" s="2958"/>
      <c r="Q560" s="2958"/>
      <c r="R560" s="2958"/>
      <c r="S560" s="2958"/>
      <c r="T560" s="2958"/>
      <c r="U560" s="2958"/>
      <c r="V560" s="2958"/>
      <c r="W560" s="2958"/>
      <c r="X560" s="2958"/>
      <c r="Y560" s="2958"/>
      <c r="Z560" s="2958"/>
      <c r="AA560" s="2958"/>
      <c r="AB560" s="2958"/>
      <c r="AC560" s="2958"/>
      <c r="AD560" s="2958"/>
      <c r="AE560" s="2958"/>
      <c r="AF560" s="2958"/>
      <c r="AG560" s="2958"/>
      <c r="AH560" s="2958"/>
      <c r="AI560" s="2958"/>
      <c r="AJ560" s="2958"/>
      <c r="AK560" s="707"/>
      <c r="AL560" s="707"/>
      <c r="AM560" s="707"/>
      <c r="AN560" s="680"/>
      <c r="AQ560" s="808"/>
      <c r="AR560" s="682"/>
    </row>
    <row r="561" spans="1:46" s="628" customFormat="1" ht="12.75" customHeight="1">
      <c r="A561" s="707"/>
      <c r="B561" s="792"/>
      <c r="C561" s="2958"/>
      <c r="D561" s="2958"/>
      <c r="E561" s="2958"/>
      <c r="F561" s="2958"/>
      <c r="G561" s="2958"/>
      <c r="H561" s="2958"/>
      <c r="I561" s="2958"/>
      <c r="J561" s="2958"/>
      <c r="K561" s="2958"/>
      <c r="L561" s="2958"/>
      <c r="M561" s="2958"/>
      <c r="N561" s="2958"/>
      <c r="O561" s="2958"/>
      <c r="P561" s="2958"/>
      <c r="Q561" s="2958"/>
      <c r="R561" s="2958"/>
      <c r="S561" s="2958"/>
      <c r="T561" s="2958"/>
      <c r="U561" s="2958"/>
      <c r="V561" s="2958"/>
      <c r="W561" s="2958"/>
      <c r="X561" s="2958"/>
      <c r="Y561" s="2958"/>
      <c r="Z561" s="2958"/>
      <c r="AA561" s="2958"/>
      <c r="AB561" s="2958"/>
      <c r="AC561" s="2958"/>
      <c r="AD561" s="2958"/>
      <c r="AE561" s="2958"/>
      <c r="AF561" s="2958"/>
      <c r="AG561" s="2958"/>
      <c r="AH561" s="2958"/>
      <c r="AI561" s="2958"/>
      <c r="AJ561" s="2958"/>
      <c r="AK561" s="707"/>
      <c r="AL561" s="707"/>
      <c r="AM561" s="707"/>
      <c r="AN561" s="680"/>
      <c r="AQ561" s="808"/>
      <c r="AR561" s="682"/>
    </row>
    <row r="562" spans="1:46" s="628" customFormat="1" ht="12.6" customHeight="1">
      <c r="A562" s="707"/>
      <c r="B562" s="792"/>
      <c r="C562" s="2958"/>
      <c r="D562" s="2958"/>
      <c r="E562" s="2958"/>
      <c r="F562" s="2958"/>
      <c r="G562" s="2958"/>
      <c r="H562" s="2958"/>
      <c r="I562" s="2958"/>
      <c r="J562" s="2958"/>
      <c r="K562" s="2958"/>
      <c r="L562" s="2958"/>
      <c r="M562" s="2958"/>
      <c r="N562" s="2958"/>
      <c r="O562" s="2958"/>
      <c r="P562" s="2958"/>
      <c r="Q562" s="2958"/>
      <c r="R562" s="2958"/>
      <c r="S562" s="2958"/>
      <c r="T562" s="2958"/>
      <c r="U562" s="2958"/>
      <c r="V562" s="2958"/>
      <c r="W562" s="2958"/>
      <c r="X562" s="2958"/>
      <c r="Y562" s="2958"/>
      <c r="Z562" s="2958"/>
      <c r="AA562" s="2958"/>
      <c r="AB562" s="2958"/>
      <c r="AC562" s="2958"/>
      <c r="AD562" s="2958"/>
      <c r="AE562" s="2958"/>
      <c r="AF562" s="2958"/>
      <c r="AG562" s="2958"/>
      <c r="AH562" s="2958"/>
      <c r="AI562" s="2958"/>
      <c r="AJ562" s="2958"/>
      <c r="AK562" s="707"/>
      <c r="AL562" s="707"/>
      <c r="AM562" s="707"/>
      <c r="AN562" s="680"/>
      <c r="AQ562" s="808"/>
      <c r="AR562" s="808"/>
    </row>
    <row r="563" spans="1:46" s="628" customFormat="1" ht="25.15" customHeight="1">
      <c r="A563" s="707"/>
      <c r="B563" s="792"/>
      <c r="C563" s="2958" t="s">
        <v>2390</v>
      </c>
      <c r="D563" s="2958"/>
      <c r="E563" s="2958"/>
      <c r="F563" s="2958"/>
      <c r="G563" s="2958"/>
      <c r="H563" s="2958"/>
      <c r="I563" s="2958"/>
      <c r="J563" s="2958"/>
      <c r="K563" s="2958"/>
      <c r="L563" s="2958"/>
      <c r="M563" s="2958"/>
      <c r="N563" s="2958"/>
      <c r="O563" s="2958"/>
      <c r="P563" s="2958"/>
      <c r="Q563" s="2958"/>
      <c r="R563" s="2958"/>
      <c r="S563" s="2958"/>
      <c r="T563" s="2958"/>
      <c r="U563" s="2958"/>
      <c r="V563" s="2958"/>
      <c r="W563" s="2958"/>
      <c r="X563" s="2958"/>
      <c r="Y563" s="2958"/>
      <c r="Z563" s="2958"/>
      <c r="AA563" s="2958"/>
      <c r="AB563" s="2958"/>
      <c r="AC563" s="2958"/>
      <c r="AD563" s="2958"/>
      <c r="AE563" s="2958"/>
      <c r="AF563" s="2958"/>
      <c r="AG563" s="2958"/>
      <c r="AH563" s="2958"/>
      <c r="AI563" s="2958"/>
      <c r="AJ563" s="2958"/>
      <c r="AK563" s="707"/>
      <c r="AL563" s="707"/>
      <c r="AM563" s="707"/>
      <c r="AN563" s="680"/>
      <c r="AQ563" s="808"/>
      <c r="AR563" s="808"/>
    </row>
    <row r="564" spans="1:46" s="628" customFormat="1" ht="12.6" customHeight="1">
      <c r="A564" s="707"/>
      <c r="B564" s="792"/>
      <c r="C564" s="1681"/>
      <c r="D564" s="1681"/>
      <c r="E564" s="1681"/>
      <c r="F564" s="1681"/>
      <c r="G564" s="1681"/>
      <c r="H564" s="1681"/>
      <c r="I564" s="1681"/>
      <c r="J564" s="1681"/>
      <c r="K564" s="1681"/>
      <c r="L564" s="1681"/>
      <c r="M564" s="1681"/>
      <c r="N564" s="1681"/>
      <c r="O564" s="1681"/>
      <c r="P564" s="1681"/>
      <c r="Q564" s="1681"/>
      <c r="R564" s="1681"/>
      <c r="S564" s="1681"/>
      <c r="T564" s="1681"/>
      <c r="U564" s="1681"/>
      <c r="V564" s="1681"/>
      <c r="W564" s="1681"/>
      <c r="X564" s="1681"/>
      <c r="Y564" s="1681"/>
      <c r="Z564" s="1681"/>
      <c r="AA564" s="1681"/>
      <c r="AB564" s="1681"/>
      <c r="AC564" s="1681"/>
      <c r="AD564" s="1681"/>
      <c r="AE564" s="1681"/>
      <c r="AF564" s="1681"/>
      <c r="AG564" s="1681"/>
      <c r="AH564" s="1681"/>
      <c r="AI564" s="1681"/>
      <c r="AJ564" s="1681"/>
      <c r="AK564" s="707"/>
      <c r="AL564" s="707"/>
      <c r="AM564" s="707"/>
      <c r="AN564" s="680"/>
      <c r="AQ564" s="808"/>
      <c r="AR564" s="808"/>
    </row>
    <row r="565" spans="1:46" s="628" customFormat="1" ht="12.75" customHeight="1">
      <c r="A565" s="707"/>
      <c r="B565" s="792"/>
      <c r="C565" s="2958" t="s">
        <v>2391</v>
      </c>
      <c r="D565" s="2958"/>
      <c r="E565" s="2958"/>
      <c r="F565" s="2958"/>
      <c r="G565" s="2958"/>
      <c r="H565" s="2958"/>
      <c r="I565" s="2958"/>
      <c r="J565" s="2958"/>
      <c r="K565" s="2958"/>
      <c r="L565" s="2958"/>
      <c r="M565" s="2958"/>
      <c r="N565" s="2958"/>
      <c r="O565" s="2958"/>
      <c r="P565" s="2958"/>
      <c r="Q565" s="2958"/>
      <c r="R565" s="2958"/>
      <c r="S565" s="2958"/>
      <c r="T565" s="2958"/>
      <c r="U565" s="2958"/>
      <c r="V565" s="2958"/>
      <c r="W565" s="2958"/>
      <c r="X565" s="2958"/>
      <c r="Y565" s="2958"/>
      <c r="Z565" s="2958"/>
      <c r="AA565" s="2958"/>
      <c r="AB565" s="2958"/>
      <c r="AC565" s="2958"/>
      <c r="AD565" s="2958"/>
      <c r="AE565" s="2958"/>
      <c r="AF565" s="2958"/>
      <c r="AG565" s="2958"/>
      <c r="AH565" s="2958"/>
      <c r="AI565" s="2958"/>
      <c r="AJ565" s="2958"/>
      <c r="AK565" s="707"/>
      <c r="AL565" s="707"/>
      <c r="AM565" s="707"/>
      <c r="AN565" s="680"/>
      <c r="AQ565" s="808"/>
      <c r="AR565" s="808"/>
    </row>
    <row r="566" spans="1:46" s="628" customFormat="1" ht="30" customHeight="1">
      <c r="A566" s="707"/>
      <c r="B566" s="792"/>
      <c r="C566" s="2958"/>
      <c r="D566" s="2958"/>
      <c r="E566" s="2958"/>
      <c r="F566" s="2958"/>
      <c r="G566" s="2958"/>
      <c r="H566" s="2958"/>
      <c r="I566" s="2958"/>
      <c r="J566" s="2958"/>
      <c r="K566" s="2958"/>
      <c r="L566" s="2958"/>
      <c r="M566" s="2958"/>
      <c r="N566" s="2958"/>
      <c r="O566" s="2958"/>
      <c r="P566" s="2958"/>
      <c r="Q566" s="2958"/>
      <c r="R566" s="2958"/>
      <c r="S566" s="2958"/>
      <c r="T566" s="2958"/>
      <c r="U566" s="2958"/>
      <c r="V566" s="2958"/>
      <c r="W566" s="2958"/>
      <c r="X566" s="2958"/>
      <c r="Y566" s="2958"/>
      <c r="Z566" s="2958"/>
      <c r="AA566" s="2958"/>
      <c r="AB566" s="2958"/>
      <c r="AC566" s="2958"/>
      <c r="AD566" s="2958"/>
      <c r="AE566" s="2958"/>
      <c r="AF566" s="2958"/>
      <c r="AG566" s="2958"/>
      <c r="AH566" s="2958"/>
      <c r="AI566" s="2958"/>
      <c r="AJ566" s="2958"/>
      <c r="AK566" s="707"/>
      <c r="AL566" s="707"/>
      <c r="AM566" s="707"/>
      <c r="AN566" s="680"/>
      <c r="AQ566" s="682"/>
      <c r="AR566" s="808"/>
    </row>
    <row r="567" spans="1:46" s="628" customFormat="1" ht="12.75" customHeight="1">
      <c r="A567" s="707"/>
      <c r="B567" s="792"/>
      <c r="C567" s="2958"/>
      <c r="D567" s="2958"/>
      <c r="E567" s="2958"/>
      <c r="F567" s="2958"/>
      <c r="G567" s="2958"/>
      <c r="H567" s="2958"/>
      <c r="I567" s="2958"/>
      <c r="J567" s="2958"/>
      <c r="K567" s="2958"/>
      <c r="L567" s="2958"/>
      <c r="M567" s="2958"/>
      <c r="N567" s="2958"/>
      <c r="O567" s="2958"/>
      <c r="P567" s="2958"/>
      <c r="Q567" s="2958"/>
      <c r="R567" s="2958"/>
      <c r="S567" s="2958"/>
      <c r="T567" s="2958"/>
      <c r="U567" s="2958"/>
      <c r="V567" s="2958"/>
      <c r="W567" s="2958"/>
      <c r="X567" s="2958"/>
      <c r="Y567" s="2958"/>
      <c r="Z567" s="2958"/>
      <c r="AA567" s="2958"/>
      <c r="AB567" s="2958"/>
      <c r="AC567" s="2958"/>
      <c r="AD567" s="2958"/>
      <c r="AE567" s="2958"/>
      <c r="AF567" s="2958"/>
      <c r="AG567" s="2958"/>
      <c r="AH567" s="2958"/>
      <c r="AI567" s="2958"/>
      <c r="AJ567" s="2958"/>
      <c r="AK567" s="707"/>
      <c r="AL567" s="707"/>
      <c r="AM567" s="707"/>
      <c r="AN567" s="680"/>
      <c r="AQ567" s="682"/>
      <c r="AR567" s="808"/>
    </row>
    <row r="568" spans="1:46" s="628" customFormat="1" ht="12.75" customHeight="1">
      <c r="A568" s="707"/>
      <c r="B568" s="792"/>
      <c r="C568" s="2958" t="s">
        <v>2392</v>
      </c>
      <c r="D568" s="2958"/>
      <c r="E568" s="2958"/>
      <c r="F568" s="2958"/>
      <c r="G568" s="2958"/>
      <c r="H568" s="2958"/>
      <c r="I568" s="2958"/>
      <c r="J568" s="2958"/>
      <c r="K568" s="2958"/>
      <c r="L568" s="2958"/>
      <c r="M568" s="2958"/>
      <c r="N568" s="2958"/>
      <c r="O568" s="2958"/>
      <c r="P568" s="2958"/>
      <c r="Q568" s="2958"/>
      <c r="R568" s="2958"/>
      <c r="S568" s="2958"/>
      <c r="T568" s="2958"/>
      <c r="U568" s="2958"/>
      <c r="V568" s="2958"/>
      <c r="W568" s="2958"/>
      <c r="X568" s="2958"/>
      <c r="Y568" s="2958"/>
      <c r="Z568" s="2958"/>
      <c r="AA568" s="2958"/>
      <c r="AB568" s="2958"/>
      <c r="AC568" s="2958"/>
      <c r="AD568" s="2958"/>
      <c r="AE568" s="2958"/>
      <c r="AF568" s="2958"/>
      <c r="AG568" s="2958"/>
      <c r="AH568" s="2958"/>
      <c r="AI568" s="2958"/>
      <c r="AJ568" s="2958"/>
      <c r="AK568" s="707"/>
      <c r="AL568" s="707"/>
      <c r="AM568" s="707"/>
      <c r="AN568" s="680"/>
      <c r="AQ568" s="808"/>
      <c r="AR568" s="808"/>
    </row>
    <row r="569" spans="1:46" s="628" customFormat="1" ht="12.75" customHeight="1">
      <c r="A569" s="707"/>
      <c r="B569" s="792"/>
      <c r="C569" s="2958"/>
      <c r="D569" s="2958"/>
      <c r="E569" s="2958"/>
      <c r="F569" s="2958"/>
      <c r="G569" s="2958"/>
      <c r="H569" s="2958"/>
      <c r="I569" s="2958"/>
      <c r="J569" s="2958"/>
      <c r="K569" s="2958"/>
      <c r="L569" s="2958"/>
      <c r="M569" s="2958"/>
      <c r="N569" s="2958"/>
      <c r="O569" s="2958"/>
      <c r="P569" s="2958"/>
      <c r="Q569" s="2958"/>
      <c r="R569" s="2958"/>
      <c r="S569" s="2958"/>
      <c r="T569" s="2958"/>
      <c r="U569" s="2958"/>
      <c r="V569" s="2958"/>
      <c r="W569" s="2958"/>
      <c r="X569" s="2958"/>
      <c r="Y569" s="2958"/>
      <c r="Z569" s="2958"/>
      <c r="AA569" s="2958"/>
      <c r="AB569" s="2958"/>
      <c r="AC569" s="2958"/>
      <c r="AD569" s="2958"/>
      <c r="AE569" s="2958"/>
      <c r="AF569" s="2958"/>
      <c r="AG569" s="2958"/>
      <c r="AH569" s="2958"/>
      <c r="AI569" s="2958"/>
      <c r="AJ569" s="2958"/>
      <c r="AK569" s="707"/>
      <c r="AL569" s="707"/>
      <c r="AM569" s="707"/>
      <c r="AN569" s="680"/>
      <c r="AQ569" s="808"/>
      <c r="AR569" s="808"/>
    </row>
    <row r="570" spans="1:46" s="628" customFormat="1" ht="13.35" customHeight="1">
      <c r="A570" s="707"/>
      <c r="B570" s="792"/>
      <c r="C570" s="2958"/>
      <c r="D570" s="2958"/>
      <c r="E570" s="2958"/>
      <c r="F570" s="2958"/>
      <c r="G570" s="2958"/>
      <c r="H570" s="2958"/>
      <c r="I570" s="2958"/>
      <c r="J570" s="2958"/>
      <c r="K570" s="2958"/>
      <c r="L570" s="2958"/>
      <c r="M570" s="2958"/>
      <c r="N570" s="2958"/>
      <c r="O570" s="2958"/>
      <c r="P570" s="2958"/>
      <c r="Q570" s="2958"/>
      <c r="R570" s="2958"/>
      <c r="S570" s="2958"/>
      <c r="T570" s="2958"/>
      <c r="U570" s="2958"/>
      <c r="V570" s="2958"/>
      <c r="W570" s="2958"/>
      <c r="X570" s="2958"/>
      <c r="Y570" s="2958"/>
      <c r="Z570" s="2958"/>
      <c r="AA570" s="2958"/>
      <c r="AB570" s="2958"/>
      <c r="AC570" s="2958"/>
      <c r="AD570" s="2958"/>
      <c r="AE570" s="2958"/>
      <c r="AF570" s="2958"/>
      <c r="AG570" s="2958"/>
      <c r="AH570" s="2958"/>
      <c r="AI570" s="2958"/>
      <c r="AJ570" s="2958"/>
      <c r="AK570" s="707"/>
      <c r="AL570" s="707"/>
      <c r="AM570" s="707"/>
      <c r="AN570" s="680"/>
      <c r="AQ570" s="808"/>
      <c r="AR570" s="808"/>
    </row>
    <row r="571" spans="1:46" s="628" customFormat="1" ht="12.75" customHeight="1">
      <c r="A571" s="707"/>
      <c r="B571" s="792"/>
      <c r="C571" s="2958"/>
      <c r="D571" s="2958"/>
      <c r="E571" s="2958"/>
      <c r="F571" s="2958"/>
      <c r="G571" s="2958"/>
      <c r="H571" s="2958"/>
      <c r="I571" s="2958"/>
      <c r="J571" s="2958"/>
      <c r="K571" s="2958"/>
      <c r="L571" s="2958"/>
      <c r="M571" s="2958"/>
      <c r="N571" s="2958"/>
      <c r="O571" s="2958"/>
      <c r="P571" s="2958"/>
      <c r="Q571" s="2958"/>
      <c r="R571" s="2958"/>
      <c r="S571" s="2958"/>
      <c r="T571" s="2958"/>
      <c r="U571" s="2958"/>
      <c r="V571" s="2958"/>
      <c r="W571" s="2958"/>
      <c r="X571" s="2958"/>
      <c r="Y571" s="2958"/>
      <c r="Z571" s="2958"/>
      <c r="AA571" s="2958"/>
      <c r="AB571" s="2958"/>
      <c r="AC571" s="2958"/>
      <c r="AD571" s="2958"/>
      <c r="AE571" s="2958"/>
      <c r="AF571" s="2958"/>
      <c r="AG571" s="2958"/>
      <c r="AH571" s="2958"/>
      <c r="AI571" s="2958"/>
      <c r="AJ571" s="2958"/>
      <c r="AK571" s="707"/>
      <c r="AL571" s="707"/>
      <c r="AM571" s="707"/>
      <c r="AN571" s="680"/>
      <c r="AO571" s="822"/>
      <c r="AP571" s="822"/>
      <c r="AQ571" s="808"/>
      <c r="AR571" s="682"/>
    </row>
    <row r="572" spans="1:46" s="628" customFormat="1" ht="11.85" customHeight="1">
      <c r="A572" s="707"/>
      <c r="B572" s="792"/>
      <c r="C572" s="2958"/>
      <c r="D572" s="2958"/>
      <c r="E572" s="2958"/>
      <c r="F572" s="2958"/>
      <c r="G572" s="2958"/>
      <c r="H572" s="2958"/>
      <c r="I572" s="2958"/>
      <c r="J572" s="2958"/>
      <c r="K572" s="2958"/>
      <c r="L572" s="2958"/>
      <c r="M572" s="2958"/>
      <c r="N572" s="2958"/>
      <c r="O572" s="2958"/>
      <c r="P572" s="2958"/>
      <c r="Q572" s="2958"/>
      <c r="R572" s="2958"/>
      <c r="S572" s="2958"/>
      <c r="T572" s="2958"/>
      <c r="U572" s="2958"/>
      <c r="V572" s="2958"/>
      <c r="W572" s="2958"/>
      <c r="X572" s="2958"/>
      <c r="Y572" s="2958"/>
      <c r="Z572" s="2958"/>
      <c r="AA572" s="2958"/>
      <c r="AB572" s="2958"/>
      <c r="AC572" s="2958"/>
      <c r="AD572" s="2958"/>
      <c r="AE572" s="2958"/>
      <c r="AF572" s="2958"/>
      <c r="AG572" s="2958"/>
      <c r="AH572" s="2958"/>
      <c r="AI572" s="2958"/>
      <c r="AJ572" s="2958"/>
      <c r="AK572" s="707"/>
      <c r="AL572" s="707"/>
      <c r="AM572" s="707"/>
      <c r="AN572" s="680"/>
      <c r="AO572" s="823" t="s">
        <v>17</v>
      </c>
      <c r="AP572" s="824">
        <f>IF(C596="Yes",5,0)</f>
        <v>0</v>
      </c>
      <c r="AQ572" s="682"/>
      <c r="AR572" s="682"/>
      <c r="AS572" s="618" t="s">
        <v>2393</v>
      </c>
    </row>
    <row r="573" spans="1:46" s="628" customFormat="1" ht="12.75" customHeight="1">
      <c r="A573" s="707"/>
      <c r="B573" s="792"/>
      <c r="C573" s="2958"/>
      <c r="D573" s="2958"/>
      <c r="E573" s="2958"/>
      <c r="F573" s="2958"/>
      <c r="G573" s="2958"/>
      <c r="H573" s="2958"/>
      <c r="I573" s="2958"/>
      <c r="J573" s="2958"/>
      <c r="K573" s="2958"/>
      <c r="L573" s="2958"/>
      <c r="M573" s="2958"/>
      <c r="N573" s="2958"/>
      <c r="O573" s="2958"/>
      <c r="P573" s="2958"/>
      <c r="Q573" s="2958"/>
      <c r="R573" s="2958"/>
      <c r="S573" s="2958"/>
      <c r="T573" s="2958"/>
      <c r="U573" s="2958"/>
      <c r="V573" s="2958"/>
      <c r="W573" s="2958"/>
      <c r="X573" s="2958"/>
      <c r="Y573" s="2958"/>
      <c r="Z573" s="2958"/>
      <c r="AA573" s="2958"/>
      <c r="AB573" s="2958"/>
      <c r="AC573" s="2958"/>
      <c r="AD573" s="2958"/>
      <c r="AE573" s="2958"/>
      <c r="AF573" s="2958"/>
      <c r="AG573" s="2958"/>
      <c r="AH573" s="2958"/>
      <c r="AI573" s="2958"/>
      <c r="AJ573" s="2958"/>
      <c r="AK573" s="707"/>
      <c r="AL573" s="707"/>
      <c r="AM573" s="707"/>
      <c r="AN573" s="680"/>
      <c r="AO573" s="823" t="s">
        <v>30</v>
      </c>
      <c r="AP573" s="824">
        <f>IF(C604="Yes",5,0)</f>
        <v>0</v>
      </c>
      <c r="AQ573" s="682"/>
      <c r="AR573" s="682"/>
      <c r="AS573" s="2965">
        <f>IF(Application!D210="Non-Targeted",(SUM(AQ581+AQ590)),AS577)</f>
        <v>10</v>
      </c>
      <c r="AT573" s="2965"/>
    </row>
    <row r="574" spans="1:46" s="628" customFormat="1" ht="12.75" customHeight="1">
      <c r="A574" s="707"/>
      <c r="B574" s="792"/>
      <c r="C574" s="2958"/>
      <c r="D574" s="2958"/>
      <c r="E574" s="2958"/>
      <c r="F574" s="2958"/>
      <c r="G574" s="2958"/>
      <c r="H574" s="2958"/>
      <c r="I574" s="2958"/>
      <c r="J574" s="2958"/>
      <c r="K574" s="2958"/>
      <c r="L574" s="2958"/>
      <c r="M574" s="2958"/>
      <c r="N574" s="2958"/>
      <c r="O574" s="2958"/>
      <c r="P574" s="2958"/>
      <c r="Q574" s="2958"/>
      <c r="R574" s="2958"/>
      <c r="S574" s="2958"/>
      <c r="T574" s="2958"/>
      <c r="U574" s="2958"/>
      <c r="V574" s="2958"/>
      <c r="W574" s="2958"/>
      <c r="X574" s="2958"/>
      <c r="Y574" s="2958"/>
      <c r="Z574" s="2958"/>
      <c r="AA574" s="2958"/>
      <c r="AB574" s="2958"/>
      <c r="AC574" s="2958"/>
      <c r="AD574" s="2958"/>
      <c r="AE574" s="2958"/>
      <c r="AF574" s="2958"/>
      <c r="AG574" s="2958"/>
      <c r="AH574" s="2958"/>
      <c r="AI574" s="2958"/>
      <c r="AJ574" s="2958"/>
      <c r="AK574" s="707"/>
      <c r="AL574" s="707"/>
      <c r="AM574" s="707"/>
      <c r="AN574" s="680"/>
      <c r="AO574" s="823" t="s">
        <v>38</v>
      </c>
      <c r="AP574" s="824">
        <f>IF(C612="Yes",7,0)</f>
        <v>0</v>
      </c>
      <c r="AS574" s="618" t="s">
        <v>2394</v>
      </c>
    </row>
    <row r="575" spans="1:46" s="628" customFormat="1" ht="12.75" customHeight="1">
      <c r="A575" s="707"/>
      <c r="B575" s="792"/>
      <c r="C575" s="2958"/>
      <c r="D575" s="2958"/>
      <c r="E575" s="2958"/>
      <c r="F575" s="2958"/>
      <c r="G575" s="2958"/>
      <c r="H575" s="2958"/>
      <c r="I575" s="2958"/>
      <c r="J575" s="2958"/>
      <c r="K575" s="2958"/>
      <c r="L575" s="2958"/>
      <c r="M575" s="2958"/>
      <c r="N575" s="2958"/>
      <c r="O575" s="2958"/>
      <c r="P575" s="2958"/>
      <c r="Q575" s="2958"/>
      <c r="R575" s="2958"/>
      <c r="S575" s="2958"/>
      <c r="T575" s="2958"/>
      <c r="U575" s="2958"/>
      <c r="V575" s="2958"/>
      <c r="W575" s="2958"/>
      <c r="X575" s="2958"/>
      <c r="Y575" s="2958"/>
      <c r="Z575" s="2958"/>
      <c r="AA575" s="2958"/>
      <c r="AB575" s="2958"/>
      <c r="AC575" s="2958"/>
      <c r="AD575" s="2958"/>
      <c r="AE575" s="2958"/>
      <c r="AF575" s="2958"/>
      <c r="AG575" s="2958"/>
      <c r="AH575" s="2958"/>
      <c r="AI575" s="2958"/>
      <c r="AJ575" s="2958"/>
      <c r="AK575" s="707"/>
      <c r="AL575" s="707"/>
      <c r="AM575" s="707"/>
      <c r="AN575" s="680"/>
      <c r="AO575" s="680"/>
      <c r="AP575" s="824">
        <f>IF(C614="Yes",5,0)</f>
        <v>0</v>
      </c>
      <c r="AS575" s="2965">
        <f>IF(AND(AQ581&gt;0,AQ590&gt;0),(AQ581+AQ590)/2,0)</f>
        <v>0</v>
      </c>
      <c r="AT575" s="2965"/>
    </row>
    <row r="576" spans="1:46" s="628" customFormat="1" ht="12.75" customHeight="1">
      <c r="A576" s="707"/>
      <c r="B576" s="792"/>
      <c r="C576" s="2958"/>
      <c r="D576" s="2958"/>
      <c r="E576" s="2958"/>
      <c r="F576" s="2958"/>
      <c r="G576" s="2958"/>
      <c r="H576" s="2958"/>
      <c r="I576" s="2958"/>
      <c r="J576" s="2958"/>
      <c r="K576" s="2958"/>
      <c r="L576" s="2958"/>
      <c r="M576" s="2958"/>
      <c r="N576" s="2958"/>
      <c r="O576" s="2958"/>
      <c r="P576" s="2958"/>
      <c r="Q576" s="2958"/>
      <c r="R576" s="2958"/>
      <c r="S576" s="2958"/>
      <c r="T576" s="2958"/>
      <c r="U576" s="2958"/>
      <c r="V576" s="2958"/>
      <c r="W576" s="2958"/>
      <c r="X576" s="2958"/>
      <c r="Y576" s="2958"/>
      <c r="Z576" s="2958"/>
      <c r="AA576" s="2958"/>
      <c r="AB576" s="2958"/>
      <c r="AC576" s="2958"/>
      <c r="AD576" s="2958"/>
      <c r="AE576" s="2958"/>
      <c r="AF576" s="2958"/>
      <c r="AG576" s="2958"/>
      <c r="AH576" s="2958"/>
      <c r="AI576" s="2958"/>
      <c r="AJ576" s="2958"/>
      <c r="AK576" s="707"/>
      <c r="AL576" s="707"/>
      <c r="AM576" s="707"/>
      <c r="AN576" s="680"/>
      <c r="AO576" s="823" t="s">
        <v>81</v>
      </c>
      <c r="AP576" s="824">
        <f>IF(C622="Yes",5,0)</f>
        <v>0</v>
      </c>
      <c r="AQ576" s="682"/>
      <c r="AR576" s="682"/>
      <c r="AS576" s="618" t="s">
        <v>2395</v>
      </c>
    </row>
    <row r="577" spans="1:81" s="628" customFormat="1" ht="12.75" customHeight="1">
      <c r="A577" s="707"/>
      <c r="B577" s="792"/>
      <c r="C577" s="2966" t="s">
        <v>2396</v>
      </c>
      <c r="D577" s="2966"/>
      <c r="E577" s="2966"/>
      <c r="F577" s="2966"/>
      <c r="G577" s="2966"/>
      <c r="H577" s="2966"/>
      <c r="I577" s="2966"/>
      <c r="J577" s="2966"/>
      <c r="K577" s="2966"/>
      <c r="L577" s="2966"/>
      <c r="M577" s="2966"/>
      <c r="N577" s="2966"/>
      <c r="O577" s="2966"/>
      <c r="P577" s="2966"/>
      <c r="Q577" s="2966"/>
      <c r="R577" s="2966"/>
      <c r="S577" s="2966"/>
      <c r="T577" s="2966"/>
      <c r="U577" s="2966"/>
      <c r="V577" s="2966"/>
      <c r="W577" s="2966"/>
      <c r="X577" s="2966"/>
      <c r="Y577" s="2966"/>
      <c r="Z577" s="2966"/>
      <c r="AA577" s="2966"/>
      <c r="AB577" s="2966"/>
      <c r="AC577" s="2966"/>
      <c r="AD577" s="2966"/>
      <c r="AE577" s="2966"/>
      <c r="AF577" s="2966"/>
      <c r="AG577" s="2966"/>
      <c r="AH577" s="2966"/>
      <c r="AI577" s="2966"/>
      <c r="AJ577" s="2966"/>
      <c r="AK577" s="707"/>
      <c r="AL577" s="707"/>
      <c r="AM577" s="707"/>
      <c r="AN577" s="680"/>
      <c r="AO577" s="680"/>
      <c r="AP577" s="824">
        <f>IF(C624="Yes",3,0)</f>
        <v>0</v>
      </c>
      <c r="AS577" s="2965">
        <f>IF(AQ581=0,AQ590,AQ581)</f>
        <v>10</v>
      </c>
      <c r="AT577" s="2965"/>
    </row>
    <row r="578" spans="1:81" s="628" customFormat="1" ht="12.75" customHeight="1">
      <c r="A578" s="707"/>
      <c r="B578" s="792"/>
      <c r="C578" s="2966"/>
      <c r="D578" s="2966"/>
      <c r="E578" s="2966"/>
      <c r="F578" s="2966"/>
      <c r="G578" s="2966"/>
      <c r="H578" s="2966"/>
      <c r="I578" s="2966"/>
      <c r="J578" s="2966"/>
      <c r="K578" s="2966"/>
      <c r="L578" s="2966"/>
      <c r="M578" s="2966"/>
      <c r="N578" s="2966"/>
      <c r="O578" s="2966"/>
      <c r="P578" s="2966"/>
      <c r="Q578" s="2966"/>
      <c r="R578" s="2966"/>
      <c r="S578" s="2966"/>
      <c r="T578" s="2966"/>
      <c r="U578" s="2966"/>
      <c r="V578" s="2966"/>
      <c r="W578" s="2966"/>
      <c r="X578" s="2966"/>
      <c r="Y578" s="2966"/>
      <c r="Z578" s="2966"/>
      <c r="AA578" s="2966"/>
      <c r="AB578" s="2966"/>
      <c r="AC578" s="2966"/>
      <c r="AD578" s="2966"/>
      <c r="AE578" s="2966"/>
      <c r="AF578" s="2966"/>
      <c r="AG578" s="2966"/>
      <c r="AH578" s="2966"/>
      <c r="AI578" s="2966"/>
      <c r="AJ578" s="2966"/>
      <c r="AK578" s="707"/>
      <c r="AL578" s="707"/>
      <c r="AM578" s="707"/>
      <c r="AN578" s="680"/>
      <c r="AO578" s="823" t="s">
        <v>85</v>
      </c>
      <c r="AP578" s="824">
        <f>IF(C627="Yes",5,0)</f>
        <v>0</v>
      </c>
    </row>
    <row r="579" spans="1:81" s="628" customFormat="1" ht="12.75" customHeight="1">
      <c r="A579" s="707"/>
      <c r="B579" s="792"/>
      <c r="C579" s="2966"/>
      <c r="D579" s="2966"/>
      <c r="E579" s="2966"/>
      <c r="F579" s="2966"/>
      <c r="G579" s="2966"/>
      <c r="H579" s="2966"/>
      <c r="I579" s="2966"/>
      <c r="J579" s="2966"/>
      <c r="K579" s="2966"/>
      <c r="L579" s="2966"/>
      <c r="M579" s="2966"/>
      <c r="N579" s="2966"/>
      <c r="O579" s="2966"/>
      <c r="P579" s="2966"/>
      <c r="Q579" s="2966"/>
      <c r="R579" s="2966"/>
      <c r="S579" s="2966"/>
      <c r="T579" s="2966"/>
      <c r="U579" s="2966"/>
      <c r="V579" s="2966"/>
      <c r="W579" s="2966"/>
      <c r="X579" s="2966"/>
      <c r="Y579" s="2966"/>
      <c r="Z579" s="2966"/>
      <c r="AA579" s="2966"/>
      <c r="AB579" s="2966"/>
      <c r="AC579" s="2966"/>
      <c r="AD579" s="2966"/>
      <c r="AE579" s="2966"/>
      <c r="AF579" s="2966"/>
      <c r="AG579" s="2966"/>
      <c r="AH579" s="2966"/>
      <c r="AI579" s="2966"/>
      <c r="AJ579" s="2966"/>
      <c r="AK579" s="707"/>
      <c r="AL579" s="707"/>
      <c r="AM579" s="707"/>
      <c r="AN579" s="680"/>
      <c r="AO579" s="823" t="s">
        <v>1445</v>
      </c>
      <c r="AP579" s="824">
        <f>IF(C636="Yes",5,0)</f>
        <v>0</v>
      </c>
    </row>
    <row r="580" spans="1:81" s="628" customFormat="1" ht="11.85" customHeight="1">
      <c r="A580" s="707"/>
      <c r="B580" s="792"/>
      <c r="C580" s="2966"/>
      <c r="D580" s="2966"/>
      <c r="E580" s="2966"/>
      <c r="F580" s="2966"/>
      <c r="G580" s="2966"/>
      <c r="H580" s="2966"/>
      <c r="I580" s="2966"/>
      <c r="J580" s="2966"/>
      <c r="K580" s="2966"/>
      <c r="L580" s="2966"/>
      <c r="M580" s="2966"/>
      <c r="N580" s="2966"/>
      <c r="O580" s="2966"/>
      <c r="P580" s="2966"/>
      <c r="Q580" s="2966"/>
      <c r="R580" s="2966"/>
      <c r="S580" s="2966"/>
      <c r="T580" s="2966"/>
      <c r="U580" s="2966"/>
      <c r="V580" s="2966"/>
      <c r="W580" s="2966"/>
      <c r="X580" s="2966"/>
      <c r="Y580" s="2966"/>
      <c r="Z580" s="2966"/>
      <c r="AA580" s="2966"/>
      <c r="AB580" s="2966"/>
      <c r="AC580" s="2966"/>
      <c r="AD580" s="2966"/>
      <c r="AE580" s="2966"/>
      <c r="AF580" s="2966"/>
      <c r="AG580" s="2966"/>
      <c r="AH580" s="2966"/>
      <c r="AI580" s="2966"/>
      <c r="AJ580" s="2966"/>
      <c r="AK580" s="707"/>
      <c r="AL580" s="707"/>
      <c r="AM580" s="707"/>
      <c r="AN580" s="680"/>
      <c r="AO580" s="825"/>
      <c r="AP580" s="826">
        <f>IF(C638="Yes",3,0)</f>
        <v>0</v>
      </c>
    </row>
    <row r="581" spans="1:81" s="628" customFormat="1" ht="12.6" customHeight="1">
      <c r="A581" s="707"/>
      <c r="B581" s="792"/>
      <c r="C581" s="2966"/>
      <c r="D581" s="2966"/>
      <c r="E581" s="2966"/>
      <c r="F581" s="2966"/>
      <c r="G581" s="2966"/>
      <c r="H581" s="2966"/>
      <c r="I581" s="2966"/>
      <c r="J581" s="2966"/>
      <c r="K581" s="2966"/>
      <c r="L581" s="2966"/>
      <c r="M581" s="2966"/>
      <c r="N581" s="2966"/>
      <c r="O581" s="2966"/>
      <c r="P581" s="2966"/>
      <c r="Q581" s="2966"/>
      <c r="R581" s="2966"/>
      <c r="S581" s="2966"/>
      <c r="T581" s="2966"/>
      <c r="U581" s="2966"/>
      <c r="V581" s="2966"/>
      <c r="W581" s="2966"/>
      <c r="X581" s="2966"/>
      <c r="Y581" s="2966"/>
      <c r="Z581" s="2966"/>
      <c r="AA581" s="2966"/>
      <c r="AB581" s="2966"/>
      <c r="AC581" s="2966"/>
      <c r="AD581" s="2966"/>
      <c r="AE581" s="2966"/>
      <c r="AF581" s="2966"/>
      <c r="AG581" s="2966"/>
      <c r="AH581" s="2966"/>
      <c r="AI581" s="2966"/>
      <c r="AJ581" s="2966"/>
      <c r="AK581" s="707"/>
      <c r="AL581" s="707"/>
      <c r="AM581" s="707"/>
      <c r="AN581" s="680"/>
      <c r="AO581" s="827" t="s">
        <v>2397</v>
      </c>
      <c r="AP581" s="828">
        <f>SUM(AP572:AP580)</f>
        <v>0</v>
      </c>
      <c r="AQ581" s="2967">
        <f>IF(AP581&gt;0,AP581,0)</f>
        <v>0</v>
      </c>
      <c r="AR581" s="2967"/>
    </row>
    <row r="582" spans="1:81" s="628" customFormat="1" ht="12.75" customHeight="1">
      <c r="A582" s="707"/>
      <c r="B582" s="792"/>
      <c r="C582" s="2966"/>
      <c r="D582" s="2966"/>
      <c r="E582" s="2966"/>
      <c r="F582" s="2966"/>
      <c r="G582" s="2966"/>
      <c r="H582" s="2966"/>
      <c r="I582" s="2966"/>
      <c r="J582" s="2966"/>
      <c r="K582" s="2966"/>
      <c r="L582" s="2966"/>
      <c r="M582" s="2966"/>
      <c r="N582" s="2966"/>
      <c r="O582" s="2966"/>
      <c r="P582" s="2966"/>
      <c r="Q582" s="2966"/>
      <c r="R582" s="2966"/>
      <c r="S582" s="2966"/>
      <c r="T582" s="2966"/>
      <c r="U582" s="2966"/>
      <c r="V582" s="2966"/>
      <c r="W582" s="2966"/>
      <c r="X582" s="2966"/>
      <c r="Y582" s="2966"/>
      <c r="Z582" s="2966"/>
      <c r="AA582" s="2966"/>
      <c r="AB582" s="2966"/>
      <c r="AC582" s="2966"/>
      <c r="AD582" s="2966"/>
      <c r="AE582" s="2966"/>
      <c r="AF582" s="2966"/>
      <c r="AG582" s="2966"/>
      <c r="AH582" s="2966"/>
      <c r="AI582" s="2966"/>
      <c r="AJ582" s="2966"/>
      <c r="AK582" s="707"/>
      <c r="AL582" s="707"/>
      <c r="AM582" s="707"/>
      <c r="AN582" s="680"/>
      <c r="AO582" s="705"/>
      <c r="AP582" s="829"/>
    </row>
    <row r="583" spans="1:81" s="628" customFormat="1" ht="12.75" customHeight="1">
      <c r="A583" s="707"/>
      <c r="B583" s="792"/>
      <c r="C583" s="821"/>
      <c r="D583" s="821"/>
      <c r="E583" s="821"/>
      <c r="F583" s="821"/>
      <c r="G583" s="821"/>
      <c r="H583" s="821"/>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707"/>
      <c r="AL583" s="707"/>
      <c r="AM583" s="707"/>
      <c r="AN583" s="680"/>
      <c r="AO583" s="823" t="s">
        <v>1447</v>
      </c>
      <c r="AP583" s="824">
        <f>IF(C645="Yes",5,0)</f>
        <v>5</v>
      </c>
    </row>
    <row r="584" spans="1:81" s="628" customFormat="1" ht="12.75" customHeight="1">
      <c r="A584" s="707"/>
      <c r="B584" s="792"/>
      <c r="C584" s="2958" t="s">
        <v>2398</v>
      </c>
      <c r="D584" s="2958"/>
      <c r="E584" s="2958"/>
      <c r="F584" s="2958"/>
      <c r="G584" s="2958"/>
      <c r="H584" s="2958"/>
      <c r="I584" s="2958"/>
      <c r="J584" s="2958"/>
      <c r="K584" s="2958"/>
      <c r="L584" s="2958"/>
      <c r="M584" s="2958"/>
      <c r="N584" s="2958"/>
      <c r="O584" s="2958"/>
      <c r="P584" s="2958"/>
      <c r="Q584" s="2958"/>
      <c r="R584" s="2958"/>
      <c r="S584" s="2958"/>
      <c r="T584" s="2958"/>
      <c r="U584" s="2958"/>
      <c r="V584" s="2958"/>
      <c r="W584" s="2958"/>
      <c r="X584" s="2958"/>
      <c r="Y584" s="2958"/>
      <c r="Z584" s="2958"/>
      <c r="AA584" s="2958"/>
      <c r="AB584" s="2958"/>
      <c r="AC584" s="2958"/>
      <c r="AD584" s="2958"/>
      <c r="AE584" s="2958"/>
      <c r="AF584" s="2958"/>
      <c r="AG584" s="2958"/>
      <c r="AH584" s="2958"/>
      <c r="AI584" s="2958"/>
      <c r="AJ584" s="2958"/>
      <c r="AK584" s="707"/>
      <c r="AL584" s="707"/>
      <c r="AM584" s="707"/>
      <c r="AN584" s="680"/>
      <c r="AO584" s="823" t="s">
        <v>1449</v>
      </c>
      <c r="AP584" s="824">
        <f>IF(C657="Yes",5,0)</f>
        <v>5</v>
      </c>
    </row>
    <row r="585" spans="1:81" s="628" customFormat="1" ht="12.75" customHeight="1">
      <c r="A585" s="707"/>
      <c r="B585" s="792"/>
      <c r="C585" s="2958"/>
      <c r="D585" s="2958"/>
      <c r="E585" s="2958"/>
      <c r="F585" s="2958"/>
      <c r="G585" s="2958"/>
      <c r="H585" s="2958"/>
      <c r="I585" s="2958"/>
      <c r="J585" s="2958"/>
      <c r="K585" s="2958"/>
      <c r="L585" s="2958"/>
      <c r="M585" s="2958"/>
      <c r="N585" s="2958"/>
      <c r="O585" s="2958"/>
      <c r="P585" s="2958"/>
      <c r="Q585" s="2958"/>
      <c r="R585" s="2958"/>
      <c r="S585" s="2958"/>
      <c r="T585" s="2958"/>
      <c r="U585" s="2958"/>
      <c r="V585" s="2958"/>
      <c r="W585" s="2958"/>
      <c r="X585" s="2958"/>
      <c r="Y585" s="2958"/>
      <c r="Z585" s="2958"/>
      <c r="AA585" s="2958"/>
      <c r="AB585" s="2958"/>
      <c r="AC585" s="2958"/>
      <c r="AD585" s="2958"/>
      <c r="AE585" s="2958"/>
      <c r="AF585" s="2958"/>
      <c r="AG585" s="2958"/>
      <c r="AH585" s="2958"/>
      <c r="AI585" s="2958"/>
      <c r="AJ585" s="2958"/>
      <c r="AK585" s="707"/>
      <c r="AL585" s="707"/>
      <c r="AM585" s="707"/>
      <c r="AN585" s="680"/>
      <c r="AO585" s="823" t="s">
        <v>1450</v>
      </c>
      <c r="AP585" s="824">
        <f>IF(C664="Yes",5,0)</f>
        <v>0</v>
      </c>
    </row>
    <row r="586" spans="1:81" s="628" customFormat="1" ht="68.099999999999994" customHeight="1">
      <c r="A586" s="707"/>
      <c r="B586" s="792"/>
      <c r="C586" s="2958"/>
      <c r="D586" s="2958"/>
      <c r="E586" s="2958"/>
      <c r="F586" s="2958"/>
      <c r="G586" s="2958"/>
      <c r="H586" s="2958"/>
      <c r="I586" s="2958"/>
      <c r="J586" s="2958"/>
      <c r="K586" s="2958"/>
      <c r="L586" s="2958"/>
      <c r="M586" s="2958"/>
      <c r="N586" s="2958"/>
      <c r="O586" s="2958"/>
      <c r="P586" s="2958"/>
      <c r="Q586" s="2958"/>
      <c r="R586" s="2958"/>
      <c r="S586" s="2958"/>
      <c r="T586" s="2958"/>
      <c r="U586" s="2958"/>
      <c r="V586" s="2958"/>
      <c r="W586" s="2958"/>
      <c r="X586" s="2958"/>
      <c r="Y586" s="2958"/>
      <c r="Z586" s="2958"/>
      <c r="AA586" s="2958"/>
      <c r="AB586" s="2958"/>
      <c r="AC586" s="2958"/>
      <c r="AD586" s="2958"/>
      <c r="AE586" s="2958"/>
      <c r="AF586" s="2958"/>
      <c r="AG586" s="2958"/>
      <c r="AH586" s="2958"/>
      <c r="AI586" s="2958"/>
      <c r="AJ586" s="2958"/>
      <c r="AK586" s="707"/>
      <c r="AL586" s="707"/>
      <c r="AM586" s="707"/>
      <c r="AN586" s="680"/>
      <c r="AO586" s="823" t="s">
        <v>1451</v>
      </c>
      <c r="AP586" s="830">
        <f>IF(C668="Yes",5,0)</f>
        <v>0</v>
      </c>
      <c r="AQ586" s="682"/>
      <c r="AR586" s="682"/>
    </row>
    <row r="587" spans="1:81" s="628" customFormat="1" ht="12.6" customHeight="1">
      <c r="A587" s="707"/>
      <c r="B587" s="792"/>
      <c r="C587" s="831" t="s">
        <v>2399</v>
      </c>
      <c r="AF587" s="707"/>
      <c r="AG587" s="707"/>
      <c r="AH587" s="707"/>
      <c r="AI587" s="707"/>
      <c r="AJ587" s="707"/>
      <c r="AK587" s="707"/>
      <c r="AL587" s="707"/>
      <c r="AM587" s="707"/>
      <c r="AN587" s="680"/>
      <c r="AO587" s="823" t="s">
        <v>1452</v>
      </c>
      <c r="AP587" s="824">
        <f>IF(C672="Yes",5,0)</f>
        <v>0</v>
      </c>
    </row>
    <row r="588" spans="1:81" s="628" customFormat="1" ht="12.75" customHeight="1">
      <c r="A588" s="707"/>
      <c r="B588" s="792"/>
      <c r="C588" s="832" t="s">
        <v>2400</v>
      </c>
      <c r="D588" s="833"/>
      <c r="E588" s="833"/>
      <c r="F588" s="833"/>
      <c r="G588" s="833"/>
      <c r="H588" s="833"/>
      <c r="I588" s="833"/>
      <c r="J588" s="833"/>
      <c r="K588" s="833"/>
      <c r="L588" s="833"/>
      <c r="M588" s="784"/>
      <c r="N588" s="784"/>
      <c r="O588" s="834"/>
      <c r="P588" s="833"/>
      <c r="Q588" s="833"/>
      <c r="R588" s="784"/>
      <c r="S588" s="784"/>
      <c r="T588" s="833"/>
      <c r="U588" s="3069">
        <f>'Service Amenities Budget'!J10</f>
        <v>0</v>
      </c>
      <c r="V588" s="3069"/>
      <c r="W588" s="3069"/>
      <c r="X588" s="833"/>
      <c r="Y588" s="833"/>
      <c r="Z588" s="833"/>
      <c r="AA588" s="835"/>
      <c r="AB588" s="836"/>
      <c r="AC588" s="836"/>
      <c r="AD588" s="836"/>
      <c r="AE588" s="707"/>
      <c r="AF588" s="707"/>
      <c r="AG588" s="707"/>
      <c r="AH588" s="707"/>
      <c r="AI588" s="707"/>
      <c r="AJ588" s="707"/>
      <c r="AK588" s="707"/>
      <c r="AL588" s="707"/>
      <c r="AM588" s="707"/>
      <c r="AN588" s="680"/>
      <c r="AO588" s="823" t="s">
        <v>1453</v>
      </c>
      <c r="AP588" s="824">
        <f>IF(C681="Yes",5,0)</f>
        <v>0</v>
      </c>
    </row>
    <row r="589" spans="1:81" s="628" customFormat="1" ht="12.75" customHeight="1">
      <c r="A589" s="707"/>
      <c r="B589" s="792"/>
      <c r="C589" s="837" t="s">
        <v>2401</v>
      </c>
      <c r="D589" s="838"/>
      <c r="E589" s="838"/>
      <c r="F589" s="838"/>
      <c r="G589" s="838"/>
      <c r="H589" s="838"/>
      <c r="I589" s="838"/>
      <c r="J589" s="838"/>
      <c r="K589" s="838"/>
      <c r="L589" s="838"/>
      <c r="M589" s="822"/>
      <c r="N589" s="822"/>
      <c r="O589" s="838"/>
      <c r="P589" s="838"/>
      <c r="Q589" s="838"/>
      <c r="R589" s="838"/>
      <c r="S589" s="838"/>
      <c r="T589" s="838"/>
      <c r="U589" s="3070">
        <f>'Service Amenities Budget'!J9</f>
        <v>53</v>
      </c>
      <c r="V589" s="3070"/>
      <c r="W589" s="3070"/>
      <c r="X589" s="838"/>
      <c r="Y589" s="838"/>
      <c r="Z589" s="838"/>
      <c r="AA589" s="839"/>
      <c r="AB589" s="831"/>
      <c r="AC589" s="840"/>
      <c r="AD589" s="840"/>
      <c r="AE589" s="707"/>
      <c r="AF589" s="707"/>
      <c r="AG589" s="707"/>
      <c r="AH589" s="707"/>
      <c r="AI589" s="707"/>
      <c r="AJ589" s="707"/>
      <c r="AK589" s="707"/>
      <c r="AL589" s="707"/>
      <c r="AM589" s="707"/>
      <c r="AN589" s="680"/>
      <c r="AO589" s="825"/>
      <c r="AP589" s="826"/>
    </row>
    <row r="590" spans="1:81" s="628" customFormat="1" ht="12.75" customHeight="1">
      <c r="A590" s="707"/>
      <c r="B590" s="792"/>
      <c r="C590" s="885"/>
      <c r="D590" s="1280"/>
      <c r="E590" s="1280"/>
      <c r="F590" s="1280"/>
      <c r="G590" s="1280"/>
      <c r="H590" s="1280"/>
      <c r="I590" s="1280"/>
      <c r="J590" s="1280"/>
      <c r="K590" s="1280"/>
      <c r="L590" s="1280"/>
      <c r="M590" s="705"/>
      <c r="N590" s="705"/>
      <c r="O590" s="1280"/>
      <c r="P590" s="1280"/>
      <c r="Q590" s="1280"/>
      <c r="R590" s="1280"/>
      <c r="S590" s="1280"/>
      <c r="T590" s="1280"/>
      <c r="U590" s="1281"/>
      <c r="V590" s="1281"/>
      <c r="W590" s="1281"/>
      <c r="X590" s="1280"/>
      <c r="Y590" s="1280"/>
      <c r="Z590" s="1280"/>
      <c r="AA590" s="1280"/>
      <c r="AB590" s="831"/>
      <c r="AC590" s="840"/>
      <c r="AD590" s="840"/>
      <c r="AE590" s="707"/>
      <c r="AF590" s="707"/>
      <c r="AG590" s="707"/>
      <c r="AH590" s="707"/>
      <c r="AI590" s="707"/>
      <c r="AJ590" s="707"/>
      <c r="AK590" s="707"/>
      <c r="AL590" s="707"/>
      <c r="AM590" s="707"/>
      <c r="AN590" s="680"/>
      <c r="AO590" s="841" t="s">
        <v>2397</v>
      </c>
      <c r="AP590" s="842">
        <f>SUM(AP583:AP588)</f>
        <v>10</v>
      </c>
      <c r="AQ590" s="2967">
        <f>IF(AP590&gt;0,AP590,0)</f>
        <v>10</v>
      </c>
      <c r="AR590" s="2967"/>
    </row>
    <row r="591" spans="1:81" s="628" customFormat="1" ht="12.75" customHeight="1">
      <c r="A591" s="707"/>
      <c r="B591" s="40"/>
      <c r="C591" s="843" t="s">
        <v>2402</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4"/>
      <c r="D592" s="845"/>
      <c r="E592" s="846" t="s">
        <v>2123</v>
      </c>
      <c r="F592" s="2963" t="s">
        <v>2403</v>
      </c>
      <c r="G592" s="2963"/>
      <c r="H592" s="2963"/>
      <c r="I592" s="2963"/>
      <c r="J592" s="2963"/>
      <c r="K592" s="2963"/>
      <c r="L592" s="2963"/>
      <c r="M592" s="2963"/>
      <c r="N592" s="2963"/>
      <c r="O592" s="2963"/>
      <c r="P592" s="2963"/>
      <c r="Q592" s="2963"/>
      <c r="R592" s="2963"/>
      <c r="S592" s="2963"/>
      <c r="T592" s="2963"/>
      <c r="U592" s="2963"/>
      <c r="V592" s="2963"/>
      <c r="W592" s="2963"/>
      <c r="X592" s="2963"/>
      <c r="Y592" s="2963"/>
      <c r="Z592" s="2963"/>
      <c r="AA592" s="2963"/>
      <c r="AB592" s="2963"/>
      <c r="AC592" s="2963"/>
      <c r="AD592" s="2963"/>
      <c r="AE592" s="2963"/>
      <c r="AF592" s="2963"/>
      <c r="AG592" s="847"/>
      <c r="AH592" s="847"/>
      <c r="AI592" s="847"/>
      <c r="AJ592" s="847"/>
      <c r="AK592" s="847"/>
      <c r="AL592" s="848"/>
      <c r="AM592" s="807"/>
      <c r="AN592" s="680"/>
      <c r="AO592" s="705"/>
      <c r="AP592" s="829"/>
      <c r="BS592" s="84"/>
      <c r="BT592" s="84"/>
      <c r="BU592" s="40"/>
      <c r="BV592" s="40"/>
      <c r="BW592" s="40"/>
      <c r="BX592" s="40"/>
      <c r="BY592" s="40"/>
      <c r="BZ592" s="40"/>
      <c r="CA592" s="40"/>
      <c r="CB592" s="40"/>
      <c r="CC592" s="40"/>
    </row>
    <row r="593" spans="1:81" s="628" customFormat="1" ht="12.75" customHeight="1">
      <c r="A593" s="613"/>
      <c r="B593" s="40"/>
      <c r="C593" s="849"/>
      <c r="D593" s="671"/>
      <c r="E593" s="850"/>
      <c r="F593" s="2964"/>
      <c r="G593" s="2964"/>
      <c r="H593" s="2964"/>
      <c r="I593" s="2964"/>
      <c r="J593" s="2964"/>
      <c r="K593" s="2964"/>
      <c r="L593" s="2964"/>
      <c r="M593" s="2964"/>
      <c r="N593" s="2964"/>
      <c r="O593" s="2964"/>
      <c r="P593" s="2964"/>
      <c r="Q593" s="2964"/>
      <c r="R593" s="2964"/>
      <c r="S593" s="2964"/>
      <c r="T593" s="2964"/>
      <c r="U593" s="2964"/>
      <c r="V593" s="2964"/>
      <c r="W593" s="2964"/>
      <c r="X593" s="2964"/>
      <c r="Y593" s="2964"/>
      <c r="Z593" s="2964"/>
      <c r="AA593" s="2964"/>
      <c r="AB593" s="2964"/>
      <c r="AC593" s="2964"/>
      <c r="AD593" s="2964"/>
      <c r="AE593" s="2964"/>
      <c r="AF593" s="2964"/>
      <c r="AG593" s="851"/>
      <c r="AH593" s="851"/>
      <c r="AI593" s="851"/>
      <c r="AJ593" s="851"/>
      <c r="AK593" s="851"/>
      <c r="AL593" s="1684"/>
      <c r="AM593" s="807"/>
      <c r="AN593" s="680"/>
      <c r="AO593" s="705"/>
      <c r="AP593" s="829"/>
      <c r="BS593" s="84"/>
      <c r="BT593" s="84"/>
      <c r="BU593" s="40"/>
      <c r="BV593" s="40"/>
      <c r="BW593" s="40"/>
      <c r="BX593" s="40"/>
      <c r="BY593" s="40"/>
      <c r="BZ593" s="40"/>
      <c r="CA593" s="40"/>
      <c r="CB593" s="40"/>
      <c r="CC593" s="40"/>
    </row>
    <row r="594" spans="1:81" s="628" customFormat="1" ht="12.75" customHeight="1">
      <c r="A594" s="613"/>
      <c r="B594" s="40"/>
      <c r="C594" s="849"/>
      <c r="D594" s="671"/>
      <c r="E594" s="850"/>
      <c r="F594" s="2964"/>
      <c r="G594" s="2964"/>
      <c r="H594" s="2964"/>
      <c r="I594" s="2964"/>
      <c r="J594" s="2964"/>
      <c r="K594" s="2964"/>
      <c r="L594" s="2964"/>
      <c r="M594" s="2964"/>
      <c r="N594" s="2964"/>
      <c r="O594" s="2964"/>
      <c r="P594" s="2964"/>
      <c r="Q594" s="2964"/>
      <c r="R594" s="2964"/>
      <c r="S594" s="2964"/>
      <c r="T594" s="2964"/>
      <c r="U594" s="2964"/>
      <c r="V594" s="2964"/>
      <c r="W594" s="2964"/>
      <c r="X594" s="2964"/>
      <c r="Y594" s="2964"/>
      <c r="Z594" s="2964"/>
      <c r="AA594" s="2964"/>
      <c r="AB594" s="2964"/>
      <c r="AC594" s="2964"/>
      <c r="AD594" s="2964"/>
      <c r="AE594" s="2964"/>
      <c r="AF594" s="2964"/>
      <c r="AG594" s="851"/>
      <c r="AH594" s="851"/>
      <c r="AI594" s="851"/>
      <c r="AJ594" s="851"/>
      <c r="AK594" s="851"/>
      <c r="AL594" s="1684"/>
      <c r="AM594" s="807"/>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49"/>
      <c r="D595" s="671"/>
      <c r="E595" s="850"/>
      <c r="F595" s="2964"/>
      <c r="G595" s="2964"/>
      <c r="H595" s="2964"/>
      <c r="I595" s="2964"/>
      <c r="J595" s="2964"/>
      <c r="K595" s="2964"/>
      <c r="L595" s="2964"/>
      <c r="M595" s="2964"/>
      <c r="N595" s="2964"/>
      <c r="O595" s="2964"/>
      <c r="P595" s="2964"/>
      <c r="Q595" s="2964"/>
      <c r="R595" s="2964"/>
      <c r="S595" s="2964"/>
      <c r="T595" s="2964"/>
      <c r="U595" s="2964"/>
      <c r="V595" s="2964"/>
      <c r="W595" s="2964"/>
      <c r="X595" s="2964"/>
      <c r="Y595" s="2964"/>
      <c r="Z595" s="2964"/>
      <c r="AA595" s="2964"/>
      <c r="AB595" s="2964"/>
      <c r="AC595" s="2964"/>
      <c r="AD595" s="2964"/>
      <c r="AE595" s="2964"/>
      <c r="AF595" s="2964"/>
      <c r="AG595" s="851"/>
      <c r="AH595" s="851"/>
      <c r="AI595" s="851"/>
      <c r="AJ595" s="851"/>
      <c r="AK595" s="851"/>
      <c r="AL595" s="1684"/>
      <c r="AM595" s="807"/>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960" t="s">
        <v>299</v>
      </c>
      <c r="D596" s="2908"/>
      <c r="E596" s="850"/>
      <c r="F596" s="852" t="s">
        <v>2404</v>
      </c>
      <c r="G596" s="853"/>
      <c r="H596" s="853"/>
      <c r="I596" s="853"/>
      <c r="J596" s="853"/>
      <c r="K596" s="853"/>
      <c r="L596" s="853"/>
      <c r="M596" s="853"/>
      <c r="N596" s="853"/>
      <c r="O596" s="853"/>
      <c r="P596" s="853"/>
      <c r="Q596" s="853"/>
      <c r="R596" s="853"/>
      <c r="S596" s="853"/>
      <c r="T596" s="853"/>
      <c r="U596" s="853"/>
      <c r="V596" s="853"/>
      <c r="W596" s="853"/>
      <c r="X596" s="853"/>
      <c r="Y596" s="853"/>
      <c r="Z596" s="853"/>
      <c r="AA596" s="853"/>
      <c r="AB596" s="853"/>
      <c r="AC596" s="853"/>
      <c r="AD596" s="853"/>
      <c r="AE596" s="705"/>
      <c r="AF596" s="2961" t="s">
        <v>2405</v>
      </c>
      <c r="AG596" s="2961"/>
      <c r="AH596" s="2961"/>
      <c r="AI596" s="2961"/>
      <c r="AJ596" s="2961"/>
      <c r="AK596" s="2961"/>
      <c r="AL596" s="2962"/>
      <c r="AM596" s="854"/>
      <c r="BS596" s="84"/>
      <c r="BT596" s="84"/>
      <c r="BU596" s="40"/>
      <c r="BV596" s="40"/>
      <c r="BW596" s="40"/>
      <c r="BX596" s="40"/>
      <c r="BY596" s="40"/>
      <c r="BZ596" s="40"/>
      <c r="CA596" s="40"/>
      <c r="CB596" s="40"/>
      <c r="CC596" s="40"/>
    </row>
    <row r="597" spans="1:81" s="628" customFormat="1" ht="12.75" customHeight="1">
      <c r="A597" s="613"/>
      <c r="B597" s="45"/>
      <c r="C597" s="901"/>
      <c r="D597" s="855"/>
      <c r="E597" s="856"/>
      <c r="F597" s="857"/>
      <c r="G597" s="858"/>
      <c r="H597" s="858"/>
      <c r="I597" s="858"/>
      <c r="J597" s="858"/>
      <c r="K597" s="858"/>
      <c r="L597" s="858"/>
      <c r="M597" s="858"/>
      <c r="N597" s="858"/>
      <c r="O597" s="858"/>
      <c r="P597" s="858"/>
      <c r="Q597" s="858"/>
      <c r="R597" s="858"/>
      <c r="S597" s="858"/>
      <c r="T597" s="858"/>
      <c r="U597" s="858"/>
      <c r="V597" s="858"/>
      <c r="W597" s="858"/>
      <c r="X597" s="858"/>
      <c r="Y597" s="858"/>
      <c r="Z597" s="858"/>
      <c r="AA597" s="858"/>
      <c r="AB597" s="858"/>
      <c r="AC597" s="858"/>
      <c r="AD597" s="858"/>
      <c r="AE597" s="859"/>
      <c r="AF597" s="859"/>
      <c r="AG597" s="859"/>
      <c r="AH597" s="859"/>
      <c r="AI597" s="859"/>
      <c r="AJ597" s="859"/>
      <c r="AK597" s="859"/>
      <c r="AL597" s="902"/>
      <c r="AM597" s="861"/>
      <c r="AN597" s="680"/>
      <c r="CC597" s="40"/>
    </row>
    <row r="598" spans="1:81" s="628" customFormat="1" ht="12.75" customHeight="1">
      <c r="A598" s="613"/>
      <c r="B598" s="40"/>
      <c r="C598" s="1688"/>
      <c r="D598" s="1688"/>
      <c r="E598" s="850"/>
      <c r="F598" s="797"/>
      <c r="G598" s="797"/>
      <c r="H598" s="797"/>
      <c r="I598" s="797"/>
      <c r="J598" s="797"/>
      <c r="K598" s="797"/>
      <c r="L598" s="797"/>
      <c r="M598" s="797"/>
      <c r="N598" s="797"/>
      <c r="O598" s="797"/>
      <c r="P598" s="797"/>
      <c r="Q598" s="797"/>
      <c r="R598" s="797"/>
      <c r="S598" s="797"/>
      <c r="T598" s="797"/>
      <c r="U598" s="797"/>
      <c r="V598" s="797"/>
      <c r="W598" s="797"/>
      <c r="X598" s="797"/>
      <c r="Y598" s="797"/>
      <c r="Z598" s="797"/>
      <c r="AA598" s="797"/>
      <c r="AB598" s="797"/>
      <c r="AC598" s="797"/>
      <c r="AD598" s="797"/>
      <c r="AE598" s="666"/>
      <c r="AF598" s="666"/>
      <c r="AG598" s="666"/>
      <c r="AH598" s="666"/>
      <c r="AI598" s="666"/>
      <c r="AJ598" s="666"/>
      <c r="AK598" s="666"/>
      <c r="AL598" s="666"/>
      <c r="AM598" s="807"/>
      <c r="AN598" s="680"/>
      <c r="BS598" s="84"/>
      <c r="BT598" s="84"/>
      <c r="BU598" s="40"/>
      <c r="BV598" s="40"/>
      <c r="BW598" s="40"/>
      <c r="BX598" s="40"/>
      <c r="BY598" s="40"/>
      <c r="BZ598" s="40"/>
      <c r="CA598" s="40"/>
      <c r="CB598" s="40"/>
      <c r="CC598" s="40"/>
    </row>
    <row r="599" spans="1:81" s="628" customFormat="1" ht="12.75" customHeight="1">
      <c r="A599" s="613"/>
      <c r="B599" s="40"/>
      <c r="C599" s="844"/>
      <c r="D599" s="845"/>
      <c r="E599" s="846" t="s">
        <v>2126</v>
      </c>
      <c r="F599" s="2963" t="s">
        <v>2406</v>
      </c>
      <c r="G599" s="2963"/>
      <c r="H599" s="2963"/>
      <c r="I599" s="2963"/>
      <c r="J599" s="2963"/>
      <c r="K599" s="2963"/>
      <c r="L599" s="2963"/>
      <c r="M599" s="2963"/>
      <c r="N599" s="2963"/>
      <c r="O599" s="2963"/>
      <c r="P599" s="2963"/>
      <c r="Q599" s="2963"/>
      <c r="R599" s="2963"/>
      <c r="S599" s="2963"/>
      <c r="T599" s="2963"/>
      <c r="U599" s="2963"/>
      <c r="V599" s="2963"/>
      <c r="W599" s="2963"/>
      <c r="X599" s="2963"/>
      <c r="Y599" s="2963"/>
      <c r="Z599" s="2963"/>
      <c r="AA599" s="2963"/>
      <c r="AB599" s="2963"/>
      <c r="AC599" s="2963"/>
      <c r="AD599" s="2963"/>
      <c r="AE599" s="2963"/>
      <c r="AF599" s="2963"/>
      <c r="AG599" s="847"/>
      <c r="AH599" s="847"/>
      <c r="AI599" s="847"/>
      <c r="AJ599" s="847"/>
      <c r="AK599" s="847"/>
      <c r="AL599" s="848"/>
      <c r="AM599" s="807"/>
      <c r="AN599" s="680"/>
      <c r="BS599" s="84"/>
      <c r="BT599" s="84"/>
      <c r="BU599" s="40"/>
      <c r="BV599" s="40"/>
      <c r="BW599" s="40"/>
      <c r="BX599" s="40"/>
      <c r="BY599" s="40"/>
      <c r="BZ599" s="40"/>
      <c r="CA599" s="40"/>
      <c r="CB599" s="40"/>
      <c r="CC599" s="40"/>
    </row>
    <row r="600" spans="1:81" s="628" customFormat="1" ht="12.75" customHeight="1">
      <c r="A600" s="613"/>
      <c r="B600" s="40"/>
      <c r="C600" s="862"/>
      <c r="D600" s="77"/>
      <c r="E600" s="819"/>
      <c r="F600" s="2964"/>
      <c r="G600" s="2964"/>
      <c r="H600" s="2964"/>
      <c r="I600" s="2964"/>
      <c r="J600" s="2964"/>
      <c r="K600" s="2964"/>
      <c r="L600" s="2964"/>
      <c r="M600" s="2964"/>
      <c r="N600" s="2964"/>
      <c r="O600" s="2964"/>
      <c r="P600" s="2964"/>
      <c r="Q600" s="2964"/>
      <c r="R600" s="2964"/>
      <c r="S600" s="2964"/>
      <c r="T600" s="2964"/>
      <c r="U600" s="2964"/>
      <c r="V600" s="2964"/>
      <c r="W600" s="2964"/>
      <c r="X600" s="2964"/>
      <c r="Y600" s="2964"/>
      <c r="Z600" s="2964"/>
      <c r="AA600" s="2964"/>
      <c r="AB600" s="2964"/>
      <c r="AC600" s="2964"/>
      <c r="AD600" s="2964"/>
      <c r="AE600" s="2964"/>
      <c r="AF600" s="2964"/>
      <c r="AG600" s="851"/>
      <c r="AH600" s="851"/>
      <c r="AI600" s="851"/>
      <c r="AJ600" s="851"/>
      <c r="AK600" s="851"/>
      <c r="AL600" s="1684"/>
      <c r="AM600" s="807"/>
      <c r="AN600" s="680"/>
      <c r="BS600" s="84"/>
      <c r="BT600" s="84"/>
      <c r="BU600" s="40"/>
      <c r="BV600" s="40"/>
      <c r="BW600" s="40"/>
      <c r="BX600" s="40"/>
      <c r="BY600" s="40"/>
      <c r="BZ600" s="40"/>
      <c r="CA600" s="40"/>
      <c r="CB600" s="40"/>
      <c r="CC600" s="40"/>
    </row>
    <row r="601" spans="1:81" s="628" customFormat="1" ht="12.75" customHeight="1">
      <c r="A601" s="613"/>
      <c r="B601" s="40"/>
      <c r="C601" s="862"/>
      <c r="D601" s="77"/>
      <c r="E601" s="819"/>
      <c r="F601" s="2964"/>
      <c r="G601" s="2964"/>
      <c r="H601" s="2964"/>
      <c r="I601" s="2964"/>
      <c r="J601" s="2964"/>
      <c r="K601" s="2964"/>
      <c r="L601" s="2964"/>
      <c r="M601" s="2964"/>
      <c r="N601" s="2964"/>
      <c r="O601" s="2964"/>
      <c r="P601" s="2964"/>
      <c r="Q601" s="2964"/>
      <c r="R601" s="2964"/>
      <c r="S601" s="2964"/>
      <c r="T601" s="2964"/>
      <c r="U601" s="2964"/>
      <c r="V601" s="2964"/>
      <c r="W601" s="2964"/>
      <c r="X601" s="2964"/>
      <c r="Y601" s="2964"/>
      <c r="Z601" s="2964"/>
      <c r="AA601" s="2964"/>
      <c r="AB601" s="2964"/>
      <c r="AC601" s="2964"/>
      <c r="AD601" s="2964"/>
      <c r="AE601" s="2964"/>
      <c r="AF601" s="2964"/>
      <c r="AG601" s="851"/>
      <c r="AH601" s="851"/>
      <c r="AI601" s="851"/>
      <c r="AJ601" s="851"/>
      <c r="AK601" s="851"/>
      <c r="AL601" s="1684"/>
      <c r="AM601" s="807"/>
      <c r="AN601" s="680"/>
      <c r="BS601" s="84"/>
      <c r="BT601" s="84"/>
      <c r="BU601" s="40"/>
      <c r="BV601" s="40"/>
      <c r="BW601" s="40"/>
      <c r="BX601" s="40"/>
      <c r="BY601" s="40"/>
      <c r="BZ601" s="40"/>
      <c r="CA601" s="40"/>
      <c r="CB601" s="40"/>
      <c r="CC601" s="40"/>
    </row>
    <row r="602" spans="1:81" s="628" customFormat="1" ht="12.75" customHeight="1">
      <c r="A602" s="613"/>
      <c r="B602" s="40"/>
      <c r="C602" s="862"/>
      <c r="D602" s="77"/>
      <c r="E602" s="819"/>
      <c r="F602" s="2964"/>
      <c r="G602" s="2964"/>
      <c r="H602" s="2964"/>
      <c r="I602" s="2964"/>
      <c r="J602" s="2964"/>
      <c r="K602" s="2964"/>
      <c r="L602" s="2964"/>
      <c r="M602" s="2964"/>
      <c r="N602" s="2964"/>
      <c r="O602" s="2964"/>
      <c r="P602" s="2964"/>
      <c r="Q602" s="2964"/>
      <c r="R602" s="2964"/>
      <c r="S602" s="2964"/>
      <c r="T602" s="2964"/>
      <c r="U602" s="2964"/>
      <c r="V602" s="2964"/>
      <c r="W602" s="2964"/>
      <c r="X602" s="2964"/>
      <c r="Y602" s="2964"/>
      <c r="Z602" s="2964"/>
      <c r="AA602" s="2964"/>
      <c r="AB602" s="2964"/>
      <c r="AC602" s="2964"/>
      <c r="AD602" s="2964"/>
      <c r="AE602" s="2964"/>
      <c r="AF602" s="2964"/>
      <c r="AG602" s="851"/>
      <c r="AH602" s="851"/>
      <c r="AI602" s="851"/>
      <c r="AJ602" s="851"/>
      <c r="AK602" s="851"/>
      <c r="AL602" s="1684"/>
      <c r="AM602" s="807"/>
      <c r="AN602" s="680"/>
      <c r="BS602" s="84"/>
      <c r="BT602" s="84"/>
      <c r="BU602" s="40"/>
      <c r="BV602" s="40"/>
      <c r="BW602" s="40"/>
      <c r="BX602" s="40"/>
      <c r="BY602" s="40"/>
      <c r="BZ602" s="40"/>
      <c r="CA602" s="40"/>
      <c r="CB602" s="40"/>
      <c r="CC602" s="40"/>
    </row>
    <row r="603" spans="1:81" s="628" customFormat="1" ht="12.75" customHeight="1">
      <c r="A603" s="613"/>
      <c r="B603" s="40"/>
      <c r="C603" s="862"/>
      <c r="D603" s="77"/>
      <c r="E603" s="819"/>
      <c r="F603" s="2964"/>
      <c r="G603" s="2964"/>
      <c r="H603" s="2964"/>
      <c r="I603" s="2964"/>
      <c r="J603" s="2964"/>
      <c r="K603" s="2964"/>
      <c r="L603" s="2964"/>
      <c r="M603" s="2964"/>
      <c r="N603" s="2964"/>
      <c r="O603" s="2964"/>
      <c r="P603" s="2964"/>
      <c r="Q603" s="2964"/>
      <c r="R603" s="2964"/>
      <c r="S603" s="2964"/>
      <c r="T603" s="2964"/>
      <c r="U603" s="2964"/>
      <c r="V603" s="2964"/>
      <c r="W603" s="2964"/>
      <c r="X603" s="2964"/>
      <c r="Y603" s="2964"/>
      <c r="Z603" s="2964"/>
      <c r="AA603" s="2964"/>
      <c r="AB603" s="2964"/>
      <c r="AC603" s="2964"/>
      <c r="AD603" s="2964"/>
      <c r="AE603" s="2964"/>
      <c r="AF603" s="2964"/>
      <c r="AG603" s="705"/>
      <c r="AH603" s="705"/>
      <c r="AI603" s="705"/>
      <c r="AJ603" s="705"/>
      <c r="AK603" s="705"/>
      <c r="AL603" s="863"/>
      <c r="AN603" s="680"/>
      <c r="BS603" s="84"/>
      <c r="BT603" s="84"/>
      <c r="BU603" s="40"/>
      <c r="BV603" s="40"/>
      <c r="BW603" s="40"/>
      <c r="BX603" s="40"/>
      <c r="BY603" s="40"/>
      <c r="BZ603" s="40"/>
      <c r="CA603" s="40"/>
      <c r="CB603" s="40"/>
      <c r="CC603" s="40"/>
    </row>
    <row r="604" spans="1:81" s="628" customFormat="1" ht="12.75" customHeight="1">
      <c r="A604" s="671"/>
      <c r="B604" s="77"/>
      <c r="C604" s="2960" t="s">
        <v>299</v>
      </c>
      <c r="D604" s="2908"/>
      <c r="E604" s="819"/>
      <c r="F604" s="852" t="s">
        <v>2407</v>
      </c>
      <c r="G604" s="853"/>
      <c r="H604" s="853"/>
      <c r="I604" s="853"/>
      <c r="J604" s="853"/>
      <c r="K604" s="853"/>
      <c r="L604" s="853"/>
      <c r="M604" s="853"/>
      <c r="N604" s="853"/>
      <c r="O604" s="853"/>
      <c r="P604" s="853"/>
      <c r="Q604" s="853"/>
      <c r="R604" s="853"/>
      <c r="S604" s="853"/>
      <c r="T604" s="853"/>
      <c r="U604" s="853"/>
      <c r="V604" s="853"/>
      <c r="W604" s="853"/>
      <c r="X604" s="853"/>
      <c r="Y604" s="853"/>
      <c r="Z604" s="853"/>
      <c r="AA604" s="853"/>
      <c r="AB604" s="853"/>
      <c r="AC604" s="853"/>
      <c r="AD604" s="853"/>
      <c r="AE604" s="705"/>
      <c r="AF604" s="2961" t="s">
        <v>2405</v>
      </c>
      <c r="AG604" s="2961"/>
      <c r="AH604" s="2961"/>
      <c r="AI604" s="2961"/>
      <c r="AJ604" s="2961"/>
      <c r="AK604" s="2961"/>
      <c r="AL604" s="2962"/>
      <c r="AM604" s="861"/>
      <c r="AN604" s="680"/>
      <c r="BS604" s="84"/>
      <c r="BT604" s="84"/>
      <c r="BU604" s="40"/>
      <c r="BV604" s="40"/>
      <c r="BW604" s="40"/>
      <c r="BX604" s="40"/>
      <c r="BY604" s="40"/>
      <c r="BZ604" s="40"/>
      <c r="CA604" s="40"/>
      <c r="CB604" s="40"/>
      <c r="CC604" s="40"/>
    </row>
    <row r="605" spans="1:81" s="628" customFormat="1" ht="12.75" customHeight="1">
      <c r="A605" s="671"/>
      <c r="B605" s="77"/>
      <c r="C605" s="871"/>
      <c r="D605" s="864"/>
      <c r="E605" s="865"/>
      <c r="F605" s="866"/>
      <c r="G605" s="867"/>
      <c r="H605" s="867"/>
      <c r="I605" s="867"/>
      <c r="J605" s="867"/>
      <c r="K605" s="867"/>
      <c r="L605" s="867"/>
      <c r="M605" s="867"/>
      <c r="N605" s="867"/>
      <c r="O605" s="867"/>
      <c r="P605" s="867"/>
      <c r="Q605" s="867"/>
      <c r="R605" s="867"/>
      <c r="S605" s="867"/>
      <c r="T605" s="867"/>
      <c r="U605" s="867"/>
      <c r="V605" s="867"/>
      <c r="W605" s="867"/>
      <c r="X605" s="867"/>
      <c r="Y605" s="867"/>
      <c r="Z605" s="867"/>
      <c r="AA605" s="867"/>
      <c r="AB605" s="867"/>
      <c r="AC605" s="867"/>
      <c r="AD605" s="867"/>
      <c r="AE605" s="868"/>
      <c r="AF605" s="659"/>
      <c r="AG605" s="868"/>
      <c r="AH605" s="859"/>
      <c r="AI605" s="859"/>
      <c r="AJ605" s="859"/>
      <c r="AK605" s="859"/>
      <c r="AL605" s="873"/>
      <c r="AM605" s="861"/>
      <c r="AN605" s="680"/>
      <c r="BS605" s="84"/>
      <c r="BT605" s="84"/>
      <c r="BU605" s="40"/>
      <c r="BV605" s="40"/>
      <c r="BW605" s="40"/>
      <c r="BX605" s="40"/>
      <c r="BY605" s="40"/>
      <c r="BZ605" s="40"/>
      <c r="CA605" s="40"/>
      <c r="CB605" s="40"/>
      <c r="CC605" s="40"/>
    </row>
    <row r="606" spans="1:81" s="628" customFormat="1" ht="12.75" customHeight="1">
      <c r="A606" s="613"/>
      <c r="B606" s="40"/>
      <c r="C606" s="40"/>
      <c r="D606" s="40"/>
      <c r="E606" s="819"/>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613"/>
      <c r="AF606" s="618"/>
      <c r="AG606" s="613"/>
      <c r="AM606" s="807"/>
      <c r="AN606" s="680"/>
      <c r="BS606" s="84"/>
      <c r="BT606" s="84"/>
      <c r="BU606" s="40"/>
      <c r="BV606" s="40"/>
      <c r="BW606" s="40"/>
      <c r="BX606" s="40"/>
      <c r="BY606" s="40"/>
      <c r="BZ606" s="40"/>
      <c r="CA606" s="40"/>
      <c r="CB606" s="40"/>
      <c r="CC606" s="40"/>
    </row>
    <row r="607" spans="1:81" s="628" customFormat="1" ht="12.75" customHeight="1">
      <c r="A607" s="613"/>
      <c r="B607" s="40"/>
      <c r="C607" s="844"/>
      <c r="D607" s="845"/>
      <c r="E607" s="846" t="s">
        <v>2132</v>
      </c>
      <c r="F607" s="2963" t="s">
        <v>2408</v>
      </c>
      <c r="G607" s="2963"/>
      <c r="H607" s="2963"/>
      <c r="I607" s="2963"/>
      <c r="J607" s="2963"/>
      <c r="K607" s="2963"/>
      <c r="L607" s="2963"/>
      <c r="M607" s="2963"/>
      <c r="N607" s="2963"/>
      <c r="O607" s="2963"/>
      <c r="P607" s="2963"/>
      <c r="Q607" s="2963"/>
      <c r="R607" s="2963"/>
      <c r="S607" s="2963"/>
      <c r="T607" s="2963"/>
      <c r="U607" s="2963"/>
      <c r="V607" s="2963"/>
      <c r="W607" s="2963"/>
      <c r="X607" s="2963"/>
      <c r="Y607" s="2963"/>
      <c r="Z607" s="2963"/>
      <c r="AA607" s="2963"/>
      <c r="AB607" s="2963"/>
      <c r="AC607" s="2963"/>
      <c r="AD607" s="2963"/>
      <c r="AE607" s="2963"/>
      <c r="AF607" s="2963"/>
      <c r="AG607" s="847"/>
      <c r="AH607" s="847"/>
      <c r="AI607" s="847"/>
      <c r="AJ607" s="847"/>
      <c r="AK607" s="847"/>
      <c r="AL607" s="848"/>
      <c r="AM607" s="807"/>
      <c r="AN607" s="680"/>
      <c r="BS607" s="807"/>
      <c r="BT607" s="807"/>
      <c r="BU607" s="807"/>
      <c r="BV607" s="807"/>
      <c r="BW607" s="807"/>
      <c r="BX607" s="807"/>
      <c r="BY607" s="807"/>
      <c r="BZ607" s="807"/>
      <c r="CA607" s="807"/>
      <c r="CB607" s="807"/>
      <c r="CC607" s="807"/>
    </row>
    <row r="608" spans="1:81" s="628" customFormat="1" ht="12.75" customHeight="1">
      <c r="A608" s="613"/>
      <c r="B608" s="40"/>
      <c r="C608" s="862"/>
      <c r="D608" s="77"/>
      <c r="E608" s="819"/>
      <c r="F608" s="2964"/>
      <c r="G608" s="2964"/>
      <c r="H608" s="2964"/>
      <c r="I608" s="2964"/>
      <c r="J608" s="2964"/>
      <c r="K608" s="2964"/>
      <c r="L608" s="2964"/>
      <c r="M608" s="2964"/>
      <c r="N608" s="2964"/>
      <c r="O608" s="2964"/>
      <c r="P608" s="2964"/>
      <c r="Q608" s="2964"/>
      <c r="R608" s="2964"/>
      <c r="S608" s="2964"/>
      <c r="T608" s="2964"/>
      <c r="U608" s="2964"/>
      <c r="V608" s="2964"/>
      <c r="W608" s="2964"/>
      <c r="X608" s="2964"/>
      <c r="Y608" s="2964"/>
      <c r="Z608" s="2964"/>
      <c r="AA608" s="2964"/>
      <c r="AB608" s="2964"/>
      <c r="AC608" s="2964"/>
      <c r="AD608" s="2964"/>
      <c r="AE608" s="2964"/>
      <c r="AF608" s="2964"/>
      <c r="AG608" s="851"/>
      <c r="AH608" s="851"/>
      <c r="AI608" s="851"/>
      <c r="AJ608" s="851"/>
      <c r="AK608" s="851"/>
      <c r="AL608" s="1684"/>
      <c r="AM608" s="807"/>
      <c r="AN608" s="680"/>
      <c r="BS608" s="807"/>
      <c r="BT608" s="807"/>
      <c r="BU608" s="807"/>
      <c r="BV608" s="807"/>
      <c r="BW608" s="807"/>
      <c r="BX608" s="807"/>
      <c r="BY608" s="807"/>
      <c r="BZ608" s="807"/>
      <c r="CA608" s="807"/>
      <c r="CB608" s="807"/>
      <c r="CC608" s="807"/>
    </row>
    <row r="609" spans="1:81" s="628" customFormat="1" ht="12.75" customHeight="1">
      <c r="A609" s="613"/>
      <c r="B609" s="40"/>
      <c r="C609" s="862"/>
      <c r="D609" s="77"/>
      <c r="E609" s="819"/>
      <c r="F609" s="2964"/>
      <c r="G609" s="2964"/>
      <c r="H609" s="2964"/>
      <c r="I609" s="2964"/>
      <c r="J609" s="2964"/>
      <c r="K609" s="2964"/>
      <c r="L609" s="2964"/>
      <c r="M609" s="2964"/>
      <c r="N609" s="2964"/>
      <c r="O609" s="2964"/>
      <c r="P609" s="2964"/>
      <c r="Q609" s="2964"/>
      <c r="R609" s="2964"/>
      <c r="S609" s="2964"/>
      <c r="T609" s="2964"/>
      <c r="U609" s="2964"/>
      <c r="V609" s="2964"/>
      <c r="W609" s="2964"/>
      <c r="X609" s="2964"/>
      <c r="Y609" s="2964"/>
      <c r="Z609" s="2964"/>
      <c r="AA609" s="2964"/>
      <c r="AB609" s="2964"/>
      <c r="AC609" s="2964"/>
      <c r="AD609" s="2964"/>
      <c r="AE609" s="2964"/>
      <c r="AF609" s="2964"/>
      <c r="AG609" s="851"/>
      <c r="AH609" s="851"/>
      <c r="AI609" s="851"/>
      <c r="AJ609" s="851"/>
      <c r="AK609" s="851"/>
      <c r="AL609" s="1684"/>
      <c r="AM609" s="807"/>
      <c r="AN609" s="680"/>
      <c r="BS609" s="807"/>
      <c r="BT609" s="807"/>
      <c r="BU609" s="807"/>
      <c r="BV609" s="807"/>
      <c r="BW609" s="807"/>
      <c r="BX609" s="807"/>
      <c r="BY609" s="807"/>
      <c r="BZ609" s="807"/>
      <c r="CA609" s="807"/>
      <c r="CB609" s="807"/>
      <c r="CC609" s="807"/>
    </row>
    <row r="610" spans="1:81" s="628" customFormat="1" ht="12.75" customHeight="1">
      <c r="A610" s="613"/>
      <c r="B610" s="40"/>
      <c r="C610" s="862"/>
      <c r="D610" s="77"/>
      <c r="E610" s="819"/>
      <c r="F610" s="2964"/>
      <c r="G610" s="2964"/>
      <c r="H610" s="2964"/>
      <c r="I610" s="2964"/>
      <c r="J610" s="2964"/>
      <c r="K610" s="2964"/>
      <c r="L610" s="2964"/>
      <c r="M610" s="2964"/>
      <c r="N610" s="2964"/>
      <c r="O610" s="2964"/>
      <c r="P610" s="2964"/>
      <c r="Q610" s="2964"/>
      <c r="R610" s="2964"/>
      <c r="S610" s="2964"/>
      <c r="T610" s="2964"/>
      <c r="U610" s="2964"/>
      <c r="V610" s="2964"/>
      <c r="W610" s="2964"/>
      <c r="X610" s="2964"/>
      <c r="Y610" s="2964"/>
      <c r="Z610" s="2964"/>
      <c r="AA610" s="2964"/>
      <c r="AB610" s="2964"/>
      <c r="AC610" s="2964"/>
      <c r="AD610" s="2964"/>
      <c r="AE610" s="2964"/>
      <c r="AF610" s="2964"/>
      <c r="AG610" s="851"/>
      <c r="AH610" s="851"/>
      <c r="AI610" s="851"/>
      <c r="AJ610" s="851"/>
      <c r="AK610" s="851"/>
      <c r="AL610" s="1684"/>
      <c r="AM610" s="807"/>
      <c r="AN610" s="680"/>
      <c r="BS610" s="807"/>
      <c r="BT610" s="807"/>
      <c r="BU610" s="807"/>
      <c r="BV610" s="807"/>
      <c r="BW610" s="807"/>
      <c r="BX610" s="807"/>
      <c r="BY610" s="807"/>
      <c r="BZ610" s="807"/>
      <c r="CA610" s="807"/>
      <c r="CB610" s="807"/>
      <c r="CC610" s="807"/>
    </row>
    <row r="611" spans="1:81" s="628" customFormat="1" ht="12.75" customHeight="1">
      <c r="A611" s="613"/>
      <c r="B611" s="40"/>
      <c r="C611" s="862"/>
      <c r="D611" s="77"/>
      <c r="E611" s="819"/>
      <c r="F611" s="2964"/>
      <c r="G611" s="2964"/>
      <c r="H611" s="2964"/>
      <c r="I611" s="2964"/>
      <c r="J611" s="2964"/>
      <c r="K611" s="2964"/>
      <c r="L611" s="2964"/>
      <c r="M611" s="2964"/>
      <c r="N611" s="2964"/>
      <c r="O611" s="2964"/>
      <c r="P611" s="2964"/>
      <c r="Q611" s="2964"/>
      <c r="R611" s="2964"/>
      <c r="S611" s="2964"/>
      <c r="T611" s="2964"/>
      <c r="U611" s="2964"/>
      <c r="V611" s="2964"/>
      <c r="W611" s="2964"/>
      <c r="X611" s="2964"/>
      <c r="Y611" s="2964"/>
      <c r="Z611" s="2964"/>
      <c r="AA611" s="2964"/>
      <c r="AB611" s="2964"/>
      <c r="AC611" s="2964"/>
      <c r="AD611" s="2964"/>
      <c r="AE611" s="2964"/>
      <c r="AF611" s="2964"/>
      <c r="AG611" s="851"/>
      <c r="AH611" s="851"/>
      <c r="AI611" s="851"/>
      <c r="AJ611" s="851"/>
      <c r="AK611" s="851"/>
      <c r="AL611" s="1684"/>
      <c r="AM611" s="807"/>
      <c r="AN611" s="680"/>
      <c r="BS611" s="807"/>
      <c r="BT611" s="807"/>
      <c r="BU611" s="807"/>
      <c r="BV611" s="807"/>
      <c r="BW611" s="807"/>
      <c r="BX611" s="807"/>
      <c r="BY611" s="807"/>
      <c r="BZ611" s="807"/>
      <c r="CA611" s="807"/>
      <c r="CB611" s="807"/>
      <c r="CC611" s="807"/>
    </row>
    <row r="612" spans="1:81" s="628" customFormat="1" ht="12.75" customHeight="1">
      <c r="A612" s="613"/>
      <c r="B612" s="40"/>
      <c r="C612" s="2960" t="s">
        <v>299</v>
      </c>
      <c r="D612" s="2908"/>
      <c r="E612" s="819"/>
      <c r="F612" s="852" t="s">
        <v>2409</v>
      </c>
      <c r="G612" s="853"/>
      <c r="H612" s="853"/>
      <c r="I612" s="853"/>
      <c r="J612" s="853"/>
      <c r="K612" s="853"/>
      <c r="L612" s="853"/>
      <c r="M612" s="853"/>
      <c r="N612" s="853"/>
      <c r="O612" s="853"/>
      <c r="P612" s="853"/>
      <c r="Q612" s="853"/>
      <c r="R612" s="853"/>
      <c r="S612" s="853"/>
      <c r="T612" s="853"/>
      <c r="U612" s="853"/>
      <c r="V612" s="853"/>
      <c r="W612" s="853"/>
      <c r="X612" s="853"/>
      <c r="Y612" s="853"/>
      <c r="Z612" s="853"/>
      <c r="AA612" s="853"/>
      <c r="AB612" s="853"/>
      <c r="AC612" s="853"/>
      <c r="AD612" s="853"/>
      <c r="AE612" s="705"/>
      <c r="AF612" s="2961" t="s">
        <v>2410</v>
      </c>
      <c r="AG612" s="2961"/>
      <c r="AH612" s="2961"/>
      <c r="AI612" s="2961"/>
      <c r="AJ612" s="2961"/>
      <c r="AK612" s="2961"/>
      <c r="AL612" s="2962"/>
      <c r="AM612" s="854"/>
      <c r="BS612" s="807"/>
      <c r="BT612" s="807"/>
      <c r="BU612" s="807"/>
      <c r="BV612" s="807"/>
      <c r="BW612" s="807"/>
      <c r="BX612" s="807"/>
      <c r="BY612" s="807"/>
      <c r="BZ612" s="807"/>
      <c r="CA612" s="807"/>
      <c r="CB612" s="807"/>
      <c r="CC612" s="807"/>
    </row>
    <row r="613" spans="1:81" s="628" customFormat="1" ht="12.75" customHeight="1">
      <c r="A613" s="613"/>
      <c r="B613" s="40"/>
      <c r="C613" s="862"/>
      <c r="D613" s="77"/>
      <c r="E613" s="819"/>
      <c r="F613" s="1685"/>
      <c r="G613" s="1685"/>
      <c r="H613" s="1685"/>
      <c r="I613" s="1685"/>
      <c r="J613" s="1685"/>
      <c r="K613" s="1685"/>
      <c r="L613" s="1685"/>
      <c r="M613" s="1685"/>
      <c r="N613" s="1685"/>
      <c r="O613" s="1685"/>
      <c r="P613" s="1685"/>
      <c r="Q613" s="1685"/>
      <c r="R613" s="1685"/>
      <c r="S613" s="1685"/>
      <c r="T613" s="1685"/>
      <c r="U613" s="1685"/>
      <c r="V613" s="1685"/>
      <c r="W613" s="1685"/>
      <c r="X613" s="1685"/>
      <c r="Y613" s="1685"/>
      <c r="Z613" s="1685"/>
      <c r="AA613" s="1685"/>
      <c r="AB613" s="1685"/>
      <c r="AC613" s="1685"/>
      <c r="AD613" s="1685"/>
      <c r="AE613" s="705"/>
      <c r="AF613" s="705"/>
      <c r="AG613" s="705"/>
      <c r="AH613" s="705"/>
      <c r="AI613" s="705"/>
      <c r="AJ613" s="705"/>
      <c r="AK613" s="705"/>
      <c r="AL613" s="863"/>
      <c r="AM613" s="807"/>
      <c r="AN613" s="680"/>
      <c r="BS613" s="807"/>
      <c r="BT613" s="807"/>
      <c r="BU613" s="807"/>
      <c r="BV613" s="807"/>
      <c r="BW613" s="807"/>
      <c r="BX613" s="807"/>
      <c r="BY613" s="807"/>
      <c r="BZ613" s="807"/>
      <c r="CA613" s="807"/>
      <c r="CB613" s="807"/>
      <c r="CC613" s="807"/>
    </row>
    <row r="614" spans="1:81" s="628" customFormat="1" ht="12.75" customHeight="1">
      <c r="A614" s="613"/>
      <c r="B614" s="40"/>
      <c r="C614" s="2960" t="s">
        <v>299</v>
      </c>
      <c r="D614" s="2908"/>
      <c r="E614" s="819"/>
      <c r="F614" s="869" t="s">
        <v>2411</v>
      </c>
      <c r="G614" s="1685"/>
      <c r="H614" s="1685"/>
      <c r="I614" s="1685"/>
      <c r="J614" s="1685"/>
      <c r="K614" s="1685"/>
      <c r="L614" s="1685"/>
      <c r="M614" s="1685"/>
      <c r="N614" s="1685"/>
      <c r="O614" s="1685"/>
      <c r="P614" s="1685"/>
      <c r="Q614" s="1685"/>
      <c r="R614" s="1685"/>
      <c r="S614" s="1685"/>
      <c r="T614" s="1685"/>
      <c r="U614" s="1685"/>
      <c r="V614" s="1685"/>
      <c r="W614" s="1685"/>
      <c r="X614" s="1685"/>
      <c r="Y614" s="1685"/>
      <c r="Z614" s="1685"/>
      <c r="AA614" s="1685"/>
      <c r="AB614" s="1685"/>
      <c r="AC614" s="1685"/>
      <c r="AD614" s="1685"/>
      <c r="AE614" s="705"/>
      <c r="AF614" s="2961" t="s">
        <v>2405</v>
      </c>
      <c r="AG614" s="2961"/>
      <c r="AH614" s="2961"/>
      <c r="AI614" s="2961"/>
      <c r="AJ614" s="2961"/>
      <c r="AK614" s="2961"/>
      <c r="AL614" s="2962"/>
      <c r="AM614" s="807"/>
      <c r="AN614" s="680"/>
      <c r="BS614" s="807"/>
      <c r="BT614" s="807"/>
      <c r="BU614" s="807"/>
    </row>
    <row r="615" spans="1:81" s="628" customFormat="1" ht="12.75" customHeight="1">
      <c r="A615" s="613"/>
      <c r="B615" s="40"/>
      <c r="C615" s="870"/>
      <c r="D615" s="705"/>
      <c r="E615" s="819"/>
      <c r="F615" s="705"/>
      <c r="G615" s="1685"/>
      <c r="H615" s="1685"/>
      <c r="I615" s="1685"/>
      <c r="J615" s="1685"/>
      <c r="K615" s="1685"/>
      <c r="L615" s="1685"/>
      <c r="M615" s="1685"/>
      <c r="N615" s="1685"/>
      <c r="O615" s="1685"/>
      <c r="P615" s="1685"/>
      <c r="Q615" s="1685"/>
      <c r="R615" s="1685"/>
      <c r="S615" s="1685"/>
      <c r="T615" s="1685"/>
      <c r="U615" s="1685"/>
      <c r="V615" s="1685"/>
      <c r="W615" s="1685"/>
      <c r="X615" s="1685"/>
      <c r="Y615" s="1685"/>
      <c r="Z615" s="1685"/>
      <c r="AA615" s="1685"/>
      <c r="AB615" s="1685"/>
      <c r="AC615" s="1685"/>
      <c r="AD615" s="1685"/>
      <c r="AE615" s="705"/>
      <c r="AF615" s="705"/>
      <c r="AG615" s="705"/>
      <c r="AH615" s="705"/>
      <c r="AI615" s="705"/>
      <c r="AJ615" s="705"/>
      <c r="AK615" s="705"/>
      <c r="AL615" s="863"/>
      <c r="AM615" s="807"/>
      <c r="AN615" s="680"/>
      <c r="BS615" s="807"/>
      <c r="BT615" s="807"/>
      <c r="BU615" s="807"/>
    </row>
    <row r="616" spans="1:81" s="628" customFormat="1" ht="12.75" customHeight="1">
      <c r="A616" s="613"/>
      <c r="B616" s="40"/>
      <c r="C616" s="871"/>
      <c r="D616" s="864"/>
      <c r="E616" s="865"/>
      <c r="F616" s="872" t="s">
        <v>2412</v>
      </c>
      <c r="G616" s="866"/>
      <c r="H616" s="866"/>
      <c r="I616" s="866"/>
      <c r="J616" s="866"/>
      <c r="K616" s="866"/>
      <c r="L616" s="866"/>
      <c r="M616" s="866"/>
      <c r="N616" s="866"/>
      <c r="O616" s="866"/>
      <c r="P616" s="866"/>
      <c r="Q616" s="866"/>
      <c r="R616" s="866"/>
      <c r="S616" s="866"/>
      <c r="T616" s="866"/>
      <c r="U616" s="866"/>
      <c r="V616" s="866"/>
      <c r="W616" s="866"/>
      <c r="X616" s="866"/>
      <c r="Y616" s="866"/>
      <c r="Z616" s="866"/>
      <c r="AA616" s="866"/>
      <c r="AB616" s="866"/>
      <c r="AC616" s="866"/>
      <c r="AD616" s="866"/>
      <c r="AE616" s="868"/>
      <c r="AF616" s="659"/>
      <c r="AG616" s="868"/>
      <c r="AH616" s="859"/>
      <c r="AI616" s="859"/>
      <c r="AJ616" s="859"/>
      <c r="AK616" s="859"/>
      <c r="AL616" s="873"/>
      <c r="AM616" s="807"/>
      <c r="AN616" s="680"/>
      <c r="BS616" s="807"/>
      <c r="BT616" s="807"/>
      <c r="BU616" s="807"/>
    </row>
    <row r="617" spans="1:81" s="628" customFormat="1" ht="12.75" customHeight="1">
      <c r="A617" s="613"/>
      <c r="B617" s="40"/>
      <c r="C617" s="40"/>
      <c r="D617" s="40"/>
      <c r="E617" s="819"/>
      <c r="F617" s="797"/>
      <c r="G617" s="797"/>
      <c r="H617" s="797"/>
      <c r="I617" s="797"/>
      <c r="J617" s="797"/>
      <c r="K617" s="797"/>
      <c r="L617" s="797"/>
      <c r="M617" s="797"/>
      <c r="N617" s="797"/>
      <c r="O617" s="797"/>
      <c r="P617" s="797"/>
      <c r="Q617" s="797"/>
      <c r="R617" s="797"/>
      <c r="S617" s="797"/>
      <c r="T617" s="797"/>
      <c r="U617" s="797"/>
      <c r="V617" s="797"/>
      <c r="W617" s="797"/>
      <c r="X617" s="797"/>
      <c r="Y617" s="797"/>
      <c r="Z617" s="797"/>
      <c r="AA617" s="797"/>
      <c r="AB617" s="797"/>
      <c r="AC617" s="797"/>
      <c r="AD617" s="797"/>
      <c r="AE617" s="613"/>
      <c r="AF617" s="618"/>
      <c r="AG617" s="613"/>
      <c r="AM617" s="807"/>
      <c r="AN617" s="680"/>
      <c r="BS617" s="807"/>
      <c r="BT617" s="807"/>
      <c r="BU617" s="807"/>
    </row>
    <row r="618" spans="1:81" s="628" customFormat="1" ht="12.75" customHeight="1">
      <c r="A618" s="613"/>
      <c r="B618" s="40"/>
      <c r="C618" s="844"/>
      <c r="D618" s="845"/>
      <c r="E618" s="846" t="s">
        <v>2413</v>
      </c>
      <c r="F618" s="2963" t="s">
        <v>2414</v>
      </c>
      <c r="G618" s="2963"/>
      <c r="H618" s="2963"/>
      <c r="I618" s="2963"/>
      <c r="J618" s="2963"/>
      <c r="K618" s="2963"/>
      <c r="L618" s="2963"/>
      <c r="M618" s="2963"/>
      <c r="N618" s="2963"/>
      <c r="O618" s="2963"/>
      <c r="P618" s="2963"/>
      <c r="Q618" s="2963"/>
      <c r="R618" s="2963"/>
      <c r="S618" s="2963"/>
      <c r="T618" s="2963"/>
      <c r="U618" s="2963"/>
      <c r="V618" s="2963"/>
      <c r="W618" s="2963"/>
      <c r="X618" s="2963"/>
      <c r="Y618" s="2963"/>
      <c r="Z618" s="2963"/>
      <c r="AA618" s="2963"/>
      <c r="AB618" s="2963"/>
      <c r="AC618" s="2963"/>
      <c r="AD618" s="2963"/>
      <c r="AE618" s="2963"/>
      <c r="AF618" s="2963"/>
      <c r="AG618" s="847"/>
      <c r="AH618" s="847"/>
      <c r="AI618" s="847"/>
      <c r="AJ618" s="847"/>
      <c r="AK618" s="847"/>
      <c r="AL618" s="848"/>
      <c r="AM618" s="807"/>
      <c r="AN618" s="680"/>
      <c r="BS618" s="807"/>
      <c r="BT618" s="807"/>
      <c r="BU618" s="807"/>
      <c r="BV618" s="807"/>
      <c r="BW618" s="807"/>
      <c r="BX618" s="807"/>
      <c r="BY618" s="807"/>
      <c r="BZ618" s="807"/>
      <c r="CA618" s="807"/>
      <c r="CB618" s="807"/>
      <c r="CC618" s="807"/>
    </row>
    <row r="619" spans="1:81" s="628" customFormat="1" ht="12.75" customHeight="1">
      <c r="A619" s="613"/>
      <c r="B619" s="40"/>
      <c r="C619" s="862"/>
      <c r="D619" s="77"/>
      <c r="E619" s="819"/>
      <c r="F619" s="2964"/>
      <c r="G619" s="2964"/>
      <c r="H619" s="2964"/>
      <c r="I619" s="2964"/>
      <c r="J619" s="2964"/>
      <c r="K619" s="2964"/>
      <c r="L619" s="2964"/>
      <c r="M619" s="2964"/>
      <c r="N619" s="2964"/>
      <c r="O619" s="2964"/>
      <c r="P619" s="2964"/>
      <c r="Q619" s="2964"/>
      <c r="R619" s="2964"/>
      <c r="S619" s="2964"/>
      <c r="T619" s="2964"/>
      <c r="U619" s="2964"/>
      <c r="V619" s="2964"/>
      <c r="W619" s="2964"/>
      <c r="X619" s="2964"/>
      <c r="Y619" s="2964"/>
      <c r="Z619" s="2964"/>
      <c r="AA619" s="2964"/>
      <c r="AB619" s="2964"/>
      <c r="AC619" s="2964"/>
      <c r="AD619" s="2964"/>
      <c r="AE619" s="2964"/>
      <c r="AF619" s="2964"/>
      <c r="AG619" s="851"/>
      <c r="AH619" s="851"/>
      <c r="AI619" s="851"/>
      <c r="AJ619" s="851"/>
      <c r="AK619" s="851"/>
      <c r="AL619" s="1684"/>
      <c r="AM619" s="807"/>
      <c r="AN619" s="680"/>
      <c r="BS619" s="807"/>
      <c r="BT619" s="807"/>
      <c r="BU619" s="807"/>
      <c r="BV619" s="807"/>
      <c r="BW619" s="807"/>
      <c r="BX619" s="807"/>
      <c r="BY619" s="807"/>
      <c r="BZ619" s="807"/>
      <c r="CA619" s="807"/>
      <c r="CB619" s="807"/>
      <c r="CC619" s="807"/>
    </row>
    <row r="620" spans="1:81" ht="13.15">
      <c r="A620" s="613"/>
      <c r="C620" s="862"/>
      <c r="D620" s="77"/>
      <c r="E620" s="819"/>
      <c r="F620" s="2964"/>
      <c r="G620" s="2964"/>
      <c r="H620" s="2964"/>
      <c r="I620" s="2964"/>
      <c r="J620" s="2964"/>
      <c r="K620" s="2964"/>
      <c r="L620" s="2964"/>
      <c r="M620" s="2964"/>
      <c r="N620" s="2964"/>
      <c r="O620" s="2964"/>
      <c r="P620" s="2964"/>
      <c r="Q620" s="2964"/>
      <c r="R620" s="2964"/>
      <c r="S620" s="2964"/>
      <c r="T620" s="2964"/>
      <c r="U620" s="2964"/>
      <c r="V620" s="2964"/>
      <c r="W620" s="2964"/>
      <c r="X620" s="2964"/>
      <c r="Y620" s="2964"/>
      <c r="Z620" s="2964"/>
      <c r="AA620" s="2964"/>
      <c r="AB620" s="2964"/>
      <c r="AC620" s="2964"/>
      <c r="AD620" s="2964"/>
      <c r="AE620" s="2964"/>
      <c r="AF620" s="2964"/>
      <c r="AG620" s="851"/>
      <c r="AH620" s="851"/>
      <c r="AI620" s="851"/>
      <c r="AJ620" s="851"/>
      <c r="AK620" s="851"/>
      <c r="AL620" s="1684"/>
      <c r="AM620" s="807"/>
      <c r="BS620" s="807"/>
      <c r="BT620" s="807"/>
      <c r="BU620" s="807"/>
      <c r="BV620" s="807"/>
      <c r="BW620" s="807"/>
      <c r="BX620" s="807"/>
      <c r="BY620" s="807"/>
      <c r="BZ620" s="807"/>
      <c r="CA620" s="807"/>
      <c r="CB620" s="807"/>
      <c r="CC620" s="807"/>
    </row>
    <row r="621" spans="1:81" s="628" customFormat="1" ht="12.75" customHeight="1">
      <c r="A621" s="613"/>
      <c r="B621" s="40"/>
      <c r="C621" s="862"/>
      <c r="D621" s="77"/>
      <c r="E621" s="819"/>
      <c r="F621" s="2964"/>
      <c r="G621" s="2964"/>
      <c r="H621" s="2964"/>
      <c r="I621" s="2964"/>
      <c r="J621" s="2964"/>
      <c r="K621" s="2964"/>
      <c r="L621" s="2964"/>
      <c r="M621" s="2964"/>
      <c r="N621" s="2964"/>
      <c r="O621" s="2964"/>
      <c r="P621" s="2964"/>
      <c r="Q621" s="2964"/>
      <c r="R621" s="2964"/>
      <c r="S621" s="2964"/>
      <c r="T621" s="2964"/>
      <c r="U621" s="2964"/>
      <c r="V621" s="2964"/>
      <c r="W621" s="2964"/>
      <c r="X621" s="2964"/>
      <c r="Y621" s="2964"/>
      <c r="Z621" s="2964"/>
      <c r="AA621" s="2964"/>
      <c r="AB621" s="2964"/>
      <c r="AC621" s="2964"/>
      <c r="AD621" s="2964"/>
      <c r="AE621" s="2964"/>
      <c r="AF621" s="2964"/>
      <c r="AG621" s="851"/>
      <c r="AH621" s="851"/>
      <c r="AI621" s="851"/>
      <c r="AJ621" s="851"/>
      <c r="AK621" s="851"/>
      <c r="AL621" s="1684"/>
      <c r="AM621" s="807"/>
      <c r="AN621" s="680"/>
      <c r="BS621" s="807"/>
      <c r="BT621" s="807"/>
      <c r="BY621" s="807"/>
      <c r="BZ621" s="807"/>
      <c r="CA621" s="807"/>
      <c r="CB621" s="807"/>
      <c r="CC621" s="807"/>
    </row>
    <row r="622" spans="1:81" s="628" customFormat="1" ht="12.75" customHeight="1">
      <c r="A622" s="613"/>
      <c r="B622" s="40"/>
      <c r="C622" s="2960" t="s">
        <v>299</v>
      </c>
      <c r="D622" s="2908"/>
      <c r="E622" s="819"/>
      <c r="F622" s="852" t="s">
        <v>2415</v>
      </c>
      <c r="G622" s="853"/>
      <c r="H622" s="853"/>
      <c r="I622" s="853"/>
      <c r="J622" s="853"/>
      <c r="K622" s="853"/>
      <c r="L622" s="853"/>
      <c r="M622" s="853"/>
      <c r="N622" s="853"/>
      <c r="O622" s="853"/>
      <c r="P622" s="853"/>
      <c r="Q622" s="853"/>
      <c r="R622" s="853"/>
      <c r="S622" s="853"/>
      <c r="T622" s="853"/>
      <c r="U622" s="853"/>
      <c r="V622" s="853"/>
      <c r="W622" s="853"/>
      <c r="X622" s="853"/>
      <c r="Y622" s="853"/>
      <c r="Z622" s="853"/>
      <c r="AA622" s="853"/>
      <c r="AB622" s="853"/>
      <c r="AC622" s="853"/>
      <c r="AD622" s="853"/>
      <c r="AE622" s="705"/>
      <c r="AF622" s="2961" t="s">
        <v>2405</v>
      </c>
      <c r="AG622" s="2961"/>
      <c r="AH622" s="2961"/>
      <c r="AI622" s="2961"/>
      <c r="AJ622" s="2961"/>
      <c r="AK622" s="2961"/>
      <c r="AL622" s="2962"/>
      <c r="AM622" s="807"/>
      <c r="AN622" s="680"/>
      <c r="BS622" s="807"/>
      <c r="BT622" s="807"/>
      <c r="BY622" s="807"/>
      <c r="BZ622" s="807"/>
      <c r="CA622" s="807"/>
      <c r="CB622" s="807"/>
      <c r="CC622" s="807"/>
    </row>
    <row r="623" spans="1:81" s="628" customFormat="1" ht="12.75" customHeight="1">
      <c r="A623" s="613"/>
      <c r="B623" s="40"/>
      <c r="C623" s="862"/>
      <c r="D623" s="77"/>
      <c r="E623" s="819"/>
      <c r="F623" s="705"/>
      <c r="G623" s="853"/>
      <c r="H623" s="853"/>
      <c r="I623" s="853"/>
      <c r="J623" s="853"/>
      <c r="K623" s="853"/>
      <c r="L623" s="853"/>
      <c r="M623" s="853"/>
      <c r="N623" s="853"/>
      <c r="O623" s="853"/>
      <c r="P623" s="853"/>
      <c r="Q623" s="853"/>
      <c r="R623" s="853"/>
      <c r="S623" s="853"/>
      <c r="T623" s="853"/>
      <c r="U623" s="853"/>
      <c r="V623" s="853"/>
      <c r="W623" s="853"/>
      <c r="X623" s="853"/>
      <c r="Y623" s="853"/>
      <c r="Z623" s="853"/>
      <c r="AA623" s="853"/>
      <c r="AB623" s="853"/>
      <c r="AC623" s="853"/>
      <c r="AD623" s="853"/>
      <c r="AE623" s="705"/>
      <c r="AF623" s="705"/>
      <c r="AG623" s="705"/>
      <c r="AH623" s="705"/>
      <c r="AI623" s="705"/>
      <c r="AJ623" s="705"/>
      <c r="AK623" s="705"/>
      <c r="AL623" s="863"/>
      <c r="AM623" s="807"/>
      <c r="AN623" s="680"/>
      <c r="BS623" s="807"/>
      <c r="BT623" s="807"/>
      <c r="BY623" s="807"/>
      <c r="BZ623" s="807"/>
      <c r="CA623" s="807"/>
      <c r="CB623" s="807"/>
      <c r="CC623" s="807"/>
    </row>
    <row r="624" spans="1:81" s="628" customFormat="1" ht="12.75" customHeight="1">
      <c r="A624" s="613"/>
      <c r="B624" s="40"/>
      <c r="C624" s="2960" t="s">
        <v>299</v>
      </c>
      <c r="D624" s="2908"/>
      <c r="E624" s="850"/>
      <c r="F624" s="852" t="s">
        <v>2416</v>
      </c>
      <c r="G624" s="853"/>
      <c r="H624" s="853"/>
      <c r="I624" s="853"/>
      <c r="J624" s="853"/>
      <c r="K624" s="853"/>
      <c r="L624" s="853"/>
      <c r="M624" s="853"/>
      <c r="N624" s="853"/>
      <c r="O624" s="853"/>
      <c r="P624" s="853"/>
      <c r="Q624" s="853"/>
      <c r="R624" s="853"/>
      <c r="S624" s="853"/>
      <c r="T624" s="853"/>
      <c r="U624" s="853"/>
      <c r="V624" s="853"/>
      <c r="W624" s="853"/>
      <c r="X624" s="853"/>
      <c r="Y624" s="853"/>
      <c r="Z624" s="853"/>
      <c r="AA624" s="853"/>
      <c r="AB624" s="853"/>
      <c r="AC624" s="853"/>
      <c r="AD624" s="853"/>
      <c r="AE624" s="705"/>
      <c r="AF624" s="2961" t="s">
        <v>2417</v>
      </c>
      <c r="AG624" s="2961"/>
      <c r="AH624" s="2961"/>
      <c r="AI624" s="2961"/>
      <c r="AJ624" s="2961"/>
      <c r="AK624" s="2961"/>
      <c r="AL624" s="2962"/>
      <c r="AM624" s="807"/>
      <c r="AN624" s="680"/>
      <c r="AO624" s="705"/>
      <c r="AP624" s="705"/>
      <c r="BS624" s="807"/>
      <c r="BT624" s="807"/>
      <c r="BY624" s="807"/>
      <c r="BZ624" s="807"/>
      <c r="CA624" s="807"/>
      <c r="CB624" s="807"/>
      <c r="CC624" s="807"/>
    </row>
    <row r="625" spans="1:81" s="628" customFormat="1" ht="12.75" customHeight="1">
      <c r="A625" s="613"/>
      <c r="B625" s="40"/>
      <c r="C625" s="874"/>
      <c r="D625" s="859"/>
      <c r="E625" s="856"/>
      <c r="F625" s="859"/>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9"/>
      <c r="AF625" s="859"/>
      <c r="AG625" s="859"/>
      <c r="AH625" s="859"/>
      <c r="AI625" s="859"/>
      <c r="AJ625" s="859"/>
      <c r="AK625" s="859"/>
      <c r="AL625" s="873"/>
      <c r="AM625" s="807"/>
      <c r="AN625" s="680"/>
      <c r="BS625" s="807"/>
      <c r="BT625" s="807"/>
      <c r="BY625" s="807"/>
      <c r="BZ625" s="807"/>
      <c r="CA625" s="807"/>
      <c r="CB625" s="807"/>
      <c r="CC625" s="807"/>
    </row>
    <row r="626" spans="1:81" s="628" customFormat="1" ht="12.75" customHeight="1">
      <c r="A626" s="613"/>
      <c r="B626" s="40"/>
      <c r="C626" s="40"/>
      <c r="D626" s="40"/>
      <c r="E626" s="819"/>
      <c r="G626" s="875"/>
      <c r="H626" s="875"/>
      <c r="I626" s="875"/>
      <c r="J626" s="875"/>
      <c r="K626" s="875"/>
      <c r="L626" s="875"/>
      <c r="M626" s="875"/>
      <c r="N626" s="875"/>
      <c r="O626" s="875"/>
      <c r="P626" s="875"/>
      <c r="Q626" s="875"/>
      <c r="R626" s="875"/>
      <c r="S626" s="875"/>
      <c r="T626" s="875"/>
      <c r="U626" s="875"/>
      <c r="V626" s="875"/>
      <c r="W626" s="875"/>
      <c r="X626" s="875"/>
      <c r="Y626" s="875"/>
      <c r="Z626" s="875"/>
      <c r="AA626" s="875"/>
      <c r="AB626" s="875"/>
      <c r="AC626" s="875"/>
      <c r="AD626" s="875"/>
      <c r="AE626" s="613"/>
      <c r="AF626" s="618"/>
      <c r="AG626" s="613"/>
      <c r="AM626" s="807"/>
      <c r="AN626" s="680"/>
      <c r="BS626" s="807"/>
      <c r="BT626" s="807"/>
      <c r="BY626" s="807"/>
      <c r="BZ626" s="807"/>
      <c r="CA626" s="807"/>
      <c r="CB626" s="807"/>
      <c r="CC626" s="807"/>
    </row>
    <row r="627" spans="1:81" s="628" customFormat="1" ht="12.75" customHeight="1">
      <c r="A627" s="613"/>
      <c r="B627" s="40"/>
      <c r="C627" s="2960" t="s">
        <v>299</v>
      </c>
      <c r="D627" s="2908"/>
      <c r="E627" s="846" t="s">
        <v>2418</v>
      </c>
      <c r="F627" s="2963" t="s">
        <v>2419</v>
      </c>
      <c r="G627" s="2963"/>
      <c r="H627" s="2963"/>
      <c r="I627" s="2963"/>
      <c r="J627" s="2963"/>
      <c r="K627" s="2963"/>
      <c r="L627" s="2963"/>
      <c r="M627" s="2963"/>
      <c r="N627" s="2963"/>
      <c r="O627" s="2963"/>
      <c r="P627" s="2963"/>
      <c r="Q627" s="2963"/>
      <c r="R627" s="2963"/>
      <c r="S627" s="2963"/>
      <c r="T627" s="2963"/>
      <c r="U627" s="2963"/>
      <c r="V627" s="2963"/>
      <c r="W627" s="2963"/>
      <c r="X627" s="2963"/>
      <c r="Y627" s="2963"/>
      <c r="Z627" s="2963"/>
      <c r="AA627" s="2963"/>
      <c r="AB627" s="2963"/>
      <c r="AC627" s="2963"/>
      <c r="AD627" s="2963"/>
      <c r="AE627" s="2963"/>
      <c r="AF627" s="876"/>
      <c r="AG627" s="877"/>
      <c r="AH627" s="845"/>
      <c r="AI627" s="845"/>
      <c r="AJ627" s="845"/>
      <c r="AK627" s="845"/>
      <c r="AL627" s="878"/>
      <c r="AM627" s="807"/>
      <c r="AN627" s="680"/>
      <c r="BS627" s="807"/>
      <c r="BT627" s="807"/>
      <c r="BY627" s="807"/>
      <c r="BZ627" s="807"/>
      <c r="CA627" s="807"/>
      <c r="CB627" s="807"/>
      <c r="CC627" s="807"/>
    </row>
    <row r="628" spans="1:81" s="628" customFormat="1" ht="12.75" customHeight="1">
      <c r="A628" s="613"/>
      <c r="B628" s="40"/>
      <c r="C628" s="870"/>
      <c r="D628" s="705"/>
      <c r="E628" s="705"/>
      <c r="F628" s="2964"/>
      <c r="G628" s="2964"/>
      <c r="H628" s="2964"/>
      <c r="I628" s="2964"/>
      <c r="J628" s="2964"/>
      <c r="K628" s="2964"/>
      <c r="L628" s="2964"/>
      <c r="M628" s="2964"/>
      <c r="N628" s="2964"/>
      <c r="O628" s="2964"/>
      <c r="P628" s="2964"/>
      <c r="Q628" s="2964"/>
      <c r="R628" s="2964"/>
      <c r="S628" s="2964"/>
      <c r="T628" s="2964"/>
      <c r="U628" s="2964"/>
      <c r="V628" s="2964"/>
      <c r="W628" s="2964"/>
      <c r="X628" s="2964"/>
      <c r="Y628" s="2964"/>
      <c r="Z628" s="2964"/>
      <c r="AA628" s="2964"/>
      <c r="AB628" s="2964"/>
      <c r="AC628" s="2964"/>
      <c r="AD628" s="2964"/>
      <c r="AE628" s="2964"/>
      <c r="AF628" s="2969" t="s">
        <v>2405</v>
      </c>
      <c r="AG628" s="2969"/>
      <c r="AH628" s="2969"/>
      <c r="AI628" s="2969"/>
      <c r="AJ628" s="2969"/>
      <c r="AK628" s="2969"/>
      <c r="AL628" s="2970"/>
      <c r="AM628" s="807"/>
      <c r="AN628" s="680"/>
      <c r="BS628" s="807"/>
      <c r="BT628" s="807"/>
      <c r="BY628" s="807"/>
      <c r="BZ628" s="807"/>
      <c r="CA628" s="807"/>
      <c r="CB628" s="807"/>
      <c r="CC628" s="807"/>
    </row>
    <row r="629" spans="1:81" s="628" customFormat="1" ht="12.75" customHeight="1">
      <c r="A629" s="613"/>
      <c r="B629" s="40"/>
      <c r="C629" s="862"/>
      <c r="D629" s="77"/>
      <c r="E629" s="819"/>
      <c r="F629" s="2964"/>
      <c r="G629" s="2964"/>
      <c r="H629" s="2964"/>
      <c r="I629" s="2964"/>
      <c r="J629" s="2964"/>
      <c r="K629" s="2964"/>
      <c r="L629" s="2964"/>
      <c r="M629" s="2964"/>
      <c r="N629" s="2964"/>
      <c r="O629" s="2964"/>
      <c r="P629" s="2964"/>
      <c r="Q629" s="2964"/>
      <c r="R629" s="2964"/>
      <c r="S629" s="2964"/>
      <c r="T629" s="2964"/>
      <c r="U629" s="2964"/>
      <c r="V629" s="2964"/>
      <c r="W629" s="2964"/>
      <c r="X629" s="2964"/>
      <c r="Y629" s="2964"/>
      <c r="Z629" s="2964"/>
      <c r="AA629" s="2964"/>
      <c r="AB629" s="2964"/>
      <c r="AC629" s="2964"/>
      <c r="AD629" s="2964"/>
      <c r="AE629" s="2964"/>
      <c r="AF629" s="705"/>
      <c r="AG629" s="705"/>
      <c r="AH629" s="705"/>
      <c r="AI629" s="705"/>
      <c r="AJ629" s="705"/>
      <c r="AK629" s="705"/>
      <c r="AL629" s="863"/>
      <c r="AM629" s="807"/>
      <c r="AN629" s="680"/>
      <c r="BS629" s="807"/>
      <c r="BT629" s="807"/>
      <c r="BU629" s="807"/>
      <c r="BV629" s="807"/>
      <c r="BW629" s="807"/>
      <c r="BX629" s="807"/>
      <c r="BY629" s="807"/>
      <c r="BZ629" s="807"/>
      <c r="CA629" s="807"/>
      <c r="CB629" s="807"/>
      <c r="CC629" s="807"/>
    </row>
    <row r="630" spans="1:81" s="628" customFormat="1" ht="12.75" customHeight="1">
      <c r="A630" s="613"/>
      <c r="B630" s="40"/>
      <c r="C630" s="871"/>
      <c r="D630" s="864"/>
      <c r="E630" s="865"/>
      <c r="F630" s="2968"/>
      <c r="G630" s="2968"/>
      <c r="H630" s="2968"/>
      <c r="I630" s="2968"/>
      <c r="J630" s="2968"/>
      <c r="K630" s="2968"/>
      <c r="L630" s="2968"/>
      <c r="M630" s="2968"/>
      <c r="N630" s="2968"/>
      <c r="O630" s="2968"/>
      <c r="P630" s="2968"/>
      <c r="Q630" s="2968"/>
      <c r="R630" s="2968"/>
      <c r="S630" s="2968"/>
      <c r="T630" s="2968"/>
      <c r="U630" s="2968"/>
      <c r="V630" s="2968"/>
      <c r="W630" s="2968"/>
      <c r="X630" s="2968"/>
      <c r="Y630" s="2968"/>
      <c r="Z630" s="2968"/>
      <c r="AA630" s="2968"/>
      <c r="AB630" s="2968"/>
      <c r="AC630" s="2968"/>
      <c r="AD630" s="2968"/>
      <c r="AE630" s="2968"/>
      <c r="AF630" s="659"/>
      <c r="AG630" s="868"/>
      <c r="AH630" s="859"/>
      <c r="AI630" s="859"/>
      <c r="AJ630" s="859"/>
      <c r="AK630" s="859"/>
      <c r="AL630" s="873"/>
      <c r="AM630" s="807"/>
      <c r="AN630" s="680"/>
    </row>
    <row r="631" spans="1:81" ht="13.15">
      <c r="A631" s="613"/>
      <c r="E631" s="819"/>
      <c r="F631" s="875"/>
      <c r="G631" s="875"/>
      <c r="H631" s="875"/>
      <c r="I631" s="875"/>
      <c r="J631" s="875"/>
      <c r="K631" s="875"/>
      <c r="L631" s="875"/>
      <c r="M631" s="875"/>
      <c r="N631" s="875"/>
      <c r="O631" s="875"/>
      <c r="P631" s="875"/>
      <c r="Q631" s="875"/>
      <c r="R631" s="875"/>
      <c r="S631" s="875"/>
      <c r="T631" s="875"/>
      <c r="U631" s="875"/>
      <c r="V631" s="875"/>
      <c r="W631" s="875"/>
      <c r="X631" s="875"/>
      <c r="Y631" s="875"/>
      <c r="Z631" s="875"/>
      <c r="AA631" s="875"/>
      <c r="AB631" s="875"/>
      <c r="AC631" s="875"/>
      <c r="AD631" s="875"/>
      <c r="AE631" s="613"/>
      <c r="AF631" s="618"/>
      <c r="AG631" s="613"/>
      <c r="AH631" s="628"/>
      <c r="AI631" s="628"/>
      <c r="AJ631" s="628"/>
      <c r="AK631" s="628"/>
      <c r="AL631" s="628"/>
      <c r="AM631" s="807"/>
    </row>
    <row r="632" spans="1:81" ht="12.75" customHeight="1">
      <c r="A632" s="613"/>
      <c r="C632" s="879"/>
      <c r="D632" s="880"/>
      <c r="E632" s="846" t="s">
        <v>2420</v>
      </c>
      <c r="F632" s="2971" t="s">
        <v>2421</v>
      </c>
      <c r="G632" s="2971"/>
      <c r="H632" s="2971"/>
      <c r="I632" s="2971"/>
      <c r="J632" s="2971"/>
      <c r="K632" s="2971"/>
      <c r="L632" s="2971"/>
      <c r="M632" s="2971"/>
      <c r="N632" s="2971"/>
      <c r="O632" s="2971"/>
      <c r="P632" s="2971"/>
      <c r="Q632" s="2971"/>
      <c r="R632" s="2971"/>
      <c r="S632" s="2971"/>
      <c r="T632" s="2971"/>
      <c r="U632" s="2971"/>
      <c r="V632" s="2971"/>
      <c r="W632" s="2971"/>
      <c r="X632" s="2971"/>
      <c r="Y632" s="2971"/>
      <c r="Z632" s="2971"/>
      <c r="AA632" s="2971"/>
      <c r="AB632" s="2971"/>
      <c r="AC632" s="2971"/>
      <c r="AD632" s="2971"/>
      <c r="AE632" s="2971"/>
      <c r="AF632" s="880"/>
      <c r="AG632" s="880"/>
      <c r="AH632" s="880"/>
      <c r="AI632" s="880"/>
      <c r="AJ632" s="880"/>
      <c r="AK632" s="880"/>
      <c r="AL632" s="881"/>
      <c r="AM632" s="807"/>
    </row>
    <row r="633" spans="1:81" ht="13.15">
      <c r="A633" s="613"/>
      <c r="C633" s="862"/>
      <c r="D633" s="77"/>
      <c r="E633" s="819"/>
      <c r="F633" s="2972"/>
      <c r="G633" s="2972"/>
      <c r="H633" s="2972"/>
      <c r="I633" s="2972"/>
      <c r="J633" s="2972"/>
      <c r="K633" s="2972"/>
      <c r="L633" s="2972"/>
      <c r="M633" s="2972"/>
      <c r="N633" s="2972"/>
      <c r="O633" s="2972"/>
      <c r="P633" s="2972"/>
      <c r="Q633" s="2972"/>
      <c r="R633" s="2972"/>
      <c r="S633" s="2972"/>
      <c r="T633" s="2972"/>
      <c r="U633" s="2972"/>
      <c r="V633" s="2972"/>
      <c r="W633" s="2972"/>
      <c r="X633" s="2972"/>
      <c r="Y633" s="2972"/>
      <c r="Z633" s="2972"/>
      <c r="AA633" s="2972"/>
      <c r="AB633" s="2972"/>
      <c r="AC633" s="2972"/>
      <c r="AD633" s="2972"/>
      <c r="AE633" s="2972"/>
      <c r="AF633" s="882"/>
      <c r="AG633" s="671"/>
      <c r="AH633" s="705"/>
      <c r="AI633" s="705"/>
      <c r="AJ633" s="705"/>
      <c r="AK633" s="705"/>
      <c r="AL633" s="863"/>
      <c r="AM633" s="807"/>
    </row>
    <row r="634" spans="1:81" s="628" customFormat="1" ht="12.75" customHeight="1">
      <c r="A634" s="613"/>
      <c r="B634" s="40"/>
      <c r="C634" s="862"/>
      <c r="D634" s="77"/>
      <c r="E634" s="819"/>
      <c r="F634" s="2972"/>
      <c r="G634" s="2972"/>
      <c r="H634" s="2972"/>
      <c r="I634" s="2972"/>
      <c r="J634" s="2972"/>
      <c r="K634" s="2972"/>
      <c r="L634" s="2972"/>
      <c r="M634" s="2972"/>
      <c r="N634" s="2972"/>
      <c r="O634" s="2972"/>
      <c r="P634" s="2972"/>
      <c r="Q634" s="2972"/>
      <c r="R634" s="2972"/>
      <c r="S634" s="2972"/>
      <c r="T634" s="2972"/>
      <c r="U634" s="2972"/>
      <c r="V634" s="2972"/>
      <c r="W634" s="2972"/>
      <c r="X634" s="2972"/>
      <c r="Y634" s="2972"/>
      <c r="Z634" s="2972"/>
      <c r="AA634" s="2972"/>
      <c r="AB634" s="2972"/>
      <c r="AC634" s="2972"/>
      <c r="AD634" s="2972"/>
      <c r="AE634" s="2972"/>
      <c r="AF634" s="705"/>
      <c r="AG634" s="705"/>
      <c r="AH634" s="705"/>
      <c r="AI634" s="705"/>
      <c r="AJ634" s="705"/>
      <c r="AK634" s="705"/>
      <c r="AL634" s="863"/>
      <c r="AM634" s="807"/>
      <c r="AN634" s="680"/>
    </row>
    <row r="635" spans="1:81" s="628" customFormat="1" ht="12.75" customHeight="1">
      <c r="A635" s="613"/>
      <c r="B635" s="40"/>
      <c r="C635" s="870"/>
      <c r="D635" s="705"/>
      <c r="E635" s="705"/>
      <c r="F635" s="2972"/>
      <c r="G635" s="2972"/>
      <c r="H635" s="2972"/>
      <c r="I635" s="2972"/>
      <c r="J635" s="2972"/>
      <c r="K635" s="2972"/>
      <c r="L635" s="2972"/>
      <c r="M635" s="2972"/>
      <c r="N635" s="2972"/>
      <c r="O635" s="2972"/>
      <c r="P635" s="2972"/>
      <c r="Q635" s="2972"/>
      <c r="R635" s="2972"/>
      <c r="S635" s="2972"/>
      <c r="T635" s="2972"/>
      <c r="U635" s="2972"/>
      <c r="V635" s="2972"/>
      <c r="W635" s="2972"/>
      <c r="X635" s="2972"/>
      <c r="Y635" s="2972"/>
      <c r="Z635" s="2972"/>
      <c r="AA635" s="2972"/>
      <c r="AB635" s="2972"/>
      <c r="AC635" s="2972"/>
      <c r="AD635" s="2972"/>
      <c r="AE635" s="2972"/>
      <c r="AF635" s="705"/>
      <c r="AG635" s="705"/>
      <c r="AH635" s="705"/>
      <c r="AI635" s="705"/>
      <c r="AJ635" s="705"/>
      <c r="AK635" s="705"/>
      <c r="AL635" s="863"/>
      <c r="AM635" s="807"/>
      <c r="AN635" s="680"/>
    </row>
    <row r="636" spans="1:81" s="628" customFormat="1" ht="12.75" customHeight="1">
      <c r="A636" s="613"/>
      <c r="B636" s="40"/>
      <c r="C636" s="2960" t="s">
        <v>299</v>
      </c>
      <c r="D636" s="2908"/>
      <c r="E636" s="819"/>
      <c r="F636" s="883" t="s">
        <v>2422</v>
      </c>
      <c r="G636" s="884"/>
      <c r="H636" s="884"/>
      <c r="I636" s="884"/>
      <c r="J636" s="884"/>
      <c r="K636" s="884"/>
      <c r="L636" s="884"/>
      <c r="M636" s="884"/>
      <c r="N636" s="884"/>
      <c r="O636" s="884"/>
      <c r="P636" s="884"/>
      <c r="Q636" s="884"/>
      <c r="R636" s="884"/>
      <c r="S636" s="884"/>
      <c r="T636" s="884"/>
      <c r="U636" s="884"/>
      <c r="V636" s="884"/>
      <c r="W636" s="884"/>
      <c r="X636" s="884"/>
      <c r="Y636" s="884"/>
      <c r="Z636" s="884"/>
      <c r="AA636" s="884"/>
      <c r="AB636" s="884"/>
      <c r="AC636" s="884"/>
      <c r="AD636" s="884"/>
      <c r="AE636" s="705"/>
      <c r="AF636" s="2969" t="s">
        <v>2405</v>
      </c>
      <c r="AG636" s="2969"/>
      <c r="AH636" s="2969"/>
      <c r="AI636" s="2969"/>
      <c r="AJ636" s="2969"/>
      <c r="AK636" s="2969"/>
      <c r="AL636" s="2970"/>
      <c r="AM636" s="807"/>
      <c r="AN636" s="680"/>
      <c r="AO636" s="705"/>
      <c r="AP636" s="705"/>
    </row>
    <row r="637" spans="1:81" s="628" customFormat="1" ht="12.75" customHeight="1">
      <c r="A637" s="613"/>
      <c r="B637" s="40"/>
      <c r="C637" s="870"/>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3"/>
      <c r="AM637" s="807"/>
      <c r="AN637" s="680"/>
      <c r="AO637" s="705"/>
      <c r="AP637" s="705"/>
    </row>
    <row r="638" spans="1:81" s="628" customFormat="1" ht="12.75" customHeight="1">
      <c r="A638" s="613"/>
      <c r="B638" s="40"/>
      <c r="C638" s="2960" t="s">
        <v>299</v>
      </c>
      <c r="D638" s="2908"/>
      <c r="E638" s="850"/>
      <c r="F638" s="883" t="s">
        <v>2423</v>
      </c>
      <c r="G638" s="884"/>
      <c r="H638" s="884"/>
      <c r="I638" s="884"/>
      <c r="J638" s="884"/>
      <c r="K638" s="884"/>
      <c r="L638" s="884"/>
      <c r="M638" s="884"/>
      <c r="N638" s="884"/>
      <c r="O638" s="884"/>
      <c r="P638" s="884"/>
      <c r="Q638" s="884"/>
      <c r="R638" s="884"/>
      <c r="S638" s="884"/>
      <c r="T638" s="884"/>
      <c r="U638" s="884"/>
      <c r="V638" s="884"/>
      <c r="W638" s="884"/>
      <c r="X638" s="884"/>
      <c r="Y638" s="884"/>
      <c r="Z638" s="884"/>
      <c r="AA638" s="884"/>
      <c r="AB638" s="884"/>
      <c r="AC638" s="884"/>
      <c r="AD638" s="884"/>
      <c r="AE638" s="705"/>
      <c r="AF638" s="2969" t="s">
        <v>2417</v>
      </c>
      <c r="AG638" s="2969"/>
      <c r="AH638" s="2969"/>
      <c r="AI638" s="2969"/>
      <c r="AJ638" s="2969"/>
      <c r="AK638" s="2969"/>
      <c r="AL638" s="2970"/>
      <c r="AM638" s="807"/>
      <c r="AN638" s="680"/>
      <c r="AO638" s="885"/>
      <c r="AP638" s="885"/>
      <c r="BC638" s="40"/>
    </row>
    <row r="639" spans="1:81" s="628" customFormat="1" ht="12.75" customHeight="1">
      <c r="A639" s="613"/>
      <c r="B639" s="40"/>
      <c r="C639" s="864"/>
      <c r="D639" s="864"/>
      <c r="E639" s="865"/>
      <c r="F639" s="886"/>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7"/>
      <c r="AE639" s="868"/>
      <c r="AF639" s="659"/>
      <c r="AG639" s="868"/>
      <c r="AH639" s="859"/>
      <c r="AI639" s="859"/>
      <c r="AJ639" s="859"/>
      <c r="AK639" s="859"/>
      <c r="AL639" s="888"/>
      <c r="AM639" s="807"/>
      <c r="AN639" s="680"/>
      <c r="AO639" s="705"/>
      <c r="AP639" s="705"/>
    </row>
    <row r="640" spans="1:81" s="628" customFormat="1" ht="12.75" customHeight="1">
      <c r="A640" s="613"/>
      <c r="B640" s="40"/>
      <c r="C640" s="40"/>
      <c r="D640" s="40"/>
      <c r="E640" s="819"/>
      <c r="F640" s="889"/>
      <c r="G640" s="890"/>
      <c r="H640" s="890"/>
      <c r="I640" s="890"/>
      <c r="J640" s="890"/>
      <c r="K640" s="890"/>
      <c r="L640" s="890"/>
      <c r="M640" s="890"/>
      <c r="N640" s="890"/>
      <c r="O640" s="890"/>
      <c r="P640" s="890"/>
      <c r="Q640" s="890"/>
      <c r="R640" s="890"/>
      <c r="S640" s="890"/>
      <c r="T640" s="890"/>
      <c r="U640" s="890"/>
      <c r="V640" s="890"/>
      <c r="W640" s="890"/>
      <c r="X640" s="890"/>
      <c r="Y640" s="890"/>
      <c r="Z640" s="890"/>
      <c r="AA640" s="890"/>
      <c r="AB640" s="890"/>
      <c r="AC640" s="890"/>
      <c r="AD640" s="890"/>
      <c r="AE640" s="613"/>
      <c r="AF640" s="618"/>
      <c r="AG640" s="613"/>
      <c r="AM640" s="807"/>
      <c r="AN640" s="680"/>
      <c r="AO640" s="705"/>
      <c r="AP640" s="705"/>
    </row>
    <row r="641" spans="1:60" s="628" customFormat="1" ht="12.75" customHeight="1">
      <c r="A641" s="613"/>
      <c r="B641" s="40"/>
      <c r="C641" s="843" t="s">
        <v>2424</v>
      </c>
      <c r="D641" s="40"/>
      <c r="E641" s="819"/>
      <c r="F641" s="890"/>
      <c r="G641" s="890"/>
      <c r="H641" s="890"/>
      <c r="I641" s="890"/>
      <c r="J641" s="890"/>
      <c r="K641" s="890"/>
      <c r="L641" s="890"/>
      <c r="M641" s="890"/>
      <c r="N641" s="890"/>
      <c r="O641" s="890"/>
      <c r="P641" s="890"/>
      <c r="Q641" s="890"/>
      <c r="R641" s="890"/>
      <c r="S641" s="890"/>
      <c r="T641" s="890"/>
      <c r="U641" s="890"/>
      <c r="V641" s="890"/>
      <c r="W641" s="890"/>
      <c r="X641" s="890"/>
      <c r="Y641" s="890"/>
      <c r="Z641" s="890"/>
      <c r="AA641" s="890"/>
      <c r="AB641" s="890"/>
      <c r="AC641" s="890"/>
      <c r="AD641" s="890"/>
      <c r="AE641" s="613"/>
      <c r="AF641" s="618"/>
      <c r="AG641" s="613"/>
      <c r="AM641" s="807"/>
      <c r="AN641" s="680"/>
      <c r="AO641" s="705"/>
      <c r="AP641" s="705"/>
    </row>
    <row r="642" spans="1:60" s="628" customFormat="1" ht="12.75" customHeight="1">
      <c r="A642" s="613"/>
      <c r="B642" s="40"/>
      <c r="C642" s="844"/>
      <c r="D642" s="845"/>
      <c r="E642" s="846" t="s">
        <v>2425</v>
      </c>
      <c r="F642" s="2963" t="s">
        <v>2426</v>
      </c>
      <c r="G642" s="2963"/>
      <c r="H642" s="2963"/>
      <c r="I642" s="2963"/>
      <c r="J642" s="2963"/>
      <c r="K642" s="2963"/>
      <c r="L642" s="2963"/>
      <c r="M642" s="2963"/>
      <c r="N642" s="2963"/>
      <c r="O642" s="2963"/>
      <c r="P642" s="2963"/>
      <c r="Q642" s="2963"/>
      <c r="R642" s="2963"/>
      <c r="S642" s="2963"/>
      <c r="T642" s="2963"/>
      <c r="U642" s="2963"/>
      <c r="V642" s="2963"/>
      <c r="W642" s="2963"/>
      <c r="X642" s="2963"/>
      <c r="Y642" s="2963"/>
      <c r="Z642" s="2963"/>
      <c r="AA642" s="2963"/>
      <c r="AB642" s="2963"/>
      <c r="AC642" s="2963"/>
      <c r="AD642" s="2963"/>
      <c r="AE642" s="2963"/>
      <c r="AF642" s="845"/>
      <c r="AG642" s="845"/>
      <c r="AH642" s="845"/>
      <c r="AI642" s="845"/>
      <c r="AJ642" s="845"/>
      <c r="AK642" s="845"/>
      <c r="AL642" s="878"/>
      <c r="AM642" s="807"/>
      <c r="AN642" s="680"/>
      <c r="AO642" s="705"/>
      <c r="AP642" s="705"/>
    </row>
    <row r="643" spans="1:60" s="682" customFormat="1" ht="12.75" customHeight="1">
      <c r="A643" s="613"/>
      <c r="B643" s="40"/>
      <c r="C643" s="862"/>
      <c r="D643" s="77"/>
      <c r="E643" s="819"/>
      <c r="F643" s="2964"/>
      <c r="G643" s="2964"/>
      <c r="H643" s="2964"/>
      <c r="I643" s="2964"/>
      <c r="J643" s="2964"/>
      <c r="K643" s="2964"/>
      <c r="L643" s="2964"/>
      <c r="M643" s="2964"/>
      <c r="N643" s="2964"/>
      <c r="O643" s="2964"/>
      <c r="P643" s="2964"/>
      <c r="Q643" s="2964"/>
      <c r="R643" s="2964"/>
      <c r="S643" s="2964"/>
      <c r="T643" s="2964"/>
      <c r="U643" s="2964"/>
      <c r="V643" s="2964"/>
      <c r="W643" s="2964"/>
      <c r="X643" s="2964"/>
      <c r="Y643" s="2964"/>
      <c r="Z643" s="2964"/>
      <c r="AA643" s="2964"/>
      <c r="AB643" s="2964"/>
      <c r="AC643" s="2964"/>
      <c r="AD643" s="2964"/>
      <c r="AE643" s="2964"/>
      <c r="AF643" s="882"/>
      <c r="AG643" s="671"/>
      <c r="AH643" s="705"/>
      <c r="AI643" s="705"/>
      <c r="AJ643" s="705"/>
      <c r="AK643" s="705"/>
      <c r="AL643" s="863"/>
      <c r="AM643" s="807"/>
      <c r="AN643" s="681"/>
      <c r="AO643" s="705"/>
      <c r="AP643" s="705"/>
    </row>
    <row r="644" spans="1:60" s="628" customFormat="1" ht="12.6" customHeight="1">
      <c r="A644" s="613"/>
      <c r="B644" s="40"/>
      <c r="C644" s="862"/>
      <c r="D644" s="77"/>
      <c r="E644" s="819"/>
      <c r="F644" s="2964"/>
      <c r="G644" s="2964"/>
      <c r="H644" s="2964"/>
      <c r="I644" s="2964"/>
      <c r="J644" s="2964"/>
      <c r="K644" s="2964"/>
      <c r="L644" s="2964"/>
      <c r="M644" s="2964"/>
      <c r="N644" s="2964"/>
      <c r="O644" s="2964"/>
      <c r="P644" s="2964"/>
      <c r="Q644" s="2964"/>
      <c r="R644" s="2964"/>
      <c r="S644" s="2964"/>
      <c r="T644" s="2964"/>
      <c r="U644" s="2964"/>
      <c r="V644" s="2964"/>
      <c r="W644" s="2964"/>
      <c r="X644" s="2964"/>
      <c r="Y644" s="2964"/>
      <c r="Z644" s="2964"/>
      <c r="AA644" s="2964"/>
      <c r="AB644" s="2964"/>
      <c r="AC644" s="2964"/>
      <c r="AD644" s="2964"/>
      <c r="AE644" s="2964"/>
      <c r="AF644" s="705"/>
      <c r="AG644" s="705"/>
      <c r="AH644" s="705"/>
      <c r="AI644" s="705"/>
      <c r="AJ644" s="705"/>
      <c r="AK644" s="705"/>
      <c r="AL644" s="863"/>
      <c r="AM644" s="807"/>
      <c r="AN644" s="680"/>
      <c r="AO644" s="705"/>
      <c r="AP644" s="705"/>
    </row>
    <row r="645" spans="1:60" s="628" customFormat="1" ht="12.75" customHeight="1">
      <c r="A645" s="613"/>
      <c r="B645" s="40"/>
      <c r="C645" s="2960" t="s">
        <v>909</v>
      </c>
      <c r="D645" s="2908"/>
      <c r="E645" s="819"/>
      <c r="F645" s="852" t="s">
        <v>2427</v>
      </c>
      <c r="G645" s="891"/>
      <c r="H645" s="891"/>
      <c r="I645" s="891"/>
      <c r="J645" s="891"/>
      <c r="K645" s="891"/>
      <c r="L645" s="891"/>
      <c r="M645" s="891"/>
      <c r="N645" s="891"/>
      <c r="O645" s="891"/>
      <c r="P645" s="891"/>
      <c r="Q645" s="891"/>
      <c r="R645" s="891"/>
      <c r="S645" s="891"/>
      <c r="T645" s="891"/>
      <c r="U645" s="891"/>
      <c r="V645" s="891"/>
      <c r="W645" s="891"/>
      <c r="X645" s="891"/>
      <c r="Y645" s="891"/>
      <c r="Z645" s="891"/>
      <c r="AA645" s="891"/>
      <c r="AB645" s="891"/>
      <c r="AC645" s="891"/>
      <c r="AD645" s="891"/>
      <c r="AE645" s="705"/>
      <c r="AF645" s="2969" t="s">
        <v>2405</v>
      </c>
      <c r="AG645" s="2969"/>
      <c r="AH645" s="2969"/>
      <c r="AI645" s="2969"/>
      <c r="AJ645" s="2969"/>
      <c r="AK645" s="2969"/>
      <c r="AL645" s="2970"/>
      <c r="AM645" s="807"/>
      <c r="AN645" s="680"/>
      <c r="AO645" s="705"/>
      <c r="AP645" s="705"/>
    </row>
    <row r="646" spans="1:60" s="628" customFormat="1" ht="12.75" customHeight="1">
      <c r="A646" s="613"/>
      <c r="B646" s="40"/>
      <c r="C646" s="874"/>
      <c r="D646" s="859"/>
      <c r="E646" s="856"/>
      <c r="F646" s="872"/>
      <c r="G646" s="858"/>
      <c r="H646" s="858"/>
      <c r="I646" s="858"/>
      <c r="J646" s="858"/>
      <c r="K646" s="858"/>
      <c r="L646" s="858"/>
      <c r="M646" s="858"/>
      <c r="N646" s="858"/>
      <c r="O646" s="858"/>
      <c r="P646" s="858"/>
      <c r="Q646" s="858"/>
      <c r="R646" s="858"/>
      <c r="S646" s="858"/>
      <c r="T646" s="858"/>
      <c r="U646" s="858"/>
      <c r="V646" s="858"/>
      <c r="W646" s="858"/>
      <c r="X646" s="858"/>
      <c r="Y646" s="858"/>
      <c r="Z646" s="858"/>
      <c r="AA646" s="858"/>
      <c r="AB646" s="858"/>
      <c r="AC646" s="858"/>
      <c r="AD646" s="858"/>
      <c r="AE646" s="859"/>
      <c r="AF646" s="859"/>
      <c r="AG646" s="859"/>
      <c r="AH646" s="859"/>
      <c r="AI646" s="859"/>
      <c r="AJ646" s="859"/>
      <c r="AK646" s="859"/>
      <c r="AL646" s="873"/>
      <c r="AM646" s="807"/>
      <c r="AN646" s="680"/>
      <c r="AO646" s="705"/>
      <c r="AP646" s="705"/>
    </row>
    <row r="647" spans="1:60" s="628" customFormat="1" ht="12.75" customHeight="1">
      <c r="A647" s="613"/>
      <c r="B647" s="40"/>
      <c r="C647" s="1688"/>
      <c r="D647" s="1688"/>
      <c r="E647" s="850"/>
      <c r="F647" s="892"/>
      <c r="G647" s="875"/>
      <c r="H647" s="875"/>
      <c r="I647" s="875"/>
      <c r="J647" s="875"/>
      <c r="K647" s="875"/>
      <c r="L647" s="875"/>
      <c r="M647" s="875"/>
      <c r="N647" s="875"/>
      <c r="O647" s="875"/>
      <c r="P647" s="875"/>
      <c r="Q647" s="875"/>
      <c r="R647" s="875"/>
      <c r="S647" s="875"/>
      <c r="T647" s="875"/>
      <c r="U647" s="875"/>
      <c r="V647" s="875"/>
      <c r="W647" s="875"/>
      <c r="X647" s="875"/>
      <c r="Y647" s="875"/>
      <c r="Z647" s="875"/>
      <c r="AA647" s="875"/>
      <c r="AB647" s="875"/>
      <c r="AC647" s="875"/>
      <c r="AD647" s="875"/>
      <c r="AE647" s="613"/>
      <c r="AM647" s="807"/>
      <c r="AN647" s="680"/>
      <c r="AO647" s="705"/>
      <c r="AP647" s="705"/>
    </row>
    <row r="648" spans="1:60" ht="13.35" customHeight="1">
      <c r="A648" s="613"/>
      <c r="C648" s="879"/>
      <c r="D648" s="880"/>
      <c r="E648" s="846" t="s">
        <v>2428</v>
      </c>
      <c r="F648" s="2963" t="s">
        <v>2429</v>
      </c>
      <c r="G648" s="2963"/>
      <c r="H648" s="2963"/>
      <c r="I648" s="2963"/>
      <c r="J648" s="2963"/>
      <c r="K648" s="2963"/>
      <c r="L648" s="2963"/>
      <c r="M648" s="2963"/>
      <c r="N648" s="2963"/>
      <c r="O648" s="2963"/>
      <c r="P648" s="2963"/>
      <c r="Q648" s="2963"/>
      <c r="R648" s="2963"/>
      <c r="S648" s="2963"/>
      <c r="T648" s="2963"/>
      <c r="U648" s="2963"/>
      <c r="V648" s="2963"/>
      <c r="W648" s="2963"/>
      <c r="X648" s="2963"/>
      <c r="Y648" s="2963"/>
      <c r="Z648" s="2963"/>
      <c r="AA648" s="2963"/>
      <c r="AB648" s="2963"/>
      <c r="AC648" s="2963"/>
      <c r="AD648" s="2963"/>
      <c r="AE648" s="2963"/>
      <c r="AF648" s="880"/>
      <c r="AG648" s="880"/>
      <c r="AH648" s="880"/>
      <c r="AI648" s="880"/>
      <c r="AJ648" s="880"/>
      <c r="AK648" s="880"/>
      <c r="AL648" s="881"/>
      <c r="AM648" s="807"/>
      <c r="AO648" s="705"/>
      <c r="AP648" s="705"/>
      <c r="BD648" s="40"/>
      <c r="BE648" s="40"/>
      <c r="BF648" s="40"/>
      <c r="BG648" s="40"/>
      <c r="BH648" s="40"/>
    </row>
    <row r="649" spans="1:60" ht="13.15">
      <c r="A649" s="613"/>
      <c r="C649" s="862"/>
      <c r="D649" s="77"/>
      <c r="E649" s="819"/>
      <c r="F649" s="2964"/>
      <c r="G649" s="2964"/>
      <c r="H649" s="2964"/>
      <c r="I649" s="2964"/>
      <c r="J649" s="2964"/>
      <c r="K649" s="2964"/>
      <c r="L649" s="2964"/>
      <c r="M649" s="2964"/>
      <c r="N649" s="2964"/>
      <c r="O649" s="2964"/>
      <c r="P649" s="2964"/>
      <c r="Q649" s="2964"/>
      <c r="R649" s="2964"/>
      <c r="S649" s="2964"/>
      <c r="T649" s="2964"/>
      <c r="U649" s="2964"/>
      <c r="V649" s="2964"/>
      <c r="W649" s="2964"/>
      <c r="X649" s="2964"/>
      <c r="Y649" s="2964"/>
      <c r="Z649" s="2964"/>
      <c r="AA649" s="2964"/>
      <c r="AB649" s="2964"/>
      <c r="AC649" s="2964"/>
      <c r="AD649" s="2964"/>
      <c r="AE649" s="2964"/>
      <c r="AF649" s="1686"/>
      <c r="AG649" s="1686"/>
      <c r="AH649" s="1686"/>
      <c r="AI649" s="1686"/>
      <c r="AJ649" s="1686"/>
      <c r="AK649" s="1686"/>
      <c r="AL649" s="1687"/>
      <c r="AM649" s="807"/>
      <c r="AO649" s="705"/>
      <c r="AP649" s="705"/>
    </row>
    <row r="650" spans="1:60" s="628" customFormat="1" ht="12.75" customHeight="1">
      <c r="A650" s="613"/>
      <c r="B650" s="40"/>
      <c r="C650" s="862"/>
      <c r="D650" s="77"/>
      <c r="E650" s="819"/>
      <c r="F650" s="2964"/>
      <c r="G650" s="2964"/>
      <c r="H650" s="2964"/>
      <c r="I650" s="2964"/>
      <c r="J650" s="2964"/>
      <c r="K650" s="2964"/>
      <c r="L650" s="2964"/>
      <c r="M650" s="2964"/>
      <c r="N650" s="2964"/>
      <c r="O650" s="2964"/>
      <c r="P650" s="2964"/>
      <c r="Q650" s="2964"/>
      <c r="R650" s="2964"/>
      <c r="S650" s="2964"/>
      <c r="T650" s="2964"/>
      <c r="U650" s="2964"/>
      <c r="V650" s="2964"/>
      <c r="W650" s="2964"/>
      <c r="X650" s="2964"/>
      <c r="Y650" s="2964"/>
      <c r="Z650" s="2964"/>
      <c r="AA650" s="2964"/>
      <c r="AB650" s="2964"/>
      <c r="AC650" s="2964"/>
      <c r="AD650" s="2964"/>
      <c r="AE650" s="2964"/>
      <c r="AF650" s="1686"/>
      <c r="AG650" s="1686"/>
      <c r="AH650" s="1686"/>
      <c r="AI650" s="1686"/>
      <c r="AJ650" s="1686"/>
      <c r="AK650" s="1686"/>
      <c r="AL650" s="1687"/>
      <c r="AM650" s="807"/>
      <c r="AN650" s="680"/>
      <c r="AO650" s="705"/>
      <c r="AP650" s="705"/>
    </row>
    <row r="651" spans="1:60" s="628" customFormat="1" ht="12.75" customHeight="1">
      <c r="A651" s="613"/>
      <c r="B651" s="40"/>
      <c r="C651" s="1689"/>
      <c r="D651" s="1688"/>
      <c r="E651" s="850"/>
      <c r="F651" s="2964"/>
      <c r="G651" s="2964"/>
      <c r="H651" s="2964"/>
      <c r="I651" s="2964"/>
      <c r="J651" s="2964"/>
      <c r="K651" s="2964"/>
      <c r="L651" s="2964"/>
      <c r="M651" s="2964"/>
      <c r="N651" s="2964"/>
      <c r="O651" s="2964"/>
      <c r="P651" s="2964"/>
      <c r="Q651" s="2964"/>
      <c r="R651" s="2964"/>
      <c r="S651" s="2964"/>
      <c r="T651" s="2964"/>
      <c r="U651" s="2964"/>
      <c r="V651" s="2964"/>
      <c r="W651" s="2964"/>
      <c r="X651" s="2964"/>
      <c r="Y651" s="2964"/>
      <c r="Z651" s="2964"/>
      <c r="AA651" s="2964"/>
      <c r="AB651" s="2964"/>
      <c r="AC651" s="2964"/>
      <c r="AD651" s="2964"/>
      <c r="AE651" s="2964"/>
      <c r="AF651" s="1686"/>
      <c r="AG651" s="1686"/>
      <c r="AH651" s="1686"/>
      <c r="AI651" s="1686"/>
      <c r="AJ651" s="1686"/>
      <c r="AK651" s="1686"/>
      <c r="AL651" s="1687"/>
      <c r="AM651" s="807"/>
      <c r="AN651" s="680"/>
      <c r="AO651" s="893"/>
      <c r="AP651" s="77"/>
    </row>
    <row r="652" spans="1:60" s="628" customFormat="1" ht="12.75" customHeight="1">
      <c r="A652" s="613"/>
      <c r="B652" s="40"/>
      <c r="C652" s="1689"/>
      <c r="D652" s="1688"/>
      <c r="E652" s="850"/>
      <c r="F652" s="2964"/>
      <c r="G652" s="2964"/>
      <c r="H652" s="2964"/>
      <c r="I652" s="2964"/>
      <c r="J652" s="2964"/>
      <c r="K652" s="2964"/>
      <c r="L652" s="2964"/>
      <c r="M652" s="2964"/>
      <c r="N652" s="2964"/>
      <c r="O652" s="2964"/>
      <c r="P652" s="2964"/>
      <c r="Q652" s="2964"/>
      <c r="R652" s="2964"/>
      <c r="S652" s="2964"/>
      <c r="T652" s="2964"/>
      <c r="U652" s="2964"/>
      <c r="V652" s="2964"/>
      <c r="W652" s="2964"/>
      <c r="X652" s="2964"/>
      <c r="Y652" s="2964"/>
      <c r="Z652" s="2964"/>
      <c r="AA652" s="2964"/>
      <c r="AB652" s="2964"/>
      <c r="AC652" s="2964"/>
      <c r="AD652" s="2964"/>
      <c r="AE652" s="2964"/>
      <c r="AF652" s="1686"/>
      <c r="AG652" s="1686"/>
      <c r="AH652" s="1686"/>
      <c r="AI652" s="1686"/>
      <c r="AJ652" s="1686"/>
      <c r="AK652" s="1686"/>
      <c r="AL652" s="1687"/>
      <c r="AM652" s="807"/>
      <c r="AN652" s="680"/>
      <c r="AO652" s="705"/>
      <c r="AP652" s="705"/>
    </row>
    <row r="653" spans="1:60" s="628" customFormat="1" ht="12.75" customHeight="1">
      <c r="A653" s="613"/>
      <c r="B653" s="40"/>
      <c r="C653" s="1689"/>
      <c r="D653" s="1688"/>
      <c r="E653" s="850"/>
      <c r="F653" s="2964"/>
      <c r="G653" s="2964"/>
      <c r="H653" s="2964"/>
      <c r="I653" s="2964"/>
      <c r="J653" s="2964"/>
      <c r="K653" s="2964"/>
      <c r="L653" s="2964"/>
      <c r="M653" s="2964"/>
      <c r="N653" s="2964"/>
      <c r="O653" s="2964"/>
      <c r="P653" s="2964"/>
      <c r="Q653" s="2964"/>
      <c r="R653" s="2964"/>
      <c r="S653" s="2964"/>
      <c r="T653" s="2964"/>
      <c r="U653" s="2964"/>
      <c r="V653" s="2964"/>
      <c r="W653" s="2964"/>
      <c r="X653" s="2964"/>
      <c r="Y653" s="2964"/>
      <c r="Z653" s="2964"/>
      <c r="AA653" s="2964"/>
      <c r="AB653" s="2964"/>
      <c r="AC653" s="2964"/>
      <c r="AD653" s="2964"/>
      <c r="AE653" s="2964"/>
      <c r="AF653" s="1686"/>
      <c r="AG653" s="1686"/>
      <c r="AH653" s="1686"/>
      <c r="AI653" s="1686"/>
      <c r="AJ653" s="1686"/>
      <c r="AK653" s="1686"/>
      <c r="AL653" s="1687"/>
      <c r="AM653" s="807"/>
      <c r="AN653" s="680"/>
    </row>
    <row r="654" spans="1:60" s="628" customFormat="1" ht="12.75" customHeight="1">
      <c r="A654" s="613"/>
      <c r="B654" s="40"/>
      <c r="C654" s="1689"/>
      <c r="D654" s="1688"/>
      <c r="E654" s="850"/>
      <c r="F654" s="2964"/>
      <c r="G654" s="2964"/>
      <c r="H654" s="2964"/>
      <c r="I654" s="2964"/>
      <c r="J654" s="2964"/>
      <c r="K654" s="2964"/>
      <c r="L654" s="2964"/>
      <c r="M654" s="2964"/>
      <c r="N654" s="2964"/>
      <c r="O654" s="2964"/>
      <c r="P654" s="2964"/>
      <c r="Q654" s="2964"/>
      <c r="R654" s="2964"/>
      <c r="S654" s="2964"/>
      <c r="T654" s="2964"/>
      <c r="U654" s="2964"/>
      <c r="V654" s="2964"/>
      <c r="W654" s="2964"/>
      <c r="X654" s="2964"/>
      <c r="Y654" s="2964"/>
      <c r="Z654" s="2964"/>
      <c r="AA654" s="2964"/>
      <c r="AB654" s="2964"/>
      <c r="AC654" s="2964"/>
      <c r="AD654" s="2964"/>
      <c r="AE654" s="2964"/>
      <c r="AF654" s="1686"/>
      <c r="AG654" s="1686"/>
      <c r="AH654" s="1686"/>
      <c r="AI654" s="1686"/>
      <c r="AJ654" s="1686"/>
      <c r="AK654" s="1686"/>
      <c r="AL654" s="1687"/>
      <c r="AM654" s="807"/>
      <c r="AN654" s="680"/>
    </row>
    <row r="655" spans="1:60" s="628" customFormat="1" ht="12.75" customHeight="1">
      <c r="A655" s="613"/>
      <c r="B655" s="40"/>
      <c r="C655" s="1689"/>
      <c r="D655" s="1688"/>
      <c r="E655" s="850"/>
      <c r="F655" s="2964"/>
      <c r="G655" s="2964"/>
      <c r="H655" s="2964"/>
      <c r="I655" s="2964"/>
      <c r="J655" s="2964"/>
      <c r="K655" s="2964"/>
      <c r="L655" s="2964"/>
      <c r="M655" s="2964"/>
      <c r="N655" s="2964"/>
      <c r="O655" s="2964"/>
      <c r="P655" s="2964"/>
      <c r="Q655" s="2964"/>
      <c r="R655" s="2964"/>
      <c r="S655" s="2964"/>
      <c r="T655" s="2964"/>
      <c r="U655" s="2964"/>
      <c r="V655" s="2964"/>
      <c r="W655" s="2964"/>
      <c r="X655" s="2964"/>
      <c r="Y655" s="2964"/>
      <c r="Z655" s="2964"/>
      <c r="AA655" s="2964"/>
      <c r="AB655" s="2964"/>
      <c r="AC655" s="2964"/>
      <c r="AD655" s="2964"/>
      <c r="AE655" s="2964"/>
      <c r="AF655" s="1686"/>
      <c r="AG655" s="1686"/>
      <c r="AH655" s="1686"/>
      <c r="AI655" s="1686"/>
      <c r="AJ655" s="1686"/>
      <c r="AK655" s="1686"/>
      <c r="AL655" s="1687"/>
      <c r="AM655" s="807"/>
      <c r="AN655" s="680"/>
    </row>
    <row r="656" spans="1:60" s="628" customFormat="1" ht="17.25" customHeight="1">
      <c r="A656" s="613"/>
      <c r="B656" s="40"/>
      <c r="C656" s="1689"/>
      <c r="D656" s="1688"/>
      <c r="E656" s="850"/>
      <c r="F656" s="2964"/>
      <c r="G656" s="2964"/>
      <c r="H656" s="2964"/>
      <c r="I656" s="2964"/>
      <c r="J656" s="2964"/>
      <c r="K656" s="2964"/>
      <c r="L656" s="2964"/>
      <c r="M656" s="2964"/>
      <c r="N656" s="2964"/>
      <c r="O656" s="2964"/>
      <c r="P656" s="2964"/>
      <c r="Q656" s="2964"/>
      <c r="R656" s="2964"/>
      <c r="S656" s="2964"/>
      <c r="T656" s="2964"/>
      <c r="U656" s="2964"/>
      <c r="V656" s="2964"/>
      <c r="W656" s="2964"/>
      <c r="X656" s="2964"/>
      <c r="Y656" s="2964"/>
      <c r="Z656" s="2964"/>
      <c r="AA656" s="2964"/>
      <c r="AB656" s="2964"/>
      <c r="AC656" s="2964"/>
      <c r="AD656" s="2964"/>
      <c r="AE656" s="2964"/>
      <c r="AF656" s="705"/>
      <c r="AG656" s="705"/>
      <c r="AH656" s="705"/>
      <c r="AI656" s="705"/>
      <c r="AJ656" s="705"/>
      <c r="AK656" s="705"/>
      <c r="AL656" s="863"/>
      <c r="AM656" s="807"/>
      <c r="AN656" s="680"/>
    </row>
    <row r="657" spans="1:54" s="628" customFormat="1" ht="12.75" customHeight="1">
      <c r="A657" s="613"/>
      <c r="B657" s="40"/>
      <c r="C657" s="2960" t="s">
        <v>909</v>
      </c>
      <c r="D657" s="2908"/>
      <c r="E657" s="850"/>
      <c r="F657" s="885" t="s">
        <v>2430</v>
      </c>
      <c r="G657" s="894"/>
      <c r="H657" s="894"/>
      <c r="I657" s="894"/>
      <c r="J657" s="894"/>
      <c r="K657" s="894"/>
      <c r="L657" s="894"/>
      <c r="M657" s="894"/>
      <c r="N657" s="894"/>
      <c r="O657" s="894"/>
      <c r="P657" s="894"/>
      <c r="Q657" s="894"/>
      <c r="R657" s="894"/>
      <c r="S657" s="894"/>
      <c r="T657" s="894"/>
      <c r="U657" s="894"/>
      <c r="V657" s="894"/>
      <c r="W657" s="894"/>
      <c r="X657" s="894"/>
      <c r="Y657" s="894"/>
      <c r="Z657" s="894"/>
      <c r="AA657" s="894"/>
      <c r="AB657" s="894"/>
      <c r="AC657" s="894"/>
      <c r="AD657" s="894"/>
      <c r="AE657" s="705"/>
      <c r="AF657" s="2969" t="s">
        <v>2405</v>
      </c>
      <c r="AG657" s="2969"/>
      <c r="AH657" s="2969"/>
      <c r="AI657" s="2969"/>
      <c r="AJ657" s="2969"/>
      <c r="AK657" s="2969"/>
      <c r="AL657" s="2970"/>
      <c r="AM657" s="807"/>
      <c r="AN657" s="680"/>
    </row>
    <row r="658" spans="1:54" s="628" customFormat="1" ht="12.75" customHeight="1">
      <c r="A658" s="613"/>
      <c r="B658" s="40"/>
      <c r="C658" s="874"/>
      <c r="D658" s="859"/>
      <c r="E658" s="856"/>
      <c r="F658" s="872"/>
      <c r="G658" s="858"/>
      <c r="H658" s="858"/>
      <c r="I658" s="858"/>
      <c r="J658" s="858"/>
      <c r="K658" s="858"/>
      <c r="L658" s="858"/>
      <c r="M658" s="858"/>
      <c r="N658" s="858"/>
      <c r="O658" s="858"/>
      <c r="P658" s="858"/>
      <c r="Q658" s="858"/>
      <c r="R658" s="858"/>
      <c r="S658" s="858"/>
      <c r="T658" s="858"/>
      <c r="U658" s="858"/>
      <c r="V658" s="858"/>
      <c r="W658" s="858"/>
      <c r="X658" s="858"/>
      <c r="Y658" s="858"/>
      <c r="Z658" s="858"/>
      <c r="AA658" s="858"/>
      <c r="AB658" s="858"/>
      <c r="AC658" s="858"/>
      <c r="AD658" s="858"/>
      <c r="AE658" s="859"/>
      <c r="AF658" s="859"/>
      <c r="AG658" s="859"/>
      <c r="AH658" s="859"/>
      <c r="AI658" s="859"/>
      <c r="AJ658" s="859"/>
      <c r="AK658" s="859"/>
      <c r="AL658" s="873"/>
      <c r="AM658" s="807"/>
      <c r="AN658" s="680"/>
    </row>
    <row r="659" spans="1:54" s="628" customFormat="1" ht="12.75" customHeight="1">
      <c r="A659" s="613"/>
      <c r="B659" s="40"/>
      <c r="C659" s="1688"/>
      <c r="D659" s="1688"/>
      <c r="E659" s="850"/>
      <c r="F659" s="892"/>
      <c r="G659" s="875"/>
      <c r="H659" s="875"/>
      <c r="I659" s="875"/>
      <c r="J659" s="875"/>
      <c r="K659" s="875"/>
      <c r="L659" s="875"/>
      <c r="M659" s="875"/>
      <c r="N659" s="875"/>
      <c r="O659" s="875"/>
      <c r="P659" s="875"/>
      <c r="Q659" s="875"/>
      <c r="R659" s="875"/>
      <c r="S659" s="875"/>
      <c r="T659" s="875"/>
      <c r="U659" s="875"/>
      <c r="V659" s="875"/>
      <c r="W659" s="875"/>
      <c r="X659" s="875"/>
      <c r="Y659" s="875"/>
      <c r="Z659" s="875"/>
      <c r="AA659" s="875"/>
      <c r="AB659" s="875"/>
      <c r="AC659" s="875"/>
      <c r="AD659" s="875"/>
      <c r="AE659" s="666"/>
      <c r="AF659" s="666"/>
      <c r="AG659" s="666"/>
      <c r="AH659" s="666"/>
      <c r="AI659" s="666"/>
      <c r="AJ659" s="666"/>
      <c r="AK659" s="666"/>
      <c r="AL659" s="666"/>
      <c r="AM659" s="807"/>
      <c r="AN659" s="680"/>
    </row>
    <row r="660" spans="1:54" s="628" customFormat="1" ht="12.75" customHeight="1">
      <c r="A660" s="613"/>
      <c r="B660" s="40"/>
      <c r="C660" s="844"/>
      <c r="D660" s="845"/>
      <c r="E660" s="846" t="s">
        <v>2431</v>
      </c>
      <c r="F660" s="2963" t="s">
        <v>2432</v>
      </c>
      <c r="G660" s="2963"/>
      <c r="H660" s="2963"/>
      <c r="I660" s="2963"/>
      <c r="J660" s="2963"/>
      <c r="K660" s="2963"/>
      <c r="L660" s="2963"/>
      <c r="M660" s="2963"/>
      <c r="N660" s="2963"/>
      <c r="O660" s="2963"/>
      <c r="P660" s="2963"/>
      <c r="Q660" s="2963"/>
      <c r="R660" s="2963"/>
      <c r="S660" s="2963"/>
      <c r="T660" s="2963"/>
      <c r="U660" s="2963"/>
      <c r="V660" s="2963"/>
      <c r="W660" s="2963"/>
      <c r="X660" s="2963"/>
      <c r="Y660" s="2963"/>
      <c r="Z660" s="2963"/>
      <c r="AA660" s="2963"/>
      <c r="AB660" s="2963"/>
      <c r="AC660" s="2963"/>
      <c r="AD660" s="2963"/>
      <c r="AE660" s="2963"/>
      <c r="AF660" s="845"/>
      <c r="AG660" s="845"/>
      <c r="AH660" s="845"/>
      <c r="AI660" s="845"/>
      <c r="AJ660" s="845"/>
      <c r="AK660" s="845"/>
      <c r="AL660" s="878"/>
      <c r="AM660" s="807"/>
      <c r="AN660" s="680"/>
      <c r="AO660" s="628" t="s">
        <v>299</v>
      </c>
      <c r="AP660" s="705">
        <v>0</v>
      </c>
      <c r="AQ660" s="895"/>
      <c r="AR660" s="682"/>
      <c r="AS660" s="682"/>
      <c r="AT660" s="682"/>
      <c r="AU660" s="682"/>
      <c r="AV660" s="682"/>
      <c r="AW660" s="682"/>
      <c r="AX660" s="682"/>
      <c r="AY660" s="682"/>
      <c r="AZ660" s="682"/>
      <c r="BA660" s="682"/>
      <c r="BB660" s="682"/>
    </row>
    <row r="661" spans="1:54" s="628" customFormat="1" ht="12.75" customHeight="1">
      <c r="A661" s="613"/>
      <c r="B661" s="40"/>
      <c r="C661" s="1689"/>
      <c r="D661" s="1688"/>
      <c r="E661" s="850"/>
      <c r="F661" s="2964"/>
      <c r="G661" s="2964"/>
      <c r="H661" s="2964"/>
      <c r="I661" s="2964"/>
      <c r="J661" s="2964"/>
      <c r="K661" s="2964"/>
      <c r="L661" s="2964"/>
      <c r="M661" s="2964"/>
      <c r="N661" s="2964"/>
      <c r="O661" s="2964"/>
      <c r="P661" s="2964"/>
      <c r="Q661" s="2964"/>
      <c r="R661" s="2964"/>
      <c r="S661" s="2964"/>
      <c r="T661" s="2964"/>
      <c r="U661" s="2964"/>
      <c r="V661" s="2964"/>
      <c r="W661" s="2964"/>
      <c r="X661" s="2964"/>
      <c r="Y661" s="2964"/>
      <c r="Z661" s="2964"/>
      <c r="AA661" s="2964"/>
      <c r="AB661" s="2964"/>
      <c r="AC661" s="2964"/>
      <c r="AD661" s="2964"/>
      <c r="AE661" s="2964"/>
      <c r="AF661" s="1683"/>
      <c r="AG661" s="1683"/>
      <c r="AH661" s="1683"/>
      <c r="AI661" s="1683"/>
      <c r="AJ661" s="1683"/>
      <c r="AK661" s="1683"/>
      <c r="AL661" s="1684"/>
      <c r="AM661" s="807"/>
      <c r="AN661" s="680"/>
      <c r="AO661" s="628" t="s">
        <v>2433</v>
      </c>
      <c r="AP661" s="628">
        <v>5</v>
      </c>
      <c r="AQ661" s="895"/>
    </row>
    <row r="662" spans="1:54" s="628" customFormat="1" ht="12.75" customHeight="1">
      <c r="A662" s="613"/>
      <c r="B662" s="40"/>
      <c r="C662" s="1689"/>
      <c r="D662" s="1688"/>
      <c r="E662" s="850"/>
      <c r="F662" s="2964"/>
      <c r="G662" s="2964"/>
      <c r="H662" s="2964"/>
      <c r="I662" s="2964"/>
      <c r="J662" s="2964"/>
      <c r="K662" s="2964"/>
      <c r="L662" s="2964"/>
      <c r="M662" s="2964"/>
      <c r="N662" s="2964"/>
      <c r="O662" s="2964"/>
      <c r="P662" s="2964"/>
      <c r="Q662" s="2964"/>
      <c r="R662" s="2964"/>
      <c r="S662" s="2964"/>
      <c r="T662" s="2964"/>
      <c r="U662" s="2964"/>
      <c r="V662" s="2964"/>
      <c r="W662" s="2964"/>
      <c r="X662" s="2964"/>
      <c r="Y662" s="2964"/>
      <c r="Z662" s="2964"/>
      <c r="AA662" s="2964"/>
      <c r="AB662" s="2964"/>
      <c r="AC662" s="2964"/>
      <c r="AD662" s="2964"/>
      <c r="AE662" s="2964"/>
      <c r="AF662" s="1683"/>
      <c r="AG662" s="1683"/>
      <c r="AH662" s="1683"/>
      <c r="AI662" s="1683"/>
      <c r="AJ662" s="1683"/>
      <c r="AK662" s="1683"/>
      <c r="AL662" s="1684"/>
      <c r="AM662" s="807"/>
      <c r="AN662" s="680"/>
      <c r="AO662" s="628" t="s">
        <v>2434</v>
      </c>
      <c r="AP662" s="628">
        <v>5</v>
      </c>
      <c r="AQ662" s="896"/>
    </row>
    <row r="663" spans="1:54" s="628" customFormat="1" ht="12.75" customHeight="1">
      <c r="A663" s="613"/>
      <c r="B663" s="40"/>
      <c r="C663" s="1689"/>
      <c r="D663" s="1688"/>
      <c r="E663" s="850"/>
      <c r="F663" s="2964"/>
      <c r="G663" s="2964"/>
      <c r="H663" s="2964"/>
      <c r="I663" s="2964"/>
      <c r="J663" s="2964"/>
      <c r="K663" s="2964"/>
      <c r="L663" s="2964"/>
      <c r="M663" s="2964"/>
      <c r="N663" s="2964"/>
      <c r="O663" s="2964"/>
      <c r="P663" s="2964"/>
      <c r="Q663" s="2964"/>
      <c r="R663" s="2964"/>
      <c r="S663" s="2964"/>
      <c r="T663" s="2964"/>
      <c r="U663" s="2964"/>
      <c r="V663" s="2964"/>
      <c r="W663" s="2964"/>
      <c r="X663" s="2964"/>
      <c r="Y663" s="2964"/>
      <c r="Z663" s="2964"/>
      <c r="AA663" s="2964"/>
      <c r="AB663" s="2964"/>
      <c r="AC663" s="2964"/>
      <c r="AD663" s="2964"/>
      <c r="AE663" s="2964"/>
      <c r="AF663" s="705"/>
      <c r="AG663" s="705"/>
      <c r="AH663" s="705"/>
      <c r="AI663" s="705"/>
      <c r="AJ663" s="705"/>
      <c r="AK663" s="705"/>
      <c r="AL663" s="863"/>
      <c r="AM663" s="807"/>
      <c r="AN663" s="680"/>
      <c r="AO663" s="628" t="s">
        <v>2435</v>
      </c>
      <c r="AP663" s="628">
        <v>5</v>
      </c>
      <c r="AQ663" s="897"/>
    </row>
    <row r="664" spans="1:54" s="705" customFormat="1" ht="12.75" customHeight="1">
      <c r="A664" s="613"/>
      <c r="B664" s="40"/>
      <c r="C664" s="2960" t="s">
        <v>299</v>
      </c>
      <c r="D664" s="2908"/>
      <c r="E664" s="850"/>
      <c r="F664" s="852" t="s">
        <v>2436</v>
      </c>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F664" s="2969" t="s">
        <v>2405</v>
      </c>
      <c r="AG664" s="2969"/>
      <c r="AH664" s="2969"/>
      <c r="AI664" s="2969"/>
      <c r="AJ664" s="2969"/>
      <c r="AK664" s="2969"/>
      <c r="AL664" s="2970"/>
      <c r="AM664" s="807"/>
      <c r="AN664" s="898"/>
      <c r="AO664" s="628" t="s">
        <v>2437</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89"/>
      <c r="D665" s="1688"/>
      <c r="E665" s="850"/>
      <c r="F665" s="852"/>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c r="AE665" s="1683"/>
      <c r="AF665" s="705"/>
      <c r="AG665" s="705"/>
      <c r="AH665" s="705"/>
      <c r="AI665" s="705"/>
      <c r="AJ665" s="705"/>
      <c r="AK665" s="705"/>
      <c r="AL665" s="863"/>
      <c r="AM665" s="807"/>
      <c r="AN665" s="898"/>
      <c r="AO665" s="628" t="s">
        <v>2438</v>
      </c>
      <c r="AP665" s="628">
        <v>5</v>
      </c>
    </row>
    <row r="666" spans="1:54" s="628" customFormat="1" ht="12.75" customHeight="1">
      <c r="A666" s="613"/>
      <c r="B666" s="40"/>
      <c r="C666" s="871"/>
      <c r="D666" s="864"/>
      <c r="E666" s="865"/>
      <c r="F666" s="859" t="s">
        <v>2412</v>
      </c>
      <c r="G666" s="866"/>
      <c r="H666" s="866"/>
      <c r="I666" s="866"/>
      <c r="J666" s="866"/>
      <c r="K666" s="866"/>
      <c r="L666" s="866"/>
      <c r="M666" s="866"/>
      <c r="N666" s="866"/>
      <c r="O666" s="866"/>
      <c r="P666" s="866"/>
      <c r="Q666" s="866"/>
      <c r="R666" s="866"/>
      <c r="S666" s="866"/>
      <c r="T666" s="866"/>
      <c r="U666" s="866"/>
      <c r="V666" s="866"/>
      <c r="W666" s="866"/>
      <c r="X666" s="866"/>
      <c r="Y666" s="866"/>
      <c r="Z666" s="866"/>
      <c r="AA666" s="866"/>
      <c r="AB666" s="866"/>
      <c r="AC666" s="866"/>
      <c r="AD666" s="866"/>
      <c r="AE666" s="868"/>
      <c r="AF666" s="659"/>
      <c r="AG666" s="868"/>
      <c r="AH666" s="859"/>
      <c r="AI666" s="859"/>
      <c r="AJ666" s="859"/>
      <c r="AK666" s="859"/>
      <c r="AL666" s="873"/>
      <c r="AM666" s="807"/>
      <c r="AN666" s="898"/>
      <c r="AO666" s="628" t="s">
        <v>2439</v>
      </c>
      <c r="AP666" s="628">
        <v>5</v>
      </c>
    </row>
    <row r="667" spans="1:54" s="628" customFormat="1" ht="12.75" customHeight="1">
      <c r="A667" s="613"/>
      <c r="B667" s="40"/>
      <c r="C667" s="1688"/>
      <c r="D667" s="1688"/>
      <c r="E667" s="850"/>
      <c r="F667" s="892"/>
      <c r="G667" s="875"/>
      <c r="H667" s="875"/>
      <c r="I667" s="875"/>
      <c r="J667" s="875"/>
      <c r="K667" s="875"/>
      <c r="L667" s="875"/>
      <c r="M667" s="875"/>
      <c r="N667" s="875"/>
      <c r="O667" s="875"/>
      <c r="P667" s="875"/>
      <c r="Q667" s="875"/>
      <c r="R667" s="875"/>
      <c r="S667" s="875"/>
      <c r="T667" s="875"/>
      <c r="U667" s="875"/>
      <c r="V667" s="875"/>
      <c r="W667" s="875"/>
      <c r="X667" s="875"/>
      <c r="Y667" s="875"/>
      <c r="Z667" s="875"/>
      <c r="AA667" s="875"/>
      <c r="AB667" s="875"/>
      <c r="AC667" s="875"/>
      <c r="AD667" s="875"/>
      <c r="AE667" s="666"/>
      <c r="AM667" s="807"/>
      <c r="AN667" s="898"/>
      <c r="AO667" s="628" t="s">
        <v>2440</v>
      </c>
      <c r="AP667" s="628">
        <v>5</v>
      </c>
    </row>
    <row r="668" spans="1:54" s="682" customFormat="1" ht="12.75" customHeight="1">
      <c r="A668" s="613"/>
      <c r="B668" s="40"/>
      <c r="C668" s="2973" t="s">
        <v>299</v>
      </c>
      <c r="D668" s="2974"/>
      <c r="E668" s="846" t="s">
        <v>2441</v>
      </c>
      <c r="F668" s="2963" t="s">
        <v>2442</v>
      </c>
      <c r="G668" s="2963"/>
      <c r="H668" s="2963"/>
      <c r="I668" s="2963"/>
      <c r="J668" s="2963"/>
      <c r="K668" s="2963"/>
      <c r="L668" s="2963"/>
      <c r="M668" s="2963"/>
      <c r="N668" s="2963"/>
      <c r="O668" s="2963"/>
      <c r="P668" s="2963"/>
      <c r="Q668" s="2963"/>
      <c r="R668" s="2963"/>
      <c r="S668" s="2963"/>
      <c r="T668" s="2963"/>
      <c r="U668" s="2963"/>
      <c r="V668" s="2963"/>
      <c r="W668" s="2963"/>
      <c r="X668" s="2963"/>
      <c r="Y668" s="2963"/>
      <c r="Z668" s="2963"/>
      <c r="AA668" s="2963"/>
      <c r="AB668" s="2963"/>
      <c r="AC668" s="2963"/>
      <c r="AD668" s="2963"/>
      <c r="AE668" s="2963"/>
      <c r="AF668" s="2975" t="s">
        <v>2405</v>
      </c>
      <c r="AG668" s="2975"/>
      <c r="AH668" s="2975"/>
      <c r="AI668" s="2975"/>
      <c r="AJ668" s="2975"/>
      <c r="AK668" s="2975"/>
      <c r="AL668" s="2976"/>
      <c r="AM668" s="807"/>
      <c r="AN668" s="898"/>
      <c r="AO668" s="628" t="s">
        <v>2443</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89"/>
      <c r="D669" s="1688"/>
      <c r="E669" s="850"/>
      <c r="F669" s="2964"/>
      <c r="G669" s="2964"/>
      <c r="H669" s="2964"/>
      <c r="I669" s="2964"/>
      <c r="J669" s="2964"/>
      <c r="K669" s="2964"/>
      <c r="L669" s="2964"/>
      <c r="M669" s="2964"/>
      <c r="N669" s="2964"/>
      <c r="O669" s="2964"/>
      <c r="P669" s="2964"/>
      <c r="Q669" s="2964"/>
      <c r="R669" s="2964"/>
      <c r="S669" s="2964"/>
      <c r="T669" s="2964"/>
      <c r="U669" s="2964"/>
      <c r="V669" s="2964"/>
      <c r="W669" s="2964"/>
      <c r="X669" s="2964"/>
      <c r="Y669" s="2964"/>
      <c r="Z669" s="2964"/>
      <c r="AA669" s="2964"/>
      <c r="AB669" s="2964"/>
      <c r="AC669" s="2964"/>
      <c r="AD669" s="2964"/>
      <c r="AE669" s="2964"/>
      <c r="AF669" s="1683"/>
      <c r="AG669" s="1683"/>
      <c r="AH669" s="1683"/>
      <c r="AI669" s="1683"/>
      <c r="AJ669" s="1683"/>
      <c r="AK669" s="1683"/>
      <c r="AL669" s="1684"/>
      <c r="AM669" s="807"/>
      <c r="AN669" s="899"/>
      <c r="AO669" s="628"/>
      <c r="AP669" s="628"/>
      <c r="AQ669" s="628"/>
      <c r="AR669" s="628"/>
      <c r="AS669" s="900"/>
      <c r="AT669" s="628"/>
      <c r="AU669" s="628"/>
      <c r="AV669" s="628"/>
      <c r="AW669" s="900" t="s">
        <v>2444</v>
      </c>
      <c r="AX669" s="628"/>
      <c r="AY669" s="628"/>
      <c r="AZ669" s="628"/>
      <c r="BA669" s="900" t="s">
        <v>2445</v>
      </c>
      <c r="BB669" s="628"/>
    </row>
    <row r="670" spans="1:54" s="628" customFormat="1" ht="17.850000000000001" customHeight="1">
      <c r="A670" s="613"/>
      <c r="B670" s="40"/>
      <c r="C670" s="901"/>
      <c r="D670" s="855"/>
      <c r="E670" s="856"/>
      <c r="F670" s="2968"/>
      <c r="G670" s="2968"/>
      <c r="H670" s="2968"/>
      <c r="I670" s="2968"/>
      <c r="J670" s="2968"/>
      <c r="K670" s="2968"/>
      <c r="L670" s="2968"/>
      <c r="M670" s="2968"/>
      <c r="N670" s="2968"/>
      <c r="O670" s="2968"/>
      <c r="P670" s="2968"/>
      <c r="Q670" s="2968"/>
      <c r="R670" s="2968"/>
      <c r="S670" s="2968"/>
      <c r="T670" s="2968"/>
      <c r="U670" s="2968"/>
      <c r="V670" s="2968"/>
      <c r="W670" s="2968"/>
      <c r="X670" s="2968"/>
      <c r="Y670" s="2968"/>
      <c r="Z670" s="2968"/>
      <c r="AA670" s="2968"/>
      <c r="AB670" s="2968"/>
      <c r="AC670" s="2968"/>
      <c r="AD670" s="2968"/>
      <c r="AE670" s="2968"/>
      <c r="AF670" s="860"/>
      <c r="AG670" s="860"/>
      <c r="AH670" s="860"/>
      <c r="AI670" s="860"/>
      <c r="AJ670" s="860"/>
      <c r="AK670" s="860"/>
      <c r="AL670" s="902"/>
      <c r="AM670" s="807"/>
      <c r="AN670" s="903"/>
      <c r="AO670" s="628" t="s">
        <v>299</v>
      </c>
      <c r="AP670" s="745">
        <v>0</v>
      </c>
      <c r="AR670" s="628" t="s">
        <v>299</v>
      </c>
      <c r="AS670" s="745">
        <v>0</v>
      </c>
      <c r="AT670" s="904"/>
      <c r="AW670" s="628" t="s">
        <v>299</v>
      </c>
      <c r="AX670" s="904">
        <v>0</v>
      </c>
      <c r="BA670" s="628" t="s">
        <v>299</v>
      </c>
      <c r="BB670" s="904">
        <v>0</v>
      </c>
    </row>
    <row r="671" spans="1:54" s="628" customFormat="1" ht="12.75" customHeight="1">
      <c r="A671" s="613"/>
      <c r="B671" s="40"/>
      <c r="C671" s="1688"/>
      <c r="D671" s="1688"/>
      <c r="E671" s="850"/>
      <c r="F671" s="892"/>
      <c r="G671" s="875"/>
      <c r="H671" s="875"/>
      <c r="I671" s="875"/>
      <c r="J671" s="875"/>
      <c r="K671" s="875"/>
      <c r="L671" s="875"/>
      <c r="M671" s="875"/>
      <c r="N671" s="875"/>
      <c r="O671" s="875"/>
      <c r="P671" s="875"/>
      <c r="Q671" s="875"/>
      <c r="R671" s="875"/>
      <c r="S671" s="875"/>
      <c r="T671" s="875"/>
      <c r="U671" s="875"/>
      <c r="V671" s="875"/>
      <c r="W671" s="875"/>
      <c r="X671" s="875"/>
      <c r="Y671" s="875"/>
      <c r="Z671" s="875"/>
      <c r="AA671" s="875"/>
      <c r="AB671" s="875"/>
      <c r="AC671" s="875"/>
      <c r="AD671" s="875"/>
      <c r="AE671" s="666"/>
      <c r="AM671" s="807"/>
      <c r="AN671" s="905"/>
      <c r="AO671" s="906">
        <v>7.0000000000000007E-2</v>
      </c>
      <c r="AP671" s="745">
        <v>3</v>
      </c>
      <c r="AR671" s="628" t="s">
        <v>2446</v>
      </c>
      <c r="AS671" s="745">
        <v>3</v>
      </c>
      <c r="AT671" s="904"/>
      <c r="AW671" s="906">
        <v>0.4</v>
      </c>
      <c r="AX671" s="904">
        <v>3</v>
      </c>
      <c r="BA671" s="906">
        <v>0.4</v>
      </c>
      <c r="BB671" s="904">
        <v>4</v>
      </c>
    </row>
    <row r="672" spans="1:54" s="628" customFormat="1" ht="12.75" customHeight="1">
      <c r="A672" s="613"/>
      <c r="B672" s="40"/>
      <c r="C672" s="2960" t="s">
        <v>299</v>
      </c>
      <c r="D672" s="2908"/>
      <c r="E672" s="846" t="s">
        <v>2447</v>
      </c>
      <c r="F672" s="2963" t="s">
        <v>2448</v>
      </c>
      <c r="G672" s="2963"/>
      <c r="H672" s="2963"/>
      <c r="I672" s="2963"/>
      <c r="J672" s="2963"/>
      <c r="K672" s="2963"/>
      <c r="L672" s="2963"/>
      <c r="M672" s="2963"/>
      <c r="N672" s="2963"/>
      <c r="O672" s="2963"/>
      <c r="P672" s="2963"/>
      <c r="Q672" s="2963"/>
      <c r="R672" s="2963"/>
      <c r="S672" s="2963"/>
      <c r="T672" s="2963"/>
      <c r="U672" s="2963"/>
      <c r="V672" s="2963"/>
      <c r="W672" s="2963"/>
      <c r="X672" s="2963"/>
      <c r="Y672" s="2963"/>
      <c r="Z672" s="2963"/>
      <c r="AA672" s="2963"/>
      <c r="AB672" s="2963"/>
      <c r="AC672" s="2963"/>
      <c r="AD672" s="2963"/>
      <c r="AE672" s="2963"/>
      <c r="AF672" s="2975" t="s">
        <v>2405</v>
      </c>
      <c r="AG672" s="2975"/>
      <c r="AH672" s="2975"/>
      <c r="AI672" s="2975"/>
      <c r="AJ672" s="2975"/>
      <c r="AK672" s="2975"/>
      <c r="AL672" s="2976"/>
      <c r="AM672" s="807"/>
      <c r="AN672" s="905"/>
      <c r="AO672" s="906">
        <v>0.12</v>
      </c>
      <c r="AP672" s="745">
        <v>5</v>
      </c>
      <c r="AR672" s="628" t="s">
        <v>2449</v>
      </c>
      <c r="AS672" s="745">
        <v>5</v>
      </c>
      <c r="AT672" s="904"/>
      <c r="AW672" s="906">
        <v>0.6</v>
      </c>
      <c r="AX672" s="904">
        <v>4</v>
      </c>
      <c r="BA672" s="906">
        <v>0.6</v>
      </c>
      <c r="BB672" s="904">
        <v>5</v>
      </c>
    </row>
    <row r="673" spans="1:54" s="628" customFormat="1" ht="12.75" customHeight="1">
      <c r="A673" s="613"/>
      <c r="B673" s="40"/>
      <c r="C673" s="862"/>
      <c r="D673" s="77"/>
      <c r="E673" s="819"/>
      <c r="F673" s="2964"/>
      <c r="G673" s="2964"/>
      <c r="H673" s="2964"/>
      <c r="I673" s="2964"/>
      <c r="J673" s="2964"/>
      <c r="K673" s="2964"/>
      <c r="L673" s="2964"/>
      <c r="M673" s="2964"/>
      <c r="N673" s="2964"/>
      <c r="O673" s="2964"/>
      <c r="P673" s="2964"/>
      <c r="Q673" s="2964"/>
      <c r="R673" s="2964"/>
      <c r="S673" s="2964"/>
      <c r="T673" s="2964"/>
      <c r="U673" s="2964"/>
      <c r="V673" s="2964"/>
      <c r="W673" s="2964"/>
      <c r="X673" s="2964"/>
      <c r="Y673" s="2964"/>
      <c r="Z673" s="2964"/>
      <c r="AA673" s="2964"/>
      <c r="AB673" s="2964"/>
      <c r="AC673" s="2964"/>
      <c r="AD673" s="2964"/>
      <c r="AE673" s="2964"/>
      <c r="AF673" s="882"/>
      <c r="AG673" s="671"/>
      <c r="AH673" s="705"/>
      <c r="AI673" s="705"/>
      <c r="AJ673" s="705"/>
      <c r="AK673" s="705"/>
      <c r="AL673" s="863"/>
      <c r="AM673" s="807"/>
      <c r="AN673" s="905"/>
      <c r="AO673" s="906"/>
      <c r="AP673" s="904"/>
      <c r="AS673" s="906"/>
      <c r="AT673" s="904"/>
      <c r="AW673" s="906">
        <v>0.8</v>
      </c>
      <c r="AX673" s="904">
        <v>5</v>
      </c>
      <c r="BA673" s="906"/>
      <c r="BB673" s="904"/>
    </row>
    <row r="674" spans="1:54" s="628" customFormat="1" ht="12.75" customHeight="1">
      <c r="A674" s="613"/>
      <c r="B674" s="40"/>
      <c r="C674" s="862"/>
      <c r="D674" s="77"/>
      <c r="E674" s="819"/>
      <c r="F674" s="2964"/>
      <c r="G674" s="2964"/>
      <c r="H674" s="2964"/>
      <c r="I674" s="2964"/>
      <c r="J674" s="2964"/>
      <c r="K674" s="2964"/>
      <c r="L674" s="2964"/>
      <c r="M674" s="2964"/>
      <c r="N674" s="2964"/>
      <c r="O674" s="2964"/>
      <c r="P674" s="2964"/>
      <c r="Q674" s="2964"/>
      <c r="R674" s="2964"/>
      <c r="S674" s="2964"/>
      <c r="T674" s="2964"/>
      <c r="U674" s="2964"/>
      <c r="V674" s="2964"/>
      <c r="W674" s="2964"/>
      <c r="X674" s="2964"/>
      <c r="Y674" s="2964"/>
      <c r="Z674" s="2964"/>
      <c r="AA674" s="2964"/>
      <c r="AB674" s="2964"/>
      <c r="AC674" s="2964"/>
      <c r="AD674" s="2964"/>
      <c r="AE674" s="2964"/>
      <c r="AF674" s="882"/>
      <c r="AG674" s="671"/>
      <c r="AH674" s="705"/>
      <c r="AI674" s="705"/>
      <c r="AJ674" s="705"/>
      <c r="AK674" s="705"/>
      <c r="AL674" s="863"/>
      <c r="AM674" s="807"/>
      <c r="AN674" s="905"/>
      <c r="AO674" s="628" t="s">
        <v>299</v>
      </c>
      <c r="AP674" s="745">
        <v>0</v>
      </c>
      <c r="AW674" s="906"/>
      <c r="AX674" s="904"/>
    </row>
    <row r="675" spans="1:54" s="628" customFormat="1" ht="12.75" customHeight="1">
      <c r="A675" s="613"/>
      <c r="B675" s="40"/>
      <c r="C675" s="901"/>
      <c r="D675" s="855"/>
      <c r="E675" s="856"/>
      <c r="F675" s="2968"/>
      <c r="G675" s="2968"/>
      <c r="H675" s="2968"/>
      <c r="I675" s="2968"/>
      <c r="J675" s="2968"/>
      <c r="K675" s="2968"/>
      <c r="L675" s="2968"/>
      <c r="M675" s="2968"/>
      <c r="N675" s="2968"/>
      <c r="O675" s="2968"/>
      <c r="P675" s="2968"/>
      <c r="Q675" s="2968"/>
      <c r="R675" s="2968"/>
      <c r="S675" s="2968"/>
      <c r="T675" s="2968"/>
      <c r="U675" s="2968"/>
      <c r="V675" s="2968"/>
      <c r="W675" s="2968"/>
      <c r="X675" s="2968"/>
      <c r="Y675" s="2968"/>
      <c r="Z675" s="2968"/>
      <c r="AA675" s="2968"/>
      <c r="AB675" s="2968"/>
      <c r="AC675" s="2968"/>
      <c r="AD675" s="2968"/>
      <c r="AE675" s="2968"/>
      <c r="AF675" s="860"/>
      <c r="AG675" s="860"/>
      <c r="AH675" s="860"/>
      <c r="AI675" s="860"/>
      <c r="AJ675" s="860"/>
      <c r="AK675" s="860"/>
      <c r="AL675" s="902"/>
      <c r="AM675" s="807"/>
      <c r="AN675" s="680"/>
      <c r="AO675" s="906">
        <v>0.09</v>
      </c>
      <c r="AP675" s="745">
        <v>3</v>
      </c>
      <c r="AS675" s="900"/>
    </row>
    <row r="676" spans="1:54" s="628" customFormat="1" ht="12.75" customHeight="1">
      <c r="A676" s="613"/>
      <c r="B676" s="40"/>
      <c r="C676" s="705"/>
      <c r="D676" s="705"/>
      <c r="E676" s="705"/>
      <c r="F676" s="705"/>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705"/>
      <c r="AF676" s="705"/>
      <c r="AG676" s="705"/>
      <c r="AH676" s="705"/>
      <c r="AI676" s="705"/>
      <c r="AJ676" s="705"/>
      <c r="AK676" s="705"/>
      <c r="AL676" s="705"/>
      <c r="AM676" s="807"/>
      <c r="AN676" s="680"/>
      <c r="AO676" s="906">
        <v>0.15</v>
      </c>
      <c r="AP676" s="745">
        <v>5</v>
      </c>
    </row>
    <row r="677" spans="1:54" s="628" customFormat="1" ht="12.75" customHeight="1">
      <c r="A677" s="613"/>
      <c r="B677" s="40"/>
      <c r="C677" s="907"/>
      <c r="D677" s="908"/>
      <c r="E677" s="846" t="s">
        <v>2450</v>
      </c>
      <c r="F677" s="2971" t="s">
        <v>2451</v>
      </c>
      <c r="G677" s="2971"/>
      <c r="H677" s="2971"/>
      <c r="I677" s="2971"/>
      <c r="J677" s="2971"/>
      <c r="K677" s="2971"/>
      <c r="L677" s="2971"/>
      <c r="M677" s="2971"/>
      <c r="N677" s="2971"/>
      <c r="O677" s="2971"/>
      <c r="P677" s="2971"/>
      <c r="Q677" s="2971"/>
      <c r="R677" s="2971"/>
      <c r="S677" s="2971"/>
      <c r="T677" s="2971"/>
      <c r="U677" s="2971"/>
      <c r="V677" s="2971"/>
      <c r="W677" s="2971"/>
      <c r="X677" s="2971"/>
      <c r="Y677" s="2971"/>
      <c r="Z677" s="2971"/>
      <c r="AA677" s="2971"/>
      <c r="AB677" s="2971"/>
      <c r="AC677" s="2971"/>
      <c r="AD677" s="2971"/>
      <c r="AE677" s="2971"/>
      <c r="AF677" s="2971"/>
      <c r="AG677" s="877"/>
      <c r="AH677" s="845"/>
      <c r="AI677" s="845"/>
      <c r="AJ677" s="845"/>
      <c r="AK677" s="845"/>
      <c r="AL677" s="878"/>
      <c r="AM677" s="807"/>
      <c r="AN677" s="680"/>
    </row>
    <row r="678" spans="1:54" s="628" customFormat="1" ht="12.75" customHeight="1">
      <c r="A678" s="613"/>
      <c r="B678" s="40"/>
      <c r="C678" s="862"/>
      <c r="D678" s="77"/>
      <c r="E678" s="819"/>
      <c r="F678" s="2972"/>
      <c r="G678" s="2972"/>
      <c r="H678" s="2972"/>
      <c r="I678" s="2972"/>
      <c r="J678" s="2972"/>
      <c r="K678" s="2972"/>
      <c r="L678" s="2972"/>
      <c r="M678" s="2972"/>
      <c r="N678" s="2972"/>
      <c r="O678" s="2972"/>
      <c r="P678" s="2972"/>
      <c r="Q678" s="2972"/>
      <c r="R678" s="2972"/>
      <c r="S678" s="2972"/>
      <c r="T678" s="2972"/>
      <c r="U678" s="2972"/>
      <c r="V678" s="2972"/>
      <c r="W678" s="2972"/>
      <c r="X678" s="2972"/>
      <c r="Y678" s="2972"/>
      <c r="Z678" s="2972"/>
      <c r="AA678" s="2972"/>
      <c r="AB678" s="2972"/>
      <c r="AC678" s="2972"/>
      <c r="AD678" s="2972"/>
      <c r="AE678" s="2972"/>
      <c r="AF678" s="2972"/>
      <c r="AG678" s="705"/>
      <c r="AH678" s="705"/>
      <c r="AI678" s="705"/>
      <c r="AJ678" s="705"/>
      <c r="AK678" s="705"/>
      <c r="AL678" s="863"/>
      <c r="AM678" s="807"/>
      <c r="AN678" s="680"/>
    </row>
    <row r="679" spans="1:54" s="628" customFormat="1" ht="12.75" customHeight="1">
      <c r="A679" s="613"/>
      <c r="B679" s="40"/>
      <c r="C679" s="870"/>
      <c r="D679" s="705"/>
      <c r="E679" s="705"/>
      <c r="F679" s="2972"/>
      <c r="G679" s="2972"/>
      <c r="H679" s="2972"/>
      <c r="I679" s="2972"/>
      <c r="J679" s="2972"/>
      <c r="K679" s="2972"/>
      <c r="L679" s="2972"/>
      <c r="M679" s="2972"/>
      <c r="N679" s="2972"/>
      <c r="O679" s="2972"/>
      <c r="P679" s="2972"/>
      <c r="Q679" s="2972"/>
      <c r="R679" s="2972"/>
      <c r="S679" s="2972"/>
      <c r="T679" s="2972"/>
      <c r="U679" s="2972"/>
      <c r="V679" s="2972"/>
      <c r="W679" s="2972"/>
      <c r="X679" s="2972"/>
      <c r="Y679" s="2972"/>
      <c r="Z679" s="2972"/>
      <c r="AA679" s="2972"/>
      <c r="AB679" s="2972"/>
      <c r="AC679" s="2972"/>
      <c r="AD679" s="2972"/>
      <c r="AE679" s="2972"/>
      <c r="AF679" s="2972"/>
      <c r="AG679" s="705"/>
      <c r="AH679" s="705"/>
      <c r="AI679" s="705"/>
      <c r="AJ679" s="705"/>
      <c r="AK679" s="705"/>
      <c r="AL679" s="863"/>
      <c r="AM679" s="807"/>
      <c r="AN679" s="680"/>
    </row>
    <row r="680" spans="1:54" s="628" customFormat="1" ht="12.75" customHeight="1">
      <c r="A680" s="613"/>
      <c r="B680" s="40"/>
      <c r="C680" s="870"/>
      <c r="D680" s="705"/>
      <c r="E680" s="705"/>
      <c r="F680" s="2972"/>
      <c r="G680" s="2972"/>
      <c r="H680" s="2972"/>
      <c r="I680" s="2972"/>
      <c r="J680" s="2972"/>
      <c r="K680" s="2972"/>
      <c r="L680" s="2972"/>
      <c r="M680" s="2972"/>
      <c r="N680" s="2972"/>
      <c r="O680" s="2972"/>
      <c r="P680" s="2972"/>
      <c r="Q680" s="2972"/>
      <c r="R680" s="2972"/>
      <c r="S680" s="2972"/>
      <c r="T680" s="2972"/>
      <c r="U680" s="2972"/>
      <c r="V680" s="2972"/>
      <c r="W680" s="2972"/>
      <c r="X680" s="2972"/>
      <c r="Y680" s="2972"/>
      <c r="Z680" s="2972"/>
      <c r="AA680" s="2972"/>
      <c r="AB680" s="2972"/>
      <c r="AC680" s="2972"/>
      <c r="AD680" s="2972"/>
      <c r="AE680" s="2972"/>
      <c r="AF680" s="2972"/>
      <c r="AG680" s="705"/>
      <c r="AH680" s="705"/>
      <c r="AI680" s="705"/>
      <c r="AJ680" s="705"/>
      <c r="AK680" s="705"/>
      <c r="AL680" s="863"/>
      <c r="AM680" s="807"/>
      <c r="AN680" s="680"/>
    </row>
    <row r="681" spans="1:54" s="628" customFormat="1" ht="12.75" customHeight="1">
      <c r="A681" s="613"/>
      <c r="B681" s="40"/>
      <c r="C681" s="2960" t="s">
        <v>299</v>
      </c>
      <c r="D681" s="2908"/>
      <c r="E681" s="850"/>
      <c r="F681" s="883" t="s">
        <v>2422</v>
      </c>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705"/>
      <c r="AF681" s="2961" t="s">
        <v>2405</v>
      </c>
      <c r="AG681" s="2961"/>
      <c r="AH681" s="2961"/>
      <c r="AI681" s="2961"/>
      <c r="AJ681" s="2961"/>
      <c r="AK681" s="2961"/>
      <c r="AL681" s="2962"/>
      <c r="AM681" s="807"/>
      <c r="AN681" s="680"/>
    </row>
    <row r="682" spans="1:54" s="628" customFormat="1" ht="12.75" customHeight="1">
      <c r="A682" s="613"/>
      <c r="B682" s="40"/>
      <c r="C682" s="871"/>
      <c r="D682" s="864"/>
      <c r="E682" s="865"/>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73"/>
      <c r="AN682" s="680"/>
    </row>
    <row r="683" spans="1:54" s="628" customFormat="1" ht="12.75" customHeight="1">
      <c r="A683" s="613"/>
      <c r="B683" s="40"/>
      <c r="C683" s="1369"/>
      <c r="D683" s="920"/>
      <c r="E683" s="706"/>
      <c r="F683" s="137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0" t="s">
        <v>2452</v>
      </c>
      <c r="C684" s="682"/>
      <c r="D684" s="798"/>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2453</v>
      </c>
      <c r="AK684" s="2911">
        <f>IF(Application!D213="N/A",AS573,AS575)</f>
        <v>10</v>
      </c>
      <c r="AL684" s="2912"/>
      <c r="AM684" s="2913"/>
      <c r="AN684" s="680"/>
    </row>
    <row r="685" spans="1:54" s="628" customFormat="1" ht="12.75" customHeight="1" thickBo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c r="Y685" s="909"/>
      <c r="Z685" s="909"/>
      <c r="AA685" s="909"/>
      <c r="AB685" s="909"/>
      <c r="AC685" s="909"/>
      <c r="AD685" s="909"/>
      <c r="AE685" s="909"/>
      <c r="AF685" s="909"/>
      <c r="AG685" s="909"/>
      <c r="AH685" s="909"/>
      <c r="AI685" s="909"/>
      <c r="AJ685" s="909"/>
      <c r="AK685" s="909"/>
      <c r="AL685" s="909"/>
      <c r="AM685" s="910"/>
      <c r="AN685" s="680"/>
    </row>
    <row r="686" spans="1:54" s="628" customFormat="1" ht="12.75" hidden="1" customHeight="1" thickTop="1">
      <c r="A686" s="82"/>
      <c r="B686" s="648"/>
      <c r="C686" s="649"/>
      <c r="D686" s="649"/>
      <c r="E686" s="649"/>
      <c r="F686" s="649"/>
      <c r="G686" s="649"/>
      <c r="H686" s="649"/>
      <c r="I686" s="1690"/>
      <c r="J686" s="1690"/>
      <c r="K686" s="1690"/>
      <c r="L686" s="1690"/>
      <c r="M686" s="1690"/>
      <c r="N686" s="1690"/>
      <c r="O686" s="1690"/>
      <c r="P686" s="1690"/>
      <c r="Q686" s="1690"/>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2454</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3027" t="s">
        <v>2455</v>
      </c>
      <c r="AF687" s="3027"/>
      <c r="AG687" s="3027"/>
      <c r="AH687" s="3027"/>
      <c r="AI687" s="3027"/>
      <c r="AJ687" s="3027"/>
      <c r="AK687" s="3027"/>
      <c r="AL687" s="1693"/>
      <c r="AM687" s="706"/>
      <c r="AN687" s="680"/>
      <c r="AO687" s="628" t="s">
        <v>2433</v>
      </c>
      <c r="AP687" s="628">
        <v>5</v>
      </c>
      <c r="AQ687" s="705"/>
      <c r="AR687" s="705"/>
      <c r="AS687" s="705"/>
      <c r="AT687" s="705"/>
      <c r="AU687" s="705"/>
      <c r="AV687" s="705"/>
      <c r="AW687" s="705"/>
    </row>
    <row r="688" spans="1:54" s="628" customFormat="1" ht="12.75" hidden="1" customHeight="1">
      <c r="A688" s="692"/>
      <c r="B688" s="686" t="s">
        <v>2456</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93"/>
      <c r="AF688" s="1693"/>
      <c r="AG688" s="1693"/>
      <c r="AH688" s="1693"/>
      <c r="AI688" s="1693"/>
      <c r="AJ688" s="1693"/>
      <c r="AK688" s="1693"/>
      <c r="AL688" s="1693"/>
      <c r="AM688" s="706"/>
      <c r="AN688" s="680"/>
      <c r="AO688" s="628" t="s">
        <v>2457</v>
      </c>
      <c r="AP688" s="628">
        <v>5</v>
      </c>
      <c r="AQ688" s="705"/>
      <c r="AR688" s="705"/>
      <c r="AS688" s="705"/>
      <c r="AT688" s="705"/>
      <c r="AU688" s="705"/>
      <c r="AV688" s="705"/>
      <c r="AW688" s="705"/>
    </row>
    <row r="689" spans="1:50" s="628" customFormat="1" ht="12.75" hidden="1" customHeight="1">
      <c r="A689" s="692"/>
      <c r="B689" s="667" t="s">
        <v>2458</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93"/>
      <c r="AF689" s="1693"/>
      <c r="AG689" s="1693"/>
      <c r="AH689" s="1693"/>
      <c r="AI689" s="1693"/>
      <c r="AJ689" s="1693"/>
      <c r="AK689" s="1693"/>
      <c r="AL689" s="1693"/>
      <c r="AM689" s="706"/>
      <c r="AN689" s="680"/>
      <c r="AO689" s="628" t="s">
        <v>2435</v>
      </c>
      <c r="AP689" s="628">
        <v>5</v>
      </c>
      <c r="AQ689" s="851"/>
      <c r="AR689" s="851"/>
      <c r="AS689" s="900"/>
      <c r="AW689" s="900"/>
    </row>
    <row r="690" spans="1:50" s="628" customFormat="1" ht="12.75" hidden="1" customHeight="1">
      <c r="A690" s="692"/>
      <c r="B690" s="667" t="s">
        <v>2459</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93"/>
      <c r="AF690" s="1693"/>
      <c r="AG690" s="1693"/>
      <c r="AH690" s="1693"/>
      <c r="AI690" s="1693"/>
      <c r="AJ690" s="1693"/>
      <c r="AK690" s="1693"/>
      <c r="AL690" s="1693"/>
      <c r="AM690" s="706"/>
      <c r="AN690" s="680"/>
      <c r="AO690" s="628" t="s">
        <v>2437</v>
      </c>
      <c r="AP690" s="628">
        <v>5</v>
      </c>
      <c r="AQ690" s="851"/>
      <c r="AR690" s="851"/>
      <c r="AW690" s="1695"/>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93"/>
      <c r="AF691" s="1693"/>
      <c r="AG691" s="1693"/>
      <c r="AH691" s="1693"/>
      <c r="AI691" s="1693"/>
      <c r="AJ691" s="1693"/>
      <c r="AK691" s="1693"/>
      <c r="AL691" s="1693"/>
      <c r="AM691" s="706"/>
      <c r="AN691" s="680"/>
      <c r="AO691" s="628" t="s">
        <v>2438</v>
      </c>
      <c r="AP691" s="628">
        <v>5</v>
      </c>
      <c r="AQ691" s="851"/>
      <c r="AR691" s="851"/>
      <c r="AW691" s="1695"/>
    </row>
    <row r="692" spans="1:50" s="628" customFormat="1" ht="12.75" hidden="1" customHeight="1">
      <c r="A692" s="692"/>
      <c r="B692" s="706"/>
      <c r="C692" s="911" t="s">
        <v>2460</v>
      </c>
      <c r="D692" s="807"/>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93"/>
      <c r="AF692" s="1693"/>
      <c r="AG692" s="679"/>
      <c r="AH692" s="679"/>
      <c r="AI692" s="679"/>
      <c r="AJ692" s="679"/>
      <c r="AK692" s="679"/>
      <c r="AL692" s="679"/>
      <c r="AM692" s="706"/>
      <c r="AN692" s="680"/>
      <c r="AO692" s="628" t="s">
        <v>2439</v>
      </c>
      <c r="AP692" s="628">
        <v>5</v>
      </c>
      <c r="AW692" s="1695"/>
    </row>
    <row r="693" spans="1:50" s="628" customFormat="1" ht="12.75" hidden="1" customHeight="1">
      <c r="A693" s="692"/>
      <c r="C693" s="2977" t="s">
        <v>299</v>
      </c>
      <c r="D693" s="2978"/>
      <c r="E693" s="912" t="s">
        <v>50</v>
      </c>
      <c r="F693" s="2979" t="s">
        <v>2461</v>
      </c>
      <c r="G693" s="2979"/>
      <c r="H693" s="2979"/>
      <c r="I693" s="2979"/>
      <c r="J693" s="2979"/>
      <c r="K693" s="2979"/>
      <c r="L693" s="2979"/>
      <c r="M693" s="2979"/>
      <c r="N693" s="2979"/>
      <c r="O693" s="2979"/>
      <c r="P693" s="2979"/>
      <c r="Q693" s="2979"/>
      <c r="R693" s="2979"/>
      <c r="S693" s="2979"/>
      <c r="T693" s="2979"/>
      <c r="U693" s="2979"/>
      <c r="V693" s="2979"/>
      <c r="W693" s="2979"/>
      <c r="X693" s="2979"/>
      <c r="Y693" s="2979"/>
      <c r="Z693" s="2979"/>
      <c r="AA693" s="2979"/>
      <c r="AB693" s="2979"/>
      <c r="AC693" s="2979"/>
      <c r="AD693" s="2979"/>
      <c r="AE693" s="2979"/>
      <c r="AF693" s="845"/>
      <c r="AG693" s="845"/>
      <c r="AH693" s="845"/>
      <c r="AI693" s="845"/>
      <c r="AJ693" s="845"/>
      <c r="AK693" s="878"/>
      <c r="AL693" s="705"/>
      <c r="AN693" s="680"/>
      <c r="AO693" s="628" t="s">
        <v>2462</v>
      </c>
      <c r="AP693" s="628">
        <v>5</v>
      </c>
      <c r="AS693" s="906"/>
      <c r="AT693" s="904"/>
      <c r="AW693" s="1695"/>
      <c r="AX693" s="745"/>
    </row>
    <row r="694" spans="1:50" s="628" customFormat="1" ht="12.75" hidden="1" customHeight="1">
      <c r="A694" s="737"/>
      <c r="C694" s="913"/>
      <c r="D694" s="705"/>
      <c r="E694" s="914"/>
      <c r="F694" s="2980"/>
      <c r="G694" s="2980"/>
      <c r="H694" s="2980"/>
      <c r="I694" s="2980"/>
      <c r="J694" s="2980"/>
      <c r="K694" s="2980"/>
      <c r="L694" s="2980"/>
      <c r="M694" s="2980"/>
      <c r="N694" s="2980"/>
      <c r="O694" s="2980"/>
      <c r="P694" s="2980"/>
      <c r="Q694" s="2980"/>
      <c r="R694" s="2980"/>
      <c r="S694" s="2980"/>
      <c r="T694" s="2980"/>
      <c r="U694" s="2980"/>
      <c r="V694" s="2980"/>
      <c r="W694" s="2980"/>
      <c r="X694" s="2980"/>
      <c r="Y694" s="2980"/>
      <c r="Z694" s="2980"/>
      <c r="AA694" s="2980"/>
      <c r="AB694" s="2980"/>
      <c r="AC694" s="2980"/>
      <c r="AD694" s="2980"/>
      <c r="AE694" s="2980"/>
      <c r="AF694" s="705"/>
      <c r="AG694" s="629"/>
      <c r="AH694" s="629"/>
      <c r="AI694" s="629"/>
      <c r="AJ694" s="629"/>
      <c r="AK694" s="863"/>
      <c r="AL694" s="705"/>
      <c r="AN694" s="680"/>
      <c r="AO694" s="628" t="s">
        <v>2443</v>
      </c>
      <c r="AP694" s="628">
        <v>1</v>
      </c>
    </row>
    <row r="695" spans="1:50" s="628" customFormat="1" ht="12.75" hidden="1" customHeight="1">
      <c r="A695" s="737"/>
      <c r="C695" s="915"/>
      <c r="D695" s="859"/>
      <c r="E695" s="916"/>
      <c r="F695" s="2981" t="s">
        <v>299</v>
      </c>
      <c r="G695" s="2981"/>
      <c r="H695" s="2981"/>
      <c r="I695" s="2981"/>
      <c r="J695" s="2981"/>
      <c r="K695" s="2981"/>
      <c r="L695" s="2981"/>
      <c r="M695" s="2981"/>
      <c r="N695" s="2981"/>
      <c r="O695" s="2981"/>
      <c r="P695" s="2981"/>
      <c r="Q695" s="2981"/>
      <c r="R695" s="2981"/>
      <c r="S695" s="2981"/>
      <c r="T695" s="2981"/>
      <c r="U695" s="2981"/>
      <c r="V695" s="2981"/>
      <c r="W695" s="2981"/>
      <c r="X695" s="2981"/>
      <c r="Y695" s="2981"/>
      <c r="Z695" s="2981"/>
      <c r="AA695" s="917"/>
      <c r="AB695" s="774"/>
      <c r="AC695" s="774"/>
      <c r="AD695" s="859"/>
      <c r="AE695" s="859"/>
      <c r="AF695" s="859"/>
      <c r="AG695" s="918">
        <f>IF($C$693="Yes",(VLOOKUP($F$695,$AO$660:$AP$668,2,FALSE)),0)</f>
        <v>0</v>
      </c>
      <c r="AH695" s="919" t="s">
        <v>2141</v>
      </c>
      <c r="AI695" s="918"/>
      <c r="AJ695" s="918"/>
      <c r="AK695" s="873"/>
      <c r="AL695" s="705"/>
      <c r="AN695" s="680"/>
      <c r="AS695" s="900"/>
      <c r="AW695" s="900"/>
    </row>
    <row r="696" spans="1:50" s="628" customFormat="1" ht="12.75" hidden="1" customHeight="1">
      <c r="A696" s="737"/>
      <c r="C696" s="629"/>
      <c r="E696" s="914"/>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0"/>
      <c r="AB696" s="629"/>
      <c r="AC696" s="629"/>
      <c r="AG696" s="629"/>
      <c r="AH696" s="629"/>
      <c r="AI696" s="629"/>
      <c r="AJ696" s="629"/>
      <c r="AN696" s="680"/>
      <c r="AO696" s="628" t="s">
        <v>299</v>
      </c>
      <c r="AP696" s="745">
        <v>0</v>
      </c>
    </row>
    <row r="697" spans="1:50" s="628" customFormat="1" ht="12.75" hidden="1" customHeight="1">
      <c r="A697" s="737"/>
      <c r="C697" s="2982" t="s">
        <v>909</v>
      </c>
      <c r="D697" s="2983"/>
      <c r="E697" s="912" t="s">
        <v>52</v>
      </c>
      <c r="F697" s="921" t="s">
        <v>2463</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5"/>
      <c r="AE697" s="845"/>
      <c r="AF697" s="845"/>
      <c r="AG697" s="762"/>
      <c r="AH697" s="762"/>
      <c r="AI697" s="762"/>
      <c r="AJ697" s="762"/>
      <c r="AK697" s="878"/>
      <c r="AL697" s="705"/>
      <c r="AN697" s="680"/>
      <c r="AO697" s="906">
        <v>0.15</v>
      </c>
      <c r="AP697" s="745">
        <v>3</v>
      </c>
    </row>
    <row r="698" spans="1:50" s="628" customFormat="1" ht="12.75" hidden="1" customHeight="1">
      <c r="A698" s="737"/>
      <c r="C698" s="922" t="s">
        <v>2464</v>
      </c>
      <c r="D698" s="705"/>
      <c r="E698" s="705"/>
      <c r="F698" s="923" t="s">
        <v>2465</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93"/>
      <c r="AD698" s="705"/>
      <c r="AE698" s="705"/>
      <c r="AF698" s="705"/>
      <c r="AG698" s="711"/>
      <c r="AH698" s="711"/>
      <c r="AI698" s="711"/>
      <c r="AJ698" s="711"/>
      <c r="AK698" s="863"/>
      <c r="AL698" s="705"/>
      <c r="AN698" s="680"/>
      <c r="AO698" s="906">
        <v>0.2</v>
      </c>
      <c r="AP698" s="745">
        <v>5</v>
      </c>
    </row>
    <row r="699" spans="1:50" s="628" customFormat="1" ht="12.75" hidden="1" customHeight="1">
      <c r="A699" s="737"/>
      <c r="C699" s="1689"/>
      <c r="D699" s="1688"/>
      <c r="E699" s="924"/>
      <c r="F699" s="923" t="s">
        <v>2466</v>
      </c>
      <c r="G699" s="923"/>
      <c r="H699" s="923"/>
      <c r="I699" s="923"/>
      <c r="J699" s="923"/>
      <c r="K699" s="923"/>
      <c r="L699" s="923"/>
      <c r="M699" s="923"/>
      <c r="N699" s="923"/>
      <c r="O699" s="923"/>
      <c r="P699" s="923"/>
      <c r="Q699" s="923"/>
      <c r="R699" s="923"/>
      <c r="S699" s="923"/>
      <c r="T699" s="923"/>
      <c r="U699" s="923"/>
      <c r="V699" s="923"/>
      <c r="W699" s="923"/>
      <c r="X699" s="923"/>
      <c r="Y699" s="923"/>
      <c r="Z699" s="923"/>
      <c r="AA699" s="923"/>
      <c r="AB699" s="923"/>
      <c r="AC699" s="925"/>
      <c r="AD699" s="926"/>
      <c r="AE699" s="926"/>
      <c r="AF699" s="926"/>
      <c r="AG699" s="927"/>
      <c r="AH699" s="711"/>
      <c r="AI699" s="711"/>
      <c r="AJ699" s="711"/>
      <c r="AK699" s="863"/>
      <c r="AL699" s="705"/>
      <c r="AN699" s="799"/>
      <c r="AO699" s="906"/>
      <c r="AP699" s="904"/>
    </row>
    <row r="700" spans="1:50" s="673" customFormat="1" ht="12.75" hidden="1" customHeight="1">
      <c r="A700" s="793"/>
      <c r="B700" s="628"/>
      <c r="C700" s="913"/>
      <c r="D700" s="705"/>
      <c r="E700" s="914"/>
      <c r="F700" s="928" t="s">
        <v>2467</v>
      </c>
      <c r="G700" s="705"/>
      <c r="H700" s="705"/>
      <c r="I700" s="923"/>
      <c r="J700" s="923"/>
      <c r="K700" s="923"/>
      <c r="L700" s="923"/>
      <c r="M700" s="923"/>
      <c r="N700" s="923"/>
      <c r="O700" s="923"/>
      <c r="P700" s="923"/>
      <c r="Q700" s="923"/>
      <c r="R700" s="923"/>
      <c r="S700" s="923"/>
      <c r="T700" s="923"/>
      <c r="U700" s="923"/>
      <c r="V700" s="2989" t="s">
        <v>299</v>
      </c>
      <c r="W700" s="2989"/>
      <c r="X700" s="2989"/>
      <c r="Y700" s="923"/>
      <c r="Z700" s="923"/>
      <c r="AA700" s="923"/>
      <c r="AB700" s="923"/>
      <c r="AC700" s="923"/>
      <c r="AD700" s="926"/>
      <c r="AE700" s="926"/>
      <c r="AF700" s="926"/>
      <c r="AG700" s="711">
        <f>IF(AND($C$697="Yes",$V$702="N/A",$V$707="N/A",$V$711="N/A",$V$713="N/A"),(VLOOKUP(V700,$AR$670:$AS$672,2,FALSE)),0)</f>
        <v>0</v>
      </c>
      <c r="AH700" s="1671" t="s">
        <v>2141</v>
      </c>
      <c r="AI700" s="629"/>
      <c r="AJ700" s="629"/>
      <c r="AK700" s="863"/>
      <c r="AL700" s="705"/>
      <c r="AM700" s="628"/>
      <c r="AN700" s="680"/>
    </row>
    <row r="701" spans="1:50" s="673" customFormat="1" ht="12.75" hidden="1" customHeight="1">
      <c r="A701" s="793"/>
      <c r="B701" s="628"/>
      <c r="C701" s="913"/>
      <c r="D701" s="705"/>
      <c r="E701" s="914"/>
      <c r="F701" s="928"/>
      <c r="G701" s="705"/>
      <c r="H701" s="705"/>
      <c r="I701" s="923"/>
      <c r="J701" s="923"/>
      <c r="K701" s="923"/>
      <c r="L701" s="923"/>
      <c r="M701" s="923"/>
      <c r="N701" s="923"/>
      <c r="O701" s="923"/>
      <c r="P701" s="923"/>
      <c r="Q701" s="923"/>
      <c r="R701" s="923"/>
      <c r="S701" s="923"/>
      <c r="T701" s="923"/>
      <c r="U701" s="923"/>
      <c r="V701" s="923"/>
      <c r="W701" s="923"/>
      <c r="X701" s="923"/>
      <c r="Y701" s="923"/>
      <c r="Z701" s="923"/>
      <c r="AA701" s="923"/>
      <c r="AB701" s="923"/>
      <c r="AC701" s="923"/>
      <c r="AD701" s="926"/>
      <c r="AE701" s="926"/>
      <c r="AF701" s="926"/>
      <c r="AG701" s="711"/>
      <c r="AH701" s="1671"/>
      <c r="AI701" s="629"/>
      <c r="AJ701" s="629"/>
      <c r="AK701" s="863"/>
      <c r="AL701" s="705"/>
      <c r="AM701" s="628"/>
      <c r="AN701" s="680"/>
    </row>
    <row r="702" spans="1:50" s="673" customFormat="1" ht="12.75" hidden="1" customHeight="1">
      <c r="A702" s="793"/>
      <c r="B702" s="628"/>
      <c r="C702" s="913"/>
      <c r="D702" s="705"/>
      <c r="E702" s="914"/>
      <c r="F702" s="928" t="s">
        <v>2468</v>
      </c>
      <c r="G702" s="705"/>
      <c r="H702" s="705"/>
      <c r="I702" s="923"/>
      <c r="J702" s="923"/>
      <c r="K702" s="923"/>
      <c r="L702" s="923"/>
      <c r="M702" s="923"/>
      <c r="N702" s="923"/>
      <c r="O702" s="923"/>
      <c r="P702" s="923"/>
      <c r="Q702" s="923"/>
      <c r="R702" s="923"/>
      <c r="S702" s="923"/>
      <c r="T702" s="923"/>
      <c r="U702" s="923"/>
      <c r="V702" s="2989" t="s">
        <v>299</v>
      </c>
      <c r="W702" s="2989"/>
      <c r="X702" s="2989"/>
      <c r="Y702" s="923"/>
      <c r="Z702" s="923"/>
      <c r="AA702" s="923"/>
      <c r="AB702" s="923"/>
      <c r="AC702" s="923"/>
      <c r="AD702" s="926"/>
      <c r="AE702" s="926"/>
      <c r="AF702" s="926"/>
      <c r="AG702" s="711">
        <f>IF(AND($C$697="Yes",$V$700="N/A", $V$707="N/A",$V$711="N/A",$V$713="N/A"),(VLOOKUP(V702,$AO$670:$AP$672,2,FALSE)),0)</f>
        <v>0</v>
      </c>
      <c r="AH702" s="1671" t="s">
        <v>2141</v>
      </c>
      <c r="AI702" s="629"/>
      <c r="AJ702" s="629"/>
      <c r="AK702" s="863"/>
      <c r="AL702" s="705"/>
      <c r="AM702" s="628"/>
      <c r="AN702" s="680"/>
    </row>
    <row r="703" spans="1:50" s="628" customFormat="1" ht="12.75" hidden="1" customHeight="1">
      <c r="A703" s="737"/>
      <c r="C703" s="913"/>
      <c r="D703" s="705"/>
      <c r="E703" s="914"/>
      <c r="F703" s="885"/>
      <c r="G703" s="929"/>
      <c r="H703" s="929"/>
      <c r="I703" s="929"/>
      <c r="J703" s="929"/>
      <c r="K703" s="929"/>
      <c r="L703" s="929"/>
      <c r="M703" s="929"/>
      <c r="N703" s="929"/>
      <c r="O703" s="929"/>
      <c r="P703" s="929"/>
      <c r="Q703" s="629"/>
      <c r="R703" s="629"/>
      <c r="S703" s="629"/>
      <c r="T703" s="629"/>
      <c r="U703" s="629"/>
      <c r="V703" s="629"/>
      <c r="W703" s="629"/>
      <c r="X703" s="629"/>
      <c r="Y703" s="629"/>
      <c r="Z703" s="629"/>
      <c r="AA703" s="629"/>
      <c r="AB703" s="629"/>
      <c r="AC703" s="629"/>
      <c r="AD703" s="705"/>
      <c r="AE703" s="705"/>
      <c r="AF703" s="705"/>
      <c r="AG703" s="885"/>
      <c r="AH703" s="885"/>
      <c r="AI703" s="885"/>
      <c r="AJ703" s="885"/>
      <c r="AK703" s="863"/>
      <c r="AL703" s="705"/>
      <c r="AN703" s="680"/>
      <c r="AO703" s="628" t="s">
        <v>299</v>
      </c>
      <c r="AP703" s="628">
        <v>0</v>
      </c>
    </row>
    <row r="704" spans="1:50" s="628" customFormat="1" ht="12.75" hidden="1" customHeight="1">
      <c r="A704" s="737"/>
      <c r="C704" s="913"/>
      <c r="D704" s="705"/>
      <c r="E704" s="914"/>
      <c r="F704" s="929" t="s">
        <v>2469</v>
      </c>
      <c r="G704" s="705"/>
      <c r="H704" s="705"/>
      <c r="I704" s="914"/>
      <c r="J704" s="914"/>
      <c r="K704" s="914"/>
      <c r="L704" s="914"/>
      <c r="M704" s="914"/>
      <c r="N704" s="914"/>
      <c r="O704" s="914"/>
      <c r="P704" s="914"/>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3"/>
      <c r="AL704" s="705"/>
      <c r="AN704" s="680"/>
      <c r="AO704" s="628" t="s">
        <v>2470</v>
      </c>
      <c r="AP704" s="745">
        <v>2</v>
      </c>
    </row>
    <row r="705" spans="1:81" s="628" customFormat="1" ht="12.75" hidden="1" customHeight="1">
      <c r="A705" s="737"/>
      <c r="C705" s="913"/>
      <c r="D705" s="737"/>
      <c r="E705" s="737"/>
      <c r="F705" s="926" t="s">
        <v>2471</v>
      </c>
      <c r="G705" s="737"/>
      <c r="H705" s="737"/>
      <c r="I705" s="737"/>
      <c r="J705" s="737"/>
      <c r="K705" s="737"/>
      <c r="L705" s="737"/>
      <c r="M705" s="914"/>
      <c r="N705" s="914"/>
      <c r="O705" s="914"/>
      <c r="P705" s="914"/>
      <c r="Q705" s="629"/>
      <c r="R705" s="629"/>
      <c r="S705" s="629"/>
      <c r="T705" s="629"/>
      <c r="U705" s="629"/>
      <c r="V705" s="629"/>
      <c r="W705" s="629"/>
      <c r="X705" s="629"/>
      <c r="Y705" s="629"/>
      <c r="Z705" s="629"/>
      <c r="AA705" s="629"/>
      <c r="AB705" s="629"/>
      <c r="AC705" s="629"/>
      <c r="AD705" s="705"/>
      <c r="AE705" s="705"/>
      <c r="AF705" s="705"/>
      <c r="AG705" s="711"/>
      <c r="AH705" s="1671"/>
      <c r="AI705" s="629"/>
      <c r="AJ705" s="629"/>
      <c r="AK705" s="863"/>
      <c r="AL705" s="705"/>
      <c r="AN705" s="680"/>
      <c r="AO705" s="628" t="s">
        <v>2472</v>
      </c>
      <c r="AP705" s="628">
        <v>2</v>
      </c>
    </row>
    <row r="706" spans="1:81" s="673" customFormat="1" ht="12.75" hidden="1" customHeight="1">
      <c r="A706" s="737"/>
      <c r="B706" s="628"/>
      <c r="C706" s="870"/>
      <c r="D706" s="920"/>
      <c r="E706" s="920"/>
      <c r="F706" s="926" t="s">
        <v>2473</v>
      </c>
      <c r="G706" s="737"/>
      <c r="H706" s="737"/>
      <c r="I706" s="737"/>
      <c r="J706" s="737"/>
      <c r="K706" s="737"/>
      <c r="L706" s="737"/>
      <c r="M706" s="914"/>
      <c r="N706" s="914"/>
      <c r="O706" s="914"/>
      <c r="P706" s="914"/>
      <c r="Q706" s="629"/>
      <c r="R706" s="629"/>
      <c r="S706" s="629"/>
      <c r="T706" s="629"/>
      <c r="U706" s="629"/>
      <c r="V706" s="629"/>
      <c r="W706" s="629"/>
      <c r="X706" s="629"/>
      <c r="Y706" s="629"/>
      <c r="Z706" s="629"/>
      <c r="AA706" s="629"/>
      <c r="AB706" s="629"/>
      <c r="AC706" s="629"/>
      <c r="AD706" s="705"/>
      <c r="AE706" s="705"/>
      <c r="AF706" s="705"/>
      <c r="AG706" s="711"/>
      <c r="AH706" s="1671"/>
      <c r="AI706" s="629"/>
      <c r="AJ706" s="629"/>
      <c r="AK706" s="863"/>
      <c r="AL706" s="705"/>
      <c r="AM706" s="628"/>
      <c r="AN706" s="799"/>
      <c r="AO706" s="628" t="s">
        <v>2474</v>
      </c>
      <c r="AP706" s="628">
        <v>2</v>
      </c>
    </row>
    <row r="707" spans="1:81" s="628" customFormat="1" ht="12.75" hidden="1" customHeight="1">
      <c r="A707" s="737"/>
      <c r="C707" s="930"/>
      <c r="D707" s="737"/>
      <c r="E707" s="737"/>
      <c r="F707" s="928" t="s">
        <v>2475</v>
      </c>
      <c r="G707" s="737"/>
      <c r="H707" s="737"/>
      <c r="I707" s="737"/>
      <c r="J707" s="737"/>
      <c r="K707" s="737"/>
      <c r="L707" s="737"/>
      <c r="M707" s="914"/>
      <c r="N707" s="914"/>
      <c r="O707" s="914"/>
      <c r="P707" s="914"/>
      <c r="Q707" s="629"/>
      <c r="R707" s="629"/>
      <c r="S707" s="629"/>
      <c r="T707" s="629"/>
      <c r="U707" s="629"/>
      <c r="V707" s="2989" t="s">
        <v>299</v>
      </c>
      <c r="W707" s="2989"/>
      <c r="X707" s="2989"/>
      <c r="Y707" s="629"/>
      <c r="Z707" s="629"/>
      <c r="AA707" s="629"/>
      <c r="AB707" s="629"/>
      <c r="AC707" s="629"/>
      <c r="AD707" s="705"/>
      <c r="AE707" s="705"/>
      <c r="AF707" s="705"/>
      <c r="AG707" s="711">
        <f>IF(AND($C$697="Yes",$V$700="N/A",$V$702="N/A", $V$711="N/A",$V$713="N/A"),(VLOOKUP($V$707,$AO$674:$AP$676,2,FALSE)),0)</f>
        <v>0</v>
      </c>
      <c r="AH707" s="1671" t="s">
        <v>2141</v>
      </c>
      <c r="AI707" s="629"/>
      <c r="AJ707" s="629"/>
      <c r="AK707" s="863"/>
      <c r="AL707" s="705"/>
      <c r="AN707" s="612"/>
    </row>
    <row r="708" spans="1:81" s="628" customFormat="1" ht="12.75" hidden="1" customHeight="1">
      <c r="A708" s="737"/>
      <c r="C708" s="913"/>
      <c r="D708" s="737"/>
      <c r="E708" s="737"/>
      <c r="F708" s="705"/>
      <c r="G708" s="705"/>
      <c r="H708" s="705"/>
      <c r="I708" s="737"/>
      <c r="J708" s="737"/>
      <c r="K708" s="737"/>
      <c r="L708" s="737"/>
      <c r="M708" s="914"/>
      <c r="N708" s="914"/>
      <c r="O708" s="914"/>
      <c r="P708" s="914"/>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3"/>
      <c r="AL708" s="705"/>
      <c r="AN708" s="931"/>
    </row>
    <row r="709" spans="1:81" s="673" customFormat="1" ht="12.75" hidden="1" customHeight="1">
      <c r="A709" s="737"/>
      <c r="B709" s="706"/>
      <c r="C709" s="932" t="s">
        <v>2476</v>
      </c>
      <c r="D709" s="933"/>
      <c r="E709" s="933"/>
      <c r="F709" s="934" t="s">
        <v>2477</v>
      </c>
      <c r="G709" s="845"/>
      <c r="H709" s="845"/>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845"/>
      <c r="AE709" s="845"/>
      <c r="AF709" s="845"/>
      <c r="AG709" s="845"/>
      <c r="AH709" s="845"/>
      <c r="AI709" s="845"/>
      <c r="AJ709" s="933"/>
      <c r="AK709" s="878"/>
      <c r="AL709" s="705"/>
      <c r="AM709" s="628"/>
      <c r="AN709" s="668"/>
      <c r="AO709" s="628" t="s">
        <v>299</v>
      </c>
      <c r="AP709" s="628">
        <v>0</v>
      </c>
      <c r="AQ709" s="882"/>
    </row>
    <row r="710" spans="1:81" s="673" customFormat="1" ht="12.75" hidden="1" customHeight="1">
      <c r="A710" s="737"/>
      <c r="B710" s="706"/>
      <c r="C710" s="935"/>
      <c r="D710" s="2988"/>
      <c r="E710" s="2988"/>
      <c r="F710" s="923" t="s">
        <v>2478</v>
      </c>
      <c r="G710" s="885"/>
      <c r="H710" s="885"/>
      <c r="I710" s="705"/>
      <c r="J710" s="705"/>
      <c r="K710" s="705"/>
      <c r="L710" s="705"/>
      <c r="M710" s="705"/>
      <c r="N710" s="705"/>
      <c r="O710" s="705"/>
      <c r="P710" s="705"/>
      <c r="Q710" s="705"/>
      <c r="R710" s="705"/>
      <c r="S710" s="705"/>
      <c r="T710" s="705"/>
      <c r="U710" s="705"/>
      <c r="V710" s="885"/>
      <c r="W710" s="885"/>
      <c r="X710" s="885"/>
      <c r="Y710" s="705"/>
      <c r="Z710" s="705"/>
      <c r="AA710" s="705"/>
      <c r="AB710" s="705"/>
      <c r="AC710" s="705"/>
      <c r="AD710" s="705"/>
      <c r="AE710" s="705"/>
      <c r="AF710" s="705"/>
      <c r="AG710" s="885"/>
      <c r="AH710" s="885"/>
      <c r="AI710" s="885"/>
      <c r="AJ710" s="885"/>
      <c r="AK710" s="863"/>
      <c r="AL710" s="705"/>
      <c r="AM710" s="628"/>
      <c r="AN710" s="668"/>
      <c r="AO710" s="628" t="s">
        <v>2479</v>
      </c>
      <c r="AP710" s="745">
        <v>5</v>
      </c>
      <c r="AQ710" s="618"/>
    </row>
    <row r="711" spans="1:81" s="807" customFormat="1" ht="12.75" hidden="1" customHeight="1">
      <c r="A711" s="1678"/>
      <c r="B711" s="706"/>
      <c r="C711" s="913"/>
      <c r="D711" s="705"/>
      <c r="E711" s="705"/>
      <c r="F711" s="936" t="s">
        <v>2467</v>
      </c>
      <c r="G711" s="705"/>
      <c r="H711" s="705"/>
      <c r="I711" s="705"/>
      <c r="J711" s="705"/>
      <c r="K711" s="705"/>
      <c r="L711" s="705"/>
      <c r="M711" s="705"/>
      <c r="N711" s="705"/>
      <c r="O711" s="705"/>
      <c r="P711" s="705"/>
      <c r="Q711" s="705"/>
      <c r="R711" s="705"/>
      <c r="S711" s="705"/>
      <c r="T711" s="705"/>
      <c r="U711" s="705"/>
      <c r="V711" s="2989" t="s">
        <v>299</v>
      </c>
      <c r="W711" s="2989"/>
      <c r="X711" s="2989"/>
      <c r="Y711" s="705"/>
      <c r="Z711" s="705"/>
      <c r="AA711" s="705"/>
      <c r="AB711" s="705"/>
      <c r="AC711" s="705"/>
      <c r="AD711" s="705"/>
      <c r="AE711" s="705"/>
      <c r="AF711" s="705"/>
      <c r="AG711" s="711">
        <f>IF(AND($C$697="Yes",$V$700="N/A",V702="N/A",$V$707="N/A",$V$713="N/A"),(VLOOKUP($V$711,$AW$670:$AX$673,2,FALSE)),0)</f>
        <v>0</v>
      </c>
      <c r="AH711" s="1671" t="s">
        <v>2141</v>
      </c>
      <c r="AI711" s="629"/>
      <c r="AJ711" s="705"/>
      <c r="AK711" s="863"/>
      <c r="AL711" s="705"/>
      <c r="AM711" s="628"/>
      <c r="AN711" s="806"/>
      <c r="AO711" s="628" t="s">
        <v>2480</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7" customFormat="1" ht="12.75" hidden="1" customHeight="1">
      <c r="A712" s="1678"/>
      <c r="B712" s="706"/>
      <c r="C712" s="913"/>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3"/>
      <c r="AL712" s="705"/>
      <c r="AM712" s="628"/>
      <c r="AN712" s="806"/>
      <c r="AO712" s="628" t="s">
        <v>2481</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78"/>
      <c r="B713" s="706"/>
      <c r="C713" s="915"/>
      <c r="D713" s="859"/>
      <c r="E713" s="859"/>
      <c r="F713" s="928" t="s">
        <v>2468</v>
      </c>
      <c r="G713" s="937"/>
      <c r="H713" s="937"/>
      <c r="I713" s="859"/>
      <c r="J713" s="859"/>
      <c r="K713" s="859"/>
      <c r="L713" s="859"/>
      <c r="M713" s="859"/>
      <c r="N713" s="859"/>
      <c r="O713" s="859"/>
      <c r="P713" s="859"/>
      <c r="Q713" s="859"/>
      <c r="R713" s="859"/>
      <c r="S713" s="859"/>
      <c r="T713" s="859"/>
      <c r="U713" s="859"/>
      <c r="V713" s="2989" t="s">
        <v>299</v>
      </c>
      <c r="W713" s="2989"/>
      <c r="X713" s="2989"/>
      <c r="Y713" s="859"/>
      <c r="Z713" s="859"/>
      <c r="AA713" s="859"/>
      <c r="AB713" s="859"/>
      <c r="AC713" s="859"/>
      <c r="AD713" s="859"/>
      <c r="AE713" s="859"/>
      <c r="AF713" s="859"/>
      <c r="AG713" s="938">
        <f>IF(AND($C$697="Yes",$V$700="N/A",$V$702="N/A",$V$707="N/A",$V$711="N/A"),(VLOOKUP($V$713,$BA$670:$BB$672,2,FALSE)),0)</f>
        <v>0</v>
      </c>
      <c r="AH713" s="919" t="s">
        <v>2141</v>
      </c>
      <c r="AI713" s="859"/>
      <c r="AJ713" s="859"/>
      <c r="AK713" s="873"/>
      <c r="AL713" s="705"/>
      <c r="AM713" s="628"/>
      <c r="AN713" s="939"/>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78"/>
      <c r="B714" s="706"/>
      <c r="C714" s="629"/>
      <c r="D714" s="628"/>
      <c r="E714" s="914"/>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39"/>
      <c r="AO714" s="940"/>
      <c r="AP714" s="706"/>
      <c r="AQ714" s="706"/>
      <c r="AR714" s="706"/>
      <c r="AS714" s="706"/>
      <c r="AT714" s="706"/>
      <c r="AU714" s="941"/>
      <c r="AV714" s="941"/>
      <c r="AW714" s="941"/>
      <c r="AX714" s="941"/>
      <c r="AY714" s="941"/>
      <c r="AZ714" s="941"/>
      <c r="BA714" s="941"/>
      <c r="BB714" s="742"/>
      <c r="BC714" s="742"/>
      <c r="BD714" s="667"/>
      <c r="BE714" s="706"/>
      <c r="BF714" s="706"/>
      <c r="BG714" s="706"/>
      <c r="BH714" s="706"/>
      <c r="BI714" s="706"/>
      <c r="BJ714" s="941"/>
      <c r="BK714" s="941"/>
      <c r="BL714" s="941"/>
      <c r="BM714" s="941"/>
      <c r="BN714" s="941"/>
      <c r="BO714" s="941"/>
      <c r="BP714" s="941"/>
      <c r="BQ714" s="742"/>
      <c r="BR714" s="706"/>
      <c r="BS714" s="667"/>
      <c r="BT714" s="667"/>
      <c r="BU714" s="667"/>
      <c r="BV714" s="667"/>
      <c r="BW714" s="667"/>
      <c r="BX714" s="667"/>
      <c r="BY714" s="667"/>
      <c r="BZ714" s="667"/>
      <c r="CA714" s="667"/>
      <c r="CB714" s="667"/>
      <c r="CC714" s="667"/>
    </row>
    <row r="715" spans="1:81" s="618" customFormat="1" ht="12.75" hidden="1" customHeight="1">
      <c r="A715" s="1678"/>
      <c r="B715" s="628"/>
      <c r="C715" s="911" t="s">
        <v>2482</v>
      </c>
      <c r="D715" s="706"/>
      <c r="E715" s="914"/>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39"/>
      <c r="AO715" s="940"/>
      <c r="AP715" s="706"/>
      <c r="AQ715" s="706"/>
      <c r="AR715" s="706"/>
      <c r="AS715" s="706"/>
      <c r="AT715" s="706"/>
      <c r="AU715" s="941"/>
      <c r="AV715" s="941"/>
      <c r="AW715" s="941"/>
      <c r="AX715" s="941"/>
      <c r="AY715" s="941"/>
      <c r="AZ715" s="941"/>
      <c r="BA715" s="941"/>
      <c r="BB715" s="742"/>
      <c r="BC715" s="742"/>
      <c r="BD715" s="667"/>
      <c r="BE715" s="706"/>
      <c r="BF715" s="706"/>
      <c r="BG715" s="706"/>
      <c r="BH715" s="706"/>
      <c r="BI715" s="706"/>
      <c r="BJ715" s="941"/>
      <c r="BK715" s="941"/>
      <c r="BL715" s="941"/>
      <c r="BM715" s="941"/>
      <c r="BN715" s="941"/>
      <c r="BO715" s="941"/>
      <c r="BP715" s="941"/>
      <c r="BQ715" s="742"/>
      <c r="BR715" s="706"/>
      <c r="BS715" s="667"/>
      <c r="BT715" s="667"/>
      <c r="BU715" s="667"/>
      <c r="BV715" s="667"/>
      <c r="BW715" s="667"/>
      <c r="BX715" s="667"/>
      <c r="BY715" s="667"/>
      <c r="BZ715" s="667"/>
      <c r="CA715" s="667"/>
      <c r="CB715" s="667"/>
      <c r="CC715" s="667"/>
    </row>
    <row r="716" spans="1:81" s="807" customFormat="1" ht="12.75" hidden="1" customHeight="1">
      <c r="A716" s="1678"/>
      <c r="B716" s="628"/>
      <c r="C716" s="2977" t="s">
        <v>299</v>
      </c>
      <c r="D716" s="2978"/>
      <c r="E716" s="912" t="s">
        <v>50</v>
      </c>
      <c r="F716" s="2979" t="s">
        <v>2461</v>
      </c>
      <c r="G716" s="2979"/>
      <c r="H716" s="2979"/>
      <c r="I716" s="2979"/>
      <c r="J716" s="2979"/>
      <c r="K716" s="2979"/>
      <c r="L716" s="2979"/>
      <c r="M716" s="2979"/>
      <c r="N716" s="2979"/>
      <c r="O716" s="2979"/>
      <c r="P716" s="2979"/>
      <c r="Q716" s="2979"/>
      <c r="R716" s="2979"/>
      <c r="S716" s="2979"/>
      <c r="T716" s="2979"/>
      <c r="U716" s="2979"/>
      <c r="V716" s="2979"/>
      <c r="W716" s="2979"/>
      <c r="X716" s="2979"/>
      <c r="Y716" s="2979"/>
      <c r="Z716" s="2979"/>
      <c r="AA716" s="2979"/>
      <c r="AB716" s="2979"/>
      <c r="AC716" s="2979"/>
      <c r="AD716" s="2979"/>
      <c r="AE716" s="2979"/>
      <c r="AF716" s="845"/>
      <c r="AG716" s="876"/>
      <c r="AH716" s="876"/>
      <c r="AI716" s="876"/>
      <c r="AJ716" s="876"/>
      <c r="AK716" s="878"/>
      <c r="AL716" s="705"/>
      <c r="AM716" s="628"/>
      <c r="AN716" s="611"/>
      <c r="AO716" s="779"/>
      <c r="AP716" s="706"/>
      <c r="AQ716" s="706"/>
      <c r="AR716" s="706"/>
      <c r="AS716" s="706"/>
      <c r="AT716" s="706"/>
      <c r="AU716" s="942"/>
      <c r="AV716" s="942"/>
      <c r="AW716" s="942"/>
      <c r="AX716" s="942"/>
      <c r="AY716" s="942"/>
      <c r="AZ716" s="942"/>
      <c r="BA716" s="942"/>
      <c r="BB716" s="706"/>
      <c r="BC716" s="706"/>
      <c r="BD716" s="686"/>
      <c r="BE716" s="706"/>
      <c r="BF716" s="706"/>
      <c r="BG716" s="706"/>
      <c r="BH716" s="706"/>
      <c r="BI716" s="706"/>
      <c r="BJ716" s="942"/>
      <c r="BK716" s="942"/>
      <c r="BL716" s="942"/>
      <c r="BM716" s="942"/>
      <c r="BN716" s="942"/>
      <c r="BO716" s="942"/>
      <c r="BP716" s="942"/>
      <c r="BQ716" s="706"/>
      <c r="BR716" s="706"/>
      <c r="BS716" s="686"/>
      <c r="BT716" s="686"/>
      <c r="BU716" s="686"/>
      <c r="BV716" s="686"/>
      <c r="BW716" s="686"/>
      <c r="BX716" s="686"/>
      <c r="BY716" s="686"/>
      <c r="BZ716" s="686"/>
      <c r="CA716" s="686"/>
      <c r="CB716" s="686"/>
      <c r="CC716" s="686"/>
    </row>
    <row r="717" spans="1:81" s="807" customFormat="1" ht="12.75" hidden="1" customHeight="1">
      <c r="A717" s="1678"/>
      <c r="B717" s="628"/>
      <c r="C717" s="913"/>
      <c r="D717" s="705"/>
      <c r="E717" s="914"/>
      <c r="F717" s="2980"/>
      <c r="G717" s="2980"/>
      <c r="H717" s="2980"/>
      <c r="I717" s="2980"/>
      <c r="J717" s="2980"/>
      <c r="K717" s="2980"/>
      <c r="L717" s="2980"/>
      <c r="M717" s="2980"/>
      <c r="N717" s="2980"/>
      <c r="O717" s="2980"/>
      <c r="P717" s="2980"/>
      <c r="Q717" s="2980"/>
      <c r="R717" s="2980"/>
      <c r="S717" s="2980"/>
      <c r="T717" s="2980"/>
      <c r="U717" s="2980"/>
      <c r="V717" s="2980"/>
      <c r="W717" s="2980"/>
      <c r="X717" s="2980"/>
      <c r="Y717" s="2980"/>
      <c r="Z717" s="2980"/>
      <c r="AA717" s="2980"/>
      <c r="AB717" s="2980"/>
      <c r="AC717" s="2980"/>
      <c r="AD717" s="2980"/>
      <c r="AE717" s="2980"/>
      <c r="AF717" s="705"/>
      <c r="AG717" s="629"/>
      <c r="AH717" s="629"/>
      <c r="AI717" s="629"/>
      <c r="AJ717" s="629"/>
      <c r="AK717" s="863"/>
      <c r="AL717" s="705"/>
      <c r="AM717" s="628"/>
      <c r="AN717" s="611"/>
      <c r="AO717" s="779"/>
      <c r="AP717" s="943"/>
      <c r="AQ717" s="943"/>
      <c r="AR717" s="943"/>
      <c r="AS717" s="944"/>
      <c r="AT717" s="706"/>
      <c r="AU717" s="945"/>
      <c r="AV717" s="945"/>
      <c r="AW717" s="945"/>
      <c r="AX717" s="945"/>
      <c r="AY717" s="945"/>
      <c r="AZ717" s="945"/>
      <c r="BA717" s="945"/>
      <c r="BB717" s="739"/>
      <c r="BC717" s="739"/>
      <c r="BD717" s="686"/>
      <c r="BE717" s="943"/>
      <c r="BF717" s="943"/>
      <c r="BG717" s="943"/>
      <c r="BH717" s="944"/>
      <c r="BI717" s="706"/>
      <c r="BJ717" s="946"/>
      <c r="BK717" s="945"/>
      <c r="BL717" s="945"/>
      <c r="BM717" s="945"/>
      <c r="BN717" s="945"/>
      <c r="BO717" s="945"/>
      <c r="BP717" s="945"/>
      <c r="BQ717" s="739"/>
      <c r="BR717" s="706"/>
      <c r="BS717" s="686"/>
      <c r="BT717" s="686"/>
      <c r="BU717" s="686"/>
      <c r="BV717" s="686"/>
      <c r="BW717" s="686"/>
      <c r="BX717" s="686"/>
      <c r="BY717" s="686"/>
      <c r="BZ717" s="686"/>
      <c r="CA717" s="686"/>
      <c r="CB717" s="686"/>
      <c r="CC717" s="686"/>
    </row>
    <row r="718" spans="1:81" s="807" customFormat="1" ht="12.75" hidden="1" customHeight="1">
      <c r="A718" s="1678"/>
      <c r="B718" s="628"/>
      <c r="C718" s="915"/>
      <c r="D718" s="859"/>
      <c r="E718" s="916"/>
      <c r="F718" s="2984" t="s">
        <v>299</v>
      </c>
      <c r="G718" s="2984"/>
      <c r="H718" s="2984"/>
      <c r="I718" s="2984"/>
      <c r="J718" s="2984"/>
      <c r="K718" s="2984"/>
      <c r="L718" s="2984"/>
      <c r="M718" s="2984"/>
      <c r="N718" s="2984"/>
      <c r="O718" s="2984"/>
      <c r="P718" s="2984"/>
      <c r="Q718" s="2984"/>
      <c r="R718" s="2984"/>
      <c r="S718" s="2984"/>
      <c r="T718" s="2984"/>
      <c r="U718" s="2984"/>
      <c r="V718" s="2984"/>
      <c r="W718" s="2984"/>
      <c r="X718" s="2984"/>
      <c r="Y718" s="2984"/>
      <c r="Z718" s="2984"/>
      <c r="AA718" s="917"/>
      <c r="AB718" s="774"/>
      <c r="AC718" s="774"/>
      <c r="AD718" s="859"/>
      <c r="AE718" s="859"/>
      <c r="AF718" s="859"/>
      <c r="AG718" s="918">
        <f>IF($C$716="Yes",(VLOOKUP($F$718,$AO$686:$AP$694,2,FALSE)),0)</f>
        <v>0</v>
      </c>
      <c r="AH718" s="919" t="s">
        <v>2141</v>
      </c>
      <c r="AI718" s="918"/>
      <c r="AJ718" s="774"/>
      <c r="AK718" s="873"/>
      <c r="AL718" s="705"/>
      <c r="AM718" s="628"/>
      <c r="AN718" s="611"/>
      <c r="AO718" s="779"/>
      <c r="AP718" s="943"/>
      <c r="AQ718" s="943"/>
      <c r="AR718" s="943"/>
      <c r="AS718" s="944"/>
      <c r="AT718" s="706"/>
      <c r="AU718" s="945"/>
      <c r="AV718" s="945"/>
      <c r="AW718" s="945"/>
      <c r="AX718" s="945"/>
      <c r="AY718" s="945"/>
      <c r="AZ718" s="945"/>
      <c r="BA718" s="945"/>
      <c r="BB718" s="739"/>
      <c r="BC718" s="739"/>
      <c r="BD718" s="686"/>
      <c r="BE718" s="943"/>
      <c r="BF718" s="943"/>
      <c r="BG718" s="943"/>
      <c r="BH718" s="944"/>
      <c r="BI718" s="706"/>
      <c r="BJ718" s="946"/>
      <c r="BK718" s="945"/>
      <c r="BL718" s="945"/>
      <c r="BM718" s="945"/>
      <c r="BN718" s="945"/>
      <c r="BO718" s="945"/>
      <c r="BP718" s="945"/>
      <c r="BQ718" s="739"/>
      <c r="BR718" s="706"/>
      <c r="BS718" s="686"/>
      <c r="BT718" s="686"/>
      <c r="BU718" s="686"/>
      <c r="BV718" s="686"/>
      <c r="BW718" s="686"/>
      <c r="BX718" s="686"/>
      <c r="BY718" s="686"/>
      <c r="BZ718" s="686"/>
      <c r="CA718" s="686"/>
      <c r="CB718" s="686"/>
      <c r="CC718" s="686"/>
    </row>
    <row r="719" spans="1:81" s="807" customFormat="1" ht="12.75" hidden="1" customHeight="1">
      <c r="A719" s="1678"/>
      <c r="B719" s="628"/>
      <c r="C719" s="911"/>
      <c r="D719" s="706"/>
      <c r="E719" s="914"/>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79"/>
      <c r="AP719" s="943"/>
      <c r="AQ719" s="943"/>
      <c r="AR719" s="943"/>
      <c r="AS719" s="944"/>
      <c r="AT719" s="706"/>
      <c r="AU719" s="945"/>
      <c r="AV719" s="945"/>
      <c r="AW719" s="945"/>
      <c r="AX719" s="945"/>
      <c r="AY719" s="945"/>
      <c r="AZ719" s="945"/>
      <c r="BA719" s="945"/>
      <c r="BB719" s="739"/>
      <c r="BC719" s="739"/>
      <c r="BD719" s="686"/>
      <c r="BE719" s="943"/>
      <c r="BF719" s="943"/>
      <c r="BG719" s="943"/>
      <c r="BH719" s="944"/>
      <c r="BI719" s="706"/>
      <c r="BJ719" s="946"/>
      <c r="BK719" s="945"/>
      <c r="BL719" s="945"/>
      <c r="BM719" s="945"/>
      <c r="BN719" s="945"/>
      <c r="BO719" s="945"/>
      <c r="BP719" s="945"/>
      <c r="BQ719" s="739"/>
      <c r="BR719" s="706"/>
      <c r="BS719" s="686"/>
      <c r="BT719" s="686"/>
      <c r="BU719" s="686"/>
      <c r="BV719" s="686"/>
      <c r="BW719" s="686"/>
      <c r="BX719" s="686"/>
      <c r="BY719" s="686"/>
      <c r="BZ719" s="686"/>
      <c r="CA719" s="686"/>
      <c r="CB719" s="686"/>
      <c r="CC719" s="686"/>
    </row>
    <row r="720" spans="1:81" s="807" customFormat="1" ht="12.75" hidden="1" customHeight="1">
      <c r="A720" s="737"/>
      <c r="B720" s="628"/>
      <c r="C720" s="2977" t="s">
        <v>299</v>
      </c>
      <c r="D720" s="2978"/>
      <c r="E720" s="912" t="s">
        <v>52</v>
      </c>
      <c r="F720" s="2985" t="s">
        <v>2483</v>
      </c>
      <c r="G720" s="2985"/>
      <c r="H720" s="2985"/>
      <c r="I720" s="2985"/>
      <c r="J720" s="2985"/>
      <c r="K720" s="2985"/>
      <c r="L720" s="2985"/>
      <c r="M720" s="2985"/>
      <c r="N720" s="2985"/>
      <c r="O720" s="2985"/>
      <c r="P720" s="2985"/>
      <c r="Q720" s="2985"/>
      <c r="R720" s="2985"/>
      <c r="S720" s="2985"/>
      <c r="T720" s="2985"/>
      <c r="U720" s="2985"/>
      <c r="V720" s="2985"/>
      <c r="W720" s="2985"/>
      <c r="X720" s="2985"/>
      <c r="Y720" s="2985"/>
      <c r="Z720" s="2985"/>
      <c r="AA720" s="2985"/>
      <c r="AB720" s="2985"/>
      <c r="AC720" s="2985"/>
      <c r="AD720" s="2985"/>
      <c r="AE720" s="2985"/>
      <c r="AF720" s="845"/>
      <c r="AG720" s="762"/>
      <c r="AH720" s="762"/>
      <c r="AI720" s="762"/>
      <c r="AJ720" s="762"/>
      <c r="AK720" s="878"/>
      <c r="AL720" s="705"/>
      <c r="AM720" s="628"/>
      <c r="AN720" s="611"/>
      <c r="AO720" s="779"/>
      <c r="AP720" s="943"/>
      <c r="AQ720" s="943"/>
      <c r="AR720" s="943"/>
      <c r="AS720" s="944"/>
      <c r="AT720" s="706"/>
      <c r="AU720" s="945"/>
      <c r="AV720" s="945"/>
      <c r="AW720" s="945"/>
      <c r="AX720" s="945"/>
      <c r="AY720" s="945"/>
      <c r="AZ720" s="945"/>
      <c r="BA720" s="945"/>
      <c r="BB720" s="739"/>
      <c r="BC720" s="739"/>
      <c r="BD720" s="686"/>
      <c r="BE720" s="943"/>
      <c r="BF720" s="943"/>
      <c r="BG720" s="943"/>
      <c r="BH720" s="944"/>
      <c r="BI720" s="706"/>
      <c r="BJ720" s="946"/>
      <c r="BK720" s="945"/>
      <c r="BL720" s="945"/>
      <c r="BM720" s="945"/>
      <c r="BN720" s="945"/>
      <c r="BO720" s="945"/>
      <c r="BP720" s="945"/>
      <c r="BQ720" s="739"/>
      <c r="BR720" s="706"/>
      <c r="BS720" s="686"/>
      <c r="BT720" s="686"/>
      <c r="BU720" s="686"/>
      <c r="BV720" s="686"/>
      <c r="BW720" s="686"/>
      <c r="BX720" s="686"/>
      <c r="BY720" s="686"/>
      <c r="BZ720" s="686"/>
      <c r="CA720" s="686"/>
      <c r="CB720" s="686"/>
      <c r="CC720" s="686"/>
    </row>
    <row r="721" spans="1:81" s="807" customFormat="1" ht="12.75" hidden="1" customHeight="1">
      <c r="A721" s="737"/>
      <c r="B721" s="628"/>
      <c r="C721" s="913"/>
      <c r="D721" s="705"/>
      <c r="E721" s="914"/>
      <c r="F721" s="2986"/>
      <c r="G721" s="2986"/>
      <c r="H721" s="2986"/>
      <c r="I721" s="2986"/>
      <c r="J721" s="2986"/>
      <c r="K721" s="2986"/>
      <c r="L721" s="2986"/>
      <c r="M721" s="2986"/>
      <c r="N721" s="2986"/>
      <c r="O721" s="2986"/>
      <c r="P721" s="2986"/>
      <c r="Q721" s="2986"/>
      <c r="R721" s="2986"/>
      <c r="S721" s="2986"/>
      <c r="T721" s="2986"/>
      <c r="U721" s="2986"/>
      <c r="V721" s="2986"/>
      <c r="W721" s="2986"/>
      <c r="X721" s="2986"/>
      <c r="Y721" s="2986"/>
      <c r="Z721" s="2986"/>
      <c r="AA721" s="2986"/>
      <c r="AB721" s="2986"/>
      <c r="AC721" s="2986"/>
      <c r="AD721" s="2986"/>
      <c r="AE721" s="2986"/>
      <c r="AF721" s="705"/>
      <c r="AG721" s="629"/>
      <c r="AH721" s="629"/>
      <c r="AI721" s="629"/>
      <c r="AJ721" s="629"/>
      <c r="AK721" s="863"/>
      <c r="AL721" s="705"/>
      <c r="AM721" s="628"/>
      <c r="AN721" s="611"/>
      <c r="AO721" s="779"/>
      <c r="AP721" s="943"/>
      <c r="AQ721" s="943"/>
      <c r="AR721" s="943"/>
      <c r="AS721" s="944"/>
      <c r="AT721" s="706"/>
      <c r="AU721" s="945"/>
      <c r="AV721" s="945"/>
      <c r="AW721" s="945"/>
      <c r="AX721" s="945"/>
      <c r="AY721" s="945"/>
      <c r="AZ721" s="945"/>
      <c r="BA721" s="945"/>
      <c r="BB721" s="739"/>
      <c r="BC721" s="739"/>
      <c r="BD721" s="686"/>
      <c r="BE721" s="943"/>
      <c r="BF721" s="943"/>
      <c r="BG721" s="943"/>
      <c r="BH721" s="944"/>
      <c r="BI721" s="706"/>
      <c r="BJ721" s="946"/>
      <c r="BK721" s="945"/>
      <c r="BL721" s="945"/>
      <c r="BM721" s="945"/>
      <c r="BN721" s="945"/>
      <c r="BO721" s="945"/>
      <c r="BP721" s="945"/>
      <c r="BQ721" s="739"/>
      <c r="BR721" s="706"/>
      <c r="BS721" s="686"/>
      <c r="BT721" s="686"/>
      <c r="BU721" s="686"/>
      <c r="BV721" s="686"/>
      <c r="BW721" s="686"/>
      <c r="BX721" s="686"/>
      <c r="BY721" s="686"/>
      <c r="BZ721" s="686"/>
      <c r="CA721" s="686"/>
      <c r="CB721" s="686"/>
      <c r="CC721" s="686"/>
    </row>
    <row r="722" spans="1:81" s="807" customFormat="1" ht="12.75" hidden="1" customHeight="1">
      <c r="A722" s="737"/>
      <c r="B722" s="628"/>
      <c r="C722" s="870"/>
      <c r="D722" s="705"/>
      <c r="E722" s="705"/>
      <c r="F722" s="936" t="s">
        <v>2484</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93"/>
      <c r="AD722" s="705"/>
      <c r="AE722" s="705"/>
      <c r="AF722" s="705"/>
      <c r="AG722" s="711"/>
      <c r="AH722" s="711"/>
      <c r="AI722" s="711"/>
      <c r="AJ722" s="711"/>
      <c r="AK722" s="863"/>
      <c r="AL722" s="705"/>
      <c r="AM722" s="628"/>
      <c r="AN722" s="611"/>
      <c r="AO722" s="686"/>
      <c r="AP722" s="943"/>
      <c r="AQ722" s="943"/>
      <c r="AR722" s="943"/>
      <c r="AS722" s="944"/>
      <c r="AT722" s="706"/>
      <c r="AU722" s="945"/>
      <c r="AV722" s="945"/>
      <c r="AW722" s="945"/>
      <c r="AX722" s="945"/>
      <c r="AY722" s="945"/>
      <c r="AZ722" s="945"/>
      <c r="BA722" s="945"/>
      <c r="BB722" s="686"/>
      <c r="BC722" s="686"/>
      <c r="BD722" s="686"/>
      <c r="BE722" s="943"/>
      <c r="BF722" s="943"/>
      <c r="BG722" s="943"/>
      <c r="BH722" s="944"/>
      <c r="BI722" s="706"/>
      <c r="BJ722" s="946"/>
      <c r="BK722" s="945"/>
      <c r="BL722" s="945"/>
      <c r="BM722" s="945"/>
      <c r="BN722" s="945"/>
      <c r="BO722" s="945"/>
      <c r="BP722" s="945"/>
      <c r="BQ722" s="686"/>
      <c r="BR722" s="706"/>
      <c r="BS722" s="686"/>
      <c r="BT722" s="686"/>
      <c r="BU722" s="686"/>
      <c r="BV722" s="686"/>
      <c r="BW722" s="686"/>
      <c r="BX722" s="686"/>
      <c r="BY722" s="686"/>
      <c r="BZ722" s="686"/>
      <c r="CA722" s="686"/>
      <c r="CB722" s="686"/>
      <c r="CC722" s="686"/>
    </row>
    <row r="723" spans="1:81" s="807" customFormat="1" ht="13.5" hidden="1" thickTop="1">
      <c r="A723" s="737"/>
      <c r="B723" s="628"/>
      <c r="C723" s="915"/>
      <c r="D723" s="859"/>
      <c r="E723" s="916"/>
      <c r="F723" s="2987" t="s">
        <v>299</v>
      </c>
      <c r="G723" s="2987"/>
      <c r="H723" s="2987"/>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859"/>
      <c r="AE723" s="859"/>
      <c r="AF723" s="859"/>
      <c r="AG723" s="918">
        <f>IF($C$720="Yes",(VLOOKUP($F$723,$AO$696:$AP$698,2,FALSE)),0)</f>
        <v>0</v>
      </c>
      <c r="AH723" s="919" t="s">
        <v>2141</v>
      </c>
      <c r="AI723" s="774"/>
      <c r="AJ723" s="774"/>
      <c r="AK723" s="873"/>
      <c r="AL723" s="705"/>
      <c r="AM723" s="628"/>
      <c r="AN723" s="611"/>
      <c r="AO723" s="686"/>
      <c r="AP723" s="943"/>
      <c r="AQ723" s="943"/>
      <c r="AR723" s="943"/>
      <c r="AS723" s="942"/>
      <c r="AT723" s="706"/>
      <c r="AU723" s="945"/>
      <c r="AV723" s="945"/>
      <c r="AW723" s="945"/>
      <c r="AX723" s="945"/>
      <c r="AY723" s="945"/>
      <c r="AZ723" s="945"/>
      <c r="BA723" s="945"/>
      <c r="BB723" s="686"/>
      <c r="BC723" s="686"/>
      <c r="BD723" s="686"/>
      <c r="BE723" s="943"/>
      <c r="BF723" s="943"/>
      <c r="BG723" s="943"/>
      <c r="BH723" s="942"/>
      <c r="BI723" s="706"/>
      <c r="BJ723" s="946"/>
      <c r="BK723" s="945"/>
      <c r="BL723" s="945"/>
      <c r="BM723" s="945"/>
      <c r="BN723" s="945"/>
      <c r="BO723" s="945"/>
      <c r="BP723" s="945"/>
      <c r="BQ723" s="686"/>
      <c r="BR723" s="706"/>
      <c r="BS723" s="686"/>
      <c r="BT723" s="686"/>
      <c r="BU723" s="686"/>
      <c r="BV723" s="686"/>
      <c r="BW723" s="686"/>
      <c r="BX723" s="686"/>
      <c r="BY723" s="686"/>
      <c r="BZ723" s="686"/>
      <c r="CA723" s="686"/>
      <c r="CB723" s="686"/>
      <c r="CC723" s="686"/>
    </row>
    <row r="724" spans="1:81" s="807"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71"/>
      <c r="AI724" s="629"/>
      <c r="AJ724" s="629"/>
      <c r="AK724" s="705"/>
      <c r="AL724" s="705"/>
      <c r="AM724" s="628"/>
      <c r="AN724" s="611"/>
      <c r="AO724" s="686"/>
      <c r="AP724" s="943"/>
      <c r="AQ724" s="943"/>
      <c r="AR724" s="943"/>
      <c r="AS724" s="942"/>
      <c r="AT724" s="706"/>
      <c r="AU724" s="945"/>
      <c r="AV724" s="945"/>
      <c r="AW724" s="945"/>
      <c r="AX724" s="945"/>
      <c r="AY724" s="945"/>
      <c r="AZ724" s="945"/>
      <c r="BA724" s="945"/>
      <c r="BB724" s="686"/>
      <c r="BC724" s="686"/>
      <c r="BD724" s="686"/>
      <c r="BE724" s="943"/>
      <c r="BF724" s="943"/>
      <c r="BG724" s="943"/>
      <c r="BH724" s="942"/>
      <c r="BI724" s="706"/>
      <c r="BJ724" s="946"/>
      <c r="BK724" s="945"/>
      <c r="BL724" s="945"/>
      <c r="BM724" s="945"/>
      <c r="BN724" s="945"/>
      <c r="BO724" s="945"/>
      <c r="BP724" s="945"/>
      <c r="BQ724" s="686"/>
      <c r="BR724" s="706"/>
      <c r="BS724" s="686"/>
      <c r="BT724" s="686"/>
      <c r="BU724" s="686"/>
      <c r="BV724" s="686"/>
      <c r="BW724" s="686"/>
      <c r="BX724" s="686"/>
      <c r="BY724" s="686"/>
      <c r="BZ724" s="686"/>
      <c r="CA724" s="686"/>
      <c r="CB724" s="686"/>
      <c r="CC724" s="686"/>
    </row>
    <row r="725" spans="1:81" s="807" customFormat="1" ht="13.5" hidden="1" thickTop="1">
      <c r="A725" s="737"/>
      <c r="B725" s="628"/>
      <c r="C725" s="2977" t="s">
        <v>299</v>
      </c>
      <c r="D725" s="2978"/>
      <c r="E725" s="912" t="s">
        <v>2485</v>
      </c>
      <c r="F725" s="934" t="s">
        <v>2486</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7"/>
      <c r="AD725" s="845"/>
      <c r="AE725" s="845"/>
      <c r="AF725" s="845"/>
      <c r="AG725" s="948"/>
      <c r="AH725" s="948"/>
      <c r="AI725" s="948"/>
      <c r="AJ725" s="948"/>
      <c r="AK725" s="878"/>
      <c r="AL725" s="705"/>
      <c r="AM725" s="628"/>
      <c r="AN725" s="611"/>
      <c r="AO725" s="686"/>
      <c r="AP725" s="943"/>
      <c r="AQ725" s="943"/>
      <c r="AR725" s="943"/>
      <c r="AS725" s="942"/>
      <c r="AT725" s="706"/>
      <c r="AU725" s="945"/>
      <c r="AV725" s="945"/>
      <c r="AW725" s="945"/>
      <c r="AX725" s="945"/>
      <c r="AY725" s="945"/>
      <c r="AZ725" s="945"/>
      <c r="BA725" s="945"/>
      <c r="BB725" s="686"/>
      <c r="BC725" s="686"/>
      <c r="BD725" s="686"/>
      <c r="BE725" s="943"/>
      <c r="BF725" s="943"/>
      <c r="BG725" s="943"/>
      <c r="BH725" s="942"/>
      <c r="BI725" s="706"/>
      <c r="BJ725" s="946"/>
      <c r="BK725" s="945"/>
      <c r="BL725" s="945"/>
      <c r="BM725" s="945"/>
      <c r="BN725" s="945"/>
      <c r="BO725" s="945"/>
      <c r="BP725" s="945"/>
      <c r="BQ725" s="686"/>
      <c r="BR725" s="706"/>
      <c r="BS725" s="686"/>
      <c r="BT725" s="686"/>
      <c r="BU725" s="686"/>
      <c r="BV725" s="686"/>
      <c r="BW725" s="686"/>
      <c r="BX725" s="686"/>
      <c r="BY725" s="686"/>
      <c r="BZ725" s="686"/>
      <c r="CA725" s="686"/>
      <c r="CB725" s="686"/>
      <c r="CC725" s="686"/>
    </row>
    <row r="726" spans="1:81" s="807" customFormat="1" ht="13.15" hidden="1" thickTop="1">
      <c r="A726" s="706"/>
      <c r="B726" s="628"/>
      <c r="C726" s="913"/>
      <c r="D726" s="705"/>
      <c r="E726" s="914"/>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3"/>
      <c r="AL726" s="705"/>
      <c r="AM726" s="628"/>
      <c r="AN726" s="611"/>
      <c r="AO726" s="686"/>
      <c r="AP726" s="943"/>
      <c r="AQ726" s="943"/>
      <c r="AR726" s="943"/>
      <c r="AS726" s="942"/>
      <c r="AT726" s="706"/>
      <c r="AU726" s="945"/>
      <c r="AV726" s="945"/>
      <c r="AW726" s="945"/>
      <c r="AX726" s="945"/>
      <c r="AY726" s="945"/>
      <c r="AZ726" s="945"/>
      <c r="BA726" s="945"/>
      <c r="BB726" s="686"/>
      <c r="BC726" s="686"/>
      <c r="BD726" s="686"/>
      <c r="BE726" s="943"/>
      <c r="BF726" s="943"/>
      <c r="BG726" s="943"/>
      <c r="BH726" s="942"/>
      <c r="BI726" s="706"/>
      <c r="BJ726" s="946"/>
      <c r="BK726" s="945"/>
      <c r="BL726" s="945"/>
      <c r="BM726" s="945"/>
      <c r="BN726" s="945"/>
      <c r="BO726" s="945"/>
      <c r="BP726" s="945"/>
      <c r="BQ726" s="686"/>
      <c r="BR726" s="739"/>
      <c r="BS726" s="686"/>
      <c r="BT726" s="686"/>
      <c r="BU726" s="686"/>
      <c r="BV726" s="686"/>
      <c r="BW726" s="686"/>
      <c r="BX726" s="686"/>
      <c r="BY726" s="686"/>
      <c r="BZ726" s="686"/>
      <c r="CA726" s="686"/>
      <c r="CB726" s="686"/>
      <c r="CC726" s="686"/>
    </row>
    <row r="727" spans="1:81" s="807" customFormat="1" ht="13.5" hidden="1" thickTop="1">
      <c r="A727" s="706"/>
      <c r="B727" s="628"/>
      <c r="C727" s="3000"/>
      <c r="D727" s="2988"/>
      <c r="E727" s="924"/>
      <c r="F727" s="629" t="s">
        <v>2487</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93"/>
      <c r="AD727" s="705"/>
      <c r="AE727" s="705"/>
      <c r="AF727" s="705"/>
      <c r="AG727" s="711">
        <f>IF($C$725="Yes",(VLOOKUP($G$728,$AO$703:$AP$706,2,FALSE)),0)</f>
        <v>0</v>
      </c>
      <c r="AH727" s="1671" t="s">
        <v>2141</v>
      </c>
      <c r="AI727" s="629"/>
      <c r="AJ727" s="711"/>
      <c r="AK727" s="863"/>
      <c r="AL727" s="705"/>
      <c r="AM727" s="628"/>
      <c r="AN727" s="611"/>
      <c r="AO727" s="686"/>
      <c r="AP727" s="943"/>
      <c r="AQ727" s="943"/>
      <c r="AR727" s="943"/>
      <c r="AS727" s="942"/>
      <c r="AT727" s="706"/>
      <c r="AU727" s="945"/>
      <c r="AV727" s="945"/>
      <c r="AW727" s="945"/>
      <c r="AX727" s="945"/>
      <c r="AY727" s="945"/>
      <c r="AZ727" s="945"/>
      <c r="BA727" s="945"/>
      <c r="BB727" s="686"/>
      <c r="BC727" s="686"/>
      <c r="BD727" s="686"/>
      <c r="BE727" s="943"/>
      <c r="BF727" s="943"/>
      <c r="BG727" s="943"/>
      <c r="BH727" s="942"/>
      <c r="BI727" s="706"/>
      <c r="BJ727" s="946"/>
      <c r="BK727" s="945"/>
      <c r="BL727" s="945"/>
      <c r="BM727" s="945"/>
      <c r="BN727" s="945"/>
      <c r="BO727" s="945"/>
      <c r="BP727" s="945"/>
      <c r="BQ727" s="686"/>
      <c r="BR727" s="706"/>
      <c r="BS727" s="686"/>
      <c r="BT727" s="686"/>
      <c r="BU727" s="686"/>
      <c r="BV727" s="686"/>
      <c r="BW727" s="686"/>
      <c r="BX727" s="686"/>
      <c r="BY727" s="686"/>
      <c r="BZ727" s="686"/>
      <c r="CA727" s="686"/>
      <c r="CB727" s="686"/>
      <c r="CC727" s="686"/>
    </row>
    <row r="728" spans="1:81" s="807" customFormat="1" ht="13.15" hidden="1" thickTop="1">
      <c r="A728" s="706"/>
      <c r="B728" s="628"/>
      <c r="C728" s="913"/>
      <c r="D728" s="706"/>
      <c r="E728" s="914"/>
      <c r="F728" s="629"/>
      <c r="G728" s="3001" t="s">
        <v>299</v>
      </c>
      <c r="H728" s="3001"/>
      <c r="I728" s="3001"/>
      <c r="J728" s="3001"/>
      <c r="K728" s="3001"/>
      <c r="L728" s="3001"/>
      <c r="M728" s="3001"/>
      <c r="N728" s="3001"/>
      <c r="O728" s="3001"/>
      <c r="P728" s="3001"/>
      <c r="Q728" s="3001"/>
      <c r="R728" s="3001"/>
      <c r="S728" s="3001"/>
      <c r="T728" s="3001"/>
      <c r="U728" s="3001"/>
      <c r="V728" s="3001"/>
      <c r="W728" s="3001"/>
      <c r="X728" s="3001"/>
      <c r="Y728" s="3001"/>
      <c r="Z728" s="3001"/>
      <c r="AA728" s="3001"/>
      <c r="AB728" s="3001"/>
      <c r="AC728" s="3001"/>
      <c r="AD728" s="3001"/>
      <c r="AE728" s="3001"/>
      <c r="AF728" s="3001"/>
      <c r="AG728" s="705"/>
      <c r="AH728" s="705"/>
      <c r="AI728" s="705"/>
      <c r="AJ728" s="629"/>
      <c r="AK728" s="863"/>
      <c r="AL728" s="705"/>
      <c r="AM728" s="628"/>
      <c r="AN728" s="611"/>
      <c r="AO728" s="686"/>
      <c r="AP728" s="943"/>
      <c r="AQ728" s="943"/>
      <c r="AR728" s="943"/>
      <c r="AS728" s="942"/>
      <c r="AT728" s="706"/>
      <c r="AU728" s="945"/>
      <c r="AV728" s="945"/>
      <c r="AW728" s="945"/>
      <c r="AX728" s="945"/>
      <c r="AY728" s="945"/>
      <c r="AZ728" s="945"/>
      <c r="BA728" s="945"/>
      <c r="BB728" s="686"/>
      <c r="BC728" s="686"/>
      <c r="BD728" s="686"/>
      <c r="BE728" s="943"/>
      <c r="BF728" s="943"/>
      <c r="BG728" s="943"/>
      <c r="BH728" s="942"/>
      <c r="BI728" s="706"/>
      <c r="BJ728" s="946"/>
      <c r="BK728" s="945"/>
      <c r="BL728" s="945"/>
      <c r="BM728" s="945"/>
      <c r="BN728" s="945"/>
      <c r="BO728" s="945"/>
      <c r="BP728" s="945"/>
      <c r="BQ728" s="686"/>
      <c r="BR728" s="706"/>
      <c r="BS728" s="686"/>
      <c r="BT728" s="686"/>
      <c r="BU728" s="686"/>
      <c r="BV728" s="686"/>
      <c r="BW728" s="686"/>
      <c r="BX728" s="686"/>
      <c r="BY728" s="686"/>
      <c r="BZ728" s="686"/>
      <c r="CA728" s="686"/>
      <c r="CB728" s="686"/>
      <c r="CC728" s="686"/>
    </row>
    <row r="729" spans="1:81" s="807" customFormat="1" ht="13.15" hidden="1" thickTop="1">
      <c r="A729" s="706"/>
      <c r="B729" s="628"/>
      <c r="C729" s="949"/>
      <c r="D729" s="647"/>
      <c r="E729" s="647"/>
      <c r="F729" s="74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705"/>
      <c r="AE729" s="705"/>
      <c r="AF729" s="705"/>
      <c r="AG729" s="950"/>
      <c r="AH729" s="950"/>
      <c r="AI729" s="950"/>
      <c r="AJ729" s="950"/>
      <c r="AK729" s="863"/>
      <c r="AL729" s="705"/>
      <c r="AM729" s="628"/>
      <c r="AN729" s="611"/>
      <c r="AO729" s="686"/>
      <c r="AP729" s="943"/>
      <c r="AQ729" s="943"/>
      <c r="AR729" s="943"/>
      <c r="AS729" s="942"/>
      <c r="AT729" s="706"/>
      <c r="AU729" s="945"/>
      <c r="AV729" s="945"/>
      <c r="AW729" s="945"/>
      <c r="AX729" s="945"/>
      <c r="AY729" s="945"/>
      <c r="AZ729" s="945"/>
      <c r="BA729" s="945"/>
      <c r="BB729" s="686"/>
      <c r="BC729" s="686"/>
      <c r="BD729" s="686"/>
      <c r="BE729" s="943"/>
      <c r="BF729" s="943"/>
      <c r="BG729" s="943"/>
      <c r="BH729" s="942"/>
      <c r="BI729" s="706"/>
      <c r="BJ729" s="946"/>
      <c r="BK729" s="945"/>
      <c r="BL729" s="945"/>
      <c r="BM729" s="945"/>
      <c r="BN729" s="945"/>
      <c r="BO729" s="945"/>
      <c r="BP729" s="945"/>
      <c r="BQ729" s="686"/>
      <c r="BR729" s="706"/>
      <c r="BS729" s="686"/>
      <c r="BT729" s="686"/>
      <c r="BU729" s="686"/>
      <c r="BV729" s="686"/>
      <c r="BW729" s="686"/>
      <c r="BX729" s="686"/>
      <c r="BY729" s="686"/>
      <c r="BZ729" s="686"/>
      <c r="CA729" s="686"/>
      <c r="CB729" s="686"/>
      <c r="CC729" s="686"/>
    </row>
    <row r="730" spans="1:81" s="807" customFormat="1" ht="12.75" hidden="1" customHeight="1">
      <c r="A730" s="40"/>
      <c r="B730" s="628"/>
      <c r="C730" s="3002" t="s">
        <v>299</v>
      </c>
      <c r="D730" s="3003"/>
      <c r="E730" s="647"/>
      <c r="F730" s="629" t="s">
        <v>2488</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93"/>
      <c r="AD730" s="705"/>
      <c r="AE730" s="705"/>
      <c r="AF730" s="705"/>
      <c r="AG730" s="711">
        <f>IF(AND($C$730="Yes",$C$725="Yes"),2,0)</f>
        <v>0</v>
      </c>
      <c r="AH730" s="1671" t="s">
        <v>2141</v>
      </c>
      <c r="AI730" s="629"/>
      <c r="AJ730" s="1667"/>
      <c r="AK730" s="863"/>
      <c r="AL730" s="705"/>
      <c r="AM730" s="628"/>
      <c r="AN730" s="611"/>
      <c r="AO730" s="686"/>
      <c r="AP730" s="943"/>
      <c r="AQ730" s="943"/>
      <c r="AR730" s="943"/>
      <c r="AS730" s="942"/>
      <c r="AT730" s="706"/>
      <c r="AU730" s="945"/>
      <c r="AV730" s="945"/>
      <c r="AW730" s="945"/>
      <c r="AX730" s="945"/>
      <c r="AY730" s="945"/>
      <c r="AZ730" s="945"/>
      <c r="BA730" s="945"/>
      <c r="BB730" s="686"/>
      <c r="BC730" s="686"/>
      <c r="BD730" s="686"/>
      <c r="BE730" s="943"/>
      <c r="BF730" s="943"/>
      <c r="BG730" s="943"/>
      <c r="BH730" s="942"/>
      <c r="BI730" s="706"/>
      <c r="BJ730" s="946"/>
      <c r="BK730" s="945"/>
      <c r="BL730" s="945"/>
      <c r="BM730" s="945"/>
      <c r="BN730" s="945"/>
      <c r="BO730" s="945"/>
      <c r="BP730" s="945"/>
      <c r="BQ730" s="686"/>
      <c r="BR730" s="706"/>
      <c r="BS730" s="686"/>
      <c r="BT730" s="686"/>
      <c r="BU730" s="686"/>
      <c r="BV730" s="686"/>
      <c r="BW730" s="686"/>
      <c r="BX730" s="686"/>
      <c r="BY730" s="686"/>
      <c r="BZ730" s="686"/>
      <c r="CA730" s="686"/>
      <c r="CB730" s="686"/>
      <c r="CC730" s="686"/>
    </row>
    <row r="731" spans="1:81" s="807" customFormat="1" ht="13.5" hidden="1" thickTop="1">
      <c r="A731" s="40"/>
      <c r="B731" s="628"/>
      <c r="C731" s="935"/>
      <c r="D731" s="1688"/>
      <c r="E731" s="1688"/>
      <c r="F731" s="629"/>
      <c r="G731" s="629" t="s">
        <v>2489</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93"/>
      <c r="AD731" s="705"/>
      <c r="AE731" s="705"/>
      <c r="AF731" s="705"/>
      <c r="AG731" s="1667"/>
      <c r="AH731" s="1667"/>
      <c r="AI731" s="1667"/>
      <c r="AJ731" s="1667"/>
      <c r="AK731" s="863"/>
      <c r="AL731" s="705"/>
      <c r="AM731" s="628"/>
      <c r="AN731" s="681"/>
      <c r="AO731" s="686"/>
      <c r="AP731" s="943"/>
      <c r="AQ731" s="943"/>
      <c r="AR731" s="943"/>
      <c r="AS731" s="942"/>
      <c r="AT731" s="706"/>
      <c r="AU731" s="945"/>
      <c r="AV731" s="945"/>
      <c r="AW731" s="945"/>
      <c r="AX731" s="945"/>
      <c r="AY731" s="945"/>
      <c r="AZ731" s="945"/>
      <c r="BA731" s="945"/>
      <c r="BB731" s="686"/>
      <c r="BC731" s="686"/>
      <c r="BD731" s="686"/>
      <c r="BE731" s="943"/>
      <c r="BF731" s="943"/>
      <c r="BG731" s="943"/>
      <c r="BH731" s="942"/>
      <c r="BI731" s="706"/>
      <c r="BJ731" s="946"/>
      <c r="BK731" s="945"/>
      <c r="BL731" s="945"/>
      <c r="BM731" s="945"/>
      <c r="BN731" s="945"/>
      <c r="BO731" s="945"/>
      <c r="BP731" s="945"/>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5"/>
      <c r="D732" s="1688"/>
      <c r="E732" s="1688"/>
      <c r="F732" s="629"/>
      <c r="G732" s="629" t="s">
        <v>2490</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93"/>
      <c r="AD732" s="706"/>
      <c r="AE732" s="706"/>
      <c r="AF732" s="706"/>
      <c r="AG732" s="1667"/>
      <c r="AH732" s="1667"/>
      <c r="AI732" s="1667"/>
      <c r="AJ732" s="1667"/>
      <c r="AK732" s="951"/>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3"/>
      <c r="B733" s="40"/>
      <c r="C733" s="952"/>
      <c r="D733" s="739"/>
      <c r="E733" s="706"/>
      <c r="F733" s="706"/>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1693"/>
      <c r="AH733" s="1693"/>
      <c r="AI733" s="1693"/>
      <c r="AJ733" s="1693"/>
      <c r="AK733" s="953"/>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3"/>
      <c r="C734" s="3002" t="s">
        <v>299</v>
      </c>
      <c r="D734" s="3003"/>
      <c r="E734" s="705"/>
      <c r="F734" s="954" t="s">
        <v>1928</v>
      </c>
      <c r="G734" s="3004" t="s">
        <v>2491</v>
      </c>
      <c r="H734" s="3004"/>
      <c r="I734" s="3004"/>
      <c r="J734" s="3004"/>
      <c r="K734" s="3004"/>
      <c r="L734" s="3004"/>
      <c r="M734" s="3004"/>
      <c r="N734" s="3004"/>
      <c r="O734" s="3004"/>
      <c r="P734" s="3004"/>
      <c r="Q734" s="3004"/>
      <c r="R734" s="3004"/>
      <c r="S734" s="3004"/>
      <c r="T734" s="3004"/>
      <c r="U734" s="3004"/>
      <c r="V734" s="3004"/>
      <c r="W734" s="3004"/>
      <c r="X734" s="3004"/>
      <c r="Y734" s="3004"/>
      <c r="Z734" s="3004"/>
      <c r="AA734" s="3004"/>
      <c r="AB734" s="3004"/>
      <c r="AC734" s="3004"/>
      <c r="AD734" s="3004"/>
      <c r="AE734" s="3004"/>
      <c r="AF734" s="3004"/>
      <c r="AG734" s="711">
        <f>IF(AND($C$734="Yes",$C$725="Yes"),2,0)</f>
        <v>0</v>
      </c>
      <c r="AH734" s="1671" t="s">
        <v>2141</v>
      </c>
      <c r="AI734" s="629"/>
      <c r="AJ734" s="1667"/>
      <c r="AK734" s="863"/>
      <c r="AL734" s="705"/>
      <c r="AN734" s="612"/>
      <c r="AO734" s="706"/>
      <c r="AP734" s="706"/>
      <c r="AQ734" s="706"/>
      <c r="AR734" s="706"/>
      <c r="AS734" s="706"/>
      <c r="AT734" s="706"/>
      <c r="AU734" s="706"/>
      <c r="AV734" s="706"/>
      <c r="AW734" s="706"/>
      <c r="AX734" s="706"/>
      <c r="AY734" s="706"/>
      <c r="AZ734" s="692"/>
      <c r="BA734" s="706"/>
      <c r="BB734" s="706"/>
      <c r="BC734" s="1670"/>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5"/>
      <c r="D735" s="956"/>
      <c r="E735" s="916"/>
      <c r="F735" s="957"/>
      <c r="G735" s="3005"/>
      <c r="H735" s="3005"/>
      <c r="I735" s="3005"/>
      <c r="J735" s="3005"/>
      <c r="K735" s="3005"/>
      <c r="L735" s="3005"/>
      <c r="M735" s="3005"/>
      <c r="N735" s="3005"/>
      <c r="O735" s="3005"/>
      <c r="P735" s="3005"/>
      <c r="Q735" s="3005"/>
      <c r="R735" s="3005"/>
      <c r="S735" s="3005"/>
      <c r="T735" s="3005"/>
      <c r="U735" s="3005"/>
      <c r="V735" s="3005"/>
      <c r="W735" s="3005"/>
      <c r="X735" s="3005"/>
      <c r="Y735" s="3005"/>
      <c r="Z735" s="3005"/>
      <c r="AA735" s="3005"/>
      <c r="AB735" s="3005"/>
      <c r="AC735" s="3005"/>
      <c r="AD735" s="3005"/>
      <c r="AE735" s="3005"/>
      <c r="AF735" s="3005"/>
      <c r="AG735" s="774"/>
      <c r="AH735" s="774"/>
      <c r="AI735" s="774"/>
      <c r="AJ735" s="774"/>
      <c r="AK735" s="873"/>
      <c r="AL735" s="705"/>
      <c r="AN735" s="612"/>
      <c r="AO735" s="706"/>
      <c r="AP735" s="706"/>
      <c r="AQ735" s="706"/>
      <c r="AR735" s="706"/>
      <c r="AS735" s="706"/>
      <c r="AT735" s="706"/>
      <c r="AU735" s="706"/>
      <c r="AV735" s="706"/>
      <c r="AW735" s="706"/>
      <c r="AX735" s="706"/>
      <c r="AY735" s="706"/>
      <c r="AZ735" s="692"/>
      <c r="BA735" s="706"/>
      <c r="BB735" s="706"/>
      <c r="BC735" s="1670"/>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4"/>
      <c r="F736" s="707"/>
      <c r="G736" s="1690"/>
      <c r="H736" s="1690"/>
      <c r="I736" s="1690"/>
      <c r="J736" s="1690"/>
      <c r="K736" s="1690"/>
      <c r="L736" s="1690"/>
      <c r="M736" s="1690"/>
      <c r="N736" s="1690"/>
      <c r="O736" s="1690"/>
      <c r="P736" s="1690"/>
      <c r="Q736" s="1690"/>
      <c r="R736" s="1690"/>
      <c r="S736" s="1690"/>
      <c r="T736" s="1690"/>
      <c r="U736" s="1690"/>
      <c r="V736" s="1690"/>
      <c r="W736" s="1690"/>
      <c r="X736" s="1690"/>
      <c r="Y736" s="1690"/>
      <c r="Z736" s="1690"/>
      <c r="AA736" s="1690"/>
      <c r="AB736" s="1690"/>
      <c r="AC736" s="1690"/>
      <c r="AD736" s="1690"/>
      <c r="AE736" s="1690"/>
      <c r="AF736" s="1690"/>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70"/>
      <c r="BJ736" s="958"/>
      <c r="BK736" s="958"/>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59" t="s">
        <v>2492</v>
      </c>
      <c r="D737" s="908"/>
      <c r="E737" s="960"/>
      <c r="F737" s="961"/>
      <c r="G737" s="962"/>
      <c r="H737" s="962"/>
      <c r="I737" s="962"/>
      <c r="J737" s="962"/>
      <c r="K737" s="962"/>
      <c r="L737" s="962"/>
      <c r="M737" s="962"/>
      <c r="N737" s="962"/>
      <c r="O737" s="962"/>
      <c r="P737" s="962"/>
      <c r="Q737" s="962"/>
      <c r="R737" s="962"/>
      <c r="S737" s="962"/>
      <c r="T737" s="962"/>
      <c r="U737" s="962"/>
      <c r="V737" s="962"/>
      <c r="W737" s="962"/>
      <c r="X737" s="962"/>
      <c r="Y737" s="962"/>
      <c r="Z737" s="962"/>
      <c r="AA737" s="962"/>
      <c r="AB737" s="962"/>
      <c r="AC737" s="962"/>
      <c r="AD737" s="962"/>
      <c r="AE737" s="962"/>
      <c r="AF737" s="962"/>
      <c r="AG737" s="762"/>
      <c r="AH737" s="762"/>
      <c r="AI737" s="762"/>
      <c r="AJ737" s="762"/>
      <c r="AK737" s="878"/>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3"/>
      <c r="BJ737" s="958"/>
      <c r="BK737" s="958"/>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990" t="s">
        <v>299</v>
      </c>
      <c r="D738" s="2991"/>
      <c r="E738" s="963" t="s">
        <v>2493</v>
      </c>
      <c r="F738" s="923" t="s">
        <v>2494</v>
      </c>
      <c r="G738" s="1690"/>
      <c r="H738" s="1690"/>
      <c r="I738" s="1690"/>
      <c r="J738" s="1690"/>
      <c r="K738" s="1690"/>
      <c r="L738" s="1690"/>
      <c r="M738" s="1690"/>
      <c r="N738" s="1690"/>
      <c r="O738" s="1690"/>
      <c r="P738" s="1690"/>
      <c r="Q738" s="1690"/>
      <c r="R738" s="1690"/>
      <c r="S738" s="1690"/>
      <c r="T738" s="1690"/>
      <c r="U738" s="1690"/>
      <c r="V738" s="1690"/>
      <c r="W738" s="1690"/>
      <c r="X738" s="1690"/>
      <c r="Y738" s="1690"/>
      <c r="Z738" s="1690"/>
      <c r="AA738" s="1690"/>
      <c r="AB738" s="1690"/>
      <c r="AC738" s="1690"/>
      <c r="AD738" s="1690"/>
      <c r="AE738" s="1690"/>
      <c r="AF738" s="1690"/>
      <c r="AG738" s="711">
        <f>IF(C$738="Yes",(VLOOKUP(F$739,$AO$709:$AP$712,2,FALSE)),0)</f>
        <v>0</v>
      </c>
      <c r="AH738" s="1671" t="s">
        <v>2141</v>
      </c>
      <c r="AI738" s="629"/>
      <c r="AJ738" s="629"/>
      <c r="AK738" s="863"/>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3"/>
      <c r="BJ738" s="958"/>
      <c r="BK738" s="958"/>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4"/>
      <c r="D739" s="706"/>
      <c r="E739" s="914"/>
      <c r="F739" s="2992" t="s">
        <v>299</v>
      </c>
      <c r="G739" s="2992"/>
      <c r="H739" s="2992"/>
      <c r="I739" s="2992"/>
      <c r="J739" s="2992"/>
      <c r="K739" s="2992"/>
      <c r="L739" s="2992"/>
      <c r="M739" s="2992"/>
      <c r="N739" s="2992"/>
      <c r="O739" s="2992"/>
      <c r="P739" s="2992"/>
      <c r="Q739" s="2992"/>
      <c r="R739" s="2992"/>
      <c r="S739" s="2992"/>
      <c r="T739" s="2992"/>
      <c r="U739" s="2992"/>
      <c r="V739" s="2992"/>
      <c r="W739" s="2992"/>
      <c r="X739" s="2992"/>
      <c r="Y739" s="2992"/>
      <c r="Z739" s="2992"/>
      <c r="AA739" s="2992"/>
      <c r="AB739" s="2992"/>
      <c r="AC739" s="2992"/>
      <c r="AD739" s="2992"/>
      <c r="AE739" s="2992"/>
      <c r="AF739" s="2992"/>
      <c r="AG739" s="629"/>
      <c r="AH739" s="629"/>
      <c r="AI739" s="629"/>
      <c r="AJ739" s="629"/>
      <c r="AK739" s="863"/>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5"/>
      <c r="D740" s="859"/>
      <c r="E740" s="916"/>
      <c r="F740" s="2993"/>
      <c r="G740" s="2993"/>
      <c r="H740" s="2993"/>
      <c r="I740" s="2993"/>
      <c r="J740" s="2993"/>
      <c r="K740" s="2993"/>
      <c r="L740" s="2993"/>
      <c r="M740" s="2993"/>
      <c r="N740" s="2993"/>
      <c r="O740" s="2993"/>
      <c r="P740" s="2993"/>
      <c r="Q740" s="2993"/>
      <c r="R740" s="2993"/>
      <c r="S740" s="2993"/>
      <c r="T740" s="2993"/>
      <c r="U740" s="2993"/>
      <c r="V740" s="2993"/>
      <c r="W740" s="2993"/>
      <c r="X740" s="2993"/>
      <c r="Y740" s="2993"/>
      <c r="Z740" s="2993"/>
      <c r="AA740" s="2993"/>
      <c r="AB740" s="2993"/>
      <c r="AC740" s="2993"/>
      <c r="AD740" s="2993"/>
      <c r="AE740" s="2993"/>
      <c r="AF740" s="2993"/>
      <c r="AG740" s="774"/>
      <c r="AH740" s="774"/>
      <c r="AI740" s="774"/>
      <c r="AJ740" s="774"/>
      <c r="AK740" s="873"/>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3"/>
      <c r="C741" s="629"/>
      <c r="E741" s="629"/>
      <c r="F741" s="923"/>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3"/>
      <c r="B742" s="965" t="s">
        <v>2495</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1"/>
      <c r="AQ742" s="941"/>
      <c r="AR742" s="941"/>
      <c r="AS742" s="941"/>
      <c r="AT742" s="941"/>
      <c r="AU742" s="941"/>
      <c r="AV742" s="941"/>
      <c r="AW742" s="941"/>
      <c r="AX742" s="941"/>
      <c r="AY742" s="941"/>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3"/>
      <c r="B743" s="965" t="s">
        <v>2496</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6"/>
      <c r="AQ743" s="966"/>
      <c r="AR743" s="966"/>
      <c r="AS743" s="966"/>
      <c r="AT743" s="966"/>
      <c r="AU743" s="966"/>
      <c r="AV743" s="966"/>
      <c r="AW743" s="966"/>
      <c r="AX743" s="966"/>
      <c r="AY743" s="966"/>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3"/>
      <c r="B744" s="628" t="s">
        <v>2497</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6"/>
      <c r="AQ744" s="966"/>
      <c r="AR744" s="966"/>
      <c r="AS744" s="966"/>
      <c r="AT744" s="966"/>
      <c r="AU744" s="966"/>
      <c r="AV744" s="966"/>
      <c r="AW744" s="966"/>
      <c r="AX744" s="966"/>
      <c r="AY744" s="966"/>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3"/>
      <c r="B745" s="628" t="s">
        <v>2498</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6"/>
      <c r="AQ745" s="966"/>
      <c r="AR745" s="966"/>
      <c r="AS745" s="966"/>
      <c r="AT745" s="966"/>
      <c r="AU745" s="966"/>
      <c r="AV745" s="966"/>
      <c r="AW745" s="966"/>
      <c r="AX745" s="966"/>
      <c r="AY745" s="966"/>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3"/>
      <c r="B746" s="628" t="s">
        <v>2499</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6"/>
      <c r="AQ746" s="966"/>
      <c r="AR746" s="966"/>
      <c r="AS746" s="966"/>
      <c r="AT746" s="966"/>
      <c r="AU746" s="966"/>
      <c r="AV746" s="966"/>
      <c r="AW746" s="966"/>
      <c r="AX746" s="966"/>
      <c r="AY746" s="966"/>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3"/>
      <c r="B747" s="628" t="s">
        <v>2500</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6"/>
      <c r="AQ747" s="966"/>
      <c r="AR747" s="966"/>
      <c r="AS747" s="966"/>
      <c r="AT747" s="966"/>
      <c r="AU747" s="966"/>
      <c r="AV747" s="966"/>
      <c r="AW747" s="966"/>
      <c r="AX747" s="966"/>
      <c r="AY747" s="966"/>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3"/>
      <c r="B748" s="628" t="s">
        <v>2501</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7"/>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2"/>
      <c r="AD750" s="781"/>
      <c r="AE750" s="781"/>
      <c r="AF750" s="781"/>
      <c r="AG750" s="781"/>
      <c r="AH750" s="698"/>
      <c r="AI750" s="642"/>
      <c r="AJ750" s="642" t="s">
        <v>2502</v>
      </c>
      <c r="AK750" s="2911">
        <f>SUM(AG694:AG739)</f>
        <v>0</v>
      </c>
      <c r="AL750" s="2912"/>
      <c r="AM750" s="2913"/>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70"/>
      <c r="AJ751" s="1670"/>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15" thickTop="1"/>
    <row r="753" spans="1:49" s="628" customFormat="1" ht="12.75" customHeight="1">
      <c r="A753" s="692" t="s">
        <v>2503</v>
      </c>
      <c r="B753" s="692" t="s">
        <v>2504</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901" t="s">
        <v>2505</v>
      </c>
      <c r="AF753" s="2901"/>
      <c r="AG753" s="2901"/>
      <c r="AH753" s="2901"/>
      <c r="AI753" s="2901"/>
      <c r="AJ753" s="2901"/>
      <c r="AK753" s="2901"/>
      <c r="AL753" s="685"/>
      <c r="AM753" s="685"/>
      <c r="AN753" s="680"/>
    </row>
    <row r="754" spans="1:49" s="628" customFormat="1" ht="12.75" customHeight="1">
      <c r="A754" s="692"/>
      <c r="B754" s="692" t="s">
        <v>2137</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70"/>
      <c r="AF754" s="1670"/>
      <c r="AG754" s="1670"/>
      <c r="AH754" s="1670"/>
      <c r="AI754" s="1670"/>
      <c r="AJ754" s="1670"/>
      <c r="AK754" s="1670"/>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70"/>
      <c r="AF755" s="1670"/>
      <c r="AG755" s="1670"/>
      <c r="AH755" s="1670"/>
      <c r="AI755" s="1670"/>
      <c r="AJ755" s="1670"/>
      <c r="AK755" s="1670"/>
      <c r="AL755" s="685"/>
      <c r="AM755" s="685"/>
      <c r="AN755" s="680"/>
    </row>
    <row r="756" spans="1:49" s="628" customFormat="1" ht="12.75" customHeight="1">
      <c r="A756" s="692"/>
      <c r="B756" s="692"/>
      <c r="C756" s="2908" t="s">
        <v>909</v>
      </c>
      <c r="D756" s="2908"/>
      <c r="E756" s="629"/>
      <c r="F756" s="2994" t="s">
        <v>2506</v>
      </c>
      <c r="G756" s="2995"/>
      <c r="H756" s="2995"/>
      <c r="I756" s="2995"/>
      <c r="J756" s="2995"/>
      <c r="K756" s="2995"/>
      <c r="L756" s="2995"/>
      <c r="M756" s="2995"/>
      <c r="N756" s="2995"/>
      <c r="O756" s="2995"/>
      <c r="P756" s="2995"/>
      <c r="Q756" s="2995"/>
      <c r="R756" s="2995"/>
      <c r="S756" s="2995"/>
      <c r="T756" s="2995"/>
      <c r="U756" s="2995"/>
      <c r="V756" s="2995"/>
      <c r="W756" s="2995"/>
      <c r="X756" s="2995"/>
      <c r="Y756" s="2995"/>
      <c r="Z756" s="2995"/>
      <c r="AA756" s="2995"/>
      <c r="AB756" s="2995"/>
      <c r="AC756" s="2995"/>
      <c r="AD756" s="2995"/>
      <c r="AE756" s="2995"/>
      <c r="AF756" s="2995"/>
      <c r="AG756" s="2995"/>
      <c r="AH756" s="2995"/>
      <c r="AI756" s="2995"/>
      <c r="AJ756" s="2995"/>
      <c r="AK756" s="2995"/>
      <c r="AL756" s="2996"/>
      <c r="AM756" s="685"/>
      <c r="AN756" s="680"/>
    </row>
    <row r="757" spans="1:49" s="628" customFormat="1" ht="12.75" customHeight="1">
      <c r="A757" s="692"/>
      <c r="B757" s="692"/>
      <c r="C757" s="629"/>
      <c r="D757" s="629"/>
      <c r="E757" s="629"/>
      <c r="F757" s="2997"/>
      <c r="G757" s="2998"/>
      <c r="H757" s="2998"/>
      <c r="I757" s="2998"/>
      <c r="J757" s="2998"/>
      <c r="K757" s="2998"/>
      <c r="L757" s="2998"/>
      <c r="M757" s="2998"/>
      <c r="N757" s="2998"/>
      <c r="O757" s="2998"/>
      <c r="P757" s="2998"/>
      <c r="Q757" s="2998"/>
      <c r="R757" s="2998"/>
      <c r="S757" s="2998"/>
      <c r="T757" s="2998"/>
      <c r="U757" s="2998"/>
      <c r="V757" s="2998"/>
      <c r="W757" s="2998"/>
      <c r="X757" s="2998"/>
      <c r="Y757" s="2998"/>
      <c r="Z757" s="2998"/>
      <c r="AA757" s="2998"/>
      <c r="AB757" s="2998"/>
      <c r="AC757" s="2998"/>
      <c r="AD757" s="2998"/>
      <c r="AE757" s="2998"/>
      <c r="AF757" s="2998"/>
      <c r="AG757" s="2998"/>
      <c r="AH757" s="2998"/>
      <c r="AI757" s="2998"/>
      <c r="AJ757" s="2998"/>
      <c r="AK757" s="2998"/>
      <c r="AL757" s="2999"/>
      <c r="AM757" s="685"/>
      <c r="AN757" s="680"/>
    </row>
    <row r="758" spans="1:49" s="628" customFormat="1" ht="12.75" customHeight="1">
      <c r="A758" s="692"/>
      <c r="B758" s="692"/>
      <c r="C758" s="629"/>
      <c r="D758" s="629"/>
      <c r="E758" s="629"/>
      <c r="F758" s="968"/>
      <c r="G758" s="968"/>
      <c r="H758" s="968"/>
      <c r="I758" s="968"/>
      <c r="J758" s="968"/>
      <c r="K758" s="968"/>
      <c r="L758" s="968"/>
      <c r="M758" s="968"/>
      <c r="N758" s="968"/>
      <c r="O758" s="968"/>
      <c r="P758" s="968"/>
      <c r="Q758" s="968"/>
      <c r="R758" s="968"/>
      <c r="S758" s="968"/>
      <c r="T758" s="968"/>
      <c r="U758" s="968"/>
      <c r="V758" s="968"/>
      <c r="W758" s="968"/>
      <c r="X758" s="968"/>
      <c r="Y758" s="968"/>
      <c r="Z758" s="968"/>
      <c r="AA758" s="968"/>
      <c r="AB758" s="968"/>
      <c r="AC758" s="968"/>
      <c r="AD758" s="968"/>
      <c r="AE758" s="968"/>
      <c r="AF758" s="968"/>
      <c r="AG758" s="968"/>
      <c r="AH758" s="968"/>
      <c r="AI758" s="968"/>
      <c r="AJ758" s="968"/>
      <c r="AK758" s="968"/>
      <c r="AL758" s="968"/>
      <c r="AM758" s="685"/>
      <c r="AN758" s="680"/>
    </row>
    <row r="759" spans="1:49" s="628" customFormat="1" ht="12.75" customHeight="1">
      <c r="A759" s="692"/>
      <c r="B759" s="969"/>
      <c r="C759" s="2908" t="s">
        <v>299</v>
      </c>
      <c r="D759" s="2908"/>
      <c r="E759" s="969"/>
      <c r="F759" s="970" t="s">
        <v>2507</v>
      </c>
      <c r="G759" s="971"/>
      <c r="H759" s="972"/>
      <c r="I759" s="972"/>
      <c r="J759" s="972"/>
      <c r="K759" s="972"/>
      <c r="L759" s="972"/>
      <c r="M759" s="972"/>
      <c r="N759" s="972"/>
      <c r="O759" s="972"/>
      <c r="P759" s="972"/>
      <c r="Q759" s="972"/>
      <c r="R759" s="972"/>
      <c r="S759" s="972"/>
      <c r="T759" s="972"/>
      <c r="U759" s="972"/>
      <c r="V759" s="972"/>
      <c r="W759" s="972"/>
      <c r="X759" s="972"/>
      <c r="Y759" s="972"/>
      <c r="Z759" s="972"/>
      <c r="AA759" s="972"/>
      <c r="AB759" s="972"/>
      <c r="AC759" s="972"/>
      <c r="AD759" s="972"/>
      <c r="AE759" s="972"/>
      <c r="AF759" s="972"/>
      <c r="AG759" s="972"/>
      <c r="AH759" s="972"/>
      <c r="AI759" s="972"/>
      <c r="AJ759" s="972"/>
      <c r="AK759" s="973"/>
      <c r="AL759" s="974"/>
      <c r="AM759" s="685"/>
      <c r="AN759" s="680"/>
    </row>
    <row r="760" spans="1:49" s="628" customFormat="1" ht="12.75" customHeight="1">
      <c r="A760" s="706"/>
      <c r="B760" s="969"/>
      <c r="C760" s="969"/>
      <c r="D760" s="969"/>
      <c r="E760" s="969"/>
      <c r="F760" s="3074" t="s">
        <v>2508</v>
      </c>
      <c r="G760" s="3075"/>
      <c r="H760" s="3075"/>
      <c r="I760" s="3075"/>
      <c r="J760" s="3075"/>
      <c r="K760" s="3075"/>
      <c r="L760" s="3075"/>
      <c r="M760" s="3075"/>
      <c r="N760" s="3075"/>
      <c r="O760" s="3075"/>
      <c r="P760" s="3075"/>
      <c r="Q760" s="3075"/>
      <c r="R760" s="3075"/>
      <c r="S760" s="3075"/>
      <c r="T760" s="3075"/>
      <c r="U760" s="3075"/>
      <c r="V760" s="3075"/>
      <c r="W760" s="3075"/>
      <c r="X760" s="3075"/>
      <c r="Y760" s="3075"/>
      <c r="Z760" s="3075"/>
      <c r="AA760" s="3075"/>
      <c r="AB760" s="3075"/>
      <c r="AC760" s="3075"/>
      <c r="AD760" s="3075"/>
      <c r="AE760" s="3075"/>
      <c r="AF760" s="3075"/>
      <c r="AG760" s="3075"/>
      <c r="AH760" s="3075"/>
      <c r="AI760" s="3075"/>
      <c r="AJ760" s="3075"/>
      <c r="AK760" s="3075"/>
      <c r="AL760" s="3076"/>
      <c r="AM760" s="685"/>
      <c r="AN760" s="680"/>
      <c r="AS760" s="1137"/>
      <c r="AT760" s="1137"/>
      <c r="AU760" s="1137"/>
      <c r="AV760" s="1137"/>
      <c r="AW760" s="1137"/>
    </row>
    <row r="761" spans="1:49" s="628" customFormat="1" ht="12.75" customHeight="1">
      <c r="A761" s="706"/>
      <c r="B761" s="969"/>
      <c r="C761" s="969"/>
      <c r="D761" s="969"/>
      <c r="E761" s="969"/>
      <c r="F761" s="3074"/>
      <c r="G761" s="3075"/>
      <c r="H761" s="3075"/>
      <c r="I761" s="3075"/>
      <c r="J761" s="3075"/>
      <c r="K761" s="3075"/>
      <c r="L761" s="3075"/>
      <c r="M761" s="3075"/>
      <c r="N761" s="3075"/>
      <c r="O761" s="3075"/>
      <c r="P761" s="3075"/>
      <c r="Q761" s="3075"/>
      <c r="R761" s="3075"/>
      <c r="S761" s="3075"/>
      <c r="T761" s="3075"/>
      <c r="U761" s="3075"/>
      <c r="V761" s="3075"/>
      <c r="W761" s="3075"/>
      <c r="X761" s="3075"/>
      <c r="Y761" s="3075"/>
      <c r="Z761" s="3075"/>
      <c r="AA761" s="3075"/>
      <c r="AB761" s="3075"/>
      <c r="AC761" s="3075"/>
      <c r="AD761" s="3075"/>
      <c r="AE761" s="3075"/>
      <c r="AF761" s="3075"/>
      <c r="AG761" s="3075"/>
      <c r="AH761" s="3075"/>
      <c r="AI761" s="3075"/>
      <c r="AJ761" s="3075"/>
      <c r="AK761" s="3075"/>
      <c r="AL761" s="3076"/>
      <c r="AM761" s="685"/>
      <c r="AN761" s="680"/>
    </row>
    <row r="762" spans="1:49" s="628" customFormat="1" ht="12.75" customHeight="1">
      <c r="A762" s="706"/>
      <c r="B762" s="969"/>
      <c r="C762" s="969"/>
      <c r="D762" s="969"/>
      <c r="E762" s="969"/>
      <c r="F762" s="975" t="s">
        <v>2509</v>
      </c>
      <c r="G762" s="976"/>
      <c r="H762" s="976"/>
      <c r="I762" s="976"/>
      <c r="J762" s="976"/>
      <c r="K762" s="976"/>
      <c r="L762" s="976"/>
      <c r="M762" s="976"/>
      <c r="N762" s="976"/>
      <c r="O762" s="976"/>
      <c r="P762" s="976"/>
      <c r="Q762" s="976"/>
      <c r="R762" s="976"/>
      <c r="S762" s="976"/>
      <c r="T762" s="976"/>
      <c r="U762" s="976"/>
      <c r="V762" s="976"/>
      <c r="W762" s="976"/>
      <c r="X762" s="976"/>
      <c r="Y762" s="976"/>
      <c r="Z762" s="976"/>
      <c r="AA762" s="976"/>
      <c r="AB762" s="976"/>
      <c r="AC762" s="976"/>
      <c r="AD762" s="976"/>
      <c r="AE762" s="976"/>
      <c r="AF762" s="976"/>
      <c r="AG762" s="976"/>
      <c r="AH762" s="976"/>
      <c r="AI762" s="976"/>
      <c r="AJ762" s="976"/>
      <c r="AK762" s="976"/>
      <c r="AL762" s="977"/>
      <c r="AM762" s="685"/>
      <c r="AN762" s="680"/>
      <c r="AT762" s="764"/>
      <c r="AU762" s="764"/>
      <c r="AV762" s="764"/>
    </row>
    <row r="763" spans="1:49" s="628" customFormat="1" ht="12.75" customHeight="1">
      <c r="A763" s="706"/>
      <c r="B763" s="969"/>
      <c r="C763" s="969"/>
      <c r="D763" s="969"/>
      <c r="E763" s="969"/>
      <c r="F763" s="3074" t="s">
        <v>2510</v>
      </c>
      <c r="G763" s="3075"/>
      <c r="H763" s="3075"/>
      <c r="I763" s="3075"/>
      <c r="J763" s="3075"/>
      <c r="K763" s="3075"/>
      <c r="L763" s="3075"/>
      <c r="M763" s="3075"/>
      <c r="N763" s="3075"/>
      <c r="O763" s="3075"/>
      <c r="P763" s="3075"/>
      <c r="Q763" s="3075"/>
      <c r="R763" s="3075"/>
      <c r="S763" s="3075"/>
      <c r="T763" s="3075"/>
      <c r="U763" s="3075"/>
      <c r="V763" s="3075"/>
      <c r="W763" s="3075"/>
      <c r="X763" s="3075"/>
      <c r="Y763" s="3075"/>
      <c r="Z763" s="3075"/>
      <c r="AA763" s="3075"/>
      <c r="AB763" s="3075"/>
      <c r="AC763" s="3075"/>
      <c r="AD763" s="3075"/>
      <c r="AE763" s="3075"/>
      <c r="AF763" s="3075"/>
      <c r="AG763" s="3075"/>
      <c r="AH763" s="3075"/>
      <c r="AI763" s="3075"/>
      <c r="AJ763" s="3075"/>
      <c r="AK763" s="3075"/>
      <c r="AL763" s="978"/>
      <c r="AM763" s="685"/>
      <c r="AN763" s="680"/>
      <c r="AT763" s="764"/>
      <c r="AU763" s="764"/>
      <c r="AV763" s="764"/>
    </row>
    <row r="764" spans="1:49" s="628" customFormat="1" ht="12.75" customHeight="1">
      <c r="A764" s="706"/>
      <c r="B764" s="969"/>
      <c r="C764" s="969"/>
      <c r="D764" s="969"/>
      <c r="E764" s="969"/>
      <c r="F764" s="3077"/>
      <c r="G764" s="3078"/>
      <c r="H764" s="3078"/>
      <c r="I764" s="3078"/>
      <c r="J764" s="3078"/>
      <c r="K764" s="3078"/>
      <c r="L764" s="3078"/>
      <c r="M764" s="3078"/>
      <c r="N764" s="3078"/>
      <c r="O764" s="3078"/>
      <c r="P764" s="3078"/>
      <c r="Q764" s="3078"/>
      <c r="R764" s="3078"/>
      <c r="S764" s="3078"/>
      <c r="T764" s="3078"/>
      <c r="U764" s="3078"/>
      <c r="V764" s="3078"/>
      <c r="W764" s="3078"/>
      <c r="X764" s="3078"/>
      <c r="Y764" s="3078"/>
      <c r="Z764" s="3078"/>
      <c r="AA764" s="3078"/>
      <c r="AB764" s="3078"/>
      <c r="AC764" s="3078"/>
      <c r="AD764" s="3078"/>
      <c r="AE764" s="3078"/>
      <c r="AF764" s="3078"/>
      <c r="AG764" s="3078"/>
      <c r="AH764" s="3078"/>
      <c r="AI764" s="3078"/>
      <c r="AJ764" s="3078"/>
      <c r="AK764" s="3078"/>
      <c r="AL764" s="979"/>
      <c r="AM764" s="685"/>
      <c r="AN764" s="680"/>
      <c r="AT764" s="764"/>
      <c r="AU764" s="764"/>
      <c r="AV764" s="764"/>
    </row>
    <row r="765" spans="1:49" s="628" customFormat="1" ht="12.75" customHeight="1">
      <c r="A765" s="706"/>
      <c r="B765" s="969"/>
      <c r="C765" s="969"/>
      <c r="D765" s="969"/>
      <c r="E765" s="969"/>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685"/>
      <c r="AM765" s="685"/>
      <c r="AN765" s="680"/>
      <c r="AP765" s="3067">
        <f>Application!AJ975</f>
        <v>17801517</v>
      </c>
      <c r="AQ765" s="3067"/>
      <c r="AR765" s="3067"/>
    </row>
    <row r="766" spans="1:49" s="628" customFormat="1" ht="12.75" customHeight="1">
      <c r="A766" s="981"/>
      <c r="B766" s="1568" t="s">
        <v>2511</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914">
        <f>'Sources and Uses Budget'!S107+'Sources and Uses Budget'!T107</f>
        <v>29379240</v>
      </c>
      <c r="AG766" s="2914"/>
      <c r="AH766" s="2914"/>
      <c r="AI766" s="2914"/>
      <c r="AJ766" s="2914"/>
      <c r="AK766" s="685"/>
      <c r="AL766" s="685"/>
      <c r="AM766" s="685"/>
      <c r="AN766" s="680"/>
    </row>
    <row r="767" spans="1:49" s="628" customFormat="1" ht="12.75" customHeight="1">
      <c r="A767" s="726"/>
      <c r="B767" s="726" t="s">
        <v>2512</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3079">
        <f>AP774</f>
        <v>37882667.600000001</v>
      </c>
      <c r="AG767" s="3079"/>
      <c r="AH767" s="3079"/>
      <c r="AI767" s="3079"/>
      <c r="AJ767" s="3079"/>
      <c r="AK767" s="685"/>
      <c r="AL767" s="685"/>
      <c r="AM767" s="685"/>
      <c r="AN767" s="680"/>
      <c r="AP767" s="3067">
        <f>Application!AJ1024</f>
        <v>0</v>
      </c>
      <c r="AQ767" s="3067"/>
      <c r="AR767" s="3067"/>
    </row>
    <row r="768" spans="1:49" s="628" customFormat="1" ht="12.75" customHeight="1">
      <c r="A768" s="725"/>
      <c r="B768" s="725" t="s">
        <v>1686</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3080">
        <f>ROUNDDOWN(IF(C759="YES",((1-(AF766/AF767))*2),(1-(AF766/AF767))),2)</f>
        <v>0.22</v>
      </c>
      <c r="AG768" s="3080"/>
      <c r="AH768" s="3080"/>
      <c r="AI768" s="3080"/>
      <c r="AJ768" s="3080"/>
      <c r="AK768" s="685"/>
      <c r="AL768" s="685"/>
      <c r="AM768" s="685"/>
      <c r="AN768" s="680"/>
      <c r="AP768" s="3071">
        <f>Application!AJ1028</f>
        <v>35603034</v>
      </c>
      <c r="AQ768" s="3071"/>
      <c r="AR768" s="3071"/>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2"/>
      <c r="AG769" s="982"/>
      <c r="AH769" s="982"/>
      <c r="AI769" s="982"/>
      <c r="AJ769" s="982"/>
      <c r="AK769" s="685"/>
      <c r="AL769" s="685"/>
      <c r="AM769" s="685"/>
      <c r="AN769" s="680"/>
      <c r="AP769" s="3066">
        <f>IF(((AP767+AP768)/AP765)&gt;0.8,0.8,((AP767+AP768)/AP765))</f>
        <v>0.8</v>
      </c>
      <c r="AQ769" s="3066"/>
      <c r="AR769" s="3066"/>
    </row>
    <row r="770" spans="1:44" s="628" customFormat="1" ht="12.75" customHeight="1">
      <c r="A770" s="725"/>
      <c r="B770" s="3013" t="s">
        <v>2513</v>
      </c>
      <c r="C770" s="3014"/>
      <c r="D770" s="3014"/>
      <c r="E770" s="3014"/>
      <c r="F770" s="3014"/>
      <c r="G770" s="3014"/>
      <c r="H770" s="3014"/>
      <c r="I770" s="3014"/>
      <c r="J770" s="3014"/>
      <c r="K770" s="3014"/>
      <c r="L770" s="3014"/>
      <c r="M770" s="3014"/>
      <c r="N770" s="3014"/>
      <c r="O770" s="3014"/>
      <c r="P770" s="3014"/>
      <c r="Q770" s="3014"/>
      <c r="R770" s="3014"/>
      <c r="S770" s="3014"/>
      <c r="T770" s="3014"/>
      <c r="U770" s="3014"/>
      <c r="V770" s="3014"/>
      <c r="W770" s="3014"/>
      <c r="X770" s="3014"/>
      <c r="Y770" s="3014"/>
      <c r="Z770" s="3014"/>
      <c r="AA770" s="3014"/>
      <c r="AB770" s="3014"/>
      <c r="AC770" s="3014"/>
      <c r="AD770" s="3014"/>
      <c r="AE770" s="3014"/>
      <c r="AF770" s="3014"/>
      <c r="AG770" s="3014"/>
      <c r="AH770" s="3014"/>
      <c r="AI770" s="3014"/>
      <c r="AJ770" s="3015"/>
      <c r="AK770" s="685"/>
      <c r="AL770" s="685"/>
      <c r="AM770" s="685"/>
      <c r="AN770" s="680"/>
    </row>
    <row r="771" spans="1:44" s="628" customFormat="1" ht="12.75" customHeight="1">
      <c r="A771" s="725"/>
      <c r="B771" s="3016"/>
      <c r="C771" s="3017"/>
      <c r="D771" s="3017"/>
      <c r="E771" s="3017"/>
      <c r="F771" s="3017"/>
      <c r="G771" s="3017"/>
      <c r="H771" s="3017"/>
      <c r="I771" s="3017"/>
      <c r="J771" s="3017"/>
      <c r="K771" s="3017"/>
      <c r="L771" s="3017"/>
      <c r="M771" s="3017"/>
      <c r="N771" s="3017"/>
      <c r="O771" s="3017"/>
      <c r="P771" s="3017"/>
      <c r="Q771" s="3017"/>
      <c r="R771" s="3017"/>
      <c r="S771" s="3017"/>
      <c r="T771" s="3017"/>
      <c r="U771" s="3017"/>
      <c r="V771" s="3017"/>
      <c r="W771" s="3017"/>
      <c r="X771" s="3017"/>
      <c r="Y771" s="3017"/>
      <c r="Z771" s="3017"/>
      <c r="AA771" s="3017"/>
      <c r="AB771" s="3017"/>
      <c r="AC771" s="3017"/>
      <c r="AD771" s="3017"/>
      <c r="AE771" s="3017"/>
      <c r="AF771" s="3017"/>
      <c r="AG771" s="3017"/>
      <c r="AH771" s="3017"/>
      <c r="AI771" s="3017"/>
      <c r="AJ771" s="3018"/>
      <c r="AK771" s="685"/>
      <c r="AL771" s="685"/>
      <c r="AM771" s="685"/>
      <c r="AN771" s="680"/>
      <c r="AP771" s="3067">
        <f>AP772-AP767-AP768</f>
        <v>23641454</v>
      </c>
      <c r="AQ771" s="3068"/>
      <c r="AR771" s="3068"/>
    </row>
    <row r="772" spans="1:44" s="628" customFormat="1" ht="12.75" customHeight="1">
      <c r="A772" s="725"/>
      <c r="B772" s="3019"/>
      <c r="C772" s="3020"/>
      <c r="D772" s="3020"/>
      <c r="E772" s="3020"/>
      <c r="F772" s="3020"/>
      <c r="G772" s="3020"/>
      <c r="H772" s="3020"/>
      <c r="I772" s="3020"/>
      <c r="J772" s="3020"/>
      <c r="K772" s="3020"/>
      <c r="L772" s="3020"/>
      <c r="M772" s="3020"/>
      <c r="N772" s="3020"/>
      <c r="O772" s="3020"/>
      <c r="P772" s="3020"/>
      <c r="Q772" s="3020"/>
      <c r="R772" s="3020"/>
      <c r="S772" s="3020"/>
      <c r="T772" s="3020"/>
      <c r="U772" s="3020"/>
      <c r="V772" s="3020"/>
      <c r="W772" s="3020"/>
      <c r="X772" s="3020"/>
      <c r="Y772" s="3020"/>
      <c r="Z772" s="3020"/>
      <c r="AA772" s="3020"/>
      <c r="AB772" s="3020"/>
      <c r="AC772" s="3020"/>
      <c r="AD772" s="3020"/>
      <c r="AE772" s="3020"/>
      <c r="AF772" s="3020"/>
      <c r="AG772" s="3020"/>
      <c r="AH772" s="3020"/>
      <c r="AI772" s="3020"/>
      <c r="AJ772" s="3021"/>
      <c r="AK772" s="685"/>
      <c r="AL772" s="685"/>
      <c r="AM772" s="685"/>
      <c r="AN772" s="680"/>
      <c r="AP772" s="3067">
        <f>Application!AJ1032</f>
        <v>59244488</v>
      </c>
      <c r="AQ772" s="3067"/>
      <c r="AR772" s="3067"/>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70"/>
      <c r="AJ773" s="1670"/>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2514</v>
      </c>
      <c r="AK774" s="3022">
        <f>IF(AF768=0,0,IF((AF768*100)&gt;12,12,(AF768*100)))</f>
        <v>12</v>
      </c>
      <c r="AL774" s="3022"/>
      <c r="AM774" s="3023"/>
      <c r="AN774" s="680"/>
      <c r="AP774" s="3090">
        <f>AP771+(AP765*AP769)</f>
        <v>37882667.600000001</v>
      </c>
      <c r="AQ774" s="3091"/>
      <c r="AR774" s="3092"/>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70"/>
      <c r="AJ775" s="1670"/>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3024" t="s">
        <v>2515</v>
      </c>
      <c r="B777" s="3025"/>
      <c r="C777" s="3025"/>
      <c r="D777" s="3025"/>
      <c r="E777" s="3025"/>
      <c r="F777" s="3025"/>
      <c r="G777" s="3025"/>
      <c r="H777" s="3025"/>
      <c r="I777" s="3025"/>
      <c r="J777" s="3025"/>
      <c r="K777" s="3025"/>
      <c r="L777" s="3025"/>
      <c r="M777" s="3025"/>
      <c r="N777" s="3025"/>
      <c r="O777" s="3025"/>
      <c r="P777" s="3025"/>
      <c r="Q777" s="3025"/>
      <c r="R777" s="3025"/>
      <c r="S777" s="3025"/>
      <c r="T777" s="3025"/>
      <c r="U777" s="3025"/>
      <c r="V777" s="3025"/>
      <c r="W777" s="3025"/>
      <c r="X777" s="3025"/>
      <c r="Y777" s="3025"/>
      <c r="Z777" s="3025"/>
      <c r="AA777" s="3025"/>
      <c r="AB777" s="3025"/>
      <c r="AC777" s="3025"/>
      <c r="AD777" s="3025"/>
      <c r="AE777" s="3025"/>
      <c r="AF777" s="3025"/>
      <c r="AG777" s="3025"/>
      <c r="AH777" s="3025"/>
      <c r="AI777" s="3025"/>
      <c r="AJ777" s="3025"/>
      <c r="AK777" s="3025"/>
      <c r="AL777" s="3025"/>
      <c r="AM777" s="3025"/>
    </row>
    <row r="778" spans="1:44">
      <c r="A778" s="3026"/>
      <c r="B778" s="3026"/>
      <c r="C778" s="3026"/>
      <c r="D778" s="3026"/>
      <c r="E778" s="3026"/>
      <c r="F778" s="3026"/>
      <c r="G778" s="3026"/>
      <c r="H778" s="3026"/>
      <c r="I778" s="3026"/>
      <c r="J778" s="3026"/>
      <c r="K778" s="3026"/>
      <c r="L778" s="3026"/>
      <c r="M778" s="3026"/>
      <c r="N778" s="3026"/>
      <c r="O778" s="3026"/>
      <c r="P778" s="3026"/>
      <c r="Q778" s="3026"/>
      <c r="R778" s="3026"/>
      <c r="S778" s="3026"/>
      <c r="T778" s="3026"/>
      <c r="U778" s="3026"/>
      <c r="V778" s="3026"/>
      <c r="W778" s="3026"/>
      <c r="X778" s="3026"/>
      <c r="Y778" s="3026"/>
      <c r="Z778" s="3026"/>
      <c r="AA778" s="3026"/>
      <c r="AB778" s="3026"/>
      <c r="AC778" s="3026"/>
      <c r="AD778" s="3026"/>
      <c r="AE778" s="3026"/>
      <c r="AF778" s="3026"/>
      <c r="AG778" s="3026"/>
      <c r="AH778" s="3026"/>
      <c r="AI778" s="3026"/>
      <c r="AJ778" s="3026"/>
      <c r="AK778" s="3026"/>
      <c r="AL778" s="3026"/>
      <c r="AM778" s="3026"/>
      <c r="AO778" s="983"/>
      <c r="AP778" s="983"/>
      <c r="AQ778" s="983"/>
    </row>
    <row r="779" spans="1:44" ht="13.15">
      <c r="A779" s="705"/>
      <c r="B779" s="648"/>
      <c r="C779" s="649"/>
      <c r="D779" s="649"/>
      <c r="E779" s="649"/>
      <c r="F779" s="649"/>
      <c r="G779" s="649"/>
      <c r="H779" s="649"/>
      <c r="I779" s="1690"/>
      <c r="J779" s="1690"/>
      <c r="K779" s="1690"/>
      <c r="L779" s="1690"/>
      <c r="M779" s="1690"/>
      <c r="N779" s="1690"/>
      <c r="O779" s="1690"/>
      <c r="P779" s="1690"/>
      <c r="Q779" s="1690"/>
      <c r="R779" s="77"/>
      <c r="S779" s="882"/>
      <c r="T779" s="882"/>
      <c r="U779" s="882"/>
      <c r="V779" s="882"/>
      <c r="W779" s="882"/>
      <c r="X779" s="882"/>
      <c r="Y779" s="882"/>
      <c r="Z779" s="882"/>
      <c r="AA779" s="882"/>
      <c r="AB779" s="882"/>
      <c r="AC779" s="882"/>
      <c r="AD779" s="882"/>
      <c r="AE779" s="882"/>
      <c r="AF779" s="77"/>
      <c r="AG779" s="882"/>
      <c r="AH779" s="882"/>
      <c r="AI779" s="882"/>
      <c r="AJ779" s="882"/>
      <c r="AK779" s="705"/>
      <c r="AL779" s="705"/>
      <c r="AM779" s="614"/>
      <c r="AO779" s="983"/>
      <c r="AP779" s="983"/>
      <c r="AQ779" s="983"/>
    </row>
    <row r="780" spans="1:44" ht="13.15">
      <c r="A780" s="3027"/>
      <c r="B780" s="3027"/>
      <c r="C780" s="3027"/>
      <c r="D780" s="3027"/>
      <c r="E780" s="3027"/>
      <c r="F780" s="3027"/>
      <c r="G780" s="3027"/>
      <c r="H780" s="3027"/>
      <c r="I780" s="3027"/>
      <c r="J780" s="3027"/>
      <c r="K780" s="3027"/>
      <c r="L780" s="3027"/>
      <c r="M780" s="3027"/>
      <c r="N780" s="3027"/>
      <c r="O780" s="3027"/>
      <c r="P780" s="3027"/>
      <c r="Q780" s="3027"/>
      <c r="R780" s="3027"/>
      <c r="S780" s="3027"/>
      <c r="T780" s="3027"/>
      <c r="U780" s="3027"/>
      <c r="V780" s="3027"/>
      <c r="W780" s="3027"/>
      <c r="X780" s="3027"/>
      <c r="Y780" s="3027"/>
      <c r="Z780" s="3027"/>
      <c r="AA780" s="3027"/>
      <c r="AB780" s="3027"/>
      <c r="AC780" s="3027"/>
      <c r="AD780" s="3027"/>
      <c r="AE780" s="3027"/>
      <c r="AF780" s="3027"/>
      <c r="AG780" s="3027"/>
      <c r="AH780" s="3027"/>
      <c r="AI780" s="3027"/>
      <c r="AJ780" s="3027"/>
      <c r="AK780" s="3027"/>
      <c r="AL780" s="3027"/>
      <c r="AM780" s="3027"/>
      <c r="AO780" s="893"/>
      <c r="AP780" s="984"/>
      <c r="AQ780" s="983"/>
    </row>
    <row r="781" spans="1:44" ht="13.15">
      <c r="A781" s="3027"/>
      <c r="B781" s="3027"/>
      <c r="C781" s="3027"/>
      <c r="D781" s="3027"/>
      <c r="E781" s="3027"/>
      <c r="F781" s="3027"/>
      <c r="G781" s="3027"/>
      <c r="H781" s="3027"/>
      <c r="I781" s="3027"/>
      <c r="J781" s="3027"/>
      <c r="K781" s="3027"/>
      <c r="L781" s="3027"/>
      <c r="M781" s="3027"/>
      <c r="N781" s="3027"/>
      <c r="O781" s="3027"/>
      <c r="P781" s="3027"/>
      <c r="Q781" s="3027"/>
      <c r="R781" s="3027"/>
      <c r="S781" s="3027"/>
      <c r="T781" s="3027"/>
      <c r="U781" s="3027"/>
      <c r="V781" s="3027"/>
      <c r="W781" s="3027"/>
      <c r="X781" s="3027"/>
      <c r="Y781" s="3027"/>
      <c r="Z781" s="3027"/>
      <c r="AA781" s="3027"/>
      <c r="AB781" s="3027"/>
      <c r="AC781" s="3027"/>
      <c r="AD781" s="3027"/>
      <c r="AE781" s="3027"/>
      <c r="AF781" s="3027"/>
      <c r="AG781" s="3027"/>
      <c r="AH781" s="3027"/>
      <c r="AI781" s="3027"/>
      <c r="AJ781" s="3027"/>
      <c r="AK781" s="3027"/>
      <c r="AL781" s="3027"/>
      <c r="AM781" s="3027"/>
      <c r="AO781" s="984"/>
      <c r="AQ781" s="983"/>
    </row>
    <row r="782" spans="1:44" ht="13.15">
      <c r="A782" s="985"/>
      <c r="B782" s="784"/>
      <c r="C782" s="784"/>
      <c r="D782" s="784"/>
      <c r="E782" s="784"/>
      <c r="F782" s="784"/>
      <c r="G782" s="784"/>
      <c r="H782" s="784"/>
      <c r="I782" s="784"/>
      <c r="J782" s="784"/>
      <c r="K782" s="784"/>
      <c r="L782" s="784"/>
      <c r="M782" s="784"/>
      <c r="N782" s="784"/>
      <c r="O782" s="784"/>
      <c r="P782" s="784"/>
      <c r="Q782" s="784"/>
      <c r="R782" s="784"/>
      <c r="S782" s="788"/>
      <c r="T782" s="3028" t="s">
        <v>2516</v>
      </c>
      <c r="U782" s="3029"/>
      <c r="V782" s="3029"/>
      <c r="W782" s="3029"/>
      <c r="X782" s="3029"/>
      <c r="Y782" s="3030"/>
      <c r="Z782" s="3028" t="s">
        <v>2517</v>
      </c>
      <c r="AA782" s="3029"/>
      <c r="AB782" s="3029"/>
      <c r="AC782" s="3029"/>
      <c r="AD782" s="3029"/>
      <c r="AE782" s="3030"/>
      <c r="AF782" s="3028" t="s">
        <v>2518</v>
      </c>
      <c r="AG782" s="3029"/>
      <c r="AH782" s="3029"/>
      <c r="AI782" s="3029"/>
      <c r="AJ782" s="3029"/>
      <c r="AK782" s="3030"/>
      <c r="AL782" s="986"/>
      <c r="AM782" s="885"/>
      <c r="AO782" s="984"/>
      <c r="AP782" s="983"/>
      <c r="AQ782" s="983"/>
    </row>
    <row r="783" spans="1:44" ht="13.15">
      <c r="A783" s="987"/>
      <c r="B783" s="822"/>
      <c r="C783" s="822"/>
      <c r="D783" s="822"/>
      <c r="E783" s="822"/>
      <c r="F783" s="822"/>
      <c r="G783" s="822"/>
      <c r="H783" s="822"/>
      <c r="I783" s="822"/>
      <c r="J783" s="822"/>
      <c r="K783" s="822"/>
      <c r="L783" s="822"/>
      <c r="M783" s="822"/>
      <c r="N783" s="822"/>
      <c r="O783" s="822"/>
      <c r="P783" s="822"/>
      <c r="Q783" s="822"/>
      <c r="R783" s="822"/>
      <c r="S783" s="988"/>
      <c r="T783" s="3031"/>
      <c r="U783" s="3032"/>
      <c r="V783" s="3032"/>
      <c r="W783" s="3032"/>
      <c r="X783" s="3032"/>
      <c r="Y783" s="3033"/>
      <c r="Z783" s="3031"/>
      <c r="AA783" s="3032"/>
      <c r="AB783" s="3032"/>
      <c r="AC783" s="3032"/>
      <c r="AD783" s="3032"/>
      <c r="AE783" s="3033"/>
      <c r="AF783" s="3031"/>
      <c r="AG783" s="3032"/>
      <c r="AH783" s="3032"/>
      <c r="AI783" s="3032"/>
      <c r="AJ783" s="3032"/>
      <c r="AK783" s="3033"/>
      <c r="AL783" s="986"/>
      <c r="AM783" s="885"/>
      <c r="AO783" s="984"/>
      <c r="AP783" s="983"/>
      <c r="AQ783" s="983"/>
    </row>
    <row r="784" spans="1:44" ht="13.15">
      <c r="A784" s="987" t="s">
        <v>52</v>
      </c>
      <c r="B784" s="3006" t="s">
        <v>2098</v>
      </c>
      <c r="C784" s="3006"/>
      <c r="D784" s="3006"/>
      <c r="E784" s="3006"/>
      <c r="F784" s="3006"/>
      <c r="G784" s="3006"/>
      <c r="H784" s="3006"/>
      <c r="I784" s="3006"/>
      <c r="J784" s="3006"/>
      <c r="K784" s="3006"/>
      <c r="L784" s="3006"/>
      <c r="M784" s="3006"/>
      <c r="N784" s="3006"/>
      <c r="O784" s="3006"/>
      <c r="P784" s="3006"/>
      <c r="Q784" s="3006"/>
      <c r="R784" s="3006"/>
      <c r="S784" s="3007"/>
      <c r="T784" s="3008">
        <f>AK51</f>
        <v>0</v>
      </c>
      <c r="U784" s="3009"/>
      <c r="V784" s="3009"/>
      <c r="W784" s="3009"/>
      <c r="X784" s="3009"/>
      <c r="Y784" s="3010"/>
      <c r="Z784" s="3011">
        <v>20</v>
      </c>
      <c r="AA784" s="3009"/>
      <c r="AB784" s="3009"/>
      <c r="AC784" s="3009"/>
      <c r="AD784" s="3009"/>
      <c r="AE784" s="3010"/>
      <c r="AF784" s="3012">
        <f>IF(T784&gt;Z784,Z784,T784)</f>
        <v>0</v>
      </c>
      <c r="AG784" s="3012"/>
      <c r="AH784" s="3012"/>
      <c r="AI784" s="3012"/>
      <c r="AJ784" s="3012"/>
      <c r="AK784" s="3012"/>
      <c r="AL784" s="986"/>
      <c r="AM784" s="885"/>
      <c r="AO784" s="983"/>
      <c r="AP784" s="983"/>
      <c r="AQ784" s="983"/>
    </row>
    <row r="785" spans="1:81" ht="13.15">
      <c r="A785" s="987" t="s">
        <v>2485</v>
      </c>
      <c r="B785" s="3006" t="s">
        <v>746</v>
      </c>
      <c r="C785" s="3006"/>
      <c r="D785" s="3006"/>
      <c r="E785" s="3006"/>
      <c r="F785" s="3006"/>
      <c r="G785" s="3006"/>
      <c r="H785" s="3006"/>
      <c r="I785" s="3006"/>
      <c r="J785" s="3006"/>
      <c r="K785" s="3006"/>
      <c r="L785" s="3006"/>
      <c r="M785" s="3006"/>
      <c r="N785" s="3006"/>
      <c r="O785" s="3006"/>
      <c r="P785" s="3006"/>
      <c r="Q785" s="3006"/>
      <c r="R785" s="3006"/>
      <c r="S785" s="3007"/>
      <c r="T785" s="3008">
        <f>AK72</f>
        <v>10</v>
      </c>
      <c r="U785" s="3009"/>
      <c r="V785" s="3009"/>
      <c r="W785" s="3009"/>
      <c r="X785" s="3009"/>
      <c r="Y785" s="3010"/>
      <c r="Z785" s="3011">
        <v>10</v>
      </c>
      <c r="AA785" s="3009"/>
      <c r="AB785" s="3009"/>
      <c r="AC785" s="3009"/>
      <c r="AD785" s="3009"/>
      <c r="AE785" s="3010"/>
      <c r="AF785" s="3012">
        <f>IF(T785&gt;Z785,Z785,T785)</f>
        <v>10</v>
      </c>
      <c r="AG785" s="3012"/>
      <c r="AH785" s="3012"/>
      <c r="AI785" s="3012"/>
      <c r="AJ785" s="3012"/>
      <c r="AK785" s="3012"/>
      <c r="AL785" s="986"/>
      <c r="AM785" s="885"/>
      <c r="AO785" s="983"/>
      <c r="AP785" s="983"/>
      <c r="AQ785" s="983"/>
    </row>
    <row r="786" spans="1:81" ht="13.15">
      <c r="A786" s="987" t="s">
        <v>2493</v>
      </c>
      <c r="B786" s="3006" t="s">
        <v>2136</v>
      </c>
      <c r="C786" s="3006"/>
      <c r="D786" s="3006"/>
      <c r="E786" s="3006"/>
      <c r="F786" s="3006"/>
      <c r="G786" s="3006"/>
      <c r="H786" s="3006"/>
      <c r="I786" s="3006"/>
      <c r="J786" s="3006"/>
      <c r="K786" s="3006"/>
      <c r="L786" s="3006"/>
      <c r="M786" s="3006"/>
      <c r="N786" s="3006"/>
      <c r="O786" s="3006"/>
      <c r="P786" s="3006"/>
      <c r="Q786" s="3006"/>
      <c r="R786" s="3006"/>
      <c r="S786" s="3007"/>
      <c r="T786" s="3008">
        <f>AK97</f>
        <v>20</v>
      </c>
      <c r="U786" s="3009"/>
      <c r="V786" s="3009"/>
      <c r="W786" s="3009"/>
      <c r="X786" s="3009"/>
      <c r="Y786" s="3010"/>
      <c r="Z786" s="3011">
        <v>20</v>
      </c>
      <c r="AA786" s="3009"/>
      <c r="AB786" s="3009"/>
      <c r="AC786" s="3009"/>
      <c r="AD786" s="3009"/>
      <c r="AE786" s="3010"/>
      <c r="AF786" s="3012">
        <f>IF(T786&gt;Z786,Z786,T786)</f>
        <v>20</v>
      </c>
      <c r="AG786" s="3012"/>
      <c r="AH786" s="3012"/>
      <c r="AI786" s="3012"/>
      <c r="AJ786" s="3012"/>
      <c r="AK786" s="3012"/>
      <c r="AL786" s="986"/>
      <c r="AM786" s="885"/>
      <c r="AO786" s="983"/>
      <c r="AP786" s="983"/>
      <c r="AQ786" s="983"/>
    </row>
    <row r="787" spans="1:81" ht="13.15">
      <c r="A787" s="987" t="s">
        <v>2519</v>
      </c>
      <c r="B787" s="3006" t="s">
        <v>2147</v>
      </c>
      <c r="C787" s="3006"/>
      <c r="D787" s="3006"/>
      <c r="E787" s="3006"/>
      <c r="F787" s="3006"/>
      <c r="G787" s="3006"/>
      <c r="H787" s="3006"/>
      <c r="I787" s="3006"/>
      <c r="J787" s="3006"/>
      <c r="K787" s="3006"/>
      <c r="L787" s="3006"/>
      <c r="M787" s="3006"/>
      <c r="N787" s="3006"/>
      <c r="O787" s="3006"/>
      <c r="P787" s="3006"/>
      <c r="Q787" s="3006"/>
      <c r="R787" s="3006"/>
      <c r="S787" s="3007"/>
      <c r="T787" s="3008">
        <f>AK131</f>
        <v>10</v>
      </c>
      <c r="U787" s="3009"/>
      <c r="V787" s="3009"/>
      <c r="W787" s="3009"/>
      <c r="X787" s="3009"/>
      <c r="Y787" s="3010"/>
      <c r="Z787" s="3011">
        <v>10</v>
      </c>
      <c r="AA787" s="3009"/>
      <c r="AB787" s="3009"/>
      <c r="AC787" s="3009"/>
      <c r="AD787" s="3009"/>
      <c r="AE787" s="3010"/>
      <c r="AF787" s="3012">
        <f>IF(T787&gt;Z787,Z787,T787)</f>
        <v>10</v>
      </c>
      <c r="AG787" s="3012"/>
      <c r="AH787" s="3012"/>
      <c r="AI787" s="3012"/>
      <c r="AJ787" s="3012"/>
      <c r="AK787" s="3012"/>
      <c r="AL787" s="986"/>
      <c r="AM787" s="885"/>
      <c r="AO787" s="983"/>
      <c r="AP787" s="983"/>
      <c r="AQ787" s="983"/>
    </row>
    <row r="788" spans="1:81" ht="13.15">
      <c r="A788" s="1694" t="s">
        <v>2520</v>
      </c>
      <c r="B788" s="3006" t="s">
        <v>2521</v>
      </c>
      <c r="C788" s="3006"/>
      <c r="D788" s="3006"/>
      <c r="E788" s="3006"/>
      <c r="F788" s="3006"/>
      <c r="G788" s="3006"/>
      <c r="H788" s="3006"/>
      <c r="I788" s="3006"/>
      <c r="J788" s="3006"/>
      <c r="K788" s="3006"/>
      <c r="L788" s="3006"/>
      <c r="M788" s="3006"/>
      <c r="N788" s="3006"/>
      <c r="O788" s="3006"/>
      <c r="P788" s="3006"/>
      <c r="Q788" s="3006"/>
      <c r="R788" s="3006"/>
      <c r="S788" s="3007"/>
      <c r="T788" s="3034">
        <f>SUM(T789:Y790)</f>
        <v>10</v>
      </c>
      <c r="U788" s="3034"/>
      <c r="V788" s="3034"/>
      <c r="W788" s="3034"/>
      <c r="X788" s="3034"/>
      <c r="Y788" s="3034"/>
      <c r="Z788" s="3012">
        <v>10</v>
      </c>
      <c r="AA788" s="3012"/>
      <c r="AB788" s="3012"/>
      <c r="AC788" s="3012"/>
      <c r="AD788" s="3012"/>
      <c r="AE788" s="3012"/>
      <c r="AF788" s="3012">
        <f>IF(T788&gt;Z788,Z788,T788)</f>
        <v>10</v>
      </c>
      <c r="AG788" s="3012"/>
      <c r="AH788" s="3012"/>
      <c r="AI788" s="3012"/>
      <c r="AJ788" s="3012"/>
      <c r="AK788" s="3012"/>
      <c r="AL788" s="986"/>
      <c r="AM788" s="885"/>
    </row>
    <row r="789" spans="1:81" ht="13.15">
      <c r="A789" s="612"/>
      <c r="B789" s="689"/>
      <c r="C789" s="3035" t="s">
        <v>2522</v>
      </c>
      <c r="D789" s="3035"/>
      <c r="E789" s="3035"/>
      <c r="F789" s="3035"/>
      <c r="G789" s="3035"/>
      <c r="H789" s="3035"/>
      <c r="I789" s="3035"/>
      <c r="J789" s="3035"/>
      <c r="K789" s="3035"/>
      <c r="L789" s="3035"/>
      <c r="M789" s="3035"/>
      <c r="N789" s="3035"/>
      <c r="O789" s="3035"/>
      <c r="P789" s="3035"/>
      <c r="Q789" s="3035"/>
      <c r="R789" s="3035"/>
      <c r="S789" s="3036"/>
      <c r="T789" s="2906">
        <f>AJ149</f>
        <v>7</v>
      </c>
      <c r="U789" s="2906"/>
      <c r="V789" s="2906"/>
      <c r="W789" s="2906"/>
      <c r="X789" s="2906"/>
      <c r="Y789" s="2906"/>
      <c r="Z789" s="3037">
        <v>7</v>
      </c>
      <c r="AA789" s="3037"/>
      <c r="AB789" s="3037"/>
      <c r="AC789" s="3037"/>
      <c r="AD789" s="3037"/>
      <c r="AE789" s="3037"/>
      <c r="AF789" s="3038"/>
      <c r="AG789" s="3038"/>
      <c r="AH789" s="3038"/>
      <c r="AI789" s="3038"/>
      <c r="AJ789" s="3038"/>
      <c r="AK789" s="3038"/>
      <c r="AL789" s="986"/>
      <c r="AM789" s="885"/>
    </row>
    <row r="790" spans="1:81" ht="13.15">
      <c r="A790" s="989"/>
      <c r="B790" s="689"/>
      <c r="C790" s="3035" t="s">
        <v>2523</v>
      </c>
      <c r="D790" s="3035"/>
      <c r="E790" s="3035"/>
      <c r="F790" s="3035"/>
      <c r="G790" s="3035"/>
      <c r="H790" s="3035"/>
      <c r="I790" s="3035"/>
      <c r="J790" s="3035"/>
      <c r="K790" s="3035"/>
      <c r="L790" s="3035"/>
      <c r="M790" s="3035"/>
      <c r="N790" s="3035"/>
      <c r="O790" s="3035"/>
      <c r="P790" s="3035"/>
      <c r="Q790" s="3035"/>
      <c r="R790" s="3035"/>
      <c r="S790" s="3036"/>
      <c r="T790" s="2906">
        <f>AJ163</f>
        <v>3</v>
      </c>
      <c r="U790" s="2906"/>
      <c r="V790" s="2906"/>
      <c r="W790" s="2906"/>
      <c r="X790" s="2906"/>
      <c r="Y790" s="2906"/>
      <c r="Z790" s="3037">
        <v>3</v>
      </c>
      <c r="AA790" s="3037"/>
      <c r="AB790" s="3037"/>
      <c r="AC790" s="3037"/>
      <c r="AD790" s="3037"/>
      <c r="AE790" s="3037"/>
      <c r="AF790" s="3038"/>
      <c r="AG790" s="3038"/>
      <c r="AH790" s="3038"/>
      <c r="AI790" s="3038"/>
      <c r="AJ790" s="3038"/>
      <c r="AK790" s="3038"/>
      <c r="AL790" s="986"/>
      <c r="AM790" s="885"/>
      <c r="AO790" s="628"/>
    </row>
    <row r="791" spans="1:81" ht="13.15">
      <c r="A791" s="1694" t="s">
        <v>2191</v>
      </c>
      <c r="B791" s="3006" t="s">
        <v>2524</v>
      </c>
      <c r="C791" s="3006"/>
      <c r="D791" s="3006"/>
      <c r="E791" s="3006"/>
      <c r="F791" s="3006"/>
      <c r="G791" s="3006"/>
      <c r="H791" s="3006"/>
      <c r="I791" s="3006"/>
      <c r="J791" s="3006"/>
      <c r="K791" s="3006"/>
      <c r="L791" s="3006"/>
      <c r="M791" s="3006"/>
      <c r="N791" s="3006"/>
      <c r="O791" s="3006"/>
      <c r="P791" s="3006"/>
      <c r="Q791" s="3006"/>
      <c r="R791" s="3006"/>
      <c r="S791" s="3007"/>
      <c r="T791" s="3034">
        <f>AK174</f>
        <v>10</v>
      </c>
      <c r="U791" s="3034"/>
      <c r="V791" s="3034"/>
      <c r="W791" s="3034"/>
      <c r="X791" s="3034"/>
      <c r="Y791" s="3034"/>
      <c r="Z791" s="3012">
        <v>10</v>
      </c>
      <c r="AA791" s="3012"/>
      <c r="AB791" s="3012"/>
      <c r="AC791" s="3012"/>
      <c r="AD791" s="3012"/>
      <c r="AE791" s="3012"/>
      <c r="AF791" s="3012">
        <f>IF(T791&gt;Z791,Z791,T791)</f>
        <v>10</v>
      </c>
      <c r="AG791" s="3012"/>
      <c r="AH791" s="3012"/>
      <c r="AI791" s="3012"/>
      <c r="AJ791" s="3012"/>
      <c r="AK791" s="3012"/>
      <c r="AL791" s="986"/>
      <c r="AM791" s="885"/>
    </row>
    <row r="792" spans="1:81" ht="13.15">
      <c r="A792" s="987" t="s">
        <v>2201</v>
      </c>
      <c r="B792" s="3006" t="s">
        <v>2202</v>
      </c>
      <c r="C792" s="3006"/>
      <c r="D792" s="3006"/>
      <c r="E792" s="3006"/>
      <c r="F792" s="3006"/>
      <c r="G792" s="3006"/>
      <c r="H792" s="3006"/>
      <c r="I792" s="3006"/>
      <c r="J792" s="3006"/>
      <c r="K792" s="3006"/>
      <c r="L792" s="3006"/>
      <c r="M792" s="3006"/>
      <c r="N792" s="3006"/>
      <c r="O792" s="3006"/>
      <c r="P792" s="3006"/>
      <c r="Q792" s="3006"/>
      <c r="R792" s="3006"/>
      <c r="S792" s="3007"/>
      <c r="T792" s="3034">
        <f>AK256</f>
        <v>8</v>
      </c>
      <c r="U792" s="3034"/>
      <c r="V792" s="3034"/>
      <c r="W792" s="3034"/>
      <c r="X792" s="3034"/>
      <c r="Y792" s="3034"/>
      <c r="Z792" s="3011">
        <v>8</v>
      </c>
      <c r="AA792" s="3009"/>
      <c r="AB792" s="3009"/>
      <c r="AC792" s="3009"/>
      <c r="AD792" s="3009"/>
      <c r="AE792" s="3010"/>
      <c r="AF792" s="3012">
        <f>IF(T792&gt;Z792,Z792,T792)</f>
        <v>8</v>
      </c>
      <c r="AG792" s="3012"/>
      <c r="AH792" s="3012"/>
      <c r="AI792" s="3012"/>
      <c r="AJ792" s="3012"/>
      <c r="AK792" s="3012"/>
      <c r="AL792" s="986"/>
      <c r="AM792" s="885"/>
    </row>
    <row r="793" spans="1:81" s="611" customFormat="1" ht="13.15" hidden="1">
      <c r="A793" s="1694" t="s">
        <v>1063</v>
      </c>
      <c r="B793" s="3006" t="s">
        <v>2525</v>
      </c>
      <c r="C793" s="3006"/>
      <c r="D793" s="3006"/>
      <c r="E793" s="3006"/>
      <c r="F793" s="3006"/>
      <c r="G793" s="3006"/>
      <c r="H793" s="3006"/>
      <c r="I793" s="3006"/>
      <c r="J793" s="3006"/>
      <c r="K793" s="3006"/>
      <c r="L793" s="3006"/>
      <c r="M793" s="3006"/>
      <c r="N793" s="3006"/>
      <c r="O793" s="3006"/>
      <c r="P793" s="3006"/>
      <c r="Q793" s="3006"/>
      <c r="R793" s="3006"/>
      <c r="S793" s="3007"/>
      <c r="T793" s="3034">
        <f>IF(AK750&gt;5,5,AK750)</f>
        <v>0</v>
      </c>
      <c r="U793" s="3034"/>
      <c r="V793" s="3034"/>
      <c r="W793" s="3034"/>
      <c r="X793" s="3034"/>
      <c r="Y793" s="3034"/>
      <c r="Z793" s="3012">
        <v>5</v>
      </c>
      <c r="AA793" s="3012"/>
      <c r="AB793" s="3012"/>
      <c r="AC793" s="3012"/>
      <c r="AD793" s="3012"/>
      <c r="AE793" s="3012"/>
      <c r="AF793" s="3012">
        <f>IF(T793&gt;Z793,5,T793)</f>
        <v>0</v>
      </c>
      <c r="AG793" s="3012"/>
      <c r="AH793" s="3012"/>
      <c r="AI793" s="3012"/>
      <c r="AJ793" s="3012"/>
      <c r="AK793" s="3012"/>
      <c r="AL793" s="986"/>
      <c r="AM793" s="885"/>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ht="13.15">
      <c r="A794" s="987" t="s">
        <v>2253</v>
      </c>
      <c r="B794" s="3006" t="s">
        <v>2526</v>
      </c>
      <c r="C794" s="3006"/>
      <c r="D794" s="3006"/>
      <c r="E794" s="3006"/>
      <c r="F794" s="3006"/>
      <c r="G794" s="3006"/>
      <c r="H794" s="3006"/>
      <c r="I794" s="3006"/>
      <c r="J794" s="3006"/>
      <c r="K794" s="3006"/>
      <c r="L794" s="3006"/>
      <c r="M794" s="3006"/>
      <c r="N794" s="3006"/>
      <c r="O794" s="3006"/>
      <c r="P794" s="3006"/>
      <c r="Q794" s="3006"/>
      <c r="R794" s="3006"/>
      <c r="S794" s="3007"/>
      <c r="T794" s="3034">
        <f>AK267</f>
        <v>10</v>
      </c>
      <c r="U794" s="3034"/>
      <c r="V794" s="3034"/>
      <c r="W794" s="3034"/>
      <c r="X794" s="3034"/>
      <c r="Y794" s="3034"/>
      <c r="Z794" s="3012">
        <v>10</v>
      </c>
      <c r="AA794" s="3012"/>
      <c r="AB794" s="3012"/>
      <c r="AC794" s="3012"/>
      <c r="AD794" s="3012"/>
      <c r="AE794" s="3012"/>
      <c r="AF794" s="3041">
        <f>IF(T794&gt;Z794,Z794,T794)</f>
        <v>10</v>
      </c>
      <c r="AG794" s="3042"/>
      <c r="AH794" s="3042"/>
      <c r="AI794" s="3042"/>
      <c r="AJ794" s="3042"/>
      <c r="AK794" s="3043"/>
      <c r="AL794" s="986"/>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ht="13.15">
      <c r="A795" s="1694" t="s">
        <v>2257</v>
      </c>
      <c r="B795" s="3006" t="s">
        <v>2527</v>
      </c>
      <c r="C795" s="3006"/>
      <c r="D795" s="3006"/>
      <c r="E795" s="3006"/>
      <c r="F795" s="3006"/>
      <c r="G795" s="3006"/>
      <c r="H795" s="3006"/>
      <c r="I795" s="3006"/>
      <c r="J795" s="3006"/>
      <c r="K795" s="3006"/>
      <c r="L795" s="3006"/>
      <c r="M795" s="3006"/>
      <c r="N795" s="3006"/>
      <c r="O795" s="3006"/>
      <c r="P795" s="3006"/>
      <c r="Q795" s="3006"/>
      <c r="R795" s="3006"/>
      <c r="S795" s="3007"/>
      <c r="T795" s="3034">
        <f>AK553</f>
        <v>19</v>
      </c>
      <c r="U795" s="3034"/>
      <c r="V795" s="3034"/>
      <c r="W795" s="3034"/>
      <c r="X795" s="3034"/>
      <c r="Y795" s="3034"/>
      <c r="Z795" s="3041">
        <v>20</v>
      </c>
      <c r="AA795" s="3042"/>
      <c r="AB795" s="3042"/>
      <c r="AC795" s="3042"/>
      <c r="AD795" s="3042"/>
      <c r="AE795" s="3043"/>
      <c r="AF795" s="3041">
        <f>IF(T795&gt;Z795,Z795,T795)</f>
        <v>19</v>
      </c>
      <c r="AG795" s="3056"/>
      <c r="AH795" s="3056"/>
      <c r="AI795" s="3056"/>
      <c r="AJ795" s="3056"/>
      <c r="AK795" s="3057"/>
      <c r="AL795" s="990"/>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ht="13.15">
      <c r="A796" s="1694"/>
      <c r="B796" s="1691"/>
      <c r="C796" s="991" t="s">
        <v>2528</v>
      </c>
      <c r="D796" s="992"/>
      <c r="E796" s="992"/>
      <c r="F796" s="992"/>
      <c r="G796" s="992"/>
      <c r="H796" s="992"/>
      <c r="I796" s="992"/>
      <c r="J796" s="992"/>
      <c r="K796" s="992"/>
      <c r="L796" s="992"/>
      <c r="M796" s="992"/>
      <c r="N796" s="992"/>
      <c r="O796" s="992"/>
      <c r="P796" s="992"/>
      <c r="Q796" s="992"/>
      <c r="R796" s="1691"/>
      <c r="S796" s="1692"/>
      <c r="T796" s="2906">
        <f>AK320</f>
        <v>9</v>
      </c>
      <c r="U796" s="2906"/>
      <c r="V796" s="2906"/>
      <c r="W796" s="2906"/>
      <c r="X796" s="2906"/>
      <c r="Y796" s="2906"/>
      <c r="Z796" s="2911">
        <v>20</v>
      </c>
      <c r="AA796" s="2912"/>
      <c r="AB796" s="2912"/>
      <c r="AC796" s="2912"/>
      <c r="AD796" s="2912"/>
      <c r="AE796" s="2913"/>
      <c r="AF796" s="3038"/>
      <c r="AG796" s="3038"/>
      <c r="AH796" s="3038"/>
      <c r="AI796" s="3038"/>
      <c r="AJ796" s="3038"/>
      <c r="AK796" s="3038"/>
      <c r="AL796" s="990"/>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ht="13.15">
      <c r="A797" s="1694"/>
      <c r="B797" s="1691"/>
      <c r="C797" s="991" t="s">
        <v>2529</v>
      </c>
      <c r="D797" s="991"/>
      <c r="E797" s="991"/>
      <c r="F797" s="991"/>
      <c r="G797" s="991"/>
      <c r="H797" s="991"/>
      <c r="I797" s="991"/>
      <c r="J797" s="991"/>
      <c r="K797" s="991"/>
      <c r="L797" s="991"/>
      <c r="M797" s="991"/>
      <c r="N797" s="991"/>
      <c r="O797" s="991"/>
      <c r="P797" s="991"/>
      <c r="Q797" s="991"/>
      <c r="R797" s="1691"/>
      <c r="S797" s="1692"/>
      <c r="T797" s="2906">
        <f>AK551</f>
        <v>10</v>
      </c>
      <c r="U797" s="2906"/>
      <c r="V797" s="2906"/>
      <c r="W797" s="2906"/>
      <c r="X797" s="2906"/>
      <c r="Y797" s="2906"/>
      <c r="Z797" s="2911">
        <v>10</v>
      </c>
      <c r="AA797" s="2912"/>
      <c r="AB797" s="2912"/>
      <c r="AC797" s="2912"/>
      <c r="AD797" s="2912"/>
      <c r="AE797" s="2913"/>
      <c r="AF797" s="3038"/>
      <c r="AG797" s="3038"/>
      <c r="AH797" s="3038"/>
      <c r="AI797" s="3038"/>
      <c r="AJ797" s="3038"/>
      <c r="AK797" s="3038"/>
      <c r="AL797" s="990"/>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ht="13.15">
      <c r="A798" s="1694" t="s">
        <v>2387</v>
      </c>
      <c r="B798" s="3006" t="s">
        <v>2388</v>
      </c>
      <c r="C798" s="3006"/>
      <c r="D798" s="3006"/>
      <c r="E798" s="3006"/>
      <c r="F798" s="3006"/>
      <c r="G798" s="3006"/>
      <c r="H798" s="3006"/>
      <c r="I798" s="3006"/>
      <c r="J798" s="3006"/>
      <c r="K798" s="3006"/>
      <c r="L798" s="3006"/>
      <c r="M798" s="3006"/>
      <c r="N798" s="3006"/>
      <c r="O798" s="3006"/>
      <c r="P798" s="3006"/>
      <c r="Q798" s="3006"/>
      <c r="R798" s="3006"/>
      <c r="S798" s="3007"/>
      <c r="T798" s="3034">
        <f>AK684</f>
        <v>10</v>
      </c>
      <c r="U798" s="3034"/>
      <c r="V798" s="3034"/>
      <c r="W798" s="3034"/>
      <c r="X798" s="3034"/>
      <c r="Y798" s="3034"/>
      <c r="Z798" s="3041">
        <v>10</v>
      </c>
      <c r="AA798" s="3042"/>
      <c r="AB798" s="3042"/>
      <c r="AC798" s="3042"/>
      <c r="AD798" s="3042"/>
      <c r="AE798" s="3043"/>
      <c r="AF798" s="3012">
        <f>IF(T798&gt;Z798,Z798,T798)</f>
        <v>10</v>
      </c>
      <c r="AG798" s="3012"/>
      <c r="AH798" s="3012"/>
      <c r="AI798" s="3012"/>
      <c r="AJ798" s="3012"/>
      <c r="AK798" s="3012"/>
      <c r="AL798" s="990"/>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ht="13.15">
      <c r="A799" s="1694" t="s">
        <v>2503</v>
      </c>
      <c r="B799" s="3006" t="s">
        <v>2504</v>
      </c>
      <c r="C799" s="3006"/>
      <c r="D799" s="3006"/>
      <c r="E799" s="3006"/>
      <c r="F799" s="3006"/>
      <c r="G799" s="3006"/>
      <c r="H799" s="3006"/>
      <c r="I799" s="3006"/>
      <c r="J799" s="3006"/>
      <c r="K799" s="3006"/>
      <c r="L799" s="3006"/>
      <c r="M799" s="3006"/>
      <c r="N799" s="3006"/>
      <c r="O799" s="3006"/>
      <c r="P799" s="3006"/>
      <c r="Q799" s="3006"/>
      <c r="R799" s="3006"/>
      <c r="S799" s="3007"/>
      <c r="T799" s="3034">
        <f>AK774</f>
        <v>12</v>
      </c>
      <c r="U799" s="3034"/>
      <c r="V799" s="3034"/>
      <c r="W799" s="3034"/>
      <c r="X799" s="3034"/>
      <c r="Y799" s="3034"/>
      <c r="Z799" s="3041">
        <v>12</v>
      </c>
      <c r="AA799" s="3042"/>
      <c r="AB799" s="3042"/>
      <c r="AC799" s="3042"/>
      <c r="AD799" s="3042"/>
      <c r="AE799" s="3043"/>
      <c r="AF799" s="3012">
        <f>IF(T799&gt;Z799,Z799,T799)</f>
        <v>12</v>
      </c>
      <c r="AG799" s="3012"/>
      <c r="AH799" s="3012"/>
      <c r="AI799" s="3012"/>
      <c r="AJ799" s="3012"/>
      <c r="AK799" s="3012"/>
      <c r="AL799" s="990"/>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ht="13.15">
      <c r="A800" s="3039" t="s">
        <v>2530</v>
      </c>
      <c r="B800" s="3006"/>
      <c r="C800" s="3006"/>
      <c r="D800" s="3006"/>
      <c r="E800" s="3006"/>
      <c r="F800" s="3006"/>
      <c r="G800" s="3006"/>
      <c r="H800" s="3006"/>
      <c r="I800" s="3006"/>
      <c r="J800" s="3006"/>
      <c r="K800" s="3006"/>
      <c r="L800" s="3006"/>
      <c r="M800" s="3006"/>
      <c r="N800" s="3006"/>
      <c r="O800" s="3006"/>
      <c r="P800" s="3006"/>
      <c r="Q800" s="3006"/>
      <c r="R800" s="3006"/>
      <c r="S800" s="3007"/>
      <c r="T800" s="3040"/>
      <c r="U800" s="3040"/>
      <c r="V800" s="3040"/>
      <c r="W800" s="3040"/>
      <c r="X800" s="3040"/>
      <c r="Y800" s="3040"/>
      <c r="Z800" s="3037" t="s">
        <v>2531</v>
      </c>
      <c r="AA800" s="3037"/>
      <c r="AB800" s="3037"/>
      <c r="AC800" s="3037"/>
      <c r="AD800" s="3037"/>
      <c r="AE800" s="3037"/>
      <c r="AF800" s="3041">
        <f>IF(T800&gt;0,T800,0)</f>
        <v>0</v>
      </c>
      <c r="AG800" s="3042"/>
      <c r="AH800" s="3042"/>
      <c r="AI800" s="3042"/>
      <c r="AJ800" s="3042"/>
      <c r="AK800" s="3043"/>
      <c r="AL800" s="1693"/>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
      <c r="A801" s="3044" t="s">
        <v>2532</v>
      </c>
      <c r="B801" s="3045"/>
      <c r="C801" s="3045"/>
      <c r="D801" s="3045"/>
      <c r="E801" s="3045"/>
      <c r="F801" s="3045"/>
      <c r="G801" s="3045"/>
      <c r="H801" s="3045"/>
      <c r="I801" s="3045"/>
      <c r="J801" s="3045"/>
      <c r="K801" s="3045"/>
      <c r="L801" s="3045"/>
      <c r="M801" s="3045"/>
      <c r="N801" s="3045"/>
      <c r="O801" s="3045"/>
      <c r="P801" s="3045"/>
      <c r="Q801" s="3045"/>
      <c r="R801" s="3045"/>
      <c r="S801" s="3045"/>
      <c r="T801" s="3045"/>
      <c r="U801" s="3045"/>
      <c r="V801" s="3045"/>
      <c r="W801" s="3045"/>
      <c r="X801" s="3045"/>
      <c r="Y801" s="3045"/>
      <c r="Z801" s="3045"/>
      <c r="AA801" s="3045"/>
      <c r="AB801" s="3045"/>
      <c r="AC801" s="3045"/>
      <c r="AD801" s="3045"/>
      <c r="AE801" s="3046"/>
      <c r="AF801" s="3050">
        <f>SUM(AF784:AK799)-AF800</f>
        <v>119</v>
      </c>
      <c r="AG801" s="3051"/>
      <c r="AH801" s="3051"/>
      <c r="AI801" s="3051"/>
      <c r="AJ801" s="3051"/>
      <c r="AK801" s="3052"/>
      <c r="AL801" s="993"/>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
      <c r="A802" s="3047"/>
      <c r="B802" s="3048"/>
      <c r="C802" s="3048"/>
      <c r="D802" s="3048"/>
      <c r="E802" s="3048"/>
      <c r="F802" s="3048"/>
      <c r="G802" s="3048"/>
      <c r="H802" s="3048"/>
      <c r="I802" s="3048"/>
      <c r="J802" s="3048"/>
      <c r="K802" s="3048"/>
      <c r="L802" s="3048"/>
      <c r="M802" s="3048"/>
      <c r="N802" s="3048"/>
      <c r="O802" s="3048"/>
      <c r="P802" s="3048"/>
      <c r="Q802" s="3048"/>
      <c r="R802" s="3048"/>
      <c r="S802" s="3048"/>
      <c r="T802" s="3048"/>
      <c r="U802" s="3048"/>
      <c r="V802" s="3048"/>
      <c r="W802" s="3048"/>
      <c r="X802" s="3048"/>
      <c r="Y802" s="3048"/>
      <c r="Z802" s="3048"/>
      <c r="AA802" s="3048"/>
      <c r="AB802" s="3048"/>
      <c r="AC802" s="3048"/>
      <c r="AD802" s="3048"/>
      <c r="AE802" s="3049"/>
      <c r="AF802" s="3053"/>
      <c r="AG802" s="3054"/>
      <c r="AH802" s="3054"/>
      <c r="AI802" s="3054"/>
      <c r="AJ802" s="3054"/>
      <c r="AK802" s="3055"/>
      <c r="AL802" s="993"/>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c r="AA803" s="780"/>
      <c r="AB803" s="780"/>
      <c r="AC803" s="780"/>
      <c r="AD803" s="780"/>
      <c r="AE803" s="780"/>
      <c r="AF803" s="780"/>
      <c r="AG803" s="780"/>
      <c r="AH803" s="780"/>
      <c r="AI803" s="780"/>
      <c r="AJ803" s="780"/>
      <c r="AK803" s="780"/>
      <c r="AL803" s="780"/>
      <c r="AM803" s="994"/>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2" sqref="K32"/>
    </sheetView>
  </sheetViews>
  <sheetFormatPr defaultColWidth="9.1328125" defaultRowHeight="13.5"/>
  <cols>
    <col min="1" max="1" width="3.73046875" style="995" customWidth="1"/>
    <col min="2" max="2" width="1.73046875" style="995" customWidth="1"/>
    <col min="3" max="3" width="2.73046875" style="995" customWidth="1"/>
    <col min="4" max="4" width="40.73046875" style="995" customWidth="1"/>
    <col min="5" max="5" width="13.265625" style="995" customWidth="1"/>
    <col min="6" max="6" width="2.73046875" style="999" customWidth="1"/>
    <col min="7" max="7" width="10.73046875" style="995" customWidth="1"/>
    <col min="8" max="8" width="2.73046875" style="999" customWidth="1"/>
    <col min="9" max="9" width="10.73046875" style="995" customWidth="1"/>
    <col min="10" max="10" width="1.73046875" style="995" customWidth="1"/>
    <col min="11" max="11" width="47.265625" style="996" customWidth="1"/>
    <col min="12" max="16384" width="9.1328125" style="995"/>
  </cols>
  <sheetData>
    <row r="1" spans="1:11" ht="30" customHeight="1">
      <c r="A1" s="3098" t="s">
        <v>2533</v>
      </c>
      <c r="B1" s="3098"/>
      <c r="C1" s="3098"/>
      <c r="D1" s="3098"/>
      <c r="E1" s="3098"/>
      <c r="F1" s="3098"/>
      <c r="G1" s="3098"/>
      <c r="H1" s="3098"/>
      <c r="I1" s="3098"/>
    </row>
    <row r="2" spans="1:11" ht="13.9">
      <c r="A2" s="997"/>
      <c r="B2" s="997"/>
      <c r="E2" s="998"/>
      <c r="I2" s="1000"/>
      <c r="K2" s="1001"/>
    </row>
    <row r="3" spans="1:11">
      <c r="A3" s="1002" t="s">
        <v>2123</v>
      </c>
      <c r="B3" s="1002"/>
      <c r="C3" s="995" t="s">
        <v>2534</v>
      </c>
      <c r="E3" s="1379">
        <f>ROUND(Application!AM564+'Basis &amp; Credits'!AB77,0)</f>
        <v>16692427</v>
      </c>
      <c r="F3" s="1003"/>
      <c r="K3" s="1071"/>
    </row>
    <row r="4" spans="1:11" s="1004" customFormat="1" ht="15" customHeight="1">
      <c r="C4" s="1004" t="s">
        <v>2535</v>
      </c>
      <c r="E4" s="1076">
        <f>Application!AD1037</f>
        <v>0.24780701754385964</v>
      </c>
      <c r="F4" s="1005"/>
      <c r="H4" s="1006"/>
      <c r="K4" s="1245"/>
    </row>
    <row r="5" spans="1:11" s="1007" customFormat="1" ht="15" customHeight="1">
      <c r="A5" s="3099"/>
      <c r="B5" s="3099"/>
      <c r="D5" s="1007" t="s">
        <v>2536</v>
      </c>
      <c r="E5" s="1008">
        <f>IF('CDLAC Points System'!C274="Yes",0.2,0)</f>
        <v>0</v>
      </c>
      <c r="F5" s="1005"/>
      <c r="H5" s="1006"/>
      <c r="K5" s="1246"/>
    </row>
    <row r="6" spans="1:11" s="1007" customFormat="1" ht="15" customHeight="1">
      <c r="A6" s="1696"/>
      <c r="B6" s="1696"/>
      <c r="D6" s="1007" t="s">
        <v>2537</v>
      </c>
      <c r="E6" s="1008">
        <f>IF(AND((Application!W464&gt;=(0.5*Application!G753)),Application!D210="Special Needs",(OR(Application!M354="Yes",Application!M355="Yes"))),0.2," ")</f>
        <v>0.2</v>
      </c>
      <c r="F6" s="1005"/>
      <c r="H6" s="1006"/>
      <c r="K6" s="1246"/>
    </row>
    <row r="7" spans="1:11" ht="13.9">
      <c r="A7" s="997"/>
      <c r="B7" s="997"/>
      <c r="C7" s="995" t="s">
        <v>2538</v>
      </c>
      <c r="E7" s="1074">
        <f>E3-(E3*(E4+(MAX(E5,E6))))</f>
        <v>9217441.0495614037</v>
      </c>
      <c r="F7" s="1003"/>
      <c r="I7" s="1009"/>
      <c r="K7" s="1247"/>
    </row>
    <row r="8" spans="1:11" ht="13.9">
      <c r="A8" s="997"/>
      <c r="B8" s="997"/>
      <c r="E8" s="1009"/>
      <c r="F8" s="1010"/>
      <c r="G8" s="1011"/>
      <c r="H8" s="1012"/>
      <c r="I8" s="1009"/>
    </row>
    <row r="9" spans="1:11" s="1015" customFormat="1" ht="15" customHeight="1">
      <c r="A9" s="1013"/>
      <c r="B9" s="1013"/>
      <c r="C9" s="1014"/>
      <c r="E9" s="1016" t="s">
        <v>1993</v>
      </c>
      <c r="F9" s="1017"/>
      <c r="G9" s="1018" t="s">
        <v>2539</v>
      </c>
      <c r="H9" s="1012"/>
      <c r="I9" s="1018" t="s">
        <v>2540</v>
      </c>
      <c r="K9" s="1019"/>
    </row>
    <row r="10" spans="1:11">
      <c r="A10" s="1002" t="s">
        <v>2126</v>
      </c>
      <c r="B10" s="1002"/>
      <c r="C10" s="995" t="s">
        <v>2220</v>
      </c>
      <c r="E10" s="1020" t="s">
        <v>2541</v>
      </c>
      <c r="F10" s="1012"/>
      <c r="G10" s="1020" t="s">
        <v>2542</v>
      </c>
      <c r="H10" s="1012"/>
      <c r="I10" s="1020" t="s">
        <v>2541</v>
      </c>
    </row>
    <row r="11" spans="1:11" ht="13.9">
      <c r="A11" s="997"/>
      <c r="B11" s="997"/>
      <c r="C11" s="1021" t="s">
        <v>2152</v>
      </c>
      <c r="D11" s="1021"/>
      <c r="E11" s="1072">
        <f>Application!BN635+Application!BN644+Application!CS658</f>
        <v>53</v>
      </c>
      <c r="G11" s="1022">
        <v>0.9</v>
      </c>
      <c r="H11" s="1023"/>
      <c r="I11" s="1024">
        <f>E11*G11</f>
        <v>47.7</v>
      </c>
      <c r="J11" s="1015"/>
      <c r="K11" s="1019"/>
    </row>
    <row r="12" spans="1:11" ht="13.9">
      <c r="A12" s="997"/>
      <c r="B12" s="997"/>
      <c r="C12" s="1015" t="s">
        <v>2543</v>
      </c>
      <c r="D12" s="1015"/>
      <c r="E12" s="1072">
        <f>Application!BS635+Application!BS644+Application!CX658</f>
        <v>0</v>
      </c>
      <c r="G12" s="1022">
        <v>1</v>
      </c>
      <c r="H12" s="1023"/>
      <c r="I12" s="1024">
        <f>E12*G12</f>
        <v>0</v>
      </c>
      <c r="J12" s="1015"/>
    </row>
    <row r="13" spans="1:11" ht="13.9">
      <c r="A13" s="997"/>
      <c r="B13" s="997"/>
      <c r="C13" s="1015" t="s">
        <v>2544</v>
      </c>
      <c r="D13" s="1015"/>
      <c r="E13" s="1072">
        <f>Application!BX635+Application!BX644+Application!DC658</f>
        <v>1</v>
      </c>
      <c r="G13" s="1022">
        <v>1.25</v>
      </c>
      <c r="H13" s="1023"/>
      <c r="I13" s="1024">
        <f>E13*G13</f>
        <v>1.25</v>
      </c>
      <c r="J13" s="1015"/>
    </row>
    <row r="14" spans="1:11" ht="13.9">
      <c r="A14" s="997"/>
      <c r="B14" s="997"/>
      <c r="C14" s="1015" t="s">
        <v>2545</v>
      </c>
      <c r="D14" s="1015"/>
      <c r="E14" s="1072">
        <f>Application!CC635+Application!CC644+Application!DH658</f>
        <v>0</v>
      </c>
      <c r="G14" s="1022">
        <f>1.5+0.25*0</f>
        <v>1.5</v>
      </c>
      <c r="H14" s="1023"/>
      <c r="I14" s="1024">
        <f>IF(E14/E16&lt;=30%,E14*G14,TRUNC(0.3*E16)*G14+(E14-TRUNC(0.3*E16))*G13)</f>
        <v>0</v>
      </c>
      <c r="J14" s="1015"/>
    </row>
    <row r="15" spans="1:11" ht="13.9">
      <c r="A15" s="997"/>
      <c r="B15" s="997"/>
      <c r="C15" s="1015" t="s">
        <v>2546</v>
      </c>
      <c r="D15" s="1015"/>
      <c r="E15" s="1073">
        <f>Application!CH635+Application!CM635+Application!CH644+Application!CM644+Application!DM658+Application!DR658</f>
        <v>0</v>
      </c>
      <c r="G15" s="1022">
        <f>1.75+0.25*0</f>
        <v>1.75</v>
      </c>
      <c r="H15" s="1023"/>
      <c r="I15" s="1025">
        <f>IF(E15/E16&lt;=10%,E15*G15,TRUNC(0.1*E16)*G15+(E15-TRUNC(0.1*E16))*G13)</f>
        <v>0</v>
      </c>
      <c r="J15" s="1015"/>
    </row>
    <row r="16" spans="1:11" ht="13.9">
      <c r="A16" s="997"/>
      <c r="B16" s="997"/>
      <c r="E16" s="998">
        <f>SUM(E11:E15)</f>
        <v>54</v>
      </c>
      <c r="G16" s="998"/>
      <c r="I16" s="1075">
        <f>SUM(I11:I15)</f>
        <v>48.95</v>
      </c>
    </row>
    <row r="17" spans="1:9" ht="13.9">
      <c r="A17" s="997"/>
      <c r="B17" s="997"/>
      <c r="E17" s="998"/>
      <c r="I17" s="1026"/>
    </row>
    <row r="18" spans="1:9" ht="13.9">
      <c r="A18" s="1002" t="s">
        <v>2132</v>
      </c>
      <c r="B18" s="1002"/>
      <c r="C18" s="1027" t="s">
        <v>2547</v>
      </c>
      <c r="D18" s="999"/>
      <c r="E18" s="1028">
        <f>E7/I16</f>
        <v>188303.18793792446</v>
      </c>
      <c r="F18" s="1029"/>
      <c r="G18" s="1030"/>
      <c r="H18" s="1031"/>
      <c r="I18" s="1026"/>
    </row>
    <row r="21" spans="1:9" ht="14.25" customHeight="1">
      <c r="A21" s="3100" t="s">
        <v>2548</v>
      </c>
      <c r="B21" s="3100"/>
      <c r="C21" s="3100"/>
      <c r="D21" s="3100"/>
      <c r="E21" s="3100"/>
      <c r="F21" s="3100"/>
      <c r="G21" s="3100"/>
      <c r="H21" s="3100"/>
      <c r="I21" s="3100"/>
    </row>
    <row r="22" spans="1:9">
      <c r="A22" s="3100"/>
      <c r="B22" s="3100"/>
      <c r="C22" s="3100"/>
      <c r="D22" s="3100"/>
      <c r="E22" s="3100"/>
      <c r="F22" s="3100"/>
      <c r="G22" s="3100"/>
      <c r="H22" s="3100"/>
      <c r="I22" s="3100"/>
    </row>
    <row r="23" spans="1:9">
      <c r="A23" s="3100"/>
      <c r="B23" s="3100"/>
      <c r="C23" s="3100"/>
      <c r="D23" s="3100"/>
      <c r="E23" s="3100"/>
      <c r="F23" s="3100"/>
      <c r="G23" s="3100"/>
      <c r="H23" s="3100"/>
      <c r="I23" s="3100"/>
    </row>
    <row r="24" spans="1:9">
      <c r="A24" s="3100"/>
      <c r="B24" s="3100"/>
      <c r="C24" s="3100"/>
      <c r="D24" s="3100"/>
      <c r="E24" s="3100"/>
      <c r="F24" s="3100"/>
      <c r="G24" s="3100"/>
      <c r="H24" s="3100"/>
      <c r="I24" s="3100"/>
    </row>
    <row r="26" spans="1:9" ht="20.100000000000001" customHeight="1">
      <c r="A26" s="995" t="s">
        <v>2549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2" zoomScaleNormal="100" zoomScaleSheetLayoutView="100" workbookViewId="0">
      <selection activeCell="AB50" sqref="AB50:AF50"/>
    </sheetView>
  </sheetViews>
  <sheetFormatPr defaultColWidth="0" defaultRowHeight="0" customHeight="1" zeroHeight="1"/>
  <cols>
    <col min="1" max="1" width="1.73046875" style="501" customWidth="1"/>
    <col min="2" max="2" width="0.86328125" style="501" customWidth="1"/>
    <col min="3" max="18" width="2.73046875" style="501" customWidth="1"/>
    <col min="19" max="19" width="4" style="501" customWidth="1"/>
    <col min="20" max="39" width="2.73046875" style="501" customWidth="1"/>
    <col min="40" max="40" width="1.73046875" style="501" customWidth="1"/>
    <col min="41" max="76" width="2.73046875" style="501" hidden="1"/>
    <col min="77" max="256" width="2.73046875" style="387" hidden="1"/>
    <col min="257" max="257" width="1.73046875" style="387" hidden="1" customWidth="1"/>
    <col min="258" max="258" width="0.86328125" style="387" hidden="1" customWidth="1"/>
    <col min="259" max="274" width="2.73046875" style="387" hidden="1" customWidth="1"/>
    <col min="275" max="275" width="4" style="387" hidden="1" customWidth="1"/>
    <col min="276" max="279" width="2.73046875" style="387" hidden="1" customWidth="1"/>
    <col min="280" max="280" width="2.265625" style="387" hidden="1" customWidth="1"/>
    <col min="281" max="284" width="2.73046875" style="387" hidden="1" customWidth="1"/>
    <col min="285" max="285" width="2.265625" style="387" hidden="1" customWidth="1"/>
    <col min="286" max="289" width="2.73046875" style="387" hidden="1" customWidth="1"/>
    <col min="290" max="295" width="2.265625" style="387" hidden="1" customWidth="1"/>
    <col min="296" max="296" width="1.73046875" style="387" hidden="1" customWidth="1"/>
    <col min="297" max="512" width="2.73046875" style="387" hidden="1"/>
    <col min="513" max="513" width="1.73046875" style="387" hidden="1" customWidth="1"/>
    <col min="514" max="514" width="0.86328125" style="387" hidden="1" customWidth="1"/>
    <col min="515" max="530" width="2.73046875" style="387" hidden="1" customWidth="1"/>
    <col min="531" max="531" width="4" style="387" hidden="1" customWidth="1"/>
    <col min="532" max="535" width="2.73046875" style="387" hidden="1" customWidth="1"/>
    <col min="536" max="536" width="2.265625" style="387" hidden="1" customWidth="1"/>
    <col min="537" max="540" width="2.73046875" style="387" hidden="1" customWidth="1"/>
    <col min="541" max="541" width="2.265625" style="387" hidden="1" customWidth="1"/>
    <col min="542" max="545" width="2.73046875" style="387" hidden="1" customWidth="1"/>
    <col min="546" max="551" width="2.265625" style="387" hidden="1" customWidth="1"/>
    <col min="552" max="552" width="1.73046875" style="387" hidden="1" customWidth="1"/>
    <col min="553" max="768" width="2.73046875" style="387" hidden="1"/>
    <col min="769" max="769" width="1.73046875" style="387" hidden="1" customWidth="1"/>
    <col min="770" max="770" width="0.86328125" style="387" hidden="1" customWidth="1"/>
    <col min="771" max="786" width="2.73046875" style="387" hidden="1" customWidth="1"/>
    <col min="787" max="787" width="4" style="387" hidden="1" customWidth="1"/>
    <col min="788" max="791" width="2.73046875" style="387" hidden="1" customWidth="1"/>
    <col min="792" max="792" width="2.265625" style="387" hidden="1" customWidth="1"/>
    <col min="793" max="796" width="2.73046875" style="387" hidden="1" customWidth="1"/>
    <col min="797" max="797" width="2.265625" style="387" hidden="1" customWidth="1"/>
    <col min="798" max="801" width="2.73046875" style="387" hidden="1" customWidth="1"/>
    <col min="802" max="807" width="2.265625" style="387" hidden="1" customWidth="1"/>
    <col min="808" max="808" width="1.73046875" style="387" hidden="1" customWidth="1"/>
    <col min="809" max="1024" width="2.73046875" style="387" hidden="1"/>
    <col min="1025" max="1025" width="1.73046875" style="387" hidden="1" customWidth="1"/>
    <col min="1026" max="1026" width="0.86328125" style="387" hidden="1" customWidth="1"/>
    <col min="1027" max="1042" width="2.73046875" style="387" hidden="1" customWidth="1"/>
    <col min="1043" max="1043" width="4" style="387" hidden="1" customWidth="1"/>
    <col min="1044" max="1047" width="2.73046875" style="387" hidden="1" customWidth="1"/>
    <col min="1048" max="1048" width="2.265625" style="387" hidden="1" customWidth="1"/>
    <col min="1049" max="1052" width="2.73046875" style="387" hidden="1" customWidth="1"/>
    <col min="1053" max="1053" width="2.265625" style="387" hidden="1" customWidth="1"/>
    <col min="1054" max="1057" width="2.73046875" style="387" hidden="1" customWidth="1"/>
    <col min="1058" max="1063" width="2.265625" style="387" hidden="1" customWidth="1"/>
    <col min="1064" max="1064" width="1.73046875" style="387" hidden="1" customWidth="1"/>
    <col min="1065" max="1280" width="2.73046875" style="387" hidden="1"/>
    <col min="1281" max="1281" width="1.73046875" style="387" hidden="1" customWidth="1"/>
    <col min="1282" max="1282" width="0.86328125" style="387" hidden="1" customWidth="1"/>
    <col min="1283" max="1298" width="2.73046875" style="387" hidden="1" customWidth="1"/>
    <col min="1299" max="1299" width="4" style="387" hidden="1" customWidth="1"/>
    <col min="1300" max="1303" width="2.73046875" style="387" hidden="1" customWidth="1"/>
    <col min="1304" max="1304" width="2.265625" style="387" hidden="1" customWidth="1"/>
    <col min="1305" max="1308" width="2.73046875" style="387" hidden="1" customWidth="1"/>
    <col min="1309" max="1309" width="2.265625" style="387" hidden="1" customWidth="1"/>
    <col min="1310" max="1313" width="2.73046875" style="387" hidden="1" customWidth="1"/>
    <col min="1314" max="1319" width="2.265625" style="387" hidden="1" customWidth="1"/>
    <col min="1320" max="1320" width="1.73046875" style="387" hidden="1" customWidth="1"/>
    <col min="1321" max="1536" width="2.73046875" style="387" hidden="1"/>
    <col min="1537" max="1537" width="1.73046875" style="387" hidden="1" customWidth="1"/>
    <col min="1538" max="1538" width="0.86328125" style="387" hidden="1" customWidth="1"/>
    <col min="1539" max="1554" width="2.73046875" style="387" hidden="1" customWidth="1"/>
    <col min="1555" max="1555" width="4" style="387" hidden="1" customWidth="1"/>
    <col min="1556" max="1559" width="2.73046875" style="387" hidden="1" customWidth="1"/>
    <col min="1560" max="1560" width="2.265625" style="387" hidden="1" customWidth="1"/>
    <col min="1561" max="1564" width="2.73046875" style="387" hidden="1" customWidth="1"/>
    <col min="1565" max="1565" width="2.265625" style="387" hidden="1" customWidth="1"/>
    <col min="1566" max="1569" width="2.73046875" style="387" hidden="1" customWidth="1"/>
    <col min="1570" max="1575" width="2.265625" style="387" hidden="1" customWidth="1"/>
    <col min="1576" max="1576" width="1.73046875" style="387" hidden="1" customWidth="1"/>
    <col min="1577" max="1792" width="2.73046875" style="387" hidden="1"/>
    <col min="1793" max="1793" width="1.73046875" style="387" hidden="1" customWidth="1"/>
    <col min="1794" max="1794" width="0.86328125" style="387" hidden="1" customWidth="1"/>
    <col min="1795" max="1810" width="2.73046875" style="387" hidden="1" customWidth="1"/>
    <col min="1811" max="1811" width="4" style="387" hidden="1" customWidth="1"/>
    <col min="1812" max="1815" width="2.73046875" style="387" hidden="1" customWidth="1"/>
    <col min="1816" max="1816" width="2.265625" style="387" hidden="1" customWidth="1"/>
    <col min="1817" max="1820" width="2.73046875" style="387" hidden="1" customWidth="1"/>
    <col min="1821" max="1821" width="2.265625" style="387" hidden="1" customWidth="1"/>
    <col min="1822" max="1825" width="2.73046875" style="387" hidden="1" customWidth="1"/>
    <col min="1826" max="1831" width="2.265625" style="387" hidden="1" customWidth="1"/>
    <col min="1832" max="1832" width="1.73046875" style="387" hidden="1" customWidth="1"/>
    <col min="1833" max="2048" width="2.73046875" style="387" hidden="1"/>
    <col min="2049" max="2049" width="1.73046875" style="387" hidden="1" customWidth="1"/>
    <col min="2050" max="2050" width="0.86328125" style="387" hidden="1" customWidth="1"/>
    <col min="2051" max="2066" width="2.73046875" style="387" hidden="1" customWidth="1"/>
    <col min="2067" max="2067" width="4" style="387" hidden="1" customWidth="1"/>
    <col min="2068" max="2071" width="2.73046875" style="387" hidden="1" customWidth="1"/>
    <col min="2072" max="2072" width="2.265625" style="387" hidden="1" customWidth="1"/>
    <col min="2073" max="2076" width="2.73046875" style="387" hidden="1" customWidth="1"/>
    <col min="2077" max="2077" width="2.265625" style="387" hidden="1" customWidth="1"/>
    <col min="2078" max="2081" width="2.73046875" style="387" hidden="1" customWidth="1"/>
    <col min="2082" max="2087" width="2.265625" style="387" hidden="1" customWidth="1"/>
    <col min="2088" max="2088" width="1.73046875" style="387" hidden="1" customWidth="1"/>
    <col min="2089" max="2304" width="2.73046875" style="387" hidden="1"/>
    <col min="2305" max="2305" width="1.73046875" style="387" hidden="1" customWidth="1"/>
    <col min="2306" max="2306" width="0.86328125" style="387" hidden="1" customWidth="1"/>
    <col min="2307" max="2322" width="2.73046875" style="387" hidden="1" customWidth="1"/>
    <col min="2323" max="2323" width="4" style="387" hidden="1" customWidth="1"/>
    <col min="2324" max="2327" width="2.73046875" style="387" hidden="1" customWidth="1"/>
    <col min="2328" max="2328" width="2.265625" style="387" hidden="1" customWidth="1"/>
    <col min="2329" max="2332" width="2.73046875" style="387" hidden="1" customWidth="1"/>
    <col min="2333" max="2333" width="2.265625" style="387" hidden="1" customWidth="1"/>
    <col min="2334" max="2337" width="2.73046875" style="387" hidden="1" customWidth="1"/>
    <col min="2338" max="2343" width="2.265625" style="387" hidden="1" customWidth="1"/>
    <col min="2344" max="2344" width="1.73046875" style="387" hidden="1" customWidth="1"/>
    <col min="2345" max="2560" width="2.73046875" style="387" hidden="1"/>
    <col min="2561" max="2561" width="1.73046875" style="387" hidden="1" customWidth="1"/>
    <col min="2562" max="2562" width="0.86328125" style="387" hidden="1" customWidth="1"/>
    <col min="2563" max="2578" width="2.73046875" style="387" hidden="1" customWidth="1"/>
    <col min="2579" max="2579" width="4" style="387" hidden="1" customWidth="1"/>
    <col min="2580" max="2583" width="2.73046875" style="387" hidden="1" customWidth="1"/>
    <col min="2584" max="2584" width="2.265625" style="387" hidden="1" customWidth="1"/>
    <col min="2585" max="2588" width="2.73046875" style="387" hidden="1" customWidth="1"/>
    <col min="2589" max="2589" width="2.265625" style="387" hidden="1" customWidth="1"/>
    <col min="2590" max="2593" width="2.73046875" style="387" hidden="1" customWidth="1"/>
    <col min="2594" max="2599" width="2.265625" style="387" hidden="1" customWidth="1"/>
    <col min="2600" max="2600" width="1.73046875" style="387" hidden="1" customWidth="1"/>
    <col min="2601" max="2816" width="2.73046875" style="387" hidden="1"/>
    <col min="2817" max="2817" width="1.73046875" style="387" hidden="1" customWidth="1"/>
    <col min="2818" max="2818" width="0.86328125" style="387" hidden="1" customWidth="1"/>
    <col min="2819" max="2834" width="2.73046875" style="387" hidden="1" customWidth="1"/>
    <col min="2835" max="2835" width="4" style="387" hidden="1" customWidth="1"/>
    <col min="2836" max="2839" width="2.73046875" style="387" hidden="1" customWidth="1"/>
    <col min="2840" max="2840" width="2.265625" style="387" hidden="1" customWidth="1"/>
    <col min="2841" max="2844" width="2.73046875" style="387" hidden="1" customWidth="1"/>
    <col min="2845" max="2845" width="2.265625" style="387" hidden="1" customWidth="1"/>
    <col min="2846" max="2849" width="2.73046875" style="387" hidden="1" customWidth="1"/>
    <col min="2850" max="2855" width="2.265625" style="387" hidden="1" customWidth="1"/>
    <col min="2856" max="2856" width="1.73046875" style="387" hidden="1" customWidth="1"/>
    <col min="2857" max="3072" width="2.73046875" style="387" hidden="1"/>
    <col min="3073" max="3073" width="1.73046875" style="387" hidden="1" customWidth="1"/>
    <col min="3074" max="3074" width="0.86328125" style="387" hidden="1" customWidth="1"/>
    <col min="3075" max="3090" width="2.73046875" style="387" hidden="1" customWidth="1"/>
    <col min="3091" max="3091" width="4" style="387" hidden="1" customWidth="1"/>
    <col min="3092" max="3095" width="2.73046875" style="387" hidden="1" customWidth="1"/>
    <col min="3096" max="3096" width="2.265625" style="387" hidden="1" customWidth="1"/>
    <col min="3097" max="3100" width="2.73046875" style="387" hidden="1" customWidth="1"/>
    <col min="3101" max="3101" width="2.265625" style="387" hidden="1" customWidth="1"/>
    <col min="3102" max="3105" width="2.73046875" style="387" hidden="1" customWidth="1"/>
    <col min="3106" max="3111" width="2.265625" style="387" hidden="1" customWidth="1"/>
    <col min="3112" max="3112" width="1.73046875" style="387" hidden="1" customWidth="1"/>
    <col min="3113" max="3328" width="2.73046875" style="387" hidden="1"/>
    <col min="3329" max="3329" width="1.73046875" style="387" hidden="1" customWidth="1"/>
    <col min="3330" max="3330" width="0.86328125" style="387" hidden="1" customWidth="1"/>
    <col min="3331" max="3346" width="2.73046875" style="387" hidden="1" customWidth="1"/>
    <col min="3347" max="3347" width="4" style="387" hidden="1" customWidth="1"/>
    <col min="3348" max="3351" width="2.73046875" style="387" hidden="1" customWidth="1"/>
    <col min="3352" max="3352" width="2.265625" style="387" hidden="1" customWidth="1"/>
    <col min="3353" max="3356" width="2.73046875" style="387" hidden="1" customWidth="1"/>
    <col min="3357" max="3357" width="2.265625" style="387" hidden="1" customWidth="1"/>
    <col min="3358" max="3361" width="2.73046875" style="387" hidden="1" customWidth="1"/>
    <col min="3362" max="3367" width="2.265625" style="387" hidden="1" customWidth="1"/>
    <col min="3368" max="3368" width="1.73046875" style="387" hidden="1" customWidth="1"/>
    <col min="3369" max="3584" width="2.73046875" style="387" hidden="1"/>
    <col min="3585" max="3585" width="1.73046875" style="387" hidden="1" customWidth="1"/>
    <col min="3586" max="3586" width="0.86328125" style="387" hidden="1" customWidth="1"/>
    <col min="3587" max="3602" width="2.73046875" style="387" hidden="1" customWidth="1"/>
    <col min="3603" max="3603" width="4" style="387" hidden="1" customWidth="1"/>
    <col min="3604" max="3607" width="2.73046875" style="387" hidden="1" customWidth="1"/>
    <col min="3608" max="3608" width="2.265625" style="387" hidden="1" customWidth="1"/>
    <col min="3609" max="3612" width="2.73046875" style="387" hidden="1" customWidth="1"/>
    <col min="3613" max="3613" width="2.265625" style="387" hidden="1" customWidth="1"/>
    <col min="3614" max="3617" width="2.73046875" style="387" hidden="1" customWidth="1"/>
    <col min="3618" max="3623" width="2.265625" style="387" hidden="1" customWidth="1"/>
    <col min="3624" max="3624" width="1.73046875" style="387" hidden="1" customWidth="1"/>
    <col min="3625" max="3840" width="2.73046875" style="387" hidden="1"/>
    <col min="3841" max="3841" width="1.73046875" style="387" hidden="1" customWidth="1"/>
    <col min="3842" max="3842" width="0.86328125" style="387" hidden="1" customWidth="1"/>
    <col min="3843" max="3858" width="2.73046875" style="387" hidden="1" customWidth="1"/>
    <col min="3859" max="3859" width="4" style="387" hidden="1" customWidth="1"/>
    <col min="3860" max="3863" width="2.73046875" style="387" hidden="1" customWidth="1"/>
    <col min="3864" max="3864" width="2.265625" style="387" hidden="1" customWidth="1"/>
    <col min="3865" max="3868" width="2.73046875" style="387" hidden="1" customWidth="1"/>
    <col min="3869" max="3869" width="2.265625" style="387" hidden="1" customWidth="1"/>
    <col min="3870" max="3873" width="2.73046875" style="387" hidden="1" customWidth="1"/>
    <col min="3874" max="3879" width="2.265625" style="387" hidden="1" customWidth="1"/>
    <col min="3880" max="3880" width="1.73046875" style="387" hidden="1" customWidth="1"/>
    <col min="3881" max="4096" width="2.73046875" style="387" hidden="1"/>
    <col min="4097" max="4097" width="1.73046875" style="387" hidden="1" customWidth="1"/>
    <col min="4098" max="4098" width="0.86328125" style="387" hidden="1" customWidth="1"/>
    <col min="4099" max="4114" width="2.73046875" style="387" hidden="1" customWidth="1"/>
    <col min="4115" max="4115" width="4" style="387" hidden="1" customWidth="1"/>
    <col min="4116" max="4119" width="2.73046875" style="387" hidden="1" customWidth="1"/>
    <col min="4120" max="4120" width="2.265625" style="387" hidden="1" customWidth="1"/>
    <col min="4121" max="4124" width="2.73046875" style="387" hidden="1" customWidth="1"/>
    <col min="4125" max="4125" width="2.265625" style="387" hidden="1" customWidth="1"/>
    <col min="4126" max="4129" width="2.73046875" style="387" hidden="1" customWidth="1"/>
    <col min="4130" max="4135" width="2.265625" style="387" hidden="1" customWidth="1"/>
    <col min="4136" max="4136" width="1.73046875" style="387" hidden="1" customWidth="1"/>
    <col min="4137" max="4352" width="2.73046875" style="387" hidden="1"/>
    <col min="4353" max="4353" width="1.73046875" style="387" hidden="1" customWidth="1"/>
    <col min="4354" max="4354" width="0.86328125" style="387" hidden="1" customWidth="1"/>
    <col min="4355" max="4370" width="2.73046875" style="387" hidden="1" customWidth="1"/>
    <col min="4371" max="4371" width="4" style="387" hidden="1" customWidth="1"/>
    <col min="4372" max="4375" width="2.73046875" style="387" hidden="1" customWidth="1"/>
    <col min="4376" max="4376" width="2.265625" style="387" hidden="1" customWidth="1"/>
    <col min="4377" max="4380" width="2.73046875" style="387" hidden="1" customWidth="1"/>
    <col min="4381" max="4381" width="2.265625" style="387" hidden="1" customWidth="1"/>
    <col min="4382" max="4385" width="2.73046875" style="387" hidden="1" customWidth="1"/>
    <col min="4386" max="4391" width="2.265625" style="387" hidden="1" customWidth="1"/>
    <col min="4392" max="4392" width="1.73046875" style="387" hidden="1" customWidth="1"/>
    <col min="4393" max="4608" width="2.73046875" style="387" hidden="1"/>
    <col min="4609" max="4609" width="1.73046875" style="387" hidden="1" customWidth="1"/>
    <col min="4610" max="4610" width="0.86328125" style="387" hidden="1" customWidth="1"/>
    <col min="4611" max="4626" width="2.73046875" style="387" hidden="1" customWidth="1"/>
    <col min="4627" max="4627" width="4" style="387" hidden="1" customWidth="1"/>
    <col min="4628" max="4631" width="2.73046875" style="387" hidden="1" customWidth="1"/>
    <col min="4632" max="4632" width="2.265625" style="387" hidden="1" customWidth="1"/>
    <col min="4633" max="4636" width="2.73046875" style="387" hidden="1" customWidth="1"/>
    <col min="4637" max="4637" width="2.265625" style="387" hidden="1" customWidth="1"/>
    <col min="4638" max="4641" width="2.73046875" style="387" hidden="1" customWidth="1"/>
    <col min="4642" max="4647" width="2.265625" style="387" hidden="1" customWidth="1"/>
    <col min="4648" max="4648" width="1.73046875" style="387" hidden="1" customWidth="1"/>
    <col min="4649" max="4864" width="2.73046875" style="387" hidden="1"/>
    <col min="4865" max="4865" width="1.73046875" style="387" hidden="1" customWidth="1"/>
    <col min="4866" max="4866" width="0.86328125" style="387" hidden="1" customWidth="1"/>
    <col min="4867" max="4882" width="2.73046875" style="387" hidden="1" customWidth="1"/>
    <col min="4883" max="4883" width="4" style="387" hidden="1" customWidth="1"/>
    <col min="4884" max="4887" width="2.73046875" style="387" hidden="1" customWidth="1"/>
    <col min="4888" max="4888" width="2.265625" style="387" hidden="1" customWidth="1"/>
    <col min="4889" max="4892" width="2.73046875" style="387" hidden="1" customWidth="1"/>
    <col min="4893" max="4893" width="2.265625" style="387" hidden="1" customWidth="1"/>
    <col min="4894" max="4897" width="2.73046875" style="387" hidden="1" customWidth="1"/>
    <col min="4898" max="4903" width="2.265625" style="387" hidden="1" customWidth="1"/>
    <col min="4904" max="4904" width="1.73046875" style="387" hidden="1" customWidth="1"/>
    <col min="4905" max="5120" width="2.73046875" style="387" hidden="1"/>
    <col min="5121" max="5121" width="1.73046875" style="387" hidden="1" customWidth="1"/>
    <col min="5122" max="5122" width="0.86328125" style="387" hidden="1" customWidth="1"/>
    <col min="5123" max="5138" width="2.73046875" style="387" hidden="1" customWidth="1"/>
    <col min="5139" max="5139" width="4" style="387" hidden="1" customWidth="1"/>
    <col min="5140" max="5143" width="2.73046875" style="387" hidden="1" customWidth="1"/>
    <col min="5144" max="5144" width="2.265625" style="387" hidden="1" customWidth="1"/>
    <col min="5145" max="5148" width="2.73046875" style="387" hidden="1" customWidth="1"/>
    <col min="5149" max="5149" width="2.265625" style="387" hidden="1" customWidth="1"/>
    <col min="5150" max="5153" width="2.73046875" style="387" hidden="1" customWidth="1"/>
    <col min="5154" max="5159" width="2.265625" style="387" hidden="1" customWidth="1"/>
    <col min="5160" max="5160" width="1.73046875" style="387" hidden="1" customWidth="1"/>
    <col min="5161" max="5376" width="2.73046875" style="387" hidden="1"/>
    <col min="5377" max="5377" width="1.73046875" style="387" hidden="1" customWidth="1"/>
    <col min="5378" max="5378" width="0.86328125" style="387" hidden="1" customWidth="1"/>
    <col min="5379" max="5394" width="2.73046875" style="387" hidden="1" customWidth="1"/>
    <col min="5395" max="5395" width="4" style="387" hidden="1" customWidth="1"/>
    <col min="5396" max="5399" width="2.73046875" style="387" hidden="1" customWidth="1"/>
    <col min="5400" max="5400" width="2.265625" style="387" hidden="1" customWidth="1"/>
    <col min="5401" max="5404" width="2.73046875" style="387" hidden="1" customWidth="1"/>
    <col min="5405" max="5405" width="2.265625" style="387" hidden="1" customWidth="1"/>
    <col min="5406" max="5409" width="2.73046875" style="387" hidden="1" customWidth="1"/>
    <col min="5410" max="5415" width="2.265625" style="387" hidden="1" customWidth="1"/>
    <col min="5416" max="5416" width="1.73046875" style="387" hidden="1" customWidth="1"/>
    <col min="5417" max="5632" width="2.73046875" style="387" hidden="1"/>
    <col min="5633" max="5633" width="1.73046875" style="387" hidden="1" customWidth="1"/>
    <col min="5634" max="5634" width="0.86328125" style="387" hidden="1" customWidth="1"/>
    <col min="5635" max="5650" width="2.73046875" style="387" hidden="1" customWidth="1"/>
    <col min="5651" max="5651" width="4" style="387" hidden="1" customWidth="1"/>
    <col min="5652" max="5655" width="2.73046875" style="387" hidden="1" customWidth="1"/>
    <col min="5656" max="5656" width="2.265625" style="387" hidden="1" customWidth="1"/>
    <col min="5657" max="5660" width="2.73046875" style="387" hidden="1" customWidth="1"/>
    <col min="5661" max="5661" width="2.265625" style="387" hidden="1" customWidth="1"/>
    <col min="5662" max="5665" width="2.73046875" style="387" hidden="1" customWidth="1"/>
    <col min="5666" max="5671" width="2.265625" style="387" hidden="1" customWidth="1"/>
    <col min="5672" max="5672" width="1.73046875" style="387" hidden="1" customWidth="1"/>
    <col min="5673" max="5888" width="2.73046875" style="387" hidden="1"/>
    <col min="5889" max="5889" width="1.73046875" style="387" hidden="1" customWidth="1"/>
    <col min="5890" max="5890" width="0.86328125" style="387" hidden="1" customWidth="1"/>
    <col min="5891" max="5906" width="2.73046875" style="387" hidden="1" customWidth="1"/>
    <col min="5907" max="5907" width="4" style="387" hidden="1" customWidth="1"/>
    <col min="5908" max="5911" width="2.73046875" style="387" hidden="1" customWidth="1"/>
    <col min="5912" max="5912" width="2.265625" style="387" hidden="1" customWidth="1"/>
    <col min="5913" max="5916" width="2.73046875" style="387" hidden="1" customWidth="1"/>
    <col min="5917" max="5917" width="2.265625" style="387" hidden="1" customWidth="1"/>
    <col min="5918" max="5921" width="2.73046875" style="387" hidden="1" customWidth="1"/>
    <col min="5922" max="5927" width="2.265625" style="387" hidden="1" customWidth="1"/>
    <col min="5928" max="5928" width="1.73046875" style="387" hidden="1" customWidth="1"/>
    <col min="5929" max="6144" width="2.73046875" style="387" hidden="1"/>
    <col min="6145" max="6145" width="1.73046875" style="387" hidden="1" customWidth="1"/>
    <col min="6146" max="6146" width="0.86328125" style="387" hidden="1" customWidth="1"/>
    <col min="6147" max="6162" width="2.73046875" style="387" hidden="1" customWidth="1"/>
    <col min="6163" max="6163" width="4" style="387" hidden="1" customWidth="1"/>
    <col min="6164" max="6167" width="2.73046875" style="387" hidden="1" customWidth="1"/>
    <col min="6168" max="6168" width="2.265625" style="387" hidden="1" customWidth="1"/>
    <col min="6169" max="6172" width="2.73046875" style="387" hidden="1" customWidth="1"/>
    <col min="6173" max="6173" width="2.265625" style="387" hidden="1" customWidth="1"/>
    <col min="6174" max="6177" width="2.73046875" style="387" hidden="1" customWidth="1"/>
    <col min="6178" max="6183" width="2.265625" style="387" hidden="1" customWidth="1"/>
    <col min="6184" max="6184" width="1.73046875" style="387" hidden="1" customWidth="1"/>
    <col min="6185" max="6400" width="2.73046875" style="387" hidden="1"/>
    <col min="6401" max="6401" width="1.73046875" style="387" hidden="1" customWidth="1"/>
    <col min="6402" max="6402" width="0.86328125" style="387" hidden="1" customWidth="1"/>
    <col min="6403" max="6418" width="2.73046875" style="387" hidden="1" customWidth="1"/>
    <col min="6419" max="6419" width="4" style="387" hidden="1" customWidth="1"/>
    <col min="6420" max="6423" width="2.73046875" style="387" hidden="1" customWidth="1"/>
    <col min="6424" max="6424" width="2.265625" style="387" hidden="1" customWidth="1"/>
    <col min="6425" max="6428" width="2.73046875" style="387" hidden="1" customWidth="1"/>
    <col min="6429" max="6429" width="2.265625" style="387" hidden="1" customWidth="1"/>
    <col min="6430" max="6433" width="2.73046875" style="387" hidden="1" customWidth="1"/>
    <col min="6434" max="6439" width="2.265625" style="387" hidden="1" customWidth="1"/>
    <col min="6440" max="6440" width="1.73046875" style="387" hidden="1" customWidth="1"/>
    <col min="6441" max="6656" width="2.73046875" style="387" hidden="1"/>
    <col min="6657" max="6657" width="1.73046875" style="387" hidden="1" customWidth="1"/>
    <col min="6658" max="6658" width="0.86328125" style="387" hidden="1" customWidth="1"/>
    <col min="6659" max="6674" width="2.73046875" style="387" hidden="1" customWidth="1"/>
    <col min="6675" max="6675" width="4" style="387" hidden="1" customWidth="1"/>
    <col min="6676" max="6679" width="2.73046875" style="387" hidden="1" customWidth="1"/>
    <col min="6680" max="6680" width="2.265625" style="387" hidden="1" customWidth="1"/>
    <col min="6681" max="6684" width="2.73046875" style="387" hidden="1" customWidth="1"/>
    <col min="6685" max="6685" width="2.265625" style="387" hidden="1" customWidth="1"/>
    <col min="6686" max="6689" width="2.73046875" style="387" hidden="1" customWidth="1"/>
    <col min="6690" max="6695" width="2.265625" style="387" hidden="1" customWidth="1"/>
    <col min="6696" max="6696" width="1.73046875" style="387" hidden="1" customWidth="1"/>
    <col min="6697" max="6912" width="2.73046875" style="387" hidden="1"/>
    <col min="6913" max="6913" width="1.73046875" style="387" hidden="1" customWidth="1"/>
    <col min="6914" max="6914" width="0.86328125" style="387" hidden="1" customWidth="1"/>
    <col min="6915" max="6930" width="2.73046875" style="387" hidden="1" customWidth="1"/>
    <col min="6931" max="6931" width="4" style="387" hidden="1" customWidth="1"/>
    <col min="6932" max="6935" width="2.73046875" style="387" hidden="1" customWidth="1"/>
    <col min="6936" max="6936" width="2.265625" style="387" hidden="1" customWidth="1"/>
    <col min="6937" max="6940" width="2.73046875" style="387" hidden="1" customWidth="1"/>
    <col min="6941" max="6941" width="2.265625" style="387" hidden="1" customWidth="1"/>
    <col min="6942" max="6945" width="2.73046875" style="387" hidden="1" customWidth="1"/>
    <col min="6946" max="6951" width="2.265625" style="387" hidden="1" customWidth="1"/>
    <col min="6952" max="6952" width="1.73046875" style="387" hidden="1" customWidth="1"/>
    <col min="6953" max="7168" width="2.73046875" style="387" hidden="1"/>
    <col min="7169" max="7169" width="1.73046875" style="387" hidden="1" customWidth="1"/>
    <col min="7170" max="7170" width="0.86328125" style="387" hidden="1" customWidth="1"/>
    <col min="7171" max="7186" width="2.73046875" style="387" hidden="1" customWidth="1"/>
    <col min="7187" max="7187" width="4" style="387" hidden="1" customWidth="1"/>
    <col min="7188" max="7191" width="2.73046875" style="387" hidden="1" customWidth="1"/>
    <col min="7192" max="7192" width="2.265625" style="387" hidden="1" customWidth="1"/>
    <col min="7193" max="7196" width="2.73046875" style="387" hidden="1" customWidth="1"/>
    <col min="7197" max="7197" width="2.265625" style="387" hidden="1" customWidth="1"/>
    <col min="7198" max="7201" width="2.73046875" style="387" hidden="1" customWidth="1"/>
    <col min="7202" max="7207" width="2.265625" style="387" hidden="1" customWidth="1"/>
    <col min="7208" max="7208" width="1.73046875" style="387" hidden="1" customWidth="1"/>
    <col min="7209" max="7424" width="2.73046875" style="387" hidden="1"/>
    <col min="7425" max="7425" width="1.73046875" style="387" hidden="1" customWidth="1"/>
    <col min="7426" max="7426" width="0.86328125" style="387" hidden="1" customWidth="1"/>
    <col min="7427" max="7442" width="2.73046875" style="387" hidden="1" customWidth="1"/>
    <col min="7443" max="7443" width="4" style="387" hidden="1" customWidth="1"/>
    <col min="7444" max="7447" width="2.73046875" style="387" hidden="1" customWidth="1"/>
    <col min="7448" max="7448" width="2.265625" style="387" hidden="1" customWidth="1"/>
    <col min="7449" max="7452" width="2.73046875" style="387" hidden="1" customWidth="1"/>
    <col min="7453" max="7453" width="2.265625" style="387" hidden="1" customWidth="1"/>
    <col min="7454" max="7457" width="2.73046875" style="387" hidden="1" customWidth="1"/>
    <col min="7458" max="7463" width="2.265625" style="387" hidden="1" customWidth="1"/>
    <col min="7464" max="7464" width="1.73046875" style="387" hidden="1" customWidth="1"/>
    <col min="7465" max="7680" width="2.73046875" style="387" hidden="1"/>
    <col min="7681" max="7681" width="1.73046875" style="387" hidden="1" customWidth="1"/>
    <col min="7682" max="7682" width="0.86328125" style="387" hidden="1" customWidth="1"/>
    <col min="7683" max="7698" width="2.73046875" style="387" hidden="1" customWidth="1"/>
    <col min="7699" max="7699" width="4" style="387" hidden="1" customWidth="1"/>
    <col min="7700" max="7703" width="2.73046875" style="387" hidden="1" customWidth="1"/>
    <col min="7704" max="7704" width="2.265625" style="387" hidden="1" customWidth="1"/>
    <col min="7705" max="7708" width="2.73046875" style="387" hidden="1" customWidth="1"/>
    <col min="7709" max="7709" width="2.265625" style="387" hidden="1" customWidth="1"/>
    <col min="7710" max="7713" width="2.73046875" style="387" hidden="1" customWidth="1"/>
    <col min="7714" max="7719" width="2.265625" style="387" hidden="1" customWidth="1"/>
    <col min="7720" max="7720" width="1.73046875" style="387" hidden="1" customWidth="1"/>
    <col min="7721" max="7936" width="2.73046875" style="387" hidden="1"/>
    <col min="7937" max="7937" width="1.73046875" style="387" hidden="1" customWidth="1"/>
    <col min="7938" max="7938" width="0.86328125" style="387" hidden="1" customWidth="1"/>
    <col min="7939" max="7954" width="2.73046875" style="387" hidden="1" customWidth="1"/>
    <col min="7955" max="7955" width="4" style="387" hidden="1" customWidth="1"/>
    <col min="7956" max="7959" width="2.73046875" style="387" hidden="1" customWidth="1"/>
    <col min="7960" max="7960" width="2.265625" style="387" hidden="1" customWidth="1"/>
    <col min="7961" max="7964" width="2.73046875" style="387" hidden="1" customWidth="1"/>
    <col min="7965" max="7965" width="2.265625" style="387" hidden="1" customWidth="1"/>
    <col min="7966" max="7969" width="2.73046875" style="387" hidden="1" customWidth="1"/>
    <col min="7970" max="7975" width="2.265625" style="387" hidden="1" customWidth="1"/>
    <col min="7976" max="7976" width="1.73046875" style="387" hidden="1" customWidth="1"/>
    <col min="7977" max="8192" width="2.73046875" style="387" hidden="1"/>
    <col min="8193" max="8193" width="1.73046875" style="387" hidden="1" customWidth="1"/>
    <col min="8194" max="8194" width="0.86328125" style="387" hidden="1" customWidth="1"/>
    <col min="8195" max="8210" width="2.73046875" style="387" hidden="1" customWidth="1"/>
    <col min="8211" max="8211" width="4" style="387" hidden="1" customWidth="1"/>
    <col min="8212" max="8215" width="2.73046875" style="387" hidden="1" customWidth="1"/>
    <col min="8216" max="8216" width="2.265625" style="387" hidden="1" customWidth="1"/>
    <col min="8217" max="8220" width="2.73046875" style="387" hidden="1" customWidth="1"/>
    <col min="8221" max="8221" width="2.265625" style="387" hidden="1" customWidth="1"/>
    <col min="8222" max="8225" width="2.73046875" style="387" hidden="1" customWidth="1"/>
    <col min="8226" max="8231" width="2.265625" style="387" hidden="1" customWidth="1"/>
    <col min="8232" max="8232" width="1.73046875" style="387" hidden="1" customWidth="1"/>
    <col min="8233" max="8448" width="2.73046875" style="387" hidden="1"/>
    <col min="8449" max="8449" width="1.73046875" style="387" hidden="1" customWidth="1"/>
    <col min="8450" max="8450" width="0.86328125" style="387" hidden="1" customWidth="1"/>
    <col min="8451" max="8466" width="2.73046875" style="387" hidden="1" customWidth="1"/>
    <col min="8467" max="8467" width="4" style="387" hidden="1" customWidth="1"/>
    <col min="8468" max="8471" width="2.73046875" style="387" hidden="1" customWidth="1"/>
    <col min="8472" max="8472" width="2.265625" style="387" hidden="1" customWidth="1"/>
    <col min="8473" max="8476" width="2.73046875" style="387" hidden="1" customWidth="1"/>
    <col min="8477" max="8477" width="2.265625" style="387" hidden="1" customWidth="1"/>
    <col min="8478" max="8481" width="2.73046875" style="387" hidden="1" customWidth="1"/>
    <col min="8482" max="8487" width="2.265625" style="387" hidden="1" customWidth="1"/>
    <col min="8488" max="8488" width="1.73046875" style="387" hidden="1" customWidth="1"/>
    <col min="8489" max="8704" width="2.73046875" style="387" hidden="1"/>
    <col min="8705" max="8705" width="1.73046875" style="387" hidden="1" customWidth="1"/>
    <col min="8706" max="8706" width="0.86328125" style="387" hidden="1" customWidth="1"/>
    <col min="8707" max="8722" width="2.73046875" style="387" hidden="1" customWidth="1"/>
    <col min="8723" max="8723" width="4" style="387" hidden="1" customWidth="1"/>
    <col min="8724" max="8727" width="2.73046875" style="387" hidden="1" customWidth="1"/>
    <col min="8728" max="8728" width="2.265625" style="387" hidden="1" customWidth="1"/>
    <col min="8729" max="8732" width="2.73046875" style="387" hidden="1" customWidth="1"/>
    <col min="8733" max="8733" width="2.265625" style="387" hidden="1" customWidth="1"/>
    <col min="8734" max="8737" width="2.73046875" style="387" hidden="1" customWidth="1"/>
    <col min="8738" max="8743" width="2.265625" style="387" hidden="1" customWidth="1"/>
    <col min="8744" max="8744" width="1.73046875" style="387" hidden="1" customWidth="1"/>
    <col min="8745" max="8960" width="2.73046875" style="387" hidden="1"/>
    <col min="8961" max="8961" width="1.73046875" style="387" hidden="1" customWidth="1"/>
    <col min="8962" max="8962" width="0.86328125" style="387" hidden="1" customWidth="1"/>
    <col min="8963" max="8978" width="2.73046875" style="387" hidden="1" customWidth="1"/>
    <col min="8979" max="8979" width="4" style="387" hidden="1" customWidth="1"/>
    <col min="8980" max="8983" width="2.73046875" style="387" hidden="1" customWidth="1"/>
    <col min="8984" max="8984" width="2.265625" style="387" hidden="1" customWidth="1"/>
    <col min="8985" max="8988" width="2.73046875" style="387" hidden="1" customWidth="1"/>
    <col min="8989" max="8989" width="2.265625" style="387" hidden="1" customWidth="1"/>
    <col min="8990" max="8993" width="2.73046875" style="387" hidden="1" customWidth="1"/>
    <col min="8994" max="8999" width="2.265625" style="387" hidden="1" customWidth="1"/>
    <col min="9000" max="9000" width="1.73046875" style="387" hidden="1" customWidth="1"/>
    <col min="9001" max="9216" width="2.73046875" style="387" hidden="1"/>
    <col min="9217" max="9217" width="1.73046875" style="387" hidden="1" customWidth="1"/>
    <col min="9218" max="9218" width="0.86328125" style="387" hidden="1" customWidth="1"/>
    <col min="9219" max="9234" width="2.73046875" style="387" hidden="1" customWidth="1"/>
    <col min="9235" max="9235" width="4" style="387" hidden="1" customWidth="1"/>
    <col min="9236" max="9239" width="2.73046875" style="387" hidden="1" customWidth="1"/>
    <col min="9240" max="9240" width="2.265625" style="387" hidden="1" customWidth="1"/>
    <col min="9241" max="9244" width="2.73046875" style="387" hidden="1" customWidth="1"/>
    <col min="9245" max="9245" width="2.265625" style="387" hidden="1" customWidth="1"/>
    <col min="9246" max="9249" width="2.73046875" style="387" hidden="1" customWidth="1"/>
    <col min="9250" max="9255" width="2.265625" style="387" hidden="1" customWidth="1"/>
    <col min="9256" max="9256" width="1.73046875" style="387" hidden="1" customWidth="1"/>
    <col min="9257" max="9472" width="2.73046875" style="387" hidden="1"/>
    <col min="9473" max="9473" width="1.73046875" style="387" hidden="1" customWidth="1"/>
    <col min="9474" max="9474" width="0.86328125" style="387" hidden="1" customWidth="1"/>
    <col min="9475" max="9490" width="2.73046875" style="387" hidden="1" customWidth="1"/>
    <col min="9491" max="9491" width="4" style="387" hidden="1" customWidth="1"/>
    <col min="9492" max="9495" width="2.73046875" style="387" hidden="1" customWidth="1"/>
    <col min="9496" max="9496" width="2.265625" style="387" hidden="1" customWidth="1"/>
    <col min="9497" max="9500" width="2.73046875" style="387" hidden="1" customWidth="1"/>
    <col min="9501" max="9501" width="2.265625" style="387" hidden="1" customWidth="1"/>
    <col min="9502" max="9505" width="2.73046875" style="387" hidden="1" customWidth="1"/>
    <col min="9506" max="9511" width="2.265625" style="387" hidden="1" customWidth="1"/>
    <col min="9512" max="9512" width="1.73046875" style="387" hidden="1" customWidth="1"/>
    <col min="9513" max="9728" width="2.73046875" style="387" hidden="1"/>
    <col min="9729" max="9729" width="1.73046875" style="387" hidden="1" customWidth="1"/>
    <col min="9730" max="9730" width="0.86328125" style="387" hidden="1" customWidth="1"/>
    <col min="9731" max="9746" width="2.73046875" style="387" hidden="1" customWidth="1"/>
    <col min="9747" max="9747" width="4" style="387" hidden="1" customWidth="1"/>
    <col min="9748" max="9751" width="2.73046875" style="387" hidden="1" customWidth="1"/>
    <col min="9752" max="9752" width="2.265625" style="387" hidden="1" customWidth="1"/>
    <col min="9753" max="9756" width="2.73046875" style="387" hidden="1" customWidth="1"/>
    <col min="9757" max="9757" width="2.265625" style="387" hidden="1" customWidth="1"/>
    <col min="9758" max="9761" width="2.73046875" style="387" hidden="1" customWidth="1"/>
    <col min="9762" max="9767" width="2.265625" style="387" hidden="1" customWidth="1"/>
    <col min="9768" max="9768" width="1.73046875" style="387" hidden="1" customWidth="1"/>
    <col min="9769" max="9984" width="2.73046875" style="387" hidden="1"/>
    <col min="9985" max="9985" width="1.73046875" style="387" hidden="1" customWidth="1"/>
    <col min="9986" max="9986" width="0.86328125" style="387" hidden="1" customWidth="1"/>
    <col min="9987" max="10002" width="2.73046875" style="387" hidden="1" customWidth="1"/>
    <col min="10003" max="10003" width="4" style="387" hidden="1" customWidth="1"/>
    <col min="10004" max="10007" width="2.73046875" style="387" hidden="1" customWidth="1"/>
    <col min="10008" max="10008" width="2.265625" style="387" hidden="1" customWidth="1"/>
    <col min="10009" max="10012" width="2.73046875" style="387" hidden="1" customWidth="1"/>
    <col min="10013" max="10013" width="2.265625" style="387" hidden="1" customWidth="1"/>
    <col min="10014" max="10017" width="2.73046875" style="387" hidden="1" customWidth="1"/>
    <col min="10018" max="10023" width="2.265625" style="387" hidden="1" customWidth="1"/>
    <col min="10024" max="10024" width="1.73046875" style="387" hidden="1" customWidth="1"/>
    <col min="10025" max="10240" width="2.73046875" style="387" hidden="1"/>
    <col min="10241" max="10241" width="1.73046875" style="387" hidden="1" customWidth="1"/>
    <col min="10242" max="10242" width="0.86328125" style="387" hidden="1" customWidth="1"/>
    <col min="10243" max="10258" width="2.73046875" style="387" hidden="1" customWidth="1"/>
    <col min="10259" max="10259" width="4" style="387" hidden="1" customWidth="1"/>
    <col min="10260" max="10263" width="2.73046875" style="387" hidden="1" customWidth="1"/>
    <col min="10264" max="10264" width="2.265625" style="387" hidden="1" customWidth="1"/>
    <col min="10265" max="10268" width="2.73046875" style="387" hidden="1" customWidth="1"/>
    <col min="10269" max="10269" width="2.265625" style="387" hidden="1" customWidth="1"/>
    <col min="10270" max="10273" width="2.73046875" style="387" hidden="1" customWidth="1"/>
    <col min="10274" max="10279" width="2.265625" style="387" hidden="1" customWidth="1"/>
    <col min="10280" max="10280" width="1.73046875" style="387" hidden="1" customWidth="1"/>
    <col min="10281" max="10496" width="2.73046875" style="387" hidden="1"/>
    <col min="10497" max="10497" width="1.73046875" style="387" hidden="1" customWidth="1"/>
    <col min="10498" max="10498" width="0.86328125" style="387" hidden="1" customWidth="1"/>
    <col min="10499" max="10514" width="2.73046875" style="387" hidden="1" customWidth="1"/>
    <col min="10515" max="10515" width="4" style="387" hidden="1" customWidth="1"/>
    <col min="10516" max="10519" width="2.73046875" style="387" hidden="1" customWidth="1"/>
    <col min="10520" max="10520" width="2.265625" style="387" hidden="1" customWidth="1"/>
    <col min="10521" max="10524" width="2.73046875" style="387" hidden="1" customWidth="1"/>
    <col min="10525" max="10525" width="2.265625" style="387" hidden="1" customWidth="1"/>
    <col min="10526" max="10529" width="2.73046875" style="387" hidden="1" customWidth="1"/>
    <col min="10530" max="10535" width="2.265625" style="387" hidden="1" customWidth="1"/>
    <col min="10536" max="10536" width="1.73046875" style="387" hidden="1" customWidth="1"/>
    <col min="10537" max="10752" width="2.73046875" style="387" hidden="1"/>
    <col min="10753" max="10753" width="1.73046875" style="387" hidden="1" customWidth="1"/>
    <col min="10754" max="10754" width="0.86328125" style="387" hidden="1" customWidth="1"/>
    <col min="10755" max="10770" width="2.73046875" style="387" hidden="1" customWidth="1"/>
    <col min="10771" max="10771" width="4" style="387" hidden="1" customWidth="1"/>
    <col min="10772" max="10775" width="2.73046875" style="387" hidden="1" customWidth="1"/>
    <col min="10776" max="10776" width="2.265625" style="387" hidden="1" customWidth="1"/>
    <col min="10777" max="10780" width="2.73046875" style="387" hidden="1" customWidth="1"/>
    <col min="10781" max="10781" width="2.265625" style="387" hidden="1" customWidth="1"/>
    <col min="10782" max="10785" width="2.73046875" style="387" hidden="1" customWidth="1"/>
    <col min="10786" max="10791" width="2.265625" style="387" hidden="1" customWidth="1"/>
    <col min="10792" max="10792" width="1.73046875" style="387" hidden="1" customWidth="1"/>
    <col min="10793" max="11008" width="2.73046875" style="387" hidden="1"/>
    <col min="11009" max="11009" width="1.73046875" style="387" hidden="1" customWidth="1"/>
    <col min="11010" max="11010" width="0.86328125" style="387" hidden="1" customWidth="1"/>
    <col min="11011" max="11026" width="2.73046875" style="387" hidden="1" customWidth="1"/>
    <col min="11027" max="11027" width="4" style="387" hidden="1" customWidth="1"/>
    <col min="11028" max="11031" width="2.73046875" style="387" hidden="1" customWidth="1"/>
    <col min="11032" max="11032" width="2.265625" style="387" hidden="1" customWidth="1"/>
    <col min="11033" max="11036" width="2.73046875" style="387" hidden="1" customWidth="1"/>
    <col min="11037" max="11037" width="2.265625" style="387" hidden="1" customWidth="1"/>
    <col min="11038" max="11041" width="2.73046875" style="387" hidden="1" customWidth="1"/>
    <col min="11042" max="11047" width="2.265625" style="387" hidden="1" customWidth="1"/>
    <col min="11048" max="11048" width="1.73046875" style="387" hidden="1" customWidth="1"/>
    <col min="11049" max="11264" width="2.73046875" style="387" hidden="1"/>
    <col min="11265" max="11265" width="1.73046875" style="387" hidden="1" customWidth="1"/>
    <col min="11266" max="11266" width="0.86328125" style="387" hidden="1" customWidth="1"/>
    <col min="11267" max="11282" width="2.73046875" style="387" hidden="1" customWidth="1"/>
    <col min="11283" max="11283" width="4" style="387" hidden="1" customWidth="1"/>
    <col min="11284" max="11287" width="2.73046875" style="387" hidden="1" customWidth="1"/>
    <col min="11288" max="11288" width="2.265625" style="387" hidden="1" customWidth="1"/>
    <col min="11289" max="11292" width="2.73046875" style="387" hidden="1" customWidth="1"/>
    <col min="11293" max="11293" width="2.265625" style="387" hidden="1" customWidth="1"/>
    <col min="11294" max="11297" width="2.73046875" style="387" hidden="1" customWidth="1"/>
    <col min="11298" max="11303" width="2.265625" style="387" hidden="1" customWidth="1"/>
    <col min="11304" max="11304" width="1.73046875" style="387" hidden="1" customWidth="1"/>
    <col min="11305" max="11520" width="2.73046875" style="387" hidden="1"/>
    <col min="11521" max="11521" width="1.73046875" style="387" hidden="1" customWidth="1"/>
    <col min="11522" max="11522" width="0.86328125" style="387" hidden="1" customWidth="1"/>
    <col min="11523" max="11538" width="2.73046875" style="387" hidden="1" customWidth="1"/>
    <col min="11539" max="11539" width="4" style="387" hidden="1" customWidth="1"/>
    <col min="11540" max="11543" width="2.73046875" style="387" hidden="1" customWidth="1"/>
    <col min="11544" max="11544" width="2.265625" style="387" hidden="1" customWidth="1"/>
    <col min="11545" max="11548" width="2.73046875" style="387" hidden="1" customWidth="1"/>
    <col min="11549" max="11549" width="2.265625" style="387" hidden="1" customWidth="1"/>
    <col min="11550" max="11553" width="2.73046875" style="387" hidden="1" customWidth="1"/>
    <col min="11554" max="11559" width="2.265625" style="387" hidden="1" customWidth="1"/>
    <col min="11560" max="11560" width="1.73046875" style="387" hidden="1" customWidth="1"/>
    <col min="11561" max="11776" width="2.73046875" style="387" hidden="1"/>
    <col min="11777" max="11777" width="1.73046875" style="387" hidden="1" customWidth="1"/>
    <col min="11778" max="11778" width="0.86328125" style="387" hidden="1" customWidth="1"/>
    <col min="11779" max="11794" width="2.73046875" style="387" hidden="1" customWidth="1"/>
    <col min="11795" max="11795" width="4" style="387" hidden="1" customWidth="1"/>
    <col min="11796" max="11799" width="2.73046875" style="387" hidden="1" customWidth="1"/>
    <col min="11800" max="11800" width="2.265625" style="387" hidden="1" customWidth="1"/>
    <col min="11801" max="11804" width="2.73046875" style="387" hidden="1" customWidth="1"/>
    <col min="11805" max="11805" width="2.265625" style="387" hidden="1" customWidth="1"/>
    <col min="11806" max="11809" width="2.73046875" style="387" hidden="1" customWidth="1"/>
    <col min="11810" max="11815" width="2.265625" style="387" hidden="1" customWidth="1"/>
    <col min="11816" max="11816" width="1.73046875" style="387" hidden="1" customWidth="1"/>
    <col min="11817" max="12032" width="2.73046875" style="387" hidden="1"/>
    <col min="12033" max="12033" width="1.73046875" style="387" hidden="1" customWidth="1"/>
    <col min="12034" max="12034" width="0.86328125" style="387" hidden="1" customWidth="1"/>
    <col min="12035" max="12050" width="2.73046875" style="387" hidden="1" customWidth="1"/>
    <col min="12051" max="12051" width="4" style="387" hidden="1" customWidth="1"/>
    <col min="12052" max="12055" width="2.73046875" style="387" hidden="1" customWidth="1"/>
    <col min="12056" max="12056" width="2.265625" style="387" hidden="1" customWidth="1"/>
    <col min="12057" max="12060" width="2.73046875" style="387" hidden="1" customWidth="1"/>
    <col min="12061" max="12061" width="2.265625" style="387" hidden="1" customWidth="1"/>
    <col min="12062" max="12065" width="2.73046875" style="387" hidden="1" customWidth="1"/>
    <col min="12066" max="12071" width="2.265625" style="387" hidden="1" customWidth="1"/>
    <col min="12072" max="12072" width="1.73046875" style="387" hidden="1" customWidth="1"/>
    <col min="12073" max="12288" width="2.73046875" style="387" hidden="1"/>
    <col min="12289" max="12289" width="1.73046875" style="387" hidden="1" customWidth="1"/>
    <col min="12290" max="12290" width="0.86328125" style="387" hidden="1" customWidth="1"/>
    <col min="12291" max="12306" width="2.73046875" style="387" hidden="1" customWidth="1"/>
    <col min="12307" max="12307" width="4" style="387" hidden="1" customWidth="1"/>
    <col min="12308" max="12311" width="2.73046875" style="387" hidden="1" customWidth="1"/>
    <col min="12312" max="12312" width="2.265625" style="387" hidden="1" customWidth="1"/>
    <col min="12313" max="12316" width="2.73046875" style="387" hidden="1" customWidth="1"/>
    <col min="12317" max="12317" width="2.265625" style="387" hidden="1" customWidth="1"/>
    <col min="12318" max="12321" width="2.73046875" style="387" hidden="1" customWidth="1"/>
    <col min="12322" max="12327" width="2.265625" style="387" hidden="1" customWidth="1"/>
    <col min="12328" max="12328" width="1.73046875" style="387" hidden="1" customWidth="1"/>
    <col min="12329" max="12544" width="2.73046875" style="387" hidden="1"/>
    <col min="12545" max="12545" width="1.73046875" style="387" hidden="1" customWidth="1"/>
    <col min="12546" max="12546" width="0.86328125" style="387" hidden="1" customWidth="1"/>
    <col min="12547" max="12562" width="2.73046875" style="387" hidden="1" customWidth="1"/>
    <col min="12563" max="12563" width="4" style="387" hidden="1" customWidth="1"/>
    <col min="12564" max="12567" width="2.73046875" style="387" hidden="1" customWidth="1"/>
    <col min="12568" max="12568" width="2.265625" style="387" hidden="1" customWidth="1"/>
    <col min="12569" max="12572" width="2.73046875" style="387" hidden="1" customWidth="1"/>
    <col min="12573" max="12573" width="2.265625" style="387" hidden="1" customWidth="1"/>
    <col min="12574" max="12577" width="2.73046875" style="387" hidden="1" customWidth="1"/>
    <col min="12578" max="12583" width="2.265625" style="387" hidden="1" customWidth="1"/>
    <col min="12584" max="12584" width="1.73046875" style="387" hidden="1" customWidth="1"/>
    <col min="12585" max="12800" width="2.73046875" style="387" hidden="1"/>
    <col min="12801" max="12801" width="1.73046875" style="387" hidden="1" customWidth="1"/>
    <col min="12802" max="12802" width="0.86328125" style="387" hidden="1" customWidth="1"/>
    <col min="12803" max="12818" width="2.73046875" style="387" hidden="1" customWidth="1"/>
    <col min="12819" max="12819" width="4" style="387" hidden="1" customWidth="1"/>
    <col min="12820" max="12823" width="2.73046875" style="387" hidden="1" customWidth="1"/>
    <col min="12824" max="12824" width="2.265625" style="387" hidden="1" customWidth="1"/>
    <col min="12825" max="12828" width="2.73046875" style="387" hidden="1" customWidth="1"/>
    <col min="12829" max="12829" width="2.265625" style="387" hidden="1" customWidth="1"/>
    <col min="12830" max="12833" width="2.73046875" style="387" hidden="1" customWidth="1"/>
    <col min="12834" max="12839" width="2.265625" style="387" hidden="1" customWidth="1"/>
    <col min="12840" max="12840" width="1.73046875" style="387" hidden="1" customWidth="1"/>
    <col min="12841" max="13056" width="2.73046875" style="387" hidden="1"/>
    <col min="13057" max="13057" width="1.73046875" style="387" hidden="1" customWidth="1"/>
    <col min="13058" max="13058" width="0.86328125" style="387" hidden="1" customWidth="1"/>
    <col min="13059" max="13074" width="2.73046875" style="387" hidden="1" customWidth="1"/>
    <col min="13075" max="13075" width="4" style="387" hidden="1" customWidth="1"/>
    <col min="13076" max="13079" width="2.73046875" style="387" hidden="1" customWidth="1"/>
    <col min="13080" max="13080" width="2.265625" style="387" hidden="1" customWidth="1"/>
    <col min="13081" max="13084" width="2.73046875" style="387" hidden="1" customWidth="1"/>
    <col min="13085" max="13085" width="2.265625" style="387" hidden="1" customWidth="1"/>
    <col min="13086" max="13089" width="2.73046875" style="387" hidden="1" customWidth="1"/>
    <col min="13090" max="13095" width="2.265625" style="387" hidden="1" customWidth="1"/>
    <col min="13096" max="13096" width="1.73046875" style="387" hidden="1" customWidth="1"/>
    <col min="13097" max="13312" width="2.73046875" style="387" hidden="1"/>
    <col min="13313" max="13313" width="1.73046875" style="387" hidden="1" customWidth="1"/>
    <col min="13314" max="13314" width="0.86328125" style="387" hidden="1" customWidth="1"/>
    <col min="13315" max="13330" width="2.73046875" style="387" hidden="1" customWidth="1"/>
    <col min="13331" max="13331" width="4" style="387" hidden="1" customWidth="1"/>
    <col min="13332" max="13335" width="2.73046875" style="387" hidden="1" customWidth="1"/>
    <col min="13336" max="13336" width="2.265625" style="387" hidden="1" customWidth="1"/>
    <col min="13337" max="13340" width="2.73046875" style="387" hidden="1" customWidth="1"/>
    <col min="13341" max="13341" width="2.265625" style="387" hidden="1" customWidth="1"/>
    <col min="13342" max="13345" width="2.73046875" style="387" hidden="1" customWidth="1"/>
    <col min="13346" max="13351" width="2.265625" style="387" hidden="1" customWidth="1"/>
    <col min="13352" max="13352" width="1.73046875" style="387" hidden="1" customWidth="1"/>
    <col min="13353" max="13568" width="2.73046875" style="387" hidden="1"/>
    <col min="13569" max="13569" width="1.73046875" style="387" hidden="1" customWidth="1"/>
    <col min="13570" max="13570" width="0.86328125" style="387" hidden="1" customWidth="1"/>
    <col min="13571" max="13586" width="2.73046875" style="387" hidden="1" customWidth="1"/>
    <col min="13587" max="13587" width="4" style="387" hidden="1" customWidth="1"/>
    <col min="13588" max="13591" width="2.73046875" style="387" hidden="1" customWidth="1"/>
    <col min="13592" max="13592" width="2.265625" style="387" hidden="1" customWidth="1"/>
    <col min="13593" max="13596" width="2.73046875" style="387" hidden="1" customWidth="1"/>
    <col min="13597" max="13597" width="2.265625" style="387" hidden="1" customWidth="1"/>
    <col min="13598" max="13601" width="2.73046875" style="387" hidden="1" customWidth="1"/>
    <col min="13602" max="13607" width="2.265625" style="387" hidden="1" customWidth="1"/>
    <col min="13608" max="13608" width="1.73046875" style="387" hidden="1" customWidth="1"/>
    <col min="13609" max="13824" width="2.73046875" style="387" hidden="1"/>
    <col min="13825" max="13825" width="1.73046875" style="387" hidden="1" customWidth="1"/>
    <col min="13826" max="13826" width="0.86328125" style="387" hidden="1" customWidth="1"/>
    <col min="13827" max="13842" width="2.73046875" style="387" hidden="1" customWidth="1"/>
    <col min="13843" max="13843" width="4" style="387" hidden="1" customWidth="1"/>
    <col min="13844" max="13847" width="2.73046875" style="387" hidden="1" customWidth="1"/>
    <col min="13848" max="13848" width="2.265625" style="387" hidden="1" customWidth="1"/>
    <col min="13849" max="13852" width="2.73046875" style="387" hidden="1" customWidth="1"/>
    <col min="13853" max="13853" width="2.265625" style="387" hidden="1" customWidth="1"/>
    <col min="13854" max="13857" width="2.73046875" style="387" hidden="1" customWidth="1"/>
    <col min="13858" max="13863" width="2.265625" style="387" hidden="1" customWidth="1"/>
    <col min="13864" max="13864" width="1.73046875" style="387" hidden="1" customWidth="1"/>
    <col min="13865" max="14080" width="2.73046875" style="387" hidden="1"/>
    <col min="14081" max="14081" width="1.73046875" style="387" hidden="1" customWidth="1"/>
    <col min="14082" max="14082" width="0.86328125" style="387" hidden="1" customWidth="1"/>
    <col min="14083" max="14098" width="2.73046875" style="387" hidden="1" customWidth="1"/>
    <col min="14099" max="14099" width="4" style="387" hidden="1" customWidth="1"/>
    <col min="14100" max="14103" width="2.73046875" style="387" hidden="1" customWidth="1"/>
    <col min="14104" max="14104" width="2.265625" style="387" hidden="1" customWidth="1"/>
    <col min="14105" max="14108" width="2.73046875" style="387" hidden="1" customWidth="1"/>
    <col min="14109" max="14109" width="2.265625" style="387" hidden="1" customWidth="1"/>
    <col min="14110" max="14113" width="2.73046875" style="387" hidden="1" customWidth="1"/>
    <col min="14114" max="14119" width="2.265625" style="387" hidden="1" customWidth="1"/>
    <col min="14120" max="14120" width="1.73046875" style="387" hidden="1" customWidth="1"/>
    <col min="14121" max="14336" width="2.73046875" style="387" hidden="1"/>
    <col min="14337" max="14337" width="1.73046875" style="387" hidden="1" customWidth="1"/>
    <col min="14338" max="14338" width="0.86328125" style="387" hidden="1" customWidth="1"/>
    <col min="14339" max="14354" width="2.73046875" style="387" hidden="1" customWidth="1"/>
    <col min="14355" max="14355" width="4" style="387" hidden="1" customWidth="1"/>
    <col min="14356" max="14359" width="2.73046875" style="387" hidden="1" customWidth="1"/>
    <col min="14360" max="14360" width="2.265625" style="387" hidden="1" customWidth="1"/>
    <col min="14361" max="14364" width="2.73046875" style="387" hidden="1" customWidth="1"/>
    <col min="14365" max="14365" width="2.265625" style="387" hidden="1" customWidth="1"/>
    <col min="14366" max="14369" width="2.73046875" style="387" hidden="1" customWidth="1"/>
    <col min="14370" max="14375" width="2.265625" style="387" hidden="1" customWidth="1"/>
    <col min="14376" max="14376" width="1.73046875" style="387" hidden="1" customWidth="1"/>
    <col min="14377" max="14592" width="2.73046875" style="387" hidden="1"/>
    <col min="14593" max="14593" width="1.73046875" style="387" hidden="1" customWidth="1"/>
    <col min="14594" max="14594" width="0.86328125" style="387" hidden="1" customWidth="1"/>
    <col min="14595" max="14610" width="2.73046875" style="387" hidden="1" customWidth="1"/>
    <col min="14611" max="14611" width="4" style="387" hidden="1" customWidth="1"/>
    <col min="14612" max="14615" width="2.73046875" style="387" hidden="1" customWidth="1"/>
    <col min="14616" max="14616" width="2.265625" style="387" hidden="1" customWidth="1"/>
    <col min="14617" max="14620" width="2.73046875" style="387" hidden="1" customWidth="1"/>
    <col min="14621" max="14621" width="2.265625" style="387" hidden="1" customWidth="1"/>
    <col min="14622" max="14625" width="2.73046875" style="387" hidden="1" customWidth="1"/>
    <col min="14626" max="14631" width="2.265625" style="387" hidden="1" customWidth="1"/>
    <col min="14632" max="14632" width="1.73046875" style="387" hidden="1" customWidth="1"/>
    <col min="14633" max="14848" width="2.73046875" style="387" hidden="1"/>
    <col min="14849" max="14849" width="1.73046875" style="387" hidden="1" customWidth="1"/>
    <col min="14850" max="14850" width="0.86328125" style="387" hidden="1" customWidth="1"/>
    <col min="14851" max="14866" width="2.73046875" style="387" hidden="1" customWidth="1"/>
    <col min="14867" max="14867" width="4" style="387" hidden="1" customWidth="1"/>
    <col min="14868" max="14871" width="2.73046875" style="387" hidden="1" customWidth="1"/>
    <col min="14872" max="14872" width="2.265625" style="387" hidden="1" customWidth="1"/>
    <col min="14873" max="14876" width="2.73046875" style="387" hidden="1" customWidth="1"/>
    <col min="14877" max="14877" width="2.265625" style="387" hidden="1" customWidth="1"/>
    <col min="14878" max="14881" width="2.73046875" style="387" hidden="1" customWidth="1"/>
    <col min="14882" max="14887" width="2.265625" style="387" hidden="1" customWidth="1"/>
    <col min="14888" max="14888" width="1.73046875" style="387" hidden="1" customWidth="1"/>
    <col min="14889" max="15104" width="2.73046875" style="387" hidden="1"/>
    <col min="15105" max="15105" width="1.73046875" style="387" hidden="1" customWidth="1"/>
    <col min="15106" max="15106" width="0.86328125" style="387" hidden="1" customWidth="1"/>
    <col min="15107" max="15122" width="2.73046875" style="387" hidden="1" customWidth="1"/>
    <col min="15123" max="15123" width="4" style="387" hidden="1" customWidth="1"/>
    <col min="15124" max="15127" width="2.73046875" style="387" hidden="1" customWidth="1"/>
    <col min="15128" max="15128" width="2.265625" style="387" hidden="1" customWidth="1"/>
    <col min="15129" max="15132" width="2.73046875" style="387" hidden="1" customWidth="1"/>
    <col min="15133" max="15133" width="2.265625" style="387" hidden="1" customWidth="1"/>
    <col min="15134" max="15137" width="2.73046875" style="387" hidden="1" customWidth="1"/>
    <col min="15138" max="15143" width="2.265625" style="387" hidden="1" customWidth="1"/>
    <col min="15144" max="15144" width="1.73046875" style="387" hidden="1" customWidth="1"/>
    <col min="15145" max="15360" width="2.73046875" style="387" hidden="1"/>
    <col min="15361" max="15361" width="1.73046875" style="387" hidden="1" customWidth="1"/>
    <col min="15362" max="15362" width="0.86328125" style="387" hidden="1" customWidth="1"/>
    <col min="15363" max="15378" width="2.73046875" style="387" hidden="1" customWidth="1"/>
    <col min="15379" max="15379" width="4" style="387" hidden="1" customWidth="1"/>
    <col min="15380" max="15383" width="2.73046875" style="387" hidden="1" customWidth="1"/>
    <col min="15384" max="15384" width="2.265625" style="387" hidden="1" customWidth="1"/>
    <col min="15385" max="15388" width="2.73046875" style="387" hidden="1" customWidth="1"/>
    <col min="15389" max="15389" width="2.265625" style="387" hidden="1" customWidth="1"/>
    <col min="15390" max="15393" width="2.73046875" style="387" hidden="1" customWidth="1"/>
    <col min="15394" max="15399" width="2.265625" style="387" hidden="1" customWidth="1"/>
    <col min="15400" max="15400" width="1.73046875" style="387" hidden="1" customWidth="1"/>
    <col min="15401" max="15616" width="2.73046875" style="387" hidden="1"/>
    <col min="15617" max="15617" width="1.73046875" style="387" hidden="1" customWidth="1"/>
    <col min="15618" max="15618" width="0.86328125" style="387" hidden="1" customWidth="1"/>
    <col min="15619" max="15634" width="2.73046875" style="387" hidden="1" customWidth="1"/>
    <col min="15635" max="15635" width="4" style="387" hidden="1" customWidth="1"/>
    <col min="15636" max="15639" width="2.73046875" style="387" hidden="1" customWidth="1"/>
    <col min="15640" max="15640" width="2.265625" style="387" hidden="1" customWidth="1"/>
    <col min="15641" max="15644" width="2.73046875" style="387" hidden="1" customWidth="1"/>
    <col min="15645" max="15645" width="2.265625" style="387" hidden="1" customWidth="1"/>
    <col min="15646" max="15649" width="2.73046875" style="387" hidden="1" customWidth="1"/>
    <col min="15650" max="15655" width="2.265625" style="387" hidden="1" customWidth="1"/>
    <col min="15656" max="15656" width="1.73046875" style="387" hidden="1" customWidth="1"/>
    <col min="15657" max="15872" width="2.73046875" style="387" hidden="1"/>
    <col min="15873" max="15873" width="1.73046875" style="387" hidden="1" customWidth="1"/>
    <col min="15874" max="15874" width="0.86328125" style="387" hidden="1" customWidth="1"/>
    <col min="15875" max="15890" width="2.73046875" style="387" hidden="1" customWidth="1"/>
    <col min="15891" max="15891" width="4" style="387" hidden="1" customWidth="1"/>
    <col min="15892" max="15895" width="2.73046875" style="387" hidden="1" customWidth="1"/>
    <col min="15896" max="15896" width="2.265625" style="387" hidden="1" customWidth="1"/>
    <col min="15897" max="15900" width="2.73046875" style="387" hidden="1" customWidth="1"/>
    <col min="15901" max="15901" width="2.265625" style="387" hidden="1" customWidth="1"/>
    <col min="15902" max="15905" width="2.73046875" style="387" hidden="1" customWidth="1"/>
    <col min="15906" max="15911" width="2.265625" style="387" hidden="1" customWidth="1"/>
    <col min="15912" max="15912" width="1.73046875" style="387" hidden="1" customWidth="1"/>
    <col min="15913" max="16128" width="2.73046875" style="387" hidden="1"/>
    <col min="16129" max="16129" width="1.73046875" style="387" hidden="1" customWidth="1"/>
    <col min="16130" max="16130" width="0.86328125" style="387" hidden="1" customWidth="1"/>
    <col min="16131" max="16146" width="2.73046875" style="387" hidden="1" customWidth="1"/>
    <col min="16147" max="16147" width="4" style="387" hidden="1" customWidth="1"/>
    <col min="16148" max="16151" width="2.73046875" style="387" hidden="1" customWidth="1"/>
    <col min="16152" max="16152" width="2.265625" style="387" hidden="1" customWidth="1"/>
    <col min="16153" max="16156" width="2.73046875" style="387" hidden="1" customWidth="1"/>
    <col min="16157" max="16157" width="2.265625" style="387" hidden="1" customWidth="1"/>
    <col min="16158" max="16161" width="2.73046875" style="387" hidden="1" customWidth="1"/>
    <col min="16162" max="16167" width="2.265625" style="387" hidden="1" customWidth="1"/>
    <col min="16168" max="16168" width="1.73046875" style="387" hidden="1" customWidth="1"/>
    <col min="16169" max="16384" width="2.73046875" style="387" hidden="1"/>
  </cols>
  <sheetData>
    <row r="1" spans="1:98" ht="12.75" customHeight="1">
      <c r="A1" s="3157" t="s">
        <v>2550</v>
      </c>
      <c r="B1" s="3157"/>
      <c r="C1" s="3157"/>
      <c r="D1" s="3157"/>
      <c r="E1" s="3157"/>
      <c r="F1" s="3157"/>
      <c r="G1" s="3157"/>
      <c r="H1" s="3157"/>
      <c r="I1" s="3157"/>
      <c r="J1" s="3157"/>
      <c r="K1" s="3157"/>
      <c r="L1" s="3157"/>
      <c r="M1" s="3157"/>
      <c r="N1" s="3157"/>
      <c r="O1" s="3157"/>
      <c r="P1" s="3157"/>
      <c r="Q1" s="3157"/>
      <c r="R1" s="3157"/>
      <c r="S1" s="3157"/>
      <c r="T1" s="3157"/>
      <c r="U1" s="3157"/>
      <c r="V1" s="3157"/>
      <c r="W1" s="3157"/>
      <c r="X1" s="3157"/>
      <c r="Y1" s="3157"/>
      <c r="Z1" s="3157"/>
      <c r="AA1" s="3157"/>
      <c r="AB1" s="3157"/>
      <c r="AC1" s="3157"/>
      <c r="AD1" s="3157"/>
      <c r="AE1" s="3157"/>
      <c r="AF1" s="3157"/>
      <c r="AG1" s="3157"/>
      <c r="AH1" s="3157"/>
      <c r="AI1" s="3157"/>
      <c r="AJ1" s="3157"/>
      <c r="AK1" s="3157"/>
      <c r="AL1" s="3157"/>
      <c r="AM1" s="3157"/>
      <c r="AN1" s="3157"/>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15" thickBot="1">
      <c r="A2" s="3158"/>
      <c r="B2" s="3158"/>
      <c r="C2" s="3158"/>
      <c r="D2" s="3158"/>
      <c r="E2" s="3158"/>
      <c r="F2" s="3158"/>
      <c r="G2" s="3158"/>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3.15">
      <c r="A4" s="39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3.15">
      <c r="A5" s="391" t="s">
        <v>934</v>
      </c>
      <c r="B5" s="1351"/>
      <c r="C5" s="391" t="s">
        <v>269</v>
      </c>
      <c r="D5" s="1351"/>
      <c r="E5" s="1351"/>
      <c r="F5" s="39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3.15">
      <c r="A6" s="391"/>
      <c r="B6" s="1351"/>
      <c r="C6" s="440" t="s">
        <v>2551</v>
      </c>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388"/>
      <c r="AB6" s="1351"/>
      <c r="AC6" s="1351"/>
      <c r="AD6" s="1351"/>
      <c r="AE6" s="1351"/>
      <c r="AF6" s="1351"/>
      <c r="AG6" s="1351"/>
      <c r="AH6" s="1351"/>
      <c r="AI6" s="1351"/>
      <c r="AJ6" s="1351"/>
      <c r="AK6" s="1351"/>
      <c r="AL6" s="1351"/>
      <c r="AM6" s="1351"/>
      <c r="AN6" s="1351"/>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35" customHeight="1">
      <c r="A7" s="1351"/>
      <c r="B7" s="392"/>
      <c r="C7" s="393"/>
      <c r="D7" s="393"/>
      <c r="E7" s="393"/>
      <c r="F7" s="393"/>
      <c r="G7" s="393"/>
      <c r="H7" s="393"/>
      <c r="I7" s="393"/>
      <c r="J7" s="393"/>
      <c r="K7" s="393"/>
      <c r="L7" s="393"/>
      <c r="M7" s="393"/>
      <c r="N7" s="393"/>
      <c r="O7" s="393"/>
      <c r="P7" s="393"/>
      <c r="Q7" s="393"/>
      <c r="R7" s="393"/>
      <c r="S7" s="393"/>
      <c r="T7" s="3132" t="str">
        <f xml:space="preserve"> IF(T25=100%,'Sources and Basis Breakdown'!G2,'Sources and Basis Breakdown'!F2)</f>
        <v>30% PVC for New Const/
Rehabilitation
DDA/QCT
Building(s)</v>
      </c>
      <c r="U7" s="3132"/>
      <c r="V7" s="3132"/>
      <c r="W7" s="3132"/>
      <c r="X7" s="3132"/>
      <c r="Y7" s="3132" t="str">
        <f>IF(T25=100%," ",'Sources and Basis Breakdown'!G2)</f>
        <v>30% PVC for New Const/
Rehabilitation
NON-DDA/
NON-QCT Building(s)</v>
      </c>
      <c r="Z7" s="3132"/>
      <c r="AA7" s="3132"/>
      <c r="AB7" s="3132"/>
      <c r="AC7" s="3132"/>
      <c r="AD7" s="3132" t="str">
        <f xml:space="preserve"> IF(T25=100%, 'Sources and Basis Breakdown'!J2,'Sources and Basis Breakdown'!I2)</f>
        <v>30% PVC for Acquisition
DDA/QCT Building(s)</v>
      </c>
      <c r="AE7" s="3132"/>
      <c r="AF7" s="3132"/>
      <c r="AG7" s="3132"/>
      <c r="AH7" s="3132"/>
      <c r="AI7" s="3132" t="str">
        <f>IF(T25=100%," ",'Sources and Basis Breakdown'!J2)</f>
        <v>30% PVC for Acquisition
NON-DDA/
NON-QCT Building(s)</v>
      </c>
      <c r="AJ7" s="3132"/>
      <c r="AK7" s="3132"/>
      <c r="AL7" s="3132"/>
      <c r="AM7" s="3132"/>
      <c r="AN7" s="1351"/>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1"/>
      <c r="B8" s="394"/>
      <c r="C8" s="395"/>
      <c r="D8" s="395"/>
      <c r="E8" s="395"/>
      <c r="F8" s="395"/>
      <c r="G8" s="395"/>
      <c r="H8" s="395"/>
      <c r="I8" s="395"/>
      <c r="J8" s="395"/>
      <c r="K8" s="395"/>
      <c r="L8" s="395"/>
      <c r="M8" s="395"/>
      <c r="N8" s="395"/>
      <c r="O8" s="395"/>
      <c r="P8" s="395"/>
      <c r="Q8" s="395"/>
      <c r="R8" s="395"/>
      <c r="S8" s="395"/>
      <c r="T8" s="3132"/>
      <c r="U8" s="3132"/>
      <c r="V8" s="3132"/>
      <c r="W8" s="3132"/>
      <c r="X8" s="3132"/>
      <c r="Y8" s="3132"/>
      <c r="Z8" s="3132"/>
      <c r="AA8" s="3132"/>
      <c r="AB8" s="3132"/>
      <c r="AC8" s="3132"/>
      <c r="AD8" s="3132"/>
      <c r="AE8" s="3132"/>
      <c r="AF8" s="3132"/>
      <c r="AG8" s="3132"/>
      <c r="AH8" s="3132"/>
      <c r="AI8" s="3132"/>
      <c r="AJ8" s="3132"/>
      <c r="AK8" s="3132"/>
      <c r="AL8" s="3132"/>
      <c r="AM8" s="3132"/>
      <c r="AN8" s="1351"/>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1"/>
      <c r="B9" s="394"/>
      <c r="C9" s="395"/>
      <c r="D9" s="395"/>
      <c r="E9" s="395"/>
      <c r="F9" s="395"/>
      <c r="G9" s="395"/>
      <c r="H9" s="395"/>
      <c r="I9" s="395"/>
      <c r="J9" s="395"/>
      <c r="K9" s="395"/>
      <c r="L9" s="395"/>
      <c r="M9" s="395"/>
      <c r="N9" s="395"/>
      <c r="O9" s="395"/>
      <c r="P9" s="395"/>
      <c r="Q9" s="395"/>
      <c r="R9" s="395"/>
      <c r="S9" s="395"/>
      <c r="T9" s="3132"/>
      <c r="U9" s="3132"/>
      <c r="V9" s="3132"/>
      <c r="W9" s="3132"/>
      <c r="X9" s="3132"/>
      <c r="Y9" s="3132"/>
      <c r="Z9" s="3132"/>
      <c r="AA9" s="3132"/>
      <c r="AB9" s="3132"/>
      <c r="AC9" s="3132"/>
      <c r="AD9" s="3132"/>
      <c r="AE9" s="3132"/>
      <c r="AF9" s="3132"/>
      <c r="AG9" s="3132"/>
      <c r="AH9" s="3132"/>
      <c r="AI9" s="3132"/>
      <c r="AJ9" s="3132"/>
      <c r="AK9" s="3132"/>
      <c r="AL9" s="3132"/>
      <c r="AM9" s="3132"/>
      <c r="AN9" s="1351"/>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85" customHeight="1">
      <c r="A10" s="1351"/>
      <c r="B10" s="396"/>
      <c r="C10" s="397"/>
      <c r="D10" s="397"/>
      <c r="E10" s="397"/>
      <c r="F10" s="397"/>
      <c r="G10" s="397"/>
      <c r="H10" s="397"/>
      <c r="I10" s="397"/>
      <c r="J10" s="397"/>
      <c r="K10" s="397"/>
      <c r="L10" s="397"/>
      <c r="M10" s="397"/>
      <c r="N10" s="397"/>
      <c r="O10" s="397"/>
      <c r="P10" s="397"/>
      <c r="Q10" s="397"/>
      <c r="R10" s="397"/>
      <c r="S10" s="397"/>
      <c r="T10" s="3132"/>
      <c r="U10" s="3132"/>
      <c r="V10" s="3132"/>
      <c r="W10" s="3132"/>
      <c r="X10" s="3132"/>
      <c r="Y10" s="3132"/>
      <c r="Z10" s="3132"/>
      <c r="AA10" s="3132"/>
      <c r="AB10" s="3132"/>
      <c r="AC10" s="3132"/>
      <c r="AD10" s="3132"/>
      <c r="AE10" s="3132"/>
      <c r="AF10" s="3132"/>
      <c r="AG10" s="3132"/>
      <c r="AH10" s="3132"/>
      <c r="AI10" s="3132"/>
      <c r="AJ10" s="3132"/>
      <c r="AK10" s="3132"/>
      <c r="AL10" s="3132"/>
      <c r="AM10" s="3132"/>
      <c r="AN10" s="1351"/>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3.15">
      <c r="A11" s="1351"/>
      <c r="B11" s="3114" t="s">
        <v>1975</v>
      </c>
      <c r="C11" s="3115"/>
      <c r="D11" s="3115"/>
      <c r="E11" s="3115"/>
      <c r="F11" s="3115"/>
      <c r="G11" s="3115"/>
      <c r="H11" s="3115"/>
      <c r="I11" s="3115"/>
      <c r="J11" s="3115"/>
      <c r="K11" s="3115"/>
      <c r="L11" s="3115"/>
      <c r="M11" s="3115"/>
      <c r="N11" s="3115"/>
      <c r="O11" s="3115"/>
      <c r="P11" s="3115"/>
      <c r="Q11" s="3115"/>
      <c r="R11" s="3115"/>
      <c r="S11" s="3116"/>
      <c r="T11" s="3159">
        <f>IF('Sources and Basis Breakdown'!F107=0,'Sources and Basis Breakdown'!E107,'Sources and Basis Breakdown'!F107)</f>
        <v>29379240</v>
      </c>
      <c r="U11" s="3160"/>
      <c r="V11" s="3160"/>
      <c r="W11" s="3160"/>
      <c r="X11" s="3160"/>
      <c r="Y11" s="3159">
        <f>IF(Y7=" ",0,IF('Sources and Basis Breakdown'!G107+'Sources and Basis Breakdown'!F107='Sources and Basis Breakdown'!E107,'Sources and Basis Breakdown'!G107,0))</f>
        <v>0</v>
      </c>
      <c r="Z11" s="3160"/>
      <c r="AA11" s="3160"/>
      <c r="AB11" s="3160"/>
      <c r="AC11" s="3160"/>
      <c r="AD11" s="3160">
        <f>IF('Sources and Basis Breakdown'!I107=0,'Sources and Basis Breakdown'!H107,'Sources and Basis Breakdown'!I107)</f>
        <v>0</v>
      </c>
      <c r="AE11" s="3160"/>
      <c r="AF11" s="3160"/>
      <c r="AG11" s="3160"/>
      <c r="AH11" s="3160"/>
      <c r="AI11" s="3160">
        <f>IF(Y7=" ",0,IF('Sources and Basis Breakdown'!I107+'Sources and Basis Breakdown'!J107='Sources and Basis Breakdown'!H107,'Sources and Basis Breakdown'!J107,0))</f>
        <v>0</v>
      </c>
      <c r="AJ11" s="3160"/>
      <c r="AK11" s="3160"/>
      <c r="AL11" s="3160"/>
      <c r="AM11" s="3160"/>
      <c r="AN11" s="1351"/>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3.15">
      <c r="A12" s="1351"/>
      <c r="B12" s="3163" t="s">
        <v>2552</v>
      </c>
      <c r="C12" s="3164"/>
      <c r="D12" s="3164"/>
      <c r="E12" s="3164"/>
      <c r="F12" s="3164"/>
      <c r="G12" s="3164"/>
      <c r="H12" s="3164"/>
      <c r="I12" s="3164"/>
      <c r="J12" s="3164"/>
      <c r="K12" s="3164"/>
      <c r="L12" s="3164"/>
      <c r="M12" s="3164"/>
      <c r="N12" s="3164"/>
      <c r="O12" s="3164"/>
      <c r="P12" s="3164"/>
      <c r="Q12" s="3164"/>
      <c r="R12" s="3164"/>
      <c r="S12" s="3165"/>
      <c r="T12" s="3152"/>
      <c r="U12" s="3153"/>
      <c r="V12" s="3153"/>
      <c r="W12" s="3153"/>
      <c r="X12" s="3154"/>
      <c r="Y12" s="3152"/>
      <c r="Z12" s="3153"/>
      <c r="AA12" s="3153"/>
      <c r="AB12" s="3153"/>
      <c r="AC12" s="3154"/>
      <c r="AD12" s="3152"/>
      <c r="AE12" s="3153"/>
      <c r="AF12" s="3153"/>
      <c r="AG12" s="3153"/>
      <c r="AH12" s="3154"/>
      <c r="AI12" s="3152"/>
      <c r="AJ12" s="3153"/>
      <c r="AK12" s="3153"/>
      <c r="AL12" s="3153"/>
      <c r="AM12" s="3154"/>
      <c r="AN12" s="1351"/>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1"/>
      <c r="B13" s="437"/>
      <c r="C13" s="3166" t="s">
        <v>2553</v>
      </c>
      <c r="D13" s="3166"/>
      <c r="E13" s="3166"/>
      <c r="F13" s="3166"/>
      <c r="G13" s="3166"/>
      <c r="H13" s="3166"/>
      <c r="I13" s="3166"/>
      <c r="J13" s="3166"/>
      <c r="K13" s="3166"/>
      <c r="L13" s="3166"/>
      <c r="M13" s="3166"/>
      <c r="N13" s="3166"/>
      <c r="O13" s="3166"/>
      <c r="P13" s="3166"/>
      <c r="Q13" s="3166"/>
      <c r="R13" s="3166"/>
      <c r="S13" s="3167"/>
      <c r="T13" s="3155"/>
      <c r="U13" s="3156"/>
      <c r="V13" s="3156"/>
      <c r="W13" s="3156"/>
      <c r="X13" s="3156"/>
      <c r="Y13" s="3155"/>
      <c r="Z13" s="3156"/>
      <c r="AA13" s="3156"/>
      <c r="AB13" s="3156"/>
      <c r="AC13" s="3156"/>
      <c r="AD13" s="3156"/>
      <c r="AE13" s="3156"/>
      <c r="AF13" s="3156"/>
      <c r="AG13" s="3156"/>
      <c r="AH13" s="3156"/>
      <c r="AI13" s="3156"/>
      <c r="AJ13" s="3156"/>
      <c r="AK13" s="3156"/>
      <c r="AL13" s="3156"/>
      <c r="AM13" s="3156"/>
      <c r="AN13" s="1351"/>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1"/>
      <c r="B14" s="437"/>
      <c r="C14" s="3166" t="s">
        <v>2554</v>
      </c>
      <c r="D14" s="3166"/>
      <c r="E14" s="3166"/>
      <c r="F14" s="3166"/>
      <c r="G14" s="3166"/>
      <c r="H14" s="3166"/>
      <c r="I14" s="3166"/>
      <c r="J14" s="3166"/>
      <c r="K14" s="3166"/>
      <c r="L14" s="3166"/>
      <c r="M14" s="3166"/>
      <c r="N14" s="3166"/>
      <c r="O14" s="3166"/>
      <c r="P14" s="3166"/>
      <c r="Q14" s="3166"/>
      <c r="R14" s="3166"/>
      <c r="S14" s="3167"/>
      <c r="T14" s="3141"/>
      <c r="U14" s="3142"/>
      <c r="V14" s="3142"/>
      <c r="W14" s="3142"/>
      <c r="X14" s="3142"/>
      <c r="Y14" s="3141"/>
      <c r="Z14" s="3142"/>
      <c r="AA14" s="3142"/>
      <c r="AB14" s="3142"/>
      <c r="AC14" s="3142"/>
      <c r="AD14" s="3142"/>
      <c r="AE14" s="3142"/>
      <c r="AF14" s="3142"/>
      <c r="AG14" s="3142"/>
      <c r="AH14" s="3142"/>
      <c r="AI14" s="3142"/>
      <c r="AJ14" s="3142"/>
      <c r="AK14" s="3142"/>
      <c r="AL14" s="3142"/>
      <c r="AM14" s="3142"/>
      <c r="AN14" s="1351"/>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1"/>
      <c r="B15" s="437"/>
      <c r="C15" s="3166" t="s">
        <v>2555</v>
      </c>
      <c r="D15" s="3166"/>
      <c r="E15" s="3166"/>
      <c r="F15" s="3166"/>
      <c r="G15" s="3166"/>
      <c r="H15" s="3166"/>
      <c r="I15" s="3166"/>
      <c r="J15" s="3166"/>
      <c r="K15" s="3166"/>
      <c r="L15" s="3166"/>
      <c r="M15" s="3166"/>
      <c r="N15" s="3166"/>
      <c r="O15" s="3166"/>
      <c r="P15" s="3166"/>
      <c r="Q15" s="3166"/>
      <c r="R15" s="3166"/>
      <c r="S15" s="3167"/>
      <c r="T15" s="3141"/>
      <c r="U15" s="3142"/>
      <c r="V15" s="3142"/>
      <c r="W15" s="3142"/>
      <c r="X15" s="3142"/>
      <c r="Y15" s="3141"/>
      <c r="Z15" s="3142"/>
      <c r="AA15" s="3142"/>
      <c r="AB15" s="3142"/>
      <c r="AC15" s="3142"/>
      <c r="AD15" s="3142"/>
      <c r="AE15" s="3142"/>
      <c r="AF15" s="3142"/>
      <c r="AG15" s="3142"/>
      <c r="AH15" s="3142"/>
      <c r="AI15" s="3142"/>
      <c r="AJ15" s="3142"/>
      <c r="AK15" s="3142"/>
      <c r="AL15" s="3142"/>
      <c r="AM15" s="3142"/>
      <c r="AN15" s="1351"/>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1"/>
      <c r="B16" s="437"/>
      <c r="C16" s="3166" t="s">
        <v>2556</v>
      </c>
      <c r="D16" s="3166"/>
      <c r="E16" s="3166"/>
      <c r="F16" s="3166"/>
      <c r="G16" s="3166"/>
      <c r="H16" s="3166"/>
      <c r="I16" s="3166"/>
      <c r="J16" s="3166"/>
      <c r="K16" s="3166"/>
      <c r="L16" s="3166"/>
      <c r="M16" s="3166"/>
      <c r="N16" s="3166"/>
      <c r="O16" s="3166"/>
      <c r="P16" s="3166"/>
      <c r="Q16" s="3166"/>
      <c r="R16" s="3166"/>
      <c r="S16" s="3167"/>
      <c r="T16" s="3141"/>
      <c r="U16" s="3142"/>
      <c r="V16" s="3142"/>
      <c r="W16" s="3142"/>
      <c r="X16" s="3142"/>
      <c r="Y16" s="3141"/>
      <c r="Z16" s="3142"/>
      <c r="AA16" s="3142"/>
      <c r="AB16" s="3142"/>
      <c r="AC16" s="3142"/>
      <c r="AD16" s="3142"/>
      <c r="AE16" s="3142"/>
      <c r="AF16" s="3142"/>
      <c r="AG16" s="3142"/>
      <c r="AH16" s="3142"/>
      <c r="AI16" s="3142"/>
      <c r="AJ16" s="3142"/>
      <c r="AK16" s="3142"/>
      <c r="AL16" s="3142"/>
      <c r="AM16" s="3142"/>
      <c r="AN16" s="1351"/>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1"/>
      <c r="B17" s="437"/>
      <c r="C17" s="3166" t="s">
        <v>2557</v>
      </c>
      <c r="D17" s="3166"/>
      <c r="E17" s="3166"/>
      <c r="F17" s="3166"/>
      <c r="G17" s="3166"/>
      <c r="H17" s="3166"/>
      <c r="I17" s="3166"/>
      <c r="J17" s="3166"/>
      <c r="K17" s="3166"/>
      <c r="L17" s="3166"/>
      <c r="M17" s="3166"/>
      <c r="N17" s="3166"/>
      <c r="O17" s="3166"/>
      <c r="P17" s="3166"/>
      <c r="Q17" s="3166"/>
      <c r="R17" s="3166"/>
      <c r="S17" s="3167"/>
      <c r="T17" s="3141"/>
      <c r="U17" s="3142"/>
      <c r="V17" s="3142"/>
      <c r="W17" s="3142"/>
      <c r="X17" s="3142"/>
      <c r="Y17" s="3141"/>
      <c r="Z17" s="3142"/>
      <c r="AA17" s="3142"/>
      <c r="AB17" s="3142"/>
      <c r="AC17" s="3142"/>
      <c r="AD17" s="3142"/>
      <c r="AE17" s="3142"/>
      <c r="AF17" s="3142"/>
      <c r="AG17" s="3142"/>
      <c r="AH17" s="3142"/>
      <c r="AI17" s="3142"/>
      <c r="AJ17" s="3142"/>
      <c r="AK17" s="3142"/>
      <c r="AL17" s="3142"/>
      <c r="AM17" s="3142"/>
      <c r="AN17" s="1351"/>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1"/>
      <c r="B18" s="438"/>
      <c r="C18" s="3161" t="s">
        <v>2558</v>
      </c>
      <c r="D18" s="3161"/>
      <c r="E18" s="3161"/>
      <c r="F18" s="3161"/>
      <c r="G18" s="3161"/>
      <c r="H18" s="3161"/>
      <c r="I18" s="3161"/>
      <c r="J18" s="3161"/>
      <c r="K18" s="3161"/>
      <c r="L18" s="3161"/>
      <c r="M18" s="3161"/>
      <c r="N18" s="3161"/>
      <c r="O18" s="3161"/>
      <c r="P18" s="3161"/>
      <c r="Q18" s="3161"/>
      <c r="R18" s="3161"/>
      <c r="S18" s="3162"/>
      <c r="T18" s="3141"/>
      <c r="U18" s="3142"/>
      <c r="V18" s="3142"/>
      <c r="W18" s="3142"/>
      <c r="X18" s="3142"/>
      <c r="Y18" s="3141"/>
      <c r="Z18" s="3142"/>
      <c r="AA18" s="3142"/>
      <c r="AB18" s="3142"/>
      <c r="AC18" s="3142"/>
      <c r="AD18" s="3142"/>
      <c r="AE18" s="3142"/>
      <c r="AF18" s="3142"/>
      <c r="AG18" s="3142"/>
      <c r="AH18" s="3142"/>
      <c r="AI18" s="3142"/>
      <c r="AJ18" s="3142"/>
      <c r="AK18" s="3142"/>
      <c r="AL18" s="3142"/>
      <c r="AM18" s="3142"/>
      <c r="AN18" s="1351"/>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1"/>
      <c r="B19" s="438"/>
      <c r="C19" s="3161" t="s">
        <v>2558</v>
      </c>
      <c r="D19" s="3161"/>
      <c r="E19" s="3161"/>
      <c r="F19" s="3161"/>
      <c r="G19" s="3161"/>
      <c r="H19" s="3161"/>
      <c r="I19" s="3161"/>
      <c r="J19" s="3161"/>
      <c r="K19" s="3161"/>
      <c r="L19" s="3161"/>
      <c r="M19" s="3161"/>
      <c r="N19" s="3161"/>
      <c r="O19" s="3161"/>
      <c r="P19" s="3161"/>
      <c r="Q19" s="3161"/>
      <c r="R19" s="3161"/>
      <c r="S19" s="3162"/>
      <c r="T19" s="3141"/>
      <c r="U19" s="3142"/>
      <c r="V19" s="3142"/>
      <c r="W19" s="3142"/>
      <c r="X19" s="3142"/>
      <c r="Y19" s="3141"/>
      <c r="Z19" s="3142"/>
      <c r="AA19" s="3142"/>
      <c r="AB19" s="3142"/>
      <c r="AC19" s="3142"/>
      <c r="AD19" s="3142"/>
      <c r="AE19" s="3142"/>
      <c r="AF19" s="3142"/>
      <c r="AG19" s="3142"/>
      <c r="AH19" s="3142"/>
      <c r="AI19" s="3142"/>
      <c r="AJ19" s="3142"/>
      <c r="AK19" s="3142"/>
      <c r="AL19" s="3142"/>
      <c r="AM19" s="3142"/>
      <c r="AN19" s="1351"/>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3.15">
      <c r="A20" s="1351"/>
      <c r="B20" s="3114" t="s">
        <v>2559</v>
      </c>
      <c r="C20" s="3115"/>
      <c r="D20" s="3115"/>
      <c r="E20" s="3115"/>
      <c r="F20" s="3115"/>
      <c r="G20" s="3115"/>
      <c r="H20" s="3115"/>
      <c r="I20" s="3115"/>
      <c r="J20" s="3115"/>
      <c r="K20" s="3115"/>
      <c r="L20" s="3115"/>
      <c r="M20" s="3115"/>
      <c r="N20" s="3115"/>
      <c r="O20" s="3115"/>
      <c r="P20" s="3115"/>
      <c r="Q20" s="3115"/>
      <c r="R20" s="3115"/>
      <c r="S20" s="3116"/>
      <c r="T20" s="3131">
        <f>SUM(T13:X19)</f>
        <v>0</v>
      </c>
      <c r="U20" s="3134"/>
      <c r="V20" s="3134"/>
      <c r="W20" s="3134"/>
      <c r="X20" s="3134"/>
      <c r="Y20" s="3131">
        <f>SUM(Y13:AC19)</f>
        <v>0</v>
      </c>
      <c r="Z20" s="3134"/>
      <c r="AA20" s="3134"/>
      <c r="AB20" s="3134"/>
      <c r="AC20" s="3134"/>
      <c r="AD20" s="3129">
        <f>SUM(AD13:AH19)</f>
        <v>0</v>
      </c>
      <c r="AE20" s="3130"/>
      <c r="AF20" s="3130"/>
      <c r="AG20" s="3130"/>
      <c r="AH20" s="3131"/>
      <c r="AI20" s="3129">
        <f>SUM(AI13:AM19)</f>
        <v>0</v>
      </c>
      <c r="AJ20" s="3130"/>
      <c r="AK20" s="3130"/>
      <c r="AL20" s="3130"/>
      <c r="AM20" s="3131"/>
      <c r="AN20" s="1351"/>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3.15">
      <c r="A21" s="1351"/>
      <c r="B21" s="3114" t="s">
        <v>2560</v>
      </c>
      <c r="C21" s="3115"/>
      <c r="D21" s="3115"/>
      <c r="E21" s="3115"/>
      <c r="F21" s="3115"/>
      <c r="G21" s="3115"/>
      <c r="H21" s="3115"/>
      <c r="I21" s="3115"/>
      <c r="J21" s="3115"/>
      <c r="K21" s="3115"/>
      <c r="L21" s="3115"/>
      <c r="M21" s="3115"/>
      <c r="N21" s="3115"/>
      <c r="O21" s="3115"/>
      <c r="P21" s="3115"/>
      <c r="Q21" s="3115"/>
      <c r="R21" s="3115"/>
      <c r="S21" s="3116"/>
      <c r="T21" s="3141"/>
      <c r="U21" s="3142"/>
      <c r="V21" s="3142"/>
      <c r="W21" s="3142"/>
      <c r="X21" s="3142"/>
      <c r="Y21" s="3141"/>
      <c r="Z21" s="3142"/>
      <c r="AA21" s="3142"/>
      <c r="AB21" s="3142"/>
      <c r="AC21" s="3142"/>
      <c r="AD21" s="3152"/>
      <c r="AE21" s="3153"/>
      <c r="AF21" s="3153"/>
      <c r="AG21" s="3153"/>
      <c r="AH21" s="3154"/>
      <c r="AI21" s="3152"/>
      <c r="AJ21" s="3153"/>
      <c r="AK21" s="3153"/>
      <c r="AL21" s="3153"/>
      <c r="AM21" s="3154"/>
      <c r="AN21" s="1351"/>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3.15">
      <c r="A22" s="1351"/>
      <c r="B22" s="3114" t="s">
        <v>2561</v>
      </c>
      <c r="C22" s="3115"/>
      <c r="D22" s="3115"/>
      <c r="E22" s="3115"/>
      <c r="F22" s="3115"/>
      <c r="G22" s="3115"/>
      <c r="H22" s="3115"/>
      <c r="I22" s="3115"/>
      <c r="J22" s="3115"/>
      <c r="K22" s="3115"/>
      <c r="L22" s="3115"/>
      <c r="M22" s="3115"/>
      <c r="N22" s="3115"/>
      <c r="O22" s="3115"/>
      <c r="P22" s="3115"/>
      <c r="Q22" s="3115"/>
      <c r="R22" s="3115"/>
      <c r="S22" s="3116"/>
      <c r="T22" s="3137">
        <f>(T20+T21)*-1</f>
        <v>0</v>
      </c>
      <c r="U22" s="3138"/>
      <c r="V22" s="3138"/>
      <c r="W22" s="3138"/>
      <c r="X22" s="3138"/>
      <c r="Y22" s="3137">
        <f>(Y20+Y21)*-1</f>
        <v>0</v>
      </c>
      <c r="Z22" s="3138"/>
      <c r="AA22" s="3138"/>
      <c r="AB22" s="3138"/>
      <c r="AC22" s="3138"/>
      <c r="AD22" s="3139">
        <f>(AD20)*-1</f>
        <v>0</v>
      </c>
      <c r="AE22" s="3140"/>
      <c r="AF22" s="3140"/>
      <c r="AG22" s="3140"/>
      <c r="AH22" s="3137"/>
      <c r="AI22" s="3139">
        <f>(AI20)*-1</f>
        <v>0</v>
      </c>
      <c r="AJ22" s="3140"/>
      <c r="AK22" s="3140"/>
      <c r="AL22" s="3140"/>
      <c r="AM22" s="3137"/>
      <c r="AN22" s="1351"/>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3.15">
      <c r="A23" s="388"/>
      <c r="B23" s="3170" t="s">
        <v>2562</v>
      </c>
      <c r="C23" s="3171"/>
      <c r="D23" s="3171"/>
      <c r="E23" s="3171"/>
      <c r="F23" s="3171"/>
      <c r="G23" s="3171"/>
      <c r="H23" s="3171"/>
      <c r="I23" s="3171"/>
      <c r="J23" s="3171"/>
      <c r="K23" s="3171"/>
      <c r="L23" s="3171"/>
      <c r="M23" s="3171"/>
      <c r="N23" s="3171"/>
      <c r="O23" s="3171"/>
      <c r="P23" s="3171"/>
      <c r="Q23" s="3171"/>
      <c r="R23" s="3171"/>
      <c r="S23" s="3172"/>
      <c r="T23" s="3131">
        <f>T11+T22</f>
        <v>29379240</v>
      </c>
      <c r="U23" s="3134"/>
      <c r="V23" s="3134"/>
      <c r="W23" s="3134"/>
      <c r="X23" s="3134"/>
      <c r="Y23" s="3131">
        <f>Y11+Y22</f>
        <v>0</v>
      </c>
      <c r="Z23" s="3134"/>
      <c r="AA23" s="3134"/>
      <c r="AB23" s="3134"/>
      <c r="AC23" s="3134"/>
      <c r="AD23" s="3131">
        <f>AD11+AD22</f>
        <v>0</v>
      </c>
      <c r="AE23" s="3134"/>
      <c r="AF23" s="3134"/>
      <c r="AG23" s="3134"/>
      <c r="AH23" s="3134"/>
      <c r="AI23" s="3131">
        <f>AI11+AI22</f>
        <v>0</v>
      </c>
      <c r="AJ23" s="3134"/>
      <c r="AK23" s="3134"/>
      <c r="AL23" s="3134"/>
      <c r="AM23" s="3134"/>
      <c r="AN23" s="1351"/>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3.15">
      <c r="A24" s="1351"/>
      <c r="B24" s="3114" t="s">
        <v>2563</v>
      </c>
      <c r="C24" s="3115"/>
      <c r="D24" s="3115"/>
      <c r="E24" s="3115"/>
      <c r="F24" s="3115"/>
      <c r="G24" s="3115"/>
      <c r="H24" s="3115"/>
      <c r="I24" s="3115"/>
      <c r="J24" s="3115"/>
      <c r="K24" s="3115"/>
      <c r="L24" s="3115"/>
      <c r="M24" s="3115"/>
      <c r="N24" s="3115"/>
      <c r="O24" s="3115"/>
      <c r="P24" s="3115"/>
      <c r="Q24" s="3115"/>
      <c r="R24" s="3115"/>
      <c r="S24" s="3116"/>
      <c r="T24" s="3129">
        <f>Application!AJ1032</f>
        <v>59244488</v>
      </c>
      <c r="U24" s="3130"/>
      <c r="V24" s="3130"/>
      <c r="W24" s="3130"/>
      <c r="X24" s="3130"/>
      <c r="Y24" s="3130"/>
      <c r="Z24" s="3130"/>
      <c r="AA24" s="3130"/>
      <c r="AB24" s="3130"/>
      <c r="AC24" s="3130"/>
      <c r="AD24" s="3130"/>
      <c r="AE24" s="3130"/>
      <c r="AF24" s="3130"/>
      <c r="AG24" s="3130"/>
      <c r="AH24" s="3130"/>
      <c r="AI24" s="3130"/>
      <c r="AJ24" s="3130"/>
      <c r="AK24" s="3130"/>
      <c r="AL24" s="3130"/>
      <c r="AM24" s="3131"/>
      <c r="AN24" s="1351"/>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1"/>
      <c r="B25" s="3173" t="s">
        <v>2564</v>
      </c>
      <c r="C25" s="3174"/>
      <c r="D25" s="3174"/>
      <c r="E25" s="3174"/>
      <c r="F25" s="3174"/>
      <c r="G25" s="3174"/>
      <c r="H25" s="3174"/>
      <c r="I25" s="3174"/>
      <c r="J25" s="3174"/>
      <c r="K25" s="3174"/>
      <c r="L25" s="3174"/>
      <c r="M25" s="3174"/>
      <c r="N25" s="3174"/>
      <c r="O25" s="3174"/>
      <c r="P25" s="3174"/>
      <c r="Q25" s="3174"/>
      <c r="R25" s="3174"/>
      <c r="S25" s="3175"/>
      <c r="T25" s="3147">
        <f>IF(OR(Application!T195="yes",Application!T194="yes"),1.3,1)</f>
        <v>1.3</v>
      </c>
      <c r="U25" s="3148"/>
      <c r="V25" s="3148"/>
      <c r="W25" s="3148"/>
      <c r="X25" s="3148"/>
      <c r="Y25" s="3147">
        <v>1</v>
      </c>
      <c r="Z25" s="3148"/>
      <c r="AA25" s="3148"/>
      <c r="AB25" s="3148"/>
      <c r="AC25" s="3148"/>
      <c r="AD25" s="3147">
        <v>1</v>
      </c>
      <c r="AE25" s="3148"/>
      <c r="AF25" s="3148"/>
      <c r="AG25" s="3148"/>
      <c r="AH25" s="3149"/>
      <c r="AI25" s="3147">
        <v>1</v>
      </c>
      <c r="AJ25" s="3148"/>
      <c r="AK25" s="3148"/>
      <c r="AL25" s="3148"/>
      <c r="AM25" s="3149"/>
      <c r="AN25" s="1351"/>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3.15">
      <c r="A26" s="1351"/>
      <c r="B26" s="3114" t="s">
        <v>2565</v>
      </c>
      <c r="C26" s="3115"/>
      <c r="D26" s="3115"/>
      <c r="E26" s="3115"/>
      <c r="F26" s="3115"/>
      <c r="G26" s="3115"/>
      <c r="H26" s="3115"/>
      <c r="I26" s="3115"/>
      <c r="J26" s="3115"/>
      <c r="K26" s="3115"/>
      <c r="L26" s="3115"/>
      <c r="M26" s="3115"/>
      <c r="N26" s="3115"/>
      <c r="O26" s="3115"/>
      <c r="P26" s="3115"/>
      <c r="Q26" s="3115"/>
      <c r="R26" s="3115"/>
      <c r="S26" s="3116"/>
      <c r="T26" s="3150">
        <f>T23*T25</f>
        <v>38193012</v>
      </c>
      <c r="U26" s="3151"/>
      <c r="V26" s="3151"/>
      <c r="W26" s="3151"/>
      <c r="X26" s="3151"/>
      <c r="Y26" s="3150">
        <f>Y23*Y25</f>
        <v>0</v>
      </c>
      <c r="Z26" s="3151"/>
      <c r="AA26" s="3151"/>
      <c r="AB26" s="3151"/>
      <c r="AC26" s="3151"/>
      <c r="AD26" s="3150">
        <f>AD23*AD25</f>
        <v>0</v>
      </c>
      <c r="AE26" s="3151"/>
      <c r="AF26" s="3151"/>
      <c r="AG26" s="3151"/>
      <c r="AH26" s="3151"/>
      <c r="AI26" s="3150">
        <f>AI23*AI25</f>
        <v>0</v>
      </c>
      <c r="AJ26" s="3151"/>
      <c r="AK26" s="3151"/>
      <c r="AL26" s="3151"/>
      <c r="AM26" s="3151"/>
      <c r="AN26" s="1351"/>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176" t="s">
        <v>2566</v>
      </c>
      <c r="C27" s="3177"/>
      <c r="D27" s="3177"/>
      <c r="E27" s="3177"/>
      <c r="F27" s="3177"/>
      <c r="G27" s="3177"/>
      <c r="H27" s="3177"/>
      <c r="I27" s="3177"/>
      <c r="J27" s="3177"/>
      <c r="K27" s="3177"/>
      <c r="L27" s="3177"/>
      <c r="M27" s="3177"/>
      <c r="N27" s="3177"/>
      <c r="O27" s="3177"/>
      <c r="P27" s="3177"/>
      <c r="Q27" s="3177"/>
      <c r="R27" s="3177"/>
      <c r="S27" s="3178"/>
      <c r="T27" s="3145">
        <f>Application!$AG$444</f>
        <v>1</v>
      </c>
      <c r="U27" s="3146"/>
      <c r="V27" s="3146"/>
      <c r="W27" s="3146"/>
      <c r="X27" s="3146"/>
      <c r="Y27" s="3145">
        <f>Application!$AG$444</f>
        <v>1</v>
      </c>
      <c r="Z27" s="3146"/>
      <c r="AA27" s="3146"/>
      <c r="AB27" s="3146"/>
      <c r="AC27" s="3146"/>
      <c r="AD27" s="3145">
        <f>Application!$AG$444</f>
        <v>1</v>
      </c>
      <c r="AE27" s="3146"/>
      <c r="AF27" s="3146"/>
      <c r="AG27" s="3146"/>
      <c r="AH27" s="3146"/>
      <c r="AI27" s="3145">
        <f>Application!$AG$444</f>
        <v>1</v>
      </c>
      <c r="AJ27" s="3146"/>
      <c r="AK27" s="3146"/>
      <c r="AL27" s="3146"/>
      <c r="AM27" s="3146"/>
      <c r="AN27" s="1351"/>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114" t="s">
        <v>2567</v>
      </c>
      <c r="C28" s="3115"/>
      <c r="D28" s="3115"/>
      <c r="E28" s="3115"/>
      <c r="F28" s="3115"/>
      <c r="G28" s="3115"/>
      <c r="H28" s="3115"/>
      <c r="I28" s="3115"/>
      <c r="J28" s="3115"/>
      <c r="K28" s="3115"/>
      <c r="L28" s="3115"/>
      <c r="M28" s="3115"/>
      <c r="N28" s="3115"/>
      <c r="O28" s="3115"/>
      <c r="P28" s="3115"/>
      <c r="Q28" s="3115"/>
      <c r="R28" s="3115"/>
      <c r="S28" s="3116"/>
      <c r="T28" s="3143">
        <f>IF(ISERROR((T26*T27)),0,(T26*T27))</f>
        <v>38193012</v>
      </c>
      <c r="U28" s="3144"/>
      <c r="V28" s="3144"/>
      <c r="W28" s="3144"/>
      <c r="X28" s="3144"/>
      <c r="Y28" s="3143">
        <f>IF(ISERROR((Y26*Y27)),0,(Y26*Y27))</f>
        <v>0</v>
      </c>
      <c r="Z28" s="3144"/>
      <c r="AA28" s="3144"/>
      <c r="AB28" s="3144"/>
      <c r="AC28" s="3144"/>
      <c r="AD28" s="3143">
        <f>IF(ISERROR((AD26*AD27)),0,(AD26*AD27))</f>
        <v>0</v>
      </c>
      <c r="AE28" s="3144"/>
      <c r="AF28" s="3144"/>
      <c r="AG28" s="3144"/>
      <c r="AH28" s="3144"/>
      <c r="AI28" s="3143">
        <f>IF(ISERROR((AI26*AI27)),0,(AI26*AI27))</f>
        <v>0</v>
      </c>
      <c r="AJ28" s="3144"/>
      <c r="AK28" s="3144"/>
      <c r="AL28" s="3144"/>
      <c r="AM28" s="3144"/>
      <c r="AN28" s="1351"/>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3.15">
      <c r="A29" s="1351"/>
      <c r="B29" s="3114" t="s">
        <v>2568</v>
      </c>
      <c r="C29" s="3115"/>
      <c r="D29" s="3115"/>
      <c r="E29" s="3115"/>
      <c r="F29" s="3115"/>
      <c r="G29" s="3115"/>
      <c r="H29" s="3115"/>
      <c r="I29" s="3115"/>
      <c r="J29" s="3115"/>
      <c r="K29" s="3115"/>
      <c r="L29" s="3115"/>
      <c r="M29" s="3115"/>
      <c r="N29" s="3115"/>
      <c r="O29" s="3115"/>
      <c r="P29" s="3115"/>
      <c r="Q29" s="3115"/>
      <c r="R29" s="3115"/>
      <c r="S29" s="3116"/>
      <c r="T29" s="3129">
        <f>T28+Y28+AD28+AI28</f>
        <v>38193012</v>
      </c>
      <c r="U29" s="3130"/>
      <c r="V29" s="3130"/>
      <c r="W29" s="3130"/>
      <c r="X29" s="3130"/>
      <c r="Y29" s="3130"/>
      <c r="Z29" s="3130"/>
      <c r="AA29" s="3130"/>
      <c r="AB29" s="3130"/>
      <c r="AC29" s="3130"/>
      <c r="AD29" s="3130"/>
      <c r="AE29" s="3130"/>
      <c r="AF29" s="3130"/>
      <c r="AG29" s="3130"/>
      <c r="AH29" s="3130"/>
      <c r="AI29" s="3130"/>
      <c r="AJ29" s="3130"/>
      <c r="AK29" s="3130"/>
      <c r="AL29" s="3130"/>
      <c r="AM29" s="3131"/>
      <c r="AN29" s="1351"/>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1"/>
      <c r="B30" s="3136" t="s">
        <v>2569</v>
      </c>
      <c r="C30" s="3136"/>
      <c r="D30" s="3136"/>
      <c r="E30" s="3136"/>
      <c r="F30" s="3136"/>
      <c r="G30" s="3136"/>
      <c r="H30" s="3136"/>
      <c r="I30" s="3136"/>
      <c r="J30" s="3136"/>
      <c r="K30" s="3136"/>
      <c r="L30" s="3136"/>
      <c r="M30" s="3136"/>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6"/>
      <c r="AJ30" s="3136"/>
      <c r="AK30" s="3136"/>
      <c r="AL30" s="3136"/>
      <c r="AM30" s="3136"/>
      <c r="AN30" s="1351"/>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136" t="s">
        <v>2570</v>
      </c>
      <c r="C31" s="3136"/>
      <c r="D31" s="3136"/>
      <c r="E31" s="3136"/>
      <c r="F31" s="3136"/>
      <c r="G31" s="3136"/>
      <c r="H31" s="3136"/>
      <c r="I31" s="3136"/>
      <c r="J31" s="3136"/>
      <c r="K31" s="3136"/>
      <c r="L31" s="3136"/>
      <c r="M31" s="3136"/>
      <c r="N31" s="3136"/>
      <c r="O31" s="3136"/>
      <c r="P31" s="3136"/>
      <c r="Q31" s="3136"/>
      <c r="R31" s="3136"/>
      <c r="S31" s="3136"/>
      <c r="T31" s="3136"/>
      <c r="U31" s="3136"/>
      <c r="V31" s="3136"/>
      <c r="W31" s="3136"/>
      <c r="X31" s="3136"/>
      <c r="Y31" s="3136"/>
      <c r="Z31" s="3136"/>
      <c r="AA31" s="3136"/>
      <c r="AB31" s="3136"/>
      <c r="AC31" s="3136"/>
      <c r="AD31" s="3136"/>
      <c r="AE31" s="3136"/>
      <c r="AF31" s="3136"/>
      <c r="AG31" s="3136"/>
      <c r="AH31" s="3136"/>
      <c r="AI31" s="3136"/>
      <c r="AJ31" s="3136"/>
      <c r="AK31" s="3136"/>
      <c r="AL31" s="3136"/>
      <c r="AM31" s="3136"/>
      <c r="AN31" s="58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1"/>
      <c r="B32" s="1697"/>
      <c r="C32" s="558" t="s">
        <v>2571</v>
      </c>
      <c r="D32" s="1697"/>
      <c r="E32" s="1697"/>
      <c r="F32" s="1697"/>
      <c r="G32" s="1697"/>
      <c r="H32" s="1697"/>
      <c r="I32" s="1697"/>
      <c r="J32" s="1697"/>
      <c r="K32" s="1697"/>
      <c r="L32" s="1697"/>
      <c r="M32" s="1697"/>
      <c r="N32" s="1697"/>
      <c r="O32" s="1697"/>
      <c r="P32" s="1697"/>
      <c r="Q32" s="1697"/>
      <c r="R32" s="1697"/>
      <c r="S32" s="1697"/>
      <c r="T32" s="1697"/>
      <c r="U32" s="1697"/>
      <c r="V32" s="1697"/>
      <c r="W32" s="1697"/>
      <c r="X32" s="1697"/>
      <c r="Y32" s="1697"/>
      <c r="Z32" s="1697"/>
      <c r="AA32" s="1697"/>
      <c r="AB32" s="1697"/>
      <c r="AC32" s="1697"/>
      <c r="AD32" s="1697"/>
      <c r="AE32" s="1697"/>
      <c r="AF32" s="1697"/>
      <c r="AG32" s="1697"/>
      <c r="AH32" s="1697"/>
      <c r="AI32" s="1697"/>
      <c r="AJ32" s="1697"/>
      <c r="AK32" s="1697"/>
      <c r="AL32" s="1697"/>
      <c r="AM32" s="1697"/>
      <c r="AN32" s="1351"/>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3.15">
      <c r="A34" s="391" t="s">
        <v>968</v>
      </c>
      <c r="B34" s="1351"/>
      <c r="C34" s="391" t="s">
        <v>278</v>
      </c>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1"/>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32" t="s">
        <v>2572</v>
      </c>
      <c r="Z35" s="3132"/>
      <c r="AA35" s="3132"/>
      <c r="AB35" s="3132"/>
      <c r="AC35" s="3132"/>
      <c r="AD35" s="3133" t="s">
        <v>2573</v>
      </c>
      <c r="AE35" s="3133"/>
      <c r="AF35" s="3133"/>
      <c r="AG35" s="3133"/>
      <c r="AH35" s="3133"/>
      <c r="AI35" s="1351"/>
      <c r="AJ35" s="1351"/>
      <c r="AK35" s="1351"/>
      <c r="AL35" s="1351"/>
      <c r="AM35" s="1351"/>
      <c r="AN35" s="1351"/>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1"/>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32"/>
      <c r="Z36" s="3132"/>
      <c r="AA36" s="3132"/>
      <c r="AB36" s="3132"/>
      <c r="AC36" s="3132"/>
      <c r="AD36" s="3133"/>
      <c r="AE36" s="3133"/>
      <c r="AF36" s="3133"/>
      <c r="AG36" s="3133"/>
      <c r="AH36" s="3133"/>
      <c r="AI36" s="1351"/>
      <c r="AJ36" s="1351"/>
      <c r="AK36" s="1351"/>
      <c r="AL36" s="1351"/>
      <c r="AM36" s="1351"/>
      <c r="AN36" s="1351"/>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1"/>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32"/>
      <c r="Z37" s="3132"/>
      <c r="AA37" s="3132"/>
      <c r="AB37" s="3132"/>
      <c r="AC37" s="3132"/>
      <c r="AD37" s="3133"/>
      <c r="AE37" s="3133"/>
      <c r="AF37" s="3133"/>
      <c r="AG37" s="3133"/>
      <c r="AH37" s="3133"/>
      <c r="AI37" s="1351"/>
      <c r="AJ37" s="1351"/>
      <c r="AK37" s="1351"/>
      <c r="AL37" s="1351"/>
      <c r="AM37" s="1351"/>
      <c r="AN37" s="1351"/>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114" t="s">
        <v>2567</v>
      </c>
      <c r="C38" s="3115"/>
      <c r="D38" s="3115"/>
      <c r="E38" s="3115"/>
      <c r="F38" s="3115"/>
      <c r="G38" s="3115"/>
      <c r="H38" s="3115"/>
      <c r="I38" s="3115"/>
      <c r="J38" s="3115"/>
      <c r="K38" s="3115"/>
      <c r="L38" s="3115"/>
      <c r="M38" s="3115"/>
      <c r="N38" s="3115"/>
      <c r="O38" s="3115"/>
      <c r="P38" s="3115"/>
      <c r="Q38" s="3115"/>
      <c r="R38" s="3115"/>
      <c r="S38" s="3115"/>
      <c r="T38" s="3115"/>
      <c r="U38" s="3115"/>
      <c r="V38" s="3115"/>
      <c r="W38" s="3115"/>
      <c r="X38" s="3116"/>
      <c r="Y38" s="3134">
        <f>IF(T24&gt;=(T23+Y23+AD23+AI23),T28+Y28,0)</f>
        <v>38193012</v>
      </c>
      <c r="Z38" s="3134"/>
      <c r="AA38" s="3134"/>
      <c r="AB38" s="3134"/>
      <c r="AC38" s="3134"/>
      <c r="AD38" s="3134">
        <f>IF(T24&gt;=(T23+Y23+AD23+AI23),AD28+AI28,0)</f>
        <v>0</v>
      </c>
      <c r="AE38" s="3134"/>
      <c r="AF38" s="3134"/>
      <c r="AG38" s="3134"/>
      <c r="AH38" s="3134"/>
      <c r="AI38" s="1351"/>
      <c r="AJ38" s="1351"/>
      <c r="AK38" s="1351"/>
      <c r="AL38" s="1351"/>
      <c r="AM38" s="1351"/>
      <c r="AN38" s="1351"/>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3.15">
      <c r="A39" s="1351"/>
      <c r="B39" s="3114" t="s">
        <v>2574</v>
      </c>
      <c r="C39" s="3115"/>
      <c r="D39" s="3115"/>
      <c r="E39" s="3115"/>
      <c r="F39" s="3115"/>
      <c r="G39" s="3115"/>
      <c r="H39" s="3115"/>
      <c r="I39" s="3115"/>
      <c r="J39" s="3115"/>
      <c r="K39" s="3115"/>
      <c r="L39" s="3115"/>
      <c r="M39" s="3115"/>
      <c r="N39" s="3115"/>
      <c r="O39" s="3115"/>
      <c r="P39" s="3115"/>
      <c r="Q39" s="3115"/>
      <c r="R39" s="3115"/>
      <c r="S39" s="3115"/>
      <c r="T39" s="3115"/>
      <c r="U39" s="3115"/>
      <c r="V39" s="3115"/>
      <c r="W39" s="3115"/>
      <c r="X39" s="3116"/>
      <c r="Y39" s="3135">
        <v>0.04</v>
      </c>
      <c r="Z39" s="3135"/>
      <c r="AA39" s="3135"/>
      <c r="AB39" s="3135"/>
      <c r="AC39" s="3135"/>
      <c r="AD39" s="3135">
        <v>0.04</v>
      </c>
      <c r="AE39" s="3135"/>
      <c r="AF39" s="3135"/>
      <c r="AG39" s="3135"/>
      <c r="AH39" s="3135"/>
      <c r="AI39" s="1351"/>
      <c r="AJ39" s="1351"/>
      <c r="AK39" s="1351"/>
      <c r="AL39" s="1351"/>
      <c r="AM39" s="1351"/>
      <c r="AN39" s="1351"/>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114" t="s">
        <v>2575</v>
      </c>
      <c r="C40" s="3115"/>
      <c r="D40" s="3115"/>
      <c r="E40" s="3115"/>
      <c r="F40" s="3115"/>
      <c r="G40" s="3115"/>
      <c r="H40" s="3115"/>
      <c r="I40" s="3115"/>
      <c r="J40" s="3115"/>
      <c r="K40" s="3115"/>
      <c r="L40" s="3115"/>
      <c r="M40" s="3115"/>
      <c r="N40" s="3115"/>
      <c r="O40" s="3115"/>
      <c r="P40" s="3115"/>
      <c r="Q40" s="3115"/>
      <c r="R40" s="3115"/>
      <c r="S40" s="3115"/>
      <c r="T40" s="3115"/>
      <c r="U40" s="3115"/>
      <c r="V40" s="3115"/>
      <c r="W40" s="3115"/>
      <c r="X40" s="3116"/>
      <c r="Y40" s="3134">
        <f>ROUND(Y38*Y39,0)</f>
        <v>1527720</v>
      </c>
      <c r="Z40" s="3134"/>
      <c r="AA40" s="3134"/>
      <c r="AB40" s="3134"/>
      <c r="AC40" s="3134"/>
      <c r="AD40" s="3131">
        <f>ROUND(AD38*AD39,0)</f>
        <v>0</v>
      </c>
      <c r="AE40" s="3134"/>
      <c r="AF40" s="3134"/>
      <c r="AG40" s="3134"/>
      <c r="AH40" s="3134"/>
      <c r="AI40" s="1351"/>
      <c r="AJ40" s="1351"/>
      <c r="AK40" s="1351"/>
      <c r="AL40" s="1351"/>
      <c r="AM40" s="1351"/>
      <c r="AN40" s="1351"/>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3.15">
      <c r="A41" s="1351"/>
      <c r="B41" s="3114" t="s">
        <v>2576</v>
      </c>
      <c r="C41" s="3115"/>
      <c r="D41" s="3115"/>
      <c r="E41" s="3115"/>
      <c r="F41" s="3115"/>
      <c r="G41" s="3115"/>
      <c r="H41" s="3115"/>
      <c r="I41" s="3115"/>
      <c r="J41" s="3115"/>
      <c r="K41" s="3115"/>
      <c r="L41" s="3115"/>
      <c r="M41" s="3115"/>
      <c r="N41" s="3115"/>
      <c r="O41" s="3115"/>
      <c r="P41" s="3115"/>
      <c r="Q41" s="3115"/>
      <c r="R41" s="3115"/>
      <c r="S41" s="3115"/>
      <c r="T41" s="3115"/>
      <c r="U41" s="3115"/>
      <c r="V41" s="3115"/>
      <c r="W41" s="3115"/>
      <c r="X41" s="3116"/>
      <c r="Y41" s="3179">
        <f>Y40+AD40</f>
        <v>1527720</v>
      </c>
      <c r="Z41" s="3180"/>
      <c r="AA41" s="3180"/>
      <c r="AB41" s="3180"/>
      <c r="AC41" s="3180"/>
      <c r="AD41" s="3180"/>
      <c r="AE41" s="3180"/>
      <c r="AF41" s="3180"/>
      <c r="AG41" s="3180"/>
      <c r="AH41" s="3181"/>
      <c r="AI41" s="1351"/>
      <c r="AJ41" s="1351"/>
      <c r="AK41" s="1351"/>
      <c r="AL41" s="1351"/>
      <c r="AM41" s="1351"/>
      <c r="AN41" s="1351"/>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351"/>
      <c r="AJ42" s="1351"/>
      <c r="AK42" s="1351"/>
      <c r="AL42" s="1351"/>
      <c r="AM42" s="1351"/>
      <c r="AN42" s="1351"/>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1"/>
      <c r="AJ43" s="1351"/>
      <c r="AK43" s="1351"/>
      <c r="AL43" s="1351"/>
      <c r="AM43" s="1351"/>
      <c r="AN43" s="1351"/>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128" t="s">
        <v>2577</v>
      </c>
      <c r="B44" s="3128"/>
      <c r="C44" s="3128"/>
      <c r="D44" s="3128"/>
      <c r="E44" s="3128"/>
      <c r="F44" s="3128"/>
      <c r="G44" s="3128"/>
      <c r="H44" s="3128"/>
      <c r="I44" s="3128"/>
      <c r="J44" s="3128"/>
      <c r="K44" s="3128"/>
      <c r="L44" s="3128"/>
      <c r="M44" s="3128"/>
      <c r="N44" s="3128"/>
      <c r="O44" s="3128"/>
      <c r="P44" s="3128"/>
      <c r="Q44" s="3128"/>
      <c r="R44" s="3128"/>
      <c r="S44" s="3128"/>
      <c r="T44" s="3128"/>
      <c r="U44" s="3128"/>
      <c r="V44" s="3128"/>
      <c r="W44" s="3128"/>
      <c r="X44" s="3128"/>
      <c r="Y44" s="3128"/>
      <c r="Z44" s="3128"/>
      <c r="AA44" s="3128"/>
      <c r="AB44" s="3128"/>
      <c r="AC44" s="3128"/>
      <c r="AD44" s="3128"/>
      <c r="AE44" s="3128"/>
      <c r="AF44" s="3128"/>
      <c r="AG44" s="3128"/>
      <c r="AH44" s="3128"/>
      <c r="AI44" s="3128"/>
      <c r="AJ44" s="3128"/>
      <c r="AK44" s="3128"/>
      <c r="AL44" s="3128"/>
      <c r="AM44" s="3128"/>
      <c r="AN44" s="3128"/>
      <c r="AO44" s="3128"/>
      <c r="AP44" s="3128"/>
      <c r="AQ44" s="3128"/>
      <c r="AR44" s="3128"/>
      <c r="AS44" s="3128"/>
      <c r="AT44" s="3128"/>
      <c r="AU44" s="3128"/>
      <c r="AV44" s="3128"/>
      <c r="AW44" s="3128"/>
      <c r="AX44" s="3128"/>
      <c r="AY44" s="3128"/>
      <c r="AZ44" s="3128"/>
      <c r="BA44" s="3128"/>
      <c r="BB44" s="3128"/>
      <c r="BC44" s="3128"/>
      <c r="BD44" s="3128"/>
      <c r="BE44" s="3128"/>
      <c r="BF44" s="3128"/>
      <c r="BG44" s="3128"/>
      <c r="BH44" s="3128"/>
      <c r="BI44" s="3128"/>
      <c r="BJ44" s="3128"/>
      <c r="BK44" s="3128"/>
      <c r="BL44" s="3128"/>
      <c r="BM44" s="3128"/>
      <c r="BN44" s="3128"/>
      <c r="BO44" s="3128"/>
      <c r="BP44" s="3128"/>
      <c r="BQ44" s="3128"/>
      <c r="BR44" s="3128"/>
      <c r="BS44" s="3128"/>
      <c r="BT44" s="3128"/>
      <c r="BU44" s="3128"/>
      <c r="BV44" s="3128"/>
      <c r="BW44" s="3128"/>
      <c r="BX44" s="3128"/>
      <c r="BY44" s="1407"/>
      <c r="BZ44" s="1407"/>
      <c r="CA44" s="1407"/>
      <c r="CB44" s="1407"/>
      <c r="CC44" s="1407"/>
      <c r="CD44" s="1407"/>
      <c r="CE44" s="1407"/>
      <c r="CF44" s="1407"/>
      <c r="CG44" s="1407"/>
      <c r="CH44" s="1407"/>
      <c r="CI44" s="1407"/>
      <c r="CJ44" s="1407"/>
      <c r="CK44" s="1407"/>
      <c r="CL44" s="1407"/>
      <c r="CM44" s="1407"/>
      <c r="CN44" s="1407"/>
      <c r="CO44" s="1407"/>
      <c r="CP44" s="1407"/>
      <c r="CQ44" s="1407"/>
      <c r="CR44" s="1407"/>
    </row>
    <row r="45" spans="1:98" s="189" customFormat="1" ht="12.75" customHeight="1" thickTop="1">
      <c r="AM45" s="1407"/>
      <c r="AN45" s="1407"/>
      <c r="AO45" s="1407"/>
      <c r="AP45" s="1407"/>
      <c r="AQ45" s="1407"/>
      <c r="AR45" s="1407"/>
      <c r="AS45" s="1407"/>
      <c r="AT45" s="1407"/>
      <c r="AU45" s="1407"/>
      <c r="AV45" s="1407"/>
      <c r="AW45" s="1407"/>
      <c r="AX45" s="1407"/>
      <c r="AY45" s="1407"/>
      <c r="AZ45" s="1407"/>
      <c r="BA45" s="1407"/>
      <c r="BB45" s="1407"/>
      <c r="BC45" s="1407"/>
      <c r="BD45" s="1407"/>
      <c r="BE45" s="1407"/>
      <c r="BF45" s="1407"/>
      <c r="BG45" s="1407"/>
      <c r="BH45" s="1407"/>
      <c r="BI45" s="1407"/>
      <c r="BJ45" s="1407"/>
      <c r="BK45" s="1407"/>
      <c r="BL45" s="1407"/>
      <c r="BM45" s="1407"/>
      <c r="BN45" s="1407"/>
      <c r="BO45" s="1407"/>
      <c r="BP45" s="1407"/>
      <c r="BQ45" s="1407"/>
      <c r="BR45" s="1407"/>
      <c r="BS45" s="1407"/>
      <c r="BT45" s="1407"/>
      <c r="BU45" s="1407"/>
      <c r="BV45" s="1407"/>
      <c r="BW45" s="1407"/>
      <c r="BX45" s="1407"/>
      <c r="BY45" s="1407"/>
      <c r="BZ45" s="1407"/>
      <c r="CA45" s="1407"/>
      <c r="CB45" s="1407"/>
      <c r="CC45" s="1407"/>
      <c r="CD45" s="1407"/>
      <c r="CE45" s="1407"/>
      <c r="CF45" s="1407"/>
      <c r="CG45" s="1407"/>
      <c r="CH45" s="1407"/>
      <c r="CI45" s="1407"/>
      <c r="CJ45" s="1407"/>
      <c r="CK45" s="1407"/>
      <c r="CL45" s="1407"/>
      <c r="CM45" s="1407"/>
      <c r="CN45" s="1407"/>
      <c r="CO45" s="1407"/>
      <c r="CP45" s="1407"/>
      <c r="CQ45" s="1407"/>
      <c r="CR45" s="1407"/>
    </row>
    <row r="46" spans="1:98" ht="13.15">
      <c r="A46" s="391" t="s">
        <v>1044</v>
      </c>
      <c r="B46" s="1351"/>
      <c r="C46" s="391" t="s">
        <v>281</v>
      </c>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3.15">
      <c r="A47" s="1351"/>
      <c r="B47" s="1351"/>
      <c r="C47" s="1351"/>
      <c r="D47" s="391" t="s">
        <v>2578</v>
      </c>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3122">
        <f>'Sources and Uses Budget'!B105-'Sources and Uses Budget'!B15</f>
        <v>33022371</v>
      </c>
      <c r="AC47" s="3123"/>
      <c r="AD47" s="3123"/>
      <c r="AE47" s="3123"/>
      <c r="AF47" s="3124"/>
      <c r="AG47" s="1351"/>
      <c r="AH47" s="1351"/>
      <c r="AI47" s="1351"/>
      <c r="AJ47" s="1351"/>
      <c r="AK47" s="1351"/>
      <c r="AL47" s="1351"/>
      <c r="AM47" s="1351"/>
      <c r="AN47" s="1351"/>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1"/>
      <c r="B48" s="1351"/>
      <c r="C48" s="1351"/>
      <c r="D48" s="391" t="s">
        <v>174</v>
      </c>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3122">
        <f>Application!AO649-MIN('Sources and Uses Budget'!B15,Application!AG394)</f>
        <v>19573018</v>
      </c>
      <c r="AC48" s="3123"/>
      <c r="AD48" s="3123"/>
      <c r="AE48" s="3123"/>
      <c r="AF48" s="3124"/>
      <c r="AG48" s="1351"/>
      <c r="AH48" s="1351"/>
      <c r="AI48" s="1351"/>
      <c r="AJ48" s="1351"/>
      <c r="AK48" s="1351"/>
      <c r="AL48" s="1351"/>
      <c r="AM48" s="1351"/>
      <c r="AN48" s="1351"/>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3.15">
      <c r="A49" s="1351"/>
      <c r="B49" s="1351"/>
      <c r="C49" s="1351"/>
      <c r="D49" s="391" t="s">
        <v>2579</v>
      </c>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3122">
        <f>AB47-AB48</f>
        <v>13449353</v>
      </c>
      <c r="AC49" s="3123"/>
      <c r="AD49" s="3123"/>
      <c r="AE49" s="3123"/>
      <c r="AF49" s="3124"/>
      <c r="AG49" s="1351"/>
      <c r="AH49" s="1351"/>
      <c r="AI49" s="1351"/>
      <c r="AJ49" s="1351"/>
      <c r="AK49" s="1351"/>
      <c r="AL49" s="1351"/>
      <c r="AM49" s="1351"/>
      <c r="AN49" s="1351"/>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3.15">
      <c r="A50" s="1351"/>
      <c r="B50" s="1351"/>
      <c r="C50" s="1351"/>
      <c r="D50" s="391" t="s">
        <v>2580</v>
      </c>
      <c r="E50" s="1351"/>
      <c r="F50" s="1351"/>
      <c r="G50" s="1351"/>
      <c r="H50" s="1351"/>
      <c r="I50" s="1351"/>
      <c r="J50" s="1351"/>
      <c r="K50" s="1351"/>
      <c r="L50" s="1351"/>
      <c r="M50" s="1351"/>
      <c r="N50" s="1351"/>
      <c r="O50" s="1351"/>
      <c r="P50" s="1351"/>
      <c r="Q50" s="1351"/>
      <c r="R50" s="1351"/>
      <c r="S50" s="1351"/>
      <c r="T50" s="1351"/>
      <c r="U50" s="1351"/>
      <c r="V50" s="1351"/>
      <c r="W50" s="1351"/>
      <c r="X50" s="388"/>
      <c r="Y50" s="388"/>
      <c r="Z50" s="388"/>
      <c r="AA50" s="403"/>
      <c r="AB50" s="3110">
        <v>0.88035454999999996</v>
      </c>
      <c r="AC50" s="3111"/>
      <c r="AD50" s="3111"/>
      <c r="AE50" s="3111"/>
      <c r="AF50" s="3112"/>
      <c r="AG50" s="1351"/>
      <c r="AH50" s="1351"/>
      <c r="AI50" s="1351"/>
      <c r="AJ50" s="1351"/>
      <c r="AK50" s="1351"/>
      <c r="AL50" s="1351"/>
      <c r="AM50" s="1351"/>
      <c r="AN50" s="1351"/>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21" t="s">
        <v>2581</v>
      </c>
      <c r="F51" s="3121"/>
      <c r="G51" s="3121"/>
      <c r="H51" s="3121"/>
      <c r="I51" s="3121"/>
      <c r="J51" s="3121"/>
      <c r="K51" s="3121"/>
      <c r="L51" s="3121"/>
      <c r="M51" s="3121"/>
      <c r="N51" s="3121"/>
      <c r="O51" s="3121"/>
      <c r="P51" s="3121"/>
      <c r="Q51" s="3121"/>
      <c r="R51" s="3121"/>
      <c r="S51" s="3121"/>
      <c r="T51" s="3121"/>
      <c r="U51" s="3121"/>
      <c r="V51" s="3121"/>
      <c r="W51" s="3121"/>
      <c r="X51" s="3121"/>
      <c r="Y51" s="3121"/>
      <c r="Z51" s="3121"/>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21"/>
      <c r="F52" s="3121"/>
      <c r="G52" s="3121"/>
      <c r="H52" s="3121"/>
      <c r="I52" s="3121"/>
      <c r="J52" s="3121"/>
      <c r="K52" s="3121"/>
      <c r="L52" s="3121"/>
      <c r="M52" s="3121"/>
      <c r="N52" s="3121"/>
      <c r="O52" s="3121"/>
      <c r="P52" s="3121"/>
      <c r="Q52" s="3121"/>
      <c r="R52" s="3121"/>
      <c r="S52" s="3121"/>
      <c r="T52" s="3121"/>
      <c r="U52" s="3121"/>
      <c r="V52" s="3121"/>
      <c r="W52" s="3121"/>
      <c r="X52" s="3121"/>
      <c r="Y52" s="3121"/>
      <c r="Z52" s="3121"/>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1"/>
      <c r="B54" s="1351"/>
      <c r="C54" s="1351"/>
      <c r="D54" s="391" t="s">
        <v>2582</v>
      </c>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3122">
        <f>ROUND(IF(ISERROR((AB49/AB50)),0,(AB49/AB50)),0)</f>
        <v>15277201</v>
      </c>
      <c r="AC54" s="3123"/>
      <c r="AD54" s="3123"/>
      <c r="AE54" s="3123"/>
      <c r="AF54" s="3124"/>
      <c r="AG54" s="1351"/>
      <c r="AH54" s="1351"/>
      <c r="AI54" s="1351"/>
      <c r="AJ54" s="1351"/>
      <c r="AK54" s="1351"/>
      <c r="AL54" s="1351"/>
      <c r="AM54" s="1351"/>
      <c r="AN54" s="1351"/>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1"/>
      <c r="B55" s="1351"/>
      <c r="C55" s="1351"/>
      <c r="D55" s="391" t="s">
        <v>2583</v>
      </c>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3122">
        <f>(AB54/10)</f>
        <v>1527720.1</v>
      </c>
      <c r="AC55" s="3123"/>
      <c r="AD55" s="3123"/>
      <c r="AE55" s="3123"/>
      <c r="AF55" s="3124"/>
      <c r="AG55" s="1351"/>
      <c r="AH55" s="1351"/>
      <c r="AI55" s="1351"/>
      <c r="AJ55" s="1351"/>
      <c r="AK55" s="1351"/>
      <c r="AL55" s="1351"/>
      <c r="AM55" s="1351"/>
      <c r="AN55" s="1351"/>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3.15">
      <c r="A56" s="1351"/>
      <c r="B56" s="1351"/>
      <c r="C56" s="1351"/>
      <c r="D56" s="391" t="s">
        <v>2584</v>
      </c>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3125">
        <f>(IF((Y41&lt;AB55),Y41,AB55))</f>
        <v>1527720</v>
      </c>
      <c r="AC56" s="3126"/>
      <c r="AD56" s="3126"/>
      <c r="AE56" s="3126"/>
      <c r="AF56" s="3127"/>
      <c r="AG56" s="1351"/>
      <c r="AH56" s="1351"/>
      <c r="AI56" s="1351"/>
      <c r="AJ56" s="1351"/>
      <c r="AK56" s="1351"/>
      <c r="AL56" s="1351"/>
      <c r="AM56" s="1351"/>
      <c r="AN56" s="1351"/>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3.15">
      <c r="A57" s="1351"/>
      <c r="B57" s="1351"/>
      <c r="C57" s="1351"/>
      <c r="D57" s="391" t="s">
        <v>2585</v>
      </c>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3122">
        <f>ROUND((10*AB56*AB50),0)</f>
        <v>13449353</v>
      </c>
      <c r="AC57" s="3123"/>
      <c r="AD57" s="3123"/>
      <c r="AE57" s="3123"/>
      <c r="AF57" s="3124"/>
      <c r="AG57" s="1351"/>
      <c r="AH57" s="1351"/>
      <c r="AI57" s="1351"/>
      <c r="AJ57" s="1351"/>
      <c r="AK57" s="1351"/>
      <c r="AL57" s="1351"/>
      <c r="AM57" s="1351"/>
      <c r="AN57" s="1351"/>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3.15">
      <c r="A58" s="1351"/>
      <c r="B58" s="1351"/>
      <c r="C58" s="1351"/>
      <c r="D58" s="39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419"/>
      <c r="AC58" s="419"/>
      <c r="AD58" s="419"/>
      <c r="AE58" s="419"/>
      <c r="AF58" s="419"/>
      <c r="AG58" s="1351"/>
      <c r="AH58" s="1351"/>
      <c r="AI58" s="1351"/>
      <c r="AJ58" s="1351"/>
      <c r="AK58" s="1351"/>
      <c r="AL58" s="1351"/>
      <c r="AM58" s="1351"/>
      <c r="AN58" s="1351"/>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1"/>
      <c r="B59" s="1351"/>
      <c r="C59" s="1351"/>
      <c r="D59" s="391" t="s">
        <v>2586</v>
      </c>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3106">
        <f>AB49-AB57</f>
        <v>0</v>
      </c>
      <c r="AC59" s="3106"/>
      <c r="AD59" s="3106"/>
      <c r="AE59" s="3106"/>
      <c r="AF59" s="3106"/>
      <c r="AG59" s="1351"/>
      <c r="AH59" s="1351"/>
      <c r="AI59" s="1351"/>
      <c r="AJ59" s="1351"/>
      <c r="AK59" s="1351"/>
      <c r="AL59" s="1351"/>
      <c r="AM59" s="1351"/>
      <c r="AN59" s="1351"/>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1"/>
      <c r="B60" s="1351"/>
      <c r="C60" s="1351"/>
      <c r="D60" s="39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419"/>
      <c r="AC60" s="419"/>
      <c r="AD60" s="419"/>
      <c r="AE60" s="419"/>
      <c r="AF60" s="419"/>
      <c r="AG60" s="1351"/>
      <c r="AH60" s="1351"/>
      <c r="AI60" s="1351"/>
      <c r="AJ60" s="1351"/>
      <c r="AK60" s="1351"/>
      <c r="AL60" s="1351"/>
      <c r="AM60" s="1351"/>
      <c r="AN60" s="1351"/>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128" t="str">
        <f>IF(Application!AP204="yes","Farmworker State Credit", "State Credit" )</f>
        <v>State Credit</v>
      </c>
      <c r="B61" s="3128"/>
      <c r="C61" s="3128"/>
      <c r="D61" s="3128"/>
      <c r="E61" s="3128"/>
      <c r="F61" s="3128"/>
      <c r="G61" s="3128"/>
      <c r="H61" s="3128"/>
      <c r="I61" s="3128"/>
      <c r="J61" s="3128"/>
      <c r="K61" s="3128"/>
      <c r="L61" s="3128"/>
      <c r="M61" s="3128"/>
      <c r="N61" s="3128"/>
      <c r="O61" s="3128"/>
      <c r="P61" s="3128"/>
      <c r="Q61" s="3128"/>
      <c r="R61" s="3128"/>
      <c r="S61" s="3128"/>
      <c r="T61" s="3128"/>
      <c r="U61" s="3128"/>
      <c r="V61" s="3128"/>
      <c r="W61" s="3128"/>
      <c r="X61" s="3128"/>
      <c r="Y61" s="3128"/>
      <c r="Z61" s="3128"/>
      <c r="AA61" s="3128"/>
      <c r="AB61" s="3128"/>
      <c r="AC61" s="3128"/>
      <c r="AD61" s="3128"/>
      <c r="AE61" s="3128"/>
      <c r="AF61" s="3128"/>
      <c r="AG61" s="3128"/>
      <c r="AH61" s="3128"/>
      <c r="AI61" s="3128"/>
      <c r="AJ61" s="3128"/>
      <c r="AK61" s="3128"/>
      <c r="AL61" s="3128"/>
      <c r="AM61" s="3128"/>
      <c r="AN61" s="3128"/>
      <c r="AO61" s="3128"/>
      <c r="AP61" s="3128"/>
      <c r="AQ61" s="3128"/>
      <c r="AR61" s="3128"/>
      <c r="AS61" s="3128"/>
      <c r="AT61" s="3128"/>
      <c r="AU61" s="3128"/>
      <c r="AV61" s="3128"/>
      <c r="AW61" s="3128"/>
      <c r="AX61" s="3128"/>
      <c r="AY61" s="3128"/>
      <c r="AZ61" s="3128"/>
      <c r="BA61" s="3128"/>
      <c r="BB61" s="3128"/>
      <c r="BC61" s="3128"/>
      <c r="BD61" s="3128"/>
      <c r="BE61" s="3128"/>
      <c r="BF61" s="3128"/>
      <c r="BG61" s="3128"/>
      <c r="BH61" s="3128"/>
      <c r="BI61" s="3128"/>
      <c r="BJ61" s="3128"/>
      <c r="BK61" s="3128"/>
      <c r="BL61" s="3128"/>
      <c r="BM61" s="3128"/>
      <c r="BN61" s="3128"/>
      <c r="BO61" s="3128"/>
      <c r="BP61" s="3128"/>
      <c r="BQ61" s="3128"/>
      <c r="BR61" s="3128"/>
      <c r="BS61" s="3128"/>
      <c r="BT61" s="3128"/>
      <c r="BU61" s="3128"/>
      <c r="BV61" s="3128"/>
      <c r="BW61" s="3128"/>
      <c r="BX61" s="3128"/>
      <c r="BY61" s="1407"/>
      <c r="BZ61" s="1407"/>
      <c r="CA61" s="1407"/>
      <c r="CB61" s="1407"/>
      <c r="CC61" s="1407"/>
      <c r="CD61" s="1407"/>
      <c r="CE61" s="1407"/>
      <c r="CF61" s="1407"/>
      <c r="CG61" s="1407"/>
      <c r="CH61" s="1407"/>
      <c r="CI61" s="1407"/>
      <c r="CJ61" s="1407"/>
      <c r="CK61" s="1407"/>
      <c r="CL61" s="1407"/>
      <c r="CM61" s="1407"/>
      <c r="CN61" s="1407"/>
      <c r="CO61" s="1407"/>
      <c r="CP61" s="1407"/>
      <c r="CQ61" s="1407"/>
      <c r="CR61" s="1407"/>
    </row>
    <row r="62" spans="1:98" s="189" customFormat="1" ht="12.75" customHeight="1" thickTop="1">
      <c r="AM62" s="1407"/>
      <c r="AN62" s="1407"/>
      <c r="AO62" s="1407"/>
      <c r="AP62" s="1407"/>
      <c r="AQ62" s="1407"/>
      <c r="AR62" s="1407"/>
      <c r="AS62" s="1407"/>
      <c r="AT62" s="1407"/>
      <c r="AU62" s="1407"/>
      <c r="AV62" s="1407"/>
      <c r="AW62" s="1407"/>
      <c r="AX62" s="1407"/>
      <c r="AY62" s="1407"/>
      <c r="AZ62" s="1407"/>
      <c r="BA62" s="1407"/>
      <c r="BB62" s="1407"/>
      <c r="BC62" s="1407"/>
      <c r="BD62" s="1407"/>
      <c r="BE62" s="1407"/>
      <c r="BF62" s="1407"/>
      <c r="BG62" s="1407"/>
      <c r="BH62" s="1407"/>
      <c r="BI62" s="1407"/>
      <c r="BJ62" s="1407"/>
      <c r="BK62" s="1407"/>
      <c r="BL62" s="1407"/>
      <c r="BM62" s="1407"/>
      <c r="BN62" s="1407"/>
      <c r="BO62" s="1407"/>
      <c r="BP62" s="1407"/>
      <c r="BQ62" s="1407"/>
      <c r="BR62" s="1407"/>
      <c r="BS62" s="1407"/>
      <c r="BT62" s="1407"/>
      <c r="BU62" s="1407"/>
      <c r="BV62" s="1407"/>
      <c r="BW62" s="1407"/>
      <c r="BX62" s="1407"/>
      <c r="BY62" s="1407"/>
      <c r="BZ62" s="1407"/>
      <c r="CA62" s="1407"/>
      <c r="CB62" s="1407"/>
      <c r="CC62" s="1407"/>
      <c r="CD62" s="1407"/>
      <c r="CE62" s="1407"/>
      <c r="CF62" s="1407"/>
      <c r="CG62" s="1407"/>
      <c r="CH62" s="1407"/>
      <c r="CI62" s="1407"/>
      <c r="CJ62" s="1407"/>
      <c r="CK62" s="1407"/>
      <c r="CL62" s="1407"/>
      <c r="CM62" s="1407"/>
      <c r="CN62" s="1407"/>
      <c r="CO62" s="1407"/>
      <c r="CP62" s="1407"/>
      <c r="CQ62" s="1407"/>
      <c r="CR62" s="1407"/>
    </row>
    <row r="63" spans="1:98" ht="13.15">
      <c r="A63" s="391" t="s">
        <v>1063</v>
      </c>
      <c r="B63" s="1351"/>
      <c r="C63" s="190" t="s">
        <v>2587</v>
      </c>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3117" t="s">
        <v>2588</v>
      </c>
      <c r="Z63" s="3117"/>
      <c r="AA63" s="3117"/>
      <c r="AB63" s="3117"/>
      <c r="AC63" s="3117"/>
      <c r="AD63" s="3117" t="s">
        <v>2573</v>
      </c>
      <c r="AE63" s="3117"/>
      <c r="AF63" s="3117"/>
      <c r="AG63" s="3117"/>
      <c r="AH63" s="3117"/>
      <c r="AI63" s="1351"/>
      <c r="AJ63" s="1351"/>
      <c r="AK63" s="1351"/>
      <c r="AL63" s="1351"/>
      <c r="AM63" s="1351"/>
      <c r="AN63" s="1351"/>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3.15">
      <c r="A64" s="1351"/>
      <c r="B64" s="1351"/>
      <c r="C64" s="411"/>
      <c r="D64" s="412" t="s">
        <v>2589</v>
      </c>
      <c r="E64" s="413"/>
      <c r="F64" s="413"/>
      <c r="G64" s="413"/>
      <c r="H64" s="413"/>
      <c r="I64" s="413"/>
      <c r="J64" s="413"/>
      <c r="K64" s="413"/>
      <c r="L64" s="414"/>
      <c r="M64" s="414"/>
      <c r="N64" s="414"/>
      <c r="O64" s="414"/>
      <c r="P64" s="414"/>
      <c r="Q64" s="414"/>
      <c r="R64" s="414"/>
      <c r="S64" s="414"/>
      <c r="T64" s="414"/>
      <c r="U64" s="414"/>
      <c r="V64" s="414"/>
      <c r="W64" s="414"/>
      <c r="X64" s="414"/>
      <c r="Y64" s="3118">
        <f>IF(Application!Z204="(select)",0,((T23*T27)+Y28))</f>
        <v>29379240</v>
      </c>
      <c r="Z64" s="3119"/>
      <c r="AA64" s="3119"/>
      <c r="AB64" s="3119"/>
      <c r="AC64" s="3120"/>
      <c r="AD64" s="3118">
        <f>IF(AND(Application!AP204="yes",Application!M357="yes"),AD28+AI28,0)</f>
        <v>0</v>
      </c>
      <c r="AE64" s="3119"/>
      <c r="AF64" s="3119"/>
      <c r="AG64" s="3119"/>
      <c r="AH64" s="3120"/>
      <c r="AI64" s="1351"/>
      <c r="AJ64" s="1351"/>
      <c r="AK64" s="1351"/>
      <c r="AL64" s="1351"/>
      <c r="AM64" s="1351"/>
      <c r="AN64" s="1351"/>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1"/>
      <c r="B65" s="1351"/>
      <c r="C65" s="391"/>
      <c r="D65" s="1351"/>
      <c r="E65" s="1371" t="s">
        <v>2590</v>
      </c>
      <c r="F65" s="1244"/>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4"/>
      <c r="AE65" s="1244"/>
      <c r="AF65" s="1244"/>
      <c r="AG65" s="1244"/>
      <c r="AH65" s="1244"/>
      <c r="AI65" s="453"/>
      <c r="AJ65" s="453"/>
      <c r="AK65" s="1351"/>
      <c r="AL65" s="1351"/>
      <c r="AM65" s="1351"/>
      <c r="AN65" s="1351"/>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1"/>
      <c r="B66" s="1351"/>
      <c r="C66" s="391"/>
      <c r="D66" s="388"/>
      <c r="E66" s="1371" t="s">
        <v>2591</v>
      </c>
      <c r="F66" s="1244"/>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453"/>
      <c r="AJ66" s="453"/>
      <c r="AK66" s="1351"/>
      <c r="AL66" s="1351"/>
      <c r="AM66" s="1351"/>
      <c r="AN66" s="1351"/>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3.15">
      <c r="A67" s="1351"/>
      <c r="B67" s="1351"/>
      <c r="C67" s="391"/>
      <c r="D67" s="391" t="s">
        <v>2592</v>
      </c>
      <c r="E67" s="415"/>
      <c r="F67" s="415"/>
      <c r="G67" s="415"/>
      <c r="H67" s="415"/>
      <c r="I67" s="415"/>
      <c r="J67" s="415"/>
      <c r="K67" s="415"/>
      <c r="L67" s="415"/>
      <c r="M67" s="415"/>
      <c r="N67" s="415"/>
      <c r="O67" s="415"/>
      <c r="P67" s="415"/>
      <c r="Q67" s="415"/>
      <c r="R67" s="415"/>
      <c r="S67" s="415"/>
      <c r="T67" s="415"/>
      <c r="U67" s="415"/>
      <c r="V67" s="415"/>
      <c r="W67" s="415"/>
      <c r="X67" s="415"/>
      <c r="Y67" s="3107">
        <f>IF(Application!AP204="yes",0.75,IF(Application!Z203="15% set-aside",0.13,IF(Application!Z203="15% set-aside with qualifying low value rehab",0.95,0.3)))</f>
        <v>0.3</v>
      </c>
      <c r="Z67" s="3107"/>
      <c r="AA67" s="3107"/>
      <c r="AB67" s="3107"/>
      <c r="AC67" s="3107"/>
      <c r="AD67" s="3107">
        <f>IF(Application!AP204="yes",0.75,IF(Application!Z203="15% set-aside with qualifying low value rehab", 0.95,0.13))</f>
        <v>0.13</v>
      </c>
      <c r="AE67" s="3107"/>
      <c r="AF67" s="3107"/>
      <c r="AG67" s="3107"/>
      <c r="AH67" s="3107"/>
      <c r="AI67" s="1351"/>
      <c r="AJ67" s="1351"/>
      <c r="AK67" s="1351"/>
      <c r="AL67" s="1351"/>
      <c r="AM67" s="1351"/>
      <c r="AN67" s="1351"/>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3.15">
      <c r="A68" s="1351"/>
      <c r="B68" s="1351"/>
      <c r="C68" s="391"/>
      <c r="D68" s="196" t="s">
        <v>2593</v>
      </c>
      <c r="E68" s="1351"/>
      <c r="F68" s="1351"/>
      <c r="G68" s="1351"/>
      <c r="H68" s="1351"/>
      <c r="I68" s="1351"/>
      <c r="J68" s="1351"/>
      <c r="K68" s="1351"/>
      <c r="L68" s="1351"/>
      <c r="M68" s="1351"/>
      <c r="N68" s="1351"/>
      <c r="O68" s="1351"/>
      <c r="P68" s="1351"/>
      <c r="Q68" s="1351"/>
      <c r="R68" s="1351"/>
      <c r="S68" s="1351"/>
      <c r="T68" s="1351"/>
      <c r="U68" s="1351"/>
      <c r="V68" s="1351"/>
      <c r="W68" s="1351"/>
      <c r="X68" s="1351"/>
      <c r="Y68" s="3108">
        <f>ROUND(Y64*Y67,0)</f>
        <v>8813772</v>
      </c>
      <c r="Z68" s="3109"/>
      <c r="AA68" s="3109"/>
      <c r="AB68" s="3109"/>
      <c r="AC68" s="3109"/>
      <c r="AD68" s="3108" t="str">
        <f>IF(Application!D210="At-Risk",AD64*AD67,"$0")</f>
        <v>$0</v>
      </c>
      <c r="AE68" s="3109"/>
      <c r="AF68" s="3109"/>
      <c r="AG68" s="3109"/>
      <c r="AH68" s="3109"/>
      <c r="AI68" s="1351"/>
      <c r="AJ68" s="1351"/>
      <c r="AK68" s="1351"/>
      <c r="AL68" s="1351"/>
      <c r="AM68" s="1351"/>
      <c r="AN68" s="1351"/>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3.15">
      <c r="A69" s="1351"/>
      <c r="B69" s="1351"/>
      <c r="C69" s="391"/>
      <c r="D69" s="1351"/>
      <c r="E69" s="39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416"/>
      <c r="AC69" s="416"/>
      <c r="AD69" s="416"/>
      <c r="AE69" s="416"/>
      <c r="AF69" s="416"/>
      <c r="AG69" s="1351"/>
      <c r="AH69" s="1351"/>
      <c r="AI69" s="1351"/>
      <c r="AJ69" s="1351"/>
      <c r="AK69" s="1351"/>
      <c r="AL69" s="1351"/>
      <c r="AM69" s="1351"/>
      <c r="AN69" s="1351"/>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3.15">
      <c r="A70" s="391" t="s">
        <v>1075</v>
      </c>
      <c r="B70" s="1351"/>
      <c r="C70" s="196" t="s">
        <v>287</v>
      </c>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3.15">
      <c r="A71" s="411"/>
      <c r="B71" s="388"/>
      <c r="C71" s="411"/>
      <c r="D71" s="192" t="s">
        <v>2594</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10"/>
      <c r="AC71" s="3111"/>
      <c r="AD71" s="3111"/>
      <c r="AE71" s="3111"/>
      <c r="AF71" s="3112"/>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13" t="s">
        <v>2595</v>
      </c>
      <c r="F72" s="3113"/>
      <c r="G72" s="3113"/>
      <c r="H72" s="3113"/>
      <c r="I72" s="3113"/>
      <c r="J72" s="3113"/>
      <c r="K72" s="3113"/>
      <c r="L72" s="3113"/>
      <c r="M72" s="3113"/>
      <c r="N72" s="3113"/>
      <c r="O72" s="3113"/>
      <c r="P72" s="3113"/>
      <c r="Q72" s="3113"/>
      <c r="R72" s="3113"/>
      <c r="S72" s="3113"/>
      <c r="T72" s="3113"/>
      <c r="U72" s="3113"/>
      <c r="V72" s="3113"/>
      <c r="W72" s="3113"/>
      <c r="X72" s="3113"/>
      <c r="Y72" s="3113"/>
      <c r="Z72" s="3113"/>
      <c r="AA72" s="3113"/>
      <c r="AB72" s="452"/>
      <c r="AC72" s="452"/>
      <c r="AD72" s="1351"/>
      <c r="AE72" s="1351"/>
      <c r="AF72" s="1351"/>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13"/>
      <c r="F73" s="3113"/>
      <c r="G73" s="3113"/>
      <c r="H73" s="3113"/>
      <c r="I73" s="3113"/>
      <c r="J73" s="3113"/>
      <c r="K73" s="3113"/>
      <c r="L73" s="3113"/>
      <c r="M73" s="3113"/>
      <c r="N73" s="3113"/>
      <c r="O73" s="3113"/>
      <c r="P73" s="3113"/>
      <c r="Q73" s="3113"/>
      <c r="R73" s="3113"/>
      <c r="S73" s="3113"/>
      <c r="T73" s="3113"/>
      <c r="U73" s="3113"/>
      <c r="V73" s="3113"/>
      <c r="W73" s="3113"/>
      <c r="X73" s="3113"/>
      <c r="Y73" s="3113"/>
      <c r="Z73" s="3113"/>
      <c r="AA73" s="3113"/>
      <c r="AB73" s="452"/>
      <c r="AC73" s="452"/>
      <c r="AD73" s="1351"/>
      <c r="AE73" s="1351"/>
      <c r="AF73" s="1351"/>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13"/>
      <c r="F74" s="3113"/>
      <c r="G74" s="3113"/>
      <c r="H74" s="3113"/>
      <c r="I74" s="3113"/>
      <c r="J74" s="3113"/>
      <c r="K74" s="3113"/>
      <c r="L74" s="3113"/>
      <c r="M74" s="3113"/>
      <c r="N74" s="3113"/>
      <c r="O74" s="3113"/>
      <c r="P74" s="3113"/>
      <c r="Q74" s="3113"/>
      <c r="R74" s="3113"/>
      <c r="S74" s="3113"/>
      <c r="T74" s="3113"/>
      <c r="U74" s="3113"/>
      <c r="V74" s="3113"/>
      <c r="W74" s="3113"/>
      <c r="X74" s="3113"/>
      <c r="Y74" s="3113"/>
      <c r="Z74" s="3113"/>
      <c r="AA74" s="3113"/>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1"/>
      <c r="B76" s="1351"/>
      <c r="C76" s="391"/>
      <c r="D76" s="190" t="s">
        <v>2596</v>
      </c>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3101">
        <f>ROUND(IF(ISERROR((AB59/AB71)),0,(AB59/AB71)),0)</f>
        <v>0</v>
      </c>
      <c r="AC76" s="3101"/>
      <c r="AD76" s="3101"/>
      <c r="AE76" s="3101"/>
      <c r="AF76" s="3101"/>
      <c r="AG76" s="1351"/>
      <c r="AH76" s="1351"/>
      <c r="AI76" s="1351"/>
      <c r="AJ76" s="1351"/>
      <c r="AK76" s="1351"/>
      <c r="AL76" s="1351"/>
      <c r="AM76" s="1351"/>
      <c r="AN76" s="1351"/>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1"/>
      <c r="B77" s="1351"/>
      <c r="C77" s="391"/>
      <c r="D77" s="190" t="s">
        <v>2597</v>
      </c>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3102">
        <f>IF((Y68+AD68&lt;AB76),Y68+AD68,AB76)</f>
        <v>0</v>
      </c>
      <c r="AC77" s="3103"/>
      <c r="AD77" s="3103"/>
      <c r="AE77" s="3103"/>
      <c r="AF77" s="3104"/>
      <c r="AG77" s="1351"/>
      <c r="AH77" s="1351"/>
      <c r="AI77" s="1351"/>
      <c r="AJ77" s="1351"/>
      <c r="AK77" s="1351"/>
      <c r="AL77" s="1351"/>
      <c r="AM77" s="1351"/>
      <c r="AN77" s="1351"/>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1"/>
      <c r="B78" s="1351"/>
      <c r="C78" s="391"/>
      <c r="D78" s="190" t="s">
        <v>2598</v>
      </c>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3105">
        <f>AB77*AB71</f>
        <v>0</v>
      </c>
      <c r="AC78" s="3105"/>
      <c r="AD78" s="3105"/>
      <c r="AE78" s="3105"/>
      <c r="AF78" s="3105"/>
      <c r="AG78" s="1351"/>
      <c r="AH78" s="1351"/>
      <c r="AI78" s="1351"/>
      <c r="AJ78" s="1351"/>
      <c r="AK78" s="1351"/>
      <c r="AL78" s="1351"/>
      <c r="AM78" s="1351"/>
      <c r="AN78" s="1351"/>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2586</v>
      </c>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3106">
        <f>AB49-(AB57+AB78)</f>
        <v>0</v>
      </c>
      <c r="AC80" s="3106"/>
      <c r="AD80" s="3106"/>
      <c r="AE80" s="3106"/>
      <c r="AF80" s="3106"/>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3"/>
      <c r="F81" s="586"/>
      <c r="G81" s="1353"/>
      <c r="H81" s="1353"/>
      <c r="I81" s="1353"/>
      <c r="J81" s="586" t="str">
        <f>IF(AB80&gt;0,"FUNDING GAP MUST NOT EXCEED ZERO","")</f>
        <v/>
      </c>
      <c r="K81" s="1353"/>
      <c r="L81" s="1353"/>
      <c r="M81" s="1353"/>
      <c r="N81" s="1353"/>
      <c r="O81" s="1353"/>
      <c r="P81" s="1353"/>
      <c r="Q81" s="1353"/>
      <c r="R81" s="1353"/>
      <c r="S81" s="1353"/>
      <c r="T81" s="1353"/>
      <c r="U81" s="1353"/>
      <c r="V81" s="1353"/>
      <c r="W81" s="1353"/>
      <c r="X81" s="1353"/>
      <c r="Y81" s="1353"/>
      <c r="Z81" s="1353"/>
      <c r="AA81" s="1353"/>
      <c r="AB81" s="389"/>
      <c r="AC81" s="389"/>
      <c r="AD81" s="389"/>
      <c r="AE81" s="389"/>
      <c r="AF81" s="389"/>
      <c r="AG81" s="389"/>
      <c r="AH81" s="389"/>
      <c r="AI81" s="389"/>
      <c r="AJ81" s="389"/>
      <c r="AK81" s="389"/>
      <c r="AL81" s="389"/>
      <c r="AM81" s="389"/>
      <c r="AN81" s="389"/>
      <c r="AO81" s="1352"/>
      <c r="AP81" s="1352"/>
      <c r="AQ81" s="1352"/>
      <c r="AR81" s="1352"/>
      <c r="AS81" s="1352"/>
      <c r="AT81" s="1352"/>
      <c r="AU81" s="1352"/>
      <c r="AV81" s="1352"/>
      <c r="AW81" s="1352"/>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7"/>
      <c r="E82" s="1353"/>
      <c r="F82" s="135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389"/>
      <c r="AC82" s="389"/>
      <c r="AD82" s="389"/>
      <c r="AE82" s="389"/>
      <c r="AF82" s="389"/>
      <c r="AG82" s="389"/>
      <c r="AH82" s="389"/>
      <c r="AI82" s="389"/>
      <c r="AJ82" s="389"/>
      <c r="AK82" s="389"/>
      <c r="AL82" s="389"/>
      <c r="AM82" s="389"/>
      <c r="AN82" s="389"/>
      <c r="AO82" s="1352"/>
      <c r="AP82" s="1352"/>
      <c r="AQ82" s="1352"/>
      <c r="AR82" s="1352"/>
      <c r="AS82" s="1352"/>
      <c r="AT82" s="1352"/>
      <c r="AU82" s="1352"/>
      <c r="AV82" s="1352"/>
      <c r="AW82" s="1352"/>
      <c r="AX82" s="1352"/>
      <c r="AY82" s="1352"/>
      <c r="AZ82" s="1352"/>
      <c r="BA82" s="1352"/>
      <c r="BB82" s="1352"/>
      <c r="BC82" s="1352"/>
      <c r="BD82" s="1352"/>
      <c r="BE82" s="1352"/>
      <c r="BF82" s="1352"/>
      <c r="BG82" s="1352"/>
      <c r="BH82" s="1352"/>
      <c r="BI82" s="1352"/>
      <c r="BJ82" s="1352"/>
      <c r="BK82" s="1352"/>
      <c r="BL82" s="1352"/>
      <c r="BM82" s="1352"/>
      <c r="BN82" s="1352"/>
      <c r="BO82" s="1352"/>
      <c r="BP82" s="1352"/>
      <c r="BQ82" s="1352"/>
      <c r="BR82" s="1352"/>
      <c r="BS82" s="1352"/>
      <c r="BT82" s="1352"/>
      <c r="BU82" s="1352"/>
      <c r="BV82" s="1352"/>
      <c r="BW82" s="1352"/>
      <c r="BX82" s="1352"/>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128"/>
      <c r="B83" s="3128"/>
      <c r="C83" s="3128"/>
      <c r="D83" s="3128"/>
      <c r="E83" s="3128"/>
      <c r="F83" s="3128"/>
      <c r="G83" s="3128"/>
      <c r="H83" s="3128"/>
      <c r="I83" s="3128"/>
      <c r="J83" s="3128"/>
      <c r="K83" s="3128"/>
      <c r="L83" s="3128"/>
      <c r="M83" s="3128"/>
      <c r="N83" s="3128"/>
      <c r="O83" s="3128"/>
      <c r="P83" s="3128"/>
      <c r="Q83" s="3128"/>
      <c r="R83" s="3128"/>
      <c r="S83" s="3128"/>
      <c r="T83" s="3128"/>
      <c r="U83" s="3128"/>
      <c r="V83" s="3128"/>
      <c r="W83" s="3128"/>
      <c r="X83" s="3128"/>
      <c r="Y83" s="3128"/>
      <c r="Z83" s="3128"/>
      <c r="AA83" s="3128"/>
      <c r="AB83" s="3128"/>
      <c r="AC83" s="3128"/>
      <c r="AD83" s="3128"/>
      <c r="AE83" s="3128"/>
      <c r="AF83" s="3128"/>
      <c r="AG83" s="3128"/>
      <c r="AH83" s="3128"/>
      <c r="AI83" s="3128"/>
      <c r="AJ83" s="3128"/>
      <c r="AK83" s="3128"/>
      <c r="AL83" s="3128"/>
      <c r="AM83" s="3128"/>
      <c r="AN83" s="3128"/>
      <c r="AO83" s="3128"/>
      <c r="AP83" s="3128"/>
      <c r="AQ83" s="3128"/>
      <c r="AR83" s="3128"/>
      <c r="AS83" s="3128"/>
      <c r="AT83" s="3128"/>
      <c r="AU83" s="3128"/>
      <c r="AV83" s="3128"/>
      <c r="AW83" s="3128"/>
      <c r="AX83" s="3128"/>
      <c r="AY83" s="3128"/>
      <c r="AZ83" s="3128"/>
      <c r="BA83" s="3128"/>
      <c r="BB83" s="3128"/>
      <c r="BC83" s="3128"/>
      <c r="BD83" s="3128"/>
      <c r="BE83" s="3128"/>
      <c r="BF83" s="3128"/>
      <c r="BG83" s="3128"/>
      <c r="BH83" s="3128"/>
      <c r="BI83" s="3128"/>
      <c r="BJ83" s="3128"/>
      <c r="BK83" s="3128"/>
      <c r="BL83" s="3128"/>
      <c r="BM83" s="3128"/>
      <c r="BN83" s="3128"/>
      <c r="BO83" s="3128"/>
      <c r="BP83" s="3128"/>
      <c r="BQ83" s="3128"/>
      <c r="BR83" s="3128"/>
      <c r="BS83" s="3128"/>
      <c r="BT83" s="3128"/>
      <c r="BU83" s="3128"/>
      <c r="BV83" s="3128"/>
      <c r="BW83" s="3128"/>
      <c r="BX83" s="3128"/>
      <c r="BY83" s="1351"/>
      <c r="BZ83" s="1351"/>
      <c r="CA83" s="1351"/>
      <c r="CB83" s="1351"/>
      <c r="CC83" s="1351"/>
      <c r="CD83" s="1351"/>
      <c r="CE83" s="1351"/>
      <c r="CF83" s="1351"/>
      <c r="CG83" s="1351"/>
      <c r="CH83" s="1351"/>
      <c r="CI83" s="1351"/>
      <c r="CJ83" s="1351"/>
      <c r="CK83" s="1351"/>
      <c r="CL83" s="1351"/>
      <c r="CM83" s="1351"/>
      <c r="CN83" s="1351"/>
      <c r="CO83" s="1351"/>
      <c r="CP83" s="1351"/>
      <c r="CQ83" s="1351"/>
      <c r="CR83" s="1351"/>
      <c r="CS83" s="1351"/>
      <c r="CT83" s="1351"/>
    </row>
    <row r="84" spans="1:98" ht="13.15" thickTop="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353"/>
      <c r="AV84" s="1353"/>
      <c r="AW84" s="1353"/>
      <c r="AX84" s="1353"/>
      <c r="AY84" s="1353"/>
      <c r="AZ84" s="1353"/>
      <c r="BA84" s="1353"/>
      <c r="BB84" s="1353"/>
      <c r="BC84" s="1353"/>
      <c r="BD84" s="1353"/>
      <c r="BE84" s="1353"/>
      <c r="BF84" s="1353"/>
      <c r="BG84" s="1353"/>
      <c r="BH84" s="1353"/>
      <c r="BI84" s="1353"/>
      <c r="BJ84" s="1353"/>
      <c r="BK84" s="1353"/>
      <c r="BL84" s="1353"/>
      <c r="BM84" s="1353"/>
      <c r="BN84" s="1353"/>
      <c r="BO84" s="1353"/>
      <c r="BP84" s="1353"/>
      <c r="BQ84" s="1353"/>
      <c r="BR84" s="1353"/>
      <c r="BS84" s="1353"/>
      <c r="BT84" s="1353"/>
      <c r="BU84" s="1353"/>
      <c r="BV84" s="1353"/>
      <c r="BW84" s="1353"/>
      <c r="BX84" s="1353"/>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row>
    <row r="85" spans="1:98" ht="13.15">
      <c r="A85" s="1355"/>
      <c r="B85" s="1353"/>
      <c r="C85" s="196"/>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389"/>
      <c r="AA85" s="389"/>
      <c r="AB85" s="389"/>
      <c r="AC85" s="389"/>
      <c r="AD85" s="389"/>
      <c r="AE85" s="389"/>
      <c r="AF85" s="389"/>
      <c r="AG85" s="389"/>
      <c r="AH85" s="389"/>
      <c r="AI85" s="1353"/>
      <c r="AJ85" s="1353"/>
      <c r="AK85" s="1353"/>
      <c r="AL85" s="1353"/>
      <c r="AM85" s="1353"/>
      <c r="AN85" s="1353"/>
      <c r="AO85" s="1353"/>
      <c r="AP85" s="1353"/>
      <c r="AQ85" s="1353"/>
      <c r="AR85" s="1353"/>
      <c r="AS85" s="1353"/>
      <c r="AT85" s="1353"/>
      <c r="AU85" s="1353"/>
      <c r="AV85" s="1353"/>
      <c r="AW85" s="1353"/>
      <c r="AX85" s="1353"/>
      <c r="AY85" s="1353"/>
      <c r="AZ85" s="1353"/>
      <c r="BA85" s="1353"/>
      <c r="BB85" s="1353"/>
      <c r="BC85" s="1353"/>
      <c r="BD85" s="1353"/>
      <c r="BE85" s="1353"/>
      <c r="BF85" s="1353"/>
      <c r="BG85" s="1353"/>
      <c r="BH85" s="1353"/>
      <c r="BI85" s="1353"/>
      <c r="BJ85" s="1353"/>
      <c r="BK85" s="1353"/>
      <c r="BL85" s="1353"/>
      <c r="BM85" s="1353"/>
      <c r="BN85" s="1353"/>
      <c r="BO85" s="1353"/>
      <c r="BP85" s="1353"/>
      <c r="BQ85" s="1353"/>
      <c r="BR85" s="1353"/>
      <c r="BS85" s="1353"/>
      <c r="BT85" s="1353"/>
      <c r="BU85" s="1353"/>
      <c r="BV85" s="1353"/>
      <c r="BW85" s="1353"/>
      <c r="BX85" s="1353"/>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1351"/>
      <c r="CT85" s="1351"/>
    </row>
    <row r="86" spans="1:98" ht="13.15">
      <c r="A86" s="1353"/>
      <c r="B86" s="1353"/>
      <c r="C86" s="1353"/>
      <c r="D86" s="196"/>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389"/>
      <c r="AA86" s="389"/>
      <c r="AB86" s="3169"/>
      <c r="AC86" s="3169"/>
      <c r="AD86" s="3169"/>
      <c r="AE86" s="3169"/>
      <c r="AF86" s="3169"/>
      <c r="AG86" s="389"/>
      <c r="AH86" s="389"/>
      <c r="AI86" s="1353"/>
      <c r="AJ86" s="1353"/>
      <c r="AK86" s="1353"/>
      <c r="AL86" s="1353"/>
      <c r="AM86" s="1353"/>
      <c r="AN86" s="1353"/>
      <c r="AO86" s="1353"/>
      <c r="AP86" s="1353"/>
      <c r="AQ86" s="1353"/>
      <c r="AR86" s="1353"/>
      <c r="AS86" s="1353"/>
      <c r="AT86" s="1353"/>
      <c r="AU86" s="1353"/>
      <c r="AV86" s="1353"/>
      <c r="AW86" s="1353"/>
      <c r="AX86" s="1353"/>
      <c r="AY86" s="1353"/>
      <c r="AZ86" s="1353"/>
      <c r="BA86" s="1353"/>
      <c r="BB86" s="1353"/>
      <c r="BC86" s="1353"/>
      <c r="BD86" s="1353"/>
      <c r="BE86" s="1353"/>
      <c r="BF86" s="1353"/>
      <c r="BG86" s="1353"/>
      <c r="BH86" s="1353"/>
      <c r="BI86" s="1353"/>
      <c r="BJ86" s="1353"/>
      <c r="BK86" s="1353"/>
      <c r="BL86" s="1353"/>
      <c r="BM86" s="1353"/>
      <c r="BN86" s="1353"/>
      <c r="BO86" s="1353"/>
      <c r="BP86" s="1353"/>
      <c r="BQ86" s="1353"/>
      <c r="BR86" s="1353"/>
      <c r="BS86" s="1353"/>
      <c r="BT86" s="1353"/>
      <c r="BU86" s="1353"/>
      <c r="BV86" s="1353"/>
      <c r="BW86" s="1353"/>
      <c r="BX86" s="1353"/>
      <c r="BY86" s="1351"/>
      <c r="BZ86" s="1351"/>
      <c r="CA86" s="1351"/>
      <c r="CB86" s="1351"/>
      <c r="CC86" s="1351"/>
      <c r="CD86" s="1351"/>
      <c r="CE86" s="1351"/>
      <c r="CF86" s="1351"/>
      <c r="CG86" s="1351"/>
      <c r="CH86" s="1351"/>
      <c r="CI86" s="1351"/>
      <c r="CJ86" s="1351"/>
      <c r="CK86" s="1351"/>
      <c r="CL86" s="1351"/>
      <c r="CM86" s="1351"/>
      <c r="CN86" s="1351"/>
      <c r="CO86" s="1351"/>
      <c r="CP86" s="1351"/>
      <c r="CQ86" s="1351"/>
      <c r="CR86" s="1351"/>
      <c r="CS86" s="1351"/>
      <c r="CT86" s="1351"/>
    </row>
    <row r="87" spans="1:98" ht="13.5" thickBot="1">
      <c r="A87" s="1353"/>
      <c r="B87" s="1353"/>
      <c r="C87" s="1353"/>
      <c r="D87" s="196"/>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389"/>
      <c r="AA87" s="389"/>
      <c r="AB87" s="3168"/>
      <c r="AC87" s="3168"/>
      <c r="AD87" s="3168"/>
      <c r="AE87" s="3168"/>
      <c r="AF87" s="3168"/>
      <c r="AG87" s="389"/>
      <c r="AH87" s="389"/>
      <c r="AI87" s="1353"/>
      <c r="AJ87" s="1353"/>
      <c r="AK87" s="1353"/>
      <c r="AL87" s="1353"/>
      <c r="AM87" s="1353"/>
      <c r="AN87" s="135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51"/>
      <c r="CB87" s="1351"/>
      <c r="CC87" s="1351"/>
      <c r="CD87" s="1351"/>
      <c r="CE87" s="1351"/>
      <c r="CF87" s="1351"/>
      <c r="CG87" s="1351"/>
      <c r="CH87" s="1351"/>
      <c r="CI87" s="1351"/>
      <c r="CJ87" s="1351"/>
      <c r="CK87" s="1351"/>
      <c r="CL87" s="1351"/>
      <c r="CM87" s="1351"/>
      <c r="CN87" s="1351"/>
      <c r="CO87" s="1351"/>
      <c r="CP87" s="1351"/>
      <c r="CQ87" s="1351"/>
      <c r="CR87" s="1351"/>
      <c r="CS87" s="1351"/>
      <c r="CT87" s="1351"/>
    </row>
    <row r="88" spans="1:98" ht="13.15" thickTop="1">
      <c r="A88" s="1353"/>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389"/>
      <c r="AA88" s="389"/>
      <c r="AB88" s="389"/>
      <c r="AC88" s="389"/>
      <c r="AD88" s="389"/>
      <c r="AE88" s="389"/>
      <c r="AF88" s="389"/>
      <c r="AG88" s="389"/>
      <c r="AH88" s="389"/>
      <c r="AI88" s="1353"/>
      <c r="AJ88" s="1353"/>
      <c r="AK88" s="1353"/>
      <c r="AL88" s="1353"/>
      <c r="AM88" s="1353"/>
      <c r="AN88" s="1353"/>
      <c r="AO88" s="1353"/>
      <c r="AP88" s="1353"/>
      <c r="AQ88" s="1353"/>
      <c r="AR88" s="1353"/>
      <c r="AS88" s="1353"/>
      <c r="AT88" s="1353"/>
      <c r="AU88" s="1353"/>
      <c r="AV88" s="1353"/>
      <c r="AW88" s="1353"/>
      <c r="AX88" s="1353"/>
      <c r="AY88" s="1353"/>
      <c r="AZ88" s="1353"/>
      <c r="BA88" s="1353"/>
      <c r="BB88" s="1353"/>
      <c r="BC88" s="1353"/>
      <c r="BD88" s="1353"/>
      <c r="BE88" s="1353"/>
      <c r="BF88" s="1353"/>
      <c r="BG88" s="1353"/>
      <c r="BH88" s="1353"/>
      <c r="BI88" s="1353"/>
      <c r="BJ88" s="1353"/>
      <c r="BK88" s="1353"/>
      <c r="BL88" s="1353"/>
      <c r="BM88" s="1353"/>
      <c r="BN88" s="1353"/>
      <c r="BO88" s="1353"/>
      <c r="BP88" s="1353"/>
      <c r="BQ88" s="1353"/>
      <c r="BR88" s="1353"/>
      <c r="BS88" s="1353"/>
      <c r="BT88" s="1353"/>
      <c r="BU88" s="1353"/>
      <c r="BV88" s="1353"/>
      <c r="BW88" s="1353"/>
      <c r="BX88" s="1353"/>
      <c r="BY88" s="1351"/>
      <c r="BZ88" s="1351"/>
      <c r="CA88" s="1351"/>
      <c r="CB88" s="1351"/>
      <c r="CC88" s="1351"/>
      <c r="CD88" s="1351"/>
      <c r="CE88" s="1351"/>
      <c r="CF88" s="1351"/>
      <c r="CG88" s="1351"/>
      <c r="CH88" s="1351"/>
      <c r="CI88" s="1351"/>
      <c r="CJ88" s="1351"/>
      <c r="CK88" s="1351"/>
      <c r="CL88" s="1351"/>
      <c r="CM88" s="1351"/>
      <c r="CN88" s="1351"/>
      <c r="CO88" s="1351"/>
      <c r="CP88" s="1351"/>
      <c r="CQ88" s="1351"/>
      <c r="CR88" s="1351"/>
      <c r="CS88" s="1351"/>
      <c r="CT88" s="1351"/>
    </row>
    <row r="89" spans="1:98" ht="12.75" hidden="1">
      <c r="A89" s="1353"/>
      <c r="B89" s="1353"/>
      <c r="C89" s="1353"/>
      <c r="D89" s="1353"/>
      <c r="E89" s="1353"/>
      <c r="F89" s="1353"/>
      <c r="G89" s="1353"/>
      <c r="H89" s="1353"/>
      <c r="I89" s="1353"/>
      <c r="J89" s="1353"/>
      <c r="K89" s="1353"/>
      <c r="L89" s="1353"/>
      <c r="M89" s="1353"/>
      <c r="N89" s="1353"/>
      <c r="O89" s="1353"/>
      <c r="P89" s="1353"/>
      <c r="Q89" s="1353"/>
      <c r="R89" s="1353"/>
      <c r="S89" s="1353"/>
      <c r="T89" s="1353"/>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1"/>
      <c r="BZ89" s="1351"/>
      <c r="CA89" s="1351"/>
      <c r="CB89" s="1351"/>
      <c r="CC89" s="1351"/>
      <c r="CD89" s="1351"/>
      <c r="CE89" s="1351"/>
      <c r="CF89" s="1351"/>
      <c r="CG89" s="1351"/>
      <c r="CH89" s="1351"/>
      <c r="CI89" s="1351"/>
      <c r="CJ89" s="1351"/>
      <c r="CK89" s="1351"/>
      <c r="CL89" s="1351"/>
      <c r="CM89" s="1351"/>
      <c r="CN89" s="1351"/>
      <c r="CO89" s="1351"/>
      <c r="CP89" s="1351"/>
      <c r="CQ89" s="1351"/>
      <c r="CR89" s="1351"/>
      <c r="CS89" s="1351"/>
      <c r="CT89" s="1351"/>
    </row>
    <row r="90" spans="1:98" ht="12.75" hidden="1">
      <c r="A90" s="1353"/>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3"/>
      <c r="AQ90" s="1353"/>
      <c r="AR90" s="1353"/>
      <c r="AS90" s="1353"/>
      <c r="AT90" s="1353"/>
      <c r="AU90" s="1353"/>
      <c r="AV90" s="1353"/>
      <c r="AW90" s="1353"/>
      <c r="AX90" s="1353"/>
      <c r="AY90" s="1353"/>
      <c r="AZ90" s="1353"/>
      <c r="BA90" s="1353"/>
      <c r="BB90" s="1353"/>
      <c r="BC90" s="1353"/>
      <c r="BD90" s="1353"/>
      <c r="BE90" s="1353"/>
      <c r="BF90" s="1353"/>
      <c r="BG90" s="1353"/>
      <c r="BH90" s="1353"/>
      <c r="BI90" s="1353"/>
      <c r="BJ90" s="1353"/>
      <c r="BK90" s="1353"/>
      <c r="BL90" s="1353"/>
      <c r="BM90" s="1353"/>
      <c r="BN90" s="1353"/>
      <c r="BO90" s="1353"/>
      <c r="BP90" s="1353"/>
      <c r="BQ90" s="1353"/>
      <c r="BR90" s="1353"/>
      <c r="BS90" s="1353"/>
      <c r="BT90" s="1353"/>
      <c r="BU90" s="1353"/>
      <c r="BV90" s="1353"/>
      <c r="BW90" s="1353"/>
      <c r="BX90" s="1353"/>
      <c r="BY90" s="1351"/>
      <c r="BZ90" s="1351"/>
      <c r="CA90" s="1351"/>
      <c r="CB90" s="1351"/>
      <c r="CC90" s="1351"/>
      <c r="CD90" s="1351"/>
      <c r="CE90" s="1351"/>
      <c r="CF90" s="1351"/>
      <c r="CG90" s="1351"/>
      <c r="CH90" s="1351"/>
      <c r="CI90" s="1351"/>
      <c r="CJ90" s="1351"/>
      <c r="CK90" s="1351"/>
      <c r="CL90" s="1351"/>
      <c r="CM90" s="1351"/>
      <c r="CN90" s="1351"/>
      <c r="CO90" s="1351"/>
      <c r="CP90" s="1351"/>
      <c r="CQ90" s="1351"/>
      <c r="CR90" s="1351"/>
      <c r="CS90" s="1351"/>
      <c r="CT90" s="1351"/>
    </row>
    <row r="91" spans="1:98" ht="12.75" hidden="1">
      <c r="A91" s="1353"/>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1353"/>
      <c r="AB91" s="1353"/>
      <c r="AC91" s="1353"/>
      <c r="AD91" s="1353"/>
      <c r="AE91" s="1353"/>
      <c r="AF91" s="1353"/>
      <c r="AG91" s="1353"/>
      <c r="AH91" s="1353"/>
      <c r="AI91" s="1353"/>
      <c r="AJ91" s="1353"/>
      <c r="AK91" s="1353"/>
      <c r="AL91" s="1353"/>
      <c r="AM91" s="1353"/>
      <c r="AN91" s="1353"/>
      <c r="AO91" s="1353"/>
      <c r="AP91" s="1353"/>
      <c r="AQ91" s="1353"/>
      <c r="AR91" s="1353"/>
      <c r="AS91" s="1353"/>
      <c r="AT91" s="1353"/>
      <c r="AU91" s="1353"/>
      <c r="AV91" s="1353"/>
      <c r="AW91" s="1353"/>
      <c r="AX91" s="1353"/>
      <c r="AY91" s="1353"/>
      <c r="AZ91" s="1353"/>
      <c r="BA91" s="1353"/>
      <c r="BB91" s="1353"/>
      <c r="BC91" s="1353"/>
      <c r="BD91" s="1353"/>
      <c r="BE91" s="1353"/>
      <c r="BF91" s="1353"/>
      <c r="BG91" s="1353"/>
      <c r="BH91" s="1353"/>
      <c r="BI91" s="1353"/>
      <c r="BJ91" s="1353"/>
      <c r="BK91" s="1353"/>
      <c r="BL91" s="1353"/>
      <c r="BM91" s="1353"/>
      <c r="BN91" s="1353"/>
      <c r="BO91" s="1353"/>
      <c r="BP91" s="1353"/>
      <c r="BQ91" s="1353"/>
      <c r="BR91" s="1353"/>
      <c r="BS91" s="1353"/>
      <c r="BT91" s="1353"/>
      <c r="BU91" s="1353"/>
      <c r="BV91" s="1353"/>
      <c r="BW91" s="1353"/>
      <c r="BX91" s="1353"/>
      <c r="BY91" s="1351"/>
      <c r="BZ91" s="1351"/>
      <c r="CA91" s="1351"/>
      <c r="CB91" s="1351"/>
      <c r="CC91" s="1351"/>
      <c r="CD91" s="1351"/>
      <c r="CE91" s="1351"/>
      <c r="CF91" s="1351"/>
      <c r="CG91" s="1351"/>
      <c r="CH91" s="1351"/>
      <c r="CI91" s="1351"/>
      <c r="CJ91" s="1351"/>
      <c r="CK91" s="1351"/>
      <c r="CL91" s="1351"/>
      <c r="CM91" s="1351"/>
      <c r="CN91" s="1351"/>
      <c r="CO91" s="1351"/>
      <c r="CP91" s="1351"/>
      <c r="CQ91" s="1351"/>
      <c r="CR91" s="1351"/>
      <c r="CS91" s="1351"/>
      <c r="CT91" s="1351"/>
    </row>
    <row r="92" spans="1:98" ht="12.75" hidden="1">
      <c r="A92" s="1353"/>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c r="AL92" s="1353"/>
      <c r="AM92" s="1353"/>
      <c r="AN92" s="1353"/>
      <c r="AO92" s="1353"/>
      <c r="AP92" s="1353"/>
      <c r="AQ92" s="1353"/>
      <c r="AR92" s="1353"/>
      <c r="AS92" s="1353"/>
      <c r="AT92" s="1353"/>
      <c r="AU92" s="1353"/>
      <c r="AV92" s="1353"/>
      <c r="AW92" s="1353"/>
      <c r="AX92" s="1353"/>
      <c r="AY92" s="1353"/>
      <c r="AZ92" s="1353"/>
      <c r="BA92" s="1353"/>
      <c r="BB92" s="1353"/>
      <c r="BC92" s="1353"/>
      <c r="BD92" s="1353"/>
      <c r="BE92" s="1353"/>
      <c r="BF92" s="1353"/>
      <c r="BG92" s="1353"/>
      <c r="BH92" s="1353"/>
      <c r="BI92" s="1353"/>
      <c r="BJ92" s="1353"/>
      <c r="BK92" s="1353"/>
      <c r="BL92" s="1353"/>
      <c r="BM92" s="1353"/>
      <c r="BN92" s="1353"/>
      <c r="BO92" s="1353"/>
      <c r="BP92" s="1353"/>
      <c r="BQ92" s="1353"/>
      <c r="BR92" s="1353"/>
      <c r="BS92" s="1353"/>
      <c r="BT92" s="1353"/>
      <c r="BU92" s="1353"/>
      <c r="BV92" s="1353"/>
      <c r="BW92" s="1353"/>
      <c r="BX92" s="1353"/>
      <c r="BY92" s="1351"/>
      <c r="BZ92" s="1351"/>
      <c r="CA92" s="1351"/>
      <c r="CB92" s="1351"/>
      <c r="CC92" s="1351"/>
      <c r="CD92" s="1351"/>
      <c r="CE92" s="1351"/>
      <c r="CF92" s="1351"/>
      <c r="CG92" s="1351"/>
      <c r="CH92" s="1351"/>
      <c r="CI92" s="1351"/>
      <c r="CJ92" s="1351"/>
      <c r="CK92" s="1351"/>
      <c r="CL92" s="1351"/>
      <c r="CM92" s="1351"/>
      <c r="CN92" s="1351"/>
      <c r="CO92" s="1351"/>
      <c r="CP92" s="1351"/>
      <c r="CQ92" s="1351"/>
      <c r="CR92" s="1351"/>
      <c r="CS92" s="1351"/>
      <c r="CT92" s="1351"/>
    </row>
    <row r="93" spans="1:98" ht="12.75" hidden="1">
      <c r="A93" s="1353"/>
      <c r="B93" s="1353"/>
      <c r="C93" s="1353"/>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c r="AL93" s="1353"/>
      <c r="AM93" s="1353"/>
      <c r="AN93" s="1353"/>
      <c r="AO93" s="1353"/>
      <c r="AP93" s="1353"/>
      <c r="AQ93" s="1353"/>
      <c r="AR93" s="1353"/>
      <c r="AS93" s="1353"/>
      <c r="AT93" s="1353"/>
      <c r="AU93" s="1353"/>
      <c r="AV93" s="1353"/>
      <c r="AW93" s="1353"/>
      <c r="AX93" s="1353"/>
      <c r="AY93" s="1353"/>
      <c r="AZ93" s="1353"/>
      <c r="BA93" s="1353"/>
      <c r="BB93" s="1353"/>
      <c r="BC93" s="1353"/>
      <c r="BD93" s="1353"/>
      <c r="BE93" s="1353"/>
      <c r="BF93" s="1353"/>
      <c r="BG93" s="1353"/>
      <c r="BH93" s="1353"/>
      <c r="BI93" s="1353"/>
      <c r="BJ93" s="1353"/>
      <c r="BK93" s="1353"/>
      <c r="BL93" s="1353"/>
      <c r="BM93" s="1353"/>
      <c r="BN93" s="1353"/>
      <c r="BO93" s="1353"/>
      <c r="BP93" s="1353"/>
      <c r="BQ93" s="1353"/>
      <c r="BR93" s="1353"/>
      <c r="BS93" s="1353"/>
      <c r="BT93" s="1353"/>
      <c r="BU93" s="1353"/>
      <c r="BV93" s="1353"/>
      <c r="BW93" s="1353"/>
      <c r="BX93" s="1353"/>
      <c r="BY93" s="1351"/>
      <c r="BZ93" s="1351"/>
      <c r="CA93" s="1351"/>
      <c r="CB93" s="1351"/>
      <c r="CC93" s="1351"/>
      <c r="CD93" s="1351"/>
      <c r="CE93" s="1351"/>
      <c r="CF93" s="1351"/>
      <c r="CG93" s="1351"/>
      <c r="CH93" s="1351"/>
      <c r="CI93" s="1351"/>
      <c r="CJ93" s="1351"/>
      <c r="CK93" s="1351"/>
      <c r="CL93" s="1351"/>
      <c r="CM93" s="1351"/>
      <c r="CN93" s="1351"/>
      <c r="CO93" s="1351"/>
      <c r="CP93" s="1351"/>
      <c r="CQ93" s="1351"/>
      <c r="CR93" s="1351"/>
      <c r="CS93" s="1351"/>
      <c r="CT93" s="1351"/>
    </row>
    <row r="94" spans="1:98" ht="12.75" hidden="1" customHeight="1">
      <c r="A94" s="1353"/>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1353"/>
      <c r="AB94" s="1353"/>
      <c r="AC94" s="1353"/>
      <c r="AD94" s="1353"/>
      <c r="AE94" s="1353"/>
      <c r="AF94" s="1353"/>
      <c r="AG94" s="1353"/>
      <c r="AH94" s="1353"/>
      <c r="AI94" s="1353"/>
      <c r="AJ94" s="1353"/>
      <c r="AK94" s="1353"/>
      <c r="AL94" s="1353"/>
      <c r="AM94" s="1353"/>
      <c r="AN94" s="1353"/>
      <c r="AO94" s="1353"/>
      <c r="AP94" s="1353"/>
      <c r="AQ94" s="1353"/>
      <c r="AR94" s="1353"/>
      <c r="AS94" s="1353"/>
      <c r="AT94" s="1353"/>
      <c r="AU94" s="1353"/>
      <c r="AV94" s="1353"/>
      <c r="AW94" s="1353"/>
      <c r="AX94" s="1353"/>
      <c r="AY94" s="1353"/>
      <c r="AZ94" s="1353"/>
      <c r="BA94" s="1353"/>
      <c r="BB94" s="1353"/>
      <c r="BC94" s="1353"/>
      <c r="BD94" s="1353"/>
      <c r="BE94" s="1353"/>
      <c r="BF94" s="1353"/>
      <c r="BG94" s="1353"/>
      <c r="BH94" s="1353"/>
      <c r="BI94" s="1353"/>
      <c r="BJ94" s="1353"/>
      <c r="BK94" s="1353"/>
      <c r="BL94" s="1353"/>
      <c r="BM94" s="1353"/>
      <c r="BN94" s="1353"/>
      <c r="BO94" s="1353"/>
      <c r="BP94" s="1353"/>
      <c r="BQ94" s="1353"/>
      <c r="BR94" s="1353"/>
      <c r="BS94" s="1353"/>
      <c r="BT94" s="1353"/>
      <c r="BU94" s="1353"/>
      <c r="BV94" s="1353"/>
      <c r="BW94" s="1353"/>
      <c r="BX94" s="1353"/>
      <c r="BY94" s="1351"/>
      <c r="BZ94" s="1351"/>
      <c r="CA94" s="1351"/>
      <c r="CB94" s="1351"/>
      <c r="CC94" s="1351"/>
      <c r="CD94" s="1351"/>
      <c r="CE94" s="1351"/>
      <c r="CF94" s="1351"/>
      <c r="CG94" s="1351"/>
      <c r="CH94" s="1351"/>
      <c r="CI94" s="1351"/>
      <c r="CJ94" s="1351"/>
      <c r="CK94" s="1351"/>
      <c r="CL94" s="1351"/>
      <c r="CM94" s="1351"/>
      <c r="CN94" s="1351"/>
      <c r="CO94" s="1351"/>
      <c r="CP94" s="1351"/>
      <c r="CQ94" s="1351"/>
      <c r="CR94" s="1351"/>
      <c r="CS94" s="1351"/>
      <c r="CT94" s="1351"/>
    </row>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1" zoomScaleNormal="100" zoomScaleSheetLayoutView="100" workbookViewId="0">
      <selection activeCell="A61" sqref="A61"/>
    </sheetView>
  </sheetViews>
  <sheetFormatPr defaultColWidth="0" defaultRowHeight="12.75" zeroHeight="1"/>
  <cols>
    <col min="1" max="1" width="3.73046875" customWidth="1"/>
    <col min="2" max="2" width="27.73046875" customWidth="1"/>
    <col min="3" max="3" width="9.1328125" style="204"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200" t="s">
        <v>2599</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
      <c r="A3" s="201" t="s">
        <v>2600</v>
      </c>
      <c r="B3" s="201"/>
      <c r="C3" s="225" t="s">
        <v>2601</v>
      </c>
      <c r="D3" s="203"/>
      <c r="E3" s="226" t="s">
        <v>2602</v>
      </c>
      <c r="F3" s="188"/>
      <c r="G3" s="226" t="s">
        <v>2603</v>
      </c>
      <c r="H3" s="188"/>
      <c r="I3" s="226" t="s">
        <v>2604</v>
      </c>
      <c r="J3" s="188"/>
      <c r="K3" s="226" t="s">
        <v>2605</v>
      </c>
      <c r="L3" s="188"/>
      <c r="M3" s="226" t="s">
        <v>2606</v>
      </c>
      <c r="N3" s="188"/>
      <c r="O3" s="226" t="s">
        <v>2607</v>
      </c>
      <c r="P3" s="188"/>
      <c r="Q3" s="226" t="s">
        <v>2608</v>
      </c>
      <c r="R3" s="188"/>
      <c r="S3" s="226" t="s">
        <v>2609</v>
      </c>
      <c r="T3" s="188"/>
      <c r="U3" s="226" t="s">
        <v>2610</v>
      </c>
      <c r="V3" s="188"/>
      <c r="W3" s="226" t="s">
        <v>2611</v>
      </c>
      <c r="X3" s="188"/>
      <c r="Y3" s="226" t="s">
        <v>2612</v>
      </c>
      <c r="Z3" s="188"/>
      <c r="AA3" s="226" t="s">
        <v>2613</v>
      </c>
      <c r="AB3" s="188"/>
      <c r="AC3" s="226" t="s">
        <v>2614</v>
      </c>
      <c r="AD3" s="188"/>
      <c r="AE3" s="226" t="s">
        <v>2615</v>
      </c>
      <c r="AF3" s="188"/>
      <c r="AG3" s="226" t="s">
        <v>2616</v>
      </c>
      <c r="AH3" s="203"/>
    </row>
    <row r="4" spans="1:34" s="210" customFormat="1" ht="13.5">
      <c r="A4" s="210" t="s">
        <v>2617</v>
      </c>
      <c r="C4" s="1532">
        <v>1.0249999999999999</v>
      </c>
      <c r="E4" s="210">
        <f>Application!Y799</f>
        <v>387180</v>
      </c>
      <c r="G4" s="210">
        <f>E4*$C$4</f>
        <v>396859.49999999994</v>
      </c>
      <c r="I4" s="210">
        <f>G4*$C$4</f>
        <v>406780.98749999993</v>
      </c>
      <c r="K4" s="210">
        <f>I4*$C$4</f>
        <v>416950.5121874999</v>
      </c>
      <c r="M4" s="210">
        <f>K4*$C$4</f>
        <v>427374.27499218739</v>
      </c>
      <c r="O4" s="210">
        <f>M4*$C$4</f>
        <v>438058.63186699204</v>
      </c>
      <c r="Q4" s="210">
        <f>O4*$C$4</f>
        <v>449010.09766366682</v>
      </c>
      <c r="S4" s="210">
        <f>Q4*$C$4</f>
        <v>460235.35010525846</v>
      </c>
      <c r="U4" s="210">
        <f>S4*$C$4</f>
        <v>471741.23385788989</v>
      </c>
      <c r="W4" s="210">
        <f>U4*$C$4</f>
        <v>483534.76470433711</v>
      </c>
      <c r="Y4" s="210">
        <f>W4*$C$4</f>
        <v>495623.13382194552</v>
      </c>
      <c r="AA4" s="210">
        <f>Y4*$C$4</f>
        <v>508013.71216749412</v>
      </c>
      <c r="AC4" s="210">
        <f>AA4*$C$4</f>
        <v>520714.05497168144</v>
      </c>
      <c r="AE4" s="210">
        <f>AC4*$C$4</f>
        <v>533731.90634597349</v>
      </c>
      <c r="AG4" s="210">
        <f>AE4*$C$4</f>
        <v>547075.20400462276</v>
      </c>
    </row>
    <row r="5" spans="1:34" s="199" customFormat="1" ht="13.5">
      <c r="B5" s="199" t="s">
        <v>2237</v>
      </c>
      <c r="C5" s="1533">
        <f>IF(Application!$D$210="Special Needs",0.1,0.05)</f>
        <v>0.1</v>
      </c>
      <c r="E5" s="212">
        <f>-E4*$C$5</f>
        <v>-38718</v>
      </c>
      <c r="F5" s="212"/>
      <c r="G5" s="212">
        <f>-G4*$C$5</f>
        <v>-39685.949999999997</v>
      </c>
      <c r="H5" s="212"/>
      <c r="I5" s="212">
        <f>-I4*$C$5</f>
        <v>-40678.098749999997</v>
      </c>
      <c r="J5" s="212"/>
      <c r="K5" s="212">
        <f>-K4*$C$5</f>
        <v>-41695.051218749992</v>
      </c>
      <c r="L5" s="212"/>
      <c r="M5" s="212">
        <f>-M4*$C$5</f>
        <v>-42737.427499218742</v>
      </c>
      <c r="N5" s="212"/>
      <c r="O5" s="212">
        <f>-O4*$C$5</f>
        <v>-43805.863186699207</v>
      </c>
      <c r="P5" s="212"/>
      <c r="Q5" s="212">
        <f>-Q4*$C$5</f>
        <v>-44901.009766366682</v>
      </c>
      <c r="R5" s="212"/>
      <c r="S5" s="212">
        <f>-S4*$C$5</f>
        <v>-46023.535010525848</v>
      </c>
      <c r="T5" s="212"/>
      <c r="U5" s="212">
        <f>-U4*$C$5</f>
        <v>-47174.123385788989</v>
      </c>
      <c r="V5" s="212"/>
      <c r="W5" s="212">
        <f>-W4*$C$5</f>
        <v>-48353.476470433714</v>
      </c>
      <c r="X5" s="212"/>
      <c r="Y5" s="212">
        <f>-Y4*$C$5</f>
        <v>-49562.313382194552</v>
      </c>
      <c r="Z5" s="212"/>
      <c r="AA5" s="212">
        <f>-AA4*$C$5</f>
        <v>-50801.371216749416</v>
      </c>
      <c r="AB5" s="212"/>
      <c r="AC5" s="212">
        <f>-AC4*$C$5</f>
        <v>-52071.405497168147</v>
      </c>
      <c r="AD5" s="212"/>
      <c r="AE5" s="212">
        <f>-AE4*$C$5</f>
        <v>-53373.190634597355</v>
      </c>
      <c r="AF5" s="212"/>
      <c r="AG5" s="212">
        <f>-AG4*$C$5</f>
        <v>-54707.520400462279</v>
      </c>
    </row>
    <row r="6" spans="1:34" s="199" customFormat="1" ht="13.5">
      <c r="A6" s="199" t="s">
        <v>2618</v>
      </c>
      <c r="C6" s="1532">
        <v>1.0249999999999999</v>
      </c>
      <c r="E6" s="213">
        <f>Application!Z807</f>
        <v>520080</v>
      </c>
      <c r="F6" s="213"/>
      <c r="G6" s="213">
        <f>E6*$C$6</f>
        <v>533082</v>
      </c>
      <c r="H6" s="213"/>
      <c r="I6" s="213">
        <f>G6*$C$6</f>
        <v>546409.04999999993</v>
      </c>
      <c r="J6" s="213"/>
      <c r="K6" s="213">
        <f>I6*$C$6</f>
        <v>560069.27624999988</v>
      </c>
      <c r="L6" s="213"/>
      <c r="M6" s="213">
        <f>K6*$C$6</f>
        <v>574071.00815624988</v>
      </c>
      <c r="N6" s="213"/>
      <c r="O6" s="213">
        <f>M6*$C$6</f>
        <v>588422.78336015611</v>
      </c>
      <c r="P6" s="213"/>
      <c r="Q6" s="213">
        <f>O6*$C$6</f>
        <v>603133.35294416</v>
      </c>
      <c r="R6" s="213"/>
      <c r="S6" s="213">
        <f>Q6*$C$6</f>
        <v>618211.68676776392</v>
      </c>
      <c r="T6" s="213"/>
      <c r="U6" s="213">
        <f>S6*$C$6</f>
        <v>633666.97893695801</v>
      </c>
      <c r="V6" s="213"/>
      <c r="W6" s="213">
        <f>U6*$C$6</f>
        <v>649508.65341038187</v>
      </c>
      <c r="X6" s="213"/>
      <c r="Y6" s="213">
        <f>W6*$C$6</f>
        <v>665746.36974564136</v>
      </c>
      <c r="Z6" s="213"/>
      <c r="AA6" s="213">
        <f>Y6*$C$6</f>
        <v>682390.02898928232</v>
      </c>
      <c r="AB6" s="213"/>
      <c r="AC6" s="213">
        <f>AA6*$C$6</f>
        <v>699449.77971401426</v>
      </c>
      <c r="AD6" s="213"/>
      <c r="AE6" s="213">
        <f>AC6*$C$6</f>
        <v>716936.02420686453</v>
      </c>
      <c r="AF6" s="213"/>
      <c r="AG6" s="213">
        <f>AE6*$C$6</f>
        <v>734859.4248120361</v>
      </c>
    </row>
    <row r="7" spans="1:34" s="199" customFormat="1" ht="13.5">
      <c r="B7" s="199" t="s">
        <v>2237</v>
      </c>
      <c r="C7" s="1533">
        <f>IF(Application!$D$210="Special Needs",0.1,0.05)</f>
        <v>0.1</v>
      </c>
      <c r="E7" s="212">
        <f>-E6*$C$7</f>
        <v>-52008</v>
      </c>
      <c r="F7" s="212"/>
      <c r="G7" s="212">
        <f>-G6*$C$7</f>
        <v>-53308.200000000004</v>
      </c>
      <c r="H7" s="212"/>
      <c r="I7" s="212">
        <f>-I6*$C$7</f>
        <v>-54640.904999999999</v>
      </c>
      <c r="J7" s="212"/>
      <c r="K7" s="212">
        <f>-K6*$C$7</f>
        <v>-56006.927624999989</v>
      </c>
      <c r="L7" s="212"/>
      <c r="M7" s="212">
        <f>-M6*$C$7</f>
        <v>-57407.100815624988</v>
      </c>
      <c r="N7" s="212"/>
      <c r="O7" s="212">
        <f>-O6*$C$7</f>
        <v>-58842.278336015617</v>
      </c>
      <c r="P7" s="212"/>
      <c r="Q7" s="212">
        <f>-Q6*$C$7</f>
        <v>-60313.335294416</v>
      </c>
      <c r="R7" s="212"/>
      <c r="S7" s="212">
        <f>-S6*$C$7</f>
        <v>-61821.168676776397</v>
      </c>
      <c r="T7" s="212"/>
      <c r="U7" s="212">
        <f>-U6*$C$7</f>
        <v>-63366.697893695804</v>
      </c>
      <c r="V7" s="212"/>
      <c r="W7" s="212">
        <f>-W6*$C$7</f>
        <v>-64950.865341038188</v>
      </c>
      <c r="X7" s="212"/>
      <c r="Y7" s="212">
        <f>-Y6*$C$7</f>
        <v>-66574.636974564142</v>
      </c>
      <c r="Z7" s="212"/>
      <c r="AA7" s="212">
        <f>-AA6*$C$7</f>
        <v>-68239.002898928229</v>
      </c>
      <c r="AB7" s="212"/>
      <c r="AC7" s="212">
        <f>-AC6*$C$7</f>
        <v>-69944.977971401429</v>
      </c>
      <c r="AD7" s="212"/>
      <c r="AE7" s="212">
        <f>-AE6*$C$7</f>
        <v>-71693.602420686453</v>
      </c>
      <c r="AF7" s="212"/>
      <c r="AG7" s="212">
        <f>-AG6*$C$7</f>
        <v>-73485.942481203616</v>
      </c>
    </row>
    <row r="8" spans="1:34" s="199" customFormat="1" ht="13.5">
      <c r="A8" s="199" t="s">
        <v>214</v>
      </c>
      <c r="C8" s="1532">
        <v>1.0249999999999999</v>
      </c>
      <c r="E8" s="213">
        <f>Application!Z815</f>
        <v>3028</v>
      </c>
      <c r="F8" s="213"/>
      <c r="G8" s="213">
        <f>E8*$C$8</f>
        <v>3103.7</v>
      </c>
      <c r="H8" s="213"/>
      <c r="I8" s="213">
        <f>G8*$C$8</f>
        <v>3181.2924999999996</v>
      </c>
      <c r="J8" s="213"/>
      <c r="K8" s="213">
        <f>I8*$C$8</f>
        <v>3260.8248124999991</v>
      </c>
      <c r="L8" s="213"/>
      <c r="M8" s="213">
        <f>K8*$C$8</f>
        <v>3342.345432812499</v>
      </c>
      <c r="N8" s="213"/>
      <c r="O8" s="213">
        <f>M8*$C$8</f>
        <v>3425.9040686328112</v>
      </c>
      <c r="P8" s="213"/>
      <c r="Q8" s="213">
        <f>O8*$C$8</f>
        <v>3511.5516703486314</v>
      </c>
      <c r="R8" s="213"/>
      <c r="S8" s="213">
        <f>Q8*$C$8</f>
        <v>3599.3404621073469</v>
      </c>
      <c r="T8" s="213"/>
      <c r="U8" s="213">
        <f>S8*$C$8</f>
        <v>3689.3239736600303</v>
      </c>
      <c r="V8" s="213"/>
      <c r="W8" s="213">
        <f>U8*$C$8</f>
        <v>3781.5570730015306</v>
      </c>
      <c r="X8" s="213"/>
      <c r="Y8" s="213">
        <f>W8*$C$8</f>
        <v>3876.0959998265685</v>
      </c>
      <c r="Z8" s="213"/>
      <c r="AA8" s="213">
        <f>Y8*$C$8</f>
        <v>3972.9983998222324</v>
      </c>
      <c r="AB8" s="213"/>
      <c r="AC8" s="213">
        <f>AA8*$C$8</f>
        <v>4072.3233598177881</v>
      </c>
      <c r="AD8" s="213"/>
      <c r="AE8" s="213">
        <f>AC8*$C$8</f>
        <v>4174.1314438132322</v>
      </c>
      <c r="AF8" s="213"/>
      <c r="AG8" s="213">
        <f>AE8*$C$8</f>
        <v>4278.4847299085623</v>
      </c>
    </row>
    <row r="9" spans="1:34" s="199" customFormat="1" ht="13.5">
      <c r="B9" s="199" t="s">
        <v>2237</v>
      </c>
      <c r="C9" s="1533">
        <f>IF(Application!$D$210="Special Needs",0.1,0.05)</f>
        <v>0.1</v>
      </c>
      <c r="E9" s="227">
        <f>-E8*$C$9</f>
        <v>-302.8</v>
      </c>
      <c r="F9" s="212"/>
      <c r="G9" s="227">
        <f>-G8*$C$9</f>
        <v>-310.37</v>
      </c>
      <c r="H9" s="212"/>
      <c r="I9" s="227">
        <f>-I8*$C$9</f>
        <v>-318.12924999999996</v>
      </c>
      <c r="J9" s="212"/>
      <c r="K9" s="227">
        <f>-K8*$C$9</f>
        <v>-326.08248124999994</v>
      </c>
      <c r="L9" s="212"/>
      <c r="M9" s="227">
        <f>-M8*$C$9</f>
        <v>-334.2345432812499</v>
      </c>
      <c r="N9" s="212"/>
      <c r="O9" s="227">
        <f>-O8*$C$9</f>
        <v>-342.59040686328115</v>
      </c>
      <c r="P9" s="212"/>
      <c r="Q9" s="227">
        <f>-Q8*$C$9</f>
        <v>-351.15516703486315</v>
      </c>
      <c r="R9" s="212"/>
      <c r="S9" s="227">
        <f>-S8*$C$9</f>
        <v>-359.93404621073472</v>
      </c>
      <c r="T9" s="212"/>
      <c r="U9" s="227">
        <f>-U8*$C$9</f>
        <v>-368.93239736600304</v>
      </c>
      <c r="V9" s="212"/>
      <c r="W9" s="227">
        <f>-W8*$C$9</f>
        <v>-378.1557073001531</v>
      </c>
      <c r="X9" s="212"/>
      <c r="Y9" s="227">
        <f>-Y8*$C$9</f>
        <v>-387.60959998265685</v>
      </c>
      <c r="Z9" s="212"/>
      <c r="AA9" s="227">
        <f>-AA8*$C$9</f>
        <v>-397.29983998222326</v>
      </c>
      <c r="AB9" s="212"/>
      <c r="AC9" s="227">
        <f>-AC8*$C$9</f>
        <v>-407.23233598177882</v>
      </c>
      <c r="AD9" s="212"/>
      <c r="AE9" s="227">
        <f>-AE8*$C$9</f>
        <v>-417.41314438132326</v>
      </c>
      <c r="AF9" s="212"/>
      <c r="AG9" s="227">
        <f>-AG8*$C$9</f>
        <v>-427.84847299085624</v>
      </c>
    </row>
    <row r="10" spans="1:34" s="214" customFormat="1" ht="13.9">
      <c r="A10" s="214" t="s">
        <v>2619</v>
      </c>
      <c r="C10" s="206"/>
      <c r="E10" s="214">
        <f>SUM(E4:E9)</f>
        <v>819259.2</v>
      </c>
      <c r="G10" s="214">
        <f>SUM(G4:G9)</f>
        <v>839740.67999999993</v>
      </c>
      <c r="I10" s="214">
        <f>SUM(I4:I9)</f>
        <v>860734.19699999981</v>
      </c>
      <c r="K10" s="214">
        <f>SUM(K4:K9)</f>
        <v>882252.55192499969</v>
      </c>
      <c r="M10" s="214">
        <f>SUM(M4:M9)</f>
        <v>904308.86572312471</v>
      </c>
      <c r="O10" s="214">
        <f>SUM(O4:O9)</f>
        <v>926916.58736620285</v>
      </c>
      <c r="Q10" s="214">
        <f>SUM(Q4:Q9)</f>
        <v>950089.50205035799</v>
      </c>
      <c r="S10" s="214">
        <f>SUM(S4:S9)</f>
        <v>973841.73960161686</v>
      </c>
      <c r="U10" s="214">
        <f>SUM(U4:U9)</f>
        <v>998187.7830916571</v>
      </c>
      <c r="W10" s="214">
        <f>SUM(W4:W9)</f>
        <v>1023142.4776689485</v>
      </c>
      <c r="Y10" s="214">
        <f>SUM(Y4:Y9)</f>
        <v>1048721.039610672</v>
      </c>
      <c r="AA10" s="214">
        <f>SUM(AA4:AA9)</f>
        <v>1074939.0656009389</v>
      </c>
      <c r="AC10" s="214">
        <f>SUM(AC4:AC9)</f>
        <v>1101812.5422409622</v>
      </c>
      <c r="AE10" s="214">
        <f>SUM(AE4:AE9)</f>
        <v>1129357.8557969863</v>
      </c>
      <c r="AG10" s="214">
        <f>SUM(AG4:AG9)</f>
        <v>1157591.8021919108</v>
      </c>
    </row>
    <row r="11" spans="1:34">
      <c r="A11" s="461"/>
      <c r="B11" s="461"/>
      <c r="C11" s="1285"/>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
      <c r="A12" s="201" t="s">
        <v>2620</v>
      </c>
      <c r="B12" s="461"/>
      <c r="C12" s="1285"/>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3.5">
      <c r="A13" s="199" t="s">
        <v>2621</v>
      </c>
      <c r="C13" s="1532">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3.5">
      <c r="A14" s="210" t="s">
        <v>2622</v>
      </c>
      <c r="C14" s="1293"/>
      <c r="E14" s="210">
        <f>Application!W845</f>
        <v>147043</v>
      </c>
      <c r="G14" s="210">
        <f>E14*$C$13</f>
        <v>152189.50499999998</v>
      </c>
      <c r="I14" s="210">
        <f>G14*$C$13</f>
        <v>157516.13767499998</v>
      </c>
      <c r="K14" s="210">
        <f>I14*$C$13</f>
        <v>163029.20249362497</v>
      </c>
      <c r="M14" s="210">
        <f>K14*$C$13</f>
        <v>168735.22458090182</v>
      </c>
      <c r="O14" s="210">
        <f>M14*$C$13</f>
        <v>174640.95744123336</v>
      </c>
      <c r="Q14" s="210">
        <f>O14*$C$13</f>
        <v>180753.39095167653</v>
      </c>
      <c r="S14" s="210">
        <f>Q14*$C$13</f>
        <v>187079.75963498518</v>
      </c>
      <c r="U14" s="210">
        <f>S14*$C$13</f>
        <v>193627.55122220964</v>
      </c>
      <c r="W14" s="210">
        <f>U14*$C$13</f>
        <v>200404.51551498697</v>
      </c>
      <c r="Y14" s="210">
        <f>W14*$C$13</f>
        <v>207418.67355801151</v>
      </c>
      <c r="AA14" s="210">
        <f>Y14*$C$13</f>
        <v>214678.32713254189</v>
      </c>
      <c r="AC14" s="210">
        <f>AA14*$C$13</f>
        <v>222192.06858218083</v>
      </c>
      <c r="AE14" s="210">
        <f>AC14*$C$13</f>
        <v>229968.79098255714</v>
      </c>
      <c r="AG14" s="210">
        <f>AE14*$C$13</f>
        <v>238017.69866694661</v>
      </c>
    </row>
    <row r="15" spans="1:34" s="199" customFormat="1" ht="13.5">
      <c r="A15" s="199" t="s">
        <v>1612</v>
      </c>
      <c r="C15" s="1285"/>
      <c r="E15" s="213">
        <f>Application!W847</f>
        <v>38880</v>
      </c>
      <c r="F15" s="213"/>
      <c r="G15" s="213">
        <f t="shared" ref="G15:AG20" si="0">E15*$C$13</f>
        <v>40240.799999999996</v>
      </c>
      <c r="H15" s="213"/>
      <c r="I15" s="213">
        <f t="shared" si="0"/>
        <v>41649.227999999996</v>
      </c>
      <c r="J15" s="213"/>
      <c r="K15" s="213">
        <f t="shared" si="0"/>
        <v>43106.950979999994</v>
      </c>
      <c r="L15" s="213"/>
      <c r="M15" s="213">
        <f t="shared" si="0"/>
        <v>44615.694264299993</v>
      </c>
      <c r="N15" s="213"/>
      <c r="O15" s="213">
        <f t="shared" si="0"/>
        <v>46177.243563550488</v>
      </c>
      <c r="P15" s="213"/>
      <c r="Q15" s="213">
        <f t="shared" si="0"/>
        <v>47793.447088274748</v>
      </c>
      <c r="R15" s="213"/>
      <c r="S15" s="213">
        <f t="shared" si="0"/>
        <v>49466.217736364364</v>
      </c>
      <c r="T15" s="213"/>
      <c r="U15" s="213">
        <f t="shared" si="0"/>
        <v>51197.535357137116</v>
      </c>
      <c r="V15" s="213"/>
      <c r="W15" s="213">
        <f t="shared" si="0"/>
        <v>52989.449094636911</v>
      </c>
      <c r="X15" s="213"/>
      <c r="Y15" s="213">
        <f t="shared" si="0"/>
        <v>54844.079812949196</v>
      </c>
      <c r="Z15" s="213"/>
      <c r="AA15" s="213">
        <f t="shared" si="0"/>
        <v>56763.622606402416</v>
      </c>
      <c r="AB15" s="213"/>
      <c r="AC15" s="213">
        <f t="shared" si="0"/>
        <v>58750.349397626494</v>
      </c>
      <c r="AD15" s="213"/>
      <c r="AE15" s="213">
        <f t="shared" si="0"/>
        <v>60806.611626543418</v>
      </c>
      <c r="AF15" s="213"/>
      <c r="AG15" s="213">
        <f t="shared" si="0"/>
        <v>62934.843033472433</v>
      </c>
    </row>
    <row r="16" spans="1:34" s="199" customFormat="1" ht="13.5">
      <c r="A16" s="199" t="s">
        <v>229</v>
      </c>
      <c r="C16" s="1285"/>
      <c r="E16" s="213">
        <f>Application!W853</f>
        <v>48600</v>
      </c>
      <c r="F16" s="213"/>
      <c r="G16" s="213">
        <f t="shared" si="0"/>
        <v>50300.999999999993</v>
      </c>
      <c r="H16" s="213"/>
      <c r="I16" s="213">
        <f t="shared" si="0"/>
        <v>52061.534999999989</v>
      </c>
      <c r="J16" s="213"/>
      <c r="K16" s="213">
        <f t="shared" si="0"/>
        <v>53883.688724999985</v>
      </c>
      <c r="L16" s="213"/>
      <c r="M16" s="213">
        <f t="shared" si="0"/>
        <v>55769.617830374984</v>
      </c>
      <c r="N16" s="213"/>
      <c r="O16" s="213">
        <f t="shared" si="0"/>
        <v>57721.554454438105</v>
      </c>
      <c r="P16" s="213"/>
      <c r="Q16" s="213">
        <f t="shared" si="0"/>
        <v>59741.808860343437</v>
      </c>
      <c r="R16" s="213"/>
      <c r="S16" s="213">
        <f t="shared" si="0"/>
        <v>61832.77217045545</v>
      </c>
      <c r="T16" s="213"/>
      <c r="U16" s="213">
        <f t="shared" si="0"/>
        <v>63996.919196421382</v>
      </c>
      <c r="V16" s="213"/>
      <c r="W16" s="213">
        <f t="shared" si="0"/>
        <v>66236.811368296127</v>
      </c>
      <c r="X16" s="213"/>
      <c r="Y16" s="213">
        <f t="shared" si="0"/>
        <v>68555.099766186482</v>
      </c>
      <c r="Z16" s="213"/>
      <c r="AA16" s="213">
        <f t="shared" si="0"/>
        <v>70954.528258003003</v>
      </c>
      <c r="AB16" s="213"/>
      <c r="AC16" s="213">
        <f t="shared" si="0"/>
        <v>73437.936747033105</v>
      </c>
      <c r="AD16" s="213"/>
      <c r="AE16" s="213">
        <f t="shared" si="0"/>
        <v>76008.264533179259</v>
      </c>
      <c r="AF16" s="213"/>
      <c r="AG16" s="213">
        <f t="shared" si="0"/>
        <v>78668.553791840532</v>
      </c>
    </row>
    <row r="17" spans="1:33" s="199" customFormat="1" ht="13.5">
      <c r="A17" s="199" t="s">
        <v>2623</v>
      </c>
      <c r="C17" s="1285"/>
      <c r="E17" s="213">
        <f>Application!W860</f>
        <v>110800</v>
      </c>
      <c r="F17" s="213"/>
      <c r="G17" s="213">
        <f t="shared" si="0"/>
        <v>114677.99999999999</v>
      </c>
      <c r="H17" s="213"/>
      <c r="I17" s="213">
        <f t="shared" si="0"/>
        <v>118691.72999999998</v>
      </c>
      <c r="J17" s="213"/>
      <c r="K17" s="213">
        <f t="shared" si="0"/>
        <v>122845.94054999997</v>
      </c>
      <c r="L17" s="213"/>
      <c r="M17" s="213">
        <f t="shared" si="0"/>
        <v>127145.54846924996</v>
      </c>
      <c r="N17" s="213"/>
      <c r="O17" s="213">
        <f t="shared" si="0"/>
        <v>131595.64266567369</v>
      </c>
      <c r="P17" s="213"/>
      <c r="Q17" s="213">
        <f t="shared" si="0"/>
        <v>136201.49015897224</v>
      </c>
      <c r="R17" s="213"/>
      <c r="S17" s="213">
        <f t="shared" si="0"/>
        <v>140968.54231453626</v>
      </c>
      <c r="T17" s="213"/>
      <c r="U17" s="213">
        <f t="shared" si="0"/>
        <v>145902.44129554502</v>
      </c>
      <c r="V17" s="213"/>
      <c r="W17" s="213">
        <f t="shared" si="0"/>
        <v>151009.02674088909</v>
      </c>
      <c r="X17" s="213"/>
      <c r="Y17" s="213">
        <f t="shared" si="0"/>
        <v>156294.3426768202</v>
      </c>
      <c r="Z17" s="213"/>
      <c r="AA17" s="213">
        <f t="shared" si="0"/>
        <v>161764.64467050889</v>
      </c>
      <c r="AB17" s="213"/>
      <c r="AC17" s="213">
        <f t="shared" si="0"/>
        <v>167426.4072339767</v>
      </c>
      <c r="AD17" s="213"/>
      <c r="AE17" s="213">
        <f t="shared" si="0"/>
        <v>173286.33148716588</v>
      </c>
      <c r="AF17" s="213"/>
      <c r="AG17" s="213">
        <f t="shared" si="0"/>
        <v>179351.35308921666</v>
      </c>
    </row>
    <row r="18" spans="1:33" s="199" customFormat="1" ht="13.5">
      <c r="A18" s="199" t="s">
        <v>1826</v>
      </c>
      <c r="C18" s="1285"/>
      <c r="E18" s="213">
        <f>Application!W861</f>
        <v>36000</v>
      </c>
      <c r="F18" s="213"/>
      <c r="G18" s="213">
        <f t="shared" si="0"/>
        <v>37260</v>
      </c>
      <c r="H18" s="213"/>
      <c r="I18" s="213">
        <f t="shared" si="0"/>
        <v>38564.1</v>
      </c>
      <c r="J18" s="213"/>
      <c r="K18" s="213">
        <f t="shared" si="0"/>
        <v>39913.843499999995</v>
      </c>
      <c r="L18" s="213"/>
      <c r="M18" s="213">
        <f t="shared" si="0"/>
        <v>41310.828022499991</v>
      </c>
      <c r="N18" s="213"/>
      <c r="O18" s="213">
        <f t="shared" si="0"/>
        <v>42756.707003287484</v>
      </c>
      <c r="P18" s="213"/>
      <c r="Q18" s="213">
        <f t="shared" si="0"/>
        <v>44253.19174840254</v>
      </c>
      <c r="R18" s="213"/>
      <c r="S18" s="213">
        <f t="shared" si="0"/>
        <v>45802.053459596624</v>
      </c>
      <c r="T18" s="213"/>
      <c r="U18" s="213">
        <f t="shared" si="0"/>
        <v>47405.125330682502</v>
      </c>
      <c r="V18" s="213"/>
      <c r="W18" s="213">
        <f t="shared" si="0"/>
        <v>49064.304717256389</v>
      </c>
      <c r="X18" s="213"/>
      <c r="Y18" s="213">
        <f t="shared" si="0"/>
        <v>50781.555382360362</v>
      </c>
      <c r="Z18" s="213"/>
      <c r="AA18" s="213">
        <f t="shared" si="0"/>
        <v>52558.909820742971</v>
      </c>
      <c r="AB18" s="213"/>
      <c r="AC18" s="213">
        <f t="shared" si="0"/>
        <v>54398.471664468969</v>
      </c>
      <c r="AD18" s="213"/>
      <c r="AE18" s="213">
        <f t="shared" si="0"/>
        <v>56302.418172725382</v>
      </c>
      <c r="AF18" s="213"/>
      <c r="AG18" s="213">
        <f t="shared" si="0"/>
        <v>58273.002808770769</v>
      </c>
    </row>
    <row r="19" spans="1:33" s="199" customFormat="1" ht="13.5">
      <c r="A19" s="199" t="s">
        <v>231</v>
      </c>
      <c r="C19" s="1285"/>
      <c r="E19" s="213">
        <f>Application!W870</f>
        <v>70066</v>
      </c>
      <c r="F19" s="213"/>
      <c r="G19" s="213">
        <f t="shared" si="0"/>
        <v>72518.31</v>
      </c>
      <c r="H19" s="213"/>
      <c r="I19" s="213">
        <f t="shared" si="0"/>
        <v>75056.450849999994</v>
      </c>
      <c r="J19" s="213"/>
      <c r="K19" s="213">
        <f t="shared" si="0"/>
        <v>77683.426629749985</v>
      </c>
      <c r="L19" s="213"/>
      <c r="M19" s="213">
        <f t="shared" si="0"/>
        <v>80402.34656179123</v>
      </c>
      <c r="N19" s="213"/>
      <c r="O19" s="213">
        <f t="shared" si="0"/>
        <v>83216.428691453912</v>
      </c>
      <c r="P19" s="213"/>
      <c r="Q19" s="213">
        <f t="shared" si="0"/>
        <v>86129.003695654785</v>
      </c>
      <c r="R19" s="213"/>
      <c r="S19" s="213">
        <f t="shared" si="0"/>
        <v>89143.518825002699</v>
      </c>
      <c r="T19" s="213"/>
      <c r="U19" s="213">
        <f t="shared" si="0"/>
        <v>92263.541983877789</v>
      </c>
      <c r="V19" s="213"/>
      <c r="W19" s="213">
        <f t="shared" si="0"/>
        <v>95492.765953313501</v>
      </c>
      <c r="X19" s="213"/>
      <c r="Y19" s="213">
        <f t="shared" si="0"/>
        <v>98835.012761679463</v>
      </c>
      <c r="Z19" s="213"/>
      <c r="AA19" s="213">
        <f t="shared" si="0"/>
        <v>102294.23820833824</v>
      </c>
      <c r="AB19" s="213"/>
      <c r="AC19" s="213">
        <f t="shared" si="0"/>
        <v>105874.53654563006</v>
      </c>
      <c r="AD19" s="213"/>
      <c r="AE19" s="213">
        <f t="shared" si="0"/>
        <v>109580.14532472711</v>
      </c>
      <c r="AF19" s="213"/>
      <c r="AG19" s="213">
        <f t="shared" si="0"/>
        <v>113415.45041109255</v>
      </c>
    </row>
    <row r="20" spans="1:33" s="199" customFormat="1" ht="13.5">
      <c r="A20" s="217" t="s">
        <v>2624</v>
      </c>
      <c r="B20" s="217"/>
      <c r="C20" s="1285"/>
      <c r="E20" s="223">
        <f>Application!W877</f>
        <v>0</v>
      </c>
      <c r="F20" s="213"/>
      <c r="G20" s="223">
        <f t="shared" si="0"/>
        <v>0</v>
      </c>
      <c r="H20" s="213"/>
      <c r="I20" s="223">
        <f t="shared" si="0"/>
        <v>0</v>
      </c>
      <c r="J20" s="213"/>
      <c r="K20" s="223">
        <f t="shared" si="0"/>
        <v>0</v>
      </c>
      <c r="L20" s="213"/>
      <c r="M20" s="223">
        <f t="shared" si="0"/>
        <v>0</v>
      </c>
      <c r="N20" s="213"/>
      <c r="O20" s="223">
        <f t="shared" si="0"/>
        <v>0</v>
      </c>
      <c r="P20" s="213"/>
      <c r="Q20" s="223">
        <f t="shared" si="0"/>
        <v>0</v>
      </c>
      <c r="R20" s="213"/>
      <c r="S20" s="223">
        <f t="shared" si="0"/>
        <v>0</v>
      </c>
      <c r="T20" s="213"/>
      <c r="U20" s="223">
        <f t="shared" si="0"/>
        <v>0</v>
      </c>
      <c r="V20" s="213"/>
      <c r="W20" s="223">
        <f t="shared" si="0"/>
        <v>0</v>
      </c>
      <c r="X20" s="213"/>
      <c r="Y20" s="223">
        <f t="shared" si="0"/>
        <v>0</v>
      </c>
      <c r="Z20" s="213"/>
      <c r="AA20" s="223">
        <f t="shared" si="0"/>
        <v>0</v>
      </c>
      <c r="AB20" s="213"/>
      <c r="AC20" s="223">
        <f t="shared" si="0"/>
        <v>0</v>
      </c>
      <c r="AD20" s="213"/>
      <c r="AE20" s="223">
        <f t="shared" si="0"/>
        <v>0</v>
      </c>
      <c r="AF20" s="213"/>
      <c r="AG20" s="223">
        <f t="shared" si="0"/>
        <v>0</v>
      </c>
    </row>
    <row r="21" spans="1:33" s="214" customFormat="1" ht="13.9">
      <c r="A21" s="214" t="s">
        <v>2625</v>
      </c>
      <c r="C21" s="1285"/>
      <c r="E21" s="214">
        <f>SUM(E14:E20)</f>
        <v>451389</v>
      </c>
      <c r="G21" s="214">
        <f>SUM(G14:G20)</f>
        <v>467187.61499999993</v>
      </c>
      <c r="I21" s="214">
        <f>SUM(I14:I20)</f>
        <v>483539.18152499991</v>
      </c>
      <c r="K21" s="214">
        <f>SUM(K14:K20)</f>
        <v>500463.05287837493</v>
      </c>
      <c r="M21" s="214">
        <f>SUM(M14:M20)</f>
        <v>517979.25972911797</v>
      </c>
      <c r="O21" s="214">
        <f>SUM(O14:O20)</f>
        <v>536108.53381963703</v>
      </c>
      <c r="Q21" s="214">
        <f>SUM(Q14:Q20)</f>
        <v>554872.33250332426</v>
      </c>
      <c r="S21" s="214">
        <f>SUM(S14:S20)</f>
        <v>574292.8641409406</v>
      </c>
      <c r="U21" s="214">
        <f>SUM(U14:U20)</f>
        <v>594393.11438587343</v>
      </c>
      <c r="W21" s="214">
        <f>SUM(W14:W20)</f>
        <v>615196.873389379</v>
      </c>
      <c r="Y21" s="214">
        <f>SUM(Y14:Y20)</f>
        <v>636728.76395800721</v>
      </c>
      <c r="AA21" s="214">
        <f>SUM(AA14:AA20)</f>
        <v>659014.27069653745</v>
      </c>
      <c r="AC21" s="214">
        <f>SUM(AC14:AC20)</f>
        <v>682079.7701709161</v>
      </c>
      <c r="AE21" s="214">
        <f>SUM(AE14:AE20)</f>
        <v>705952.56212689821</v>
      </c>
      <c r="AG21" s="214">
        <f>SUM(AG14:AG20)</f>
        <v>730660.90180133958</v>
      </c>
    </row>
    <row r="22" spans="1:33" s="199" customFormat="1" ht="13.5">
      <c r="C22" s="1285"/>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3.5">
      <c r="A23" s="199" t="s">
        <v>2626</v>
      </c>
      <c r="C23" s="1285"/>
      <c r="E23" s="1222"/>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3.5">
      <c r="C24" s="1285"/>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3.5">
      <c r="A25" s="199" t="s">
        <v>2627</v>
      </c>
      <c r="C25" s="1534">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3.5">
      <c r="A26" s="199" t="s">
        <v>2388</v>
      </c>
      <c r="C26" s="1534">
        <v>1.0349999999999999</v>
      </c>
      <c r="E26" s="213">
        <f>Application!AC886</f>
        <v>102557</v>
      </c>
      <c r="F26" s="213"/>
      <c r="G26" s="213">
        <f>E26*$C$26</f>
        <v>106146.495</v>
      </c>
      <c r="H26" s="213"/>
      <c r="I26" s="213">
        <f>G26*$C$26</f>
        <v>109861.62232499999</v>
      </c>
      <c r="J26" s="213"/>
      <c r="K26" s="213">
        <f>I26*$C$26</f>
        <v>113706.77910637498</v>
      </c>
      <c r="L26" s="213"/>
      <c r="M26" s="213">
        <f>K26*$C$26</f>
        <v>117686.51637509809</v>
      </c>
      <c r="N26" s="213"/>
      <c r="O26" s="213">
        <f>M26*$C$26</f>
        <v>121805.54444822652</v>
      </c>
      <c r="P26" s="213"/>
      <c r="Q26" s="213">
        <f>O26*$C$26</f>
        <v>126068.73850391443</v>
      </c>
      <c r="R26" s="213"/>
      <c r="S26" s="213">
        <f>Q26*$C$26</f>
        <v>130481.14435155143</v>
      </c>
      <c r="T26" s="213"/>
      <c r="U26" s="213">
        <f>S26*$C$26</f>
        <v>135047.98440385572</v>
      </c>
      <c r="V26" s="213"/>
      <c r="W26" s="213">
        <f>U26*$C$26</f>
        <v>139774.66385799067</v>
      </c>
      <c r="X26" s="213"/>
      <c r="Y26" s="213">
        <f>W26*$C$26</f>
        <v>144666.77709302033</v>
      </c>
      <c r="Z26" s="213"/>
      <c r="AA26" s="213">
        <f>Y26*$C$26</f>
        <v>149730.11429127603</v>
      </c>
      <c r="AB26" s="213"/>
      <c r="AC26" s="213">
        <f>AA26*$C$26</f>
        <v>154970.66829147068</v>
      </c>
      <c r="AD26" s="213"/>
      <c r="AE26" s="213">
        <f>AC26*$C$26</f>
        <v>160394.64168167213</v>
      </c>
      <c r="AF26" s="213"/>
      <c r="AG26" s="213">
        <f>AE26*$C$26</f>
        <v>166008.45414053064</v>
      </c>
    </row>
    <row r="27" spans="1:33" s="199" customFormat="1" ht="13.5">
      <c r="A27" s="199" t="s">
        <v>2628</v>
      </c>
      <c r="C27" s="1534"/>
      <c r="E27" s="213">
        <f>Application!AC887</f>
        <v>27000</v>
      </c>
      <c r="F27" s="213"/>
      <c r="G27" s="213">
        <f>$E$27</f>
        <v>27000</v>
      </c>
      <c r="H27" s="213"/>
      <c r="I27" s="213">
        <f>$E$27</f>
        <v>27000</v>
      </c>
      <c r="J27" s="213"/>
      <c r="K27" s="213">
        <f>$E$27</f>
        <v>27000</v>
      </c>
      <c r="L27" s="213"/>
      <c r="M27" s="213">
        <f>$E$27</f>
        <v>27000</v>
      </c>
      <c r="N27" s="213"/>
      <c r="O27" s="213">
        <f>$E$27</f>
        <v>27000</v>
      </c>
      <c r="P27" s="213"/>
      <c r="Q27" s="213">
        <f>$E$27</f>
        <v>27000</v>
      </c>
      <c r="R27" s="213"/>
      <c r="S27" s="213">
        <f>$E$27</f>
        <v>27000</v>
      </c>
      <c r="T27" s="213"/>
      <c r="U27" s="213">
        <f>$E$27</f>
        <v>27000</v>
      </c>
      <c r="V27" s="213"/>
      <c r="W27" s="213">
        <f>$E$27</f>
        <v>27000</v>
      </c>
      <c r="X27" s="213"/>
      <c r="Y27" s="213">
        <f>$E$27</f>
        <v>27000</v>
      </c>
      <c r="Z27" s="213"/>
      <c r="AA27" s="213">
        <f>$E$27</f>
        <v>27000</v>
      </c>
      <c r="AB27" s="213"/>
      <c r="AC27" s="213">
        <f>$E$27</f>
        <v>27000</v>
      </c>
      <c r="AD27" s="213"/>
      <c r="AE27" s="213">
        <f>$E$27</f>
        <v>27000</v>
      </c>
      <c r="AF27" s="213"/>
      <c r="AG27" s="213">
        <f>$E$27</f>
        <v>27000</v>
      </c>
    </row>
    <row r="28" spans="1:33" s="199" customFormat="1" ht="13.5">
      <c r="A28" s="199" t="s">
        <v>2629</v>
      </c>
      <c r="C28" s="1532"/>
      <c r="E28" s="213">
        <f>Application!AC888</f>
        <v>11584</v>
      </c>
      <c r="F28" s="213"/>
      <c r="G28" s="213">
        <f>$E$28</f>
        <v>11584</v>
      </c>
      <c r="H28" s="213"/>
      <c r="I28" s="213">
        <f>$E$28</f>
        <v>11584</v>
      </c>
      <c r="J28" s="213"/>
      <c r="K28" s="213">
        <f>$E$28</f>
        <v>11584</v>
      </c>
      <c r="L28" s="213"/>
      <c r="M28" s="213">
        <f>$E$28</f>
        <v>11584</v>
      </c>
      <c r="N28" s="213"/>
      <c r="O28" s="213">
        <f>$E$28</f>
        <v>11584</v>
      </c>
      <c r="P28" s="213"/>
      <c r="Q28" s="213">
        <f>$E$28</f>
        <v>11584</v>
      </c>
      <c r="R28" s="213"/>
      <c r="S28" s="213">
        <f>$E$28</f>
        <v>11584</v>
      </c>
      <c r="T28" s="213"/>
      <c r="U28" s="213">
        <f>$E$28</f>
        <v>11584</v>
      </c>
      <c r="V28" s="213"/>
      <c r="W28" s="213">
        <f>$E$28</f>
        <v>11584</v>
      </c>
      <c r="X28" s="213"/>
      <c r="Y28" s="213">
        <f>$E$28</f>
        <v>11584</v>
      </c>
      <c r="Z28" s="213"/>
      <c r="AA28" s="213">
        <f>$E$28</f>
        <v>11584</v>
      </c>
      <c r="AB28" s="213"/>
      <c r="AC28" s="213">
        <f>$E$28</f>
        <v>11584</v>
      </c>
      <c r="AD28" s="213"/>
      <c r="AE28" s="213">
        <f>$E$28</f>
        <v>11584</v>
      </c>
      <c r="AF28" s="213"/>
      <c r="AG28" s="213">
        <f>$E$28</f>
        <v>11584</v>
      </c>
    </row>
    <row r="29" spans="1:33" s="199" customFormat="1" ht="13.5">
      <c r="A29" s="199" t="s">
        <v>2630</v>
      </c>
      <c r="C29" s="1532">
        <v>1.02</v>
      </c>
      <c r="E29" s="213">
        <f>Application!AC889</f>
        <v>9000</v>
      </c>
      <c r="F29" s="213"/>
      <c r="G29" s="213">
        <f>E29*$C$29</f>
        <v>9180</v>
      </c>
      <c r="H29" s="213"/>
      <c r="I29" s="213">
        <f>G29*$C$29</f>
        <v>9363.6</v>
      </c>
      <c r="J29" s="213"/>
      <c r="K29" s="213">
        <f>I29*$C$29</f>
        <v>9550.8720000000012</v>
      </c>
      <c r="L29" s="213"/>
      <c r="M29" s="213">
        <f>K29*$C$29</f>
        <v>9741.8894400000008</v>
      </c>
      <c r="N29" s="213"/>
      <c r="O29" s="213">
        <f>M29*$C$29</f>
        <v>9936.7272288000004</v>
      </c>
      <c r="P29" s="213"/>
      <c r="Q29" s="213">
        <f>O29*$C$29</f>
        <v>10135.461773376001</v>
      </c>
      <c r="R29" s="213"/>
      <c r="S29" s="213">
        <f>Q29*$C$29</f>
        <v>10338.171008843521</v>
      </c>
      <c r="T29" s="213"/>
      <c r="U29" s="213">
        <f>S29*$C$29</f>
        <v>10544.934429020392</v>
      </c>
      <c r="V29" s="213"/>
      <c r="W29" s="213">
        <f>U29*$C$29</f>
        <v>10755.8331176008</v>
      </c>
      <c r="X29" s="213"/>
      <c r="Y29" s="213">
        <f>W29*$C$29</f>
        <v>10970.949779952816</v>
      </c>
      <c r="Z29" s="213"/>
      <c r="AA29" s="213">
        <f>Y29*$C$29</f>
        <v>11190.368775551873</v>
      </c>
      <c r="AB29" s="213"/>
      <c r="AC29" s="213">
        <f>AA29*$C$29</f>
        <v>11414.176151062911</v>
      </c>
      <c r="AD29" s="213"/>
      <c r="AE29" s="213">
        <f>AC29*$C$29</f>
        <v>11642.45967408417</v>
      </c>
      <c r="AF29" s="213"/>
      <c r="AG29" s="213">
        <f>AE29*$C$29</f>
        <v>11875.308867565853</v>
      </c>
    </row>
    <row r="30" spans="1:33" s="199" customFormat="1" ht="13.5">
      <c r="A30" s="199" t="s">
        <v>2631</v>
      </c>
      <c r="C30" s="1532">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3.5">
      <c r="A31" s="217">
        <f>Application!E891</f>
        <v>0</v>
      </c>
      <c r="B31" s="217"/>
      <c r="C31" s="1535">
        <v>1.0349999999999999</v>
      </c>
      <c r="E31" s="213">
        <f>Application!AC891</f>
        <v>0</v>
      </c>
      <c r="F31" s="213"/>
      <c r="G31" s="213">
        <f>E31*$C$31</f>
        <v>0</v>
      </c>
      <c r="H31" s="213"/>
      <c r="I31" s="213">
        <f>G31*$C$31</f>
        <v>0</v>
      </c>
      <c r="J31" s="213"/>
      <c r="K31" s="213">
        <f>I31*$C$31</f>
        <v>0</v>
      </c>
      <c r="L31" s="213"/>
      <c r="M31" s="213">
        <f>K31*$C$31</f>
        <v>0</v>
      </c>
      <c r="N31" s="213"/>
      <c r="O31" s="213">
        <f>M31*$C$31</f>
        <v>0</v>
      </c>
      <c r="P31" s="213"/>
      <c r="Q31" s="213">
        <f>O31*$C$31</f>
        <v>0</v>
      </c>
      <c r="R31" s="213"/>
      <c r="S31" s="213">
        <f>Q31*$C$31</f>
        <v>0</v>
      </c>
      <c r="T31" s="213"/>
      <c r="U31" s="213">
        <f>S31*$C$31</f>
        <v>0</v>
      </c>
      <c r="V31" s="213"/>
      <c r="W31" s="213">
        <f>U31*$C$31</f>
        <v>0</v>
      </c>
      <c r="X31" s="213"/>
      <c r="Y31" s="213">
        <f>W31*$C$31</f>
        <v>0</v>
      </c>
      <c r="Z31" s="213"/>
      <c r="AA31" s="213">
        <f>Y31*$C$31</f>
        <v>0</v>
      </c>
      <c r="AB31" s="213"/>
      <c r="AC31" s="213">
        <f>AA31*$C$31</f>
        <v>0</v>
      </c>
      <c r="AD31" s="213"/>
      <c r="AE31" s="213">
        <f>AC31*$C$31</f>
        <v>0</v>
      </c>
      <c r="AF31" s="213"/>
      <c r="AG31" s="213">
        <f>AE31*$C$31</f>
        <v>0</v>
      </c>
    </row>
    <row r="32" spans="1:33" s="199" customFormat="1" ht="13.5">
      <c r="A32" s="217">
        <f>Application!E892</f>
        <v>0</v>
      </c>
      <c r="B32" s="217"/>
      <c r="C32" s="1535">
        <v>1.0349999999999999</v>
      </c>
      <c r="E32" s="213">
        <f>Application!AC892</f>
        <v>4000</v>
      </c>
      <c r="F32" s="213"/>
      <c r="G32" s="213">
        <f>E32*$C$32</f>
        <v>4140</v>
      </c>
      <c r="H32" s="213"/>
      <c r="I32" s="213">
        <f>G32*$C$32</f>
        <v>4284.8999999999996</v>
      </c>
      <c r="J32" s="213"/>
      <c r="K32" s="213">
        <f>I32*$C$32</f>
        <v>4434.8714999999993</v>
      </c>
      <c r="L32" s="213"/>
      <c r="M32" s="213">
        <f>K32*$C$32</f>
        <v>4590.0920024999987</v>
      </c>
      <c r="N32" s="213"/>
      <c r="O32" s="213">
        <f>M32*$C$32</f>
        <v>4750.7452225874986</v>
      </c>
      <c r="P32" s="213"/>
      <c r="Q32" s="213">
        <f>O32*$C$32</f>
        <v>4917.0213053780608</v>
      </c>
      <c r="R32" s="213"/>
      <c r="S32" s="213">
        <f>Q32*$C$32</f>
        <v>5089.1170510662923</v>
      </c>
      <c r="T32" s="213"/>
      <c r="U32" s="213">
        <f>S32*$C$32</f>
        <v>5267.2361478536122</v>
      </c>
      <c r="V32" s="213"/>
      <c r="W32" s="213">
        <f>U32*$C$32</f>
        <v>5451.5894130284878</v>
      </c>
      <c r="X32" s="213"/>
      <c r="Y32" s="213">
        <f>W32*$C$32</f>
        <v>5642.3950424844843</v>
      </c>
      <c r="Z32" s="213"/>
      <c r="AA32" s="213">
        <f>Y32*$C$32</f>
        <v>5839.8788689714411</v>
      </c>
      <c r="AB32" s="213"/>
      <c r="AC32" s="213">
        <f>AA32*$C$32</f>
        <v>6044.2746293854407</v>
      </c>
      <c r="AD32" s="213"/>
      <c r="AE32" s="213">
        <f>AC32*$C$32</f>
        <v>6255.8242414139304</v>
      </c>
      <c r="AF32" s="213"/>
      <c r="AG32" s="213">
        <f>AE32*$C$32</f>
        <v>6474.7780898634173</v>
      </c>
    </row>
    <row r="33" spans="1:33" s="199" customFormat="1" ht="13.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3.9">
      <c r="A34" s="214" t="s">
        <v>1636</v>
      </c>
      <c r="C34" s="215"/>
      <c r="E34" s="214">
        <f>SUM(E21:E32)</f>
        <v>605530</v>
      </c>
      <c r="G34" s="214">
        <f>SUM(G21:G32)</f>
        <v>625238.10999999987</v>
      </c>
      <c r="I34" s="214">
        <f>SUM(I21:I32)</f>
        <v>645633.30384999991</v>
      </c>
      <c r="K34" s="214">
        <f>SUM(K21:K32)</f>
        <v>666739.57548474986</v>
      </c>
      <c r="M34" s="214">
        <f>SUM(M21:M32)</f>
        <v>688581.75754671602</v>
      </c>
      <c r="O34" s="214">
        <f>SUM(O21:O32)</f>
        <v>711185.55071925092</v>
      </c>
      <c r="Q34" s="214">
        <f>SUM(Q21:Q32)</f>
        <v>734577.55408599274</v>
      </c>
      <c r="S34" s="214">
        <f>SUM(S21:S32)</f>
        <v>758785.29655240185</v>
      </c>
      <c r="U34" s="214">
        <f>SUM(U21:U32)</f>
        <v>783837.26936660323</v>
      </c>
      <c r="W34" s="214">
        <f>SUM(W21:W32)</f>
        <v>809762.95977799885</v>
      </c>
      <c r="Y34" s="214">
        <f>SUM(Y21:Y32)</f>
        <v>836592.88587346487</v>
      </c>
      <c r="AA34" s="214">
        <f>SUM(AA21:AA32)</f>
        <v>864358.63263233681</v>
      </c>
      <c r="AC34" s="214">
        <f>SUM(AC21:AC32)</f>
        <v>893092.88924283523</v>
      </c>
      <c r="AE34" s="214">
        <f>SUM(AE21:AE32)</f>
        <v>922829.48772406846</v>
      </c>
      <c r="AG34" s="214">
        <f>SUM(AG21:AG32)</f>
        <v>953603.44289929944</v>
      </c>
    </row>
    <row r="35" spans="1:33" s="199" customFormat="1" ht="13.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3.9">
      <c r="A36" s="214" t="s">
        <v>2632</v>
      </c>
      <c r="C36" s="215"/>
      <c r="E36" s="214">
        <f>E10-E34</f>
        <v>213729.19999999995</v>
      </c>
      <c r="G36" s="214">
        <f>G10-G34</f>
        <v>214502.57000000007</v>
      </c>
      <c r="I36" s="214">
        <f>I10-I34</f>
        <v>215100.8931499999</v>
      </c>
      <c r="K36" s="214">
        <f>K10-K34</f>
        <v>215512.97644024983</v>
      </c>
      <c r="M36" s="214">
        <f>M10-M34</f>
        <v>215727.10817640868</v>
      </c>
      <c r="O36" s="214">
        <f>O10-O34</f>
        <v>215731.03664695192</v>
      </c>
      <c r="Q36" s="214">
        <f>Q10-Q34</f>
        <v>215511.94796436524</v>
      </c>
      <c r="S36" s="214">
        <f>S10-S34</f>
        <v>215056.44304921501</v>
      </c>
      <c r="U36" s="214">
        <f>U10-U34</f>
        <v>214350.51372505387</v>
      </c>
      <c r="W36" s="214">
        <f>W10-W34</f>
        <v>213379.51789094962</v>
      </c>
      <c r="Y36" s="214">
        <f>Y10-Y34</f>
        <v>212128.15373720718</v>
      </c>
      <c r="AA36" s="214">
        <f>AA10-AA34</f>
        <v>210580.43296860205</v>
      </c>
      <c r="AC36" s="214">
        <f>AC10-AC34</f>
        <v>208719.65299812693</v>
      </c>
      <c r="AE36" s="214">
        <f>AE10-AE34</f>
        <v>206528.3680729178</v>
      </c>
      <c r="AG36" s="214">
        <f>AG10-AG34</f>
        <v>203988.35929261136</v>
      </c>
    </row>
    <row r="37" spans="1:33" s="199" customFormat="1" ht="13.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3.9">
      <c r="A38" s="209" t="s">
        <v>2633</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3.5">
      <c r="A39" s="216" t="str">
        <f>Application!C637</f>
        <v>CCRC Permanent Loan</v>
      </c>
      <c r="B39" s="217"/>
      <c r="C39" s="211"/>
      <c r="E39" s="213">
        <f>Application!AF637</f>
        <v>185283</v>
      </c>
      <c r="F39" s="213"/>
      <c r="G39" s="213">
        <f>$E$39</f>
        <v>185283</v>
      </c>
      <c r="H39" s="213"/>
      <c r="I39" s="213">
        <f>$E$39</f>
        <v>185283</v>
      </c>
      <c r="J39" s="213"/>
      <c r="K39" s="213">
        <f>$E$39</f>
        <v>185283</v>
      </c>
      <c r="L39" s="213"/>
      <c r="M39" s="213">
        <f>$E$39</f>
        <v>185283</v>
      </c>
      <c r="N39" s="213"/>
      <c r="O39" s="213">
        <f>$E$39</f>
        <v>185283</v>
      </c>
      <c r="P39" s="213"/>
      <c r="Q39" s="213">
        <f>$E$39</f>
        <v>185283</v>
      </c>
      <c r="R39" s="213"/>
      <c r="S39" s="213">
        <f>$E$39</f>
        <v>185283</v>
      </c>
      <c r="T39" s="213"/>
      <c r="U39" s="213">
        <f>$E$39</f>
        <v>185283</v>
      </c>
      <c r="V39" s="213"/>
      <c r="W39" s="213">
        <f>$E$39</f>
        <v>185283</v>
      </c>
      <c r="X39" s="213"/>
      <c r="Y39" s="213">
        <f>$E$39</f>
        <v>185283</v>
      </c>
      <c r="Z39" s="213"/>
      <c r="AA39" s="213">
        <f>$E$39</f>
        <v>185283</v>
      </c>
      <c r="AB39" s="213"/>
      <c r="AC39" s="213">
        <f>$E$39</f>
        <v>185283</v>
      </c>
      <c r="AD39" s="213"/>
      <c r="AE39" s="213">
        <f>$E$39</f>
        <v>185283</v>
      </c>
      <c r="AF39" s="213"/>
      <c r="AG39" s="213">
        <f>$E$39</f>
        <v>185283</v>
      </c>
    </row>
    <row r="40" spans="1:33" s="199" customFormat="1" ht="13.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3.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3.9">
      <c r="A42" s="214" t="s">
        <v>2634</v>
      </c>
      <c r="C42" s="215"/>
      <c r="E42" s="214">
        <f>SUM(E39:E41)</f>
        <v>185283</v>
      </c>
      <c r="G42" s="214">
        <f>SUM(G39:G41)</f>
        <v>185283</v>
      </c>
      <c r="I42" s="214">
        <f>SUM(I39:I41)</f>
        <v>185283</v>
      </c>
      <c r="K42" s="214">
        <f>SUM(K39:K41)</f>
        <v>185283</v>
      </c>
      <c r="M42" s="214">
        <f>SUM(M39:M41)</f>
        <v>185283</v>
      </c>
      <c r="O42" s="214">
        <f>SUM(O39:O41)</f>
        <v>185283</v>
      </c>
      <c r="Q42" s="214">
        <f>SUM(Q39:Q41)</f>
        <v>185283</v>
      </c>
      <c r="S42" s="214">
        <f>SUM(S39:S41)</f>
        <v>185283</v>
      </c>
      <c r="U42" s="214">
        <f>SUM(U39:U41)</f>
        <v>185283</v>
      </c>
      <c r="W42" s="214">
        <f>SUM(W39:W41)</f>
        <v>185283</v>
      </c>
      <c r="Y42" s="214">
        <f>SUM(Y39:Y41)</f>
        <v>185283</v>
      </c>
      <c r="AA42" s="214">
        <f>SUM(AA39:AA41)</f>
        <v>185283</v>
      </c>
      <c r="AC42" s="214">
        <f>SUM(AC39:AC41)</f>
        <v>185283</v>
      </c>
      <c r="AE42" s="214">
        <f>SUM(AE39:AE41)</f>
        <v>185283</v>
      </c>
      <c r="AG42" s="214">
        <f>SUM(AG39:AG41)</f>
        <v>185283</v>
      </c>
    </row>
    <row r="43" spans="1:33" s="199" customFormat="1" ht="13.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3.9">
      <c r="A44" s="214" t="s">
        <v>2635</v>
      </c>
      <c r="C44" s="215"/>
      <c r="E44" s="214">
        <f>E36-E42</f>
        <v>28446.199999999953</v>
      </c>
      <c r="G44" s="214">
        <f>G36-G42</f>
        <v>29219.570000000065</v>
      </c>
      <c r="I44" s="214">
        <f>I36-I42</f>
        <v>29817.893149999902</v>
      </c>
      <c r="K44" s="214">
        <f>K36-K42</f>
        <v>30229.976440249826</v>
      </c>
      <c r="M44" s="214">
        <f>M36-M42</f>
        <v>30444.108176408685</v>
      </c>
      <c r="O44" s="214">
        <f>O36-O42</f>
        <v>30448.036646951921</v>
      </c>
      <c r="Q44" s="214">
        <f>Q36-Q42</f>
        <v>30228.947964365245</v>
      </c>
      <c r="S44" s="214">
        <f>S36-S42</f>
        <v>29773.443049215013</v>
      </c>
      <c r="U44" s="214">
        <f>U36-U42</f>
        <v>29067.513725053868</v>
      </c>
      <c r="W44" s="214">
        <f>W36-W42</f>
        <v>28096.517890949617</v>
      </c>
      <c r="Y44" s="214">
        <f>Y36-Y42</f>
        <v>26845.153737207176</v>
      </c>
      <c r="AA44" s="214">
        <f>AA36-AA42</f>
        <v>25297.43296860205</v>
      </c>
      <c r="AC44" s="214">
        <f>AC36-AC42</f>
        <v>23436.652998126927</v>
      </c>
      <c r="AE44" s="214">
        <f>AE36-AE42</f>
        <v>21245.368072917801</v>
      </c>
      <c r="AG44" s="214">
        <f>AG36-AG42</f>
        <v>18705.359292611363</v>
      </c>
    </row>
    <row r="45" spans="1:33" s="199" customFormat="1" ht="13.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3.5">
      <c r="A46" s="218" t="s">
        <v>2636</v>
      </c>
      <c r="C46" s="211"/>
      <c r="E46" s="218">
        <f>E44/(E4+E6+E8)</f>
        <v>3.1249670433972494E-2</v>
      </c>
      <c r="G46" s="218">
        <f>G44/(G4+G6+G8)</f>
        <v>3.1316349947462421E-2</v>
      </c>
      <c r="I46" s="218">
        <f>I44/(I4+I6+I8)</f>
        <v>3.1178154566803992E-2</v>
      </c>
      <c r="K46" s="218">
        <f>K44/(K4+K6+K8)</f>
        <v>3.0838084556243602E-2</v>
      </c>
      <c r="M46" s="218">
        <f>M44/(M4+M6+M8)</f>
        <v>3.0299047590181288E-2</v>
      </c>
      <c r="O46" s="218">
        <f>O44/(O4+O6+O8)</f>
        <v>2.9563860821740107E-2</v>
      </c>
      <c r="Q46" s="218">
        <f>Q44/(Q4+Q6+Q8)</f>
        <v>2.8635252899033403E-2</v>
      </c>
      <c r="S46" s="218">
        <f>S44/(S4+S6+S8)</f>
        <v>2.751586593038759E-2</v>
      </c>
      <c r="U46" s="218">
        <f>U44/(U4+U6+U8)</f>
        <v>2.6208257399746505E-2</v>
      </c>
      <c r="W46" s="218">
        <f>W44/(W4+W6+W8)</f>
        <v>2.471490203345517E-2</v>
      </c>
      <c r="Y46" s="218">
        <f>Y44/(Y4+Y6+Y8)</f>
        <v>2.3038193619588167E-2</v>
      </c>
      <c r="AA46" s="218">
        <f>AA44/(AA4+AA6+AA8)</f>
        <v>2.118044678096585E-2</v>
      </c>
      <c r="AC46" s="218">
        <f>AC44/(AC4+AC6+AC8)</f>
        <v>1.9143898702962195E-2</v>
      </c>
      <c r="AE46" s="218">
        <f>AE44/(AE4+AE6+AE8)</f>
        <v>1.6930710817194859E-2</v>
      </c>
      <c r="AG46" s="218">
        <f>AG44/(AG4+AG6+AG8)</f>
        <v>1.4542970442148376E-2</v>
      </c>
    </row>
    <row r="47" spans="1:33" s="218" customFormat="1" ht="13.5">
      <c r="A47" s="218" t="s">
        <v>2637</v>
      </c>
      <c r="C47" s="211"/>
      <c r="E47" s="218">
        <f>E44/E42</f>
        <v>0.15352838630635274</v>
      </c>
      <c r="G47" s="218">
        <f>G44/G42</f>
        <v>0.157702379603094</v>
      </c>
      <c r="I47" s="218">
        <f>I44/I42</f>
        <v>0.16093161892888122</v>
      </c>
      <c r="K47" s="218">
        <f>K44/K42</f>
        <v>0.16315569393981005</v>
      </c>
      <c r="M47" s="218">
        <f>M44/M42</f>
        <v>0.16431139487383453</v>
      </c>
      <c r="O47" s="218">
        <f>O44/O42</f>
        <v>0.16433259741558545</v>
      </c>
      <c r="Q47" s="218">
        <f>Q44/Q42</f>
        <v>0.16315014310198586</v>
      </c>
      <c r="S47" s="218">
        <f>S44/S42</f>
        <v>0.16069171510184427</v>
      </c>
      <c r="U47" s="218">
        <f>U44/U42</f>
        <v>0.1568817091964933</v>
      </c>
      <c r="W47" s="218">
        <f>W44/W42</f>
        <v>0.15164109978222295</v>
      </c>
      <c r="Y47" s="218">
        <f>Y44/Y42</f>
        <v>0.14488730070868441</v>
      </c>
      <c r="AA47" s="218">
        <f>AA44/AA42</f>
        <v>0.13653402076068527</v>
      </c>
      <c r="AC47" s="218">
        <f>AC44/AC42</f>
        <v>0.1264911135836905</v>
      </c>
      <c r="AE47" s="218">
        <f>AE44/AE42</f>
        <v>0.114664421846137</v>
      </c>
      <c r="AG47" s="218">
        <f>AG44/AG42</f>
        <v>0.10095561542403439</v>
      </c>
    </row>
    <row r="48" spans="1:33" s="219" customFormat="1" ht="13.5">
      <c r="A48" s="219" t="s">
        <v>2243</v>
      </c>
      <c r="C48" s="220"/>
      <c r="E48" s="219">
        <f>E36/E42</f>
        <v>1.1535283863063528</v>
      </c>
      <c r="G48" s="219">
        <f>G36/G42</f>
        <v>1.1577023796030941</v>
      </c>
      <c r="I48" s="219">
        <f>I36/I42</f>
        <v>1.1609316189288812</v>
      </c>
      <c r="K48" s="219">
        <f>K36/K42</f>
        <v>1.16315569393981</v>
      </c>
      <c r="M48" s="219">
        <f>M36/M42</f>
        <v>1.1643113948738346</v>
      </c>
      <c r="O48" s="219">
        <f>O36/O42</f>
        <v>1.1643325974155854</v>
      </c>
      <c r="Q48" s="219">
        <f>Q36/Q42</f>
        <v>1.1631501431019859</v>
      </c>
      <c r="S48" s="219">
        <f>S36/S42</f>
        <v>1.1606917151018443</v>
      </c>
      <c r="U48" s="219">
        <f>U36/U42</f>
        <v>1.1568817091964934</v>
      </c>
      <c r="W48" s="219">
        <f>W36/W42</f>
        <v>1.1516410997822231</v>
      </c>
      <c r="Y48" s="219">
        <f>Y36/Y42</f>
        <v>1.1448873007086844</v>
      </c>
      <c r="AA48" s="219">
        <f>AA36/AA42</f>
        <v>1.1365340207606853</v>
      </c>
      <c r="AC48" s="219">
        <f>AC36/AC42</f>
        <v>1.1264911135836906</v>
      </c>
      <c r="AE48" s="219">
        <f>AE36/AE42</f>
        <v>1.114664421846137</v>
      </c>
      <c r="AG48" s="219">
        <f>AG36/AG42</f>
        <v>1.1009556154240343</v>
      </c>
    </row>
    <row r="49" spans="1:35" s="199" customFormat="1" ht="13.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2638</v>
      </c>
      <c r="C50" s="1285"/>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row>
    <row r="51" spans="1:35" s="4" customFormat="1">
      <c r="A51" s="3183" t="s">
        <v>2639</v>
      </c>
      <c r="B51" s="3183"/>
      <c r="C51" s="3183"/>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row>
    <row r="52" spans="1:35" s="1286" customFormat="1">
      <c r="A52" s="1286" t="s">
        <v>2640</v>
      </c>
      <c r="C52" s="1287">
        <v>1.0349999999999999</v>
      </c>
      <c r="E52" s="1288">
        <v>6500</v>
      </c>
      <c r="G52" s="1284">
        <f>E52*$C$52</f>
        <v>6727.4999999999991</v>
      </c>
      <c r="I52" s="1284">
        <f>G52*$C$52</f>
        <v>6962.9624999999987</v>
      </c>
      <c r="K52" s="1284">
        <f>I52*$C$52</f>
        <v>7206.6661874999982</v>
      </c>
      <c r="M52" s="1284">
        <f>K52*$C$52</f>
        <v>7458.8995040624977</v>
      </c>
      <c r="O52" s="1284">
        <f>M52*$C$52</f>
        <v>7719.9609867046847</v>
      </c>
      <c r="Q52" s="1284">
        <f>O52*$C$52</f>
        <v>7990.1596212393479</v>
      </c>
      <c r="S52" s="1284">
        <f>Q52*$C$52</f>
        <v>8269.815207982725</v>
      </c>
      <c r="U52" s="1284">
        <f>S52*$C$52</f>
        <v>8559.2587402621193</v>
      </c>
      <c r="W52" s="1284">
        <f>U52*$C$52</f>
        <v>8858.832796171293</v>
      </c>
      <c r="Y52" s="1284">
        <f>W52*$C$52</f>
        <v>9168.8919440372883</v>
      </c>
      <c r="AA52" s="1284">
        <f>Y52*$C$52</f>
        <v>9489.8031620785932</v>
      </c>
      <c r="AC52" s="1284">
        <f>AA52*$C$52</f>
        <v>9821.9462727513437</v>
      </c>
      <c r="AE52" s="1284">
        <f>AC52*$C$52</f>
        <v>10165.714392297639</v>
      </c>
      <c r="AG52" s="1284">
        <f>AE52*$C$52</f>
        <v>10521.514396028057</v>
      </c>
    </row>
    <row r="53" spans="1:35" s="4" customFormat="1">
      <c r="A53" s="4" t="s">
        <v>2641</v>
      </c>
      <c r="C53" s="1282"/>
      <c r="E53" s="1289">
        <v>5000</v>
      </c>
      <c r="F53" s="1284"/>
      <c r="G53" s="1284">
        <f>E53*$C$52</f>
        <v>5175</v>
      </c>
      <c r="H53" s="1284"/>
      <c r="I53" s="1284">
        <f>G53*$C$52</f>
        <v>5356.125</v>
      </c>
      <c r="J53" s="1284"/>
      <c r="K53" s="1284">
        <f>I53*$C$52</f>
        <v>5543.5893749999996</v>
      </c>
      <c r="L53" s="1284"/>
      <c r="M53" s="1284">
        <f>K53*$C$52</f>
        <v>5737.615003124999</v>
      </c>
      <c r="N53" s="1284"/>
      <c r="O53" s="1284">
        <f>M53*$C$52</f>
        <v>5938.4315282343732</v>
      </c>
      <c r="P53" s="1284"/>
      <c r="Q53" s="1284">
        <f>O53*$C$52</f>
        <v>6146.276631722576</v>
      </c>
      <c r="R53" s="1284"/>
      <c r="S53" s="1284">
        <f>Q53*$C$52</f>
        <v>6361.3963138328654</v>
      </c>
      <c r="T53" s="1284"/>
      <c r="U53" s="1284">
        <f>S53*$C$52</f>
        <v>6584.0451848170151</v>
      </c>
      <c r="V53" s="1284"/>
      <c r="W53" s="1284">
        <f>U53*$C$52</f>
        <v>6814.4867662856104</v>
      </c>
      <c r="X53" s="1284"/>
      <c r="Y53" s="1284">
        <f>W53*$C$52</f>
        <v>7052.9938031056063</v>
      </c>
      <c r="Z53" s="1284"/>
      <c r="AA53" s="1284">
        <f>Y53*$C$52</f>
        <v>7299.8485862143016</v>
      </c>
      <c r="AB53" s="1284"/>
      <c r="AC53" s="1284">
        <f>AA53*$C$52</f>
        <v>7555.3432867318015</v>
      </c>
      <c r="AD53" s="1284"/>
      <c r="AE53" s="1284">
        <f>AC53*$C$52</f>
        <v>7819.7803017674141</v>
      </c>
      <c r="AF53" s="1284"/>
      <c r="AG53" s="1284">
        <f>AE53*$C$52</f>
        <v>8093.472612329273</v>
      </c>
      <c r="AH53" s="1284"/>
      <c r="AI53" s="1284"/>
    </row>
    <row r="54" spans="1:35" s="4" customFormat="1">
      <c r="A54" s="4" t="s">
        <v>2642</v>
      </c>
      <c r="C54" s="1282"/>
      <c r="E54" s="1289"/>
      <c r="F54" s="1284"/>
      <c r="G54" s="1284"/>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row>
    <row r="55" spans="1:35" s="4" customFormat="1">
      <c r="A55" s="1290"/>
      <c r="B55" s="1290"/>
      <c r="C55" s="1282"/>
      <c r="E55" s="1289"/>
      <c r="F55" s="1284"/>
      <c r="G55" s="1284"/>
      <c r="H55" s="1284"/>
      <c r="I55" s="1284"/>
      <c r="J55" s="1284"/>
      <c r="K55" s="1284"/>
      <c r="L55" s="1284"/>
      <c r="M55" s="1284"/>
      <c r="N55" s="1284"/>
      <c r="O55" s="1284"/>
      <c r="P55" s="1284"/>
      <c r="Q55" s="1284"/>
      <c r="R55" s="1284"/>
      <c r="S55" s="1284"/>
      <c r="T55" s="1284"/>
      <c r="U55" s="1284"/>
      <c r="V55" s="1284"/>
      <c r="W55" s="1284"/>
      <c r="X55" s="1284"/>
      <c r="Y55" s="1284"/>
      <c r="Z55" s="1284"/>
      <c r="AA55" s="1284"/>
      <c r="AB55" s="1284"/>
      <c r="AC55" s="1284"/>
      <c r="AD55" s="1284"/>
      <c r="AE55" s="1284"/>
      <c r="AF55" s="1284"/>
      <c r="AG55" s="1284"/>
      <c r="AH55" s="1284"/>
      <c r="AI55" s="1284"/>
    </row>
    <row r="56" spans="1:35" s="4" customFormat="1">
      <c r="A56" s="1290"/>
      <c r="B56" s="1290"/>
      <c r="C56" s="1282"/>
      <c r="E56" s="1291"/>
      <c r="F56" s="1284"/>
      <c r="G56" s="1292"/>
      <c r="H56" s="1284"/>
      <c r="I56" s="1292"/>
      <c r="J56" s="1284"/>
      <c r="K56" s="1292"/>
      <c r="L56" s="1284"/>
      <c r="M56" s="1292"/>
      <c r="N56" s="1284"/>
      <c r="O56" s="1292"/>
      <c r="P56" s="1284"/>
      <c r="Q56" s="1292"/>
      <c r="R56" s="1284"/>
      <c r="S56" s="1292"/>
      <c r="T56" s="1284"/>
      <c r="U56" s="1292"/>
      <c r="V56" s="1284"/>
      <c r="W56" s="1292"/>
      <c r="X56" s="1284"/>
      <c r="Y56" s="1292"/>
      <c r="Z56" s="1284"/>
      <c r="AA56" s="1292"/>
      <c r="AB56" s="1284"/>
      <c r="AC56" s="1292"/>
      <c r="AD56" s="1284"/>
      <c r="AE56" s="1292"/>
      <c r="AF56" s="1284"/>
      <c r="AG56" s="1292"/>
      <c r="AH56" s="1284"/>
      <c r="AI56" s="1284"/>
    </row>
    <row r="57" spans="1:35" s="4" customFormat="1">
      <c r="A57" s="1286" t="s">
        <v>2643</v>
      </c>
      <c r="C57" s="1285"/>
      <c r="E57" s="1284">
        <f>SUM(E52:E56)</f>
        <v>11500</v>
      </c>
      <c r="F57" s="1284"/>
      <c r="G57" s="1284">
        <f>SUM(G52:G56)</f>
        <v>11902.5</v>
      </c>
      <c r="H57" s="1284"/>
      <c r="I57" s="1284">
        <f>SUM(I52:I56)</f>
        <v>12319.087499999998</v>
      </c>
      <c r="J57" s="1284"/>
      <c r="K57" s="1284">
        <f>SUM(K52:K56)</f>
        <v>12750.255562499999</v>
      </c>
      <c r="L57" s="1284"/>
      <c r="M57" s="1284">
        <f>SUM(M52:M56)</f>
        <v>13196.514507187498</v>
      </c>
      <c r="N57" s="1284"/>
      <c r="O57" s="1284">
        <f>SUM(O52:O56)</f>
        <v>13658.392514939058</v>
      </c>
      <c r="P57" s="1284"/>
      <c r="Q57" s="1284">
        <f>SUM(Q52:Q56)</f>
        <v>14136.436252961925</v>
      </c>
      <c r="R57" s="1284"/>
      <c r="S57" s="1284">
        <f>SUM(S52:S56)</f>
        <v>14631.21152181559</v>
      </c>
      <c r="T57" s="1284"/>
      <c r="U57" s="1284">
        <f>SUM(U52:U56)</f>
        <v>15143.303925079133</v>
      </c>
      <c r="V57" s="1284"/>
      <c r="W57" s="1284">
        <f>SUM(W52:W56)</f>
        <v>15673.319562456903</v>
      </c>
      <c r="X57" s="1284"/>
      <c r="Y57" s="1284">
        <f>SUM(Y52:Y56)</f>
        <v>16221.885747142895</v>
      </c>
      <c r="Z57" s="1284"/>
      <c r="AA57" s="1284">
        <f>SUM(AA52:AA56)</f>
        <v>16789.651748292894</v>
      </c>
      <c r="AB57" s="1284"/>
      <c r="AC57" s="1284">
        <f>SUM(AC52:AC56)</f>
        <v>17377.289559483146</v>
      </c>
      <c r="AD57" s="1284"/>
      <c r="AE57" s="1284">
        <f>SUM(AE52:AE56)</f>
        <v>17985.494694065055</v>
      </c>
      <c r="AF57" s="1284"/>
      <c r="AG57" s="1284">
        <f>SUM(AG52:AG56)</f>
        <v>18614.98700835733</v>
      </c>
      <c r="AH57" s="1284"/>
      <c r="AI57" s="1284"/>
    </row>
    <row r="58" spans="1:35" s="4" customFormat="1" ht="12.75" customHeight="1">
      <c r="A58" s="1286"/>
      <c r="C58" s="1285"/>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row>
    <row r="59" spans="1:35" s="1286" customFormat="1">
      <c r="A59" s="1286" t="s">
        <v>2644</v>
      </c>
      <c r="C59" s="1293"/>
      <c r="E59" s="1286">
        <f>E44-E57</f>
        <v>16946.199999999953</v>
      </c>
      <c r="G59" s="1286">
        <f>G44-G57</f>
        <v>17317.070000000065</v>
      </c>
      <c r="I59" s="1286">
        <f>I44-I57</f>
        <v>17498.805649999904</v>
      </c>
      <c r="K59" s="1286">
        <f>K44-K57</f>
        <v>17479.720877749827</v>
      </c>
      <c r="M59" s="1286">
        <f>M44-M57</f>
        <v>17247.593669221187</v>
      </c>
      <c r="O59" s="1286">
        <f>O44-O57</f>
        <v>16789.644132012865</v>
      </c>
      <c r="Q59" s="1286">
        <f>Q44-Q57</f>
        <v>16092.51171140332</v>
      </c>
      <c r="S59" s="1286">
        <f>S44-S57</f>
        <v>15142.231527399423</v>
      </c>
      <c r="U59" s="1286">
        <f>U44-U57</f>
        <v>13924.209799974735</v>
      </c>
      <c r="W59" s="1286">
        <f>W44-W57</f>
        <v>12423.198328492714</v>
      </c>
      <c r="Y59" s="1286">
        <f>Y44-Y57</f>
        <v>10623.267990064282</v>
      </c>
      <c r="AA59" s="1286">
        <f>AA44-AA57</f>
        <v>8507.7812203091562</v>
      </c>
      <c r="AC59" s="1286">
        <f>AC44-AC57</f>
        <v>6059.3634386437807</v>
      </c>
      <c r="AE59" s="1286">
        <f>AE44-AE57</f>
        <v>3259.8733788527461</v>
      </c>
      <c r="AG59" s="1286">
        <f>AG44-AG57</f>
        <v>90.37228425403373</v>
      </c>
    </row>
    <row r="60" spans="1:35" s="4" customFormat="1" ht="8.25" customHeight="1">
      <c r="C60" s="1285"/>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row>
    <row r="61" spans="1:35" s="1286" customFormat="1">
      <c r="A61" s="1286" t="s">
        <v>2645</v>
      </c>
      <c r="C61" s="1283">
        <v>1</v>
      </c>
      <c r="E61" s="1288">
        <v>16946</v>
      </c>
      <c r="G61" s="1294">
        <f>G59</f>
        <v>17317.070000000065</v>
      </c>
      <c r="H61" s="1294"/>
      <c r="I61" s="1294">
        <f>I59</f>
        <v>17498.805649999904</v>
      </c>
      <c r="J61" s="1294"/>
      <c r="K61" s="1294">
        <f>K59</f>
        <v>17479.720877749827</v>
      </c>
      <c r="L61" s="1294"/>
      <c r="M61" s="1294">
        <f>M59</f>
        <v>17247.593669221187</v>
      </c>
      <c r="N61" s="1294"/>
      <c r="O61" s="1294">
        <f>O59</f>
        <v>16789.644132012865</v>
      </c>
      <c r="P61" s="1294"/>
      <c r="Q61" s="1294">
        <f>Q59</f>
        <v>16092.51171140332</v>
      </c>
      <c r="R61" s="1294"/>
      <c r="S61" s="1294">
        <f>S59</f>
        <v>15142.231527399423</v>
      </c>
      <c r="T61" s="1294"/>
      <c r="U61" s="1294">
        <f>U59</f>
        <v>13924.209799974735</v>
      </c>
      <c r="V61" s="1294"/>
      <c r="W61" s="1294">
        <f>W59</f>
        <v>12423.198328492714</v>
      </c>
      <c r="Y61" s="1294">
        <f>Y59</f>
        <v>10623.267990064282</v>
      </c>
      <c r="AA61" s="1294">
        <f>AA59</f>
        <v>8507.7812203091562</v>
      </c>
      <c r="AC61" s="1294">
        <f>AC59</f>
        <v>6059.3634386437807</v>
      </c>
      <c r="AE61" s="1294">
        <f>AE59</f>
        <v>3259.8733788527461</v>
      </c>
      <c r="AG61" s="1294">
        <f>AG59</f>
        <v>90.37228425403373</v>
      </c>
    </row>
    <row r="62" spans="1:35" s="1294" customFormat="1">
      <c r="A62" s="3183" t="s">
        <v>2639</v>
      </c>
      <c r="B62" s="3183"/>
      <c r="C62" s="3183"/>
    </row>
    <row r="63" spans="1:35" s="4" customFormat="1" ht="8.25" customHeight="1">
      <c r="C63" s="1285"/>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row>
    <row r="64" spans="1:35" s="4" customFormat="1">
      <c r="A64" s="4" t="s">
        <v>2646</v>
      </c>
      <c r="C64" s="1283"/>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row>
    <row r="65" spans="1:33" s="1286" customFormat="1">
      <c r="A65" s="1288"/>
      <c r="B65" s="1288"/>
      <c r="C65" s="1287"/>
      <c r="E65" s="1288"/>
      <c r="G65" s="1284"/>
      <c r="I65" s="1284"/>
      <c r="K65" s="1284"/>
      <c r="M65" s="1284"/>
      <c r="O65" s="1284"/>
      <c r="Q65" s="1284"/>
      <c r="R65" s="1284"/>
      <c r="S65" s="1284"/>
      <c r="T65" s="1284"/>
      <c r="U65" s="1284"/>
      <c r="V65" s="1284"/>
      <c r="W65" s="1284"/>
      <c r="X65" s="1284"/>
      <c r="Y65" s="1284"/>
      <c r="Z65" s="1284"/>
      <c r="AA65" s="1284"/>
      <c r="AB65" s="1284"/>
      <c r="AC65" s="1284"/>
      <c r="AD65" s="1284"/>
      <c r="AE65" s="1284"/>
      <c r="AF65" s="1284"/>
      <c r="AG65" s="1284"/>
    </row>
    <row r="66" spans="1:33" s="1284" customFormat="1">
      <c r="A66" s="1289"/>
      <c r="B66" s="1289"/>
      <c r="C66" s="1295"/>
      <c r="E66" s="1288"/>
    </row>
    <row r="67" spans="1:33" s="1284" customFormat="1">
      <c r="A67" s="1289"/>
      <c r="B67" s="1289"/>
      <c r="C67" s="1295"/>
      <c r="E67" s="1288"/>
    </row>
    <row r="68" spans="1:33" s="1284" customFormat="1">
      <c r="A68" s="1289"/>
      <c r="B68" s="1289"/>
      <c r="C68" s="1295"/>
      <c r="E68" s="1291"/>
      <c r="G68" s="1292">
        <f t="shared" ref="G68:AG68" si="1">E68*$C$65</f>
        <v>0</v>
      </c>
      <c r="I68" s="1292">
        <f t="shared" si="1"/>
        <v>0</v>
      </c>
      <c r="K68" s="1292">
        <f t="shared" si="1"/>
        <v>0</v>
      </c>
      <c r="M68" s="1292">
        <f t="shared" si="1"/>
        <v>0</v>
      </c>
      <c r="O68" s="1292">
        <f t="shared" si="1"/>
        <v>0</v>
      </c>
      <c r="Q68" s="1292">
        <f t="shared" si="1"/>
        <v>0</v>
      </c>
      <c r="S68" s="1292">
        <f t="shared" si="1"/>
        <v>0</v>
      </c>
      <c r="U68" s="1292">
        <f t="shared" si="1"/>
        <v>0</v>
      </c>
      <c r="W68" s="1292">
        <f t="shared" si="1"/>
        <v>0</v>
      </c>
      <c r="Y68" s="1292">
        <f t="shared" si="1"/>
        <v>0</v>
      </c>
      <c r="AA68" s="1292">
        <f t="shared" si="1"/>
        <v>0</v>
      </c>
      <c r="AC68" s="1292">
        <f t="shared" si="1"/>
        <v>0</v>
      </c>
      <c r="AE68" s="1292">
        <f t="shared" si="1"/>
        <v>0</v>
      </c>
      <c r="AG68" s="1292">
        <f t="shared" si="1"/>
        <v>0</v>
      </c>
    </row>
    <row r="69" spans="1:33" s="1296" customFormat="1">
      <c r="A69" s="1286" t="s">
        <v>2643</v>
      </c>
      <c r="C69" s="1295"/>
      <c r="E69" s="1296">
        <f>SUM(E65:E68)</f>
        <v>0</v>
      </c>
      <c r="G69" s="1296">
        <f>SUM(G65:G68)</f>
        <v>0</v>
      </c>
      <c r="I69" s="1296">
        <f>SUM(I65:I68)</f>
        <v>0</v>
      </c>
      <c r="K69" s="1296">
        <f>SUM(K65:K68)</f>
        <v>0</v>
      </c>
      <c r="M69" s="1296">
        <f>SUM(M65:M68)</f>
        <v>0</v>
      </c>
      <c r="O69" s="1296">
        <f>SUM(O65:O68)</f>
        <v>0</v>
      </c>
      <c r="Q69" s="1296">
        <f>SUM(Q65:Q68)</f>
        <v>0</v>
      </c>
      <c r="S69" s="1296">
        <f>SUM(S65:S68)</f>
        <v>0</v>
      </c>
      <c r="U69" s="1296">
        <f>SUM(U65:U68)</f>
        <v>0</v>
      </c>
      <c r="W69" s="1296">
        <f>SUM(W65:W68)</f>
        <v>0</v>
      </c>
      <c r="Y69" s="1296">
        <f>SUM(Y65:Y68)</f>
        <v>0</v>
      </c>
      <c r="AA69" s="1296">
        <f>SUM(AA65:AA68)</f>
        <v>0</v>
      </c>
      <c r="AC69" s="1296">
        <f>SUM(AC65:AC68)</f>
        <v>0</v>
      </c>
      <c r="AE69" s="1296">
        <f>SUM(AE65:AE68)</f>
        <v>0</v>
      </c>
      <c r="AG69" s="1296">
        <f>SUM(AG65:AG68)</f>
        <v>0</v>
      </c>
    </row>
    <row r="70" spans="1:33" s="1296" customFormat="1">
      <c r="A70" s="1286"/>
      <c r="C70" s="1295"/>
    </row>
    <row r="71" spans="1:33" s="1296" customFormat="1">
      <c r="A71" s="1286" t="s">
        <v>2647</v>
      </c>
      <c r="C71" s="1295"/>
      <c r="E71" s="1286">
        <f>E59-E61-E69</f>
        <v>0.19999999995343387</v>
      </c>
      <c r="G71" s="1286">
        <f>G59-G61-G69</f>
        <v>0</v>
      </c>
      <c r="I71" s="1286">
        <f>I59-I61-I69</f>
        <v>0</v>
      </c>
      <c r="K71" s="1286">
        <f>K59-K61-K69</f>
        <v>0</v>
      </c>
      <c r="M71" s="1286">
        <f>M59-M61-M69</f>
        <v>0</v>
      </c>
      <c r="O71" s="1286">
        <f>O59-O61-O69</f>
        <v>0</v>
      </c>
      <c r="Q71" s="1286">
        <f>Q59-Q61-Q69</f>
        <v>0</v>
      </c>
      <c r="S71" s="1286">
        <f>S59-S61-S69</f>
        <v>0</v>
      </c>
      <c r="U71" s="1286">
        <f>U59-U61-U69</f>
        <v>0</v>
      </c>
      <c r="W71" s="1286">
        <f>W59-W61-W69</f>
        <v>0</v>
      </c>
      <c r="Y71" s="1286">
        <f>Y59-Y61-Y69</f>
        <v>0</v>
      </c>
      <c r="AA71" s="1286">
        <f>AA59-AA61-AA69</f>
        <v>0</v>
      </c>
      <c r="AC71" s="1286">
        <f>AC59-AC61-AC69</f>
        <v>0</v>
      </c>
      <c r="AE71" s="1286">
        <f>AE59-AE61-AE69</f>
        <v>0</v>
      </c>
      <c r="AG71" s="1286">
        <f>AG59-AG61-AG69</f>
        <v>0</v>
      </c>
    </row>
    <row r="72" spans="1:33" s="1284" customFormat="1" ht="13.15">
      <c r="A72" s="602"/>
      <c r="C72" s="1297"/>
    </row>
    <row r="73" spans="1:33" s="208" customFormat="1" ht="13.15">
      <c r="A73" s="602"/>
      <c r="B73" s="1284"/>
      <c r="C73" s="1297"/>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row>
    <row r="74" spans="1:33" s="208" customFormat="1">
      <c r="A74" s="1284" t="s">
        <v>2648</v>
      </c>
      <c r="B74" s="1284"/>
      <c r="C74" s="1297"/>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row>
    <row r="75" spans="1:33" s="208" customFormat="1">
      <c r="A75" s="1284"/>
      <c r="B75" s="1284"/>
      <c r="C75" s="1297"/>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row>
    <row r="76" spans="1:33" s="224" customFormat="1" ht="30" customHeight="1">
      <c r="A76" s="3182" t="s">
        <v>2649</v>
      </c>
      <c r="B76" s="3182"/>
      <c r="C76" s="3182"/>
      <c r="D76" s="3182"/>
      <c r="E76" s="3182"/>
      <c r="F76" s="3182"/>
      <c r="G76" s="3182"/>
      <c r="H76" s="3182"/>
      <c r="I76" s="3182"/>
      <c r="J76" s="3182"/>
      <c r="K76" s="3182"/>
      <c r="L76" s="3182"/>
      <c r="M76" s="3182"/>
      <c r="N76" s="3182"/>
      <c r="O76" s="3182"/>
      <c r="P76" s="3182"/>
      <c r="Q76" s="3182"/>
      <c r="R76" s="3182"/>
      <c r="S76" s="3182"/>
      <c r="T76" s="3182"/>
      <c r="U76" s="3182"/>
      <c r="V76" s="3182"/>
      <c r="W76" s="3182"/>
      <c r="X76" s="3182"/>
      <c r="Y76" s="3182"/>
      <c r="Z76" s="3182"/>
      <c r="AA76" s="3182"/>
      <c r="AB76" s="3182"/>
      <c r="AC76" s="3182"/>
      <c r="AD76" s="3182"/>
      <c r="AE76" s="3182"/>
      <c r="AF76" s="3182"/>
      <c r="AG76" s="3182"/>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E6"/>
    </sheetView>
  </sheetViews>
  <sheetFormatPr defaultColWidth="0" defaultRowHeight="13.5" zeroHeight="1"/>
  <cols>
    <col min="1" max="3" width="15.73046875" style="264" customWidth="1"/>
    <col min="4" max="4" width="3.73046875" style="264" customWidth="1"/>
    <col min="5" max="6" width="15.73046875" style="264" customWidth="1"/>
    <col min="7" max="7" width="3.73046875" style="264" customWidth="1"/>
    <col min="8" max="9" width="15.73046875" style="264" customWidth="1"/>
    <col min="10" max="16" width="15.73046875" style="264" hidden="1" customWidth="1"/>
    <col min="17" max="16383" width="9.1328125" style="264" hidden="1"/>
    <col min="16384" max="16384" width="0.265625" style="264" customWidth="1"/>
  </cols>
  <sheetData>
    <row r="1" spans="1:11">
      <c r="A1" s="3184" t="s">
        <v>2650</v>
      </c>
      <c r="B1" s="3184"/>
      <c r="C1" s="3184"/>
      <c r="D1" s="3184"/>
      <c r="E1" s="3184"/>
      <c r="F1" s="3184"/>
      <c r="G1" s="3184"/>
      <c r="H1" s="3184"/>
      <c r="I1" s="3184"/>
      <c r="J1" s="189"/>
      <c r="K1" s="189"/>
    </row>
    <row r="2" spans="1:11">
      <c r="A2" s="424"/>
      <c r="B2" s="424"/>
      <c r="C2" s="424"/>
      <c r="D2" s="424"/>
      <c r="E2" s="424"/>
      <c r="F2" s="424"/>
      <c r="G2" s="424"/>
      <c r="H2" s="424"/>
      <c r="I2" s="424"/>
    </row>
    <row r="3" spans="1:11" ht="67.900000000000006">
      <c r="A3" s="425" t="s">
        <v>2651</v>
      </c>
      <c r="B3" s="425" t="s">
        <v>2652</v>
      </c>
      <c r="C3" s="266" t="s">
        <v>2653</v>
      </c>
      <c r="D3" s="229"/>
      <c r="E3" s="266" t="s">
        <v>2654</v>
      </c>
      <c r="F3" s="425" t="s">
        <v>2655</v>
      </c>
      <c r="G3" s="426"/>
      <c r="H3" s="425" t="s">
        <v>2656</v>
      </c>
      <c r="I3" s="425" t="s">
        <v>2657</v>
      </c>
      <c r="J3" s="189"/>
      <c r="K3" s="265"/>
    </row>
    <row r="4" spans="1:11">
      <c r="A4" s="427" t="str">
        <f>Application!B728</f>
        <v>SRO/Studio</v>
      </c>
      <c r="B4" s="436">
        <f>Application!G728</f>
        <v>29</v>
      </c>
      <c r="C4" s="427">
        <f>Application!O728</f>
        <v>621</v>
      </c>
      <c r="D4" s="428"/>
      <c r="E4" s="1403">
        <v>1369</v>
      </c>
      <c r="F4" s="429">
        <f>E4*B4</f>
        <v>39701</v>
      </c>
      <c r="G4" s="430"/>
      <c r="H4" s="427">
        <f>IF(E4=0," ",(E4-C4))</f>
        <v>748</v>
      </c>
      <c r="I4" s="429">
        <f>IF(E4=0," ",(H4*B4))</f>
        <v>21692</v>
      </c>
      <c r="J4" s="189"/>
      <c r="K4" s="265"/>
    </row>
    <row r="5" spans="1:11">
      <c r="A5" s="427" t="str">
        <f>Application!B729</f>
        <v>SRO/Studio</v>
      </c>
      <c r="B5" s="436">
        <f>Application!G729</f>
        <v>21</v>
      </c>
      <c r="C5" s="427">
        <f>Application!O729</f>
        <v>621</v>
      </c>
      <c r="D5" s="428"/>
      <c r="E5" s="1403">
        <v>1496</v>
      </c>
      <c r="F5" s="429">
        <f t="shared" ref="F5:F28" si="0">E5*B5</f>
        <v>31416</v>
      </c>
      <c r="G5" s="430"/>
      <c r="H5" s="427">
        <f t="shared" ref="H5:H28" si="1">IF(E5=0," ",(E5-C5))</f>
        <v>875</v>
      </c>
      <c r="I5" s="429">
        <f t="shared" ref="I5:I28" si="2">IF(E5=0," ",(H5*B5))</f>
        <v>18375</v>
      </c>
      <c r="J5" s="189"/>
      <c r="K5" s="265"/>
    </row>
    <row r="6" spans="1:11">
      <c r="A6" s="427" t="str">
        <f>Application!B730</f>
        <v>SRO/Studio</v>
      </c>
      <c r="B6" s="436">
        <f>Application!G730</f>
        <v>3</v>
      </c>
      <c r="C6" s="427">
        <f>Application!O730</f>
        <v>405</v>
      </c>
      <c r="D6" s="428"/>
      <c r="E6" s="1403">
        <v>1496</v>
      </c>
      <c r="F6" s="429">
        <f t="shared" si="0"/>
        <v>4488</v>
      </c>
      <c r="G6" s="430"/>
      <c r="H6" s="427">
        <f t="shared" si="1"/>
        <v>1091</v>
      </c>
      <c r="I6" s="429">
        <f t="shared" si="2"/>
        <v>3273</v>
      </c>
      <c r="J6" s="189"/>
      <c r="K6" s="265"/>
    </row>
    <row r="7" spans="1:11">
      <c r="A7" s="427">
        <f>Application!B731</f>
        <v>0</v>
      </c>
      <c r="B7" s="436">
        <f>Application!G731</f>
        <v>0</v>
      </c>
      <c r="C7" s="427">
        <f>Application!O731</f>
        <v>0</v>
      </c>
      <c r="D7" s="428"/>
      <c r="E7" s="268"/>
      <c r="F7" s="429">
        <f t="shared" si="0"/>
        <v>0</v>
      </c>
      <c r="G7" s="430"/>
      <c r="H7" s="427" t="str">
        <f t="shared" si="1"/>
        <v xml:space="preserve"> </v>
      </c>
      <c r="I7" s="429" t="str">
        <f t="shared" si="2"/>
        <v xml:space="preserve"> </v>
      </c>
      <c r="J7" s="189"/>
      <c r="K7" s="265"/>
    </row>
    <row r="8" spans="1:11">
      <c r="A8" s="427">
        <f>Application!B732</f>
        <v>0</v>
      </c>
      <c r="B8" s="436">
        <f>Application!G732</f>
        <v>0</v>
      </c>
      <c r="C8" s="427">
        <f>Application!O732</f>
        <v>0</v>
      </c>
      <c r="D8" s="428"/>
      <c r="E8" s="268"/>
      <c r="F8" s="429">
        <f t="shared" si="0"/>
        <v>0</v>
      </c>
      <c r="G8" s="430"/>
      <c r="H8" s="427" t="str">
        <f t="shared" si="1"/>
        <v xml:space="preserve"> </v>
      </c>
      <c r="I8" s="429" t="str">
        <f t="shared" si="2"/>
        <v xml:space="preserve"> </v>
      </c>
      <c r="J8" s="189"/>
      <c r="K8" s="265"/>
    </row>
    <row r="9" spans="1:11">
      <c r="A9" s="427">
        <f>Application!B733</f>
        <v>0</v>
      </c>
      <c r="B9" s="436">
        <f>Application!G733</f>
        <v>0</v>
      </c>
      <c r="C9" s="427">
        <f>Application!O733</f>
        <v>0</v>
      </c>
      <c r="D9" s="428"/>
      <c r="E9" s="268"/>
      <c r="F9" s="429">
        <f t="shared" si="0"/>
        <v>0</v>
      </c>
      <c r="G9" s="430"/>
      <c r="H9" s="427" t="str">
        <f t="shared" si="1"/>
        <v xml:space="preserve"> </v>
      </c>
      <c r="I9" s="429" t="str">
        <f t="shared" si="2"/>
        <v xml:space="preserve"> </v>
      </c>
      <c r="J9" s="189"/>
      <c r="K9" s="265"/>
    </row>
    <row r="10" spans="1:11">
      <c r="A10" s="427">
        <f>Application!B734</f>
        <v>0</v>
      </c>
      <c r="B10" s="436">
        <f>Application!G734</f>
        <v>0</v>
      </c>
      <c r="C10" s="427">
        <f>Application!O734</f>
        <v>0</v>
      </c>
      <c r="D10" s="428"/>
      <c r="E10" s="268"/>
      <c r="F10" s="429">
        <f t="shared" si="0"/>
        <v>0</v>
      </c>
      <c r="G10" s="430"/>
      <c r="H10" s="427" t="str">
        <f t="shared" si="1"/>
        <v xml:space="preserve"> </v>
      </c>
      <c r="I10" s="429" t="str">
        <f t="shared" si="2"/>
        <v xml:space="preserve"> </v>
      </c>
      <c r="J10" s="189"/>
      <c r="K10" s="265"/>
    </row>
    <row r="11" spans="1:11">
      <c r="A11" s="427">
        <f>Application!B735</f>
        <v>0</v>
      </c>
      <c r="B11" s="436">
        <f>Application!G735</f>
        <v>0</v>
      </c>
      <c r="C11" s="427">
        <f>Application!O735</f>
        <v>0</v>
      </c>
      <c r="D11" s="428"/>
      <c r="E11" s="268"/>
      <c r="F11" s="429">
        <f t="shared" si="0"/>
        <v>0</v>
      </c>
      <c r="G11" s="430"/>
      <c r="H11" s="427" t="str">
        <f t="shared" si="1"/>
        <v xml:space="preserve"> </v>
      </c>
      <c r="I11" s="429" t="str">
        <f t="shared" si="2"/>
        <v xml:space="preserve"> </v>
      </c>
      <c r="J11" s="189"/>
      <c r="K11" s="265"/>
    </row>
    <row r="12" spans="1:11">
      <c r="A12" s="427">
        <f>Application!B736</f>
        <v>0</v>
      </c>
      <c r="B12" s="436">
        <f>Application!G736</f>
        <v>0</v>
      </c>
      <c r="C12" s="427">
        <f>Application!O736</f>
        <v>0</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3.9">
      <c r="A30" s="431" t="s">
        <v>2658</v>
      </c>
      <c r="B30" s="432"/>
      <c r="C30" s="433">
        <f>Application!T753</f>
        <v>32265</v>
      </c>
      <c r="D30" s="428"/>
      <c r="E30" s="428"/>
      <c r="F30" s="433">
        <f>SUM(F4:F28)*12</f>
        <v>907260</v>
      </c>
      <c r="G30" s="434"/>
      <c r="H30" s="432"/>
      <c r="I30" s="433">
        <f>SUM(I4:I28)*12</f>
        <v>520080</v>
      </c>
      <c r="J30" s="189"/>
      <c r="K30" s="267"/>
    </row>
    <row r="31" spans="1:11" ht="13.9">
      <c r="A31" s="431"/>
      <c r="B31" s="432"/>
      <c r="C31" s="434"/>
      <c r="D31" s="428"/>
      <c r="E31" s="428"/>
      <c r="F31" s="434"/>
      <c r="G31" s="434"/>
      <c r="H31" s="432"/>
      <c r="I31" s="434"/>
      <c r="J31" s="189"/>
      <c r="K31" s="267"/>
    </row>
    <row r="32" spans="1:11">
      <c r="A32" s="435" t="s">
        <v>2659</v>
      </c>
      <c r="B32" s="424"/>
      <c r="C32" s="424"/>
      <c r="D32" s="424"/>
      <c r="E32" s="424"/>
      <c r="F32" s="424"/>
      <c r="G32" s="424"/>
      <c r="H32" s="424"/>
      <c r="I32" s="424"/>
    </row>
    <row r="33" spans="1:9">
      <c r="A33" s="435" t="s">
        <v>2660</v>
      </c>
      <c r="B33" s="424"/>
      <c r="C33" s="424"/>
      <c r="D33" s="424"/>
      <c r="E33" s="424"/>
      <c r="F33" s="424"/>
      <c r="G33" s="424"/>
      <c r="H33" s="424"/>
      <c r="I33" s="424"/>
    </row>
    <row r="34" spans="1:9">
      <c r="A34" s="424" t="s">
        <v>2661</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278" t="s">
        <v>2662</v>
      </c>
    </row>
    <row r="2" spans="1:1" ht="15.4">
      <c r="A2" s="279"/>
    </row>
    <row r="3" spans="1:1" ht="15.4">
      <c r="A3" s="280" t="s">
        <v>2663</v>
      </c>
    </row>
    <row r="4" spans="1:1" ht="15.4">
      <c r="A4" s="280" t="s">
        <v>2664</v>
      </c>
    </row>
    <row r="5" spans="1:1" ht="15.4">
      <c r="A5" s="280" t="s">
        <v>2665</v>
      </c>
    </row>
    <row r="6" spans="1:1" ht="15.4">
      <c r="A6" s="280" t="s">
        <v>2666</v>
      </c>
    </row>
    <row r="7" spans="1:1" ht="15.4">
      <c r="A7" s="280" t="s">
        <v>2667</v>
      </c>
    </row>
    <row r="8" spans="1:1" ht="15.4">
      <c r="A8" s="315" t="s">
        <v>2668</v>
      </c>
    </row>
    <row r="9" spans="1:1" ht="15.4">
      <c r="A9" s="280" t="s">
        <v>2669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3" zoomScaleNormal="100" zoomScaleSheetLayoutView="100" workbookViewId="0">
      <selection activeCell="B5" sqref="B5"/>
    </sheetView>
  </sheetViews>
  <sheetFormatPr defaultColWidth="0" defaultRowHeight="12.75" zeroHeight="1"/>
  <cols>
    <col min="1" max="1" width="35.73046875" style="189" customWidth="1"/>
    <col min="2" max="4" width="14.73046875" style="189" customWidth="1"/>
    <col min="5" max="5" width="50.73046875" style="189" customWidth="1"/>
    <col min="6" max="6" width="9.1328125" style="189" customWidth="1"/>
    <col min="7" max="253" width="0" style="286" hidden="1" customWidth="1"/>
    <col min="254" max="16384" width="9.1328125" style="286" hidden="1"/>
  </cols>
  <sheetData>
    <row r="1" spans="1:253" s="246" customFormat="1" ht="18" customHeight="1">
      <c r="A1" s="561" t="s">
        <v>2670</v>
      </c>
      <c r="D1" s="248"/>
    </row>
    <row r="2" spans="1:253" s="246" customFormat="1" ht="13.15">
      <c r="A2" s="236" t="s">
        <v>2671</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2672</v>
      </c>
      <c r="C3" s="240" t="s">
        <v>2673</v>
      </c>
      <c r="D3" s="240" t="s">
        <v>2674</v>
      </c>
      <c r="E3" s="237" t="s">
        <v>2675</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1786</v>
      </c>
      <c r="B4" s="241"/>
      <c r="C4" s="241"/>
      <c r="D4" s="241"/>
      <c r="E4" s="249"/>
      <c r="F4" s="241"/>
      <c r="G4" s="1536"/>
      <c r="H4" s="1537"/>
      <c r="I4" s="1537"/>
      <c r="J4" s="1537"/>
      <c r="K4" s="1537"/>
      <c r="L4" s="1537"/>
      <c r="M4" s="1537"/>
      <c r="N4" s="1537"/>
      <c r="O4" s="1537"/>
      <c r="P4" s="1537"/>
      <c r="Q4" s="1537"/>
      <c r="R4" s="1537"/>
      <c r="S4" s="1537"/>
      <c r="T4" s="1537"/>
      <c r="U4" s="1537"/>
      <c r="V4" s="1537"/>
      <c r="W4" s="1537"/>
      <c r="X4" s="1537"/>
      <c r="Y4" s="1537"/>
      <c r="Z4" s="1537"/>
      <c r="AA4" s="1537"/>
      <c r="AB4" s="1537"/>
      <c r="AC4" s="1537"/>
      <c r="AD4" s="1537"/>
      <c r="AE4" s="1537"/>
      <c r="AF4" s="1537"/>
      <c r="AG4" s="1537"/>
      <c r="AH4" s="1537"/>
      <c r="AI4" s="1537"/>
      <c r="AJ4" s="1537"/>
      <c r="AK4" s="1537"/>
      <c r="AL4" s="1537"/>
      <c r="AM4" s="1537"/>
      <c r="AN4" s="1537"/>
      <c r="AO4" s="1537"/>
      <c r="AP4" s="1537"/>
      <c r="AQ4" s="1537"/>
      <c r="AR4" s="1537"/>
      <c r="AS4" s="1537"/>
      <c r="AT4" s="1537"/>
      <c r="AU4" s="1537"/>
      <c r="AV4" s="1537"/>
      <c r="AW4" s="1537"/>
      <c r="AX4" s="1537"/>
      <c r="AY4" s="1537"/>
      <c r="AZ4" s="1537"/>
      <c r="BA4" s="1537"/>
      <c r="BB4" s="1537"/>
      <c r="BC4" s="1537"/>
      <c r="BD4" s="1537"/>
      <c r="BE4" s="1537"/>
      <c r="BF4" s="1537"/>
      <c r="BG4" s="1537"/>
      <c r="BH4" s="1537"/>
      <c r="BI4" s="1537"/>
      <c r="BJ4" s="1537"/>
      <c r="BK4" s="1537"/>
      <c r="BL4" s="1537"/>
      <c r="BM4" s="1537"/>
      <c r="BN4" s="1537"/>
      <c r="BO4" s="1537"/>
      <c r="BP4" s="1537"/>
      <c r="BQ4" s="1537"/>
      <c r="BR4" s="1537"/>
      <c r="BS4" s="1537"/>
      <c r="BT4" s="1537"/>
      <c r="BU4" s="1537"/>
      <c r="BV4" s="1537"/>
      <c r="BW4" s="1537"/>
      <c r="BX4" s="1537"/>
      <c r="BY4" s="1537"/>
      <c r="BZ4" s="1537"/>
      <c r="CA4" s="1537"/>
      <c r="CB4" s="1537"/>
      <c r="CC4" s="1537"/>
      <c r="CD4" s="1537"/>
      <c r="CE4" s="1537"/>
      <c r="CF4" s="1537"/>
      <c r="CG4" s="1537"/>
      <c r="CH4" s="1537"/>
      <c r="CI4" s="1537"/>
      <c r="CJ4" s="1537"/>
      <c r="CK4" s="1537"/>
      <c r="CL4" s="1537"/>
      <c r="CM4" s="1537"/>
      <c r="CN4" s="1537"/>
      <c r="CO4" s="1537"/>
      <c r="CP4" s="1537"/>
      <c r="CQ4" s="1537"/>
      <c r="CR4" s="1537"/>
      <c r="CS4" s="1537"/>
      <c r="CT4" s="1537"/>
      <c r="CU4" s="1537"/>
      <c r="CV4" s="1537"/>
      <c r="CW4" s="1537"/>
      <c r="CX4" s="1537"/>
      <c r="CY4" s="1537"/>
      <c r="CZ4" s="1537"/>
      <c r="DA4" s="1537"/>
      <c r="DB4" s="1537"/>
      <c r="DC4" s="1537"/>
      <c r="DD4" s="1537"/>
      <c r="DE4" s="1537"/>
      <c r="DF4" s="1537"/>
      <c r="DG4" s="1537"/>
      <c r="DH4" s="1537"/>
      <c r="DI4" s="1537"/>
      <c r="DJ4" s="1537"/>
      <c r="DK4" s="1537"/>
      <c r="DL4" s="1537"/>
      <c r="DM4" s="1537"/>
      <c r="DN4" s="1537"/>
      <c r="DO4" s="1537"/>
      <c r="DP4" s="1537"/>
      <c r="DQ4" s="1537"/>
      <c r="DR4" s="1537"/>
      <c r="DS4" s="1537"/>
      <c r="DT4" s="1537"/>
      <c r="DU4" s="1537"/>
      <c r="DV4" s="1537"/>
      <c r="DW4" s="1537"/>
      <c r="DX4" s="1537"/>
      <c r="DY4" s="1537"/>
      <c r="DZ4" s="1537"/>
      <c r="EA4" s="1537"/>
      <c r="EB4" s="1537"/>
      <c r="EC4" s="1537"/>
      <c r="ED4" s="1537"/>
      <c r="EE4" s="1537"/>
      <c r="EF4" s="1537"/>
      <c r="EG4" s="1537"/>
      <c r="EH4" s="1537"/>
      <c r="EI4" s="1537"/>
      <c r="EJ4" s="1537"/>
      <c r="EK4" s="1537"/>
      <c r="EL4" s="1537"/>
      <c r="EM4" s="1537"/>
      <c r="EN4" s="1537"/>
      <c r="EO4" s="1537"/>
      <c r="EP4" s="1537"/>
      <c r="EQ4" s="1537"/>
      <c r="ER4" s="1537"/>
      <c r="ES4" s="1537"/>
      <c r="ET4" s="1537"/>
      <c r="EU4" s="1537"/>
      <c r="EV4" s="1537"/>
      <c r="EW4" s="1537"/>
      <c r="EX4" s="1537"/>
      <c r="EY4" s="1537"/>
      <c r="EZ4" s="1537"/>
      <c r="FA4" s="1537"/>
      <c r="FB4" s="1537"/>
      <c r="FC4" s="1537"/>
      <c r="FD4" s="1537"/>
      <c r="FE4" s="1537"/>
      <c r="FF4" s="1537"/>
      <c r="FG4" s="1537"/>
      <c r="FH4" s="1537"/>
      <c r="FI4" s="1537"/>
      <c r="FJ4" s="1537"/>
      <c r="FK4" s="1537"/>
      <c r="FL4" s="1537"/>
      <c r="FM4" s="1537"/>
      <c r="FN4" s="1537"/>
      <c r="FO4" s="1537"/>
      <c r="FP4" s="1537"/>
      <c r="FQ4" s="1537"/>
      <c r="FR4" s="1537"/>
      <c r="FS4" s="1537"/>
      <c r="FT4" s="1537"/>
      <c r="FU4" s="1537"/>
      <c r="FV4" s="1537"/>
      <c r="FW4" s="1537"/>
      <c r="FX4" s="1537"/>
      <c r="FY4" s="1537"/>
      <c r="FZ4" s="1537"/>
      <c r="GA4" s="1537"/>
      <c r="GB4" s="1537"/>
      <c r="GC4" s="1537"/>
      <c r="GD4" s="1537"/>
      <c r="GE4" s="1537"/>
      <c r="GF4" s="1537"/>
      <c r="GG4" s="1537"/>
      <c r="GH4" s="1537"/>
      <c r="GI4" s="1537"/>
      <c r="GJ4" s="1537"/>
      <c r="GK4" s="1537"/>
      <c r="GL4" s="1537"/>
      <c r="GM4" s="1537"/>
      <c r="GN4" s="1537"/>
      <c r="GO4" s="1537"/>
      <c r="GP4" s="1537"/>
      <c r="GQ4" s="1537"/>
      <c r="GR4" s="1537"/>
      <c r="GS4" s="1537"/>
      <c r="GT4" s="1537"/>
      <c r="GU4" s="1537"/>
      <c r="GV4" s="1537"/>
      <c r="GW4" s="1537"/>
      <c r="GX4" s="1537"/>
      <c r="GY4" s="1537"/>
      <c r="GZ4" s="1537"/>
      <c r="HA4" s="1537"/>
      <c r="HB4" s="1537"/>
      <c r="HC4" s="1537"/>
      <c r="HD4" s="1537"/>
      <c r="HE4" s="1537"/>
      <c r="HF4" s="1537"/>
      <c r="HG4" s="1537"/>
      <c r="HH4" s="1537"/>
      <c r="HI4" s="1537"/>
      <c r="HJ4" s="1537"/>
      <c r="HK4" s="1537"/>
      <c r="HL4" s="1537"/>
      <c r="HM4" s="1537"/>
      <c r="HN4" s="1537"/>
      <c r="HO4" s="1537"/>
      <c r="HP4" s="1537"/>
      <c r="HQ4" s="1537"/>
      <c r="HR4" s="1537"/>
      <c r="HS4" s="1537"/>
      <c r="HT4" s="1537"/>
      <c r="HU4" s="1537"/>
      <c r="HV4" s="1537"/>
      <c r="HW4" s="1537"/>
      <c r="HX4" s="1537"/>
      <c r="HY4" s="1537"/>
      <c r="HZ4" s="1537"/>
      <c r="IA4" s="1537"/>
      <c r="IB4" s="1537"/>
      <c r="IC4" s="1537"/>
      <c r="ID4" s="1537"/>
      <c r="IE4" s="1537"/>
      <c r="IF4" s="1537"/>
      <c r="IG4" s="1537"/>
      <c r="IH4" s="1537"/>
      <c r="II4" s="1537"/>
      <c r="IJ4" s="1537"/>
      <c r="IK4" s="1537"/>
      <c r="IL4" s="1537"/>
      <c r="IM4" s="1537"/>
      <c r="IN4" s="1537"/>
      <c r="IO4" s="1537"/>
      <c r="IP4" s="1537"/>
      <c r="IQ4" s="1537"/>
      <c r="IR4" s="1537"/>
      <c r="IS4" s="1537"/>
    </row>
    <row r="5" spans="1:253" s="324" customFormat="1">
      <c r="A5" s="340" t="s">
        <v>1787</v>
      </c>
      <c r="B5" s="1538">
        <f>'Sources and Uses Budget'!$C4</f>
        <v>1675000</v>
      </c>
      <c r="C5" s="1538">
        <f>'Sources and Uses Budget'!$C4</f>
        <v>1675000</v>
      </c>
      <c r="D5" s="1539">
        <f>C5-B5</f>
        <v>0</v>
      </c>
      <c r="E5" s="1540"/>
      <c r="F5" s="1541"/>
      <c r="G5" s="1536"/>
      <c r="H5" s="1537"/>
      <c r="I5" s="1537"/>
      <c r="J5" s="1537"/>
      <c r="K5" s="1537"/>
      <c r="L5" s="1537"/>
      <c r="M5" s="1537"/>
      <c r="N5" s="1537"/>
      <c r="O5" s="1537"/>
      <c r="P5" s="1537"/>
      <c r="Q5" s="1537"/>
      <c r="R5" s="1537"/>
      <c r="S5" s="1537"/>
      <c r="T5" s="1537"/>
      <c r="U5" s="1537"/>
      <c r="V5" s="1537"/>
      <c r="W5" s="1537"/>
      <c r="X5" s="1537"/>
      <c r="Y5" s="1537"/>
      <c r="Z5" s="1537"/>
      <c r="AA5" s="1537"/>
      <c r="AB5" s="1537"/>
      <c r="AC5" s="1537"/>
      <c r="AD5" s="1537"/>
      <c r="AE5" s="1537"/>
      <c r="AF5" s="1537"/>
      <c r="AG5" s="1537"/>
      <c r="AH5" s="1537"/>
      <c r="AI5" s="1537"/>
      <c r="AJ5" s="1537"/>
      <c r="AK5" s="1537"/>
      <c r="AL5" s="1537"/>
      <c r="AM5" s="1537"/>
      <c r="AN5" s="1537"/>
      <c r="AO5" s="1537"/>
      <c r="AP5" s="1537"/>
      <c r="AQ5" s="1537"/>
      <c r="AR5" s="1537"/>
      <c r="AS5" s="1537"/>
      <c r="AT5" s="1537"/>
      <c r="AU5" s="1537"/>
      <c r="AV5" s="1537"/>
      <c r="AW5" s="1537"/>
      <c r="AX5" s="1537"/>
      <c r="AY5" s="1537"/>
      <c r="AZ5" s="1537"/>
      <c r="BA5" s="1537"/>
      <c r="BB5" s="1537"/>
      <c r="BC5" s="1537"/>
      <c r="BD5" s="1537"/>
      <c r="BE5" s="1537"/>
      <c r="BF5" s="1537"/>
      <c r="BG5" s="1537"/>
      <c r="BH5" s="1537"/>
      <c r="BI5" s="1537"/>
      <c r="BJ5" s="1537"/>
      <c r="BK5" s="1537"/>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537"/>
      <c r="DI5" s="1537"/>
      <c r="DJ5" s="1537"/>
      <c r="DK5" s="1537"/>
      <c r="DL5" s="1537"/>
      <c r="DM5" s="1537"/>
      <c r="DN5" s="1537"/>
      <c r="DO5" s="1537"/>
      <c r="DP5" s="1537"/>
      <c r="DQ5" s="1537"/>
      <c r="DR5" s="1537"/>
      <c r="DS5" s="1537"/>
      <c r="DT5" s="1537"/>
      <c r="DU5" s="1537"/>
      <c r="DV5" s="1537"/>
      <c r="DW5" s="1537"/>
      <c r="DX5" s="1537"/>
      <c r="DY5" s="1537"/>
      <c r="DZ5" s="1537"/>
      <c r="EA5" s="1537"/>
      <c r="EB5" s="1537"/>
      <c r="EC5" s="1537"/>
      <c r="ED5" s="1537"/>
      <c r="EE5" s="1537"/>
      <c r="EF5" s="1537"/>
      <c r="EG5" s="1537"/>
      <c r="EH5" s="1537"/>
      <c r="EI5" s="1537"/>
      <c r="EJ5" s="1537"/>
      <c r="EK5" s="1537"/>
      <c r="EL5" s="1537"/>
      <c r="EM5" s="1537"/>
      <c r="EN5" s="1537"/>
      <c r="EO5" s="1537"/>
      <c r="EP5" s="1537"/>
      <c r="EQ5" s="1537"/>
      <c r="ER5" s="1537"/>
      <c r="ES5" s="1537"/>
      <c r="ET5" s="1537"/>
      <c r="EU5" s="1537"/>
      <c r="EV5" s="1537"/>
      <c r="EW5" s="1537"/>
      <c r="EX5" s="1537"/>
      <c r="EY5" s="1537"/>
      <c r="EZ5" s="1537"/>
      <c r="FA5" s="1537"/>
      <c r="FB5" s="1537"/>
      <c r="FC5" s="1537"/>
      <c r="FD5" s="1537"/>
      <c r="FE5" s="1537"/>
      <c r="FF5" s="1537"/>
      <c r="FG5" s="1537"/>
      <c r="FH5" s="1537"/>
      <c r="FI5" s="1537"/>
      <c r="FJ5" s="1537"/>
      <c r="FK5" s="1537"/>
      <c r="FL5" s="1537"/>
      <c r="FM5" s="1537"/>
      <c r="FN5" s="1537"/>
      <c r="FO5" s="1537"/>
      <c r="FP5" s="1537"/>
      <c r="FQ5" s="1537"/>
      <c r="FR5" s="1537"/>
      <c r="FS5" s="1537"/>
      <c r="FT5" s="1537"/>
      <c r="FU5" s="1537"/>
      <c r="FV5" s="1537"/>
      <c r="FW5" s="1537"/>
      <c r="FX5" s="1537"/>
      <c r="FY5" s="1537"/>
      <c r="FZ5" s="1537"/>
      <c r="GA5" s="1537"/>
      <c r="GB5" s="1537"/>
      <c r="GC5" s="1537"/>
      <c r="GD5" s="1537"/>
      <c r="GE5" s="1537"/>
      <c r="GF5" s="1537"/>
      <c r="GG5" s="1537"/>
      <c r="GH5" s="1537"/>
      <c r="GI5" s="1537"/>
      <c r="GJ5" s="1537"/>
      <c r="GK5" s="1537"/>
      <c r="GL5" s="1537"/>
      <c r="GM5" s="1537"/>
      <c r="GN5" s="1537"/>
      <c r="GO5" s="1537"/>
      <c r="GP5" s="1537"/>
      <c r="GQ5" s="1537"/>
      <c r="GR5" s="1537"/>
      <c r="GS5" s="1537"/>
      <c r="GT5" s="1537"/>
      <c r="GU5" s="1537"/>
      <c r="GV5" s="1537"/>
      <c r="GW5" s="1537"/>
      <c r="GX5" s="1537"/>
      <c r="GY5" s="1537"/>
      <c r="GZ5" s="1537"/>
      <c r="HA5" s="1537"/>
      <c r="HB5" s="1537"/>
      <c r="HC5" s="1537"/>
      <c r="HD5" s="1537"/>
      <c r="HE5" s="1537"/>
      <c r="HF5" s="1537"/>
      <c r="HG5" s="1537"/>
      <c r="HH5" s="1537"/>
      <c r="HI5" s="1537"/>
      <c r="HJ5" s="1537"/>
      <c r="HK5" s="1537"/>
      <c r="HL5" s="1537"/>
      <c r="HM5" s="1537"/>
      <c r="HN5" s="1537"/>
      <c r="HO5" s="1537"/>
      <c r="HP5" s="1537"/>
      <c r="HQ5" s="1537"/>
      <c r="HR5" s="1537"/>
      <c r="HS5" s="1537"/>
      <c r="HT5" s="1537"/>
      <c r="HU5" s="1537"/>
      <c r="HV5" s="1537"/>
      <c r="HW5" s="1537"/>
      <c r="HX5" s="1537"/>
      <c r="HY5" s="1537"/>
      <c r="HZ5" s="1537"/>
      <c r="IA5" s="1537"/>
      <c r="IB5" s="1537"/>
      <c r="IC5" s="1537"/>
      <c r="ID5" s="1537"/>
      <c r="IE5" s="1537"/>
      <c r="IF5" s="1537"/>
      <c r="IG5" s="1537"/>
      <c r="IH5" s="1537"/>
      <c r="II5" s="1537"/>
      <c r="IJ5" s="1537"/>
      <c r="IK5" s="1537"/>
      <c r="IL5" s="1537"/>
      <c r="IM5" s="1537"/>
      <c r="IN5" s="1537"/>
      <c r="IO5" s="1537"/>
      <c r="IP5" s="1537"/>
      <c r="IQ5" s="1537"/>
      <c r="IR5" s="1537"/>
      <c r="IS5" s="1537"/>
    </row>
    <row r="6" spans="1:253" s="324" customFormat="1">
      <c r="A6" s="340" t="s">
        <v>1788</v>
      </c>
      <c r="B6" s="1538">
        <f>'Sources and Uses Budget'!$C5</f>
        <v>174285</v>
      </c>
      <c r="C6" s="1538">
        <f>'Sources and Uses Budget'!$C5</f>
        <v>174285</v>
      </c>
      <c r="D6" s="1539">
        <f t="shared" ref="D6:D77" si="0">C6-B6</f>
        <v>0</v>
      </c>
      <c r="E6" s="1540"/>
      <c r="F6" s="1541"/>
      <c r="G6" s="1536"/>
      <c r="H6" s="1537"/>
      <c r="I6" s="1537"/>
      <c r="J6" s="1537"/>
      <c r="K6" s="1537"/>
      <c r="L6" s="1537"/>
      <c r="M6" s="1537"/>
      <c r="N6" s="1537"/>
      <c r="O6" s="1537"/>
      <c r="P6" s="1537"/>
      <c r="Q6" s="1537"/>
      <c r="R6" s="1537"/>
      <c r="S6" s="1537"/>
      <c r="T6" s="1537"/>
      <c r="U6" s="1537"/>
      <c r="V6" s="1537"/>
      <c r="W6" s="1537"/>
      <c r="X6" s="1537"/>
      <c r="Y6" s="1537"/>
      <c r="Z6" s="1537"/>
      <c r="AA6" s="1537"/>
      <c r="AB6" s="1537"/>
      <c r="AC6" s="1537"/>
      <c r="AD6" s="1537"/>
      <c r="AE6" s="1537"/>
      <c r="AF6" s="1537"/>
      <c r="AG6" s="1537"/>
      <c r="AH6" s="1537"/>
      <c r="AI6" s="1537"/>
      <c r="AJ6" s="1537"/>
      <c r="AK6" s="1537"/>
      <c r="AL6" s="1537"/>
      <c r="AM6" s="1537"/>
      <c r="AN6" s="1537"/>
      <c r="AO6" s="1537"/>
      <c r="AP6" s="1537"/>
      <c r="AQ6" s="1537"/>
      <c r="AR6" s="1537"/>
      <c r="AS6" s="1537"/>
      <c r="AT6" s="1537"/>
      <c r="AU6" s="1537"/>
      <c r="AV6" s="1537"/>
      <c r="AW6" s="1537"/>
      <c r="AX6" s="1537"/>
      <c r="AY6" s="1537"/>
      <c r="AZ6" s="1537"/>
      <c r="BA6" s="1537"/>
      <c r="BB6" s="1537"/>
      <c r="BC6" s="1537"/>
      <c r="BD6" s="1537"/>
      <c r="BE6" s="1537"/>
      <c r="BF6" s="1537"/>
      <c r="BG6" s="1537"/>
      <c r="BH6" s="1537"/>
      <c r="BI6" s="1537"/>
      <c r="BJ6" s="1537"/>
      <c r="BK6" s="1537"/>
      <c r="BL6" s="1537"/>
      <c r="BM6" s="1537"/>
      <c r="BN6" s="1537"/>
      <c r="BO6" s="1537"/>
      <c r="BP6" s="1537"/>
      <c r="BQ6" s="1537"/>
      <c r="BR6" s="1537"/>
      <c r="BS6" s="1537"/>
      <c r="BT6" s="1537"/>
      <c r="BU6" s="1537"/>
      <c r="BV6" s="1537"/>
      <c r="BW6" s="1537"/>
      <c r="BX6" s="1537"/>
      <c r="BY6" s="1537"/>
      <c r="BZ6" s="1537"/>
      <c r="CA6" s="1537"/>
      <c r="CB6" s="1537"/>
      <c r="CC6" s="1537"/>
      <c r="CD6" s="1537"/>
      <c r="CE6" s="1537"/>
      <c r="CF6" s="1537"/>
      <c r="CG6" s="1537"/>
      <c r="CH6" s="1537"/>
      <c r="CI6" s="1537"/>
      <c r="CJ6" s="1537"/>
      <c r="CK6" s="1537"/>
      <c r="CL6" s="1537"/>
      <c r="CM6" s="1537"/>
      <c r="CN6" s="1537"/>
      <c r="CO6" s="1537"/>
      <c r="CP6" s="1537"/>
      <c r="CQ6" s="1537"/>
      <c r="CR6" s="1537"/>
      <c r="CS6" s="1537"/>
      <c r="CT6" s="1537"/>
      <c r="CU6" s="1537"/>
      <c r="CV6" s="1537"/>
      <c r="CW6" s="1537"/>
      <c r="CX6" s="1537"/>
      <c r="CY6" s="1537"/>
      <c r="CZ6" s="1537"/>
      <c r="DA6" s="1537"/>
      <c r="DB6" s="1537"/>
      <c r="DC6" s="1537"/>
      <c r="DD6" s="1537"/>
      <c r="DE6" s="1537"/>
      <c r="DF6" s="1537"/>
      <c r="DG6" s="1537"/>
      <c r="DH6" s="1537"/>
      <c r="DI6" s="1537"/>
      <c r="DJ6" s="1537"/>
      <c r="DK6" s="1537"/>
      <c r="DL6" s="1537"/>
      <c r="DM6" s="1537"/>
      <c r="DN6" s="1537"/>
      <c r="DO6" s="1537"/>
      <c r="DP6" s="1537"/>
      <c r="DQ6" s="1537"/>
      <c r="DR6" s="1537"/>
      <c r="DS6" s="1537"/>
      <c r="DT6" s="1537"/>
      <c r="DU6" s="1537"/>
      <c r="DV6" s="1537"/>
      <c r="DW6" s="1537"/>
      <c r="DX6" s="1537"/>
      <c r="DY6" s="1537"/>
      <c r="DZ6" s="1537"/>
      <c r="EA6" s="1537"/>
      <c r="EB6" s="1537"/>
      <c r="EC6" s="1537"/>
      <c r="ED6" s="1537"/>
      <c r="EE6" s="1537"/>
      <c r="EF6" s="1537"/>
      <c r="EG6" s="1537"/>
      <c r="EH6" s="1537"/>
      <c r="EI6" s="1537"/>
      <c r="EJ6" s="1537"/>
      <c r="EK6" s="1537"/>
      <c r="EL6" s="1537"/>
      <c r="EM6" s="1537"/>
      <c r="EN6" s="1537"/>
      <c r="EO6" s="1537"/>
      <c r="EP6" s="1537"/>
      <c r="EQ6" s="1537"/>
      <c r="ER6" s="1537"/>
      <c r="ES6" s="1537"/>
      <c r="ET6" s="1537"/>
      <c r="EU6" s="1537"/>
      <c r="EV6" s="1537"/>
      <c r="EW6" s="1537"/>
      <c r="EX6" s="1537"/>
      <c r="EY6" s="1537"/>
      <c r="EZ6" s="1537"/>
      <c r="FA6" s="1537"/>
      <c r="FB6" s="1537"/>
      <c r="FC6" s="1537"/>
      <c r="FD6" s="1537"/>
      <c r="FE6" s="1537"/>
      <c r="FF6" s="1537"/>
      <c r="FG6" s="1537"/>
      <c r="FH6" s="1537"/>
      <c r="FI6" s="1537"/>
      <c r="FJ6" s="1537"/>
      <c r="FK6" s="1537"/>
      <c r="FL6" s="1537"/>
      <c r="FM6" s="1537"/>
      <c r="FN6" s="1537"/>
      <c r="FO6" s="1537"/>
      <c r="FP6" s="1537"/>
      <c r="FQ6" s="1537"/>
      <c r="FR6" s="1537"/>
      <c r="FS6" s="1537"/>
      <c r="FT6" s="1537"/>
      <c r="FU6" s="1537"/>
      <c r="FV6" s="1537"/>
      <c r="FW6" s="1537"/>
      <c r="FX6" s="1537"/>
      <c r="FY6" s="1537"/>
      <c r="FZ6" s="1537"/>
      <c r="GA6" s="1537"/>
      <c r="GB6" s="1537"/>
      <c r="GC6" s="1537"/>
      <c r="GD6" s="1537"/>
      <c r="GE6" s="1537"/>
      <c r="GF6" s="1537"/>
      <c r="GG6" s="1537"/>
      <c r="GH6" s="1537"/>
      <c r="GI6" s="1537"/>
      <c r="GJ6" s="1537"/>
      <c r="GK6" s="1537"/>
      <c r="GL6" s="1537"/>
      <c r="GM6" s="1537"/>
      <c r="GN6" s="1537"/>
      <c r="GO6" s="1537"/>
      <c r="GP6" s="1537"/>
      <c r="GQ6" s="1537"/>
      <c r="GR6" s="1537"/>
      <c r="GS6" s="1537"/>
      <c r="GT6" s="1537"/>
      <c r="GU6" s="1537"/>
      <c r="GV6" s="1537"/>
      <c r="GW6" s="1537"/>
      <c r="GX6" s="1537"/>
      <c r="GY6" s="1537"/>
      <c r="GZ6" s="1537"/>
      <c r="HA6" s="1537"/>
      <c r="HB6" s="1537"/>
      <c r="HC6" s="1537"/>
      <c r="HD6" s="1537"/>
      <c r="HE6" s="1537"/>
      <c r="HF6" s="1537"/>
      <c r="HG6" s="1537"/>
      <c r="HH6" s="1537"/>
      <c r="HI6" s="1537"/>
      <c r="HJ6" s="1537"/>
      <c r="HK6" s="1537"/>
      <c r="HL6" s="1537"/>
      <c r="HM6" s="1537"/>
      <c r="HN6" s="1537"/>
      <c r="HO6" s="1537"/>
      <c r="HP6" s="1537"/>
      <c r="HQ6" s="1537"/>
      <c r="HR6" s="1537"/>
      <c r="HS6" s="1537"/>
      <c r="HT6" s="1537"/>
      <c r="HU6" s="1537"/>
      <c r="HV6" s="1537"/>
      <c r="HW6" s="1537"/>
      <c r="HX6" s="1537"/>
      <c r="HY6" s="1537"/>
      <c r="HZ6" s="1537"/>
      <c r="IA6" s="1537"/>
      <c r="IB6" s="1537"/>
      <c r="IC6" s="1537"/>
      <c r="ID6" s="1537"/>
      <c r="IE6" s="1537"/>
      <c r="IF6" s="1537"/>
      <c r="IG6" s="1537"/>
      <c r="IH6" s="1537"/>
      <c r="II6" s="1537"/>
      <c r="IJ6" s="1537"/>
      <c r="IK6" s="1537"/>
      <c r="IL6" s="1537"/>
      <c r="IM6" s="1537"/>
      <c r="IN6" s="1537"/>
      <c r="IO6" s="1537"/>
      <c r="IP6" s="1537"/>
      <c r="IQ6" s="1537"/>
      <c r="IR6" s="1537"/>
      <c r="IS6" s="1537"/>
    </row>
    <row r="7" spans="1:253" s="324" customFormat="1">
      <c r="A7" s="340" t="s">
        <v>1789</v>
      </c>
      <c r="B7" s="1538">
        <f>'Sources and Uses Budget'!$C6</f>
        <v>39621</v>
      </c>
      <c r="C7" s="1538">
        <f>'Sources and Uses Budget'!$C6</f>
        <v>39621</v>
      </c>
      <c r="D7" s="1539">
        <f t="shared" si="0"/>
        <v>0</v>
      </c>
      <c r="E7" s="1540"/>
      <c r="F7" s="1541"/>
      <c r="G7" s="1536"/>
      <c r="H7" s="1537"/>
      <c r="I7" s="1537"/>
      <c r="J7" s="1537"/>
      <c r="K7" s="1537"/>
      <c r="L7" s="1537"/>
      <c r="M7" s="1537"/>
      <c r="N7" s="1537"/>
      <c r="O7" s="1537"/>
      <c r="P7" s="1537"/>
      <c r="Q7" s="1537"/>
      <c r="R7" s="1537"/>
      <c r="S7" s="1537"/>
      <c r="T7" s="1537"/>
      <c r="U7" s="1537"/>
      <c r="V7" s="1537"/>
      <c r="W7" s="1537"/>
      <c r="X7" s="1537"/>
      <c r="Y7" s="1537"/>
      <c r="Z7" s="1537"/>
      <c r="AA7" s="1537"/>
      <c r="AB7" s="1537"/>
      <c r="AC7" s="1537"/>
      <c r="AD7" s="1537"/>
      <c r="AE7" s="1537"/>
      <c r="AF7" s="1537"/>
      <c r="AG7" s="1537"/>
      <c r="AH7" s="1537"/>
      <c r="AI7" s="1537"/>
      <c r="AJ7" s="1537"/>
      <c r="AK7" s="1537"/>
      <c r="AL7" s="1537"/>
      <c r="AM7" s="1537"/>
      <c r="AN7" s="1537"/>
      <c r="AO7" s="1537"/>
      <c r="AP7" s="1537"/>
      <c r="AQ7" s="1537"/>
      <c r="AR7" s="1537"/>
      <c r="AS7" s="1537"/>
      <c r="AT7" s="1537"/>
      <c r="AU7" s="1537"/>
      <c r="AV7" s="1537"/>
      <c r="AW7" s="1537"/>
      <c r="AX7" s="1537"/>
      <c r="AY7" s="1537"/>
      <c r="AZ7" s="1537"/>
      <c r="BA7" s="1537"/>
      <c r="BB7" s="1537"/>
      <c r="BC7" s="1537"/>
      <c r="BD7" s="1537"/>
      <c r="BE7" s="1537"/>
      <c r="BF7" s="1537"/>
      <c r="BG7" s="1537"/>
      <c r="BH7" s="1537"/>
      <c r="BI7" s="1537"/>
      <c r="BJ7" s="1537"/>
      <c r="BK7" s="1537"/>
      <c r="BL7" s="1537"/>
      <c r="BM7" s="1537"/>
      <c r="BN7" s="1537"/>
      <c r="BO7" s="1537"/>
      <c r="BP7" s="1537"/>
      <c r="BQ7" s="1537"/>
      <c r="BR7" s="1537"/>
      <c r="BS7" s="1537"/>
      <c r="BT7" s="1537"/>
      <c r="BU7" s="1537"/>
      <c r="BV7" s="1537"/>
      <c r="BW7" s="1537"/>
      <c r="BX7" s="1537"/>
      <c r="BY7" s="1537"/>
      <c r="BZ7" s="1537"/>
      <c r="CA7" s="1537"/>
      <c r="CB7" s="1537"/>
      <c r="CC7" s="1537"/>
      <c r="CD7" s="1537"/>
      <c r="CE7" s="1537"/>
      <c r="CF7" s="1537"/>
      <c r="CG7" s="1537"/>
      <c r="CH7" s="1537"/>
      <c r="CI7" s="1537"/>
      <c r="CJ7" s="1537"/>
      <c r="CK7" s="1537"/>
      <c r="CL7" s="1537"/>
      <c r="CM7" s="1537"/>
      <c r="CN7" s="1537"/>
      <c r="CO7" s="1537"/>
      <c r="CP7" s="1537"/>
      <c r="CQ7" s="1537"/>
      <c r="CR7" s="1537"/>
      <c r="CS7" s="1537"/>
      <c r="CT7" s="1537"/>
      <c r="CU7" s="1537"/>
      <c r="CV7" s="1537"/>
      <c r="CW7" s="1537"/>
      <c r="CX7" s="1537"/>
      <c r="CY7" s="1537"/>
      <c r="CZ7" s="1537"/>
      <c r="DA7" s="1537"/>
      <c r="DB7" s="1537"/>
      <c r="DC7" s="1537"/>
      <c r="DD7" s="1537"/>
      <c r="DE7" s="1537"/>
      <c r="DF7" s="1537"/>
      <c r="DG7" s="1537"/>
      <c r="DH7" s="1537"/>
      <c r="DI7" s="1537"/>
      <c r="DJ7" s="1537"/>
      <c r="DK7" s="1537"/>
      <c r="DL7" s="1537"/>
      <c r="DM7" s="1537"/>
      <c r="DN7" s="1537"/>
      <c r="DO7" s="1537"/>
      <c r="DP7" s="1537"/>
      <c r="DQ7" s="1537"/>
      <c r="DR7" s="1537"/>
      <c r="DS7" s="1537"/>
      <c r="DT7" s="1537"/>
      <c r="DU7" s="1537"/>
      <c r="DV7" s="1537"/>
      <c r="DW7" s="1537"/>
      <c r="DX7" s="1537"/>
      <c r="DY7" s="1537"/>
      <c r="DZ7" s="1537"/>
      <c r="EA7" s="1537"/>
      <c r="EB7" s="1537"/>
      <c r="EC7" s="1537"/>
      <c r="ED7" s="1537"/>
      <c r="EE7" s="1537"/>
      <c r="EF7" s="1537"/>
      <c r="EG7" s="1537"/>
      <c r="EH7" s="1537"/>
      <c r="EI7" s="1537"/>
      <c r="EJ7" s="1537"/>
      <c r="EK7" s="1537"/>
      <c r="EL7" s="1537"/>
      <c r="EM7" s="1537"/>
      <c r="EN7" s="1537"/>
      <c r="EO7" s="1537"/>
      <c r="EP7" s="1537"/>
      <c r="EQ7" s="1537"/>
      <c r="ER7" s="1537"/>
      <c r="ES7" s="1537"/>
      <c r="ET7" s="1537"/>
      <c r="EU7" s="1537"/>
      <c r="EV7" s="1537"/>
      <c r="EW7" s="1537"/>
      <c r="EX7" s="1537"/>
      <c r="EY7" s="1537"/>
      <c r="EZ7" s="1537"/>
      <c r="FA7" s="1537"/>
      <c r="FB7" s="1537"/>
      <c r="FC7" s="1537"/>
      <c r="FD7" s="1537"/>
      <c r="FE7" s="1537"/>
      <c r="FF7" s="1537"/>
      <c r="FG7" s="1537"/>
      <c r="FH7" s="1537"/>
      <c r="FI7" s="1537"/>
      <c r="FJ7" s="1537"/>
      <c r="FK7" s="1537"/>
      <c r="FL7" s="1537"/>
      <c r="FM7" s="1537"/>
      <c r="FN7" s="1537"/>
      <c r="FO7" s="1537"/>
      <c r="FP7" s="1537"/>
      <c r="FQ7" s="1537"/>
      <c r="FR7" s="1537"/>
      <c r="FS7" s="1537"/>
      <c r="FT7" s="1537"/>
      <c r="FU7" s="1537"/>
      <c r="FV7" s="1537"/>
      <c r="FW7" s="1537"/>
      <c r="FX7" s="1537"/>
      <c r="FY7" s="1537"/>
      <c r="FZ7" s="1537"/>
      <c r="GA7" s="1537"/>
      <c r="GB7" s="1537"/>
      <c r="GC7" s="1537"/>
      <c r="GD7" s="1537"/>
      <c r="GE7" s="1537"/>
      <c r="GF7" s="1537"/>
      <c r="GG7" s="1537"/>
      <c r="GH7" s="1537"/>
      <c r="GI7" s="1537"/>
      <c r="GJ7" s="1537"/>
      <c r="GK7" s="1537"/>
      <c r="GL7" s="1537"/>
      <c r="GM7" s="1537"/>
      <c r="GN7" s="1537"/>
      <c r="GO7" s="1537"/>
      <c r="GP7" s="1537"/>
      <c r="GQ7" s="1537"/>
      <c r="GR7" s="1537"/>
      <c r="GS7" s="1537"/>
      <c r="GT7" s="1537"/>
      <c r="GU7" s="1537"/>
      <c r="GV7" s="1537"/>
      <c r="GW7" s="1537"/>
      <c r="GX7" s="1537"/>
      <c r="GY7" s="1537"/>
      <c r="GZ7" s="1537"/>
      <c r="HA7" s="1537"/>
      <c r="HB7" s="1537"/>
      <c r="HC7" s="1537"/>
      <c r="HD7" s="1537"/>
      <c r="HE7" s="1537"/>
      <c r="HF7" s="1537"/>
      <c r="HG7" s="1537"/>
      <c r="HH7" s="1537"/>
      <c r="HI7" s="1537"/>
      <c r="HJ7" s="1537"/>
      <c r="HK7" s="1537"/>
      <c r="HL7" s="1537"/>
      <c r="HM7" s="1537"/>
      <c r="HN7" s="1537"/>
      <c r="HO7" s="1537"/>
      <c r="HP7" s="1537"/>
      <c r="HQ7" s="1537"/>
      <c r="HR7" s="1537"/>
      <c r="HS7" s="1537"/>
      <c r="HT7" s="1537"/>
      <c r="HU7" s="1537"/>
      <c r="HV7" s="1537"/>
      <c r="HW7" s="1537"/>
      <c r="HX7" s="1537"/>
      <c r="HY7" s="1537"/>
      <c r="HZ7" s="1537"/>
      <c r="IA7" s="1537"/>
      <c r="IB7" s="1537"/>
      <c r="IC7" s="1537"/>
      <c r="ID7" s="1537"/>
      <c r="IE7" s="1537"/>
      <c r="IF7" s="1537"/>
      <c r="IG7" s="1537"/>
      <c r="IH7" s="1537"/>
      <c r="II7" s="1537"/>
      <c r="IJ7" s="1537"/>
      <c r="IK7" s="1537"/>
      <c r="IL7" s="1537"/>
      <c r="IM7" s="1537"/>
      <c r="IN7" s="1537"/>
      <c r="IO7" s="1537"/>
      <c r="IP7" s="1537"/>
      <c r="IQ7" s="1537"/>
      <c r="IR7" s="1537"/>
      <c r="IS7" s="1537"/>
    </row>
    <row r="8" spans="1:253" s="324" customFormat="1">
      <c r="A8" s="340" t="s">
        <v>1790</v>
      </c>
      <c r="B8" s="1538">
        <f>'Sources and Uses Budget'!$C7</f>
        <v>0</v>
      </c>
      <c r="C8" s="1538">
        <f>'Sources and Uses Budget'!$C7</f>
        <v>0</v>
      </c>
      <c r="D8" s="1539">
        <f t="shared" si="0"/>
        <v>0</v>
      </c>
      <c r="E8" s="1540"/>
      <c r="F8" s="1541"/>
      <c r="G8" s="1536"/>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537"/>
      <c r="AM8" s="1537"/>
      <c r="AN8" s="1537"/>
      <c r="AO8" s="1537"/>
      <c r="AP8" s="1537"/>
      <c r="AQ8" s="1537"/>
      <c r="AR8" s="1537"/>
      <c r="AS8" s="1537"/>
      <c r="AT8" s="1537"/>
      <c r="AU8" s="1537"/>
      <c r="AV8" s="1537"/>
      <c r="AW8" s="1537"/>
      <c r="AX8" s="1537"/>
      <c r="AY8" s="1537"/>
      <c r="AZ8" s="1537"/>
      <c r="BA8" s="1537"/>
      <c r="BB8" s="1537"/>
      <c r="BC8" s="1537"/>
      <c r="BD8" s="1537"/>
      <c r="BE8" s="1537"/>
      <c r="BF8" s="1537"/>
      <c r="BG8" s="1537"/>
      <c r="BH8" s="1537"/>
      <c r="BI8" s="1537"/>
      <c r="BJ8" s="1537"/>
      <c r="BK8" s="1537"/>
      <c r="BL8" s="1537"/>
      <c r="BM8" s="1537"/>
      <c r="BN8" s="1537"/>
      <c r="BO8" s="1537"/>
      <c r="BP8" s="1537"/>
      <c r="BQ8" s="1537"/>
      <c r="BR8" s="1537"/>
      <c r="BS8" s="1537"/>
      <c r="BT8" s="1537"/>
      <c r="BU8" s="1537"/>
      <c r="BV8" s="1537"/>
      <c r="BW8" s="1537"/>
      <c r="BX8" s="1537"/>
      <c r="BY8" s="1537"/>
      <c r="BZ8" s="1537"/>
      <c r="CA8" s="1537"/>
      <c r="CB8" s="1537"/>
      <c r="CC8" s="1537"/>
      <c r="CD8" s="1537"/>
      <c r="CE8" s="1537"/>
      <c r="CF8" s="1537"/>
      <c r="CG8" s="1537"/>
      <c r="CH8" s="1537"/>
      <c r="CI8" s="1537"/>
      <c r="CJ8" s="1537"/>
      <c r="CK8" s="1537"/>
      <c r="CL8" s="1537"/>
      <c r="CM8" s="1537"/>
      <c r="CN8" s="1537"/>
      <c r="CO8" s="1537"/>
      <c r="CP8" s="1537"/>
      <c r="CQ8" s="1537"/>
      <c r="CR8" s="1537"/>
      <c r="CS8" s="1537"/>
      <c r="CT8" s="1537"/>
      <c r="CU8" s="1537"/>
      <c r="CV8" s="1537"/>
      <c r="CW8" s="1537"/>
      <c r="CX8" s="1537"/>
      <c r="CY8" s="1537"/>
      <c r="CZ8" s="1537"/>
      <c r="DA8" s="1537"/>
      <c r="DB8" s="1537"/>
      <c r="DC8" s="1537"/>
      <c r="DD8" s="1537"/>
      <c r="DE8" s="1537"/>
      <c r="DF8" s="1537"/>
      <c r="DG8" s="1537"/>
      <c r="DH8" s="1537"/>
      <c r="DI8" s="1537"/>
      <c r="DJ8" s="1537"/>
      <c r="DK8" s="1537"/>
      <c r="DL8" s="1537"/>
      <c r="DM8" s="1537"/>
      <c r="DN8" s="1537"/>
      <c r="DO8" s="1537"/>
      <c r="DP8" s="1537"/>
      <c r="DQ8" s="1537"/>
      <c r="DR8" s="1537"/>
      <c r="DS8" s="1537"/>
      <c r="DT8" s="1537"/>
      <c r="DU8" s="1537"/>
      <c r="DV8" s="1537"/>
      <c r="DW8" s="1537"/>
      <c r="DX8" s="1537"/>
      <c r="DY8" s="1537"/>
      <c r="DZ8" s="1537"/>
      <c r="EA8" s="1537"/>
      <c r="EB8" s="1537"/>
      <c r="EC8" s="1537"/>
      <c r="ED8" s="1537"/>
      <c r="EE8" s="1537"/>
      <c r="EF8" s="1537"/>
      <c r="EG8" s="1537"/>
      <c r="EH8" s="1537"/>
      <c r="EI8" s="1537"/>
      <c r="EJ8" s="1537"/>
      <c r="EK8" s="1537"/>
      <c r="EL8" s="1537"/>
      <c r="EM8" s="1537"/>
      <c r="EN8" s="1537"/>
      <c r="EO8" s="1537"/>
      <c r="EP8" s="1537"/>
      <c r="EQ8" s="1537"/>
      <c r="ER8" s="1537"/>
      <c r="ES8" s="1537"/>
      <c r="ET8" s="1537"/>
      <c r="EU8" s="1537"/>
      <c r="EV8" s="1537"/>
      <c r="EW8" s="1537"/>
      <c r="EX8" s="1537"/>
      <c r="EY8" s="1537"/>
      <c r="EZ8" s="1537"/>
      <c r="FA8" s="1537"/>
      <c r="FB8" s="1537"/>
      <c r="FC8" s="1537"/>
      <c r="FD8" s="1537"/>
      <c r="FE8" s="1537"/>
      <c r="FF8" s="1537"/>
      <c r="FG8" s="1537"/>
      <c r="FH8" s="1537"/>
      <c r="FI8" s="1537"/>
      <c r="FJ8" s="1537"/>
      <c r="FK8" s="1537"/>
      <c r="FL8" s="1537"/>
      <c r="FM8" s="1537"/>
      <c r="FN8" s="1537"/>
      <c r="FO8" s="1537"/>
      <c r="FP8" s="1537"/>
      <c r="FQ8" s="1537"/>
      <c r="FR8" s="1537"/>
      <c r="FS8" s="1537"/>
      <c r="FT8" s="1537"/>
      <c r="FU8" s="1537"/>
      <c r="FV8" s="1537"/>
      <c r="FW8" s="1537"/>
      <c r="FX8" s="1537"/>
      <c r="FY8" s="1537"/>
      <c r="FZ8" s="1537"/>
      <c r="GA8" s="1537"/>
      <c r="GB8" s="1537"/>
      <c r="GC8" s="1537"/>
      <c r="GD8" s="1537"/>
      <c r="GE8" s="1537"/>
      <c r="GF8" s="1537"/>
      <c r="GG8" s="1537"/>
      <c r="GH8" s="1537"/>
      <c r="GI8" s="1537"/>
      <c r="GJ8" s="1537"/>
      <c r="GK8" s="1537"/>
      <c r="GL8" s="1537"/>
      <c r="GM8" s="1537"/>
      <c r="GN8" s="1537"/>
      <c r="GO8" s="1537"/>
      <c r="GP8" s="1537"/>
      <c r="GQ8" s="1537"/>
      <c r="GR8" s="1537"/>
      <c r="GS8" s="1537"/>
      <c r="GT8" s="1537"/>
      <c r="GU8" s="1537"/>
      <c r="GV8" s="1537"/>
      <c r="GW8" s="1537"/>
      <c r="GX8" s="1537"/>
      <c r="GY8" s="1537"/>
      <c r="GZ8" s="1537"/>
      <c r="HA8" s="1537"/>
      <c r="HB8" s="1537"/>
      <c r="HC8" s="1537"/>
      <c r="HD8" s="1537"/>
      <c r="HE8" s="1537"/>
      <c r="HF8" s="1537"/>
      <c r="HG8" s="1537"/>
      <c r="HH8" s="1537"/>
      <c r="HI8" s="1537"/>
      <c r="HJ8" s="1537"/>
      <c r="HK8" s="1537"/>
      <c r="HL8" s="1537"/>
      <c r="HM8" s="1537"/>
      <c r="HN8" s="1537"/>
      <c r="HO8" s="1537"/>
      <c r="HP8" s="1537"/>
      <c r="HQ8" s="1537"/>
      <c r="HR8" s="1537"/>
      <c r="HS8" s="1537"/>
      <c r="HT8" s="1537"/>
      <c r="HU8" s="1537"/>
      <c r="HV8" s="1537"/>
      <c r="HW8" s="1537"/>
      <c r="HX8" s="1537"/>
      <c r="HY8" s="1537"/>
      <c r="HZ8" s="1537"/>
      <c r="IA8" s="1537"/>
      <c r="IB8" s="1537"/>
      <c r="IC8" s="1537"/>
      <c r="ID8" s="1537"/>
      <c r="IE8" s="1537"/>
      <c r="IF8" s="1537"/>
      <c r="IG8" s="1537"/>
      <c r="IH8" s="1537"/>
      <c r="II8" s="1537"/>
      <c r="IJ8" s="1537"/>
      <c r="IK8" s="1537"/>
      <c r="IL8" s="1537"/>
      <c r="IM8" s="1537"/>
      <c r="IN8" s="1537"/>
      <c r="IO8" s="1537"/>
      <c r="IP8" s="1537"/>
      <c r="IQ8" s="1537"/>
      <c r="IR8" s="1537"/>
      <c r="IS8" s="1537"/>
    </row>
    <row r="9" spans="1:253" s="324" customFormat="1">
      <c r="A9" s="341" t="s">
        <v>1791</v>
      </c>
      <c r="B9" s="1539">
        <f>SUM(B5:B8)</f>
        <v>1888906</v>
      </c>
      <c r="C9" s="1539">
        <f>SUM(C5:C8)</f>
        <v>1888906</v>
      </c>
      <c r="D9" s="1539">
        <f t="shared" si="0"/>
        <v>0</v>
      </c>
      <c r="E9" s="1540"/>
      <c r="F9" s="1541"/>
      <c r="G9" s="1536"/>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7"/>
      <c r="AO9" s="1537"/>
      <c r="AP9" s="1537"/>
      <c r="AQ9" s="1537"/>
      <c r="AR9" s="1537"/>
      <c r="AS9" s="1537"/>
      <c r="AT9" s="1537"/>
      <c r="AU9" s="1537"/>
      <c r="AV9" s="1537"/>
      <c r="AW9" s="1537"/>
      <c r="AX9" s="1537"/>
      <c r="AY9" s="1537"/>
      <c r="AZ9" s="1537"/>
      <c r="BA9" s="1537"/>
      <c r="BB9" s="1537"/>
      <c r="BC9" s="1537"/>
      <c r="BD9" s="1537"/>
      <c r="BE9" s="1537"/>
      <c r="BF9" s="1537"/>
      <c r="BG9" s="1537"/>
      <c r="BH9" s="1537"/>
      <c r="BI9" s="1537"/>
      <c r="BJ9" s="1537"/>
      <c r="BK9" s="1537"/>
      <c r="BL9" s="1537"/>
      <c r="BM9" s="1537"/>
      <c r="BN9" s="1537"/>
      <c r="BO9" s="1537"/>
      <c r="BP9" s="1537"/>
      <c r="BQ9" s="1537"/>
      <c r="BR9" s="1537"/>
      <c r="BS9" s="1537"/>
      <c r="BT9" s="1537"/>
      <c r="BU9" s="1537"/>
      <c r="BV9" s="1537"/>
      <c r="BW9" s="1537"/>
      <c r="BX9" s="1537"/>
      <c r="BY9" s="1537"/>
      <c r="BZ9" s="1537"/>
      <c r="CA9" s="1537"/>
      <c r="CB9" s="1537"/>
      <c r="CC9" s="1537"/>
      <c r="CD9" s="1537"/>
      <c r="CE9" s="1537"/>
      <c r="CF9" s="1537"/>
      <c r="CG9" s="1537"/>
      <c r="CH9" s="1537"/>
      <c r="CI9" s="1537"/>
      <c r="CJ9" s="1537"/>
      <c r="CK9" s="1537"/>
      <c r="CL9" s="1537"/>
      <c r="CM9" s="1537"/>
      <c r="CN9" s="1537"/>
      <c r="CO9" s="1537"/>
      <c r="CP9" s="1537"/>
      <c r="CQ9" s="1537"/>
      <c r="CR9" s="1537"/>
      <c r="CS9" s="1537"/>
      <c r="CT9" s="1537"/>
      <c r="CU9" s="1537"/>
      <c r="CV9" s="1537"/>
      <c r="CW9" s="1537"/>
      <c r="CX9" s="1537"/>
      <c r="CY9" s="1537"/>
      <c r="CZ9" s="1537"/>
      <c r="DA9" s="1537"/>
      <c r="DB9" s="1537"/>
      <c r="DC9" s="1537"/>
      <c r="DD9" s="1537"/>
      <c r="DE9" s="1537"/>
      <c r="DF9" s="1537"/>
      <c r="DG9" s="1537"/>
      <c r="DH9" s="1537"/>
      <c r="DI9" s="1537"/>
      <c r="DJ9" s="1537"/>
      <c r="DK9" s="1537"/>
      <c r="DL9" s="1537"/>
      <c r="DM9" s="1537"/>
      <c r="DN9" s="1537"/>
      <c r="DO9" s="1537"/>
      <c r="DP9" s="1537"/>
      <c r="DQ9" s="1537"/>
      <c r="DR9" s="1537"/>
      <c r="DS9" s="1537"/>
      <c r="DT9" s="1537"/>
      <c r="DU9" s="1537"/>
      <c r="DV9" s="1537"/>
      <c r="DW9" s="1537"/>
      <c r="DX9" s="1537"/>
      <c r="DY9" s="1537"/>
      <c r="DZ9" s="1537"/>
      <c r="EA9" s="1537"/>
      <c r="EB9" s="1537"/>
      <c r="EC9" s="1537"/>
      <c r="ED9" s="1537"/>
      <c r="EE9" s="1537"/>
      <c r="EF9" s="1537"/>
      <c r="EG9" s="1537"/>
      <c r="EH9" s="1537"/>
      <c r="EI9" s="1537"/>
      <c r="EJ9" s="1537"/>
      <c r="EK9" s="1537"/>
      <c r="EL9" s="1537"/>
      <c r="EM9" s="1537"/>
      <c r="EN9" s="1537"/>
      <c r="EO9" s="1537"/>
      <c r="EP9" s="1537"/>
      <c r="EQ9" s="1537"/>
      <c r="ER9" s="1537"/>
      <c r="ES9" s="1537"/>
      <c r="ET9" s="1537"/>
      <c r="EU9" s="1537"/>
      <c r="EV9" s="1537"/>
      <c r="EW9" s="1537"/>
      <c r="EX9" s="1537"/>
      <c r="EY9" s="1537"/>
      <c r="EZ9" s="1537"/>
      <c r="FA9" s="1537"/>
      <c r="FB9" s="1537"/>
      <c r="FC9" s="1537"/>
      <c r="FD9" s="1537"/>
      <c r="FE9" s="1537"/>
      <c r="FF9" s="1537"/>
      <c r="FG9" s="1537"/>
      <c r="FH9" s="1537"/>
      <c r="FI9" s="1537"/>
      <c r="FJ9" s="1537"/>
      <c r="FK9" s="1537"/>
      <c r="FL9" s="1537"/>
      <c r="FM9" s="1537"/>
      <c r="FN9" s="1537"/>
      <c r="FO9" s="1537"/>
      <c r="FP9" s="1537"/>
      <c r="FQ9" s="1537"/>
      <c r="FR9" s="1537"/>
      <c r="FS9" s="1537"/>
      <c r="FT9" s="1537"/>
      <c r="FU9" s="1537"/>
      <c r="FV9" s="1537"/>
      <c r="FW9" s="1537"/>
      <c r="FX9" s="1537"/>
      <c r="FY9" s="1537"/>
      <c r="FZ9" s="1537"/>
      <c r="GA9" s="1537"/>
      <c r="GB9" s="1537"/>
      <c r="GC9" s="1537"/>
      <c r="GD9" s="1537"/>
      <c r="GE9" s="1537"/>
      <c r="GF9" s="1537"/>
      <c r="GG9" s="1537"/>
      <c r="GH9" s="1537"/>
      <c r="GI9" s="1537"/>
      <c r="GJ9" s="1537"/>
      <c r="GK9" s="1537"/>
      <c r="GL9" s="1537"/>
      <c r="GM9" s="1537"/>
      <c r="GN9" s="1537"/>
      <c r="GO9" s="1537"/>
      <c r="GP9" s="1537"/>
      <c r="GQ9" s="1537"/>
      <c r="GR9" s="1537"/>
      <c r="GS9" s="1537"/>
      <c r="GT9" s="1537"/>
      <c r="GU9" s="1537"/>
      <c r="GV9" s="1537"/>
      <c r="GW9" s="1537"/>
      <c r="GX9" s="1537"/>
      <c r="GY9" s="1537"/>
      <c r="GZ9" s="1537"/>
      <c r="HA9" s="1537"/>
      <c r="HB9" s="1537"/>
      <c r="HC9" s="1537"/>
      <c r="HD9" s="1537"/>
      <c r="HE9" s="1537"/>
      <c r="HF9" s="1537"/>
      <c r="HG9" s="1537"/>
      <c r="HH9" s="1537"/>
      <c r="HI9" s="1537"/>
      <c r="HJ9" s="1537"/>
      <c r="HK9" s="1537"/>
      <c r="HL9" s="1537"/>
      <c r="HM9" s="1537"/>
      <c r="HN9" s="1537"/>
      <c r="HO9" s="1537"/>
      <c r="HP9" s="1537"/>
      <c r="HQ9" s="1537"/>
      <c r="HR9" s="1537"/>
      <c r="HS9" s="1537"/>
      <c r="HT9" s="1537"/>
      <c r="HU9" s="1537"/>
      <c r="HV9" s="1537"/>
      <c r="HW9" s="1537"/>
      <c r="HX9" s="1537"/>
      <c r="HY9" s="1537"/>
      <c r="HZ9" s="1537"/>
      <c r="IA9" s="1537"/>
      <c r="IB9" s="1537"/>
      <c r="IC9" s="1537"/>
      <c r="ID9" s="1537"/>
      <c r="IE9" s="1537"/>
      <c r="IF9" s="1537"/>
      <c r="IG9" s="1537"/>
      <c r="IH9" s="1537"/>
      <c r="II9" s="1537"/>
      <c r="IJ9" s="1537"/>
      <c r="IK9" s="1537"/>
      <c r="IL9" s="1537"/>
      <c r="IM9" s="1537"/>
      <c r="IN9" s="1537"/>
      <c r="IO9" s="1537"/>
      <c r="IP9" s="1537"/>
      <c r="IQ9" s="1537"/>
      <c r="IR9" s="1537"/>
      <c r="IS9" s="1537"/>
    </row>
    <row r="10" spans="1:253" s="324" customFormat="1">
      <c r="A10" s="340" t="s">
        <v>1792</v>
      </c>
      <c r="B10" s="1538">
        <f>'Sources and Uses Budget'!$C9</f>
        <v>0</v>
      </c>
      <c r="C10" s="1538">
        <f>'Sources and Uses Budget'!$C9</f>
        <v>0</v>
      </c>
      <c r="D10" s="1539">
        <f t="shared" si="0"/>
        <v>0</v>
      </c>
      <c r="E10" s="1540"/>
      <c r="F10" s="1541"/>
      <c r="G10" s="1536"/>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537"/>
      <c r="AM10" s="1537"/>
      <c r="AN10" s="1537"/>
      <c r="AO10" s="1537"/>
      <c r="AP10" s="1537"/>
      <c r="AQ10" s="1537"/>
      <c r="AR10" s="1537"/>
      <c r="AS10" s="1537"/>
      <c r="AT10" s="1537"/>
      <c r="AU10" s="1537"/>
      <c r="AV10" s="1537"/>
      <c r="AW10" s="1537"/>
      <c r="AX10" s="1537"/>
      <c r="AY10" s="1537"/>
      <c r="AZ10" s="1537"/>
      <c r="BA10" s="1537"/>
      <c r="BB10" s="1537"/>
      <c r="BC10" s="1537"/>
      <c r="BD10" s="1537"/>
      <c r="BE10" s="1537"/>
      <c r="BF10" s="1537"/>
      <c r="BG10" s="1537"/>
      <c r="BH10" s="1537"/>
      <c r="BI10" s="1537"/>
      <c r="BJ10" s="1537"/>
      <c r="BK10" s="1537"/>
      <c r="BL10" s="1537"/>
      <c r="BM10" s="1537"/>
      <c r="BN10" s="1537"/>
      <c r="BO10" s="1537"/>
      <c r="BP10" s="1537"/>
      <c r="BQ10" s="1537"/>
      <c r="BR10" s="1537"/>
      <c r="BS10" s="1537"/>
      <c r="BT10" s="1537"/>
      <c r="BU10" s="1537"/>
      <c r="BV10" s="1537"/>
      <c r="BW10" s="1537"/>
      <c r="BX10" s="1537"/>
      <c r="BY10" s="1537"/>
      <c r="BZ10" s="1537"/>
      <c r="CA10" s="1537"/>
      <c r="CB10" s="1537"/>
      <c r="CC10" s="1537"/>
      <c r="CD10" s="1537"/>
      <c r="CE10" s="1537"/>
      <c r="CF10" s="1537"/>
      <c r="CG10" s="1537"/>
      <c r="CH10" s="1537"/>
      <c r="CI10" s="1537"/>
      <c r="CJ10" s="1537"/>
      <c r="CK10" s="1537"/>
      <c r="CL10" s="1537"/>
      <c r="CM10" s="1537"/>
      <c r="CN10" s="1537"/>
      <c r="CO10" s="1537"/>
      <c r="CP10" s="1537"/>
      <c r="CQ10" s="1537"/>
      <c r="CR10" s="1537"/>
      <c r="CS10" s="1537"/>
      <c r="CT10" s="1537"/>
      <c r="CU10" s="1537"/>
      <c r="CV10" s="1537"/>
      <c r="CW10" s="1537"/>
      <c r="CX10" s="1537"/>
      <c r="CY10" s="1537"/>
      <c r="CZ10" s="1537"/>
      <c r="DA10" s="1537"/>
      <c r="DB10" s="1537"/>
      <c r="DC10" s="1537"/>
      <c r="DD10" s="1537"/>
      <c r="DE10" s="1537"/>
      <c r="DF10" s="1537"/>
      <c r="DG10" s="1537"/>
      <c r="DH10" s="1537"/>
      <c r="DI10" s="1537"/>
      <c r="DJ10" s="1537"/>
      <c r="DK10" s="1537"/>
      <c r="DL10" s="1537"/>
      <c r="DM10" s="1537"/>
      <c r="DN10" s="1537"/>
      <c r="DO10" s="1537"/>
      <c r="DP10" s="1537"/>
      <c r="DQ10" s="1537"/>
      <c r="DR10" s="1537"/>
      <c r="DS10" s="1537"/>
      <c r="DT10" s="1537"/>
      <c r="DU10" s="1537"/>
      <c r="DV10" s="1537"/>
      <c r="DW10" s="1537"/>
      <c r="DX10" s="1537"/>
      <c r="DY10" s="1537"/>
      <c r="DZ10" s="1537"/>
      <c r="EA10" s="1537"/>
      <c r="EB10" s="1537"/>
      <c r="EC10" s="1537"/>
      <c r="ED10" s="1537"/>
      <c r="EE10" s="1537"/>
      <c r="EF10" s="1537"/>
      <c r="EG10" s="1537"/>
      <c r="EH10" s="1537"/>
      <c r="EI10" s="1537"/>
      <c r="EJ10" s="1537"/>
      <c r="EK10" s="1537"/>
      <c r="EL10" s="1537"/>
      <c r="EM10" s="1537"/>
      <c r="EN10" s="1537"/>
      <c r="EO10" s="1537"/>
      <c r="EP10" s="1537"/>
      <c r="EQ10" s="1537"/>
      <c r="ER10" s="1537"/>
      <c r="ES10" s="1537"/>
      <c r="ET10" s="1537"/>
      <c r="EU10" s="1537"/>
      <c r="EV10" s="1537"/>
      <c r="EW10" s="1537"/>
      <c r="EX10" s="1537"/>
      <c r="EY10" s="1537"/>
      <c r="EZ10" s="1537"/>
      <c r="FA10" s="1537"/>
      <c r="FB10" s="1537"/>
      <c r="FC10" s="1537"/>
      <c r="FD10" s="1537"/>
      <c r="FE10" s="1537"/>
      <c r="FF10" s="1537"/>
      <c r="FG10" s="1537"/>
      <c r="FH10" s="1537"/>
      <c r="FI10" s="1537"/>
      <c r="FJ10" s="1537"/>
      <c r="FK10" s="1537"/>
      <c r="FL10" s="1537"/>
      <c r="FM10" s="1537"/>
      <c r="FN10" s="1537"/>
      <c r="FO10" s="1537"/>
      <c r="FP10" s="1537"/>
      <c r="FQ10" s="1537"/>
      <c r="FR10" s="1537"/>
      <c r="FS10" s="1537"/>
      <c r="FT10" s="1537"/>
      <c r="FU10" s="1537"/>
      <c r="FV10" s="1537"/>
      <c r="FW10" s="1537"/>
      <c r="FX10" s="1537"/>
      <c r="FY10" s="1537"/>
      <c r="FZ10" s="1537"/>
      <c r="GA10" s="1537"/>
      <c r="GB10" s="1537"/>
      <c r="GC10" s="1537"/>
      <c r="GD10" s="1537"/>
      <c r="GE10" s="1537"/>
      <c r="GF10" s="1537"/>
      <c r="GG10" s="1537"/>
      <c r="GH10" s="1537"/>
      <c r="GI10" s="1537"/>
      <c r="GJ10" s="1537"/>
      <c r="GK10" s="1537"/>
      <c r="GL10" s="1537"/>
      <c r="GM10" s="1537"/>
      <c r="GN10" s="1537"/>
      <c r="GO10" s="1537"/>
      <c r="GP10" s="1537"/>
      <c r="GQ10" s="1537"/>
      <c r="GR10" s="1537"/>
      <c r="GS10" s="1537"/>
      <c r="GT10" s="1537"/>
      <c r="GU10" s="1537"/>
      <c r="GV10" s="1537"/>
      <c r="GW10" s="1537"/>
      <c r="GX10" s="1537"/>
      <c r="GY10" s="1537"/>
      <c r="GZ10" s="1537"/>
      <c r="HA10" s="1537"/>
      <c r="HB10" s="1537"/>
      <c r="HC10" s="1537"/>
      <c r="HD10" s="1537"/>
      <c r="HE10" s="1537"/>
      <c r="HF10" s="1537"/>
      <c r="HG10" s="1537"/>
      <c r="HH10" s="1537"/>
      <c r="HI10" s="1537"/>
      <c r="HJ10" s="1537"/>
      <c r="HK10" s="1537"/>
      <c r="HL10" s="1537"/>
      <c r="HM10" s="1537"/>
      <c r="HN10" s="1537"/>
      <c r="HO10" s="1537"/>
      <c r="HP10" s="1537"/>
      <c r="HQ10" s="1537"/>
      <c r="HR10" s="1537"/>
      <c r="HS10" s="1537"/>
      <c r="HT10" s="1537"/>
      <c r="HU10" s="1537"/>
      <c r="HV10" s="1537"/>
      <c r="HW10" s="1537"/>
      <c r="HX10" s="1537"/>
      <c r="HY10" s="1537"/>
      <c r="HZ10" s="1537"/>
      <c r="IA10" s="1537"/>
      <c r="IB10" s="1537"/>
      <c r="IC10" s="1537"/>
      <c r="ID10" s="1537"/>
      <c r="IE10" s="1537"/>
      <c r="IF10" s="1537"/>
      <c r="IG10" s="1537"/>
      <c r="IH10" s="1537"/>
      <c r="II10" s="1537"/>
      <c r="IJ10" s="1537"/>
      <c r="IK10" s="1537"/>
      <c r="IL10" s="1537"/>
      <c r="IM10" s="1537"/>
      <c r="IN10" s="1537"/>
      <c r="IO10" s="1537"/>
      <c r="IP10" s="1537"/>
      <c r="IQ10" s="1537"/>
      <c r="IR10" s="1537"/>
      <c r="IS10" s="1537"/>
    </row>
    <row r="11" spans="1:253" s="324" customFormat="1">
      <c r="A11" s="340" t="s">
        <v>1793</v>
      </c>
      <c r="B11" s="1538">
        <f>'Sources and Uses Budget'!$C10</f>
        <v>40000</v>
      </c>
      <c r="C11" s="1538">
        <f>'Sources and Uses Budget'!$C10</f>
        <v>40000</v>
      </c>
      <c r="D11" s="1539">
        <f t="shared" si="0"/>
        <v>0</v>
      </c>
      <c r="E11" s="1540"/>
      <c r="F11" s="1541"/>
      <c r="G11" s="1536"/>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537"/>
      <c r="AJ11" s="1537"/>
      <c r="AK11" s="1537"/>
      <c r="AL11" s="1537"/>
      <c r="AM11" s="1537"/>
      <c r="AN11" s="1537"/>
      <c r="AO11" s="1537"/>
      <c r="AP11" s="1537"/>
      <c r="AQ11" s="1537"/>
      <c r="AR11" s="1537"/>
      <c r="AS11" s="1537"/>
      <c r="AT11" s="1537"/>
      <c r="AU11" s="1537"/>
      <c r="AV11" s="1537"/>
      <c r="AW11" s="1537"/>
      <c r="AX11" s="1537"/>
      <c r="AY11" s="1537"/>
      <c r="AZ11" s="1537"/>
      <c r="BA11" s="1537"/>
      <c r="BB11" s="1537"/>
      <c r="BC11" s="1537"/>
      <c r="BD11" s="1537"/>
      <c r="BE11" s="1537"/>
      <c r="BF11" s="1537"/>
      <c r="BG11" s="1537"/>
      <c r="BH11" s="1537"/>
      <c r="BI11" s="1537"/>
      <c r="BJ11" s="1537"/>
      <c r="BK11" s="1537"/>
      <c r="BL11" s="1537"/>
      <c r="BM11" s="1537"/>
      <c r="BN11" s="1537"/>
      <c r="BO11" s="1537"/>
      <c r="BP11" s="1537"/>
      <c r="BQ11" s="1537"/>
      <c r="BR11" s="1537"/>
      <c r="BS11" s="1537"/>
      <c r="BT11" s="1537"/>
      <c r="BU11" s="1537"/>
      <c r="BV11" s="1537"/>
      <c r="BW11" s="1537"/>
      <c r="BX11" s="1537"/>
      <c r="BY11" s="1537"/>
      <c r="BZ11" s="1537"/>
      <c r="CA11" s="1537"/>
      <c r="CB11" s="1537"/>
      <c r="CC11" s="1537"/>
      <c r="CD11" s="1537"/>
      <c r="CE11" s="1537"/>
      <c r="CF11" s="1537"/>
      <c r="CG11" s="1537"/>
      <c r="CH11" s="1537"/>
      <c r="CI11" s="1537"/>
      <c r="CJ11" s="1537"/>
      <c r="CK11" s="1537"/>
      <c r="CL11" s="1537"/>
      <c r="CM11" s="1537"/>
      <c r="CN11" s="1537"/>
      <c r="CO11" s="1537"/>
      <c r="CP11" s="1537"/>
      <c r="CQ11" s="1537"/>
      <c r="CR11" s="1537"/>
      <c r="CS11" s="1537"/>
      <c r="CT11" s="1537"/>
      <c r="CU11" s="1537"/>
      <c r="CV11" s="1537"/>
      <c r="CW11" s="1537"/>
      <c r="CX11" s="1537"/>
      <c r="CY11" s="1537"/>
      <c r="CZ11" s="1537"/>
      <c r="DA11" s="1537"/>
      <c r="DB11" s="1537"/>
      <c r="DC11" s="1537"/>
      <c r="DD11" s="1537"/>
      <c r="DE11" s="1537"/>
      <c r="DF11" s="1537"/>
      <c r="DG11" s="1537"/>
      <c r="DH11" s="1537"/>
      <c r="DI11" s="1537"/>
      <c r="DJ11" s="1537"/>
      <c r="DK11" s="1537"/>
      <c r="DL11" s="1537"/>
      <c r="DM11" s="1537"/>
      <c r="DN11" s="1537"/>
      <c r="DO11" s="1537"/>
      <c r="DP11" s="1537"/>
      <c r="DQ11" s="1537"/>
      <c r="DR11" s="1537"/>
      <c r="DS11" s="1537"/>
      <c r="DT11" s="1537"/>
      <c r="DU11" s="1537"/>
      <c r="DV11" s="1537"/>
      <c r="DW11" s="1537"/>
      <c r="DX11" s="1537"/>
      <c r="DY11" s="1537"/>
      <c r="DZ11" s="1537"/>
      <c r="EA11" s="1537"/>
      <c r="EB11" s="1537"/>
      <c r="EC11" s="1537"/>
      <c r="ED11" s="1537"/>
      <c r="EE11" s="1537"/>
      <c r="EF11" s="1537"/>
      <c r="EG11" s="1537"/>
      <c r="EH11" s="1537"/>
      <c r="EI11" s="1537"/>
      <c r="EJ11" s="1537"/>
      <c r="EK11" s="1537"/>
      <c r="EL11" s="1537"/>
      <c r="EM11" s="1537"/>
      <c r="EN11" s="1537"/>
      <c r="EO11" s="1537"/>
      <c r="EP11" s="1537"/>
      <c r="EQ11" s="1537"/>
      <c r="ER11" s="1537"/>
      <c r="ES11" s="1537"/>
      <c r="ET11" s="1537"/>
      <c r="EU11" s="1537"/>
      <c r="EV11" s="1537"/>
      <c r="EW11" s="1537"/>
      <c r="EX11" s="1537"/>
      <c r="EY11" s="1537"/>
      <c r="EZ11" s="1537"/>
      <c r="FA11" s="1537"/>
      <c r="FB11" s="1537"/>
      <c r="FC11" s="1537"/>
      <c r="FD11" s="1537"/>
      <c r="FE11" s="1537"/>
      <c r="FF11" s="1537"/>
      <c r="FG11" s="1537"/>
      <c r="FH11" s="1537"/>
      <c r="FI11" s="1537"/>
      <c r="FJ11" s="1537"/>
      <c r="FK11" s="1537"/>
      <c r="FL11" s="1537"/>
      <c r="FM11" s="1537"/>
      <c r="FN11" s="1537"/>
      <c r="FO11" s="1537"/>
      <c r="FP11" s="1537"/>
      <c r="FQ11" s="1537"/>
      <c r="FR11" s="1537"/>
      <c r="FS11" s="1537"/>
      <c r="FT11" s="1537"/>
      <c r="FU11" s="1537"/>
      <c r="FV11" s="1537"/>
      <c r="FW11" s="1537"/>
      <c r="FX11" s="1537"/>
      <c r="FY11" s="1537"/>
      <c r="FZ11" s="1537"/>
      <c r="GA11" s="1537"/>
      <c r="GB11" s="1537"/>
      <c r="GC11" s="1537"/>
      <c r="GD11" s="1537"/>
      <c r="GE11" s="1537"/>
      <c r="GF11" s="1537"/>
      <c r="GG11" s="1537"/>
      <c r="GH11" s="1537"/>
      <c r="GI11" s="1537"/>
      <c r="GJ11" s="1537"/>
      <c r="GK11" s="1537"/>
      <c r="GL11" s="1537"/>
      <c r="GM11" s="1537"/>
      <c r="GN11" s="1537"/>
      <c r="GO11" s="1537"/>
      <c r="GP11" s="1537"/>
      <c r="GQ11" s="1537"/>
      <c r="GR11" s="1537"/>
      <c r="GS11" s="1537"/>
      <c r="GT11" s="1537"/>
      <c r="GU11" s="1537"/>
      <c r="GV11" s="1537"/>
      <c r="GW11" s="1537"/>
      <c r="GX11" s="1537"/>
      <c r="GY11" s="1537"/>
      <c r="GZ11" s="1537"/>
      <c r="HA11" s="1537"/>
      <c r="HB11" s="1537"/>
      <c r="HC11" s="1537"/>
      <c r="HD11" s="1537"/>
      <c r="HE11" s="1537"/>
      <c r="HF11" s="1537"/>
      <c r="HG11" s="1537"/>
      <c r="HH11" s="1537"/>
      <c r="HI11" s="1537"/>
      <c r="HJ11" s="1537"/>
      <c r="HK11" s="1537"/>
      <c r="HL11" s="1537"/>
      <c r="HM11" s="1537"/>
      <c r="HN11" s="1537"/>
      <c r="HO11" s="1537"/>
      <c r="HP11" s="1537"/>
      <c r="HQ11" s="1537"/>
      <c r="HR11" s="1537"/>
      <c r="HS11" s="1537"/>
      <c r="HT11" s="1537"/>
      <c r="HU11" s="1537"/>
      <c r="HV11" s="1537"/>
      <c r="HW11" s="1537"/>
      <c r="HX11" s="1537"/>
      <c r="HY11" s="1537"/>
      <c r="HZ11" s="1537"/>
      <c r="IA11" s="1537"/>
      <c r="IB11" s="1537"/>
      <c r="IC11" s="1537"/>
      <c r="ID11" s="1537"/>
      <c r="IE11" s="1537"/>
      <c r="IF11" s="1537"/>
      <c r="IG11" s="1537"/>
      <c r="IH11" s="1537"/>
      <c r="II11" s="1537"/>
      <c r="IJ11" s="1537"/>
      <c r="IK11" s="1537"/>
      <c r="IL11" s="1537"/>
      <c r="IM11" s="1537"/>
      <c r="IN11" s="1537"/>
      <c r="IO11" s="1537"/>
      <c r="IP11" s="1537"/>
      <c r="IQ11" s="1537"/>
      <c r="IR11" s="1537"/>
      <c r="IS11" s="1537"/>
    </row>
    <row r="12" spans="1:253" s="324" customFormat="1">
      <c r="A12" s="341" t="s">
        <v>1794</v>
      </c>
      <c r="B12" s="1539">
        <f>SUM(B10:B11)</f>
        <v>40000</v>
      </c>
      <c r="C12" s="1539">
        <f>SUM(C10:C11)</f>
        <v>40000</v>
      </c>
      <c r="D12" s="1539">
        <f t="shared" si="0"/>
        <v>0</v>
      </c>
      <c r="E12" s="1540"/>
      <c r="F12" s="1541"/>
      <c r="G12" s="1536"/>
      <c r="H12" s="1537"/>
      <c r="I12" s="1537"/>
      <c r="J12" s="1537"/>
      <c r="K12" s="1537"/>
      <c r="L12" s="1537"/>
      <c r="M12" s="1537"/>
      <c r="N12" s="1537"/>
      <c r="O12" s="1537"/>
      <c r="P12" s="1537"/>
      <c r="Q12" s="1537"/>
      <c r="R12" s="1537"/>
      <c r="S12" s="1537"/>
      <c r="T12" s="1537"/>
      <c r="U12" s="1537"/>
      <c r="V12" s="1537"/>
      <c r="W12" s="1537"/>
      <c r="X12" s="1537"/>
      <c r="Y12" s="1537"/>
      <c r="Z12" s="1537"/>
      <c r="AA12" s="1537"/>
      <c r="AB12" s="1537"/>
      <c r="AC12" s="1537"/>
      <c r="AD12" s="1537"/>
      <c r="AE12" s="1537"/>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537"/>
      <c r="BE12" s="1537"/>
      <c r="BF12" s="1537"/>
      <c r="BG12" s="1537"/>
      <c r="BH12" s="1537"/>
      <c r="BI12" s="1537"/>
      <c r="BJ12" s="1537"/>
      <c r="BK12" s="1537"/>
      <c r="BL12" s="1537"/>
      <c r="BM12" s="1537"/>
      <c r="BN12" s="1537"/>
      <c r="BO12" s="1537"/>
      <c r="BP12" s="1537"/>
      <c r="BQ12" s="1537"/>
      <c r="BR12" s="1537"/>
      <c r="BS12" s="1537"/>
      <c r="BT12" s="1537"/>
      <c r="BU12" s="1537"/>
      <c r="BV12" s="1537"/>
      <c r="BW12" s="1537"/>
      <c r="BX12" s="1537"/>
      <c r="BY12" s="1537"/>
      <c r="BZ12" s="1537"/>
      <c r="CA12" s="1537"/>
      <c r="CB12" s="1537"/>
      <c r="CC12" s="1537"/>
      <c r="CD12" s="1537"/>
      <c r="CE12" s="1537"/>
      <c r="CF12" s="1537"/>
      <c r="CG12" s="1537"/>
      <c r="CH12" s="1537"/>
      <c r="CI12" s="1537"/>
      <c r="CJ12" s="1537"/>
      <c r="CK12" s="1537"/>
      <c r="CL12" s="1537"/>
      <c r="CM12" s="1537"/>
      <c r="CN12" s="1537"/>
      <c r="CO12" s="1537"/>
      <c r="CP12" s="1537"/>
      <c r="CQ12" s="1537"/>
      <c r="CR12" s="1537"/>
      <c r="CS12" s="1537"/>
      <c r="CT12" s="1537"/>
      <c r="CU12" s="1537"/>
      <c r="CV12" s="1537"/>
      <c r="CW12" s="1537"/>
      <c r="CX12" s="1537"/>
      <c r="CY12" s="1537"/>
      <c r="CZ12" s="1537"/>
      <c r="DA12" s="1537"/>
      <c r="DB12" s="1537"/>
      <c r="DC12" s="1537"/>
      <c r="DD12" s="1537"/>
      <c r="DE12" s="1537"/>
      <c r="DF12" s="1537"/>
      <c r="DG12" s="1537"/>
      <c r="DH12" s="1537"/>
      <c r="DI12" s="1537"/>
      <c r="DJ12" s="1537"/>
      <c r="DK12" s="1537"/>
      <c r="DL12" s="1537"/>
      <c r="DM12" s="1537"/>
      <c r="DN12" s="1537"/>
      <c r="DO12" s="1537"/>
      <c r="DP12" s="1537"/>
      <c r="DQ12" s="1537"/>
      <c r="DR12" s="1537"/>
      <c r="DS12" s="1537"/>
      <c r="DT12" s="1537"/>
      <c r="DU12" s="1537"/>
      <c r="DV12" s="1537"/>
      <c r="DW12" s="1537"/>
      <c r="DX12" s="1537"/>
      <c r="DY12" s="1537"/>
      <c r="DZ12" s="1537"/>
      <c r="EA12" s="1537"/>
      <c r="EB12" s="1537"/>
      <c r="EC12" s="1537"/>
      <c r="ED12" s="1537"/>
      <c r="EE12" s="1537"/>
      <c r="EF12" s="1537"/>
      <c r="EG12" s="1537"/>
      <c r="EH12" s="1537"/>
      <c r="EI12" s="1537"/>
      <c r="EJ12" s="1537"/>
      <c r="EK12" s="1537"/>
      <c r="EL12" s="1537"/>
      <c r="EM12" s="1537"/>
      <c r="EN12" s="1537"/>
      <c r="EO12" s="1537"/>
      <c r="EP12" s="1537"/>
      <c r="EQ12" s="1537"/>
      <c r="ER12" s="1537"/>
      <c r="ES12" s="1537"/>
      <c r="ET12" s="1537"/>
      <c r="EU12" s="1537"/>
      <c r="EV12" s="1537"/>
      <c r="EW12" s="1537"/>
      <c r="EX12" s="1537"/>
      <c r="EY12" s="1537"/>
      <c r="EZ12" s="1537"/>
      <c r="FA12" s="1537"/>
      <c r="FB12" s="1537"/>
      <c r="FC12" s="1537"/>
      <c r="FD12" s="1537"/>
      <c r="FE12" s="1537"/>
      <c r="FF12" s="1537"/>
      <c r="FG12" s="1537"/>
      <c r="FH12" s="1537"/>
      <c r="FI12" s="1537"/>
      <c r="FJ12" s="1537"/>
      <c r="FK12" s="1537"/>
      <c r="FL12" s="1537"/>
      <c r="FM12" s="1537"/>
      <c r="FN12" s="1537"/>
      <c r="FO12" s="1537"/>
      <c r="FP12" s="1537"/>
      <c r="FQ12" s="1537"/>
      <c r="FR12" s="1537"/>
      <c r="FS12" s="1537"/>
      <c r="FT12" s="1537"/>
      <c r="FU12" s="1537"/>
      <c r="FV12" s="1537"/>
      <c r="FW12" s="1537"/>
      <c r="FX12" s="1537"/>
      <c r="FY12" s="1537"/>
      <c r="FZ12" s="1537"/>
      <c r="GA12" s="1537"/>
      <c r="GB12" s="1537"/>
      <c r="GC12" s="1537"/>
      <c r="GD12" s="1537"/>
      <c r="GE12" s="1537"/>
      <c r="GF12" s="1537"/>
      <c r="GG12" s="1537"/>
      <c r="GH12" s="1537"/>
      <c r="GI12" s="1537"/>
      <c r="GJ12" s="1537"/>
      <c r="GK12" s="1537"/>
      <c r="GL12" s="1537"/>
      <c r="GM12" s="1537"/>
      <c r="GN12" s="1537"/>
      <c r="GO12" s="1537"/>
      <c r="GP12" s="1537"/>
      <c r="GQ12" s="1537"/>
      <c r="GR12" s="1537"/>
      <c r="GS12" s="1537"/>
      <c r="GT12" s="1537"/>
      <c r="GU12" s="1537"/>
      <c r="GV12" s="1537"/>
      <c r="GW12" s="1537"/>
      <c r="GX12" s="1537"/>
      <c r="GY12" s="1537"/>
      <c r="GZ12" s="1537"/>
      <c r="HA12" s="1537"/>
      <c r="HB12" s="1537"/>
      <c r="HC12" s="1537"/>
      <c r="HD12" s="1537"/>
      <c r="HE12" s="1537"/>
      <c r="HF12" s="1537"/>
      <c r="HG12" s="1537"/>
      <c r="HH12" s="1537"/>
      <c r="HI12" s="1537"/>
      <c r="HJ12" s="1537"/>
      <c r="HK12" s="1537"/>
      <c r="HL12" s="1537"/>
      <c r="HM12" s="1537"/>
      <c r="HN12" s="1537"/>
      <c r="HO12" s="1537"/>
      <c r="HP12" s="1537"/>
      <c r="HQ12" s="1537"/>
      <c r="HR12" s="1537"/>
      <c r="HS12" s="1537"/>
      <c r="HT12" s="1537"/>
      <c r="HU12" s="1537"/>
      <c r="HV12" s="1537"/>
      <c r="HW12" s="1537"/>
      <c r="HX12" s="1537"/>
      <c r="HY12" s="1537"/>
      <c r="HZ12" s="1537"/>
      <c r="IA12" s="1537"/>
      <c r="IB12" s="1537"/>
      <c r="IC12" s="1537"/>
      <c r="ID12" s="1537"/>
      <c r="IE12" s="1537"/>
      <c r="IF12" s="1537"/>
      <c r="IG12" s="1537"/>
      <c r="IH12" s="1537"/>
      <c r="II12" s="1537"/>
      <c r="IJ12" s="1537"/>
      <c r="IK12" s="1537"/>
      <c r="IL12" s="1537"/>
      <c r="IM12" s="1537"/>
      <c r="IN12" s="1537"/>
      <c r="IO12" s="1537"/>
      <c r="IP12" s="1537"/>
      <c r="IQ12" s="1537"/>
      <c r="IR12" s="1537"/>
      <c r="IS12" s="1537"/>
    </row>
    <row r="13" spans="1:253" s="324" customFormat="1">
      <c r="A13" s="341" t="s">
        <v>1795</v>
      </c>
      <c r="B13" s="1539">
        <f>SUM(B9+B12)</f>
        <v>1928906</v>
      </c>
      <c r="C13" s="1539">
        <f>SUM(C9+C12)</f>
        <v>1928906</v>
      </c>
      <c r="D13" s="1539">
        <f t="shared" si="0"/>
        <v>0</v>
      </c>
      <c r="E13" s="1540"/>
      <c r="F13" s="1541"/>
      <c r="G13" s="1536"/>
      <c r="H13" s="1537"/>
      <c r="I13" s="1537"/>
      <c r="J13" s="1537"/>
      <c r="K13" s="1537"/>
      <c r="L13" s="1537"/>
      <c r="M13" s="1537"/>
      <c r="N13" s="1537"/>
      <c r="O13" s="1537"/>
      <c r="P13" s="1537"/>
      <c r="Q13" s="1537"/>
      <c r="R13" s="1537"/>
      <c r="S13" s="1537"/>
      <c r="T13" s="1537"/>
      <c r="U13" s="1537"/>
      <c r="V13" s="1537"/>
      <c r="W13" s="1537"/>
      <c r="X13" s="1537"/>
      <c r="Y13" s="1537"/>
      <c r="Z13" s="1537"/>
      <c r="AA13" s="1537"/>
      <c r="AB13" s="1537"/>
      <c r="AC13" s="1537"/>
      <c r="AD13" s="1537"/>
      <c r="AE13" s="1537"/>
      <c r="AF13" s="1537"/>
      <c r="AG13" s="1537"/>
      <c r="AH13" s="1537"/>
      <c r="AI13" s="1537"/>
      <c r="AJ13" s="1537"/>
      <c r="AK13" s="1537"/>
      <c r="AL13" s="1537"/>
      <c r="AM13" s="1537"/>
      <c r="AN13" s="1537"/>
      <c r="AO13" s="1537"/>
      <c r="AP13" s="1537"/>
      <c r="AQ13" s="1537"/>
      <c r="AR13" s="1537"/>
      <c r="AS13" s="1537"/>
      <c r="AT13" s="1537"/>
      <c r="AU13" s="1537"/>
      <c r="AV13" s="1537"/>
      <c r="AW13" s="1537"/>
      <c r="AX13" s="1537"/>
      <c r="AY13" s="1537"/>
      <c r="AZ13" s="1537"/>
      <c r="BA13" s="1537"/>
      <c r="BB13" s="1537"/>
      <c r="BC13" s="1537"/>
      <c r="BD13" s="1537"/>
      <c r="BE13" s="1537"/>
      <c r="BF13" s="1537"/>
      <c r="BG13" s="1537"/>
      <c r="BH13" s="1537"/>
      <c r="BI13" s="1537"/>
      <c r="BJ13" s="1537"/>
      <c r="BK13" s="1537"/>
      <c r="BL13" s="1537"/>
      <c r="BM13" s="1537"/>
      <c r="BN13" s="1537"/>
      <c r="BO13" s="1537"/>
      <c r="BP13" s="1537"/>
      <c r="BQ13" s="1537"/>
      <c r="BR13" s="1537"/>
      <c r="BS13" s="1537"/>
      <c r="BT13" s="1537"/>
      <c r="BU13" s="1537"/>
      <c r="BV13" s="1537"/>
      <c r="BW13" s="1537"/>
      <c r="BX13" s="1537"/>
      <c r="BY13" s="1537"/>
      <c r="BZ13" s="1537"/>
      <c r="CA13" s="1537"/>
      <c r="CB13" s="1537"/>
      <c r="CC13" s="1537"/>
      <c r="CD13" s="1537"/>
      <c r="CE13" s="1537"/>
      <c r="CF13" s="1537"/>
      <c r="CG13" s="1537"/>
      <c r="CH13" s="1537"/>
      <c r="CI13" s="1537"/>
      <c r="CJ13" s="1537"/>
      <c r="CK13" s="1537"/>
      <c r="CL13" s="1537"/>
      <c r="CM13" s="1537"/>
      <c r="CN13" s="1537"/>
      <c r="CO13" s="1537"/>
      <c r="CP13" s="1537"/>
      <c r="CQ13" s="1537"/>
      <c r="CR13" s="1537"/>
      <c r="CS13" s="1537"/>
      <c r="CT13" s="1537"/>
      <c r="CU13" s="1537"/>
      <c r="CV13" s="1537"/>
      <c r="CW13" s="1537"/>
      <c r="CX13" s="1537"/>
      <c r="CY13" s="1537"/>
      <c r="CZ13" s="1537"/>
      <c r="DA13" s="1537"/>
      <c r="DB13" s="1537"/>
      <c r="DC13" s="1537"/>
      <c r="DD13" s="1537"/>
      <c r="DE13" s="1537"/>
      <c r="DF13" s="1537"/>
      <c r="DG13" s="1537"/>
      <c r="DH13" s="1537"/>
      <c r="DI13" s="1537"/>
      <c r="DJ13" s="1537"/>
      <c r="DK13" s="1537"/>
      <c r="DL13" s="1537"/>
      <c r="DM13" s="1537"/>
      <c r="DN13" s="1537"/>
      <c r="DO13" s="1537"/>
      <c r="DP13" s="1537"/>
      <c r="DQ13" s="1537"/>
      <c r="DR13" s="1537"/>
      <c r="DS13" s="1537"/>
      <c r="DT13" s="1537"/>
      <c r="DU13" s="1537"/>
      <c r="DV13" s="1537"/>
      <c r="DW13" s="1537"/>
      <c r="DX13" s="1537"/>
      <c r="DY13" s="1537"/>
      <c r="DZ13" s="1537"/>
      <c r="EA13" s="1537"/>
      <c r="EB13" s="1537"/>
      <c r="EC13" s="1537"/>
      <c r="ED13" s="1537"/>
      <c r="EE13" s="1537"/>
      <c r="EF13" s="1537"/>
      <c r="EG13" s="1537"/>
      <c r="EH13" s="1537"/>
      <c r="EI13" s="1537"/>
      <c r="EJ13" s="1537"/>
      <c r="EK13" s="1537"/>
      <c r="EL13" s="1537"/>
      <c r="EM13" s="1537"/>
      <c r="EN13" s="1537"/>
      <c r="EO13" s="1537"/>
      <c r="EP13" s="1537"/>
      <c r="EQ13" s="1537"/>
      <c r="ER13" s="1537"/>
      <c r="ES13" s="1537"/>
      <c r="ET13" s="1537"/>
      <c r="EU13" s="1537"/>
      <c r="EV13" s="1537"/>
      <c r="EW13" s="1537"/>
      <c r="EX13" s="1537"/>
      <c r="EY13" s="1537"/>
      <c r="EZ13" s="1537"/>
      <c r="FA13" s="1537"/>
      <c r="FB13" s="1537"/>
      <c r="FC13" s="1537"/>
      <c r="FD13" s="1537"/>
      <c r="FE13" s="1537"/>
      <c r="FF13" s="1537"/>
      <c r="FG13" s="1537"/>
      <c r="FH13" s="1537"/>
      <c r="FI13" s="1537"/>
      <c r="FJ13" s="1537"/>
      <c r="FK13" s="1537"/>
      <c r="FL13" s="1537"/>
      <c r="FM13" s="1537"/>
      <c r="FN13" s="1537"/>
      <c r="FO13" s="1537"/>
      <c r="FP13" s="1537"/>
      <c r="FQ13" s="1537"/>
      <c r="FR13" s="1537"/>
      <c r="FS13" s="1537"/>
      <c r="FT13" s="1537"/>
      <c r="FU13" s="1537"/>
      <c r="FV13" s="1537"/>
      <c r="FW13" s="1537"/>
      <c r="FX13" s="1537"/>
      <c r="FY13" s="1537"/>
      <c r="FZ13" s="1537"/>
      <c r="GA13" s="1537"/>
      <c r="GB13" s="1537"/>
      <c r="GC13" s="1537"/>
      <c r="GD13" s="1537"/>
      <c r="GE13" s="1537"/>
      <c r="GF13" s="1537"/>
      <c r="GG13" s="1537"/>
      <c r="GH13" s="1537"/>
      <c r="GI13" s="1537"/>
      <c r="GJ13" s="1537"/>
      <c r="GK13" s="1537"/>
      <c r="GL13" s="1537"/>
      <c r="GM13" s="1537"/>
      <c r="GN13" s="1537"/>
      <c r="GO13" s="1537"/>
      <c r="GP13" s="1537"/>
      <c r="GQ13" s="1537"/>
      <c r="GR13" s="1537"/>
      <c r="GS13" s="1537"/>
      <c r="GT13" s="1537"/>
      <c r="GU13" s="1537"/>
      <c r="GV13" s="1537"/>
      <c r="GW13" s="1537"/>
      <c r="GX13" s="1537"/>
      <c r="GY13" s="1537"/>
      <c r="GZ13" s="1537"/>
      <c r="HA13" s="1537"/>
      <c r="HB13" s="1537"/>
      <c r="HC13" s="1537"/>
      <c r="HD13" s="1537"/>
      <c r="HE13" s="1537"/>
      <c r="HF13" s="1537"/>
      <c r="HG13" s="1537"/>
      <c r="HH13" s="1537"/>
      <c r="HI13" s="1537"/>
      <c r="HJ13" s="1537"/>
      <c r="HK13" s="1537"/>
      <c r="HL13" s="1537"/>
      <c r="HM13" s="1537"/>
      <c r="HN13" s="1537"/>
      <c r="HO13" s="1537"/>
      <c r="HP13" s="1537"/>
      <c r="HQ13" s="1537"/>
      <c r="HR13" s="1537"/>
      <c r="HS13" s="1537"/>
      <c r="HT13" s="1537"/>
      <c r="HU13" s="1537"/>
      <c r="HV13" s="1537"/>
      <c r="HW13" s="1537"/>
      <c r="HX13" s="1537"/>
      <c r="HY13" s="1537"/>
      <c r="HZ13" s="1537"/>
      <c r="IA13" s="1537"/>
      <c r="IB13" s="1537"/>
      <c r="IC13" s="1537"/>
      <c r="ID13" s="1537"/>
      <c r="IE13" s="1537"/>
      <c r="IF13" s="1537"/>
      <c r="IG13" s="1537"/>
      <c r="IH13" s="1537"/>
      <c r="II13" s="1537"/>
      <c r="IJ13" s="1537"/>
      <c r="IK13" s="1537"/>
      <c r="IL13" s="1537"/>
      <c r="IM13" s="1537"/>
      <c r="IN13" s="1537"/>
      <c r="IO13" s="1537"/>
      <c r="IP13" s="1537"/>
      <c r="IQ13" s="1537"/>
      <c r="IR13" s="1537"/>
      <c r="IS13" s="1537"/>
    </row>
    <row r="14" spans="1:253" s="324" customFormat="1">
      <c r="A14" s="342" t="s">
        <v>1796</v>
      </c>
      <c r="B14" s="1538">
        <f>'Sources and Uses Budget'!$C13</f>
        <v>647000</v>
      </c>
      <c r="C14" s="1538">
        <f>'Sources and Uses Budget'!$C13</f>
        <v>647000</v>
      </c>
      <c r="D14" s="1539">
        <f t="shared" si="0"/>
        <v>0</v>
      </c>
      <c r="E14" s="1540"/>
      <c r="F14" s="1541"/>
      <c r="G14" s="1536"/>
      <c r="H14" s="1537"/>
      <c r="I14" s="1537"/>
      <c r="J14" s="1537"/>
      <c r="K14" s="1537"/>
      <c r="L14" s="1537"/>
      <c r="M14" s="1537"/>
      <c r="N14" s="1537"/>
      <c r="O14" s="1537"/>
      <c r="P14" s="1537"/>
      <c r="Q14" s="1537"/>
      <c r="R14" s="1537"/>
      <c r="S14" s="1537"/>
      <c r="T14" s="1537"/>
      <c r="U14" s="1537"/>
      <c r="V14" s="1537"/>
      <c r="W14" s="1537"/>
      <c r="X14" s="1537"/>
      <c r="Y14" s="1537"/>
      <c r="Z14" s="1537"/>
      <c r="AA14" s="1537"/>
      <c r="AB14" s="1537"/>
      <c r="AC14" s="1537"/>
      <c r="AD14" s="1537"/>
      <c r="AE14" s="1537"/>
      <c r="AF14" s="1537"/>
      <c r="AG14" s="1537"/>
      <c r="AH14" s="1537"/>
      <c r="AI14" s="1537"/>
      <c r="AJ14" s="1537"/>
      <c r="AK14" s="1537"/>
      <c r="AL14" s="1537"/>
      <c r="AM14" s="1537"/>
      <c r="AN14" s="1537"/>
      <c r="AO14" s="1537"/>
      <c r="AP14" s="1537"/>
      <c r="AQ14" s="1537"/>
      <c r="AR14" s="1537"/>
      <c r="AS14" s="1537"/>
      <c r="AT14" s="1537"/>
      <c r="AU14" s="1537"/>
      <c r="AV14" s="1537"/>
      <c r="AW14" s="1537"/>
      <c r="AX14" s="1537"/>
      <c r="AY14" s="1537"/>
      <c r="AZ14" s="1537"/>
      <c r="BA14" s="1537"/>
      <c r="BB14" s="1537"/>
      <c r="BC14" s="1537"/>
      <c r="BD14" s="1537"/>
      <c r="BE14" s="1537"/>
      <c r="BF14" s="1537"/>
      <c r="BG14" s="1537"/>
      <c r="BH14" s="1537"/>
      <c r="BI14" s="1537"/>
      <c r="BJ14" s="1537"/>
      <c r="BK14" s="1537"/>
      <c r="BL14" s="1537"/>
      <c r="BM14" s="1537"/>
      <c r="BN14" s="1537"/>
      <c r="BO14" s="1537"/>
      <c r="BP14" s="1537"/>
      <c r="BQ14" s="1537"/>
      <c r="BR14" s="1537"/>
      <c r="BS14" s="1537"/>
      <c r="BT14" s="1537"/>
      <c r="BU14" s="1537"/>
      <c r="BV14" s="1537"/>
      <c r="BW14" s="1537"/>
      <c r="BX14" s="1537"/>
      <c r="BY14" s="1537"/>
      <c r="BZ14" s="1537"/>
      <c r="CA14" s="1537"/>
      <c r="CB14" s="1537"/>
      <c r="CC14" s="1537"/>
      <c r="CD14" s="1537"/>
      <c r="CE14" s="1537"/>
      <c r="CF14" s="1537"/>
      <c r="CG14" s="1537"/>
      <c r="CH14" s="1537"/>
      <c r="CI14" s="1537"/>
      <c r="CJ14" s="1537"/>
      <c r="CK14" s="1537"/>
      <c r="CL14" s="1537"/>
      <c r="CM14" s="1537"/>
      <c r="CN14" s="1537"/>
      <c r="CO14" s="1537"/>
      <c r="CP14" s="1537"/>
      <c r="CQ14" s="1537"/>
      <c r="CR14" s="1537"/>
      <c r="CS14" s="1537"/>
      <c r="CT14" s="1537"/>
      <c r="CU14" s="1537"/>
      <c r="CV14" s="1537"/>
      <c r="CW14" s="1537"/>
      <c r="CX14" s="1537"/>
      <c r="CY14" s="1537"/>
      <c r="CZ14" s="1537"/>
      <c r="DA14" s="1537"/>
      <c r="DB14" s="1537"/>
      <c r="DC14" s="1537"/>
      <c r="DD14" s="1537"/>
      <c r="DE14" s="1537"/>
      <c r="DF14" s="1537"/>
      <c r="DG14" s="1537"/>
      <c r="DH14" s="1537"/>
      <c r="DI14" s="1537"/>
      <c r="DJ14" s="1537"/>
      <c r="DK14" s="1537"/>
      <c r="DL14" s="1537"/>
      <c r="DM14" s="1537"/>
      <c r="DN14" s="1537"/>
      <c r="DO14" s="1537"/>
      <c r="DP14" s="1537"/>
      <c r="DQ14" s="1537"/>
      <c r="DR14" s="1537"/>
      <c r="DS14" s="1537"/>
      <c r="DT14" s="1537"/>
      <c r="DU14" s="1537"/>
      <c r="DV14" s="1537"/>
      <c r="DW14" s="1537"/>
      <c r="DX14" s="1537"/>
      <c r="DY14" s="1537"/>
      <c r="DZ14" s="1537"/>
      <c r="EA14" s="1537"/>
      <c r="EB14" s="1537"/>
      <c r="EC14" s="1537"/>
      <c r="ED14" s="1537"/>
      <c r="EE14" s="1537"/>
      <c r="EF14" s="1537"/>
      <c r="EG14" s="1537"/>
      <c r="EH14" s="1537"/>
      <c r="EI14" s="1537"/>
      <c r="EJ14" s="1537"/>
      <c r="EK14" s="1537"/>
      <c r="EL14" s="1537"/>
      <c r="EM14" s="1537"/>
      <c r="EN14" s="1537"/>
      <c r="EO14" s="1537"/>
      <c r="EP14" s="1537"/>
      <c r="EQ14" s="1537"/>
      <c r="ER14" s="1537"/>
      <c r="ES14" s="1537"/>
      <c r="ET14" s="1537"/>
      <c r="EU14" s="1537"/>
      <c r="EV14" s="1537"/>
      <c r="EW14" s="1537"/>
      <c r="EX14" s="1537"/>
      <c r="EY14" s="1537"/>
      <c r="EZ14" s="1537"/>
      <c r="FA14" s="1537"/>
      <c r="FB14" s="1537"/>
      <c r="FC14" s="1537"/>
      <c r="FD14" s="1537"/>
      <c r="FE14" s="1537"/>
      <c r="FF14" s="1537"/>
      <c r="FG14" s="1537"/>
      <c r="FH14" s="1537"/>
      <c r="FI14" s="1537"/>
      <c r="FJ14" s="1537"/>
      <c r="FK14" s="1537"/>
      <c r="FL14" s="1537"/>
      <c r="FM14" s="1537"/>
      <c r="FN14" s="1537"/>
      <c r="FO14" s="1537"/>
      <c r="FP14" s="1537"/>
      <c r="FQ14" s="1537"/>
      <c r="FR14" s="1537"/>
      <c r="FS14" s="1537"/>
      <c r="FT14" s="1537"/>
      <c r="FU14" s="1537"/>
      <c r="FV14" s="1537"/>
      <c r="FW14" s="1537"/>
      <c r="FX14" s="1537"/>
      <c r="FY14" s="1537"/>
      <c r="FZ14" s="1537"/>
      <c r="GA14" s="1537"/>
      <c r="GB14" s="1537"/>
      <c r="GC14" s="1537"/>
      <c r="GD14" s="1537"/>
      <c r="GE14" s="1537"/>
      <c r="GF14" s="1537"/>
      <c r="GG14" s="1537"/>
      <c r="GH14" s="1537"/>
      <c r="GI14" s="1537"/>
      <c r="GJ14" s="1537"/>
      <c r="GK14" s="1537"/>
      <c r="GL14" s="1537"/>
      <c r="GM14" s="1537"/>
      <c r="GN14" s="1537"/>
      <c r="GO14" s="1537"/>
      <c r="GP14" s="1537"/>
      <c r="GQ14" s="1537"/>
      <c r="GR14" s="1537"/>
      <c r="GS14" s="1537"/>
      <c r="GT14" s="1537"/>
      <c r="GU14" s="1537"/>
      <c r="GV14" s="1537"/>
      <c r="GW14" s="1537"/>
      <c r="GX14" s="1537"/>
      <c r="GY14" s="1537"/>
      <c r="GZ14" s="1537"/>
      <c r="HA14" s="1537"/>
      <c r="HB14" s="1537"/>
      <c r="HC14" s="1537"/>
      <c r="HD14" s="1537"/>
      <c r="HE14" s="1537"/>
      <c r="HF14" s="1537"/>
      <c r="HG14" s="1537"/>
      <c r="HH14" s="1537"/>
      <c r="HI14" s="1537"/>
      <c r="HJ14" s="1537"/>
      <c r="HK14" s="1537"/>
      <c r="HL14" s="1537"/>
      <c r="HM14" s="1537"/>
      <c r="HN14" s="1537"/>
      <c r="HO14" s="1537"/>
      <c r="HP14" s="1537"/>
      <c r="HQ14" s="1537"/>
      <c r="HR14" s="1537"/>
      <c r="HS14" s="1537"/>
      <c r="HT14" s="1537"/>
      <c r="HU14" s="1537"/>
      <c r="HV14" s="1537"/>
      <c r="HW14" s="1537"/>
      <c r="HX14" s="1537"/>
      <c r="HY14" s="1537"/>
      <c r="HZ14" s="1537"/>
      <c r="IA14" s="1537"/>
      <c r="IB14" s="1537"/>
      <c r="IC14" s="1537"/>
      <c r="ID14" s="1537"/>
      <c r="IE14" s="1537"/>
      <c r="IF14" s="1537"/>
      <c r="IG14" s="1537"/>
      <c r="IH14" s="1537"/>
      <c r="II14" s="1537"/>
      <c r="IJ14" s="1537"/>
      <c r="IK14" s="1537"/>
      <c r="IL14" s="1537"/>
      <c r="IM14" s="1537"/>
      <c r="IN14" s="1537"/>
      <c r="IO14" s="1537"/>
      <c r="IP14" s="1537"/>
      <c r="IQ14" s="1537"/>
      <c r="IR14" s="1537"/>
      <c r="IS14" s="1537"/>
    </row>
    <row r="15" spans="1:253" s="324" customFormat="1" ht="23.25">
      <c r="A15" s="343" t="s">
        <v>1971</v>
      </c>
      <c r="B15" s="1538">
        <f>'Sources and Uses Budget'!$C14</f>
        <v>0</v>
      </c>
      <c r="C15" s="1538">
        <f>'Sources and Uses Budget'!$C14</f>
        <v>0</v>
      </c>
      <c r="D15" s="1539">
        <f t="shared" si="0"/>
        <v>0</v>
      </c>
      <c r="E15" s="1540"/>
      <c r="F15" s="1541"/>
      <c r="G15" s="1536"/>
      <c r="H15" s="1537"/>
      <c r="I15" s="1537"/>
      <c r="J15" s="1537"/>
      <c r="K15" s="1537"/>
      <c r="L15" s="1537"/>
      <c r="M15" s="1537"/>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c r="AL15" s="1537"/>
      <c r="AM15" s="1537"/>
      <c r="AN15" s="1537"/>
      <c r="AO15" s="1537"/>
      <c r="AP15" s="1537"/>
      <c r="AQ15" s="1537"/>
      <c r="AR15" s="1537"/>
      <c r="AS15" s="1537"/>
      <c r="AT15" s="1537"/>
      <c r="AU15" s="1537"/>
      <c r="AV15" s="1537"/>
      <c r="AW15" s="1537"/>
      <c r="AX15" s="1537"/>
      <c r="AY15" s="1537"/>
      <c r="AZ15" s="1537"/>
      <c r="BA15" s="1537"/>
      <c r="BB15" s="1537"/>
      <c r="BC15" s="1537"/>
      <c r="BD15" s="1537"/>
      <c r="BE15" s="1537"/>
      <c r="BF15" s="1537"/>
      <c r="BG15" s="1537"/>
      <c r="BH15" s="1537"/>
      <c r="BI15" s="1537"/>
      <c r="BJ15" s="1537"/>
      <c r="BK15" s="1537"/>
      <c r="BL15" s="1537"/>
      <c r="BM15" s="1537"/>
      <c r="BN15" s="1537"/>
      <c r="BO15" s="1537"/>
      <c r="BP15" s="1537"/>
      <c r="BQ15" s="1537"/>
      <c r="BR15" s="1537"/>
      <c r="BS15" s="1537"/>
      <c r="BT15" s="1537"/>
      <c r="BU15" s="1537"/>
      <c r="BV15" s="1537"/>
      <c r="BW15" s="1537"/>
      <c r="BX15" s="1537"/>
      <c r="BY15" s="1537"/>
      <c r="BZ15" s="1537"/>
      <c r="CA15" s="1537"/>
      <c r="CB15" s="1537"/>
      <c r="CC15" s="1537"/>
      <c r="CD15" s="1537"/>
      <c r="CE15" s="1537"/>
      <c r="CF15" s="1537"/>
      <c r="CG15" s="1537"/>
      <c r="CH15" s="1537"/>
      <c r="CI15" s="1537"/>
      <c r="CJ15" s="1537"/>
      <c r="CK15" s="1537"/>
      <c r="CL15" s="1537"/>
      <c r="CM15" s="1537"/>
      <c r="CN15" s="1537"/>
      <c r="CO15" s="1537"/>
      <c r="CP15" s="1537"/>
      <c r="CQ15" s="1537"/>
      <c r="CR15" s="1537"/>
      <c r="CS15" s="1537"/>
      <c r="CT15" s="1537"/>
      <c r="CU15" s="1537"/>
      <c r="CV15" s="1537"/>
      <c r="CW15" s="1537"/>
      <c r="CX15" s="1537"/>
      <c r="CY15" s="1537"/>
      <c r="CZ15" s="1537"/>
      <c r="DA15" s="1537"/>
      <c r="DB15" s="1537"/>
      <c r="DC15" s="1537"/>
      <c r="DD15" s="1537"/>
      <c r="DE15" s="1537"/>
      <c r="DF15" s="1537"/>
      <c r="DG15" s="1537"/>
      <c r="DH15" s="1537"/>
      <c r="DI15" s="1537"/>
      <c r="DJ15" s="1537"/>
      <c r="DK15" s="1537"/>
      <c r="DL15" s="1537"/>
      <c r="DM15" s="1537"/>
      <c r="DN15" s="1537"/>
      <c r="DO15" s="1537"/>
      <c r="DP15" s="1537"/>
      <c r="DQ15" s="1537"/>
      <c r="DR15" s="1537"/>
      <c r="DS15" s="1537"/>
      <c r="DT15" s="1537"/>
      <c r="DU15" s="1537"/>
      <c r="DV15" s="1537"/>
      <c r="DW15" s="1537"/>
      <c r="DX15" s="1537"/>
      <c r="DY15" s="1537"/>
      <c r="DZ15" s="1537"/>
      <c r="EA15" s="1537"/>
      <c r="EB15" s="1537"/>
      <c r="EC15" s="1537"/>
      <c r="ED15" s="1537"/>
      <c r="EE15" s="1537"/>
      <c r="EF15" s="1537"/>
      <c r="EG15" s="1537"/>
      <c r="EH15" s="1537"/>
      <c r="EI15" s="1537"/>
      <c r="EJ15" s="1537"/>
      <c r="EK15" s="1537"/>
      <c r="EL15" s="1537"/>
      <c r="EM15" s="1537"/>
      <c r="EN15" s="1537"/>
      <c r="EO15" s="1537"/>
      <c r="EP15" s="1537"/>
      <c r="EQ15" s="1537"/>
      <c r="ER15" s="1537"/>
      <c r="ES15" s="1537"/>
      <c r="ET15" s="1537"/>
      <c r="EU15" s="1537"/>
      <c r="EV15" s="1537"/>
      <c r="EW15" s="1537"/>
      <c r="EX15" s="1537"/>
      <c r="EY15" s="1537"/>
      <c r="EZ15" s="1537"/>
      <c r="FA15" s="1537"/>
      <c r="FB15" s="1537"/>
      <c r="FC15" s="1537"/>
      <c r="FD15" s="1537"/>
      <c r="FE15" s="1537"/>
      <c r="FF15" s="1537"/>
      <c r="FG15" s="1537"/>
      <c r="FH15" s="1537"/>
      <c r="FI15" s="1537"/>
      <c r="FJ15" s="1537"/>
      <c r="FK15" s="1537"/>
      <c r="FL15" s="1537"/>
      <c r="FM15" s="1537"/>
      <c r="FN15" s="1537"/>
      <c r="FO15" s="1537"/>
      <c r="FP15" s="1537"/>
      <c r="FQ15" s="1537"/>
      <c r="FR15" s="1537"/>
      <c r="FS15" s="1537"/>
      <c r="FT15" s="1537"/>
      <c r="FU15" s="1537"/>
      <c r="FV15" s="1537"/>
      <c r="FW15" s="1537"/>
      <c r="FX15" s="1537"/>
      <c r="FY15" s="1537"/>
      <c r="FZ15" s="1537"/>
      <c r="GA15" s="1537"/>
      <c r="GB15" s="1537"/>
      <c r="GC15" s="1537"/>
      <c r="GD15" s="1537"/>
      <c r="GE15" s="1537"/>
      <c r="GF15" s="1537"/>
      <c r="GG15" s="1537"/>
      <c r="GH15" s="1537"/>
      <c r="GI15" s="1537"/>
      <c r="GJ15" s="1537"/>
      <c r="GK15" s="1537"/>
      <c r="GL15" s="1537"/>
      <c r="GM15" s="1537"/>
      <c r="GN15" s="1537"/>
      <c r="GO15" s="1537"/>
      <c r="GP15" s="1537"/>
      <c r="GQ15" s="1537"/>
      <c r="GR15" s="1537"/>
      <c r="GS15" s="1537"/>
      <c r="GT15" s="1537"/>
      <c r="GU15" s="1537"/>
      <c r="GV15" s="1537"/>
      <c r="GW15" s="1537"/>
      <c r="GX15" s="1537"/>
      <c r="GY15" s="1537"/>
      <c r="GZ15" s="1537"/>
      <c r="HA15" s="1537"/>
      <c r="HB15" s="1537"/>
      <c r="HC15" s="1537"/>
      <c r="HD15" s="1537"/>
      <c r="HE15" s="1537"/>
      <c r="HF15" s="1537"/>
      <c r="HG15" s="1537"/>
      <c r="HH15" s="1537"/>
      <c r="HI15" s="1537"/>
      <c r="HJ15" s="1537"/>
      <c r="HK15" s="1537"/>
      <c r="HL15" s="1537"/>
      <c r="HM15" s="1537"/>
      <c r="HN15" s="1537"/>
      <c r="HO15" s="1537"/>
      <c r="HP15" s="1537"/>
      <c r="HQ15" s="1537"/>
      <c r="HR15" s="1537"/>
      <c r="HS15" s="1537"/>
      <c r="HT15" s="1537"/>
      <c r="HU15" s="1537"/>
      <c r="HV15" s="1537"/>
      <c r="HW15" s="1537"/>
      <c r="HX15" s="1537"/>
      <c r="HY15" s="1537"/>
      <c r="HZ15" s="1537"/>
      <c r="IA15" s="1537"/>
      <c r="IB15" s="1537"/>
      <c r="IC15" s="1537"/>
      <c r="ID15" s="1537"/>
      <c r="IE15" s="1537"/>
      <c r="IF15" s="1537"/>
      <c r="IG15" s="1537"/>
      <c r="IH15" s="1537"/>
      <c r="II15" s="1537"/>
      <c r="IJ15" s="1537"/>
      <c r="IK15" s="1537"/>
      <c r="IL15" s="1537"/>
      <c r="IM15" s="1537"/>
      <c r="IN15" s="1537"/>
      <c r="IO15" s="1537"/>
      <c r="IP15" s="1537"/>
      <c r="IQ15" s="1537"/>
      <c r="IR15" s="1537"/>
      <c r="IS15" s="1537"/>
    </row>
    <row r="16" spans="1:253" s="324" customFormat="1">
      <c r="A16" s="343" t="s">
        <v>1798</v>
      </c>
      <c r="B16" s="1538">
        <f>'Sources and Uses Budget'!$C15</f>
        <v>0</v>
      </c>
      <c r="C16" s="1538">
        <f>'Sources and Uses Budget'!$C15</f>
        <v>0</v>
      </c>
      <c r="D16" s="1539">
        <f t="shared" si="0"/>
        <v>0</v>
      </c>
      <c r="E16" s="1540"/>
      <c r="F16" s="1541"/>
      <c r="G16" s="1536"/>
      <c r="H16" s="1537"/>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AK16" s="1537"/>
      <c r="AL16" s="1537"/>
      <c r="AM16" s="1537"/>
      <c r="AN16" s="1537"/>
      <c r="AO16" s="1537"/>
      <c r="AP16" s="1537"/>
      <c r="AQ16" s="1537"/>
      <c r="AR16" s="1537"/>
      <c r="AS16" s="1537"/>
      <c r="AT16" s="1537"/>
      <c r="AU16" s="1537"/>
      <c r="AV16" s="1537"/>
      <c r="AW16" s="1537"/>
      <c r="AX16" s="1537"/>
      <c r="AY16" s="1537"/>
      <c r="AZ16" s="1537"/>
      <c r="BA16" s="1537"/>
      <c r="BB16" s="1537"/>
      <c r="BC16" s="1537"/>
      <c r="BD16" s="1537"/>
      <c r="BE16" s="1537"/>
      <c r="BF16" s="1537"/>
      <c r="BG16" s="1537"/>
      <c r="BH16" s="1537"/>
      <c r="BI16" s="1537"/>
      <c r="BJ16" s="1537"/>
      <c r="BK16" s="1537"/>
      <c r="BL16" s="1537"/>
      <c r="BM16" s="1537"/>
      <c r="BN16" s="1537"/>
      <c r="BO16" s="1537"/>
      <c r="BP16" s="1537"/>
      <c r="BQ16" s="1537"/>
      <c r="BR16" s="1537"/>
      <c r="BS16" s="1537"/>
      <c r="BT16" s="1537"/>
      <c r="BU16" s="1537"/>
      <c r="BV16" s="1537"/>
      <c r="BW16" s="1537"/>
      <c r="BX16" s="1537"/>
      <c r="BY16" s="1537"/>
      <c r="BZ16" s="1537"/>
      <c r="CA16" s="1537"/>
      <c r="CB16" s="1537"/>
      <c r="CC16" s="1537"/>
      <c r="CD16" s="1537"/>
      <c r="CE16" s="1537"/>
      <c r="CF16" s="1537"/>
      <c r="CG16" s="1537"/>
      <c r="CH16" s="1537"/>
      <c r="CI16" s="1537"/>
      <c r="CJ16" s="1537"/>
      <c r="CK16" s="1537"/>
      <c r="CL16" s="1537"/>
      <c r="CM16" s="1537"/>
      <c r="CN16" s="1537"/>
      <c r="CO16" s="1537"/>
      <c r="CP16" s="1537"/>
      <c r="CQ16" s="1537"/>
      <c r="CR16" s="1537"/>
      <c r="CS16" s="1537"/>
      <c r="CT16" s="1537"/>
      <c r="CU16" s="1537"/>
      <c r="CV16" s="1537"/>
      <c r="CW16" s="1537"/>
      <c r="CX16" s="1537"/>
      <c r="CY16" s="1537"/>
      <c r="CZ16" s="1537"/>
      <c r="DA16" s="1537"/>
      <c r="DB16" s="1537"/>
      <c r="DC16" s="1537"/>
      <c r="DD16" s="1537"/>
      <c r="DE16" s="1537"/>
      <c r="DF16" s="1537"/>
      <c r="DG16" s="1537"/>
      <c r="DH16" s="1537"/>
      <c r="DI16" s="1537"/>
      <c r="DJ16" s="1537"/>
      <c r="DK16" s="1537"/>
      <c r="DL16" s="1537"/>
      <c r="DM16" s="1537"/>
      <c r="DN16" s="1537"/>
      <c r="DO16" s="1537"/>
      <c r="DP16" s="1537"/>
      <c r="DQ16" s="1537"/>
      <c r="DR16" s="1537"/>
      <c r="DS16" s="1537"/>
      <c r="DT16" s="1537"/>
      <c r="DU16" s="1537"/>
      <c r="DV16" s="1537"/>
      <c r="DW16" s="1537"/>
      <c r="DX16" s="1537"/>
      <c r="DY16" s="1537"/>
      <c r="DZ16" s="1537"/>
      <c r="EA16" s="1537"/>
      <c r="EB16" s="1537"/>
      <c r="EC16" s="1537"/>
      <c r="ED16" s="1537"/>
      <c r="EE16" s="1537"/>
      <c r="EF16" s="1537"/>
      <c r="EG16" s="1537"/>
      <c r="EH16" s="1537"/>
      <c r="EI16" s="1537"/>
      <c r="EJ16" s="1537"/>
      <c r="EK16" s="1537"/>
      <c r="EL16" s="1537"/>
      <c r="EM16" s="1537"/>
      <c r="EN16" s="1537"/>
      <c r="EO16" s="1537"/>
      <c r="EP16" s="1537"/>
      <c r="EQ16" s="1537"/>
      <c r="ER16" s="1537"/>
      <c r="ES16" s="1537"/>
      <c r="ET16" s="1537"/>
      <c r="EU16" s="1537"/>
      <c r="EV16" s="1537"/>
      <c r="EW16" s="1537"/>
      <c r="EX16" s="1537"/>
      <c r="EY16" s="1537"/>
      <c r="EZ16" s="1537"/>
      <c r="FA16" s="1537"/>
      <c r="FB16" s="1537"/>
      <c r="FC16" s="1537"/>
      <c r="FD16" s="1537"/>
      <c r="FE16" s="1537"/>
      <c r="FF16" s="1537"/>
      <c r="FG16" s="1537"/>
      <c r="FH16" s="1537"/>
      <c r="FI16" s="1537"/>
      <c r="FJ16" s="1537"/>
      <c r="FK16" s="1537"/>
      <c r="FL16" s="1537"/>
      <c r="FM16" s="1537"/>
      <c r="FN16" s="1537"/>
      <c r="FO16" s="1537"/>
      <c r="FP16" s="1537"/>
      <c r="FQ16" s="1537"/>
      <c r="FR16" s="1537"/>
      <c r="FS16" s="1537"/>
      <c r="FT16" s="1537"/>
      <c r="FU16" s="1537"/>
      <c r="FV16" s="1537"/>
      <c r="FW16" s="1537"/>
      <c r="FX16" s="1537"/>
      <c r="FY16" s="1537"/>
      <c r="FZ16" s="1537"/>
      <c r="GA16" s="1537"/>
      <c r="GB16" s="1537"/>
      <c r="GC16" s="1537"/>
      <c r="GD16" s="1537"/>
      <c r="GE16" s="1537"/>
      <c r="GF16" s="1537"/>
      <c r="GG16" s="1537"/>
      <c r="GH16" s="1537"/>
      <c r="GI16" s="1537"/>
      <c r="GJ16" s="1537"/>
      <c r="GK16" s="1537"/>
      <c r="GL16" s="1537"/>
      <c r="GM16" s="1537"/>
      <c r="GN16" s="1537"/>
      <c r="GO16" s="1537"/>
      <c r="GP16" s="1537"/>
      <c r="GQ16" s="1537"/>
      <c r="GR16" s="1537"/>
      <c r="GS16" s="1537"/>
      <c r="GT16" s="1537"/>
      <c r="GU16" s="1537"/>
      <c r="GV16" s="1537"/>
      <c r="GW16" s="1537"/>
      <c r="GX16" s="1537"/>
      <c r="GY16" s="1537"/>
      <c r="GZ16" s="1537"/>
      <c r="HA16" s="1537"/>
      <c r="HB16" s="1537"/>
      <c r="HC16" s="1537"/>
      <c r="HD16" s="1537"/>
      <c r="HE16" s="1537"/>
      <c r="HF16" s="1537"/>
      <c r="HG16" s="1537"/>
      <c r="HH16" s="1537"/>
      <c r="HI16" s="1537"/>
      <c r="HJ16" s="1537"/>
      <c r="HK16" s="1537"/>
      <c r="HL16" s="1537"/>
      <c r="HM16" s="1537"/>
      <c r="HN16" s="1537"/>
      <c r="HO16" s="1537"/>
      <c r="HP16" s="1537"/>
      <c r="HQ16" s="1537"/>
      <c r="HR16" s="1537"/>
      <c r="HS16" s="1537"/>
      <c r="HT16" s="1537"/>
      <c r="HU16" s="1537"/>
      <c r="HV16" s="1537"/>
      <c r="HW16" s="1537"/>
      <c r="HX16" s="1537"/>
      <c r="HY16" s="1537"/>
      <c r="HZ16" s="1537"/>
      <c r="IA16" s="1537"/>
      <c r="IB16" s="1537"/>
      <c r="IC16" s="1537"/>
      <c r="ID16" s="1537"/>
      <c r="IE16" s="1537"/>
      <c r="IF16" s="1537"/>
      <c r="IG16" s="1537"/>
      <c r="IH16" s="1537"/>
      <c r="II16" s="1537"/>
      <c r="IJ16" s="1537"/>
      <c r="IK16" s="1537"/>
      <c r="IL16" s="1537"/>
      <c r="IM16" s="1537"/>
      <c r="IN16" s="1537"/>
      <c r="IO16" s="1537"/>
      <c r="IP16" s="1537"/>
      <c r="IQ16" s="1537"/>
      <c r="IR16" s="1537"/>
      <c r="IS16" s="1537"/>
    </row>
    <row r="17" spans="1:253" s="324" customFormat="1">
      <c r="A17" s="241" t="s">
        <v>1799</v>
      </c>
      <c r="B17" s="241"/>
      <c r="C17" s="241"/>
      <c r="D17" s="241"/>
      <c r="E17" s="249"/>
      <c r="F17" s="241"/>
      <c r="G17" s="1536"/>
      <c r="H17" s="1537"/>
      <c r="I17" s="1537"/>
      <c r="J17" s="1537"/>
      <c r="K17" s="1537"/>
      <c r="L17" s="1537"/>
      <c r="M17" s="1537"/>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c r="AL17" s="1537"/>
      <c r="AM17" s="1537"/>
      <c r="AN17" s="1537"/>
      <c r="AO17" s="1537"/>
      <c r="AP17" s="1537"/>
      <c r="AQ17" s="1537"/>
      <c r="AR17" s="1537"/>
      <c r="AS17" s="1537"/>
      <c r="AT17" s="1537"/>
      <c r="AU17" s="1537"/>
      <c r="AV17" s="1537"/>
      <c r="AW17" s="1537"/>
      <c r="AX17" s="1537"/>
      <c r="AY17" s="1537"/>
      <c r="AZ17" s="1537"/>
      <c r="BA17" s="1537"/>
      <c r="BB17" s="1537"/>
      <c r="BC17" s="1537"/>
      <c r="BD17" s="1537"/>
      <c r="BE17" s="1537"/>
      <c r="BF17" s="1537"/>
      <c r="BG17" s="1537"/>
      <c r="BH17" s="1537"/>
      <c r="BI17" s="1537"/>
      <c r="BJ17" s="1537"/>
      <c r="BK17" s="1537"/>
      <c r="BL17" s="1537"/>
      <c r="BM17" s="1537"/>
      <c r="BN17" s="1537"/>
      <c r="BO17" s="1537"/>
      <c r="BP17" s="1537"/>
      <c r="BQ17" s="1537"/>
      <c r="BR17" s="1537"/>
      <c r="BS17" s="1537"/>
      <c r="BT17" s="1537"/>
      <c r="BU17" s="1537"/>
      <c r="BV17" s="1537"/>
      <c r="BW17" s="1537"/>
      <c r="BX17" s="1537"/>
      <c r="BY17" s="1537"/>
      <c r="BZ17" s="1537"/>
      <c r="CA17" s="1537"/>
      <c r="CB17" s="1537"/>
      <c r="CC17" s="1537"/>
      <c r="CD17" s="1537"/>
      <c r="CE17" s="1537"/>
      <c r="CF17" s="1537"/>
      <c r="CG17" s="1537"/>
      <c r="CH17" s="1537"/>
      <c r="CI17" s="1537"/>
      <c r="CJ17" s="1537"/>
      <c r="CK17" s="1537"/>
      <c r="CL17" s="1537"/>
      <c r="CM17" s="1537"/>
      <c r="CN17" s="1537"/>
      <c r="CO17" s="1537"/>
      <c r="CP17" s="1537"/>
      <c r="CQ17" s="1537"/>
      <c r="CR17" s="1537"/>
      <c r="CS17" s="1537"/>
      <c r="CT17" s="1537"/>
      <c r="CU17" s="1537"/>
      <c r="CV17" s="1537"/>
      <c r="CW17" s="1537"/>
      <c r="CX17" s="1537"/>
      <c r="CY17" s="1537"/>
      <c r="CZ17" s="1537"/>
      <c r="DA17" s="1537"/>
      <c r="DB17" s="1537"/>
      <c r="DC17" s="1537"/>
      <c r="DD17" s="1537"/>
      <c r="DE17" s="1537"/>
      <c r="DF17" s="1537"/>
      <c r="DG17" s="1537"/>
      <c r="DH17" s="1537"/>
      <c r="DI17" s="1537"/>
      <c r="DJ17" s="1537"/>
      <c r="DK17" s="1537"/>
      <c r="DL17" s="1537"/>
      <c r="DM17" s="1537"/>
      <c r="DN17" s="1537"/>
      <c r="DO17" s="1537"/>
      <c r="DP17" s="1537"/>
      <c r="DQ17" s="1537"/>
      <c r="DR17" s="1537"/>
      <c r="DS17" s="1537"/>
      <c r="DT17" s="1537"/>
      <c r="DU17" s="1537"/>
      <c r="DV17" s="1537"/>
      <c r="DW17" s="1537"/>
      <c r="DX17" s="1537"/>
      <c r="DY17" s="1537"/>
      <c r="DZ17" s="1537"/>
      <c r="EA17" s="1537"/>
      <c r="EB17" s="1537"/>
      <c r="EC17" s="1537"/>
      <c r="ED17" s="1537"/>
      <c r="EE17" s="1537"/>
      <c r="EF17" s="1537"/>
      <c r="EG17" s="1537"/>
      <c r="EH17" s="1537"/>
      <c r="EI17" s="1537"/>
      <c r="EJ17" s="1537"/>
      <c r="EK17" s="1537"/>
      <c r="EL17" s="1537"/>
      <c r="EM17" s="1537"/>
      <c r="EN17" s="1537"/>
      <c r="EO17" s="1537"/>
      <c r="EP17" s="1537"/>
      <c r="EQ17" s="1537"/>
      <c r="ER17" s="1537"/>
      <c r="ES17" s="1537"/>
      <c r="ET17" s="1537"/>
      <c r="EU17" s="1537"/>
      <c r="EV17" s="1537"/>
      <c r="EW17" s="1537"/>
      <c r="EX17" s="1537"/>
      <c r="EY17" s="1537"/>
      <c r="EZ17" s="1537"/>
      <c r="FA17" s="1537"/>
      <c r="FB17" s="1537"/>
      <c r="FC17" s="1537"/>
      <c r="FD17" s="1537"/>
      <c r="FE17" s="1537"/>
      <c r="FF17" s="1537"/>
      <c r="FG17" s="1537"/>
      <c r="FH17" s="1537"/>
      <c r="FI17" s="1537"/>
      <c r="FJ17" s="1537"/>
      <c r="FK17" s="1537"/>
      <c r="FL17" s="1537"/>
      <c r="FM17" s="1537"/>
      <c r="FN17" s="1537"/>
      <c r="FO17" s="1537"/>
      <c r="FP17" s="1537"/>
      <c r="FQ17" s="1537"/>
      <c r="FR17" s="1537"/>
      <c r="FS17" s="1537"/>
      <c r="FT17" s="1537"/>
      <c r="FU17" s="1537"/>
      <c r="FV17" s="1537"/>
      <c r="FW17" s="1537"/>
      <c r="FX17" s="1537"/>
      <c r="FY17" s="1537"/>
      <c r="FZ17" s="1537"/>
      <c r="GA17" s="1537"/>
      <c r="GB17" s="1537"/>
      <c r="GC17" s="1537"/>
      <c r="GD17" s="1537"/>
      <c r="GE17" s="1537"/>
      <c r="GF17" s="1537"/>
      <c r="GG17" s="1537"/>
      <c r="GH17" s="1537"/>
      <c r="GI17" s="1537"/>
      <c r="GJ17" s="1537"/>
      <c r="GK17" s="1537"/>
      <c r="GL17" s="1537"/>
      <c r="GM17" s="1537"/>
      <c r="GN17" s="1537"/>
      <c r="GO17" s="1537"/>
      <c r="GP17" s="1537"/>
      <c r="GQ17" s="1537"/>
      <c r="GR17" s="1537"/>
      <c r="GS17" s="1537"/>
      <c r="GT17" s="1537"/>
      <c r="GU17" s="1537"/>
      <c r="GV17" s="1537"/>
      <c r="GW17" s="1537"/>
      <c r="GX17" s="1537"/>
      <c r="GY17" s="1537"/>
      <c r="GZ17" s="1537"/>
      <c r="HA17" s="1537"/>
      <c r="HB17" s="1537"/>
      <c r="HC17" s="1537"/>
      <c r="HD17" s="1537"/>
      <c r="HE17" s="1537"/>
      <c r="HF17" s="1537"/>
      <c r="HG17" s="1537"/>
      <c r="HH17" s="1537"/>
      <c r="HI17" s="1537"/>
      <c r="HJ17" s="1537"/>
      <c r="HK17" s="1537"/>
      <c r="HL17" s="1537"/>
      <c r="HM17" s="1537"/>
      <c r="HN17" s="1537"/>
      <c r="HO17" s="1537"/>
      <c r="HP17" s="1537"/>
      <c r="HQ17" s="1537"/>
      <c r="HR17" s="1537"/>
      <c r="HS17" s="1537"/>
      <c r="HT17" s="1537"/>
      <c r="HU17" s="1537"/>
      <c r="HV17" s="1537"/>
      <c r="HW17" s="1537"/>
      <c r="HX17" s="1537"/>
      <c r="HY17" s="1537"/>
      <c r="HZ17" s="1537"/>
      <c r="IA17" s="1537"/>
      <c r="IB17" s="1537"/>
      <c r="IC17" s="1537"/>
      <c r="ID17" s="1537"/>
      <c r="IE17" s="1537"/>
      <c r="IF17" s="1537"/>
      <c r="IG17" s="1537"/>
      <c r="IH17" s="1537"/>
      <c r="II17" s="1537"/>
      <c r="IJ17" s="1537"/>
      <c r="IK17" s="1537"/>
      <c r="IL17" s="1537"/>
      <c r="IM17" s="1537"/>
      <c r="IN17" s="1537"/>
      <c r="IO17" s="1537"/>
      <c r="IP17" s="1537"/>
      <c r="IQ17" s="1537"/>
      <c r="IR17" s="1537"/>
      <c r="IS17" s="1537"/>
    </row>
    <row r="18" spans="1:253" s="324" customFormat="1">
      <c r="A18" s="250" t="s">
        <v>1800</v>
      </c>
      <c r="B18" s="1538">
        <f>'Sources and Uses Budget'!$C17</f>
        <v>0</v>
      </c>
      <c r="C18" s="1538">
        <f>'Sources and Uses Budget'!$C17</f>
        <v>0</v>
      </c>
      <c r="D18" s="1539">
        <f t="shared" si="0"/>
        <v>0</v>
      </c>
      <c r="E18" s="1540"/>
      <c r="F18" s="1541"/>
      <c r="G18" s="1536"/>
      <c r="H18" s="1537"/>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c r="AL18" s="1537"/>
      <c r="AM18" s="1537"/>
      <c r="AN18" s="1537"/>
      <c r="AO18" s="1537"/>
      <c r="AP18" s="1537"/>
      <c r="AQ18" s="1537"/>
      <c r="AR18" s="1537"/>
      <c r="AS18" s="1537"/>
      <c r="AT18" s="1537"/>
      <c r="AU18" s="1537"/>
      <c r="AV18" s="1537"/>
      <c r="AW18" s="1537"/>
      <c r="AX18" s="1537"/>
      <c r="AY18" s="1537"/>
      <c r="AZ18" s="1537"/>
      <c r="BA18" s="1537"/>
      <c r="BB18" s="1537"/>
      <c r="BC18" s="1537"/>
      <c r="BD18" s="1537"/>
      <c r="BE18" s="1537"/>
      <c r="BF18" s="1537"/>
      <c r="BG18" s="1537"/>
      <c r="BH18" s="1537"/>
      <c r="BI18" s="1537"/>
      <c r="BJ18" s="1537"/>
      <c r="BK18" s="1537"/>
      <c r="BL18" s="1537"/>
      <c r="BM18" s="1537"/>
      <c r="BN18" s="1537"/>
      <c r="BO18" s="1537"/>
      <c r="BP18" s="1537"/>
      <c r="BQ18" s="1537"/>
      <c r="BR18" s="1537"/>
      <c r="BS18" s="1537"/>
      <c r="BT18" s="1537"/>
      <c r="BU18" s="1537"/>
      <c r="BV18" s="1537"/>
      <c r="BW18" s="1537"/>
      <c r="BX18" s="1537"/>
      <c r="BY18" s="1537"/>
      <c r="BZ18" s="1537"/>
      <c r="CA18" s="1537"/>
      <c r="CB18" s="1537"/>
      <c r="CC18" s="1537"/>
      <c r="CD18" s="1537"/>
      <c r="CE18" s="1537"/>
      <c r="CF18" s="1537"/>
      <c r="CG18" s="1537"/>
      <c r="CH18" s="1537"/>
      <c r="CI18" s="1537"/>
      <c r="CJ18" s="1537"/>
      <c r="CK18" s="1537"/>
      <c r="CL18" s="1537"/>
      <c r="CM18" s="1537"/>
      <c r="CN18" s="1537"/>
      <c r="CO18" s="1537"/>
      <c r="CP18" s="1537"/>
      <c r="CQ18" s="1537"/>
      <c r="CR18" s="1537"/>
      <c r="CS18" s="1537"/>
      <c r="CT18" s="1537"/>
      <c r="CU18" s="1537"/>
      <c r="CV18" s="1537"/>
      <c r="CW18" s="1537"/>
      <c r="CX18" s="1537"/>
      <c r="CY18" s="1537"/>
      <c r="CZ18" s="1537"/>
      <c r="DA18" s="1537"/>
      <c r="DB18" s="1537"/>
      <c r="DC18" s="1537"/>
      <c r="DD18" s="1537"/>
      <c r="DE18" s="1537"/>
      <c r="DF18" s="1537"/>
      <c r="DG18" s="1537"/>
      <c r="DH18" s="1537"/>
      <c r="DI18" s="1537"/>
      <c r="DJ18" s="1537"/>
      <c r="DK18" s="1537"/>
      <c r="DL18" s="1537"/>
      <c r="DM18" s="1537"/>
      <c r="DN18" s="1537"/>
      <c r="DO18" s="1537"/>
      <c r="DP18" s="1537"/>
      <c r="DQ18" s="1537"/>
      <c r="DR18" s="1537"/>
      <c r="DS18" s="1537"/>
      <c r="DT18" s="1537"/>
      <c r="DU18" s="1537"/>
      <c r="DV18" s="1537"/>
      <c r="DW18" s="1537"/>
      <c r="DX18" s="1537"/>
      <c r="DY18" s="1537"/>
      <c r="DZ18" s="1537"/>
      <c r="EA18" s="1537"/>
      <c r="EB18" s="1537"/>
      <c r="EC18" s="1537"/>
      <c r="ED18" s="1537"/>
      <c r="EE18" s="1537"/>
      <c r="EF18" s="1537"/>
      <c r="EG18" s="1537"/>
      <c r="EH18" s="1537"/>
      <c r="EI18" s="1537"/>
      <c r="EJ18" s="1537"/>
      <c r="EK18" s="1537"/>
      <c r="EL18" s="1537"/>
      <c r="EM18" s="1537"/>
      <c r="EN18" s="1537"/>
      <c r="EO18" s="1537"/>
      <c r="EP18" s="1537"/>
      <c r="EQ18" s="1537"/>
      <c r="ER18" s="1537"/>
      <c r="ES18" s="1537"/>
      <c r="ET18" s="1537"/>
      <c r="EU18" s="1537"/>
      <c r="EV18" s="1537"/>
      <c r="EW18" s="1537"/>
      <c r="EX18" s="1537"/>
      <c r="EY18" s="1537"/>
      <c r="EZ18" s="1537"/>
      <c r="FA18" s="1537"/>
      <c r="FB18" s="1537"/>
      <c r="FC18" s="1537"/>
      <c r="FD18" s="1537"/>
      <c r="FE18" s="1537"/>
      <c r="FF18" s="1537"/>
      <c r="FG18" s="1537"/>
      <c r="FH18" s="1537"/>
      <c r="FI18" s="1537"/>
      <c r="FJ18" s="1537"/>
      <c r="FK18" s="1537"/>
      <c r="FL18" s="1537"/>
      <c r="FM18" s="1537"/>
      <c r="FN18" s="1537"/>
      <c r="FO18" s="1537"/>
      <c r="FP18" s="1537"/>
      <c r="FQ18" s="1537"/>
      <c r="FR18" s="1537"/>
      <c r="FS18" s="1537"/>
      <c r="FT18" s="1537"/>
      <c r="FU18" s="1537"/>
      <c r="FV18" s="1537"/>
      <c r="FW18" s="1537"/>
      <c r="FX18" s="1537"/>
      <c r="FY18" s="1537"/>
      <c r="FZ18" s="1537"/>
      <c r="GA18" s="1537"/>
      <c r="GB18" s="1537"/>
      <c r="GC18" s="1537"/>
      <c r="GD18" s="1537"/>
      <c r="GE18" s="1537"/>
      <c r="GF18" s="1537"/>
      <c r="GG18" s="1537"/>
      <c r="GH18" s="1537"/>
      <c r="GI18" s="1537"/>
      <c r="GJ18" s="1537"/>
      <c r="GK18" s="1537"/>
      <c r="GL18" s="1537"/>
      <c r="GM18" s="1537"/>
      <c r="GN18" s="1537"/>
      <c r="GO18" s="1537"/>
      <c r="GP18" s="1537"/>
      <c r="GQ18" s="1537"/>
      <c r="GR18" s="1537"/>
      <c r="GS18" s="1537"/>
      <c r="GT18" s="1537"/>
      <c r="GU18" s="1537"/>
      <c r="GV18" s="1537"/>
      <c r="GW18" s="1537"/>
      <c r="GX18" s="1537"/>
      <c r="GY18" s="1537"/>
      <c r="GZ18" s="1537"/>
      <c r="HA18" s="1537"/>
      <c r="HB18" s="1537"/>
      <c r="HC18" s="1537"/>
      <c r="HD18" s="1537"/>
      <c r="HE18" s="1537"/>
      <c r="HF18" s="1537"/>
      <c r="HG18" s="1537"/>
      <c r="HH18" s="1537"/>
      <c r="HI18" s="1537"/>
      <c r="HJ18" s="1537"/>
      <c r="HK18" s="1537"/>
      <c r="HL18" s="1537"/>
      <c r="HM18" s="1537"/>
      <c r="HN18" s="1537"/>
      <c r="HO18" s="1537"/>
      <c r="HP18" s="1537"/>
      <c r="HQ18" s="1537"/>
      <c r="HR18" s="1537"/>
      <c r="HS18" s="1537"/>
      <c r="HT18" s="1537"/>
      <c r="HU18" s="1537"/>
      <c r="HV18" s="1537"/>
      <c r="HW18" s="1537"/>
      <c r="HX18" s="1537"/>
      <c r="HY18" s="1537"/>
      <c r="HZ18" s="1537"/>
      <c r="IA18" s="1537"/>
      <c r="IB18" s="1537"/>
      <c r="IC18" s="1537"/>
      <c r="ID18" s="1537"/>
      <c r="IE18" s="1537"/>
      <c r="IF18" s="1537"/>
      <c r="IG18" s="1537"/>
      <c r="IH18" s="1537"/>
      <c r="II18" s="1537"/>
      <c r="IJ18" s="1537"/>
      <c r="IK18" s="1537"/>
      <c r="IL18" s="1537"/>
      <c r="IM18" s="1537"/>
      <c r="IN18" s="1537"/>
      <c r="IO18" s="1537"/>
      <c r="IP18" s="1537"/>
      <c r="IQ18" s="1537"/>
      <c r="IR18" s="1537"/>
      <c r="IS18" s="1537"/>
    </row>
    <row r="19" spans="1:253" s="324" customFormat="1">
      <c r="A19" s="250" t="s">
        <v>1801</v>
      </c>
      <c r="B19" s="1538">
        <f>'Sources and Uses Budget'!$C18</f>
        <v>0</v>
      </c>
      <c r="C19" s="1538">
        <f>'Sources and Uses Budget'!$C18</f>
        <v>0</v>
      </c>
      <c r="D19" s="1539">
        <f t="shared" si="0"/>
        <v>0</v>
      </c>
      <c r="E19" s="1540"/>
      <c r="F19" s="1541"/>
      <c r="G19" s="1536"/>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c r="AM19" s="1537"/>
      <c r="AN19" s="1537"/>
      <c r="AO19" s="1537"/>
      <c r="AP19" s="1537"/>
      <c r="AQ19" s="1537"/>
      <c r="AR19" s="1537"/>
      <c r="AS19" s="1537"/>
      <c r="AT19" s="1537"/>
      <c r="AU19" s="1537"/>
      <c r="AV19" s="1537"/>
      <c r="AW19" s="1537"/>
      <c r="AX19" s="1537"/>
      <c r="AY19" s="1537"/>
      <c r="AZ19" s="1537"/>
      <c r="BA19" s="1537"/>
      <c r="BB19" s="1537"/>
      <c r="BC19" s="1537"/>
      <c r="BD19" s="1537"/>
      <c r="BE19" s="1537"/>
      <c r="BF19" s="1537"/>
      <c r="BG19" s="1537"/>
      <c r="BH19" s="1537"/>
      <c r="BI19" s="1537"/>
      <c r="BJ19" s="1537"/>
      <c r="BK19" s="1537"/>
      <c r="BL19" s="1537"/>
      <c r="BM19" s="1537"/>
      <c r="BN19" s="1537"/>
      <c r="BO19" s="1537"/>
      <c r="BP19" s="1537"/>
      <c r="BQ19" s="1537"/>
      <c r="BR19" s="1537"/>
      <c r="BS19" s="1537"/>
      <c r="BT19" s="1537"/>
      <c r="BU19" s="1537"/>
      <c r="BV19" s="1537"/>
      <c r="BW19" s="1537"/>
      <c r="BX19" s="1537"/>
      <c r="BY19" s="1537"/>
      <c r="BZ19" s="1537"/>
      <c r="CA19" s="1537"/>
      <c r="CB19" s="1537"/>
      <c r="CC19" s="1537"/>
      <c r="CD19" s="1537"/>
      <c r="CE19" s="1537"/>
      <c r="CF19" s="1537"/>
      <c r="CG19" s="1537"/>
      <c r="CH19" s="1537"/>
      <c r="CI19" s="1537"/>
      <c r="CJ19" s="1537"/>
      <c r="CK19" s="1537"/>
      <c r="CL19" s="1537"/>
      <c r="CM19" s="1537"/>
      <c r="CN19" s="1537"/>
      <c r="CO19" s="1537"/>
      <c r="CP19" s="1537"/>
      <c r="CQ19" s="1537"/>
      <c r="CR19" s="1537"/>
      <c r="CS19" s="1537"/>
      <c r="CT19" s="1537"/>
      <c r="CU19" s="1537"/>
      <c r="CV19" s="1537"/>
      <c r="CW19" s="1537"/>
      <c r="CX19" s="1537"/>
      <c r="CY19" s="1537"/>
      <c r="CZ19" s="1537"/>
      <c r="DA19" s="1537"/>
      <c r="DB19" s="1537"/>
      <c r="DC19" s="1537"/>
      <c r="DD19" s="1537"/>
      <c r="DE19" s="1537"/>
      <c r="DF19" s="1537"/>
      <c r="DG19" s="1537"/>
      <c r="DH19" s="1537"/>
      <c r="DI19" s="1537"/>
      <c r="DJ19" s="1537"/>
      <c r="DK19" s="1537"/>
      <c r="DL19" s="1537"/>
      <c r="DM19" s="1537"/>
      <c r="DN19" s="1537"/>
      <c r="DO19" s="1537"/>
      <c r="DP19" s="1537"/>
      <c r="DQ19" s="1537"/>
      <c r="DR19" s="1537"/>
      <c r="DS19" s="1537"/>
      <c r="DT19" s="1537"/>
      <c r="DU19" s="1537"/>
      <c r="DV19" s="1537"/>
      <c r="DW19" s="1537"/>
      <c r="DX19" s="1537"/>
      <c r="DY19" s="1537"/>
      <c r="DZ19" s="1537"/>
      <c r="EA19" s="1537"/>
      <c r="EB19" s="1537"/>
      <c r="EC19" s="1537"/>
      <c r="ED19" s="1537"/>
      <c r="EE19" s="1537"/>
      <c r="EF19" s="1537"/>
      <c r="EG19" s="1537"/>
      <c r="EH19" s="1537"/>
      <c r="EI19" s="1537"/>
      <c r="EJ19" s="1537"/>
      <c r="EK19" s="1537"/>
      <c r="EL19" s="1537"/>
      <c r="EM19" s="1537"/>
      <c r="EN19" s="1537"/>
      <c r="EO19" s="1537"/>
      <c r="EP19" s="1537"/>
      <c r="EQ19" s="1537"/>
      <c r="ER19" s="1537"/>
      <c r="ES19" s="1537"/>
      <c r="ET19" s="1537"/>
      <c r="EU19" s="1537"/>
      <c r="EV19" s="1537"/>
      <c r="EW19" s="1537"/>
      <c r="EX19" s="1537"/>
      <c r="EY19" s="1537"/>
      <c r="EZ19" s="1537"/>
      <c r="FA19" s="1537"/>
      <c r="FB19" s="1537"/>
      <c r="FC19" s="1537"/>
      <c r="FD19" s="1537"/>
      <c r="FE19" s="1537"/>
      <c r="FF19" s="1537"/>
      <c r="FG19" s="1537"/>
      <c r="FH19" s="1537"/>
      <c r="FI19" s="1537"/>
      <c r="FJ19" s="1537"/>
      <c r="FK19" s="1537"/>
      <c r="FL19" s="1537"/>
      <c r="FM19" s="1537"/>
      <c r="FN19" s="1537"/>
      <c r="FO19" s="1537"/>
      <c r="FP19" s="1537"/>
      <c r="FQ19" s="1537"/>
      <c r="FR19" s="1537"/>
      <c r="FS19" s="1537"/>
      <c r="FT19" s="1537"/>
      <c r="FU19" s="1537"/>
      <c r="FV19" s="1537"/>
      <c r="FW19" s="1537"/>
      <c r="FX19" s="1537"/>
      <c r="FY19" s="1537"/>
      <c r="FZ19" s="1537"/>
      <c r="GA19" s="1537"/>
      <c r="GB19" s="1537"/>
      <c r="GC19" s="1537"/>
      <c r="GD19" s="1537"/>
      <c r="GE19" s="1537"/>
      <c r="GF19" s="1537"/>
      <c r="GG19" s="1537"/>
      <c r="GH19" s="1537"/>
      <c r="GI19" s="1537"/>
      <c r="GJ19" s="1537"/>
      <c r="GK19" s="1537"/>
      <c r="GL19" s="1537"/>
      <c r="GM19" s="1537"/>
      <c r="GN19" s="1537"/>
      <c r="GO19" s="1537"/>
      <c r="GP19" s="1537"/>
      <c r="GQ19" s="1537"/>
      <c r="GR19" s="1537"/>
      <c r="GS19" s="1537"/>
      <c r="GT19" s="1537"/>
      <c r="GU19" s="1537"/>
      <c r="GV19" s="1537"/>
      <c r="GW19" s="1537"/>
      <c r="GX19" s="1537"/>
      <c r="GY19" s="1537"/>
      <c r="GZ19" s="1537"/>
      <c r="HA19" s="1537"/>
      <c r="HB19" s="1537"/>
      <c r="HC19" s="1537"/>
      <c r="HD19" s="1537"/>
      <c r="HE19" s="1537"/>
      <c r="HF19" s="1537"/>
      <c r="HG19" s="1537"/>
      <c r="HH19" s="1537"/>
      <c r="HI19" s="1537"/>
      <c r="HJ19" s="1537"/>
      <c r="HK19" s="1537"/>
      <c r="HL19" s="1537"/>
      <c r="HM19" s="1537"/>
      <c r="HN19" s="1537"/>
      <c r="HO19" s="1537"/>
      <c r="HP19" s="1537"/>
      <c r="HQ19" s="1537"/>
      <c r="HR19" s="1537"/>
      <c r="HS19" s="1537"/>
      <c r="HT19" s="1537"/>
      <c r="HU19" s="1537"/>
      <c r="HV19" s="1537"/>
      <c r="HW19" s="1537"/>
      <c r="HX19" s="1537"/>
      <c r="HY19" s="1537"/>
      <c r="HZ19" s="1537"/>
      <c r="IA19" s="1537"/>
      <c r="IB19" s="1537"/>
      <c r="IC19" s="1537"/>
      <c r="ID19" s="1537"/>
      <c r="IE19" s="1537"/>
      <c r="IF19" s="1537"/>
      <c r="IG19" s="1537"/>
      <c r="IH19" s="1537"/>
      <c r="II19" s="1537"/>
      <c r="IJ19" s="1537"/>
      <c r="IK19" s="1537"/>
      <c r="IL19" s="1537"/>
      <c r="IM19" s="1537"/>
      <c r="IN19" s="1537"/>
      <c r="IO19" s="1537"/>
      <c r="IP19" s="1537"/>
      <c r="IQ19" s="1537"/>
      <c r="IR19" s="1537"/>
      <c r="IS19" s="1537"/>
    </row>
    <row r="20" spans="1:253" s="324" customFormat="1">
      <c r="A20" s="250" t="s">
        <v>1802</v>
      </c>
      <c r="B20" s="1538">
        <f>'Sources and Uses Budget'!$C19</f>
        <v>0</v>
      </c>
      <c r="C20" s="1538">
        <f>'Sources and Uses Budget'!$C19</f>
        <v>0</v>
      </c>
      <c r="D20" s="1539">
        <f t="shared" si="0"/>
        <v>0</v>
      </c>
      <c r="E20" s="1540"/>
      <c r="F20" s="1541"/>
      <c r="G20" s="1536"/>
      <c r="H20" s="1537"/>
      <c r="I20" s="1537"/>
      <c r="J20" s="1537"/>
      <c r="K20" s="1537"/>
      <c r="L20" s="1537"/>
      <c r="M20" s="1537"/>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c r="AL20" s="1537"/>
      <c r="AM20" s="1537"/>
      <c r="AN20" s="1537"/>
      <c r="AO20" s="1537"/>
      <c r="AP20" s="1537"/>
      <c r="AQ20" s="1537"/>
      <c r="AR20" s="1537"/>
      <c r="AS20" s="1537"/>
      <c r="AT20" s="1537"/>
      <c r="AU20" s="1537"/>
      <c r="AV20" s="1537"/>
      <c r="AW20" s="1537"/>
      <c r="AX20" s="1537"/>
      <c r="AY20" s="1537"/>
      <c r="AZ20" s="1537"/>
      <c r="BA20" s="1537"/>
      <c r="BB20" s="1537"/>
      <c r="BC20" s="1537"/>
      <c r="BD20" s="1537"/>
      <c r="BE20" s="1537"/>
      <c r="BF20" s="1537"/>
      <c r="BG20" s="1537"/>
      <c r="BH20" s="1537"/>
      <c r="BI20" s="1537"/>
      <c r="BJ20" s="1537"/>
      <c r="BK20" s="1537"/>
      <c r="BL20" s="1537"/>
      <c r="BM20" s="1537"/>
      <c r="BN20" s="1537"/>
      <c r="BO20" s="1537"/>
      <c r="BP20" s="1537"/>
      <c r="BQ20" s="1537"/>
      <c r="BR20" s="1537"/>
      <c r="BS20" s="1537"/>
      <c r="BT20" s="1537"/>
      <c r="BU20" s="1537"/>
      <c r="BV20" s="1537"/>
      <c r="BW20" s="1537"/>
      <c r="BX20" s="1537"/>
      <c r="BY20" s="1537"/>
      <c r="BZ20" s="1537"/>
      <c r="CA20" s="1537"/>
      <c r="CB20" s="1537"/>
      <c r="CC20" s="1537"/>
      <c r="CD20" s="1537"/>
      <c r="CE20" s="1537"/>
      <c r="CF20" s="1537"/>
      <c r="CG20" s="1537"/>
      <c r="CH20" s="1537"/>
      <c r="CI20" s="1537"/>
      <c r="CJ20" s="1537"/>
      <c r="CK20" s="1537"/>
      <c r="CL20" s="1537"/>
      <c r="CM20" s="1537"/>
      <c r="CN20" s="1537"/>
      <c r="CO20" s="1537"/>
      <c r="CP20" s="1537"/>
      <c r="CQ20" s="1537"/>
      <c r="CR20" s="1537"/>
      <c r="CS20" s="1537"/>
      <c r="CT20" s="1537"/>
      <c r="CU20" s="1537"/>
      <c r="CV20" s="1537"/>
      <c r="CW20" s="1537"/>
      <c r="CX20" s="1537"/>
      <c r="CY20" s="1537"/>
      <c r="CZ20" s="1537"/>
      <c r="DA20" s="1537"/>
      <c r="DB20" s="1537"/>
      <c r="DC20" s="1537"/>
      <c r="DD20" s="1537"/>
      <c r="DE20" s="1537"/>
      <c r="DF20" s="1537"/>
      <c r="DG20" s="1537"/>
      <c r="DH20" s="1537"/>
      <c r="DI20" s="1537"/>
      <c r="DJ20" s="1537"/>
      <c r="DK20" s="1537"/>
      <c r="DL20" s="1537"/>
      <c r="DM20" s="1537"/>
      <c r="DN20" s="1537"/>
      <c r="DO20" s="1537"/>
      <c r="DP20" s="1537"/>
      <c r="DQ20" s="1537"/>
      <c r="DR20" s="1537"/>
      <c r="DS20" s="1537"/>
      <c r="DT20" s="1537"/>
      <c r="DU20" s="1537"/>
      <c r="DV20" s="1537"/>
      <c r="DW20" s="1537"/>
      <c r="DX20" s="1537"/>
      <c r="DY20" s="1537"/>
      <c r="DZ20" s="1537"/>
      <c r="EA20" s="1537"/>
      <c r="EB20" s="1537"/>
      <c r="EC20" s="1537"/>
      <c r="ED20" s="1537"/>
      <c r="EE20" s="1537"/>
      <c r="EF20" s="1537"/>
      <c r="EG20" s="1537"/>
      <c r="EH20" s="1537"/>
      <c r="EI20" s="1537"/>
      <c r="EJ20" s="1537"/>
      <c r="EK20" s="1537"/>
      <c r="EL20" s="1537"/>
      <c r="EM20" s="1537"/>
      <c r="EN20" s="1537"/>
      <c r="EO20" s="1537"/>
      <c r="EP20" s="1537"/>
      <c r="EQ20" s="1537"/>
      <c r="ER20" s="1537"/>
      <c r="ES20" s="1537"/>
      <c r="ET20" s="1537"/>
      <c r="EU20" s="1537"/>
      <c r="EV20" s="1537"/>
      <c r="EW20" s="1537"/>
      <c r="EX20" s="1537"/>
      <c r="EY20" s="1537"/>
      <c r="EZ20" s="1537"/>
      <c r="FA20" s="1537"/>
      <c r="FB20" s="1537"/>
      <c r="FC20" s="1537"/>
      <c r="FD20" s="1537"/>
      <c r="FE20" s="1537"/>
      <c r="FF20" s="1537"/>
      <c r="FG20" s="1537"/>
      <c r="FH20" s="1537"/>
      <c r="FI20" s="1537"/>
      <c r="FJ20" s="1537"/>
      <c r="FK20" s="1537"/>
      <c r="FL20" s="1537"/>
      <c r="FM20" s="1537"/>
      <c r="FN20" s="1537"/>
      <c r="FO20" s="1537"/>
      <c r="FP20" s="1537"/>
      <c r="FQ20" s="1537"/>
      <c r="FR20" s="1537"/>
      <c r="FS20" s="1537"/>
      <c r="FT20" s="1537"/>
      <c r="FU20" s="1537"/>
      <c r="FV20" s="1537"/>
      <c r="FW20" s="1537"/>
      <c r="FX20" s="1537"/>
      <c r="FY20" s="1537"/>
      <c r="FZ20" s="1537"/>
      <c r="GA20" s="1537"/>
      <c r="GB20" s="1537"/>
      <c r="GC20" s="1537"/>
      <c r="GD20" s="1537"/>
      <c r="GE20" s="1537"/>
      <c r="GF20" s="1537"/>
      <c r="GG20" s="1537"/>
      <c r="GH20" s="1537"/>
      <c r="GI20" s="1537"/>
      <c r="GJ20" s="1537"/>
      <c r="GK20" s="1537"/>
      <c r="GL20" s="1537"/>
      <c r="GM20" s="1537"/>
      <c r="GN20" s="1537"/>
      <c r="GO20" s="1537"/>
      <c r="GP20" s="1537"/>
      <c r="GQ20" s="1537"/>
      <c r="GR20" s="1537"/>
      <c r="GS20" s="1537"/>
      <c r="GT20" s="1537"/>
      <c r="GU20" s="1537"/>
      <c r="GV20" s="1537"/>
      <c r="GW20" s="1537"/>
      <c r="GX20" s="1537"/>
      <c r="GY20" s="1537"/>
      <c r="GZ20" s="1537"/>
      <c r="HA20" s="1537"/>
      <c r="HB20" s="1537"/>
      <c r="HC20" s="1537"/>
      <c r="HD20" s="1537"/>
      <c r="HE20" s="1537"/>
      <c r="HF20" s="1537"/>
      <c r="HG20" s="1537"/>
      <c r="HH20" s="1537"/>
      <c r="HI20" s="1537"/>
      <c r="HJ20" s="1537"/>
      <c r="HK20" s="1537"/>
      <c r="HL20" s="1537"/>
      <c r="HM20" s="1537"/>
      <c r="HN20" s="1537"/>
      <c r="HO20" s="1537"/>
      <c r="HP20" s="1537"/>
      <c r="HQ20" s="1537"/>
      <c r="HR20" s="1537"/>
      <c r="HS20" s="1537"/>
      <c r="HT20" s="1537"/>
      <c r="HU20" s="1537"/>
      <c r="HV20" s="1537"/>
      <c r="HW20" s="1537"/>
      <c r="HX20" s="1537"/>
      <c r="HY20" s="1537"/>
      <c r="HZ20" s="1537"/>
      <c r="IA20" s="1537"/>
      <c r="IB20" s="1537"/>
      <c r="IC20" s="1537"/>
      <c r="ID20" s="1537"/>
      <c r="IE20" s="1537"/>
      <c r="IF20" s="1537"/>
      <c r="IG20" s="1537"/>
      <c r="IH20" s="1537"/>
      <c r="II20" s="1537"/>
      <c r="IJ20" s="1537"/>
      <c r="IK20" s="1537"/>
      <c r="IL20" s="1537"/>
      <c r="IM20" s="1537"/>
      <c r="IN20" s="1537"/>
      <c r="IO20" s="1537"/>
      <c r="IP20" s="1537"/>
      <c r="IQ20" s="1537"/>
      <c r="IR20" s="1537"/>
      <c r="IS20" s="1537"/>
    </row>
    <row r="21" spans="1:253" s="324" customFormat="1">
      <c r="A21" s="250" t="s">
        <v>1803</v>
      </c>
      <c r="B21" s="1538">
        <f>'Sources and Uses Budget'!$C20</f>
        <v>0</v>
      </c>
      <c r="C21" s="1538">
        <f>'Sources and Uses Budget'!$C20</f>
        <v>0</v>
      </c>
      <c r="D21" s="1539">
        <f t="shared" si="0"/>
        <v>0</v>
      </c>
      <c r="E21" s="1540"/>
      <c r="F21" s="1541"/>
      <c r="G21" s="1536"/>
      <c r="H21" s="1537"/>
      <c r="I21" s="1537"/>
      <c r="J21" s="1537"/>
      <c r="K21" s="1537"/>
      <c r="L21" s="1537"/>
      <c r="M21" s="1537"/>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c r="AL21" s="1537"/>
      <c r="AM21" s="1537"/>
      <c r="AN21" s="1537"/>
      <c r="AO21" s="1537"/>
      <c r="AP21" s="1537"/>
      <c r="AQ21" s="1537"/>
      <c r="AR21" s="1537"/>
      <c r="AS21" s="1537"/>
      <c r="AT21" s="1537"/>
      <c r="AU21" s="1537"/>
      <c r="AV21" s="1537"/>
      <c r="AW21" s="1537"/>
      <c r="AX21" s="1537"/>
      <c r="AY21" s="1537"/>
      <c r="AZ21" s="1537"/>
      <c r="BA21" s="1537"/>
      <c r="BB21" s="1537"/>
      <c r="BC21" s="1537"/>
      <c r="BD21" s="1537"/>
      <c r="BE21" s="1537"/>
      <c r="BF21" s="1537"/>
      <c r="BG21" s="1537"/>
      <c r="BH21" s="1537"/>
      <c r="BI21" s="1537"/>
      <c r="BJ21" s="1537"/>
      <c r="BK21" s="1537"/>
      <c r="BL21" s="1537"/>
      <c r="BM21" s="1537"/>
      <c r="BN21" s="1537"/>
      <c r="BO21" s="1537"/>
      <c r="BP21" s="1537"/>
      <c r="BQ21" s="1537"/>
      <c r="BR21" s="1537"/>
      <c r="BS21" s="1537"/>
      <c r="BT21" s="1537"/>
      <c r="BU21" s="1537"/>
      <c r="BV21" s="1537"/>
      <c r="BW21" s="1537"/>
      <c r="BX21" s="1537"/>
      <c r="BY21" s="1537"/>
      <c r="BZ21" s="1537"/>
      <c r="CA21" s="1537"/>
      <c r="CB21" s="1537"/>
      <c r="CC21" s="1537"/>
      <c r="CD21" s="1537"/>
      <c r="CE21" s="1537"/>
      <c r="CF21" s="1537"/>
      <c r="CG21" s="1537"/>
      <c r="CH21" s="1537"/>
      <c r="CI21" s="1537"/>
      <c r="CJ21" s="1537"/>
      <c r="CK21" s="1537"/>
      <c r="CL21" s="1537"/>
      <c r="CM21" s="1537"/>
      <c r="CN21" s="1537"/>
      <c r="CO21" s="1537"/>
      <c r="CP21" s="1537"/>
      <c r="CQ21" s="1537"/>
      <c r="CR21" s="1537"/>
      <c r="CS21" s="1537"/>
      <c r="CT21" s="1537"/>
      <c r="CU21" s="1537"/>
      <c r="CV21" s="1537"/>
      <c r="CW21" s="1537"/>
      <c r="CX21" s="1537"/>
      <c r="CY21" s="1537"/>
      <c r="CZ21" s="1537"/>
      <c r="DA21" s="1537"/>
      <c r="DB21" s="1537"/>
      <c r="DC21" s="1537"/>
      <c r="DD21" s="1537"/>
      <c r="DE21" s="1537"/>
      <c r="DF21" s="1537"/>
      <c r="DG21" s="1537"/>
      <c r="DH21" s="1537"/>
      <c r="DI21" s="1537"/>
      <c r="DJ21" s="1537"/>
      <c r="DK21" s="1537"/>
      <c r="DL21" s="1537"/>
      <c r="DM21" s="1537"/>
      <c r="DN21" s="1537"/>
      <c r="DO21" s="1537"/>
      <c r="DP21" s="1537"/>
      <c r="DQ21" s="1537"/>
      <c r="DR21" s="1537"/>
      <c r="DS21" s="1537"/>
      <c r="DT21" s="1537"/>
      <c r="DU21" s="1537"/>
      <c r="DV21" s="1537"/>
      <c r="DW21" s="1537"/>
      <c r="DX21" s="1537"/>
      <c r="DY21" s="1537"/>
      <c r="DZ21" s="1537"/>
      <c r="EA21" s="1537"/>
      <c r="EB21" s="1537"/>
      <c r="EC21" s="1537"/>
      <c r="ED21" s="1537"/>
      <c r="EE21" s="1537"/>
      <c r="EF21" s="1537"/>
      <c r="EG21" s="1537"/>
      <c r="EH21" s="1537"/>
      <c r="EI21" s="1537"/>
      <c r="EJ21" s="1537"/>
      <c r="EK21" s="1537"/>
      <c r="EL21" s="1537"/>
      <c r="EM21" s="1537"/>
      <c r="EN21" s="1537"/>
      <c r="EO21" s="1537"/>
      <c r="EP21" s="1537"/>
      <c r="EQ21" s="1537"/>
      <c r="ER21" s="1537"/>
      <c r="ES21" s="1537"/>
      <c r="ET21" s="1537"/>
      <c r="EU21" s="1537"/>
      <c r="EV21" s="1537"/>
      <c r="EW21" s="1537"/>
      <c r="EX21" s="1537"/>
      <c r="EY21" s="1537"/>
      <c r="EZ21" s="1537"/>
      <c r="FA21" s="1537"/>
      <c r="FB21" s="1537"/>
      <c r="FC21" s="1537"/>
      <c r="FD21" s="1537"/>
      <c r="FE21" s="1537"/>
      <c r="FF21" s="1537"/>
      <c r="FG21" s="1537"/>
      <c r="FH21" s="1537"/>
      <c r="FI21" s="1537"/>
      <c r="FJ21" s="1537"/>
      <c r="FK21" s="1537"/>
      <c r="FL21" s="1537"/>
      <c r="FM21" s="1537"/>
      <c r="FN21" s="1537"/>
      <c r="FO21" s="1537"/>
      <c r="FP21" s="1537"/>
      <c r="FQ21" s="1537"/>
      <c r="FR21" s="1537"/>
      <c r="FS21" s="1537"/>
      <c r="FT21" s="1537"/>
      <c r="FU21" s="1537"/>
      <c r="FV21" s="1537"/>
      <c r="FW21" s="1537"/>
      <c r="FX21" s="1537"/>
      <c r="FY21" s="1537"/>
      <c r="FZ21" s="1537"/>
      <c r="GA21" s="1537"/>
      <c r="GB21" s="1537"/>
      <c r="GC21" s="1537"/>
      <c r="GD21" s="1537"/>
      <c r="GE21" s="1537"/>
      <c r="GF21" s="1537"/>
      <c r="GG21" s="1537"/>
      <c r="GH21" s="1537"/>
      <c r="GI21" s="1537"/>
      <c r="GJ21" s="1537"/>
      <c r="GK21" s="1537"/>
      <c r="GL21" s="1537"/>
      <c r="GM21" s="1537"/>
      <c r="GN21" s="1537"/>
      <c r="GO21" s="1537"/>
      <c r="GP21" s="1537"/>
      <c r="GQ21" s="1537"/>
      <c r="GR21" s="1537"/>
      <c r="GS21" s="1537"/>
      <c r="GT21" s="1537"/>
      <c r="GU21" s="1537"/>
      <c r="GV21" s="1537"/>
      <c r="GW21" s="1537"/>
      <c r="GX21" s="1537"/>
      <c r="GY21" s="1537"/>
      <c r="GZ21" s="1537"/>
      <c r="HA21" s="1537"/>
      <c r="HB21" s="1537"/>
      <c r="HC21" s="1537"/>
      <c r="HD21" s="1537"/>
      <c r="HE21" s="1537"/>
      <c r="HF21" s="1537"/>
      <c r="HG21" s="1537"/>
      <c r="HH21" s="1537"/>
      <c r="HI21" s="1537"/>
      <c r="HJ21" s="1537"/>
      <c r="HK21" s="1537"/>
      <c r="HL21" s="1537"/>
      <c r="HM21" s="1537"/>
      <c r="HN21" s="1537"/>
      <c r="HO21" s="1537"/>
      <c r="HP21" s="1537"/>
      <c r="HQ21" s="1537"/>
      <c r="HR21" s="1537"/>
      <c r="HS21" s="1537"/>
      <c r="HT21" s="1537"/>
      <c r="HU21" s="1537"/>
      <c r="HV21" s="1537"/>
      <c r="HW21" s="1537"/>
      <c r="HX21" s="1537"/>
      <c r="HY21" s="1537"/>
      <c r="HZ21" s="1537"/>
      <c r="IA21" s="1537"/>
      <c r="IB21" s="1537"/>
      <c r="IC21" s="1537"/>
      <c r="ID21" s="1537"/>
      <c r="IE21" s="1537"/>
      <c r="IF21" s="1537"/>
      <c r="IG21" s="1537"/>
      <c r="IH21" s="1537"/>
      <c r="II21" s="1537"/>
      <c r="IJ21" s="1537"/>
      <c r="IK21" s="1537"/>
      <c r="IL21" s="1537"/>
      <c r="IM21" s="1537"/>
      <c r="IN21" s="1537"/>
      <c r="IO21" s="1537"/>
      <c r="IP21" s="1537"/>
      <c r="IQ21" s="1537"/>
      <c r="IR21" s="1537"/>
      <c r="IS21" s="1537"/>
    </row>
    <row r="22" spans="1:253" s="324" customFormat="1">
      <c r="A22" s="250" t="s">
        <v>1804</v>
      </c>
      <c r="B22" s="1538">
        <f>'Sources and Uses Budget'!$C21</f>
        <v>0</v>
      </c>
      <c r="C22" s="1538">
        <f>'Sources and Uses Budget'!$C21</f>
        <v>0</v>
      </c>
      <c r="D22" s="1539">
        <f t="shared" si="0"/>
        <v>0</v>
      </c>
      <c r="E22" s="1540"/>
      <c r="F22" s="1541"/>
      <c r="G22" s="1536"/>
      <c r="H22" s="1537"/>
      <c r="I22" s="1537"/>
      <c r="J22" s="1537"/>
      <c r="K22" s="1537"/>
      <c r="L22" s="1537"/>
      <c r="M22" s="1537"/>
      <c r="N22" s="1537"/>
      <c r="O22" s="1537"/>
      <c r="P22" s="1537"/>
      <c r="Q22" s="1537"/>
      <c r="R22" s="1537"/>
      <c r="S22" s="1537"/>
      <c r="T22" s="1537"/>
      <c r="U22" s="1537"/>
      <c r="V22" s="1537"/>
      <c r="W22" s="1537"/>
      <c r="X22" s="1537"/>
      <c r="Y22" s="1537"/>
      <c r="Z22" s="1537"/>
      <c r="AA22" s="1537"/>
      <c r="AB22" s="1537"/>
      <c r="AC22" s="1537"/>
      <c r="AD22" s="1537"/>
      <c r="AE22" s="1537"/>
      <c r="AF22" s="1537"/>
      <c r="AG22" s="1537"/>
      <c r="AH22" s="1537"/>
      <c r="AI22" s="1537"/>
      <c r="AJ22" s="1537"/>
      <c r="AK22" s="1537"/>
      <c r="AL22" s="1537"/>
      <c r="AM22" s="1537"/>
      <c r="AN22" s="1537"/>
      <c r="AO22" s="1537"/>
      <c r="AP22" s="1537"/>
      <c r="AQ22" s="1537"/>
      <c r="AR22" s="1537"/>
      <c r="AS22" s="1537"/>
      <c r="AT22" s="1537"/>
      <c r="AU22" s="1537"/>
      <c r="AV22" s="1537"/>
      <c r="AW22" s="1537"/>
      <c r="AX22" s="1537"/>
      <c r="AY22" s="1537"/>
      <c r="AZ22" s="1537"/>
      <c r="BA22" s="1537"/>
      <c r="BB22" s="1537"/>
      <c r="BC22" s="1537"/>
      <c r="BD22" s="1537"/>
      <c r="BE22" s="1537"/>
      <c r="BF22" s="1537"/>
      <c r="BG22" s="1537"/>
      <c r="BH22" s="1537"/>
      <c r="BI22" s="1537"/>
      <c r="BJ22" s="1537"/>
      <c r="BK22" s="1537"/>
      <c r="BL22" s="1537"/>
      <c r="BM22" s="1537"/>
      <c r="BN22" s="1537"/>
      <c r="BO22" s="1537"/>
      <c r="BP22" s="1537"/>
      <c r="BQ22" s="1537"/>
      <c r="BR22" s="1537"/>
      <c r="BS22" s="1537"/>
      <c r="BT22" s="1537"/>
      <c r="BU22" s="1537"/>
      <c r="BV22" s="1537"/>
      <c r="BW22" s="1537"/>
      <c r="BX22" s="1537"/>
      <c r="BY22" s="1537"/>
      <c r="BZ22" s="1537"/>
      <c r="CA22" s="1537"/>
      <c r="CB22" s="1537"/>
      <c r="CC22" s="1537"/>
      <c r="CD22" s="1537"/>
      <c r="CE22" s="1537"/>
      <c r="CF22" s="1537"/>
      <c r="CG22" s="1537"/>
      <c r="CH22" s="1537"/>
      <c r="CI22" s="1537"/>
      <c r="CJ22" s="1537"/>
      <c r="CK22" s="1537"/>
      <c r="CL22" s="1537"/>
      <c r="CM22" s="1537"/>
      <c r="CN22" s="1537"/>
      <c r="CO22" s="1537"/>
      <c r="CP22" s="1537"/>
      <c r="CQ22" s="1537"/>
      <c r="CR22" s="1537"/>
      <c r="CS22" s="1537"/>
      <c r="CT22" s="1537"/>
      <c r="CU22" s="1537"/>
      <c r="CV22" s="1537"/>
      <c r="CW22" s="1537"/>
      <c r="CX22" s="1537"/>
      <c r="CY22" s="1537"/>
      <c r="CZ22" s="1537"/>
      <c r="DA22" s="1537"/>
      <c r="DB22" s="1537"/>
      <c r="DC22" s="1537"/>
      <c r="DD22" s="1537"/>
      <c r="DE22" s="1537"/>
      <c r="DF22" s="1537"/>
      <c r="DG22" s="1537"/>
      <c r="DH22" s="1537"/>
      <c r="DI22" s="1537"/>
      <c r="DJ22" s="1537"/>
      <c r="DK22" s="1537"/>
      <c r="DL22" s="1537"/>
      <c r="DM22" s="1537"/>
      <c r="DN22" s="1537"/>
      <c r="DO22" s="1537"/>
      <c r="DP22" s="1537"/>
      <c r="DQ22" s="1537"/>
      <c r="DR22" s="1537"/>
      <c r="DS22" s="1537"/>
      <c r="DT22" s="1537"/>
      <c r="DU22" s="1537"/>
      <c r="DV22" s="1537"/>
      <c r="DW22" s="1537"/>
      <c r="DX22" s="1537"/>
      <c r="DY22" s="1537"/>
      <c r="DZ22" s="1537"/>
      <c r="EA22" s="1537"/>
      <c r="EB22" s="1537"/>
      <c r="EC22" s="1537"/>
      <c r="ED22" s="1537"/>
      <c r="EE22" s="1537"/>
      <c r="EF22" s="1537"/>
      <c r="EG22" s="1537"/>
      <c r="EH22" s="1537"/>
      <c r="EI22" s="1537"/>
      <c r="EJ22" s="1537"/>
      <c r="EK22" s="1537"/>
      <c r="EL22" s="1537"/>
      <c r="EM22" s="1537"/>
      <c r="EN22" s="1537"/>
      <c r="EO22" s="1537"/>
      <c r="EP22" s="1537"/>
      <c r="EQ22" s="1537"/>
      <c r="ER22" s="1537"/>
      <c r="ES22" s="1537"/>
      <c r="ET22" s="1537"/>
      <c r="EU22" s="1537"/>
      <c r="EV22" s="1537"/>
      <c r="EW22" s="1537"/>
      <c r="EX22" s="1537"/>
      <c r="EY22" s="1537"/>
      <c r="EZ22" s="1537"/>
      <c r="FA22" s="1537"/>
      <c r="FB22" s="1537"/>
      <c r="FC22" s="1537"/>
      <c r="FD22" s="1537"/>
      <c r="FE22" s="1537"/>
      <c r="FF22" s="1537"/>
      <c r="FG22" s="1537"/>
      <c r="FH22" s="1537"/>
      <c r="FI22" s="1537"/>
      <c r="FJ22" s="1537"/>
      <c r="FK22" s="1537"/>
      <c r="FL22" s="1537"/>
      <c r="FM22" s="1537"/>
      <c r="FN22" s="1537"/>
      <c r="FO22" s="1537"/>
      <c r="FP22" s="1537"/>
      <c r="FQ22" s="1537"/>
      <c r="FR22" s="1537"/>
      <c r="FS22" s="1537"/>
      <c r="FT22" s="1537"/>
      <c r="FU22" s="1537"/>
      <c r="FV22" s="1537"/>
      <c r="FW22" s="1537"/>
      <c r="FX22" s="1537"/>
      <c r="FY22" s="1537"/>
      <c r="FZ22" s="1537"/>
      <c r="GA22" s="1537"/>
      <c r="GB22" s="1537"/>
      <c r="GC22" s="1537"/>
      <c r="GD22" s="1537"/>
      <c r="GE22" s="1537"/>
      <c r="GF22" s="1537"/>
      <c r="GG22" s="1537"/>
      <c r="GH22" s="1537"/>
      <c r="GI22" s="1537"/>
      <c r="GJ22" s="1537"/>
      <c r="GK22" s="1537"/>
      <c r="GL22" s="1537"/>
      <c r="GM22" s="1537"/>
      <c r="GN22" s="1537"/>
      <c r="GO22" s="1537"/>
      <c r="GP22" s="1537"/>
      <c r="GQ22" s="1537"/>
      <c r="GR22" s="1537"/>
      <c r="GS22" s="1537"/>
      <c r="GT22" s="1537"/>
      <c r="GU22" s="1537"/>
      <c r="GV22" s="1537"/>
      <c r="GW22" s="1537"/>
      <c r="GX22" s="1537"/>
      <c r="GY22" s="1537"/>
      <c r="GZ22" s="1537"/>
      <c r="HA22" s="1537"/>
      <c r="HB22" s="1537"/>
      <c r="HC22" s="1537"/>
      <c r="HD22" s="1537"/>
      <c r="HE22" s="1537"/>
      <c r="HF22" s="1537"/>
      <c r="HG22" s="1537"/>
      <c r="HH22" s="1537"/>
      <c r="HI22" s="1537"/>
      <c r="HJ22" s="1537"/>
      <c r="HK22" s="1537"/>
      <c r="HL22" s="1537"/>
      <c r="HM22" s="1537"/>
      <c r="HN22" s="1537"/>
      <c r="HO22" s="1537"/>
      <c r="HP22" s="1537"/>
      <c r="HQ22" s="1537"/>
      <c r="HR22" s="1537"/>
      <c r="HS22" s="1537"/>
      <c r="HT22" s="1537"/>
      <c r="HU22" s="1537"/>
      <c r="HV22" s="1537"/>
      <c r="HW22" s="1537"/>
      <c r="HX22" s="1537"/>
      <c r="HY22" s="1537"/>
      <c r="HZ22" s="1537"/>
      <c r="IA22" s="1537"/>
      <c r="IB22" s="1537"/>
      <c r="IC22" s="1537"/>
      <c r="ID22" s="1537"/>
      <c r="IE22" s="1537"/>
      <c r="IF22" s="1537"/>
      <c r="IG22" s="1537"/>
      <c r="IH22" s="1537"/>
      <c r="II22" s="1537"/>
      <c r="IJ22" s="1537"/>
      <c r="IK22" s="1537"/>
      <c r="IL22" s="1537"/>
      <c r="IM22" s="1537"/>
      <c r="IN22" s="1537"/>
      <c r="IO22" s="1537"/>
      <c r="IP22" s="1537"/>
      <c r="IQ22" s="1537"/>
      <c r="IR22" s="1537"/>
      <c r="IS22" s="1537"/>
    </row>
    <row r="23" spans="1:253" s="324" customFormat="1">
      <c r="A23" s="250" t="s">
        <v>1805</v>
      </c>
      <c r="B23" s="1538">
        <f>'Sources and Uses Budget'!$C22</f>
        <v>0</v>
      </c>
      <c r="C23" s="1538">
        <f>'Sources and Uses Budget'!$C22</f>
        <v>0</v>
      </c>
      <c r="D23" s="1539">
        <f t="shared" si="0"/>
        <v>0</v>
      </c>
      <c r="E23" s="1540"/>
      <c r="F23" s="1541"/>
      <c r="G23" s="1536"/>
      <c r="H23" s="1537"/>
      <c r="I23" s="1537"/>
      <c r="J23" s="1537"/>
      <c r="K23" s="1537"/>
      <c r="L23" s="1537"/>
      <c r="M23" s="1537"/>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7"/>
      <c r="BL23" s="1537"/>
      <c r="BM23" s="1537"/>
      <c r="BN23" s="1537"/>
      <c r="BO23" s="1537"/>
      <c r="BP23" s="1537"/>
      <c r="BQ23" s="1537"/>
      <c r="BR23" s="1537"/>
      <c r="BS23" s="1537"/>
      <c r="BT23" s="1537"/>
      <c r="BU23" s="1537"/>
      <c r="BV23" s="1537"/>
      <c r="BW23" s="1537"/>
      <c r="BX23" s="1537"/>
      <c r="BY23" s="1537"/>
      <c r="BZ23" s="1537"/>
      <c r="CA23" s="1537"/>
      <c r="CB23" s="1537"/>
      <c r="CC23" s="1537"/>
      <c r="CD23" s="1537"/>
      <c r="CE23" s="1537"/>
      <c r="CF23" s="1537"/>
      <c r="CG23" s="1537"/>
      <c r="CH23" s="1537"/>
      <c r="CI23" s="1537"/>
      <c r="CJ23" s="1537"/>
      <c r="CK23" s="1537"/>
      <c r="CL23" s="1537"/>
      <c r="CM23" s="1537"/>
      <c r="CN23" s="1537"/>
      <c r="CO23" s="1537"/>
      <c r="CP23" s="1537"/>
      <c r="CQ23" s="1537"/>
      <c r="CR23" s="1537"/>
      <c r="CS23" s="1537"/>
      <c r="CT23" s="1537"/>
      <c r="CU23" s="1537"/>
      <c r="CV23" s="1537"/>
      <c r="CW23" s="1537"/>
      <c r="CX23" s="1537"/>
      <c r="CY23" s="1537"/>
      <c r="CZ23" s="1537"/>
      <c r="DA23" s="1537"/>
      <c r="DB23" s="1537"/>
      <c r="DC23" s="1537"/>
      <c r="DD23" s="1537"/>
      <c r="DE23" s="1537"/>
      <c r="DF23" s="1537"/>
      <c r="DG23" s="1537"/>
      <c r="DH23" s="1537"/>
      <c r="DI23" s="1537"/>
      <c r="DJ23" s="1537"/>
      <c r="DK23" s="1537"/>
      <c r="DL23" s="1537"/>
      <c r="DM23" s="1537"/>
      <c r="DN23" s="1537"/>
      <c r="DO23" s="1537"/>
      <c r="DP23" s="1537"/>
      <c r="DQ23" s="1537"/>
      <c r="DR23" s="1537"/>
      <c r="DS23" s="1537"/>
      <c r="DT23" s="1537"/>
      <c r="DU23" s="1537"/>
      <c r="DV23" s="1537"/>
      <c r="DW23" s="1537"/>
      <c r="DX23" s="1537"/>
      <c r="DY23" s="1537"/>
      <c r="DZ23" s="1537"/>
      <c r="EA23" s="1537"/>
      <c r="EB23" s="1537"/>
      <c r="EC23" s="1537"/>
      <c r="ED23" s="1537"/>
      <c r="EE23" s="1537"/>
      <c r="EF23" s="1537"/>
      <c r="EG23" s="1537"/>
      <c r="EH23" s="1537"/>
      <c r="EI23" s="1537"/>
      <c r="EJ23" s="1537"/>
      <c r="EK23" s="1537"/>
      <c r="EL23" s="1537"/>
      <c r="EM23" s="1537"/>
      <c r="EN23" s="1537"/>
      <c r="EO23" s="1537"/>
      <c r="EP23" s="1537"/>
      <c r="EQ23" s="1537"/>
      <c r="ER23" s="1537"/>
      <c r="ES23" s="1537"/>
      <c r="ET23" s="1537"/>
      <c r="EU23" s="1537"/>
      <c r="EV23" s="1537"/>
      <c r="EW23" s="1537"/>
      <c r="EX23" s="1537"/>
      <c r="EY23" s="1537"/>
      <c r="EZ23" s="1537"/>
      <c r="FA23" s="1537"/>
      <c r="FB23" s="1537"/>
      <c r="FC23" s="1537"/>
      <c r="FD23" s="1537"/>
      <c r="FE23" s="1537"/>
      <c r="FF23" s="1537"/>
      <c r="FG23" s="1537"/>
      <c r="FH23" s="1537"/>
      <c r="FI23" s="1537"/>
      <c r="FJ23" s="1537"/>
      <c r="FK23" s="1537"/>
      <c r="FL23" s="1537"/>
      <c r="FM23" s="1537"/>
      <c r="FN23" s="1537"/>
      <c r="FO23" s="1537"/>
      <c r="FP23" s="1537"/>
      <c r="FQ23" s="1537"/>
      <c r="FR23" s="1537"/>
      <c r="FS23" s="1537"/>
      <c r="FT23" s="1537"/>
      <c r="FU23" s="1537"/>
      <c r="FV23" s="1537"/>
      <c r="FW23" s="1537"/>
      <c r="FX23" s="1537"/>
      <c r="FY23" s="1537"/>
      <c r="FZ23" s="1537"/>
      <c r="GA23" s="1537"/>
      <c r="GB23" s="1537"/>
      <c r="GC23" s="1537"/>
      <c r="GD23" s="1537"/>
      <c r="GE23" s="1537"/>
      <c r="GF23" s="1537"/>
      <c r="GG23" s="1537"/>
      <c r="GH23" s="1537"/>
      <c r="GI23" s="1537"/>
      <c r="GJ23" s="1537"/>
      <c r="GK23" s="1537"/>
      <c r="GL23" s="1537"/>
      <c r="GM23" s="1537"/>
      <c r="GN23" s="1537"/>
      <c r="GO23" s="1537"/>
      <c r="GP23" s="1537"/>
      <c r="GQ23" s="1537"/>
      <c r="GR23" s="1537"/>
      <c r="GS23" s="1537"/>
      <c r="GT23" s="1537"/>
      <c r="GU23" s="1537"/>
      <c r="GV23" s="1537"/>
      <c r="GW23" s="1537"/>
      <c r="GX23" s="1537"/>
      <c r="GY23" s="1537"/>
      <c r="GZ23" s="1537"/>
      <c r="HA23" s="1537"/>
      <c r="HB23" s="1537"/>
      <c r="HC23" s="1537"/>
      <c r="HD23" s="1537"/>
      <c r="HE23" s="1537"/>
      <c r="HF23" s="1537"/>
      <c r="HG23" s="1537"/>
      <c r="HH23" s="1537"/>
      <c r="HI23" s="1537"/>
      <c r="HJ23" s="1537"/>
      <c r="HK23" s="1537"/>
      <c r="HL23" s="1537"/>
      <c r="HM23" s="1537"/>
      <c r="HN23" s="1537"/>
      <c r="HO23" s="1537"/>
      <c r="HP23" s="1537"/>
      <c r="HQ23" s="1537"/>
      <c r="HR23" s="1537"/>
      <c r="HS23" s="1537"/>
      <c r="HT23" s="1537"/>
      <c r="HU23" s="1537"/>
      <c r="HV23" s="1537"/>
      <c r="HW23" s="1537"/>
      <c r="HX23" s="1537"/>
      <c r="HY23" s="1537"/>
      <c r="HZ23" s="1537"/>
      <c r="IA23" s="1537"/>
      <c r="IB23" s="1537"/>
      <c r="IC23" s="1537"/>
      <c r="ID23" s="1537"/>
      <c r="IE23" s="1537"/>
      <c r="IF23" s="1537"/>
      <c r="IG23" s="1537"/>
      <c r="IH23" s="1537"/>
      <c r="II23" s="1537"/>
      <c r="IJ23" s="1537"/>
      <c r="IK23" s="1537"/>
      <c r="IL23" s="1537"/>
      <c r="IM23" s="1537"/>
      <c r="IN23" s="1537"/>
      <c r="IO23" s="1537"/>
      <c r="IP23" s="1537"/>
      <c r="IQ23" s="1537"/>
      <c r="IR23" s="1537"/>
      <c r="IS23" s="1537"/>
    </row>
    <row r="24" spans="1:253" s="324" customFormat="1">
      <c r="A24" s="250" t="s">
        <v>1806</v>
      </c>
      <c r="B24" s="1538">
        <f>'Sources and Uses Budget'!$C23</f>
        <v>0</v>
      </c>
      <c r="C24" s="1538">
        <f>'Sources and Uses Budget'!$C23</f>
        <v>0</v>
      </c>
      <c r="D24" s="1539">
        <f t="shared" si="0"/>
        <v>0</v>
      </c>
      <c r="E24" s="1540"/>
      <c r="F24" s="1541"/>
      <c r="G24" s="1536"/>
      <c r="H24" s="1537"/>
      <c r="I24" s="1537"/>
      <c r="J24" s="1537"/>
      <c r="K24" s="1537"/>
      <c r="L24" s="1537"/>
      <c r="M24" s="1537"/>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c r="AL24" s="1537"/>
      <c r="AM24" s="1537"/>
      <c r="AN24" s="1537"/>
      <c r="AO24" s="1537"/>
      <c r="AP24" s="1537"/>
      <c r="AQ24" s="1537"/>
      <c r="AR24" s="1537"/>
      <c r="AS24" s="1537"/>
      <c r="AT24" s="1537"/>
      <c r="AU24" s="1537"/>
      <c r="AV24" s="1537"/>
      <c r="AW24" s="1537"/>
      <c r="AX24" s="1537"/>
      <c r="AY24" s="1537"/>
      <c r="AZ24" s="1537"/>
      <c r="BA24" s="1537"/>
      <c r="BB24" s="1537"/>
      <c r="BC24" s="1537"/>
      <c r="BD24" s="1537"/>
      <c r="BE24" s="1537"/>
      <c r="BF24" s="1537"/>
      <c r="BG24" s="1537"/>
      <c r="BH24" s="1537"/>
      <c r="BI24" s="1537"/>
      <c r="BJ24" s="1537"/>
      <c r="BK24" s="1537"/>
      <c r="BL24" s="1537"/>
      <c r="BM24" s="1537"/>
      <c r="BN24" s="1537"/>
      <c r="BO24" s="1537"/>
      <c r="BP24" s="1537"/>
      <c r="BQ24" s="1537"/>
      <c r="BR24" s="1537"/>
      <c r="BS24" s="1537"/>
      <c r="BT24" s="1537"/>
      <c r="BU24" s="1537"/>
      <c r="BV24" s="1537"/>
      <c r="BW24" s="1537"/>
      <c r="BX24" s="1537"/>
      <c r="BY24" s="1537"/>
      <c r="BZ24" s="1537"/>
      <c r="CA24" s="1537"/>
      <c r="CB24" s="1537"/>
      <c r="CC24" s="1537"/>
      <c r="CD24" s="1537"/>
      <c r="CE24" s="1537"/>
      <c r="CF24" s="1537"/>
      <c r="CG24" s="1537"/>
      <c r="CH24" s="1537"/>
      <c r="CI24" s="1537"/>
      <c r="CJ24" s="1537"/>
      <c r="CK24" s="1537"/>
      <c r="CL24" s="1537"/>
      <c r="CM24" s="1537"/>
      <c r="CN24" s="1537"/>
      <c r="CO24" s="1537"/>
      <c r="CP24" s="1537"/>
      <c r="CQ24" s="1537"/>
      <c r="CR24" s="1537"/>
      <c r="CS24" s="1537"/>
      <c r="CT24" s="1537"/>
      <c r="CU24" s="1537"/>
      <c r="CV24" s="1537"/>
      <c r="CW24" s="1537"/>
      <c r="CX24" s="1537"/>
      <c r="CY24" s="1537"/>
      <c r="CZ24" s="1537"/>
      <c r="DA24" s="1537"/>
      <c r="DB24" s="1537"/>
      <c r="DC24" s="1537"/>
      <c r="DD24" s="1537"/>
      <c r="DE24" s="1537"/>
      <c r="DF24" s="1537"/>
      <c r="DG24" s="1537"/>
      <c r="DH24" s="1537"/>
      <c r="DI24" s="1537"/>
      <c r="DJ24" s="1537"/>
      <c r="DK24" s="1537"/>
      <c r="DL24" s="1537"/>
      <c r="DM24" s="1537"/>
      <c r="DN24" s="1537"/>
      <c r="DO24" s="1537"/>
      <c r="DP24" s="1537"/>
      <c r="DQ24" s="1537"/>
      <c r="DR24" s="1537"/>
      <c r="DS24" s="1537"/>
      <c r="DT24" s="1537"/>
      <c r="DU24" s="1537"/>
      <c r="DV24" s="1537"/>
      <c r="DW24" s="1537"/>
      <c r="DX24" s="1537"/>
      <c r="DY24" s="1537"/>
      <c r="DZ24" s="1537"/>
      <c r="EA24" s="1537"/>
      <c r="EB24" s="1537"/>
      <c r="EC24" s="1537"/>
      <c r="ED24" s="1537"/>
      <c r="EE24" s="1537"/>
      <c r="EF24" s="1537"/>
      <c r="EG24" s="1537"/>
      <c r="EH24" s="1537"/>
      <c r="EI24" s="1537"/>
      <c r="EJ24" s="1537"/>
      <c r="EK24" s="1537"/>
      <c r="EL24" s="1537"/>
      <c r="EM24" s="1537"/>
      <c r="EN24" s="1537"/>
      <c r="EO24" s="1537"/>
      <c r="EP24" s="1537"/>
      <c r="EQ24" s="1537"/>
      <c r="ER24" s="1537"/>
      <c r="ES24" s="1537"/>
      <c r="ET24" s="1537"/>
      <c r="EU24" s="1537"/>
      <c r="EV24" s="1537"/>
      <c r="EW24" s="1537"/>
      <c r="EX24" s="1537"/>
      <c r="EY24" s="1537"/>
      <c r="EZ24" s="1537"/>
      <c r="FA24" s="1537"/>
      <c r="FB24" s="1537"/>
      <c r="FC24" s="1537"/>
      <c r="FD24" s="1537"/>
      <c r="FE24" s="1537"/>
      <c r="FF24" s="1537"/>
      <c r="FG24" s="1537"/>
      <c r="FH24" s="1537"/>
      <c r="FI24" s="1537"/>
      <c r="FJ24" s="1537"/>
      <c r="FK24" s="1537"/>
      <c r="FL24" s="1537"/>
      <c r="FM24" s="1537"/>
      <c r="FN24" s="1537"/>
      <c r="FO24" s="1537"/>
      <c r="FP24" s="1537"/>
      <c r="FQ24" s="1537"/>
      <c r="FR24" s="1537"/>
      <c r="FS24" s="1537"/>
      <c r="FT24" s="1537"/>
      <c r="FU24" s="1537"/>
      <c r="FV24" s="1537"/>
      <c r="FW24" s="1537"/>
      <c r="FX24" s="1537"/>
      <c r="FY24" s="1537"/>
      <c r="FZ24" s="1537"/>
      <c r="GA24" s="1537"/>
      <c r="GB24" s="1537"/>
      <c r="GC24" s="1537"/>
      <c r="GD24" s="1537"/>
      <c r="GE24" s="1537"/>
      <c r="GF24" s="1537"/>
      <c r="GG24" s="1537"/>
      <c r="GH24" s="1537"/>
      <c r="GI24" s="1537"/>
      <c r="GJ24" s="1537"/>
      <c r="GK24" s="1537"/>
      <c r="GL24" s="1537"/>
      <c r="GM24" s="1537"/>
      <c r="GN24" s="1537"/>
      <c r="GO24" s="1537"/>
      <c r="GP24" s="1537"/>
      <c r="GQ24" s="1537"/>
      <c r="GR24" s="1537"/>
      <c r="GS24" s="1537"/>
      <c r="GT24" s="1537"/>
      <c r="GU24" s="1537"/>
      <c r="GV24" s="1537"/>
      <c r="GW24" s="1537"/>
      <c r="GX24" s="1537"/>
      <c r="GY24" s="1537"/>
      <c r="GZ24" s="1537"/>
      <c r="HA24" s="1537"/>
      <c r="HB24" s="1537"/>
      <c r="HC24" s="1537"/>
      <c r="HD24" s="1537"/>
      <c r="HE24" s="1537"/>
      <c r="HF24" s="1537"/>
      <c r="HG24" s="1537"/>
      <c r="HH24" s="1537"/>
      <c r="HI24" s="1537"/>
      <c r="HJ24" s="1537"/>
      <c r="HK24" s="1537"/>
      <c r="HL24" s="1537"/>
      <c r="HM24" s="1537"/>
      <c r="HN24" s="1537"/>
      <c r="HO24" s="1537"/>
      <c r="HP24" s="1537"/>
      <c r="HQ24" s="1537"/>
      <c r="HR24" s="1537"/>
      <c r="HS24" s="1537"/>
      <c r="HT24" s="1537"/>
      <c r="HU24" s="1537"/>
      <c r="HV24" s="1537"/>
      <c r="HW24" s="1537"/>
      <c r="HX24" s="1537"/>
      <c r="HY24" s="1537"/>
      <c r="HZ24" s="1537"/>
      <c r="IA24" s="1537"/>
      <c r="IB24" s="1537"/>
      <c r="IC24" s="1537"/>
      <c r="ID24" s="1537"/>
      <c r="IE24" s="1537"/>
      <c r="IF24" s="1537"/>
      <c r="IG24" s="1537"/>
      <c r="IH24" s="1537"/>
      <c r="II24" s="1537"/>
      <c r="IJ24" s="1537"/>
      <c r="IK24" s="1537"/>
      <c r="IL24" s="1537"/>
      <c r="IM24" s="1537"/>
      <c r="IN24" s="1537"/>
      <c r="IO24" s="1537"/>
      <c r="IP24" s="1537"/>
      <c r="IQ24" s="1537"/>
      <c r="IR24" s="1537"/>
      <c r="IS24" s="1537"/>
    </row>
    <row r="25" spans="1:253" s="324" customFormat="1">
      <c r="A25" s="555" t="s">
        <v>1807</v>
      </c>
      <c r="B25" s="1538">
        <f>'Sources and Uses Budget'!$C24</f>
        <v>0</v>
      </c>
      <c r="C25" s="1538">
        <f>'Sources and Uses Budget'!$C24</f>
        <v>0</v>
      </c>
      <c r="D25" s="1539">
        <f t="shared" si="0"/>
        <v>0</v>
      </c>
      <c r="E25" s="1540"/>
      <c r="F25" s="1541"/>
      <c r="G25" s="1536"/>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37"/>
      <c r="AK25" s="1537"/>
      <c r="AL25" s="1537"/>
      <c r="AM25" s="1537"/>
      <c r="AN25" s="1537"/>
      <c r="AO25" s="1537"/>
      <c r="AP25" s="1537"/>
      <c r="AQ25" s="1537"/>
      <c r="AR25" s="1537"/>
      <c r="AS25" s="1537"/>
      <c r="AT25" s="1537"/>
      <c r="AU25" s="1537"/>
      <c r="AV25" s="1537"/>
      <c r="AW25" s="1537"/>
      <c r="AX25" s="1537"/>
      <c r="AY25" s="1537"/>
      <c r="AZ25" s="1537"/>
      <c r="BA25" s="1537"/>
      <c r="BB25" s="1537"/>
      <c r="BC25" s="1537"/>
      <c r="BD25" s="1537"/>
      <c r="BE25" s="1537"/>
      <c r="BF25" s="1537"/>
      <c r="BG25" s="1537"/>
      <c r="BH25" s="1537"/>
      <c r="BI25" s="1537"/>
      <c r="BJ25" s="1537"/>
      <c r="BK25" s="1537"/>
      <c r="BL25" s="1537"/>
      <c r="BM25" s="1537"/>
      <c r="BN25" s="1537"/>
      <c r="BO25" s="1537"/>
      <c r="BP25" s="1537"/>
      <c r="BQ25" s="1537"/>
      <c r="BR25" s="1537"/>
      <c r="BS25" s="1537"/>
      <c r="BT25" s="1537"/>
      <c r="BU25" s="1537"/>
      <c r="BV25" s="1537"/>
      <c r="BW25" s="1537"/>
      <c r="BX25" s="1537"/>
      <c r="BY25" s="1537"/>
      <c r="BZ25" s="1537"/>
      <c r="CA25" s="1537"/>
      <c r="CB25" s="1537"/>
      <c r="CC25" s="1537"/>
      <c r="CD25" s="1537"/>
      <c r="CE25" s="1537"/>
      <c r="CF25" s="1537"/>
      <c r="CG25" s="1537"/>
      <c r="CH25" s="1537"/>
      <c r="CI25" s="1537"/>
      <c r="CJ25" s="1537"/>
      <c r="CK25" s="1537"/>
      <c r="CL25" s="1537"/>
      <c r="CM25" s="1537"/>
      <c r="CN25" s="1537"/>
      <c r="CO25" s="1537"/>
      <c r="CP25" s="1537"/>
      <c r="CQ25" s="1537"/>
      <c r="CR25" s="1537"/>
      <c r="CS25" s="1537"/>
      <c r="CT25" s="1537"/>
      <c r="CU25" s="1537"/>
      <c r="CV25" s="1537"/>
      <c r="CW25" s="1537"/>
      <c r="CX25" s="1537"/>
      <c r="CY25" s="1537"/>
      <c r="CZ25" s="1537"/>
      <c r="DA25" s="1537"/>
      <c r="DB25" s="1537"/>
      <c r="DC25" s="1537"/>
      <c r="DD25" s="1537"/>
      <c r="DE25" s="1537"/>
      <c r="DF25" s="1537"/>
      <c r="DG25" s="1537"/>
      <c r="DH25" s="1537"/>
      <c r="DI25" s="1537"/>
      <c r="DJ25" s="1537"/>
      <c r="DK25" s="1537"/>
      <c r="DL25" s="1537"/>
      <c r="DM25" s="1537"/>
      <c r="DN25" s="1537"/>
      <c r="DO25" s="1537"/>
      <c r="DP25" s="1537"/>
      <c r="DQ25" s="1537"/>
      <c r="DR25" s="1537"/>
      <c r="DS25" s="1537"/>
      <c r="DT25" s="1537"/>
      <c r="DU25" s="1537"/>
      <c r="DV25" s="1537"/>
      <c r="DW25" s="1537"/>
      <c r="DX25" s="1537"/>
      <c r="DY25" s="1537"/>
      <c r="DZ25" s="1537"/>
      <c r="EA25" s="1537"/>
      <c r="EB25" s="1537"/>
      <c r="EC25" s="1537"/>
      <c r="ED25" s="1537"/>
      <c r="EE25" s="1537"/>
      <c r="EF25" s="1537"/>
      <c r="EG25" s="1537"/>
      <c r="EH25" s="1537"/>
      <c r="EI25" s="1537"/>
      <c r="EJ25" s="1537"/>
      <c r="EK25" s="1537"/>
      <c r="EL25" s="1537"/>
      <c r="EM25" s="1537"/>
      <c r="EN25" s="1537"/>
      <c r="EO25" s="1537"/>
      <c r="EP25" s="1537"/>
      <c r="EQ25" s="1537"/>
      <c r="ER25" s="1537"/>
      <c r="ES25" s="1537"/>
      <c r="ET25" s="1537"/>
      <c r="EU25" s="1537"/>
      <c r="EV25" s="1537"/>
      <c r="EW25" s="1537"/>
      <c r="EX25" s="1537"/>
      <c r="EY25" s="1537"/>
      <c r="EZ25" s="1537"/>
      <c r="FA25" s="1537"/>
      <c r="FB25" s="1537"/>
      <c r="FC25" s="1537"/>
      <c r="FD25" s="1537"/>
      <c r="FE25" s="1537"/>
      <c r="FF25" s="1537"/>
      <c r="FG25" s="1537"/>
      <c r="FH25" s="1537"/>
      <c r="FI25" s="1537"/>
      <c r="FJ25" s="1537"/>
      <c r="FK25" s="1537"/>
      <c r="FL25" s="1537"/>
      <c r="FM25" s="1537"/>
      <c r="FN25" s="1537"/>
      <c r="FO25" s="1537"/>
      <c r="FP25" s="1537"/>
      <c r="FQ25" s="1537"/>
      <c r="FR25" s="1537"/>
      <c r="FS25" s="1537"/>
      <c r="FT25" s="1537"/>
      <c r="FU25" s="1537"/>
      <c r="FV25" s="1537"/>
      <c r="FW25" s="1537"/>
      <c r="FX25" s="1537"/>
      <c r="FY25" s="1537"/>
      <c r="FZ25" s="1537"/>
      <c r="GA25" s="1537"/>
      <c r="GB25" s="1537"/>
      <c r="GC25" s="1537"/>
      <c r="GD25" s="1537"/>
      <c r="GE25" s="1537"/>
      <c r="GF25" s="1537"/>
      <c r="GG25" s="1537"/>
      <c r="GH25" s="1537"/>
      <c r="GI25" s="1537"/>
      <c r="GJ25" s="1537"/>
      <c r="GK25" s="1537"/>
      <c r="GL25" s="1537"/>
      <c r="GM25" s="1537"/>
      <c r="GN25" s="1537"/>
      <c r="GO25" s="1537"/>
      <c r="GP25" s="1537"/>
      <c r="GQ25" s="1537"/>
      <c r="GR25" s="1537"/>
      <c r="GS25" s="1537"/>
      <c r="GT25" s="1537"/>
      <c r="GU25" s="1537"/>
      <c r="GV25" s="1537"/>
      <c r="GW25" s="1537"/>
      <c r="GX25" s="1537"/>
      <c r="GY25" s="1537"/>
      <c r="GZ25" s="1537"/>
      <c r="HA25" s="1537"/>
      <c r="HB25" s="1537"/>
      <c r="HC25" s="1537"/>
      <c r="HD25" s="1537"/>
      <c r="HE25" s="1537"/>
      <c r="HF25" s="1537"/>
      <c r="HG25" s="1537"/>
      <c r="HH25" s="1537"/>
      <c r="HI25" s="1537"/>
      <c r="HJ25" s="1537"/>
      <c r="HK25" s="1537"/>
      <c r="HL25" s="1537"/>
      <c r="HM25" s="1537"/>
      <c r="HN25" s="1537"/>
      <c r="HO25" s="1537"/>
      <c r="HP25" s="1537"/>
      <c r="HQ25" s="1537"/>
      <c r="HR25" s="1537"/>
      <c r="HS25" s="1537"/>
      <c r="HT25" s="1537"/>
      <c r="HU25" s="1537"/>
      <c r="HV25" s="1537"/>
      <c r="HW25" s="1537"/>
      <c r="HX25" s="1537"/>
      <c r="HY25" s="1537"/>
      <c r="HZ25" s="1537"/>
      <c r="IA25" s="1537"/>
      <c r="IB25" s="1537"/>
      <c r="IC25" s="1537"/>
      <c r="ID25" s="1537"/>
      <c r="IE25" s="1537"/>
      <c r="IF25" s="1537"/>
      <c r="IG25" s="1537"/>
      <c r="IH25" s="1537"/>
      <c r="II25" s="1537"/>
      <c r="IJ25" s="1537"/>
      <c r="IK25" s="1537"/>
      <c r="IL25" s="1537"/>
      <c r="IM25" s="1537"/>
      <c r="IN25" s="1537"/>
      <c r="IO25" s="1537"/>
      <c r="IP25" s="1537"/>
      <c r="IQ25" s="1537"/>
      <c r="IR25" s="1537"/>
      <c r="IS25" s="1537"/>
    </row>
    <row r="26" spans="1:253" s="324" customFormat="1">
      <c r="A26" s="555" t="str">
        <f>'Sources and Uses Budget'!A25</f>
        <v>Other: (Specify)</v>
      </c>
      <c r="B26" s="1538">
        <f>'Sources and Uses Budget'!$C25</f>
        <v>0</v>
      </c>
      <c r="C26" s="1538">
        <f>'Sources and Uses Budget'!$C25</f>
        <v>0</v>
      </c>
      <c r="D26" s="1539">
        <f t="shared" si="0"/>
        <v>0</v>
      </c>
      <c r="E26" s="1540"/>
      <c r="F26" s="1541"/>
      <c r="G26" s="1536"/>
      <c r="H26" s="1537"/>
      <c r="I26" s="1537"/>
      <c r="J26" s="1537"/>
      <c r="K26" s="1537"/>
      <c r="L26" s="1537"/>
      <c r="M26" s="1537"/>
      <c r="N26" s="1537"/>
      <c r="O26" s="1537"/>
      <c r="P26" s="1537"/>
      <c r="Q26" s="1537"/>
      <c r="R26" s="1537"/>
      <c r="S26" s="1537"/>
      <c r="T26" s="1537"/>
      <c r="U26" s="1537"/>
      <c r="V26" s="1537"/>
      <c r="W26" s="1537"/>
      <c r="X26" s="1537"/>
      <c r="Y26" s="1537"/>
      <c r="Z26" s="1537"/>
      <c r="AA26" s="1537"/>
      <c r="AB26" s="1537"/>
      <c r="AC26" s="1537"/>
      <c r="AD26" s="1537"/>
      <c r="AE26" s="1537"/>
      <c r="AF26" s="1537"/>
      <c r="AG26" s="1537"/>
      <c r="AH26" s="1537"/>
      <c r="AI26" s="1537"/>
      <c r="AJ26" s="1537"/>
      <c r="AK26" s="1537"/>
      <c r="AL26" s="1537"/>
      <c r="AM26" s="1537"/>
      <c r="AN26" s="1537"/>
      <c r="AO26" s="1537"/>
      <c r="AP26" s="1537"/>
      <c r="AQ26" s="1537"/>
      <c r="AR26" s="1537"/>
      <c r="AS26" s="1537"/>
      <c r="AT26" s="1537"/>
      <c r="AU26" s="1537"/>
      <c r="AV26" s="1537"/>
      <c r="AW26" s="1537"/>
      <c r="AX26" s="1537"/>
      <c r="AY26" s="1537"/>
      <c r="AZ26" s="1537"/>
      <c r="BA26" s="1537"/>
      <c r="BB26" s="1537"/>
      <c r="BC26" s="1537"/>
      <c r="BD26" s="1537"/>
      <c r="BE26" s="1537"/>
      <c r="BF26" s="1537"/>
      <c r="BG26" s="1537"/>
      <c r="BH26" s="1537"/>
      <c r="BI26" s="1537"/>
      <c r="BJ26" s="1537"/>
      <c r="BK26" s="1537"/>
      <c r="BL26" s="1537"/>
      <c r="BM26" s="1537"/>
      <c r="BN26" s="1537"/>
      <c r="BO26" s="1537"/>
      <c r="BP26" s="1537"/>
      <c r="BQ26" s="1537"/>
      <c r="BR26" s="1537"/>
      <c r="BS26" s="1537"/>
      <c r="BT26" s="1537"/>
      <c r="BU26" s="1537"/>
      <c r="BV26" s="1537"/>
      <c r="BW26" s="1537"/>
      <c r="BX26" s="1537"/>
      <c r="BY26" s="1537"/>
      <c r="BZ26" s="1537"/>
      <c r="CA26" s="1537"/>
      <c r="CB26" s="1537"/>
      <c r="CC26" s="1537"/>
      <c r="CD26" s="1537"/>
      <c r="CE26" s="1537"/>
      <c r="CF26" s="1537"/>
      <c r="CG26" s="1537"/>
      <c r="CH26" s="1537"/>
      <c r="CI26" s="1537"/>
      <c r="CJ26" s="1537"/>
      <c r="CK26" s="1537"/>
      <c r="CL26" s="1537"/>
      <c r="CM26" s="1537"/>
      <c r="CN26" s="1537"/>
      <c r="CO26" s="1537"/>
      <c r="CP26" s="1537"/>
      <c r="CQ26" s="1537"/>
      <c r="CR26" s="1537"/>
      <c r="CS26" s="1537"/>
      <c r="CT26" s="1537"/>
      <c r="CU26" s="1537"/>
      <c r="CV26" s="1537"/>
      <c r="CW26" s="1537"/>
      <c r="CX26" s="1537"/>
      <c r="CY26" s="1537"/>
      <c r="CZ26" s="1537"/>
      <c r="DA26" s="1537"/>
      <c r="DB26" s="1537"/>
      <c r="DC26" s="1537"/>
      <c r="DD26" s="1537"/>
      <c r="DE26" s="1537"/>
      <c r="DF26" s="1537"/>
      <c r="DG26" s="1537"/>
      <c r="DH26" s="1537"/>
      <c r="DI26" s="1537"/>
      <c r="DJ26" s="1537"/>
      <c r="DK26" s="1537"/>
      <c r="DL26" s="1537"/>
      <c r="DM26" s="1537"/>
      <c r="DN26" s="1537"/>
      <c r="DO26" s="1537"/>
      <c r="DP26" s="1537"/>
      <c r="DQ26" s="1537"/>
      <c r="DR26" s="1537"/>
      <c r="DS26" s="1537"/>
      <c r="DT26" s="1537"/>
      <c r="DU26" s="1537"/>
      <c r="DV26" s="1537"/>
      <c r="DW26" s="1537"/>
      <c r="DX26" s="1537"/>
      <c r="DY26" s="1537"/>
      <c r="DZ26" s="1537"/>
      <c r="EA26" s="1537"/>
      <c r="EB26" s="1537"/>
      <c r="EC26" s="1537"/>
      <c r="ED26" s="1537"/>
      <c r="EE26" s="1537"/>
      <c r="EF26" s="1537"/>
      <c r="EG26" s="1537"/>
      <c r="EH26" s="1537"/>
      <c r="EI26" s="1537"/>
      <c r="EJ26" s="1537"/>
      <c r="EK26" s="1537"/>
      <c r="EL26" s="1537"/>
      <c r="EM26" s="1537"/>
      <c r="EN26" s="1537"/>
      <c r="EO26" s="1537"/>
      <c r="EP26" s="1537"/>
      <c r="EQ26" s="1537"/>
      <c r="ER26" s="1537"/>
      <c r="ES26" s="1537"/>
      <c r="ET26" s="1537"/>
      <c r="EU26" s="1537"/>
      <c r="EV26" s="1537"/>
      <c r="EW26" s="1537"/>
      <c r="EX26" s="1537"/>
      <c r="EY26" s="1537"/>
      <c r="EZ26" s="1537"/>
      <c r="FA26" s="1537"/>
      <c r="FB26" s="1537"/>
      <c r="FC26" s="1537"/>
      <c r="FD26" s="1537"/>
      <c r="FE26" s="1537"/>
      <c r="FF26" s="1537"/>
      <c r="FG26" s="1537"/>
      <c r="FH26" s="1537"/>
      <c r="FI26" s="1537"/>
      <c r="FJ26" s="1537"/>
      <c r="FK26" s="1537"/>
      <c r="FL26" s="1537"/>
      <c r="FM26" s="1537"/>
      <c r="FN26" s="1537"/>
      <c r="FO26" s="1537"/>
      <c r="FP26" s="1537"/>
      <c r="FQ26" s="1537"/>
      <c r="FR26" s="1537"/>
      <c r="FS26" s="1537"/>
      <c r="FT26" s="1537"/>
      <c r="FU26" s="1537"/>
      <c r="FV26" s="1537"/>
      <c r="FW26" s="1537"/>
      <c r="FX26" s="1537"/>
      <c r="FY26" s="1537"/>
      <c r="FZ26" s="1537"/>
      <c r="GA26" s="1537"/>
      <c r="GB26" s="1537"/>
      <c r="GC26" s="1537"/>
      <c r="GD26" s="1537"/>
      <c r="GE26" s="1537"/>
      <c r="GF26" s="1537"/>
      <c r="GG26" s="1537"/>
      <c r="GH26" s="1537"/>
      <c r="GI26" s="1537"/>
      <c r="GJ26" s="1537"/>
      <c r="GK26" s="1537"/>
      <c r="GL26" s="1537"/>
      <c r="GM26" s="1537"/>
      <c r="GN26" s="1537"/>
      <c r="GO26" s="1537"/>
      <c r="GP26" s="1537"/>
      <c r="GQ26" s="1537"/>
      <c r="GR26" s="1537"/>
      <c r="GS26" s="1537"/>
      <c r="GT26" s="1537"/>
      <c r="GU26" s="1537"/>
      <c r="GV26" s="1537"/>
      <c r="GW26" s="1537"/>
      <c r="GX26" s="1537"/>
      <c r="GY26" s="1537"/>
      <c r="GZ26" s="1537"/>
      <c r="HA26" s="1537"/>
      <c r="HB26" s="1537"/>
      <c r="HC26" s="1537"/>
      <c r="HD26" s="1537"/>
      <c r="HE26" s="1537"/>
      <c r="HF26" s="1537"/>
      <c r="HG26" s="1537"/>
      <c r="HH26" s="1537"/>
      <c r="HI26" s="1537"/>
      <c r="HJ26" s="1537"/>
      <c r="HK26" s="1537"/>
      <c r="HL26" s="1537"/>
      <c r="HM26" s="1537"/>
      <c r="HN26" s="1537"/>
      <c r="HO26" s="1537"/>
      <c r="HP26" s="1537"/>
      <c r="HQ26" s="1537"/>
      <c r="HR26" s="1537"/>
      <c r="HS26" s="1537"/>
      <c r="HT26" s="1537"/>
      <c r="HU26" s="1537"/>
      <c r="HV26" s="1537"/>
      <c r="HW26" s="1537"/>
      <c r="HX26" s="1537"/>
      <c r="HY26" s="1537"/>
      <c r="HZ26" s="1537"/>
      <c r="IA26" s="1537"/>
      <c r="IB26" s="1537"/>
      <c r="IC26" s="1537"/>
      <c r="ID26" s="1537"/>
      <c r="IE26" s="1537"/>
      <c r="IF26" s="1537"/>
      <c r="IG26" s="1537"/>
      <c r="IH26" s="1537"/>
      <c r="II26" s="1537"/>
      <c r="IJ26" s="1537"/>
      <c r="IK26" s="1537"/>
      <c r="IL26" s="1537"/>
      <c r="IM26" s="1537"/>
      <c r="IN26" s="1537"/>
      <c r="IO26" s="1537"/>
      <c r="IP26" s="1537"/>
      <c r="IQ26" s="1537"/>
      <c r="IR26" s="1537"/>
      <c r="IS26" s="1537"/>
    </row>
    <row r="27" spans="1:253" s="324" customFormat="1" ht="13.15">
      <c r="A27" s="1372" t="s">
        <v>1809</v>
      </c>
      <c r="B27" s="1539">
        <f>SUM(B18:B26)</f>
        <v>0</v>
      </c>
      <c r="C27" s="1539">
        <f>SUM(C18:C26)</f>
        <v>0</v>
      </c>
      <c r="D27" s="1539">
        <f>SUM(D18:D26)</f>
        <v>0</v>
      </c>
      <c r="E27" s="1540"/>
      <c r="F27" s="1541"/>
      <c r="G27" s="1536"/>
      <c r="H27" s="1537"/>
      <c r="I27" s="1537"/>
      <c r="J27" s="1537"/>
      <c r="K27" s="1537"/>
      <c r="L27" s="1537"/>
      <c r="M27" s="1537"/>
      <c r="N27" s="1537"/>
      <c r="O27" s="1537"/>
      <c r="P27" s="1537"/>
      <c r="Q27" s="1537"/>
      <c r="R27" s="1537"/>
      <c r="S27" s="1537"/>
      <c r="T27" s="1537"/>
      <c r="U27" s="1537"/>
      <c r="V27" s="1537"/>
      <c r="W27" s="1537"/>
      <c r="X27" s="1537"/>
      <c r="Y27" s="1537"/>
      <c r="Z27" s="1537"/>
      <c r="AA27" s="1537"/>
      <c r="AB27" s="1537"/>
      <c r="AC27" s="1537"/>
      <c r="AD27" s="1537"/>
      <c r="AE27" s="1537"/>
      <c r="AF27" s="1537"/>
      <c r="AG27" s="1537"/>
      <c r="AH27" s="1537"/>
      <c r="AI27" s="1537"/>
      <c r="AJ27" s="1537"/>
      <c r="AK27" s="1537"/>
      <c r="AL27" s="1537"/>
      <c r="AM27" s="1537"/>
      <c r="AN27" s="1537"/>
      <c r="AO27" s="1537"/>
      <c r="AP27" s="1537"/>
      <c r="AQ27" s="1537"/>
      <c r="AR27" s="1537"/>
      <c r="AS27" s="1537"/>
      <c r="AT27" s="1537"/>
      <c r="AU27" s="1537"/>
      <c r="AV27" s="1537"/>
      <c r="AW27" s="1537"/>
      <c r="AX27" s="1537"/>
      <c r="AY27" s="1537"/>
      <c r="AZ27" s="1537"/>
      <c r="BA27" s="1537"/>
      <c r="BB27" s="1537"/>
      <c r="BC27" s="1537"/>
      <c r="BD27" s="1537"/>
      <c r="BE27" s="1537"/>
      <c r="BF27" s="1537"/>
      <c r="BG27" s="1537"/>
      <c r="BH27" s="1537"/>
      <c r="BI27" s="1537"/>
      <c r="BJ27" s="1537"/>
      <c r="BK27" s="1537"/>
      <c r="BL27" s="1537"/>
      <c r="BM27" s="1537"/>
      <c r="BN27" s="1537"/>
      <c r="BO27" s="1537"/>
      <c r="BP27" s="1537"/>
      <c r="BQ27" s="1537"/>
      <c r="BR27" s="1537"/>
      <c r="BS27" s="1537"/>
      <c r="BT27" s="1537"/>
      <c r="BU27" s="1537"/>
      <c r="BV27" s="1537"/>
      <c r="BW27" s="1537"/>
      <c r="BX27" s="1537"/>
      <c r="BY27" s="1537"/>
      <c r="BZ27" s="1537"/>
      <c r="CA27" s="1537"/>
      <c r="CB27" s="1537"/>
      <c r="CC27" s="1537"/>
      <c r="CD27" s="1537"/>
      <c r="CE27" s="1537"/>
      <c r="CF27" s="1537"/>
      <c r="CG27" s="1537"/>
      <c r="CH27" s="1537"/>
      <c r="CI27" s="1537"/>
      <c r="CJ27" s="1537"/>
      <c r="CK27" s="1537"/>
      <c r="CL27" s="1537"/>
      <c r="CM27" s="1537"/>
      <c r="CN27" s="1537"/>
      <c r="CO27" s="1537"/>
      <c r="CP27" s="1537"/>
      <c r="CQ27" s="1537"/>
      <c r="CR27" s="1537"/>
      <c r="CS27" s="1537"/>
      <c r="CT27" s="1537"/>
      <c r="CU27" s="1537"/>
      <c r="CV27" s="1537"/>
      <c r="CW27" s="1537"/>
      <c r="CX27" s="1537"/>
      <c r="CY27" s="1537"/>
      <c r="CZ27" s="1537"/>
      <c r="DA27" s="1537"/>
      <c r="DB27" s="1537"/>
      <c r="DC27" s="1537"/>
      <c r="DD27" s="1537"/>
      <c r="DE27" s="1537"/>
      <c r="DF27" s="1537"/>
      <c r="DG27" s="1537"/>
      <c r="DH27" s="1537"/>
      <c r="DI27" s="1537"/>
      <c r="DJ27" s="1537"/>
      <c r="DK27" s="1537"/>
      <c r="DL27" s="1537"/>
      <c r="DM27" s="1537"/>
      <c r="DN27" s="1537"/>
      <c r="DO27" s="1537"/>
      <c r="DP27" s="1537"/>
      <c r="DQ27" s="1537"/>
      <c r="DR27" s="1537"/>
      <c r="DS27" s="1537"/>
      <c r="DT27" s="1537"/>
      <c r="DU27" s="1537"/>
      <c r="DV27" s="1537"/>
      <c r="DW27" s="1537"/>
      <c r="DX27" s="1537"/>
      <c r="DY27" s="1537"/>
      <c r="DZ27" s="1537"/>
      <c r="EA27" s="1537"/>
      <c r="EB27" s="1537"/>
      <c r="EC27" s="1537"/>
      <c r="ED27" s="1537"/>
      <c r="EE27" s="1537"/>
      <c r="EF27" s="1537"/>
      <c r="EG27" s="1537"/>
      <c r="EH27" s="1537"/>
      <c r="EI27" s="1537"/>
      <c r="EJ27" s="1537"/>
      <c r="EK27" s="1537"/>
      <c r="EL27" s="1537"/>
      <c r="EM27" s="1537"/>
      <c r="EN27" s="1537"/>
      <c r="EO27" s="1537"/>
      <c r="EP27" s="1537"/>
      <c r="EQ27" s="1537"/>
      <c r="ER27" s="1537"/>
      <c r="ES27" s="1537"/>
      <c r="ET27" s="1537"/>
      <c r="EU27" s="1537"/>
      <c r="EV27" s="1537"/>
      <c r="EW27" s="1537"/>
      <c r="EX27" s="1537"/>
      <c r="EY27" s="1537"/>
      <c r="EZ27" s="1537"/>
      <c r="FA27" s="1537"/>
      <c r="FB27" s="1537"/>
      <c r="FC27" s="1537"/>
      <c r="FD27" s="1537"/>
      <c r="FE27" s="1537"/>
      <c r="FF27" s="1537"/>
      <c r="FG27" s="1537"/>
      <c r="FH27" s="1537"/>
      <c r="FI27" s="1537"/>
      <c r="FJ27" s="1537"/>
      <c r="FK27" s="1537"/>
      <c r="FL27" s="1537"/>
      <c r="FM27" s="1537"/>
      <c r="FN27" s="1537"/>
      <c r="FO27" s="1537"/>
      <c r="FP27" s="1537"/>
      <c r="FQ27" s="1537"/>
      <c r="FR27" s="1537"/>
      <c r="FS27" s="1537"/>
      <c r="FT27" s="1537"/>
      <c r="FU27" s="1537"/>
      <c r="FV27" s="1537"/>
      <c r="FW27" s="1537"/>
      <c r="FX27" s="1537"/>
      <c r="FY27" s="1537"/>
      <c r="FZ27" s="1537"/>
      <c r="GA27" s="1537"/>
      <c r="GB27" s="1537"/>
      <c r="GC27" s="1537"/>
      <c r="GD27" s="1537"/>
      <c r="GE27" s="1537"/>
      <c r="GF27" s="1537"/>
      <c r="GG27" s="1537"/>
      <c r="GH27" s="1537"/>
      <c r="GI27" s="1537"/>
      <c r="GJ27" s="1537"/>
      <c r="GK27" s="1537"/>
      <c r="GL27" s="1537"/>
      <c r="GM27" s="1537"/>
      <c r="GN27" s="1537"/>
      <c r="GO27" s="1537"/>
      <c r="GP27" s="1537"/>
      <c r="GQ27" s="1537"/>
      <c r="GR27" s="1537"/>
      <c r="GS27" s="1537"/>
      <c r="GT27" s="1537"/>
      <c r="GU27" s="1537"/>
      <c r="GV27" s="1537"/>
      <c r="GW27" s="1537"/>
      <c r="GX27" s="1537"/>
      <c r="GY27" s="1537"/>
      <c r="GZ27" s="1537"/>
      <c r="HA27" s="1537"/>
      <c r="HB27" s="1537"/>
      <c r="HC27" s="1537"/>
      <c r="HD27" s="1537"/>
      <c r="HE27" s="1537"/>
      <c r="HF27" s="1537"/>
      <c r="HG27" s="1537"/>
      <c r="HH27" s="1537"/>
      <c r="HI27" s="1537"/>
      <c r="HJ27" s="1537"/>
      <c r="HK27" s="1537"/>
      <c r="HL27" s="1537"/>
      <c r="HM27" s="1537"/>
      <c r="HN27" s="1537"/>
      <c r="HO27" s="1537"/>
      <c r="HP27" s="1537"/>
      <c r="HQ27" s="1537"/>
      <c r="HR27" s="1537"/>
      <c r="HS27" s="1537"/>
      <c r="HT27" s="1537"/>
      <c r="HU27" s="1537"/>
      <c r="HV27" s="1537"/>
      <c r="HW27" s="1537"/>
      <c r="HX27" s="1537"/>
      <c r="HY27" s="1537"/>
      <c r="HZ27" s="1537"/>
      <c r="IA27" s="1537"/>
      <c r="IB27" s="1537"/>
      <c r="IC27" s="1537"/>
      <c r="ID27" s="1537"/>
      <c r="IE27" s="1537"/>
      <c r="IF27" s="1537"/>
      <c r="IG27" s="1537"/>
      <c r="IH27" s="1537"/>
      <c r="II27" s="1537"/>
      <c r="IJ27" s="1537"/>
      <c r="IK27" s="1537"/>
      <c r="IL27" s="1537"/>
      <c r="IM27" s="1537"/>
      <c r="IN27" s="1537"/>
      <c r="IO27" s="1537"/>
      <c r="IP27" s="1537"/>
      <c r="IQ27" s="1537"/>
      <c r="IR27" s="1537"/>
      <c r="IS27" s="1537"/>
    </row>
    <row r="28" spans="1:253" s="324" customFormat="1" ht="13.15">
      <c r="A28" s="242" t="s">
        <v>1810</v>
      </c>
      <c r="B28" s="1538">
        <f>'Sources and Uses Budget'!$C$27</f>
        <v>0</v>
      </c>
      <c r="C28" s="1538">
        <f>'Sources and Uses Budget'!$C$27</f>
        <v>0</v>
      </c>
      <c r="D28" s="1539">
        <f t="shared" si="0"/>
        <v>0</v>
      </c>
      <c r="E28" s="1540"/>
      <c r="F28" s="1541"/>
      <c r="G28" s="1536"/>
      <c r="H28" s="1537"/>
      <c r="I28" s="1537"/>
      <c r="J28" s="1537"/>
      <c r="K28" s="1537"/>
      <c r="L28" s="1537"/>
      <c r="M28" s="1537"/>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c r="AL28" s="1537"/>
      <c r="AM28" s="1537"/>
      <c r="AN28" s="1537"/>
      <c r="AO28" s="1537"/>
      <c r="AP28" s="1537"/>
      <c r="AQ28" s="1537"/>
      <c r="AR28" s="1537"/>
      <c r="AS28" s="1537"/>
      <c r="AT28" s="1537"/>
      <c r="AU28" s="1537"/>
      <c r="AV28" s="1537"/>
      <c r="AW28" s="1537"/>
      <c r="AX28" s="1537"/>
      <c r="AY28" s="1537"/>
      <c r="AZ28" s="1537"/>
      <c r="BA28" s="1537"/>
      <c r="BB28" s="1537"/>
      <c r="BC28" s="1537"/>
      <c r="BD28" s="1537"/>
      <c r="BE28" s="1537"/>
      <c r="BF28" s="1537"/>
      <c r="BG28" s="1537"/>
      <c r="BH28" s="1537"/>
      <c r="BI28" s="1537"/>
      <c r="BJ28" s="1537"/>
      <c r="BK28" s="1537"/>
      <c r="BL28" s="1537"/>
      <c r="BM28" s="1537"/>
      <c r="BN28" s="1537"/>
      <c r="BO28" s="1537"/>
      <c r="BP28" s="1537"/>
      <c r="BQ28" s="1537"/>
      <c r="BR28" s="1537"/>
      <c r="BS28" s="1537"/>
      <c r="BT28" s="1537"/>
      <c r="BU28" s="1537"/>
      <c r="BV28" s="1537"/>
      <c r="BW28" s="1537"/>
      <c r="BX28" s="1537"/>
      <c r="BY28" s="1537"/>
      <c r="BZ28" s="1537"/>
      <c r="CA28" s="1537"/>
      <c r="CB28" s="1537"/>
      <c r="CC28" s="1537"/>
      <c r="CD28" s="1537"/>
      <c r="CE28" s="1537"/>
      <c r="CF28" s="1537"/>
      <c r="CG28" s="1537"/>
      <c r="CH28" s="1537"/>
      <c r="CI28" s="1537"/>
      <c r="CJ28" s="1537"/>
      <c r="CK28" s="1537"/>
      <c r="CL28" s="1537"/>
      <c r="CM28" s="1537"/>
      <c r="CN28" s="1537"/>
      <c r="CO28" s="1537"/>
      <c r="CP28" s="1537"/>
      <c r="CQ28" s="1537"/>
      <c r="CR28" s="1537"/>
      <c r="CS28" s="1537"/>
      <c r="CT28" s="1537"/>
      <c r="CU28" s="1537"/>
      <c r="CV28" s="1537"/>
      <c r="CW28" s="1537"/>
      <c r="CX28" s="1537"/>
      <c r="CY28" s="1537"/>
      <c r="CZ28" s="1537"/>
      <c r="DA28" s="1537"/>
      <c r="DB28" s="1537"/>
      <c r="DC28" s="1537"/>
      <c r="DD28" s="1537"/>
      <c r="DE28" s="1537"/>
      <c r="DF28" s="1537"/>
      <c r="DG28" s="1537"/>
      <c r="DH28" s="1537"/>
      <c r="DI28" s="1537"/>
      <c r="DJ28" s="1537"/>
      <c r="DK28" s="1537"/>
      <c r="DL28" s="1537"/>
      <c r="DM28" s="1537"/>
      <c r="DN28" s="1537"/>
      <c r="DO28" s="1537"/>
      <c r="DP28" s="1537"/>
      <c r="DQ28" s="1537"/>
      <c r="DR28" s="1537"/>
      <c r="DS28" s="1537"/>
      <c r="DT28" s="1537"/>
      <c r="DU28" s="1537"/>
      <c r="DV28" s="1537"/>
      <c r="DW28" s="1537"/>
      <c r="DX28" s="1537"/>
      <c r="DY28" s="1537"/>
      <c r="DZ28" s="1537"/>
      <c r="EA28" s="1537"/>
      <c r="EB28" s="1537"/>
      <c r="EC28" s="1537"/>
      <c r="ED28" s="1537"/>
      <c r="EE28" s="1537"/>
      <c r="EF28" s="1537"/>
      <c r="EG28" s="1537"/>
      <c r="EH28" s="1537"/>
      <c r="EI28" s="1537"/>
      <c r="EJ28" s="1537"/>
      <c r="EK28" s="1537"/>
      <c r="EL28" s="1537"/>
      <c r="EM28" s="1537"/>
      <c r="EN28" s="1537"/>
      <c r="EO28" s="1537"/>
      <c r="EP28" s="1537"/>
      <c r="EQ28" s="1537"/>
      <c r="ER28" s="1537"/>
      <c r="ES28" s="1537"/>
      <c r="ET28" s="1537"/>
      <c r="EU28" s="1537"/>
      <c r="EV28" s="1537"/>
      <c r="EW28" s="1537"/>
      <c r="EX28" s="1537"/>
      <c r="EY28" s="1537"/>
      <c r="EZ28" s="1537"/>
      <c r="FA28" s="1537"/>
      <c r="FB28" s="1537"/>
      <c r="FC28" s="1537"/>
      <c r="FD28" s="1537"/>
      <c r="FE28" s="1537"/>
      <c r="FF28" s="1537"/>
      <c r="FG28" s="1537"/>
      <c r="FH28" s="1537"/>
      <c r="FI28" s="1537"/>
      <c r="FJ28" s="1537"/>
      <c r="FK28" s="1537"/>
      <c r="FL28" s="1537"/>
      <c r="FM28" s="1537"/>
      <c r="FN28" s="1537"/>
      <c r="FO28" s="1537"/>
      <c r="FP28" s="1537"/>
      <c r="FQ28" s="1537"/>
      <c r="FR28" s="1537"/>
      <c r="FS28" s="1537"/>
      <c r="FT28" s="1537"/>
      <c r="FU28" s="1537"/>
      <c r="FV28" s="1537"/>
      <c r="FW28" s="1537"/>
      <c r="FX28" s="1537"/>
      <c r="FY28" s="1537"/>
      <c r="FZ28" s="1537"/>
      <c r="GA28" s="1537"/>
      <c r="GB28" s="1537"/>
      <c r="GC28" s="1537"/>
      <c r="GD28" s="1537"/>
      <c r="GE28" s="1537"/>
      <c r="GF28" s="1537"/>
      <c r="GG28" s="1537"/>
      <c r="GH28" s="1537"/>
      <c r="GI28" s="1537"/>
      <c r="GJ28" s="1537"/>
      <c r="GK28" s="1537"/>
      <c r="GL28" s="1537"/>
      <c r="GM28" s="1537"/>
      <c r="GN28" s="1537"/>
      <c r="GO28" s="1537"/>
      <c r="GP28" s="1537"/>
      <c r="GQ28" s="1537"/>
      <c r="GR28" s="1537"/>
      <c r="GS28" s="1537"/>
      <c r="GT28" s="1537"/>
      <c r="GU28" s="1537"/>
      <c r="GV28" s="1537"/>
      <c r="GW28" s="1537"/>
      <c r="GX28" s="1537"/>
      <c r="GY28" s="1537"/>
      <c r="GZ28" s="1537"/>
      <c r="HA28" s="1537"/>
      <c r="HB28" s="1537"/>
      <c r="HC28" s="1537"/>
      <c r="HD28" s="1537"/>
      <c r="HE28" s="1537"/>
      <c r="HF28" s="1537"/>
      <c r="HG28" s="1537"/>
      <c r="HH28" s="1537"/>
      <c r="HI28" s="1537"/>
      <c r="HJ28" s="1537"/>
      <c r="HK28" s="1537"/>
      <c r="HL28" s="1537"/>
      <c r="HM28" s="1537"/>
      <c r="HN28" s="1537"/>
      <c r="HO28" s="1537"/>
      <c r="HP28" s="1537"/>
      <c r="HQ28" s="1537"/>
      <c r="HR28" s="1537"/>
      <c r="HS28" s="1537"/>
      <c r="HT28" s="1537"/>
      <c r="HU28" s="1537"/>
      <c r="HV28" s="1537"/>
      <c r="HW28" s="1537"/>
      <c r="HX28" s="1537"/>
      <c r="HY28" s="1537"/>
      <c r="HZ28" s="1537"/>
      <c r="IA28" s="1537"/>
      <c r="IB28" s="1537"/>
      <c r="IC28" s="1537"/>
      <c r="ID28" s="1537"/>
      <c r="IE28" s="1537"/>
      <c r="IF28" s="1537"/>
      <c r="IG28" s="1537"/>
      <c r="IH28" s="1537"/>
      <c r="II28" s="1537"/>
      <c r="IJ28" s="1537"/>
      <c r="IK28" s="1537"/>
      <c r="IL28" s="1537"/>
      <c r="IM28" s="1537"/>
      <c r="IN28" s="1537"/>
      <c r="IO28" s="1537"/>
      <c r="IP28" s="1537"/>
      <c r="IQ28" s="1537"/>
      <c r="IR28" s="1537"/>
      <c r="IS28" s="1537"/>
    </row>
    <row r="29" spans="1:253" s="324" customFormat="1">
      <c r="A29" s="241" t="s">
        <v>1811</v>
      </c>
      <c r="B29" s="241"/>
      <c r="C29" s="241"/>
      <c r="D29" s="241"/>
      <c r="E29" s="249"/>
      <c r="F29" s="241"/>
      <c r="G29" s="1536"/>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AU29" s="1537"/>
      <c r="AV29" s="1537"/>
      <c r="AW29" s="1537"/>
      <c r="AX29" s="1537"/>
      <c r="AY29" s="1537"/>
      <c r="AZ29" s="1537"/>
      <c r="BA29" s="1537"/>
      <c r="BB29" s="1537"/>
      <c r="BC29" s="1537"/>
      <c r="BD29" s="1537"/>
      <c r="BE29" s="1537"/>
      <c r="BF29" s="1537"/>
      <c r="BG29" s="1537"/>
      <c r="BH29" s="1537"/>
      <c r="BI29" s="1537"/>
      <c r="BJ29" s="1537"/>
      <c r="BK29" s="1537"/>
      <c r="BL29" s="1537"/>
      <c r="BM29" s="1537"/>
      <c r="BN29" s="1537"/>
      <c r="BO29" s="1537"/>
      <c r="BP29" s="1537"/>
      <c r="BQ29" s="1537"/>
      <c r="BR29" s="1537"/>
      <c r="BS29" s="1537"/>
      <c r="BT29" s="1537"/>
      <c r="BU29" s="1537"/>
      <c r="BV29" s="1537"/>
      <c r="BW29" s="1537"/>
      <c r="BX29" s="1537"/>
      <c r="BY29" s="1537"/>
      <c r="BZ29" s="1537"/>
      <c r="CA29" s="1537"/>
      <c r="CB29" s="1537"/>
      <c r="CC29" s="1537"/>
      <c r="CD29" s="1537"/>
      <c r="CE29" s="1537"/>
      <c r="CF29" s="1537"/>
      <c r="CG29" s="1537"/>
      <c r="CH29" s="1537"/>
      <c r="CI29" s="1537"/>
      <c r="CJ29" s="1537"/>
      <c r="CK29" s="1537"/>
      <c r="CL29" s="1537"/>
      <c r="CM29" s="1537"/>
      <c r="CN29" s="1537"/>
      <c r="CO29" s="1537"/>
      <c r="CP29" s="1537"/>
      <c r="CQ29" s="1537"/>
      <c r="CR29" s="1537"/>
      <c r="CS29" s="1537"/>
      <c r="CT29" s="1537"/>
      <c r="CU29" s="1537"/>
      <c r="CV29" s="1537"/>
      <c r="CW29" s="1537"/>
      <c r="CX29" s="1537"/>
      <c r="CY29" s="1537"/>
      <c r="CZ29" s="1537"/>
      <c r="DA29" s="1537"/>
      <c r="DB29" s="1537"/>
      <c r="DC29" s="1537"/>
      <c r="DD29" s="1537"/>
      <c r="DE29" s="1537"/>
      <c r="DF29" s="1537"/>
      <c r="DG29" s="1537"/>
      <c r="DH29" s="1537"/>
      <c r="DI29" s="1537"/>
      <c r="DJ29" s="1537"/>
      <c r="DK29" s="1537"/>
      <c r="DL29" s="1537"/>
      <c r="DM29" s="1537"/>
      <c r="DN29" s="1537"/>
      <c r="DO29" s="1537"/>
      <c r="DP29" s="1537"/>
      <c r="DQ29" s="1537"/>
      <c r="DR29" s="1537"/>
      <c r="DS29" s="1537"/>
      <c r="DT29" s="1537"/>
      <c r="DU29" s="1537"/>
      <c r="DV29" s="1537"/>
      <c r="DW29" s="1537"/>
      <c r="DX29" s="1537"/>
      <c r="DY29" s="1537"/>
      <c r="DZ29" s="1537"/>
      <c r="EA29" s="1537"/>
      <c r="EB29" s="1537"/>
      <c r="EC29" s="1537"/>
      <c r="ED29" s="1537"/>
      <c r="EE29" s="1537"/>
      <c r="EF29" s="1537"/>
      <c r="EG29" s="1537"/>
      <c r="EH29" s="1537"/>
      <c r="EI29" s="1537"/>
      <c r="EJ29" s="1537"/>
      <c r="EK29" s="1537"/>
      <c r="EL29" s="1537"/>
      <c r="EM29" s="1537"/>
      <c r="EN29" s="1537"/>
      <c r="EO29" s="1537"/>
      <c r="EP29" s="1537"/>
      <c r="EQ29" s="1537"/>
      <c r="ER29" s="1537"/>
      <c r="ES29" s="1537"/>
      <c r="ET29" s="1537"/>
      <c r="EU29" s="1537"/>
      <c r="EV29" s="1537"/>
      <c r="EW29" s="1537"/>
      <c r="EX29" s="1537"/>
      <c r="EY29" s="1537"/>
      <c r="EZ29" s="1537"/>
      <c r="FA29" s="1537"/>
      <c r="FB29" s="1537"/>
      <c r="FC29" s="1537"/>
      <c r="FD29" s="1537"/>
      <c r="FE29" s="1537"/>
      <c r="FF29" s="1537"/>
      <c r="FG29" s="1537"/>
      <c r="FH29" s="1537"/>
      <c r="FI29" s="1537"/>
      <c r="FJ29" s="1537"/>
      <c r="FK29" s="1537"/>
      <c r="FL29" s="1537"/>
      <c r="FM29" s="1537"/>
      <c r="FN29" s="1537"/>
      <c r="FO29" s="1537"/>
      <c r="FP29" s="1537"/>
      <c r="FQ29" s="1537"/>
      <c r="FR29" s="1537"/>
      <c r="FS29" s="1537"/>
      <c r="FT29" s="1537"/>
      <c r="FU29" s="1537"/>
      <c r="FV29" s="1537"/>
      <c r="FW29" s="1537"/>
      <c r="FX29" s="1537"/>
      <c r="FY29" s="1537"/>
      <c r="FZ29" s="1537"/>
      <c r="GA29" s="1537"/>
      <c r="GB29" s="1537"/>
      <c r="GC29" s="1537"/>
      <c r="GD29" s="1537"/>
      <c r="GE29" s="1537"/>
      <c r="GF29" s="1537"/>
      <c r="GG29" s="1537"/>
      <c r="GH29" s="1537"/>
      <c r="GI29" s="1537"/>
      <c r="GJ29" s="1537"/>
      <c r="GK29" s="1537"/>
      <c r="GL29" s="1537"/>
      <c r="GM29" s="1537"/>
      <c r="GN29" s="1537"/>
      <c r="GO29" s="1537"/>
      <c r="GP29" s="1537"/>
      <c r="GQ29" s="1537"/>
      <c r="GR29" s="1537"/>
      <c r="GS29" s="1537"/>
      <c r="GT29" s="1537"/>
      <c r="GU29" s="1537"/>
      <c r="GV29" s="1537"/>
      <c r="GW29" s="1537"/>
      <c r="GX29" s="1537"/>
      <c r="GY29" s="1537"/>
      <c r="GZ29" s="1537"/>
      <c r="HA29" s="1537"/>
      <c r="HB29" s="1537"/>
      <c r="HC29" s="1537"/>
      <c r="HD29" s="1537"/>
      <c r="HE29" s="1537"/>
      <c r="HF29" s="1537"/>
      <c r="HG29" s="1537"/>
      <c r="HH29" s="1537"/>
      <c r="HI29" s="1537"/>
      <c r="HJ29" s="1537"/>
      <c r="HK29" s="1537"/>
      <c r="HL29" s="1537"/>
      <c r="HM29" s="1537"/>
      <c r="HN29" s="1537"/>
      <c r="HO29" s="1537"/>
      <c r="HP29" s="1537"/>
      <c r="HQ29" s="1537"/>
      <c r="HR29" s="1537"/>
      <c r="HS29" s="1537"/>
      <c r="HT29" s="1537"/>
      <c r="HU29" s="1537"/>
      <c r="HV29" s="1537"/>
      <c r="HW29" s="1537"/>
      <c r="HX29" s="1537"/>
      <c r="HY29" s="1537"/>
      <c r="HZ29" s="1537"/>
      <c r="IA29" s="1537"/>
      <c r="IB29" s="1537"/>
      <c r="IC29" s="1537"/>
      <c r="ID29" s="1537"/>
      <c r="IE29" s="1537"/>
      <c r="IF29" s="1537"/>
      <c r="IG29" s="1537"/>
      <c r="IH29" s="1537"/>
      <c r="II29" s="1537"/>
      <c r="IJ29" s="1537"/>
      <c r="IK29" s="1537"/>
      <c r="IL29" s="1537"/>
      <c r="IM29" s="1537"/>
      <c r="IN29" s="1537"/>
      <c r="IO29" s="1537"/>
      <c r="IP29" s="1537"/>
      <c r="IQ29" s="1537"/>
      <c r="IR29" s="1537"/>
      <c r="IS29" s="1537"/>
    </row>
    <row r="30" spans="1:253" s="324" customFormat="1">
      <c r="A30" s="250" t="s">
        <v>1800</v>
      </c>
      <c r="B30" s="1538">
        <f>'Sources and Uses Budget'!$C29</f>
        <v>415920</v>
      </c>
      <c r="C30" s="1538">
        <f>'Sources and Uses Budget'!$C29</f>
        <v>415920</v>
      </c>
      <c r="D30" s="1539">
        <f t="shared" si="0"/>
        <v>0</v>
      </c>
      <c r="E30" s="1540"/>
      <c r="F30" s="1541"/>
      <c r="G30" s="1536"/>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U30" s="1537"/>
      <c r="AV30" s="1537"/>
      <c r="AW30" s="1537"/>
      <c r="AX30" s="1537"/>
      <c r="AY30" s="1537"/>
      <c r="AZ30" s="1537"/>
      <c r="BA30" s="1537"/>
      <c r="BB30" s="1537"/>
      <c r="BC30" s="1537"/>
      <c r="BD30" s="1537"/>
      <c r="BE30" s="1537"/>
      <c r="BF30" s="1537"/>
      <c r="BG30" s="1537"/>
      <c r="BH30" s="1537"/>
      <c r="BI30" s="1537"/>
      <c r="BJ30" s="1537"/>
      <c r="BK30" s="1537"/>
      <c r="BL30" s="1537"/>
      <c r="BM30" s="1537"/>
      <c r="BN30" s="1537"/>
      <c r="BO30" s="1537"/>
      <c r="BP30" s="1537"/>
      <c r="BQ30" s="1537"/>
      <c r="BR30" s="1537"/>
      <c r="BS30" s="1537"/>
      <c r="BT30" s="1537"/>
      <c r="BU30" s="1537"/>
      <c r="BV30" s="1537"/>
      <c r="BW30" s="1537"/>
      <c r="BX30" s="1537"/>
      <c r="BY30" s="1537"/>
      <c r="BZ30" s="1537"/>
      <c r="CA30" s="1537"/>
      <c r="CB30" s="1537"/>
      <c r="CC30" s="1537"/>
      <c r="CD30" s="1537"/>
      <c r="CE30" s="1537"/>
      <c r="CF30" s="1537"/>
      <c r="CG30" s="1537"/>
      <c r="CH30" s="1537"/>
      <c r="CI30" s="1537"/>
      <c r="CJ30" s="1537"/>
      <c r="CK30" s="1537"/>
      <c r="CL30" s="1537"/>
      <c r="CM30" s="1537"/>
      <c r="CN30" s="1537"/>
      <c r="CO30" s="1537"/>
      <c r="CP30" s="1537"/>
      <c r="CQ30" s="1537"/>
      <c r="CR30" s="1537"/>
      <c r="CS30" s="1537"/>
      <c r="CT30" s="1537"/>
      <c r="CU30" s="1537"/>
      <c r="CV30" s="1537"/>
      <c r="CW30" s="1537"/>
      <c r="CX30" s="1537"/>
      <c r="CY30" s="1537"/>
      <c r="CZ30" s="1537"/>
      <c r="DA30" s="1537"/>
      <c r="DB30" s="1537"/>
      <c r="DC30" s="1537"/>
      <c r="DD30" s="1537"/>
      <c r="DE30" s="1537"/>
      <c r="DF30" s="1537"/>
      <c r="DG30" s="1537"/>
      <c r="DH30" s="1537"/>
      <c r="DI30" s="1537"/>
      <c r="DJ30" s="1537"/>
      <c r="DK30" s="1537"/>
      <c r="DL30" s="1537"/>
      <c r="DM30" s="1537"/>
      <c r="DN30" s="1537"/>
      <c r="DO30" s="1537"/>
      <c r="DP30" s="1537"/>
      <c r="DQ30" s="1537"/>
      <c r="DR30" s="1537"/>
      <c r="DS30" s="1537"/>
      <c r="DT30" s="1537"/>
      <c r="DU30" s="1537"/>
      <c r="DV30" s="1537"/>
      <c r="DW30" s="1537"/>
      <c r="DX30" s="1537"/>
      <c r="DY30" s="1537"/>
      <c r="DZ30" s="1537"/>
      <c r="EA30" s="1537"/>
      <c r="EB30" s="1537"/>
      <c r="EC30" s="1537"/>
      <c r="ED30" s="1537"/>
      <c r="EE30" s="1537"/>
      <c r="EF30" s="1537"/>
      <c r="EG30" s="1537"/>
      <c r="EH30" s="1537"/>
      <c r="EI30" s="1537"/>
      <c r="EJ30" s="1537"/>
      <c r="EK30" s="1537"/>
      <c r="EL30" s="1537"/>
      <c r="EM30" s="1537"/>
      <c r="EN30" s="1537"/>
      <c r="EO30" s="1537"/>
      <c r="EP30" s="1537"/>
      <c r="EQ30" s="1537"/>
      <c r="ER30" s="1537"/>
      <c r="ES30" s="1537"/>
      <c r="ET30" s="1537"/>
      <c r="EU30" s="1537"/>
      <c r="EV30" s="1537"/>
      <c r="EW30" s="1537"/>
      <c r="EX30" s="1537"/>
      <c r="EY30" s="1537"/>
      <c r="EZ30" s="1537"/>
      <c r="FA30" s="1537"/>
      <c r="FB30" s="1537"/>
      <c r="FC30" s="1537"/>
      <c r="FD30" s="1537"/>
      <c r="FE30" s="1537"/>
      <c r="FF30" s="1537"/>
      <c r="FG30" s="1537"/>
      <c r="FH30" s="1537"/>
      <c r="FI30" s="1537"/>
      <c r="FJ30" s="1537"/>
      <c r="FK30" s="1537"/>
      <c r="FL30" s="1537"/>
      <c r="FM30" s="1537"/>
      <c r="FN30" s="1537"/>
      <c r="FO30" s="1537"/>
      <c r="FP30" s="1537"/>
      <c r="FQ30" s="1537"/>
      <c r="FR30" s="1537"/>
      <c r="FS30" s="1537"/>
      <c r="FT30" s="1537"/>
      <c r="FU30" s="1537"/>
      <c r="FV30" s="1537"/>
      <c r="FW30" s="1537"/>
      <c r="FX30" s="1537"/>
      <c r="FY30" s="1537"/>
      <c r="FZ30" s="1537"/>
      <c r="GA30" s="1537"/>
      <c r="GB30" s="1537"/>
      <c r="GC30" s="1537"/>
      <c r="GD30" s="1537"/>
      <c r="GE30" s="1537"/>
      <c r="GF30" s="1537"/>
      <c r="GG30" s="1537"/>
      <c r="GH30" s="1537"/>
      <c r="GI30" s="1537"/>
      <c r="GJ30" s="1537"/>
      <c r="GK30" s="1537"/>
      <c r="GL30" s="1537"/>
      <c r="GM30" s="1537"/>
      <c r="GN30" s="1537"/>
      <c r="GO30" s="1537"/>
      <c r="GP30" s="1537"/>
      <c r="GQ30" s="1537"/>
      <c r="GR30" s="1537"/>
      <c r="GS30" s="1537"/>
      <c r="GT30" s="1537"/>
      <c r="GU30" s="1537"/>
      <c r="GV30" s="1537"/>
      <c r="GW30" s="1537"/>
      <c r="GX30" s="1537"/>
      <c r="GY30" s="1537"/>
      <c r="GZ30" s="1537"/>
      <c r="HA30" s="1537"/>
      <c r="HB30" s="1537"/>
      <c r="HC30" s="1537"/>
      <c r="HD30" s="1537"/>
      <c r="HE30" s="1537"/>
      <c r="HF30" s="1537"/>
      <c r="HG30" s="1537"/>
      <c r="HH30" s="1537"/>
      <c r="HI30" s="1537"/>
      <c r="HJ30" s="1537"/>
      <c r="HK30" s="1537"/>
      <c r="HL30" s="1537"/>
      <c r="HM30" s="1537"/>
      <c r="HN30" s="1537"/>
      <c r="HO30" s="1537"/>
      <c r="HP30" s="1537"/>
      <c r="HQ30" s="1537"/>
      <c r="HR30" s="1537"/>
      <c r="HS30" s="1537"/>
      <c r="HT30" s="1537"/>
      <c r="HU30" s="1537"/>
      <c r="HV30" s="1537"/>
      <c r="HW30" s="1537"/>
      <c r="HX30" s="1537"/>
      <c r="HY30" s="1537"/>
      <c r="HZ30" s="1537"/>
      <c r="IA30" s="1537"/>
      <c r="IB30" s="1537"/>
      <c r="IC30" s="1537"/>
      <c r="ID30" s="1537"/>
      <c r="IE30" s="1537"/>
      <c r="IF30" s="1537"/>
      <c r="IG30" s="1537"/>
      <c r="IH30" s="1537"/>
      <c r="II30" s="1537"/>
      <c r="IJ30" s="1537"/>
      <c r="IK30" s="1537"/>
      <c r="IL30" s="1537"/>
      <c r="IM30" s="1537"/>
      <c r="IN30" s="1537"/>
      <c r="IO30" s="1537"/>
      <c r="IP30" s="1537"/>
      <c r="IQ30" s="1537"/>
      <c r="IR30" s="1537"/>
      <c r="IS30" s="1537"/>
    </row>
    <row r="31" spans="1:253" s="324" customFormat="1">
      <c r="A31" s="250" t="s">
        <v>1801</v>
      </c>
      <c r="B31" s="1538">
        <f>'Sources and Uses Budget'!$C30</f>
        <v>16531451</v>
      </c>
      <c r="C31" s="1538">
        <f>'Sources and Uses Budget'!$C30</f>
        <v>16531451</v>
      </c>
      <c r="D31" s="1539">
        <f t="shared" si="0"/>
        <v>0</v>
      </c>
      <c r="E31" s="1540"/>
      <c r="F31" s="1541"/>
      <c r="G31" s="1536"/>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1537"/>
      <c r="AV31" s="1537"/>
      <c r="AW31" s="1537"/>
      <c r="AX31" s="1537"/>
      <c r="AY31" s="1537"/>
      <c r="AZ31" s="1537"/>
      <c r="BA31" s="1537"/>
      <c r="BB31" s="1537"/>
      <c r="BC31" s="1537"/>
      <c r="BD31" s="1537"/>
      <c r="BE31" s="1537"/>
      <c r="BF31" s="1537"/>
      <c r="BG31" s="1537"/>
      <c r="BH31" s="1537"/>
      <c r="BI31" s="1537"/>
      <c r="BJ31" s="1537"/>
      <c r="BK31" s="1537"/>
      <c r="BL31" s="1537"/>
      <c r="BM31" s="1537"/>
      <c r="BN31" s="1537"/>
      <c r="BO31" s="1537"/>
      <c r="BP31" s="1537"/>
      <c r="BQ31" s="1537"/>
      <c r="BR31" s="1537"/>
      <c r="BS31" s="1537"/>
      <c r="BT31" s="1537"/>
      <c r="BU31" s="1537"/>
      <c r="BV31" s="1537"/>
      <c r="BW31" s="1537"/>
      <c r="BX31" s="1537"/>
      <c r="BY31" s="1537"/>
      <c r="BZ31" s="1537"/>
      <c r="CA31" s="1537"/>
      <c r="CB31" s="1537"/>
      <c r="CC31" s="1537"/>
      <c r="CD31" s="1537"/>
      <c r="CE31" s="1537"/>
      <c r="CF31" s="1537"/>
      <c r="CG31" s="1537"/>
      <c r="CH31" s="1537"/>
      <c r="CI31" s="1537"/>
      <c r="CJ31" s="1537"/>
      <c r="CK31" s="1537"/>
      <c r="CL31" s="1537"/>
      <c r="CM31" s="1537"/>
      <c r="CN31" s="1537"/>
      <c r="CO31" s="1537"/>
      <c r="CP31" s="1537"/>
      <c r="CQ31" s="1537"/>
      <c r="CR31" s="1537"/>
      <c r="CS31" s="1537"/>
      <c r="CT31" s="1537"/>
      <c r="CU31" s="1537"/>
      <c r="CV31" s="1537"/>
      <c r="CW31" s="1537"/>
      <c r="CX31" s="1537"/>
      <c r="CY31" s="1537"/>
      <c r="CZ31" s="1537"/>
      <c r="DA31" s="1537"/>
      <c r="DB31" s="1537"/>
      <c r="DC31" s="1537"/>
      <c r="DD31" s="1537"/>
      <c r="DE31" s="1537"/>
      <c r="DF31" s="1537"/>
      <c r="DG31" s="1537"/>
      <c r="DH31" s="1537"/>
      <c r="DI31" s="1537"/>
      <c r="DJ31" s="1537"/>
      <c r="DK31" s="1537"/>
      <c r="DL31" s="1537"/>
      <c r="DM31" s="1537"/>
      <c r="DN31" s="1537"/>
      <c r="DO31" s="1537"/>
      <c r="DP31" s="1537"/>
      <c r="DQ31" s="1537"/>
      <c r="DR31" s="1537"/>
      <c r="DS31" s="1537"/>
      <c r="DT31" s="1537"/>
      <c r="DU31" s="1537"/>
      <c r="DV31" s="1537"/>
      <c r="DW31" s="1537"/>
      <c r="DX31" s="1537"/>
      <c r="DY31" s="1537"/>
      <c r="DZ31" s="1537"/>
      <c r="EA31" s="1537"/>
      <c r="EB31" s="1537"/>
      <c r="EC31" s="1537"/>
      <c r="ED31" s="1537"/>
      <c r="EE31" s="1537"/>
      <c r="EF31" s="1537"/>
      <c r="EG31" s="1537"/>
      <c r="EH31" s="1537"/>
      <c r="EI31" s="1537"/>
      <c r="EJ31" s="1537"/>
      <c r="EK31" s="1537"/>
      <c r="EL31" s="1537"/>
      <c r="EM31" s="1537"/>
      <c r="EN31" s="1537"/>
      <c r="EO31" s="1537"/>
      <c r="EP31" s="1537"/>
      <c r="EQ31" s="1537"/>
      <c r="ER31" s="1537"/>
      <c r="ES31" s="1537"/>
      <c r="ET31" s="1537"/>
      <c r="EU31" s="1537"/>
      <c r="EV31" s="1537"/>
      <c r="EW31" s="1537"/>
      <c r="EX31" s="1537"/>
      <c r="EY31" s="1537"/>
      <c r="EZ31" s="1537"/>
      <c r="FA31" s="1537"/>
      <c r="FB31" s="1537"/>
      <c r="FC31" s="1537"/>
      <c r="FD31" s="1537"/>
      <c r="FE31" s="1537"/>
      <c r="FF31" s="1537"/>
      <c r="FG31" s="1537"/>
      <c r="FH31" s="1537"/>
      <c r="FI31" s="1537"/>
      <c r="FJ31" s="1537"/>
      <c r="FK31" s="1537"/>
      <c r="FL31" s="1537"/>
      <c r="FM31" s="1537"/>
      <c r="FN31" s="1537"/>
      <c r="FO31" s="1537"/>
      <c r="FP31" s="1537"/>
      <c r="FQ31" s="1537"/>
      <c r="FR31" s="1537"/>
      <c r="FS31" s="1537"/>
      <c r="FT31" s="1537"/>
      <c r="FU31" s="1537"/>
      <c r="FV31" s="1537"/>
      <c r="FW31" s="1537"/>
      <c r="FX31" s="1537"/>
      <c r="FY31" s="1537"/>
      <c r="FZ31" s="1537"/>
      <c r="GA31" s="1537"/>
      <c r="GB31" s="1537"/>
      <c r="GC31" s="1537"/>
      <c r="GD31" s="1537"/>
      <c r="GE31" s="1537"/>
      <c r="GF31" s="1537"/>
      <c r="GG31" s="1537"/>
      <c r="GH31" s="1537"/>
      <c r="GI31" s="1537"/>
      <c r="GJ31" s="1537"/>
      <c r="GK31" s="1537"/>
      <c r="GL31" s="1537"/>
      <c r="GM31" s="1537"/>
      <c r="GN31" s="1537"/>
      <c r="GO31" s="1537"/>
      <c r="GP31" s="1537"/>
      <c r="GQ31" s="1537"/>
      <c r="GR31" s="1537"/>
      <c r="GS31" s="1537"/>
      <c r="GT31" s="1537"/>
      <c r="GU31" s="1537"/>
      <c r="GV31" s="1537"/>
      <c r="GW31" s="1537"/>
      <c r="GX31" s="1537"/>
      <c r="GY31" s="1537"/>
      <c r="GZ31" s="1537"/>
      <c r="HA31" s="1537"/>
      <c r="HB31" s="1537"/>
      <c r="HC31" s="1537"/>
      <c r="HD31" s="1537"/>
      <c r="HE31" s="1537"/>
      <c r="HF31" s="1537"/>
      <c r="HG31" s="1537"/>
      <c r="HH31" s="1537"/>
      <c r="HI31" s="1537"/>
      <c r="HJ31" s="1537"/>
      <c r="HK31" s="1537"/>
      <c r="HL31" s="1537"/>
      <c r="HM31" s="1537"/>
      <c r="HN31" s="1537"/>
      <c r="HO31" s="1537"/>
      <c r="HP31" s="1537"/>
      <c r="HQ31" s="1537"/>
      <c r="HR31" s="1537"/>
      <c r="HS31" s="1537"/>
      <c r="HT31" s="1537"/>
      <c r="HU31" s="1537"/>
      <c r="HV31" s="1537"/>
      <c r="HW31" s="1537"/>
      <c r="HX31" s="1537"/>
      <c r="HY31" s="1537"/>
      <c r="HZ31" s="1537"/>
      <c r="IA31" s="1537"/>
      <c r="IB31" s="1537"/>
      <c r="IC31" s="1537"/>
      <c r="ID31" s="1537"/>
      <c r="IE31" s="1537"/>
      <c r="IF31" s="1537"/>
      <c r="IG31" s="1537"/>
      <c r="IH31" s="1537"/>
      <c r="II31" s="1537"/>
      <c r="IJ31" s="1537"/>
      <c r="IK31" s="1537"/>
      <c r="IL31" s="1537"/>
      <c r="IM31" s="1537"/>
      <c r="IN31" s="1537"/>
      <c r="IO31" s="1537"/>
      <c r="IP31" s="1537"/>
      <c r="IQ31" s="1537"/>
      <c r="IR31" s="1537"/>
      <c r="IS31" s="1537"/>
    </row>
    <row r="32" spans="1:253" s="324" customFormat="1">
      <c r="A32" s="250" t="s">
        <v>1802</v>
      </c>
      <c r="B32" s="1538">
        <f>'Sources and Uses Budget'!$C31</f>
        <v>1544549</v>
      </c>
      <c r="C32" s="1538">
        <f>'Sources and Uses Budget'!$C31</f>
        <v>1544549</v>
      </c>
      <c r="D32" s="1539">
        <f t="shared" si="0"/>
        <v>0</v>
      </c>
      <c r="E32" s="1540"/>
      <c r="F32" s="1541"/>
      <c r="G32" s="1536"/>
      <c r="H32" s="1537"/>
      <c r="I32" s="1537"/>
      <c r="J32" s="1537"/>
      <c r="K32" s="1537"/>
      <c r="L32" s="1537"/>
      <c r="M32" s="1537"/>
      <c r="N32" s="1537"/>
      <c r="O32" s="1537"/>
      <c r="P32" s="1537"/>
      <c r="Q32" s="1537"/>
      <c r="R32" s="1537"/>
      <c r="S32" s="1537"/>
      <c r="T32" s="1537"/>
      <c r="U32" s="1537"/>
      <c r="V32" s="1537"/>
      <c r="W32" s="1537"/>
      <c r="X32" s="1537"/>
      <c r="Y32" s="1537"/>
      <c r="Z32" s="1537"/>
      <c r="AA32" s="1537"/>
      <c r="AB32" s="1537"/>
      <c r="AC32" s="1537"/>
      <c r="AD32" s="1537"/>
      <c r="AE32" s="1537"/>
      <c r="AF32" s="1537"/>
      <c r="AG32" s="1537"/>
      <c r="AH32" s="1537"/>
      <c r="AI32" s="1537"/>
      <c r="AJ32" s="1537"/>
      <c r="AK32" s="1537"/>
      <c r="AL32" s="1537"/>
      <c r="AM32" s="1537"/>
      <c r="AN32" s="1537"/>
      <c r="AO32" s="1537"/>
      <c r="AP32" s="1537"/>
      <c r="AQ32" s="1537"/>
      <c r="AR32" s="1537"/>
      <c r="AS32" s="1537"/>
      <c r="AT32" s="1537"/>
      <c r="AU32" s="1537"/>
      <c r="AV32" s="1537"/>
      <c r="AW32" s="1537"/>
      <c r="AX32" s="1537"/>
      <c r="AY32" s="1537"/>
      <c r="AZ32" s="1537"/>
      <c r="BA32" s="1537"/>
      <c r="BB32" s="1537"/>
      <c r="BC32" s="1537"/>
      <c r="BD32" s="1537"/>
      <c r="BE32" s="1537"/>
      <c r="BF32" s="1537"/>
      <c r="BG32" s="1537"/>
      <c r="BH32" s="1537"/>
      <c r="BI32" s="1537"/>
      <c r="BJ32" s="1537"/>
      <c r="BK32" s="1537"/>
      <c r="BL32" s="1537"/>
      <c r="BM32" s="1537"/>
      <c r="BN32" s="1537"/>
      <c r="BO32" s="1537"/>
      <c r="BP32" s="1537"/>
      <c r="BQ32" s="1537"/>
      <c r="BR32" s="1537"/>
      <c r="BS32" s="1537"/>
      <c r="BT32" s="1537"/>
      <c r="BU32" s="1537"/>
      <c r="BV32" s="1537"/>
      <c r="BW32" s="1537"/>
      <c r="BX32" s="1537"/>
      <c r="BY32" s="1537"/>
      <c r="BZ32" s="1537"/>
      <c r="CA32" s="1537"/>
      <c r="CB32" s="1537"/>
      <c r="CC32" s="1537"/>
      <c r="CD32" s="1537"/>
      <c r="CE32" s="1537"/>
      <c r="CF32" s="1537"/>
      <c r="CG32" s="1537"/>
      <c r="CH32" s="1537"/>
      <c r="CI32" s="1537"/>
      <c r="CJ32" s="1537"/>
      <c r="CK32" s="1537"/>
      <c r="CL32" s="1537"/>
      <c r="CM32" s="1537"/>
      <c r="CN32" s="1537"/>
      <c r="CO32" s="1537"/>
      <c r="CP32" s="1537"/>
      <c r="CQ32" s="1537"/>
      <c r="CR32" s="1537"/>
      <c r="CS32" s="1537"/>
      <c r="CT32" s="1537"/>
      <c r="CU32" s="1537"/>
      <c r="CV32" s="1537"/>
      <c r="CW32" s="1537"/>
      <c r="CX32" s="1537"/>
      <c r="CY32" s="1537"/>
      <c r="CZ32" s="1537"/>
      <c r="DA32" s="1537"/>
      <c r="DB32" s="1537"/>
      <c r="DC32" s="1537"/>
      <c r="DD32" s="1537"/>
      <c r="DE32" s="1537"/>
      <c r="DF32" s="1537"/>
      <c r="DG32" s="1537"/>
      <c r="DH32" s="1537"/>
      <c r="DI32" s="1537"/>
      <c r="DJ32" s="1537"/>
      <c r="DK32" s="1537"/>
      <c r="DL32" s="1537"/>
      <c r="DM32" s="1537"/>
      <c r="DN32" s="1537"/>
      <c r="DO32" s="1537"/>
      <c r="DP32" s="1537"/>
      <c r="DQ32" s="1537"/>
      <c r="DR32" s="1537"/>
      <c r="DS32" s="1537"/>
      <c r="DT32" s="1537"/>
      <c r="DU32" s="1537"/>
      <c r="DV32" s="1537"/>
      <c r="DW32" s="1537"/>
      <c r="DX32" s="1537"/>
      <c r="DY32" s="1537"/>
      <c r="DZ32" s="1537"/>
      <c r="EA32" s="1537"/>
      <c r="EB32" s="1537"/>
      <c r="EC32" s="1537"/>
      <c r="ED32" s="1537"/>
      <c r="EE32" s="1537"/>
      <c r="EF32" s="1537"/>
      <c r="EG32" s="1537"/>
      <c r="EH32" s="1537"/>
      <c r="EI32" s="1537"/>
      <c r="EJ32" s="1537"/>
      <c r="EK32" s="1537"/>
      <c r="EL32" s="1537"/>
      <c r="EM32" s="1537"/>
      <c r="EN32" s="1537"/>
      <c r="EO32" s="1537"/>
      <c r="EP32" s="1537"/>
      <c r="EQ32" s="1537"/>
      <c r="ER32" s="1537"/>
      <c r="ES32" s="1537"/>
      <c r="ET32" s="1537"/>
      <c r="EU32" s="1537"/>
      <c r="EV32" s="1537"/>
      <c r="EW32" s="1537"/>
      <c r="EX32" s="1537"/>
      <c r="EY32" s="1537"/>
      <c r="EZ32" s="1537"/>
      <c r="FA32" s="1537"/>
      <c r="FB32" s="1537"/>
      <c r="FC32" s="1537"/>
      <c r="FD32" s="1537"/>
      <c r="FE32" s="1537"/>
      <c r="FF32" s="1537"/>
      <c r="FG32" s="1537"/>
      <c r="FH32" s="1537"/>
      <c r="FI32" s="1537"/>
      <c r="FJ32" s="1537"/>
      <c r="FK32" s="1537"/>
      <c r="FL32" s="1537"/>
      <c r="FM32" s="1537"/>
      <c r="FN32" s="1537"/>
      <c r="FO32" s="1537"/>
      <c r="FP32" s="1537"/>
      <c r="FQ32" s="1537"/>
      <c r="FR32" s="1537"/>
      <c r="FS32" s="1537"/>
      <c r="FT32" s="1537"/>
      <c r="FU32" s="1537"/>
      <c r="FV32" s="1537"/>
      <c r="FW32" s="1537"/>
      <c r="FX32" s="1537"/>
      <c r="FY32" s="1537"/>
      <c r="FZ32" s="1537"/>
      <c r="GA32" s="1537"/>
      <c r="GB32" s="1537"/>
      <c r="GC32" s="1537"/>
      <c r="GD32" s="1537"/>
      <c r="GE32" s="1537"/>
      <c r="GF32" s="1537"/>
      <c r="GG32" s="1537"/>
      <c r="GH32" s="1537"/>
      <c r="GI32" s="1537"/>
      <c r="GJ32" s="1537"/>
      <c r="GK32" s="1537"/>
      <c r="GL32" s="1537"/>
      <c r="GM32" s="1537"/>
      <c r="GN32" s="1537"/>
      <c r="GO32" s="1537"/>
      <c r="GP32" s="1537"/>
      <c r="GQ32" s="1537"/>
      <c r="GR32" s="1537"/>
      <c r="GS32" s="1537"/>
      <c r="GT32" s="1537"/>
      <c r="GU32" s="1537"/>
      <c r="GV32" s="1537"/>
      <c r="GW32" s="1537"/>
      <c r="GX32" s="1537"/>
      <c r="GY32" s="1537"/>
      <c r="GZ32" s="1537"/>
      <c r="HA32" s="1537"/>
      <c r="HB32" s="1537"/>
      <c r="HC32" s="1537"/>
      <c r="HD32" s="1537"/>
      <c r="HE32" s="1537"/>
      <c r="HF32" s="1537"/>
      <c r="HG32" s="1537"/>
      <c r="HH32" s="1537"/>
      <c r="HI32" s="1537"/>
      <c r="HJ32" s="1537"/>
      <c r="HK32" s="1537"/>
      <c r="HL32" s="1537"/>
      <c r="HM32" s="1537"/>
      <c r="HN32" s="1537"/>
      <c r="HO32" s="1537"/>
      <c r="HP32" s="1537"/>
      <c r="HQ32" s="1537"/>
      <c r="HR32" s="1537"/>
      <c r="HS32" s="1537"/>
      <c r="HT32" s="1537"/>
      <c r="HU32" s="1537"/>
      <c r="HV32" s="1537"/>
      <c r="HW32" s="1537"/>
      <c r="HX32" s="1537"/>
      <c r="HY32" s="1537"/>
      <c r="HZ32" s="1537"/>
      <c r="IA32" s="1537"/>
      <c r="IB32" s="1537"/>
      <c r="IC32" s="1537"/>
      <c r="ID32" s="1537"/>
      <c r="IE32" s="1537"/>
      <c r="IF32" s="1537"/>
      <c r="IG32" s="1537"/>
      <c r="IH32" s="1537"/>
      <c r="II32" s="1537"/>
      <c r="IJ32" s="1537"/>
      <c r="IK32" s="1537"/>
      <c r="IL32" s="1537"/>
      <c r="IM32" s="1537"/>
      <c r="IN32" s="1537"/>
      <c r="IO32" s="1537"/>
      <c r="IP32" s="1537"/>
      <c r="IQ32" s="1537"/>
      <c r="IR32" s="1537"/>
      <c r="IS32" s="1537"/>
    </row>
    <row r="33" spans="1:253" s="324" customFormat="1">
      <c r="A33" s="250" t="s">
        <v>1803</v>
      </c>
      <c r="B33" s="1538">
        <f>'Sources and Uses Budget'!$C32</f>
        <v>429042</v>
      </c>
      <c r="C33" s="1538">
        <f>'Sources and Uses Budget'!$C32</f>
        <v>429042</v>
      </c>
      <c r="D33" s="1539">
        <f t="shared" si="0"/>
        <v>0</v>
      </c>
      <c r="E33" s="1540"/>
      <c r="F33" s="1541"/>
      <c r="G33" s="1536"/>
      <c r="H33" s="1537"/>
      <c r="I33" s="1537"/>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1537"/>
      <c r="BK33" s="1537"/>
      <c r="BL33" s="1537"/>
      <c r="BM33" s="1537"/>
      <c r="BN33" s="1537"/>
      <c r="BO33" s="1537"/>
      <c r="BP33" s="1537"/>
      <c r="BQ33" s="1537"/>
      <c r="BR33" s="1537"/>
      <c r="BS33" s="1537"/>
      <c r="BT33" s="1537"/>
      <c r="BU33" s="1537"/>
      <c r="BV33" s="1537"/>
      <c r="BW33" s="1537"/>
      <c r="BX33" s="1537"/>
      <c r="BY33" s="1537"/>
      <c r="BZ33" s="1537"/>
      <c r="CA33" s="1537"/>
      <c r="CB33" s="1537"/>
      <c r="CC33" s="1537"/>
      <c r="CD33" s="1537"/>
      <c r="CE33" s="1537"/>
      <c r="CF33" s="1537"/>
      <c r="CG33" s="1537"/>
      <c r="CH33" s="1537"/>
      <c r="CI33" s="1537"/>
      <c r="CJ33" s="1537"/>
      <c r="CK33" s="1537"/>
      <c r="CL33" s="1537"/>
      <c r="CM33" s="1537"/>
      <c r="CN33" s="1537"/>
      <c r="CO33" s="1537"/>
      <c r="CP33" s="1537"/>
      <c r="CQ33" s="1537"/>
      <c r="CR33" s="1537"/>
      <c r="CS33" s="1537"/>
      <c r="CT33" s="1537"/>
      <c r="CU33" s="1537"/>
      <c r="CV33" s="1537"/>
      <c r="CW33" s="1537"/>
      <c r="CX33" s="1537"/>
      <c r="CY33" s="1537"/>
      <c r="CZ33" s="1537"/>
      <c r="DA33" s="1537"/>
      <c r="DB33" s="1537"/>
      <c r="DC33" s="1537"/>
      <c r="DD33" s="1537"/>
      <c r="DE33" s="1537"/>
      <c r="DF33" s="1537"/>
      <c r="DG33" s="1537"/>
      <c r="DH33" s="1537"/>
      <c r="DI33" s="1537"/>
      <c r="DJ33" s="1537"/>
      <c r="DK33" s="1537"/>
      <c r="DL33" s="1537"/>
      <c r="DM33" s="1537"/>
      <c r="DN33" s="1537"/>
      <c r="DO33" s="1537"/>
      <c r="DP33" s="1537"/>
      <c r="DQ33" s="1537"/>
      <c r="DR33" s="1537"/>
      <c r="DS33" s="1537"/>
      <c r="DT33" s="1537"/>
      <c r="DU33" s="1537"/>
      <c r="DV33" s="1537"/>
      <c r="DW33" s="1537"/>
      <c r="DX33" s="1537"/>
      <c r="DY33" s="1537"/>
      <c r="DZ33" s="1537"/>
      <c r="EA33" s="1537"/>
      <c r="EB33" s="1537"/>
      <c r="EC33" s="1537"/>
      <c r="ED33" s="1537"/>
      <c r="EE33" s="1537"/>
      <c r="EF33" s="1537"/>
      <c r="EG33" s="1537"/>
      <c r="EH33" s="1537"/>
      <c r="EI33" s="1537"/>
      <c r="EJ33" s="1537"/>
      <c r="EK33" s="1537"/>
      <c r="EL33" s="1537"/>
      <c r="EM33" s="1537"/>
      <c r="EN33" s="1537"/>
      <c r="EO33" s="1537"/>
      <c r="EP33" s="1537"/>
      <c r="EQ33" s="1537"/>
      <c r="ER33" s="1537"/>
      <c r="ES33" s="1537"/>
      <c r="ET33" s="1537"/>
      <c r="EU33" s="1537"/>
      <c r="EV33" s="1537"/>
      <c r="EW33" s="1537"/>
      <c r="EX33" s="1537"/>
      <c r="EY33" s="1537"/>
      <c r="EZ33" s="1537"/>
      <c r="FA33" s="1537"/>
      <c r="FB33" s="1537"/>
      <c r="FC33" s="1537"/>
      <c r="FD33" s="1537"/>
      <c r="FE33" s="1537"/>
      <c r="FF33" s="1537"/>
      <c r="FG33" s="1537"/>
      <c r="FH33" s="1537"/>
      <c r="FI33" s="1537"/>
      <c r="FJ33" s="1537"/>
      <c r="FK33" s="1537"/>
      <c r="FL33" s="1537"/>
      <c r="FM33" s="1537"/>
      <c r="FN33" s="1537"/>
      <c r="FO33" s="1537"/>
      <c r="FP33" s="1537"/>
      <c r="FQ33" s="1537"/>
      <c r="FR33" s="1537"/>
      <c r="FS33" s="1537"/>
      <c r="FT33" s="1537"/>
      <c r="FU33" s="1537"/>
      <c r="FV33" s="1537"/>
      <c r="FW33" s="1537"/>
      <c r="FX33" s="1537"/>
      <c r="FY33" s="1537"/>
      <c r="FZ33" s="1537"/>
      <c r="GA33" s="1537"/>
      <c r="GB33" s="1537"/>
      <c r="GC33" s="1537"/>
      <c r="GD33" s="1537"/>
      <c r="GE33" s="1537"/>
      <c r="GF33" s="1537"/>
      <c r="GG33" s="1537"/>
      <c r="GH33" s="1537"/>
      <c r="GI33" s="1537"/>
      <c r="GJ33" s="1537"/>
      <c r="GK33" s="1537"/>
      <c r="GL33" s="1537"/>
      <c r="GM33" s="1537"/>
      <c r="GN33" s="1537"/>
      <c r="GO33" s="1537"/>
      <c r="GP33" s="1537"/>
      <c r="GQ33" s="1537"/>
      <c r="GR33" s="1537"/>
      <c r="GS33" s="1537"/>
      <c r="GT33" s="1537"/>
      <c r="GU33" s="1537"/>
      <c r="GV33" s="1537"/>
      <c r="GW33" s="1537"/>
      <c r="GX33" s="1537"/>
      <c r="GY33" s="1537"/>
      <c r="GZ33" s="1537"/>
      <c r="HA33" s="1537"/>
      <c r="HB33" s="1537"/>
      <c r="HC33" s="1537"/>
      <c r="HD33" s="1537"/>
      <c r="HE33" s="1537"/>
      <c r="HF33" s="1537"/>
      <c r="HG33" s="1537"/>
      <c r="HH33" s="1537"/>
      <c r="HI33" s="1537"/>
      <c r="HJ33" s="1537"/>
      <c r="HK33" s="1537"/>
      <c r="HL33" s="1537"/>
      <c r="HM33" s="1537"/>
      <c r="HN33" s="1537"/>
      <c r="HO33" s="1537"/>
      <c r="HP33" s="1537"/>
      <c r="HQ33" s="1537"/>
      <c r="HR33" s="1537"/>
      <c r="HS33" s="1537"/>
      <c r="HT33" s="1537"/>
      <c r="HU33" s="1537"/>
      <c r="HV33" s="1537"/>
      <c r="HW33" s="1537"/>
      <c r="HX33" s="1537"/>
      <c r="HY33" s="1537"/>
      <c r="HZ33" s="1537"/>
      <c r="IA33" s="1537"/>
      <c r="IB33" s="1537"/>
      <c r="IC33" s="1537"/>
      <c r="ID33" s="1537"/>
      <c r="IE33" s="1537"/>
      <c r="IF33" s="1537"/>
      <c r="IG33" s="1537"/>
      <c r="IH33" s="1537"/>
      <c r="II33" s="1537"/>
      <c r="IJ33" s="1537"/>
      <c r="IK33" s="1537"/>
      <c r="IL33" s="1537"/>
      <c r="IM33" s="1537"/>
      <c r="IN33" s="1537"/>
      <c r="IO33" s="1537"/>
      <c r="IP33" s="1537"/>
      <c r="IQ33" s="1537"/>
      <c r="IR33" s="1537"/>
      <c r="IS33" s="1537"/>
    </row>
    <row r="34" spans="1:253" s="324" customFormat="1">
      <c r="A34" s="250" t="s">
        <v>1804</v>
      </c>
      <c r="B34" s="1538">
        <f>'Sources and Uses Budget'!$C33</f>
        <v>429042</v>
      </c>
      <c r="C34" s="1538">
        <f>'Sources and Uses Budget'!$C33</f>
        <v>429042</v>
      </c>
      <c r="D34" s="1539">
        <f t="shared" si="0"/>
        <v>0</v>
      </c>
      <c r="E34" s="1540"/>
      <c r="F34" s="1541"/>
      <c r="G34" s="1536"/>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1537"/>
      <c r="BK34" s="1537"/>
      <c r="BL34" s="1537"/>
      <c r="BM34" s="1537"/>
      <c r="BN34" s="1537"/>
      <c r="BO34" s="1537"/>
      <c r="BP34" s="1537"/>
      <c r="BQ34" s="1537"/>
      <c r="BR34" s="1537"/>
      <c r="BS34" s="1537"/>
      <c r="BT34" s="1537"/>
      <c r="BU34" s="1537"/>
      <c r="BV34" s="1537"/>
      <c r="BW34" s="1537"/>
      <c r="BX34" s="1537"/>
      <c r="BY34" s="1537"/>
      <c r="BZ34" s="1537"/>
      <c r="CA34" s="1537"/>
      <c r="CB34" s="1537"/>
      <c r="CC34" s="1537"/>
      <c r="CD34" s="1537"/>
      <c r="CE34" s="1537"/>
      <c r="CF34" s="1537"/>
      <c r="CG34" s="1537"/>
      <c r="CH34" s="1537"/>
      <c r="CI34" s="1537"/>
      <c r="CJ34" s="1537"/>
      <c r="CK34" s="1537"/>
      <c r="CL34" s="1537"/>
      <c r="CM34" s="1537"/>
      <c r="CN34" s="1537"/>
      <c r="CO34" s="1537"/>
      <c r="CP34" s="1537"/>
      <c r="CQ34" s="1537"/>
      <c r="CR34" s="1537"/>
      <c r="CS34" s="1537"/>
      <c r="CT34" s="1537"/>
      <c r="CU34" s="1537"/>
      <c r="CV34" s="1537"/>
      <c r="CW34" s="1537"/>
      <c r="CX34" s="1537"/>
      <c r="CY34" s="1537"/>
      <c r="CZ34" s="1537"/>
      <c r="DA34" s="1537"/>
      <c r="DB34" s="1537"/>
      <c r="DC34" s="1537"/>
      <c r="DD34" s="1537"/>
      <c r="DE34" s="1537"/>
      <c r="DF34" s="1537"/>
      <c r="DG34" s="1537"/>
      <c r="DH34" s="1537"/>
      <c r="DI34" s="1537"/>
      <c r="DJ34" s="1537"/>
      <c r="DK34" s="1537"/>
      <c r="DL34" s="1537"/>
      <c r="DM34" s="1537"/>
      <c r="DN34" s="1537"/>
      <c r="DO34" s="1537"/>
      <c r="DP34" s="1537"/>
      <c r="DQ34" s="1537"/>
      <c r="DR34" s="1537"/>
      <c r="DS34" s="1537"/>
      <c r="DT34" s="1537"/>
      <c r="DU34" s="1537"/>
      <c r="DV34" s="1537"/>
      <c r="DW34" s="1537"/>
      <c r="DX34" s="1537"/>
      <c r="DY34" s="1537"/>
      <c r="DZ34" s="1537"/>
      <c r="EA34" s="1537"/>
      <c r="EB34" s="1537"/>
      <c r="EC34" s="1537"/>
      <c r="ED34" s="1537"/>
      <c r="EE34" s="1537"/>
      <c r="EF34" s="1537"/>
      <c r="EG34" s="1537"/>
      <c r="EH34" s="1537"/>
      <c r="EI34" s="1537"/>
      <c r="EJ34" s="1537"/>
      <c r="EK34" s="1537"/>
      <c r="EL34" s="1537"/>
      <c r="EM34" s="1537"/>
      <c r="EN34" s="1537"/>
      <c r="EO34" s="1537"/>
      <c r="EP34" s="1537"/>
      <c r="EQ34" s="1537"/>
      <c r="ER34" s="1537"/>
      <c r="ES34" s="1537"/>
      <c r="ET34" s="1537"/>
      <c r="EU34" s="1537"/>
      <c r="EV34" s="1537"/>
      <c r="EW34" s="1537"/>
      <c r="EX34" s="1537"/>
      <c r="EY34" s="1537"/>
      <c r="EZ34" s="1537"/>
      <c r="FA34" s="1537"/>
      <c r="FB34" s="1537"/>
      <c r="FC34" s="1537"/>
      <c r="FD34" s="1537"/>
      <c r="FE34" s="1537"/>
      <c r="FF34" s="1537"/>
      <c r="FG34" s="1537"/>
      <c r="FH34" s="1537"/>
      <c r="FI34" s="1537"/>
      <c r="FJ34" s="1537"/>
      <c r="FK34" s="1537"/>
      <c r="FL34" s="1537"/>
      <c r="FM34" s="1537"/>
      <c r="FN34" s="1537"/>
      <c r="FO34" s="1537"/>
      <c r="FP34" s="1537"/>
      <c r="FQ34" s="1537"/>
      <c r="FR34" s="1537"/>
      <c r="FS34" s="1537"/>
      <c r="FT34" s="1537"/>
      <c r="FU34" s="1537"/>
      <c r="FV34" s="1537"/>
      <c r="FW34" s="1537"/>
      <c r="FX34" s="1537"/>
      <c r="FY34" s="1537"/>
      <c r="FZ34" s="1537"/>
      <c r="GA34" s="1537"/>
      <c r="GB34" s="1537"/>
      <c r="GC34" s="1537"/>
      <c r="GD34" s="1537"/>
      <c r="GE34" s="1537"/>
      <c r="GF34" s="1537"/>
      <c r="GG34" s="1537"/>
      <c r="GH34" s="1537"/>
      <c r="GI34" s="1537"/>
      <c r="GJ34" s="1537"/>
      <c r="GK34" s="1537"/>
      <c r="GL34" s="1537"/>
      <c r="GM34" s="1537"/>
      <c r="GN34" s="1537"/>
      <c r="GO34" s="1537"/>
      <c r="GP34" s="1537"/>
      <c r="GQ34" s="1537"/>
      <c r="GR34" s="1537"/>
      <c r="GS34" s="1537"/>
      <c r="GT34" s="1537"/>
      <c r="GU34" s="1537"/>
      <c r="GV34" s="1537"/>
      <c r="GW34" s="1537"/>
      <c r="GX34" s="1537"/>
      <c r="GY34" s="1537"/>
      <c r="GZ34" s="1537"/>
      <c r="HA34" s="1537"/>
      <c r="HB34" s="1537"/>
      <c r="HC34" s="1537"/>
      <c r="HD34" s="1537"/>
      <c r="HE34" s="1537"/>
      <c r="HF34" s="1537"/>
      <c r="HG34" s="1537"/>
      <c r="HH34" s="1537"/>
      <c r="HI34" s="1537"/>
      <c r="HJ34" s="1537"/>
      <c r="HK34" s="1537"/>
      <c r="HL34" s="1537"/>
      <c r="HM34" s="1537"/>
      <c r="HN34" s="1537"/>
      <c r="HO34" s="1537"/>
      <c r="HP34" s="1537"/>
      <c r="HQ34" s="1537"/>
      <c r="HR34" s="1537"/>
      <c r="HS34" s="1537"/>
      <c r="HT34" s="1537"/>
      <c r="HU34" s="1537"/>
      <c r="HV34" s="1537"/>
      <c r="HW34" s="1537"/>
      <c r="HX34" s="1537"/>
      <c r="HY34" s="1537"/>
      <c r="HZ34" s="1537"/>
      <c r="IA34" s="1537"/>
      <c r="IB34" s="1537"/>
      <c r="IC34" s="1537"/>
      <c r="ID34" s="1537"/>
      <c r="IE34" s="1537"/>
      <c r="IF34" s="1537"/>
      <c r="IG34" s="1537"/>
      <c r="IH34" s="1537"/>
      <c r="II34" s="1537"/>
      <c r="IJ34" s="1537"/>
      <c r="IK34" s="1537"/>
      <c r="IL34" s="1537"/>
      <c r="IM34" s="1537"/>
      <c r="IN34" s="1537"/>
      <c r="IO34" s="1537"/>
      <c r="IP34" s="1537"/>
      <c r="IQ34" s="1537"/>
      <c r="IR34" s="1537"/>
      <c r="IS34" s="1537"/>
    </row>
    <row r="35" spans="1:253" s="324" customFormat="1">
      <c r="A35" s="250" t="s">
        <v>1805</v>
      </c>
      <c r="B35" s="1538">
        <f>'Sources and Uses Budget'!$C34</f>
        <v>0</v>
      </c>
      <c r="C35" s="1538">
        <f>'Sources and Uses Budget'!$C34</f>
        <v>0</v>
      </c>
      <c r="D35" s="1539">
        <f t="shared" si="0"/>
        <v>0</v>
      </c>
      <c r="E35" s="1540"/>
      <c r="F35" s="1541"/>
      <c r="G35" s="1536"/>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1537"/>
      <c r="BK35" s="1537"/>
      <c r="BL35" s="1537"/>
      <c r="BM35" s="1537"/>
      <c r="BN35" s="1537"/>
      <c r="BO35" s="1537"/>
      <c r="BP35" s="1537"/>
      <c r="BQ35" s="1537"/>
      <c r="BR35" s="1537"/>
      <c r="BS35" s="1537"/>
      <c r="BT35" s="1537"/>
      <c r="BU35" s="1537"/>
      <c r="BV35" s="1537"/>
      <c r="BW35" s="1537"/>
      <c r="BX35" s="1537"/>
      <c r="BY35" s="1537"/>
      <c r="BZ35" s="1537"/>
      <c r="CA35" s="1537"/>
      <c r="CB35" s="1537"/>
      <c r="CC35" s="1537"/>
      <c r="CD35" s="1537"/>
      <c r="CE35" s="1537"/>
      <c r="CF35" s="1537"/>
      <c r="CG35" s="1537"/>
      <c r="CH35" s="1537"/>
      <c r="CI35" s="1537"/>
      <c r="CJ35" s="1537"/>
      <c r="CK35" s="1537"/>
      <c r="CL35" s="1537"/>
      <c r="CM35" s="1537"/>
      <c r="CN35" s="1537"/>
      <c r="CO35" s="1537"/>
      <c r="CP35" s="1537"/>
      <c r="CQ35" s="1537"/>
      <c r="CR35" s="1537"/>
      <c r="CS35" s="1537"/>
      <c r="CT35" s="1537"/>
      <c r="CU35" s="1537"/>
      <c r="CV35" s="1537"/>
      <c r="CW35" s="1537"/>
      <c r="CX35" s="1537"/>
      <c r="CY35" s="1537"/>
      <c r="CZ35" s="1537"/>
      <c r="DA35" s="1537"/>
      <c r="DB35" s="1537"/>
      <c r="DC35" s="1537"/>
      <c r="DD35" s="1537"/>
      <c r="DE35" s="1537"/>
      <c r="DF35" s="1537"/>
      <c r="DG35" s="1537"/>
      <c r="DH35" s="1537"/>
      <c r="DI35" s="1537"/>
      <c r="DJ35" s="1537"/>
      <c r="DK35" s="1537"/>
      <c r="DL35" s="1537"/>
      <c r="DM35" s="1537"/>
      <c r="DN35" s="1537"/>
      <c r="DO35" s="1537"/>
      <c r="DP35" s="1537"/>
      <c r="DQ35" s="1537"/>
      <c r="DR35" s="1537"/>
      <c r="DS35" s="1537"/>
      <c r="DT35" s="1537"/>
      <c r="DU35" s="1537"/>
      <c r="DV35" s="1537"/>
      <c r="DW35" s="1537"/>
      <c r="DX35" s="1537"/>
      <c r="DY35" s="1537"/>
      <c r="DZ35" s="1537"/>
      <c r="EA35" s="1537"/>
      <c r="EB35" s="1537"/>
      <c r="EC35" s="1537"/>
      <c r="ED35" s="1537"/>
      <c r="EE35" s="1537"/>
      <c r="EF35" s="1537"/>
      <c r="EG35" s="1537"/>
      <c r="EH35" s="1537"/>
      <c r="EI35" s="1537"/>
      <c r="EJ35" s="1537"/>
      <c r="EK35" s="1537"/>
      <c r="EL35" s="1537"/>
      <c r="EM35" s="1537"/>
      <c r="EN35" s="1537"/>
      <c r="EO35" s="1537"/>
      <c r="EP35" s="1537"/>
      <c r="EQ35" s="1537"/>
      <c r="ER35" s="1537"/>
      <c r="ES35" s="1537"/>
      <c r="ET35" s="1537"/>
      <c r="EU35" s="1537"/>
      <c r="EV35" s="1537"/>
      <c r="EW35" s="1537"/>
      <c r="EX35" s="1537"/>
      <c r="EY35" s="1537"/>
      <c r="EZ35" s="1537"/>
      <c r="FA35" s="1537"/>
      <c r="FB35" s="1537"/>
      <c r="FC35" s="1537"/>
      <c r="FD35" s="1537"/>
      <c r="FE35" s="1537"/>
      <c r="FF35" s="1537"/>
      <c r="FG35" s="1537"/>
      <c r="FH35" s="1537"/>
      <c r="FI35" s="1537"/>
      <c r="FJ35" s="1537"/>
      <c r="FK35" s="1537"/>
      <c r="FL35" s="1537"/>
      <c r="FM35" s="1537"/>
      <c r="FN35" s="1537"/>
      <c r="FO35" s="1537"/>
      <c r="FP35" s="1537"/>
      <c r="FQ35" s="1537"/>
      <c r="FR35" s="1537"/>
      <c r="FS35" s="1537"/>
      <c r="FT35" s="1537"/>
      <c r="FU35" s="1537"/>
      <c r="FV35" s="1537"/>
      <c r="FW35" s="1537"/>
      <c r="FX35" s="1537"/>
      <c r="FY35" s="1537"/>
      <c r="FZ35" s="1537"/>
      <c r="GA35" s="1537"/>
      <c r="GB35" s="1537"/>
      <c r="GC35" s="1537"/>
      <c r="GD35" s="1537"/>
      <c r="GE35" s="1537"/>
      <c r="GF35" s="1537"/>
      <c r="GG35" s="1537"/>
      <c r="GH35" s="1537"/>
      <c r="GI35" s="1537"/>
      <c r="GJ35" s="1537"/>
      <c r="GK35" s="1537"/>
      <c r="GL35" s="1537"/>
      <c r="GM35" s="1537"/>
      <c r="GN35" s="1537"/>
      <c r="GO35" s="1537"/>
      <c r="GP35" s="1537"/>
      <c r="GQ35" s="1537"/>
      <c r="GR35" s="1537"/>
      <c r="GS35" s="1537"/>
      <c r="GT35" s="1537"/>
      <c r="GU35" s="1537"/>
      <c r="GV35" s="1537"/>
      <c r="GW35" s="1537"/>
      <c r="GX35" s="1537"/>
      <c r="GY35" s="1537"/>
      <c r="GZ35" s="1537"/>
      <c r="HA35" s="1537"/>
      <c r="HB35" s="1537"/>
      <c r="HC35" s="1537"/>
      <c r="HD35" s="1537"/>
      <c r="HE35" s="1537"/>
      <c r="HF35" s="1537"/>
      <c r="HG35" s="1537"/>
      <c r="HH35" s="1537"/>
      <c r="HI35" s="1537"/>
      <c r="HJ35" s="1537"/>
      <c r="HK35" s="1537"/>
      <c r="HL35" s="1537"/>
      <c r="HM35" s="1537"/>
      <c r="HN35" s="1537"/>
      <c r="HO35" s="1537"/>
      <c r="HP35" s="1537"/>
      <c r="HQ35" s="1537"/>
      <c r="HR35" s="1537"/>
      <c r="HS35" s="1537"/>
      <c r="HT35" s="1537"/>
      <c r="HU35" s="1537"/>
      <c r="HV35" s="1537"/>
      <c r="HW35" s="1537"/>
      <c r="HX35" s="1537"/>
      <c r="HY35" s="1537"/>
      <c r="HZ35" s="1537"/>
      <c r="IA35" s="1537"/>
      <c r="IB35" s="1537"/>
      <c r="IC35" s="1537"/>
      <c r="ID35" s="1537"/>
      <c r="IE35" s="1537"/>
      <c r="IF35" s="1537"/>
      <c r="IG35" s="1537"/>
      <c r="IH35" s="1537"/>
      <c r="II35" s="1537"/>
      <c r="IJ35" s="1537"/>
      <c r="IK35" s="1537"/>
      <c r="IL35" s="1537"/>
      <c r="IM35" s="1537"/>
      <c r="IN35" s="1537"/>
      <c r="IO35" s="1537"/>
      <c r="IP35" s="1537"/>
      <c r="IQ35" s="1537"/>
      <c r="IR35" s="1537"/>
      <c r="IS35" s="1537"/>
    </row>
    <row r="36" spans="1:253" s="324" customFormat="1">
      <c r="A36" s="250" t="s">
        <v>1806</v>
      </c>
      <c r="B36" s="1538">
        <f>'Sources and Uses Budget'!$C35</f>
        <v>293464</v>
      </c>
      <c r="C36" s="1538">
        <f>'Sources and Uses Budget'!$C35</f>
        <v>293464</v>
      </c>
      <c r="D36" s="1539">
        <f t="shared" si="0"/>
        <v>0</v>
      </c>
      <c r="E36" s="1540"/>
      <c r="F36" s="1541"/>
      <c r="G36" s="1536"/>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1537"/>
      <c r="BK36" s="1537"/>
      <c r="BL36" s="1537"/>
      <c r="BM36" s="1537"/>
      <c r="BN36" s="1537"/>
      <c r="BO36" s="1537"/>
      <c r="BP36" s="1537"/>
      <c r="BQ36" s="1537"/>
      <c r="BR36" s="1537"/>
      <c r="BS36" s="1537"/>
      <c r="BT36" s="1537"/>
      <c r="BU36" s="1537"/>
      <c r="BV36" s="1537"/>
      <c r="BW36" s="1537"/>
      <c r="BX36" s="1537"/>
      <c r="BY36" s="1537"/>
      <c r="BZ36" s="1537"/>
      <c r="CA36" s="1537"/>
      <c r="CB36" s="1537"/>
      <c r="CC36" s="1537"/>
      <c r="CD36" s="1537"/>
      <c r="CE36" s="1537"/>
      <c r="CF36" s="1537"/>
      <c r="CG36" s="1537"/>
      <c r="CH36" s="1537"/>
      <c r="CI36" s="1537"/>
      <c r="CJ36" s="1537"/>
      <c r="CK36" s="1537"/>
      <c r="CL36" s="1537"/>
      <c r="CM36" s="1537"/>
      <c r="CN36" s="1537"/>
      <c r="CO36" s="1537"/>
      <c r="CP36" s="1537"/>
      <c r="CQ36" s="1537"/>
      <c r="CR36" s="1537"/>
      <c r="CS36" s="1537"/>
      <c r="CT36" s="1537"/>
      <c r="CU36" s="1537"/>
      <c r="CV36" s="1537"/>
      <c r="CW36" s="1537"/>
      <c r="CX36" s="1537"/>
      <c r="CY36" s="1537"/>
      <c r="CZ36" s="1537"/>
      <c r="DA36" s="1537"/>
      <c r="DB36" s="1537"/>
      <c r="DC36" s="1537"/>
      <c r="DD36" s="1537"/>
      <c r="DE36" s="1537"/>
      <c r="DF36" s="1537"/>
      <c r="DG36" s="1537"/>
      <c r="DH36" s="1537"/>
      <c r="DI36" s="1537"/>
      <c r="DJ36" s="1537"/>
      <c r="DK36" s="1537"/>
      <c r="DL36" s="1537"/>
      <c r="DM36" s="1537"/>
      <c r="DN36" s="1537"/>
      <c r="DO36" s="1537"/>
      <c r="DP36" s="1537"/>
      <c r="DQ36" s="1537"/>
      <c r="DR36" s="1537"/>
      <c r="DS36" s="1537"/>
      <c r="DT36" s="1537"/>
      <c r="DU36" s="1537"/>
      <c r="DV36" s="1537"/>
      <c r="DW36" s="1537"/>
      <c r="DX36" s="1537"/>
      <c r="DY36" s="1537"/>
      <c r="DZ36" s="1537"/>
      <c r="EA36" s="1537"/>
      <c r="EB36" s="1537"/>
      <c r="EC36" s="1537"/>
      <c r="ED36" s="1537"/>
      <c r="EE36" s="1537"/>
      <c r="EF36" s="1537"/>
      <c r="EG36" s="1537"/>
      <c r="EH36" s="1537"/>
      <c r="EI36" s="1537"/>
      <c r="EJ36" s="1537"/>
      <c r="EK36" s="1537"/>
      <c r="EL36" s="1537"/>
      <c r="EM36" s="1537"/>
      <c r="EN36" s="1537"/>
      <c r="EO36" s="1537"/>
      <c r="EP36" s="1537"/>
      <c r="EQ36" s="1537"/>
      <c r="ER36" s="1537"/>
      <c r="ES36" s="1537"/>
      <c r="ET36" s="1537"/>
      <c r="EU36" s="1537"/>
      <c r="EV36" s="1537"/>
      <c r="EW36" s="1537"/>
      <c r="EX36" s="1537"/>
      <c r="EY36" s="1537"/>
      <c r="EZ36" s="1537"/>
      <c r="FA36" s="1537"/>
      <c r="FB36" s="1537"/>
      <c r="FC36" s="1537"/>
      <c r="FD36" s="1537"/>
      <c r="FE36" s="1537"/>
      <c r="FF36" s="1537"/>
      <c r="FG36" s="1537"/>
      <c r="FH36" s="1537"/>
      <c r="FI36" s="1537"/>
      <c r="FJ36" s="1537"/>
      <c r="FK36" s="1537"/>
      <c r="FL36" s="1537"/>
      <c r="FM36" s="1537"/>
      <c r="FN36" s="1537"/>
      <c r="FO36" s="1537"/>
      <c r="FP36" s="1537"/>
      <c r="FQ36" s="1537"/>
      <c r="FR36" s="1537"/>
      <c r="FS36" s="1537"/>
      <c r="FT36" s="1537"/>
      <c r="FU36" s="1537"/>
      <c r="FV36" s="1537"/>
      <c r="FW36" s="1537"/>
      <c r="FX36" s="1537"/>
      <c r="FY36" s="1537"/>
      <c r="FZ36" s="1537"/>
      <c r="GA36" s="1537"/>
      <c r="GB36" s="1537"/>
      <c r="GC36" s="1537"/>
      <c r="GD36" s="1537"/>
      <c r="GE36" s="1537"/>
      <c r="GF36" s="1537"/>
      <c r="GG36" s="1537"/>
      <c r="GH36" s="1537"/>
      <c r="GI36" s="1537"/>
      <c r="GJ36" s="1537"/>
      <c r="GK36" s="1537"/>
      <c r="GL36" s="1537"/>
      <c r="GM36" s="1537"/>
      <c r="GN36" s="1537"/>
      <c r="GO36" s="1537"/>
      <c r="GP36" s="1537"/>
      <c r="GQ36" s="1537"/>
      <c r="GR36" s="1537"/>
      <c r="GS36" s="1537"/>
      <c r="GT36" s="1537"/>
      <c r="GU36" s="1537"/>
      <c r="GV36" s="1537"/>
      <c r="GW36" s="1537"/>
      <c r="GX36" s="1537"/>
      <c r="GY36" s="1537"/>
      <c r="GZ36" s="1537"/>
      <c r="HA36" s="1537"/>
      <c r="HB36" s="1537"/>
      <c r="HC36" s="1537"/>
      <c r="HD36" s="1537"/>
      <c r="HE36" s="1537"/>
      <c r="HF36" s="1537"/>
      <c r="HG36" s="1537"/>
      <c r="HH36" s="1537"/>
      <c r="HI36" s="1537"/>
      <c r="HJ36" s="1537"/>
      <c r="HK36" s="1537"/>
      <c r="HL36" s="1537"/>
      <c r="HM36" s="1537"/>
      <c r="HN36" s="1537"/>
      <c r="HO36" s="1537"/>
      <c r="HP36" s="1537"/>
      <c r="HQ36" s="1537"/>
      <c r="HR36" s="1537"/>
      <c r="HS36" s="1537"/>
      <c r="HT36" s="1537"/>
      <c r="HU36" s="1537"/>
      <c r="HV36" s="1537"/>
      <c r="HW36" s="1537"/>
      <c r="HX36" s="1537"/>
      <c r="HY36" s="1537"/>
      <c r="HZ36" s="1537"/>
      <c r="IA36" s="1537"/>
      <c r="IB36" s="1537"/>
      <c r="IC36" s="1537"/>
      <c r="ID36" s="1537"/>
      <c r="IE36" s="1537"/>
      <c r="IF36" s="1537"/>
      <c r="IG36" s="1537"/>
      <c r="IH36" s="1537"/>
      <c r="II36" s="1537"/>
      <c r="IJ36" s="1537"/>
      <c r="IK36" s="1537"/>
      <c r="IL36" s="1537"/>
      <c r="IM36" s="1537"/>
      <c r="IN36" s="1537"/>
      <c r="IO36" s="1537"/>
      <c r="IP36" s="1537"/>
      <c r="IQ36" s="1537"/>
      <c r="IR36" s="1537"/>
      <c r="IS36" s="1537"/>
    </row>
    <row r="37" spans="1:253" s="324" customFormat="1">
      <c r="A37" s="1367" t="s">
        <v>1807</v>
      </c>
      <c r="B37" s="1538">
        <f>'Sources and Uses Budget'!$C36</f>
        <v>0</v>
      </c>
      <c r="C37" s="1538">
        <f>'Sources and Uses Budget'!$C36</f>
        <v>0</v>
      </c>
      <c r="D37" s="1539"/>
      <c r="E37" s="1540"/>
      <c r="F37" s="1541"/>
      <c r="G37" s="1536"/>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1537"/>
      <c r="BK37" s="1537"/>
      <c r="BL37" s="1537"/>
      <c r="BM37" s="1537"/>
      <c r="BN37" s="1537"/>
      <c r="BO37" s="1537"/>
      <c r="BP37" s="1537"/>
      <c r="BQ37" s="1537"/>
      <c r="BR37" s="1537"/>
      <c r="BS37" s="1537"/>
      <c r="BT37" s="1537"/>
      <c r="BU37" s="1537"/>
      <c r="BV37" s="1537"/>
      <c r="BW37" s="1537"/>
      <c r="BX37" s="1537"/>
      <c r="BY37" s="1537"/>
      <c r="BZ37" s="1537"/>
      <c r="CA37" s="1537"/>
      <c r="CB37" s="1537"/>
      <c r="CC37" s="1537"/>
      <c r="CD37" s="1537"/>
      <c r="CE37" s="1537"/>
      <c r="CF37" s="1537"/>
      <c r="CG37" s="1537"/>
      <c r="CH37" s="1537"/>
      <c r="CI37" s="1537"/>
      <c r="CJ37" s="1537"/>
      <c r="CK37" s="1537"/>
      <c r="CL37" s="1537"/>
      <c r="CM37" s="1537"/>
      <c r="CN37" s="1537"/>
      <c r="CO37" s="1537"/>
      <c r="CP37" s="1537"/>
      <c r="CQ37" s="1537"/>
      <c r="CR37" s="1537"/>
      <c r="CS37" s="1537"/>
      <c r="CT37" s="1537"/>
      <c r="CU37" s="1537"/>
      <c r="CV37" s="1537"/>
      <c r="CW37" s="1537"/>
      <c r="CX37" s="1537"/>
      <c r="CY37" s="1537"/>
      <c r="CZ37" s="1537"/>
      <c r="DA37" s="1537"/>
      <c r="DB37" s="1537"/>
      <c r="DC37" s="1537"/>
      <c r="DD37" s="1537"/>
      <c r="DE37" s="1537"/>
      <c r="DF37" s="1537"/>
      <c r="DG37" s="1537"/>
      <c r="DH37" s="1537"/>
      <c r="DI37" s="1537"/>
      <c r="DJ37" s="1537"/>
      <c r="DK37" s="1537"/>
      <c r="DL37" s="1537"/>
      <c r="DM37" s="1537"/>
      <c r="DN37" s="1537"/>
      <c r="DO37" s="1537"/>
      <c r="DP37" s="1537"/>
      <c r="DQ37" s="1537"/>
      <c r="DR37" s="1537"/>
      <c r="DS37" s="1537"/>
      <c r="DT37" s="1537"/>
      <c r="DU37" s="1537"/>
      <c r="DV37" s="1537"/>
      <c r="DW37" s="1537"/>
      <c r="DX37" s="1537"/>
      <c r="DY37" s="1537"/>
      <c r="DZ37" s="1537"/>
      <c r="EA37" s="1537"/>
      <c r="EB37" s="1537"/>
      <c r="EC37" s="1537"/>
      <c r="ED37" s="1537"/>
      <c r="EE37" s="1537"/>
      <c r="EF37" s="1537"/>
      <c r="EG37" s="1537"/>
      <c r="EH37" s="1537"/>
      <c r="EI37" s="1537"/>
      <c r="EJ37" s="1537"/>
      <c r="EK37" s="1537"/>
      <c r="EL37" s="1537"/>
      <c r="EM37" s="1537"/>
      <c r="EN37" s="1537"/>
      <c r="EO37" s="1537"/>
      <c r="EP37" s="1537"/>
      <c r="EQ37" s="1537"/>
      <c r="ER37" s="1537"/>
      <c r="ES37" s="1537"/>
      <c r="ET37" s="1537"/>
      <c r="EU37" s="1537"/>
      <c r="EV37" s="1537"/>
      <c r="EW37" s="1537"/>
      <c r="EX37" s="1537"/>
      <c r="EY37" s="1537"/>
      <c r="EZ37" s="1537"/>
      <c r="FA37" s="1537"/>
      <c r="FB37" s="1537"/>
      <c r="FC37" s="1537"/>
      <c r="FD37" s="1537"/>
      <c r="FE37" s="1537"/>
      <c r="FF37" s="1537"/>
      <c r="FG37" s="1537"/>
      <c r="FH37" s="1537"/>
      <c r="FI37" s="1537"/>
      <c r="FJ37" s="1537"/>
      <c r="FK37" s="1537"/>
      <c r="FL37" s="1537"/>
      <c r="FM37" s="1537"/>
      <c r="FN37" s="1537"/>
      <c r="FO37" s="1537"/>
      <c r="FP37" s="1537"/>
      <c r="FQ37" s="1537"/>
      <c r="FR37" s="1537"/>
      <c r="FS37" s="1537"/>
      <c r="FT37" s="1537"/>
      <c r="FU37" s="1537"/>
      <c r="FV37" s="1537"/>
      <c r="FW37" s="1537"/>
      <c r="FX37" s="1537"/>
      <c r="FY37" s="1537"/>
      <c r="FZ37" s="1537"/>
      <c r="GA37" s="1537"/>
      <c r="GB37" s="1537"/>
      <c r="GC37" s="1537"/>
      <c r="GD37" s="1537"/>
      <c r="GE37" s="1537"/>
      <c r="GF37" s="1537"/>
      <c r="GG37" s="1537"/>
      <c r="GH37" s="1537"/>
      <c r="GI37" s="1537"/>
      <c r="GJ37" s="1537"/>
      <c r="GK37" s="1537"/>
      <c r="GL37" s="1537"/>
      <c r="GM37" s="1537"/>
      <c r="GN37" s="1537"/>
      <c r="GO37" s="1537"/>
      <c r="GP37" s="1537"/>
      <c r="GQ37" s="1537"/>
      <c r="GR37" s="1537"/>
      <c r="GS37" s="1537"/>
      <c r="GT37" s="1537"/>
      <c r="GU37" s="1537"/>
      <c r="GV37" s="1537"/>
      <c r="GW37" s="1537"/>
      <c r="GX37" s="1537"/>
      <c r="GY37" s="1537"/>
      <c r="GZ37" s="1537"/>
      <c r="HA37" s="1537"/>
      <c r="HB37" s="1537"/>
      <c r="HC37" s="1537"/>
      <c r="HD37" s="1537"/>
      <c r="HE37" s="1537"/>
      <c r="HF37" s="1537"/>
      <c r="HG37" s="1537"/>
      <c r="HH37" s="1537"/>
      <c r="HI37" s="1537"/>
      <c r="HJ37" s="1537"/>
      <c r="HK37" s="1537"/>
      <c r="HL37" s="1537"/>
      <c r="HM37" s="1537"/>
      <c r="HN37" s="1537"/>
      <c r="HO37" s="1537"/>
      <c r="HP37" s="1537"/>
      <c r="HQ37" s="1537"/>
      <c r="HR37" s="1537"/>
      <c r="HS37" s="1537"/>
      <c r="HT37" s="1537"/>
      <c r="HU37" s="1537"/>
      <c r="HV37" s="1537"/>
      <c r="HW37" s="1537"/>
      <c r="HX37" s="1537"/>
      <c r="HY37" s="1537"/>
      <c r="HZ37" s="1537"/>
      <c r="IA37" s="1537"/>
      <c r="IB37" s="1537"/>
      <c r="IC37" s="1537"/>
      <c r="ID37" s="1537"/>
      <c r="IE37" s="1537"/>
      <c r="IF37" s="1537"/>
      <c r="IG37" s="1537"/>
      <c r="IH37" s="1537"/>
      <c r="II37" s="1537"/>
      <c r="IJ37" s="1537"/>
      <c r="IK37" s="1537"/>
      <c r="IL37" s="1537"/>
      <c r="IM37" s="1537"/>
      <c r="IN37" s="1537"/>
      <c r="IO37" s="1537"/>
      <c r="IP37" s="1537"/>
      <c r="IQ37" s="1537"/>
      <c r="IR37" s="1537"/>
      <c r="IS37" s="1537"/>
    </row>
    <row r="38" spans="1:253" s="324" customFormat="1">
      <c r="A38" s="555" t="str">
        <f>'Sources and Uses Budget'!A37</f>
        <v>Other:</v>
      </c>
      <c r="B38" s="1538">
        <f>'Sources and Uses Budget'!$C37</f>
        <v>0</v>
      </c>
      <c r="C38" s="1538">
        <f>'Sources and Uses Budget'!$C37</f>
        <v>0</v>
      </c>
      <c r="D38" s="1539">
        <f t="shared" si="0"/>
        <v>0</v>
      </c>
      <c r="E38" s="1540"/>
      <c r="F38" s="1541"/>
      <c r="G38" s="1536"/>
      <c r="H38" s="1537"/>
      <c r="I38" s="1537"/>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1537"/>
      <c r="BK38" s="1537"/>
      <c r="BL38" s="1537"/>
      <c r="BM38" s="1537"/>
      <c r="BN38" s="1537"/>
      <c r="BO38" s="1537"/>
      <c r="BP38" s="1537"/>
      <c r="BQ38" s="1537"/>
      <c r="BR38" s="1537"/>
      <c r="BS38" s="1537"/>
      <c r="BT38" s="1537"/>
      <c r="BU38" s="1537"/>
      <c r="BV38" s="1537"/>
      <c r="BW38" s="1537"/>
      <c r="BX38" s="1537"/>
      <c r="BY38" s="1537"/>
      <c r="BZ38" s="1537"/>
      <c r="CA38" s="1537"/>
      <c r="CB38" s="1537"/>
      <c r="CC38" s="1537"/>
      <c r="CD38" s="1537"/>
      <c r="CE38" s="1537"/>
      <c r="CF38" s="1537"/>
      <c r="CG38" s="1537"/>
      <c r="CH38" s="1537"/>
      <c r="CI38" s="1537"/>
      <c r="CJ38" s="1537"/>
      <c r="CK38" s="1537"/>
      <c r="CL38" s="1537"/>
      <c r="CM38" s="1537"/>
      <c r="CN38" s="1537"/>
      <c r="CO38" s="1537"/>
      <c r="CP38" s="1537"/>
      <c r="CQ38" s="1537"/>
      <c r="CR38" s="1537"/>
      <c r="CS38" s="1537"/>
      <c r="CT38" s="1537"/>
      <c r="CU38" s="1537"/>
      <c r="CV38" s="1537"/>
      <c r="CW38" s="1537"/>
      <c r="CX38" s="1537"/>
      <c r="CY38" s="1537"/>
      <c r="CZ38" s="1537"/>
      <c r="DA38" s="1537"/>
      <c r="DB38" s="1537"/>
      <c r="DC38" s="1537"/>
      <c r="DD38" s="1537"/>
      <c r="DE38" s="1537"/>
      <c r="DF38" s="1537"/>
      <c r="DG38" s="1537"/>
      <c r="DH38" s="1537"/>
      <c r="DI38" s="1537"/>
      <c r="DJ38" s="1537"/>
      <c r="DK38" s="1537"/>
      <c r="DL38" s="1537"/>
      <c r="DM38" s="1537"/>
      <c r="DN38" s="1537"/>
      <c r="DO38" s="1537"/>
      <c r="DP38" s="1537"/>
      <c r="DQ38" s="1537"/>
      <c r="DR38" s="1537"/>
      <c r="DS38" s="1537"/>
      <c r="DT38" s="1537"/>
      <c r="DU38" s="1537"/>
      <c r="DV38" s="1537"/>
      <c r="DW38" s="1537"/>
      <c r="DX38" s="1537"/>
      <c r="DY38" s="1537"/>
      <c r="DZ38" s="1537"/>
      <c r="EA38" s="1537"/>
      <c r="EB38" s="1537"/>
      <c r="EC38" s="1537"/>
      <c r="ED38" s="1537"/>
      <c r="EE38" s="1537"/>
      <c r="EF38" s="1537"/>
      <c r="EG38" s="1537"/>
      <c r="EH38" s="1537"/>
      <c r="EI38" s="1537"/>
      <c r="EJ38" s="1537"/>
      <c r="EK38" s="1537"/>
      <c r="EL38" s="1537"/>
      <c r="EM38" s="1537"/>
      <c r="EN38" s="1537"/>
      <c r="EO38" s="1537"/>
      <c r="EP38" s="1537"/>
      <c r="EQ38" s="1537"/>
      <c r="ER38" s="1537"/>
      <c r="ES38" s="1537"/>
      <c r="ET38" s="1537"/>
      <c r="EU38" s="1537"/>
      <c r="EV38" s="1537"/>
      <c r="EW38" s="1537"/>
      <c r="EX38" s="1537"/>
      <c r="EY38" s="1537"/>
      <c r="EZ38" s="1537"/>
      <c r="FA38" s="1537"/>
      <c r="FB38" s="1537"/>
      <c r="FC38" s="1537"/>
      <c r="FD38" s="1537"/>
      <c r="FE38" s="1537"/>
      <c r="FF38" s="1537"/>
      <c r="FG38" s="1537"/>
      <c r="FH38" s="1537"/>
      <c r="FI38" s="1537"/>
      <c r="FJ38" s="1537"/>
      <c r="FK38" s="1537"/>
      <c r="FL38" s="1537"/>
      <c r="FM38" s="1537"/>
      <c r="FN38" s="1537"/>
      <c r="FO38" s="1537"/>
      <c r="FP38" s="1537"/>
      <c r="FQ38" s="1537"/>
      <c r="FR38" s="1537"/>
      <c r="FS38" s="1537"/>
      <c r="FT38" s="1537"/>
      <c r="FU38" s="1537"/>
      <c r="FV38" s="1537"/>
      <c r="FW38" s="1537"/>
      <c r="FX38" s="1537"/>
      <c r="FY38" s="1537"/>
      <c r="FZ38" s="1537"/>
      <c r="GA38" s="1537"/>
      <c r="GB38" s="1537"/>
      <c r="GC38" s="1537"/>
      <c r="GD38" s="1537"/>
      <c r="GE38" s="1537"/>
      <c r="GF38" s="1537"/>
      <c r="GG38" s="1537"/>
      <c r="GH38" s="1537"/>
      <c r="GI38" s="1537"/>
      <c r="GJ38" s="1537"/>
      <c r="GK38" s="1537"/>
      <c r="GL38" s="1537"/>
      <c r="GM38" s="1537"/>
      <c r="GN38" s="1537"/>
      <c r="GO38" s="1537"/>
      <c r="GP38" s="1537"/>
      <c r="GQ38" s="1537"/>
      <c r="GR38" s="1537"/>
      <c r="GS38" s="1537"/>
      <c r="GT38" s="1537"/>
      <c r="GU38" s="1537"/>
      <c r="GV38" s="1537"/>
      <c r="GW38" s="1537"/>
      <c r="GX38" s="1537"/>
      <c r="GY38" s="1537"/>
      <c r="GZ38" s="1537"/>
      <c r="HA38" s="1537"/>
      <c r="HB38" s="1537"/>
      <c r="HC38" s="1537"/>
      <c r="HD38" s="1537"/>
      <c r="HE38" s="1537"/>
      <c r="HF38" s="1537"/>
      <c r="HG38" s="1537"/>
      <c r="HH38" s="1537"/>
      <c r="HI38" s="1537"/>
      <c r="HJ38" s="1537"/>
      <c r="HK38" s="1537"/>
      <c r="HL38" s="1537"/>
      <c r="HM38" s="1537"/>
      <c r="HN38" s="1537"/>
      <c r="HO38" s="1537"/>
      <c r="HP38" s="1537"/>
      <c r="HQ38" s="1537"/>
      <c r="HR38" s="1537"/>
      <c r="HS38" s="1537"/>
      <c r="HT38" s="1537"/>
      <c r="HU38" s="1537"/>
      <c r="HV38" s="1537"/>
      <c r="HW38" s="1537"/>
      <c r="HX38" s="1537"/>
      <c r="HY38" s="1537"/>
      <c r="HZ38" s="1537"/>
      <c r="IA38" s="1537"/>
      <c r="IB38" s="1537"/>
      <c r="IC38" s="1537"/>
      <c r="ID38" s="1537"/>
      <c r="IE38" s="1537"/>
      <c r="IF38" s="1537"/>
      <c r="IG38" s="1537"/>
      <c r="IH38" s="1537"/>
      <c r="II38" s="1537"/>
      <c r="IJ38" s="1537"/>
      <c r="IK38" s="1537"/>
      <c r="IL38" s="1537"/>
      <c r="IM38" s="1537"/>
      <c r="IN38" s="1537"/>
      <c r="IO38" s="1537"/>
      <c r="IP38" s="1537"/>
      <c r="IQ38" s="1537"/>
      <c r="IR38" s="1537"/>
      <c r="IS38" s="1537"/>
    </row>
    <row r="39" spans="1:253" s="324" customFormat="1" ht="13.15">
      <c r="A39" s="242" t="s">
        <v>1812</v>
      </c>
      <c r="B39" s="1539">
        <f>SUM(B30:B38)</f>
        <v>19643468</v>
      </c>
      <c r="C39" s="1539">
        <f>SUM(C30:C38)</f>
        <v>19643468</v>
      </c>
      <c r="D39" s="1539">
        <f t="shared" si="0"/>
        <v>0</v>
      </c>
      <c r="E39" s="1540"/>
      <c r="F39" s="1541"/>
      <c r="G39" s="1536"/>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1537"/>
      <c r="BK39" s="1537"/>
      <c r="BL39" s="1537"/>
      <c r="BM39" s="1537"/>
      <c r="BN39" s="1537"/>
      <c r="BO39" s="1537"/>
      <c r="BP39" s="1537"/>
      <c r="BQ39" s="1537"/>
      <c r="BR39" s="1537"/>
      <c r="BS39" s="1537"/>
      <c r="BT39" s="1537"/>
      <c r="BU39" s="1537"/>
      <c r="BV39" s="1537"/>
      <c r="BW39" s="1537"/>
      <c r="BX39" s="1537"/>
      <c r="BY39" s="1537"/>
      <c r="BZ39" s="1537"/>
      <c r="CA39" s="1537"/>
      <c r="CB39" s="1537"/>
      <c r="CC39" s="1537"/>
      <c r="CD39" s="1537"/>
      <c r="CE39" s="1537"/>
      <c r="CF39" s="1537"/>
      <c r="CG39" s="1537"/>
      <c r="CH39" s="1537"/>
      <c r="CI39" s="1537"/>
      <c r="CJ39" s="1537"/>
      <c r="CK39" s="1537"/>
      <c r="CL39" s="1537"/>
      <c r="CM39" s="1537"/>
      <c r="CN39" s="1537"/>
      <c r="CO39" s="1537"/>
      <c r="CP39" s="1537"/>
      <c r="CQ39" s="1537"/>
      <c r="CR39" s="1537"/>
      <c r="CS39" s="1537"/>
      <c r="CT39" s="1537"/>
      <c r="CU39" s="1537"/>
      <c r="CV39" s="1537"/>
      <c r="CW39" s="1537"/>
      <c r="CX39" s="1537"/>
      <c r="CY39" s="1537"/>
      <c r="CZ39" s="1537"/>
      <c r="DA39" s="1537"/>
      <c r="DB39" s="1537"/>
      <c r="DC39" s="1537"/>
      <c r="DD39" s="1537"/>
      <c r="DE39" s="1537"/>
      <c r="DF39" s="1537"/>
      <c r="DG39" s="1537"/>
      <c r="DH39" s="1537"/>
      <c r="DI39" s="1537"/>
      <c r="DJ39" s="1537"/>
      <c r="DK39" s="1537"/>
      <c r="DL39" s="1537"/>
      <c r="DM39" s="1537"/>
      <c r="DN39" s="1537"/>
      <c r="DO39" s="1537"/>
      <c r="DP39" s="1537"/>
      <c r="DQ39" s="1537"/>
      <c r="DR39" s="1537"/>
      <c r="DS39" s="1537"/>
      <c r="DT39" s="1537"/>
      <c r="DU39" s="1537"/>
      <c r="DV39" s="1537"/>
      <c r="DW39" s="1537"/>
      <c r="DX39" s="1537"/>
      <c r="DY39" s="1537"/>
      <c r="DZ39" s="1537"/>
      <c r="EA39" s="1537"/>
      <c r="EB39" s="1537"/>
      <c r="EC39" s="1537"/>
      <c r="ED39" s="1537"/>
      <c r="EE39" s="1537"/>
      <c r="EF39" s="1537"/>
      <c r="EG39" s="1537"/>
      <c r="EH39" s="1537"/>
      <c r="EI39" s="1537"/>
      <c r="EJ39" s="1537"/>
      <c r="EK39" s="1537"/>
      <c r="EL39" s="1537"/>
      <c r="EM39" s="1537"/>
      <c r="EN39" s="1537"/>
      <c r="EO39" s="1537"/>
      <c r="EP39" s="1537"/>
      <c r="EQ39" s="1537"/>
      <c r="ER39" s="1537"/>
      <c r="ES39" s="1537"/>
      <c r="ET39" s="1537"/>
      <c r="EU39" s="1537"/>
      <c r="EV39" s="1537"/>
      <c r="EW39" s="1537"/>
      <c r="EX39" s="1537"/>
      <c r="EY39" s="1537"/>
      <c r="EZ39" s="1537"/>
      <c r="FA39" s="1537"/>
      <c r="FB39" s="1537"/>
      <c r="FC39" s="1537"/>
      <c r="FD39" s="1537"/>
      <c r="FE39" s="1537"/>
      <c r="FF39" s="1537"/>
      <c r="FG39" s="1537"/>
      <c r="FH39" s="1537"/>
      <c r="FI39" s="1537"/>
      <c r="FJ39" s="1537"/>
      <c r="FK39" s="1537"/>
      <c r="FL39" s="1537"/>
      <c r="FM39" s="1537"/>
      <c r="FN39" s="1537"/>
      <c r="FO39" s="1537"/>
      <c r="FP39" s="1537"/>
      <c r="FQ39" s="1537"/>
      <c r="FR39" s="1537"/>
      <c r="FS39" s="1537"/>
      <c r="FT39" s="1537"/>
      <c r="FU39" s="1537"/>
      <c r="FV39" s="1537"/>
      <c r="FW39" s="1537"/>
      <c r="FX39" s="1537"/>
      <c r="FY39" s="1537"/>
      <c r="FZ39" s="1537"/>
      <c r="GA39" s="1537"/>
      <c r="GB39" s="1537"/>
      <c r="GC39" s="1537"/>
      <c r="GD39" s="1537"/>
      <c r="GE39" s="1537"/>
      <c r="GF39" s="1537"/>
      <c r="GG39" s="1537"/>
      <c r="GH39" s="1537"/>
      <c r="GI39" s="1537"/>
      <c r="GJ39" s="1537"/>
      <c r="GK39" s="1537"/>
      <c r="GL39" s="1537"/>
      <c r="GM39" s="1537"/>
      <c r="GN39" s="1537"/>
      <c r="GO39" s="1537"/>
      <c r="GP39" s="1537"/>
      <c r="GQ39" s="1537"/>
      <c r="GR39" s="1537"/>
      <c r="GS39" s="1537"/>
      <c r="GT39" s="1537"/>
      <c r="GU39" s="1537"/>
      <c r="GV39" s="1537"/>
      <c r="GW39" s="1537"/>
      <c r="GX39" s="1537"/>
      <c r="GY39" s="1537"/>
      <c r="GZ39" s="1537"/>
      <c r="HA39" s="1537"/>
      <c r="HB39" s="1537"/>
      <c r="HC39" s="1537"/>
      <c r="HD39" s="1537"/>
      <c r="HE39" s="1537"/>
      <c r="HF39" s="1537"/>
      <c r="HG39" s="1537"/>
      <c r="HH39" s="1537"/>
      <c r="HI39" s="1537"/>
      <c r="HJ39" s="1537"/>
      <c r="HK39" s="1537"/>
      <c r="HL39" s="1537"/>
      <c r="HM39" s="1537"/>
      <c r="HN39" s="1537"/>
      <c r="HO39" s="1537"/>
      <c r="HP39" s="1537"/>
      <c r="HQ39" s="1537"/>
      <c r="HR39" s="1537"/>
      <c r="HS39" s="1537"/>
      <c r="HT39" s="1537"/>
      <c r="HU39" s="1537"/>
      <c r="HV39" s="1537"/>
      <c r="HW39" s="1537"/>
      <c r="HX39" s="1537"/>
      <c r="HY39" s="1537"/>
      <c r="HZ39" s="1537"/>
      <c r="IA39" s="1537"/>
      <c r="IB39" s="1537"/>
      <c r="IC39" s="1537"/>
      <c r="ID39" s="1537"/>
      <c r="IE39" s="1537"/>
      <c r="IF39" s="1537"/>
      <c r="IG39" s="1537"/>
      <c r="IH39" s="1537"/>
      <c r="II39" s="1537"/>
      <c r="IJ39" s="1537"/>
      <c r="IK39" s="1537"/>
      <c r="IL39" s="1537"/>
      <c r="IM39" s="1537"/>
      <c r="IN39" s="1537"/>
      <c r="IO39" s="1537"/>
      <c r="IP39" s="1537"/>
      <c r="IQ39" s="1537"/>
      <c r="IR39" s="1537"/>
      <c r="IS39" s="1537"/>
    </row>
    <row r="40" spans="1:253" s="324" customFormat="1">
      <c r="A40" s="241" t="s">
        <v>1813</v>
      </c>
      <c r="B40" s="241"/>
      <c r="C40" s="241"/>
      <c r="D40" s="241"/>
      <c r="E40" s="249"/>
      <c r="F40" s="241"/>
      <c r="G40" s="1536"/>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1537"/>
      <c r="BK40" s="1537"/>
      <c r="BL40" s="1537"/>
      <c r="BM40" s="1537"/>
      <c r="BN40" s="1537"/>
      <c r="BO40" s="1537"/>
      <c r="BP40" s="1537"/>
      <c r="BQ40" s="1537"/>
      <c r="BR40" s="1537"/>
      <c r="BS40" s="1537"/>
      <c r="BT40" s="1537"/>
      <c r="BU40" s="1537"/>
      <c r="BV40" s="1537"/>
      <c r="BW40" s="1537"/>
      <c r="BX40" s="1537"/>
      <c r="BY40" s="1537"/>
      <c r="BZ40" s="1537"/>
      <c r="CA40" s="1537"/>
      <c r="CB40" s="1537"/>
      <c r="CC40" s="1537"/>
      <c r="CD40" s="1537"/>
      <c r="CE40" s="1537"/>
      <c r="CF40" s="1537"/>
      <c r="CG40" s="1537"/>
      <c r="CH40" s="1537"/>
      <c r="CI40" s="1537"/>
      <c r="CJ40" s="1537"/>
      <c r="CK40" s="1537"/>
      <c r="CL40" s="1537"/>
      <c r="CM40" s="1537"/>
      <c r="CN40" s="1537"/>
      <c r="CO40" s="1537"/>
      <c r="CP40" s="1537"/>
      <c r="CQ40" s="1537"/>
      <c r="CR40" s="1537"/>
      <c r="CS40" s="1537"/>
      <c r="CT40" s="1537"/>
      <c r="CU40" s="1537"/>
      <c r="CV40" s="1537"/>
      <c r="CW40" s="1537"/>
      <c r="CX40" s="1537"/>
      <c r="CY40" s="1537"/>
      <c r="CZ40" s="1537"/>
      <c r="DA40" s="1537"/>
      <c r="DB40" s="1537"/>
      <c r="DC40" s="1537"/>
      <c r="DD40" s="1537"/>
      <c r="DE40" s="1537"/>
      <c r="DF40" s="1537"/>
      <c r="DG40" s="1537"/>
      <c r="DH40" s="1537"/>
      <c r="DI40" s="1537"/>
      <c r="DJ40" s="1537"/>
      <c r="DK40" s="1537"/>
      <c r="DL40" s="1537"/>
      <c r="DM40" s="1537"/>
      <c r="DN40" s="1537"/>
      <c r="DO40" s="1537"/>
      <c r="DP40" s="1537"/>
      <c r="DQ40" s="1537"/>
      <c r="DR40" s="1537"/>
      <c r="DS40" s="1537"/>
      <c r="DT40" s="1537"/>
      <c r="DU40" s="1537"/>
      <c r="DV40" s="1537"/>
      <c r="DW40" s="1537"/>
      <c r="DX40" s="1537"/>
      <c r="DY40" s="1537"/>
      <c r="DZ40" s="1537"/>
      <c r="EA40" s="1537"/>
      <c r="EB40" s="1537"/>
      <c r="EC40" s="1537"/>
      <c r="ED40" s="1537"/>
      <c r="EE40" s="1537"/>
      <c r="EF40" s="1537"/>
      <c r="EG40" s="1537"/>
      <c r="EH40" s="1537"/>
      <c r="EI40" s="1537"/>
      <c r="EJ40" s="1537"/>
      <c r="EK40" s="1537"/>
      <c r="EL40" s="1537"/>
      <c r="EM40" s="1537"/>
      <c r="EN40" s="1537"/>
      <c r="EO40" s="1537"/>
      <c r="EP40" s="1537"/>
      <c r="EQ40" s="1537"/>
      <c r="ER40" s="1537"/>
      <c r="ES40" s="1537"/>
      <c r="ET40" s="1537"/>
      <c r="EU40" s="1537"/>
      <c r="EV40" s="1537"/>
      <c r="EW40" s="1537"/>
      <c r="EX40" s="1537"/>
      <c r="EY40" s="1537"/>
      <c r="EZ40" s="1537"/>
      <c r="FA40" s="1537"/>
      <c r="FB40" s="1537"/>
      <c r="FC40" s="1537"/>
      <c r="FD40" s="1537"/>
      <c r="FE40" s="1537"/>
      <c r="FF40" s="1537"/>
      <c r="FG40" s="1537"/>
      <c r="FH40" s="1537"/>
      <c r="FI40" s="1537"/>
      <c r="FJ40" s="1537"/>
      <c r="FK40" s="1537"/>
      <c r="FL40" s="1537"/>
      <c r="FM40" s="1537"/>
      <c r="FN40" s="1537"/>
      <c r="FO40" s="1537"/>
      <c r="FP40" s="1537"/>
      <c r="FQ40" s="1537"/>
      <c r="FR40" s="1537"/>
      <c r="FS40" s="1537"/>
      <c r="FT40" s="1537"/>
      <c r="FU40" s="1537"/>
      <c r="FV40" s="1537"/>
      <c r="FW40" s="1537"/>
      <c r="FX40" s="1537"/>
      <c r="FY40" s="1537"/>
      <c r="FZ40" s="1537"/>
      <c r="GA40" s="1537"/>
      <c r="GB40" s="1537"/>
      <c r="GC40" s="1537"/>
      <c r="GD40" s="1537"/>
      <c r="GE40" s="1537"/>
      <c r="GF40" s="1537"/>
      <c r="GG40" s="1537"/>
      <c r="GH40" s="1537"/>
      <c r="GI40" s="1537"/>
      <c r="GJ40" s="1537"/>
      <c r="GK40" s="1537"/>
      <c r="GL40" s="1537"/>
      <c r="GM40" s="1537"/>
      <c r="GN40" s="1537"/>
      <c r="GO40" s="1537"/>
      <c r="GP40" s="1537"/>
      <c r="GQ40" s="1537"/>
      <c r="GR40" s="1537"/>
      <c r="GS40" s="1537"/>
      <c r="GT40" s="1537"/>
      <c r="GU40" s="1537"/>
      <c r="GV40" s="1537"/>
      <c r="GW40" s="1537"/>
      <c r="GX40" s="1537"/>
      <c r="GY40" s="1537"/>
      <c r="GZ40" s="1537"/>
      <c r="HA40" s="1537"/>
      <c r="HB40" s="1537"/>
      <c r="HC40" s="1537"/>
      <c r="HD40" s="1537"/>
      <c r="HE40" s="1537"/>
      <c r="HF40" s="1537"/>
      <c r="HG40" s="1537"/>
      <c r="HH40" s="1537"/>
      <c r="HI40" s="1537"/>
      <c r="HJ40" s="1537"/>
      <c r="HK40" s="1537"/>
      <c r="HL40" s="1537"/>
      <c r="HM40" s="1537"/>
      <c r="HN40" s="1537"/>
      <c r="HO40" s="1537"/>
      <c r="HP40" s="1537"/>
      <c r="HQ40" s="1537"/>
      <c r="HR40" s="1537"/>
      <c r="HS40" s="1537"/>
      <c r="HT40" s="1537"/>
      <c r="HU40" s="1537"/>
      <c r="HV40" s="1537"/>
      <c r="HW40" s="1537"/>
      <c r="HX40" s="1537"/>
      <c r="HY40" s="1537"/>
      <c r="HZ40" s="1537"/>
      <c r="IA40" s="1537"/>
      <c r="IB40" s="1537"/>
      <c r="IC40" s="1537"/>
      <c r="ID40" s="1537"/>
      <c r="IE40" s="1537"/>
      <c r="IF40" s="1537"/>
      <c r="IG40" s="1537"/>
      <c r="IH40" s="1537"/>
      <c r="II40" s="1537"/>
      <c r="IJ40" s="1537"/>
      <c r="IK40" s="1537"/>
      <c r="IL40" s="1537"/>
      <c r="IM40" s="1537"/>
      <c r="IN40" s="1537"/>
      <c r="IO40" s="1537"/>
      <c r="IP40" s="1537"/>
      <c r="IQ40" s="1537"/>
      <c r="IR40" s="1537"/>
      <c r="IS40" s="1537"/>
    </row>
    <row r="41" spans="1:253" s="324" customFormat="1">
      <c r="A41" s="557" t="s">
        <v>1814</v>
      </c>
      <c r="B41" s="1538">
        <f>'Sources and Uses Budget'!$C40</f>
        <v>796500</v>
      </c>
      <c r="C41" s="1538">
        <f>'Sources and Uses Budget'!$C40</f>
        <v>796500</v>
      </c>
      <c r="D41" s="1539">
        <f t="shared" si="0"/>
        <v>0</v>
      </c>
      <c r="E41" s="1540"/>
      <c r="F41" s="1541"/>
      <c r="G41" s="1536"/>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1537"/>
      <c r="BK41" s="1537"/>
      <c r="BL41" s="1537"/>
      <c r="BM41" s="1537"/>
      <c r="BN41" s="1537"/>
      <c r="BO41" s="1537"/>
      <c r="BP41" s="1537"/>
      <c r="BQ41" s="1537"/>
      <c r="BR41" s="1537"/>
      <c r="BS41" s="1537"/>
      <c r="BT41" s="1537"/>
      <c r="BU41" s="1537"/>
      <c r="BV41" s="1537"/>
      <c r="BW41" s="1537"/>
      <c r="BX41" s="1537"/>
      <c r="BY41" s="1537"/>
      <c r="BZ41" s="1537"/>
      <c r="CA41" s="1537"/>
      <c r="CB41" s="1537"/>
      <c r="CC41" s="1537"/>
      <c r="CD41" s="1537"/>
      <c r="CE41" s="1537"/>
      <c r="CF41" s="1537"/>
      <c r="CG41" s="1537"/>
      <c r="CH41" s="1537"/>
      <c r="CI41" s="1537"/>
      <c r="CJ41" s="1537"/>
      <c r="CK41" s="1537"/>
      <c r="CL41" s="1537"/>
      <c r="CM41" s="1537"/>
      <c r="CN41" s="1537"/>
      <c r="CO41" s="1537"/>
      <c r="CP41" s="1537"/>
      <c r="CQ41" s="1537"/>
      <c r="CR41" s="1537"/>
      <c r="CS41" s="1537"/>
      <c r="CT41" s="1537"/>
      <c r="CU41" s="1537"/>
      <c r="CV41" s="1537"/>
      <c r="CW41" s="1537"/>
      <c r="CX41" s="1537"/>
      <c r="CY41" s="1537"/>
      <c r="CZ41" s="1537"/>
      <c r="DA41" s="1537"/>
      <c r="DB41" s="1537"/>
      <c r="DC41" s="1537"/>
      <c r="DD41" s="1537"/>
      <c r="DE41" s="1537"/>
      <c r="DF41" s="1537"/>
      <c r="DG41" s="1537"/>
      <c r="DH41" s="1537"/>
      <c r="DI41" s="1537"/>
      <c r="DJ41" s="1537"/>
      <c r="DK41" s="1537"/>
      <c r="DL41" s="1537"/>
      <c r="DM41" s="1537"/>
      <c r="DN41" s="1537"/>
      <c r="DO41" s="1537"/>
      <c r="DP41" s="1537"/>
      <c r="DQ41" s="1537"/>
      <c r="DR41" s="1537"/>
      <c r="DS41" s="1537"/>
      <c r="DT41" s="1537"/>
      <c r="DU41" s="1537"/>
      <c r="DV41" s="1537"/>
      <c r="DW41" s="1537"/>
      <c r="DX41" s="1537"/>
      <c r="DY41" s="1537"/>
      <c r="DZ41" s="1537"/>
      <c r="EA41" s="1537"/>
      <c r="EB41" s="1537"/>
      <c r="EC41" s="1537"/>
      <c r="ED41" s="1537"/>
      <c r="EE41" s="1537"/>
      <c r="EF41" s="1537"/>
      <c r="EG41" s="1537"/>
      <c r="EH41" s="1537"/>
      <c r="EI41" s="1537"/>
      <c r="EJ41" s="1537"/>
      <c r="EK41" s="1537"/>
      <c r="EL41" s="1537"/>
      <c r="EM41" s="1537"/>
      <c r="EN41" s="1537"/>
      <c r="EO41" s="1537"/>
      <c r="EP41" s="1537"/>
      <c r="EQ41" s="1537"/>
      <c r="ER41" s="1537"/>
      <c r="ES41" s="1537"/>
      <c r="ET41" s="1537"/>
      <c r="EU41" s="1537"/>
      <c r="EV41" s="1537"/>
      <c r="EW41" s="1537"/>
      <c r="EX41" s="1537"/>
      <c r="EY41" s="1537"/>
      <c r="EZ41" s="1537"/>
      <c r="FA41" s="1537"/>
      <c r="FB41" s="1537"/>
      <c r="FC41" s="1537"/>
      <c r="FD41" s="1537"/>
      <c r="FE41" s="1537"/>
      <c r="FF41" s="1537"/>
      <c r="FG41" s="1537"/>
      <c r="FH41" s="1537"/>
      <c r="FI41" s="1537"/>
      <c r="FJ41" s="1537"/>
      <c r="FK41" s="1537"/>
      <c r="FL41" s="1537"/>
      <c r="FM41" s="1537"/>
      <c r="FN41" s="1537"/>
      <c r="FO41" s="1537"/>
      <c r="FP41" s="1537"/>
      <c r="FQ41" s="1537"/>
      <c r="FR41" s="1537"/>
      <c r="FS41" s="1537"/>
      <c r="FT41" s="1537"/>
      <c r="FU41" s="1537"/>
      <c r="FV41" s="1537"/>
      <c r="FW41" s="1537"/>
      <c r="FX41" s="1537"/>
      <c r="FY41" s="1537"/>
      <c r="FZ41" s="1537"/>
      <c r="GA41" s="1537"/>
      <c r="GB41" s="1537"/>
      <c r="GC41" s="1537"/>
      <c r="GD41" s="1537"/>
      <c r="GE41" s="1537"/>
      <c r="GF41" s="1537"/>
      <c r="GG41" s="1537"/>
      <c r="GH41" s="1537"/>
      <c r="GI41" s="1537"/>
      <c r="GJ41" s="1537"/>
      <c r="GK41" s="1537"/>
      <c r="GL41" s="1537"/>
      <c r="GM41" s="1537"/>
      <c r="GN41" s="1537"/>
      <c r="GO41" s="1537"/>
      <c r="GP41" s="1537"/>
      <c r="GQ41" s="1537"/>
      <c r="GR41" s="1537"/>
      <c r="GS41" s="1537"/>
      <c r="GT41" s="1537"/>
      <c r="GU41" s="1537"/>
      <c r="GV41" s="1537"/>
      <c r="GW41" s="1537"/>
      <c r="GX41" s="1537"/>
      <c r="GY41" s="1537"/>
      <c r="GZ41" s="1537"/>
      <c r="HA41" s="1537"/>
      <c r="HB41" s="1537"/>
      <c r="HC41" s="1537"/>
      <c r="HD41" s="1537"/>
      <c r="HE41" s="1537"/>
      <c r="HF41" s="1537"/>
      <c r="HG41" s="1537"/>
      <c r="HH41" s="1537"/>
      <c r="HI41" s="1537"/>
      <c r="HJ41" s="1537"/>
      <c r="HK41" s="1537"/>
      <c r="HL41" s="1537"/>
      <c r="HM41" s="1537"/>
      <c r="HN41" s="1537"/>
      <c r="HO41" s="1537"/>
      <c r="HP41" s="1537"/>
      <c r="HQ41" s="1537"/>
      <c r="HR41" s="1537"/>
      <c r="HS41" s="1537"/>
      <c r="HT41" s="1537"/>
      <c r="HU41" s="1537"/>
      <c r="HV41" s="1537"/>
      <c r="HW41" s="1537"/>
      <c r="HX41" s="1537"/>
      <c r="HY41" s="1537"/>
      <c r="HZ41" s="1537"/>
      <c r="IA41" s="1537"/>
      <c r="IB41" s="1537"/>
      <c r="IC41" s="1537"/>
      <c r="ID41" s="1537"/>
      <c r="IE41" s="1537"/>
      <c r="IF41" s="1537"/>
      <c r="IG41" s="1537"/>
      <c r="IH41" s="1537"/>
      <c r="II41" s="1537"/>
      <c r="IJ41" s="1537"/>
      <c r="IK41" s="1537"/>
      <c r="IL41" s="1537"/>
      <c r="IM41" s="1537"/>
      <c r="IN41" s="1537"/>
      <c r="IO41" s="1537"/>
      <c r="IP41" s="1537"/>
      <c r="IQ41" s="1537"/>
      <c r="IR41" s="1537"/>
      <c r="IS41" s="1537"/>
    </row>
    <row r="42" spans="1:253" s="324" customFormat="1">
      <c r="A42" s="557" t="s">
        <v>1815</v>
      </c>
      <c r="B42" s="1538">
        <f>'Sources and Uses Budget'!$C41</f>
        <v>50698</v>
      </c>
      <c r="C42" s="1538">
        <f>'Sources and Uses Budget'!$C41</f>
        <v>50698</v>
      </c>
      <c r="D42" s="1539">
        <f t="shared" si="0"/>
        <v>0</v>
      </c>
      <c r="E42" s="1540"/>
      <c r="F42" s="1541"/>
      <c r="G42" s="1536"/>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537"/>
      <c r="AM42" s="1537"/>
      <c r="AN42" s="1537"/>
      <c r="AO42" s="1537"/>
      <c r="AP42" s="1537"/>
      <c r="AQ42" s="1537"/>
      <c r="AR42" s="1537"/>
      <c r="AS42" s="1537"/>
      <c r="AT42" s="1537"/>
      <c r="AU42" s="1537"/>
      <c r="AV42" s="1537"/>
      <c r="AW42" s="1537"/>
      <c r="AX42" s="1537"/>
      <c r="AY42" s="1537"/>
      <c r="AZ42" s="1537"/>
      <c r="BA42" s="1537"/>
      <c r="BB42" s="1537"/>
      <c r="BC42" s="1537"/>
      <c r="BD42" s="1537"/>
      <c r="BE42" s="1537"/>
      <c r="BF42" s="1537"/>
      <c r="BG42" s="1537"/>
      <c r="BH42" s="1537"/>
      <c r="BI42" s="1537"/>
      <c r="BJ42" s="1537"/>
      <c r="BK42" s="1537"/>
      <c r="BL42" s="1537"/>
      <c r="BM42" s="1537"/>
      <c r="BN42" s="1537"/>
      <c r="BO42" s="1537"/>
      <c r="BP42" s="1537"/>
      <c r="BQ42" s="1537"/>
      <c r="BR42" s="1537"/>
      <c r="BS42" s="1537"/>
      <c r="BT42" s="1537"/>
      <c r="BU42" s="1537"/>
      <c r="BV42" s="1537"/>
      <c r="BW42" s="1537"/>
      <c r="BX42" s="1537"/>
      <c r="BY42" s="1537"/>
      <c r="BZ42" s="1537"/>
      <c r="CA42" s="1537"/>
      <c r="CB42" s="1537"/>
      <c r="CC42" s="1537"/>
      <c r="CD42" s="1537"/>
      <c r="CE42" s="1537"/>
      <c r="CF42" s="1537"/>
      <c r="CG42" s="1537"/>
      <c r="CH42" s="1537"/>
      <c r="CI42" s="1537"/>
      <c r="CJ42" s="1537"/>
      <c r="CK42" s="1537"/>
      <c r="CL42" s="1537"/>
      <c r="CM42" s="1537"/>
      <c r="CN42" s="1537"/>
      <c r="CO42" s="1537"/>
      <c r="CP42" s="1537"/>
      <c r="CQ42" s="1537"/>
      <c r="CR42" s="1537"/>
      <c r="CS42" s="1537"/>
      <c r="CT42" s="1537"/>
      <c r="CU42" s="1537"/>
      <c r="CV42" s="1537"/>
      <c r="CW42" s="1537"/>
      <c r="CX42" s="1537"/>
      <c r="CY42" s="1537"/>
      <c r="CZ42" s="1537"/>
      <c r="DA42" s="1537"/>
      <c r="DB42" s="1537"/>
      <c r="DC42" s="1537"/>
      <c r="DD42" s="1537"/>
      <c r="DE42" s="1537"/>
      <c r="DF42" s="1537"/>
      <c r="DG42" s="1537"/>
      <c r="DH42" s="1537"/>
      <c r="DI42" s="1537"/>
      <c r="DJ42" s="1537"/>
      <c r="DK42" s="1537"/>
      <c r="DL42" s="1537"/>
      <c r="DM42" s="1537"/>
      <c r="DN42" s="1537"/>
      <c r="DO42" s="1537"/>
      <c r="DP42" s="1537"/>
      <c r="DQ42" s="1537"/>
      <c r="DR42" s="1537"/>
      <c r="DS42" s="1537"/>
      <c r="DT42" s="1537"/>
      <c r="DU42" s="1537"/>
      <c r="DV42" s="1537"/>
      <c r="DW42" s="1537"/>
      <c r="DX42" s="1537"/>
      <c r="DY42" s="1537"/>
      <c r="DZ42" s="1537"/>
      <c r="EA42" s="1537"/>
      <c r="EB42" s="1537"/>
      <c r="EC42" s="1537"/>
      <c r="ED42" s="1537"/>
      <c r="EE42" s="1537"/>
      <c r="EF42" s="1537"/>
      <c r="EG42" s="1537"/>
      <c r="EH42" s="1537"/>
      <c r="EI42" s="1537"/>
      <c r="EJ42" s="1537"/>
      <c r="EK42" s="1537"/>
      <c r="EL42" s="1537"/>
      <c r="EM42" s="1537"/>
      <c r="EN42" s="1537"/>
      <c r="EO42" s="1537"/>
      <c r="EP42" s="1537"/>
      <c r="EQ42" s="1537"/>
      <c r="ER42" s="1537"/>
      <c r="ES42" s="1537"/>
      <c r="ET42" s="1537"/>
      <c r="EU42" s="1537"/>
      <c r="EV42" s="1537"/>
      <c r="EW42" s="1537"/>
      <c r="EX42" s="1537"/>
      <c r="EY42" s="1537"/>
      <c r="EZ42" s="1537"/>
      <c r="FA42" s="1537"/>
      <c r="FB42" s="1537"/>
      <c r="FC42" s="1537"/>
      <c r="FD42" s="1537"/>
      <c r="FE42" s="1537"/>
      <c r="FF42" s="1537"/>
      <c r="FG42" s="1537"/>
      <c r="FH42" s="1537"/>
      <c r="FI42" s="1537"/>
      <c r="FJ42" s="1537"/>
      <c r="FK42" s="1537"/>
      <c r="FL42" s="1537"/>
      <c r="FM42" s="1537"/>
      <c r="FN42" s="1537"/>
      <c r="FO42" s="1537"/>
      <c r="FP42" s="1537"/>
      <c r="FQ42" s="1537"/>
      <c r="FR42" s="1537"/>
      <c r="FS42" s="1537"/>
      <c r="FT42" s="1537"/>
      <c r="FU42" s="1537"/>
      <c r="FV42" s="1537"/>
      <c r="FW42" s="1537"/>
      <c r="FX42" s="1537"/>
      <c r="FY42" s="1537"/>
      <c r="FZ42" s="1537"/>
      <c r="GA42" s="1537"/>
      <c r="GB42" s="1537"/>
      <c r="GC42" s="1537"/>
      <c r="GD42" s="1537"/>
      <c r="GE42" s="1537"/>
      <c r="GF42" s="1537"/>
      <c r="GG42" s="1537"/>
      <c r="GH42" s="1537"/>
      <c r="GI42" s="1537"/>
      <c r="GJ42" s="1537"/>
      <c r="GK42" s="1537"/>
      <c r="GL42" s="1537"/>
      <c r="GM42" s="1537"/>
      <c r="GN42" s="1537"/>
      <c r="GO42" s="1537"/>
      <c r="GP42" s="1537"/>
      <c r="GQ42" s="1537"/>
      <c r="GR42" s="1537"/>
      <c r="GS42" s="1537"/>
      <c r="GT42" s="1537"/>
      <c r="GU42" s="1537"/>
      <c r="GV42" s="1537"/>
      <c r="GW42" s="1537"/>
      <c r="GX42" s="1537"/>
      <c r="GY42" s="1537"/>
      <c r="GZ42" s="1537"/>
      <c r="HA42" s="1537"/>
      <c r="HB42" s="1537"/>
      <c r="HC42" s="1537"/>
      <c r="HD42" s="1537"/>
      <c r="HE42" s="1537"/>
      <c r="HF42" s="1537"/>
      <c r="HG42" s="1537"/>
      <c r="HH42" s="1537"/>
      <c r="HI42" s="1537"/>
      <c r="HJ42" s="1537"/>
      <c r="HK42" s="1537"/>
      <c r="HL42" s="1537"/>
      <c r="HM42" s="1537"/>
      <c r="HN42" s="1537"/>
      <c r="HO42" s="1537"/>
      <c r="HP42" s="1537"/>
      <c r="HQ42" s="1537"/>
      <c r="HR42" s="1537"/>
      <c r="HS42" s="1537"/>
      <c r="HT42" s="1537"/>
      <c r="HU42" s="1537"/>
      <c r="HV42" s="1537"/>
      <c r="HW42" s="1537"/>
      <c r="HX42" s="1537"/>
      <c r="HY42" s="1537"/>
      <c r="HZ42" s="1537"/>
      <c r="IA42" s="1537"/>
      <c r="IB42" s="1537"/>
      <c r="IC42" s="1537"/>
      <c r="ID42" s="1537"/>
      <c r="IE42" s="1537"/>
      <c r="IF42" s="1537"/>
      <c r="IG42" s="1537"/>
      <c r="IH42" s="1537"/>
      <c r="II42" s="1537"/>
      <c r="IJ42" s="1537"/>
      <c r="IK42" s="1537"/>
      <c r="IL42" s="1537"/>
      <c r="IM42" s="1537"/>
      <c r="IN42" s="1537"/>
      <c r="IO42" s="1537"/>
      <c r="IP42" s="1537"/>
      <c r="IQ42" s="1537"/>
      <c r="IR42" s="1537"/>
      <c r="IS42" s="1537"/>
    </row>
    <row r="43" spans="1:253" s="324" customFormat="1" ht="13.15">
      <c r="A43" s="242" t="s">
        <v>1816</v>
      </c>
      <c r="B43" s="1539">
        <f>SUM(B41:B42)</f>
        <v>847198</v>
      </c>
      <c r="C43" s="1539">
        <f>SUM(C41:C42)</f>
        <v>847198</v>
      </c>
      <c r="D43" s="1539">
        <f t="shared" si="0"/>
        <v>0</v>
      </c>
      <c r="E43" s="1540"/>
      <c r="F43" s="1541"/>
      <c r="G43" s="1536"/>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537"/>
      <c r="AM43" s="1537"/>
      <c r="AN43" s="1537"/>
      <c r="AO43" s="1537"/>
      <c r="AP43" s="1537"/>
      <c r="AQ43" s="1537"/>
      <c r="AR43" s="1537"/>
      <c r="AS43" s="1537"/>
      <c r="AT43" s="1537"/>
      <c r="AU43" s="1537"/>
      <c r="AV43" s="1537"/>
      <c r="AW43" s="1537"/>
      <c r="AX43" s="1537"/>
      <c r="AY43" s="1537"/>
      <c r="AZ43" s="1537"/>
      <c r="BA43" s="1537"/>
      <c r="BB43" s="1537"/>
      <c r="BC43" s="1537"/>
      <c r="BD43" s="1537"/>
      <c r="BE43" s="1537"/>
      <c r="BF43" s="1537"/>
      <c r="BG43" s="1537"/>
      <c r="BH43" s="1537"/>
      <c r="BI43" s="1537"/>
      <c r="BJ43" s="1537"/>
      <c r="BK43" s="1537"/>
      <c r="BL43" s="1537"/>
      <c r="BM43" s="1537"/>
      <c r="BN43" s="1537"/>
      <c r="BO43" s="1537"/>
      <c r="BP43" s="1537"/>
      <c r="BQ43" s="1537"/>
      <c r="BR43" s="1537"/>
      <c r="BS43" s="1537"/>
      <c r="BT43" s="1537"/>
      <c r="BU43" s="1537"/>
      <c r="BV43" s="1537"/>
      <c r="BW43" s="1537"/>
      <c r="BX43" s="1537"/>
      <c r="BY43" s="1537"/>
      <c r="BZ43" s="1537"/>
      <c r="CA43" s="1537"/>
      <c r="CB43" s="1537"/>
      <c r="CC43" s="1537"/>
      <c r="CD43" s="1537"/>
      <c r="CE43" s="1537"/>
      <c r="CF43" s="1537"/>
      <c r="CG43" s="1537"/>
      <c r="CH43" s="1537"/>
      <c r="CI43" s="1537"/>
      <c r="CJ43" s="1537"/>
      <c r="CK43" s="1537"/>
      <c r="CL43" s="1537"/>
      <c r="CM43" s="1537"/>
      <c r="CN43" s="1537"/>
      <c r="CO43" s="1537"/>
      <c r="CP43" s="1537"/>
      <c r="CQ43" s="1537"/>
      <c r="CR43" s="1537"/>
      <c r="CS43" s="1537"/>
      <c r="CT43" s="1537"/>
      <c r="CU43" s="1537"/>
      <c r="CV43" s="1537"/>
      <c r="CW43" s="1537"/>
      <c r="CX43" s="1537"/>
      <c r="CY43" s="1537"/>
      <c r="CZ43" s="1537"/>
      <c r="DA43" s="1537"/>
      <c r="DB43" s="1537"/>
      <c r="DC43" s="1537"/>
      <c r="DD43" s="1537"/>
      <c r="DE43" s="1537"/>
      <c r="DF43" s="1537"/>
      <c r="DG43" s="1537"/>
      <c r="DH43" s="1537"/>
      <c r="DI43" s="1537"/>
      <c r="DJ43" s="1537"/>
      <c r="DK43" s="1537"/>
      <c r="DL43" s="1537"/>
      <c r="DM43" s="1537"/>
      <c r="DN43" s="1537"/>
      <c r="DO43" s="1537"/>
      <c r="DP43" s="1537"/>
      <c r="DQ43" s="1537"/>
      <c r="DR43" s="1537"/>
      <c r="DS43" s="1537"/>
      <c r="DT43" s="1537"/>
      <c r="DU43" s="1537"/>
      <c r="DV43" s="1537"/>
      <c r="DW43" s="1537"/>
      <c r="DX43" s="1537"/>
      <c r="DY43" s="1537"/>
      <c r="DZ43" s="1537"/>
      <c r="EA43" s="1537"/>
      <c r="EB43" s="1537"/>
      <c r="EC43" s="1537"/>
      <c r="ED43" s="1537"/>
      <c r="EE43" s="1537"/>
      <c r="EF43" s="1537"/>
      <c r="EG43" s="1537"/>
      <c r="EH43" s="1537"/>
      <c r="EI43" s="1537"/>
      <c r="EJ43" s="1537"/>
      <c r="EK43" s="1537"/>
      <c r="EL43" s="1537"/>
      <c r="EM43" s="1537"/>
      <c r="EN43" s="1537"/>
      <c r="EO43" s="1537"/>
      <c r="EP43" s="1537"/>
      <c r="EQ43" s="1537"/>
      <c r="ER43" s="1537"/>
      <c r="ES43" s="1537"/>
      <c r="ET43" s="1537"/>
      <c r="EU43" s="1537"/>
      <c r="EV43" s="1537"/>
      <c r="EW43" s="1537"/>
      <c r="EX43" s="1537"/>
      <c r="EY43" s="1537"/>
      <c r="EZ43" s="1537"/>
      <c r="FA43" s="1537"/>
      <c r="FB43" s="1537"/>
      <c r="FC43" s="1537"/>
      <c r="FD43" s="1537"/>
      <c r="FE43" s="1537"/>
      <c r="FF43" s="1537"/>
      <c r="FG43" s="1537"/>
      <c r="FH43" s="1537"/>
      <c r="FI43" s="1537"/>
      <c r="FJ43" s="1537"/>
      <c r="FK43" s="1537"/>
      <c r="FL43" s="1537"/>
      <c r="FM43" s="1537"/>
      <c r="FN43" s="1537"/>
      <c r="FO43" s="1537"/>
      <c r="FP43" s="1537"/>
      <c r="FQ43" s="1537"/>
      <c r="FR43" s="1537"/>
      <c r="FS43" s="1537"/>
      <c r="FT43" s="1537"/>
      <c r="FU43" s="1537"/>
      <c r="FV43" s="1537"/>
      <c r="FW43" s="1537"/>
      <c r="FX43" s="1537"/>
      <c r="FY43" s="1537"/>
      <c r="FZ43" s="1537"/>
      <c r="GA43" s="1537"/>
      <c r="GB43" s="1537"/>
      <c r="GC43" s="1537"/>
      <c r="GD43" s="1537"/>
      <c r="GE43" s="1537"/>
      <c r="GF43" s="1537"/>
      <c r="GG43" s="1537"/>
      <c r="GH43" s="1537"/>
      <c r="GI43" s="1537"/>
      <c r="GJ43" s="1537"/>
      <c r="GK43" s="1537"/>
      <c r="GL43" s="1537"/>
      <c r="GM43" s="1537"/>
      <c r="GN43" s="1537"/>
      <c r="GO43" s="1537"/>
      <c r="GP43" s="1537"/>
      <c r="GQ43" s="1537"/>
      <c r="GR43" s="1537"/>
      <c r="GS43" s="1537"/>
      <c r="GT43" s="1537"/>
      <c r="GU43" s="1537"/>
      <c r="GV43" s="1537"/>
      <c r="GW43" s="1537"/>
      <c r="GX43" s="1537"/>
      <c r="GY43" s="1537"/>
      <c r="GZ43" s="1537"/>
      <c r="HA43" s="1537"/>
      <c r="HB43" s="1537"/>
      <c r="HC43" s="1537"/>
      <c r="HD43" s="1537"/>
      <c r="HE43" s="1537"/>
      <c r="HF43" s="1537"/>
      <c r="HG43" s="1537"/>
      <c r="HH43" s="1537"/>
      <c r="HI43" s="1537"/>
      <c r="HJ43" s="1537"/>
      <c r="HK43" s="1537"/>
      <c r="HL43" s="1537"/>
      <c r="HM43" s="1537"/>
      <c r="HN43" s="1537"/>
      <c r="HO43" s="1537"/>
      <c r="HP43" s="1537"/>
      <c r="HQ43" s="1537"/>
      <c r="HR43" s="1537"/>
      <c r="HS43" s="1537"/>
      <c r="HT43" s="1537"/>
      <c r="HU43" s="1537"/>
      <c r="HV43" s="1537"/>
      <c r="HW43" s="1537"/>
      <c r="HX43" s="1537"/>
      <c r="HY43" s="1537"/>
      <c r="HZ43" s="1537"/>
      <c r="IA43" s="1537"/>
      <c r="IB43" s="1537"/>
      <c r="IC43" s="1537"/>
      <c r="ID43" s="1537"/>
      <c r="IE43" s="1537"/>
      <c r="IF43" s="1537"/>
      <c r="IG43" s="1537"/>
      <c r="IH43" s="1537"/>
      <c r="II43" s="1537"/>
      <c r="IJ43" s="1537"/>
      <c r="IK43" s="1537"/>
      <c r="IL43" s="1537"/>
      <c r="IM43" s="1537"/>
      <c r="IN43" s="1537"/>
      <c r="IO43" s="1537"/>
      <c r="IP43" s="1537"/>
      <c r="IQ43" s="1537"/>
      <c r="IR43" s="1537"/>
      <c r="IS43" s="1537"/>
    </row>
    <row r="44" spans="1:253" s="324" customFormat="1" ht="13.15">
      <c r="A44" s="242" t="s">
        <v>1817</v>
      </c>
      <c r="B44" s="1538">
        <f>'Sources and Uses Budget'!$C43</f>
        <v>22250</v>
      </c>
      <c r="C44" s="1538">
        <f>'Sources and Uses Budget'!$C43</f>
        <v>22250</v>
      </c>
      <c r="D44" s="1539">
        <f t="shared" si="0"/>
        <v>0</v>
      </c>
      <c r="E44" s="1540"/>
      <c r="F44" s="1541"/>
      <c r="G44" s="1536"/>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1537"/>
      <c r="BK44" s="1537"/>
      <c r="BL44" s="1537"/>
      <c r="BM44" s="1537"/>
      <c r="BN44" s="1537"/>
      <c r="BO44" s="1537"/>
      <c r="BP44" s="1537"/>
      <c r="BQ44" s="1537"/>
      <c r="BR44" s="1537"/>
      <c r="BS44" s="1537"/>
      <c r="BT44" s="1537"/>
      <c r="BU44" s="1537"/>
      <c r="BV44" s="1537"/>
      <c r="BW44" s="1537"/>
      <c r="BX44" s="1537"/>
      <c r="BY44" s="1537"/>
      <c r="BZ44" s="1537"/>
      <c r="CA44" s="1537"/>
      <c r="CB44" s="1537"/>
      <c r="CC44" s="1537"/>
      <c r="CD44" s="1537"/>
      <c r="CE44" s="1537"/>
      <c r="CF44" s="1537"/>
      <c r="CG44" s="1537"/>
      <c r="CH44" s="1537"/>
      <c r="CI44" s="1537"/>
      <c r="CJ44" s="1537"/>
      <c r="CK44" s="1537"/>
      <c r="CL44" s="1537"/>
      <c r="CM44" s="1537"/>
      <c r="CN44" s="1537"/>
      <c r="CO44" s="1537"/>
      <c r="CP44" s="1537"/>
      <c r="CQ44" s="1537"/>
      <c r="CR44" s="1537"/>
      <c r="CS44" s="1537"/>
      <c r="CT44" s="1537"/>
      <c r="CU44" s="1537"/>
      <c r="CV44" s="1537"/>
      <c r="CW44" s="1537"/>
      <c r="CX44" s="1537"/>
      <c r="CY44" s="1537"/>
      <c r="CZ44" s="1537"/>
      <c r="DA44" s="1537"/>
      <c r="DB44" s="1537"/>
      <c r="DC44" s="1537"/>
      <c r="DD44" s="1537"/>
      <c r="DE44" s="1537"/>
      <c r="DF44" s="1537"/>
      <c r="DG44" s="1537"/>
      <c r="DH44" s="1537"/>
      <c r="DI44" s="1537"/>
      <c r="DJ44" s="1537"/>
      <c r="DK44" s="1537"/>
      <c r="DL44" s="1537"/>
      <c r="DM44" s="1537"/>
      <c r="DN44" s="1537"/>
      <c r="DO44" s="1537"/>
      <c r="DP44" s="1537"/>
      <c r="DQ44" s="1537"/>
      <c r="DR44" s="1537"/>
      <c r="DS44" s="1537"/>
      <c r="DT44" s="1537"/>
      <c r="DU44" s="1537"/>
      <c r="DV44" s="1537"/>
      <c r="DW44" s="1537"/>
      <c r="DX44" s="1537"/>
      <c r="DY44" s="1537"/>
      <c r="DZ44" s="1537"/>
      <c r="EA44" s="1537"/>
      <c r="EB44" s="1537"/>
      <c r="EC44" s="1537"/>
      <c r="ED44" s="1537"/>
      <c r="EE44" s="1537"/>
      <c r="EF44" s="1537"/>
      <c r="EG44" s="1537"/>
      <c r="EH44" s="1537"/>
      <c r="EI44" s="1537"/>
      <c r="EJ44" s="1537"/>
      <c r="EK44" s="1537"/>
      <c r="EL44" s="1537"/>
      <c r="EM44" s="1537"/>
      <c r="EN44" s="1537"/>
      <c r="EO44" s="1537"/>
      <c r="EP44" s="1537"/>
      <c r="EQ44" s="1537"/>
      <c r="ER44" s="1537"/>
      <c r="ES44" s="1537"/>
      <c r="ET44" s="1537"/>
      <c r="EU44" s="1537"/>
      <c r="EV44" s="1537"/>
      <c r="EW44" s="1537"/>
      <c r="EX44" s="1537"/>
      <c r="EY44" s="1537"/>
      <c r="EZ44" s="1537"/>
      <c r="FA44" s="1537"/>
      <c r="FB44" s="1537"/>
      <c r="FC44" s="1537"/>
      <c r="FD44" s="1537"/>
      <c r="FE44" s="1537"/>
      <c r="FF44" s="1537"/>
      <c r="FG44" s="1537"/>
      <c r="FH44" s="1537"/>
      <c r="FI44" s="1537"/>
      <c r="FJ44" s="1537"/>
      <c r="FK44" s="1537"/>
      <c r="FL44" s="1537"/>
      <c r="FM44" s="1537"/>
      <c r="FN44" s="1537"/>
      <c r="FO44" s="1537"/>
      <c r="FP44" s="1537"/>
      <c r="FQ44" s="1537"/>
      <c r="FR44" s="1537"/>
      <c r="FS44" s="1537"/>
      <c r="FT44" s="1537"/>
      <c r="FU44" s="1537"/>
      <c r="FV44" s="1537"/>
      <c r="FW44" s="1537"/>
      <c r="FX44" s="1537"/>
      <c r="FY44" s="1537"/>
      <c r="FZ44" s="1537"/>
      <c r="GA44" s="1537"/>
      <c r="GB44" s="1537"/>
      <c r="GC44" s="1537"/>
      <c r="GD44" s="1537"/>
      <c r="GE44" s="1537"/>
      <c r="GF44" s="1537"/>
      <c r="GG44" s="1537"/>
      <c r="GH44" s="1537"/>
      <c r="GI44" s="1537"/>
      <c r="GJ44" s="1537"/>
      <c r="GK44" s="1537"/>
      <c r="GL44" s="1537"/>
      <c r="GM44" s="1537"/>
      <c r="GN44" s="1537"/>
      <c r="GO44" s="1537"/>
      <c r="GP44" s="1537"/>
      <c r="GQ44" s="1537"/>
      <c r="GR44" s="1537"/>
      <c r="GS44" s="1537"/>
      <c r="GT44" s="1537"/>
      <c r="GU44" s="1537"/>
      <c r="GV44" s="1537"/>
      <c r="GW44" s="1537"/>
      <c r="GX44" s="1537"/>
      <c r="GY44" s="1537"/>
      <c r="GZ44" s="1537"/>
      <c r="HA44" s="1537"/>
      <c r="HB44" s="1537"/>
      <c r="HC44" s="1537"/>
      <c r="HD44" s="1537"/>
      <c r="HE44" s="1537"/>
      <c r="HF44" s="1537"/>
      <c r="HG44" s="1537"/>
      <c r="HH44" s="1537"/>
      <c r="HI44" s="1537"/>
      <c r="HJ44" s="1537"/>
      <c r="HK44" s="1537"/>
      <c r="HL44" s="1537"/>
      <c r="HM44" s="1537"/>
      <c r="HN44" s="1537"/>
      <c r="HO44" s="1537"/>
      <c r="HP44" s="1537"/>
      <c r="HQ44" s="1537"/>
      <c r="HR44" s="1537"/>
      <c r="HS44" s="1537"/>
      <c r="HT44" s="1537"/>
      <c r="HU44" s="1537"/>
      <c r="HV44" s="1537"/>
      <c r="HW44" s="1537"/>
      <c r="HX44" s="1537"/>
      <c r="HY44" s="1537"/>
      <c r="HZ44" s="1537"/>
      <c r="IA44" s="1537"/>
      <c r="IB44" s="1537"/>
      <c r="IC44" s="1537"/>
      <c r="ID44" s="1537"/>
      <c r="IE44" s="1537"/>
      <c r="IF44" s="1537"/>
      <c r="IG44" s="1537"/>
      <c r="IH44" s="1537"/>
      <c r="II44" s="1537"/>
      <c r="IJ44" s="1537"/>
      <c r="IK44" s="1537"/>
      <c r="IL44" s="1537"/>
      <c r="IM44" s="1537"/>
      <c r="IN44" s="1537"/>
      <c r="IO44" s="1537"/>
      <c r="IP44" s="1537"/>
      <c r="IQ44" s="1537"/>
      <c r="IR44" s="1537"/>
      <c r="IS44" s="1537"/>
    </row>
    <row r="45" spans="1:253" s="324" customFormat="1" ht="12" customHeight="1">
      <c r="A45" s="241" t="s">
        <v>1818</v>
      </c>
      <c r="B45" s="241"/>
      <c r="C45" s="241"/>
      <c r="D45" s="241"/>
      <c r="E45" s="249"/>
      <c r="F45" s="241"/>
      <c r="G45" s="1536"/>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c r="AF45" s="1537"/>
      <c r="AG45" s="1537"/>
      <c r="AH45" s="1537"/>
      <c r="AI45" s="1537"/>
      <c r="AJ45" s="1537"/>
      <c r="AK45" s="1537"/>
      <c r="AL45" s="1537"/>
      <c r="AM45" s="1537"/>
      <c r="AN45" s="1537"/>
      <c r="AO45" s="1537"/>
      <c r="AP45" s="1537"/>
      <c r="AQ45" s="1537"/>
      <c r="AR45" s="1537"/>
      <c r="AS45" s="1537"/>
      <c r="AT45" s="1537"/>
      <c r="AU45" s="1537"/>
      <c r="AV45" s="1537"/>
      <c r="AW45" s="1537"/>
      <c r="AX45" s="1537"/>
      <c r="AY45" s="1537"/>
      <c r="AZ45" s="1537"/>
      <c r="BA45" s="1537"/>
      <c r="BB45" s="1537"/>
      <c r="BC45" s="1537"/>
      <c r="BD45" s="1537"/>
      <c r="BE45" s="1537"/>
      <c r="BF45" s="1537"/>
      <c r="BG45" s="1537"/>
      <c r="BH45" s="1537"/>
      <c r="BI45" s="1537"/>
      <c r="BJ45" s="1537"/>
      <c r="BK45" s="1537"/>
      <c r="BL45" s="1537"/>
      <c r="BM45" s="1537"/>
      <c r="BN45" s="1537"/>
      <c r="BO45" s="1537"/>
      <c r="BP45" s="1537"/>
      <c r="BQ45" s="1537"/>
      <c r="BR45" s="1537"/>
      <c r="BS45" s="1537"/>
      <c r="BT45" s="1537"/>
      <c r="BU45" s="1537"/>
      <c r="BV45" s="1537"/>
      <c r="BW45" s="1537"/>
      <c r="BX45" s="1537"/>
      <c r="BY45" s="1537"/>
      <c r="BZ45" s="1537"/>
      <c r="CA45" s="1537"/>
      <c r="CB45" s="1537"/>
      <c r="CC45" s="1537"/>
      <c r="CD45" s="1537"/>
      <c r="CE45" s="1537"/>
      <c r="CF45" s="1537"/>
      <c r="CG45" s="1537"/>
      <c r="CH45" s="1537"/>
      <c r="CI45" s="1537"/>
      <c r="CJ45" s="1537"/>
      <c r="CK45" s="1537"/>
      <c r="CL45" s="1537"/>
      <c r="CM45" s="1537"/>
      <c r="CN45" s="1537"/>
      <c r="CO45" s="1537"/>
      <c r="CP45" s="1537"/>
      <c r="CQ45" s="1537"/>
      <c r="CR45" s="1537"/>
      <c r="CS45" s="1537"/>
      <c r="CT45" s="1537"/>
      <c r="CU45" s="1537"/>
      <c r="CV45" s="1537"/>
      <c r="CW45" s="1537"/>
      <c r="CX45" s="1537"/>
      <c r="CY45" s="1537"/>
      <c r="CZ45" s="1537"/>
      <c r="DA45" s="1537"/>
      <c r="DB45" s="1537"/>
      <c r="DC45" s="1537"/>
      <c r="DD45" s="1537"/>
      <c r="DE45" s="1537"/>
      <c r="DF45" s="1537"/>
      <c r="DG45" s="1537"/>
      <c r="DH45" s="1537"/>
      <c r="DI45" s="1537"/>
      <c r="DJ45" s="1537"/>
      <c r="DK45" s="1537"/>
      <c r="DL45" s="1537"/>
      <c r="DM45" s="1537"/>
      <c r="DN45" s="1537"/>
      <c r="DO45" s="1537"/>
      <c r="DP45" s="1537"/>
      <c r="DQ45" s="1537"/>
      <c r="DR45" s="1537"/>
      <c r="DS45" s="1537"/>
      <c r="DT45" s="1537"/>
      <c r="DU45" s="1537"/>
      <c r="DV45" s="1537"/>
      <c r="DW45" s="1537"/>
      <c r="DX45" s="1537"/>
      <c r="DY45" s="1537"/>
      <c r="DZ45" s="1537"/>
      <c r="EA45" s="1537"/>
      <c r="EB45" s="1537"/>
      <c r="EC45" s="1537"/>
      <c r="ED45" s="1537"/>
      <c r="EE45" s="1537"/>
      <c r="EF45" s="1537"/>
      <c r="EG45" s="1537"/>
      <c r="EH45" s="1537"/>
      <c r="EI45" s="1537"/>
      <c r="EJ45" s="1537"/>
      <c r="EK45" s="1537"/>
      <c r="EL45" s="1537"/>
      <c r="EM45" s="1537"/>
      <c r="EN45" s="1537"/>
      <c r="EO45" s="1537"/>
      <c r="EP45" s="1537"/>
      <c r="EQ45" s="1537"/>
      <c r="ER45" s="1537"/>
      <c r="ES45" s="1537"/>
      <c r="ET45" s="1537"/>
      <c r="EU45" s="1537"/>
      <c r="EV45" s="1537"/>
      <c r="EW45" s="1537"/>
      <c r="EX45" s="1537"/>
      <c r="EY45" s="1537"/>
      <c r="EZ45" s="1537"/>
      <c r="FA45" s="1537"/>
      <c r="FB45" s="1537"/>
      <c r="FC45" s="1537"/>
      <c r="FD45" s="1537"/>
      <c r="FE45" s="1537"/>
      <c r="FF45" s="1537"/>
      <c r="FG45" s="1537"/>
      <c r="FH45" s="1537"/>
      <c r="FI45" s="1537"/>
      <c r="FJ45" s="1537"/>
      <c r="FK45" s="1537"/>
      <c r="FL45" s="1537"/>
      <c r="FM45" s="1537"/>
      <c r="FN45" s="1537"/>
      <c r="FO45" s="1537"/>
      <c r="FP45" s="1537"/>
      <c r="FQ45" s="1537"/>
      <c r="FR45" s="1537"/>
      <c r="FS45" s="1537"/>
      <c r="FT45" s="1537"/>
      <c r="FU45" s="1537"/>
      <c r="FV45" s="1537"/>
      <c r="FW45" s="1537"/>
      <c r="FX45" s="1537"/>
      <c r="FY45" s="1537"/>
      <c r="FZ45" s="1537"/>
      <c r="GA45" s="1537"/>
      <c r="GB45" s="1537"/>
      <c r="GC45" s="1537"/>
      <c r="GD45" s="1537"/>
      <c r="GE45" s="1537"/>
      <c r="GF45" s="1537"/>
      <c r="GG45" s="1537"/>
      <c r="GH45" s="1537"/>
      <c r="GI45" s="1537"/>
      <c r="GJ45" s="1537"/>
      <c r="GK45" s="1537"/>
      <c r="GL45" s="1537"/>
      <c r="GM45" s="1537"/>
      <c r="GN45" s="1537"/>
      <c r="GO45" s="1537"/>
      <c r="GP45" s="1537"/>
      <c r="GQ45" s="1537"/>
      <c r="GR45" s="1537"/>
      <c r="GS45" s="1537"/>
      <c r="GT45" s="1537"/>
      <c r="GU45" s="1537"/>
      <c r="GV45" s="1537"/>
      <c r="GW45" s="1537"/>
      <c r="GX45" s="1537"/>
      <c r="GY45" s="1537"/>
      <c r="GZ45" s="1537"/>
      <c r="HA45" s="1537"/>
      <c r="HB45" s="1537"/>
      <c r="HC45" s="1537"/>
      <c r="HD45" s="1537"/>
      <c r="HE45" s="1537"/>
      <c r="HF45" s="1537"/>
      <c r="HG45" s="1537"/>
      <c r="HH45" s="1537"/>
      <c r="HI45" s="1537"/>
      <c r="HJ45" s="1537"/>
      <c r="HK45" s="1537"/>
      <c r="HL45" s="1537"/>
      <c r="HM45" s="1537"/>
      <c r="HN45" s="1537"/>
      <c r="HO45" s="1537"/>
      <c r="HP45" s="1537"/>
      <c r="HQ45" s="1537"/>
      <c r="HR45" s="1537"/>
      <c r="HS45" s="1537"/>
      <c r="HT45" s="1537"/>
      <c r="HU45" s="1537"/>
      <c r="HV45" s="1537"/>
      <c r="HW45" s="1537"/>
      <c r="HX45" s="1537"/>
      <c r="HY45" s="1537"/>
      <c r="HZ45" s="1537"/>
      <c r="IA45" s="1537"/>
      <c r="IB45" s="1537"/>
      <c r="IC45" s="1537"/>
      <c r="ID45" s="1537"/>
      <c r="IE45" s="1537"/>
      <c r="IF45" s="1537"/>
      <c r="IG45" s="1537"/>
      <c r="IH45" s="1537"/>
      <c r="II45" s="1537"/>
      <c r="IJ45" s="1537"/>
      <c r="IK45" s="1537"/>
      <c r="IL45" s="1537"/>
      <c r="IM45" s="1537"/>
      <c r="IN45" s="1537"/>
      <c r="IO45" s="1537"/>
      <c r="IP45" s="1537"/>
      <c r="IQ45" s="1537"/>
      <c r="IR45" s="1537"/>
      <c r="IS45" s="1537"/>
    </row>
    <row r="46" spans="1:253" s="324" customFormat="1">
      <c r="A46" s="250" t="s">
        <v>1819</v>
      </c>
      <c r="B46" s="1538">
        <f>'Sources and Uses Budget'!$C45</f>
        <v>879699</v>
      </c>
      <c r="C46" s="1538">
        <f>'Sources and Uses Budget'!$C45</f>
        <v>879699</v>
      </c>
      <c r="D46" s="1539">
        <f t="shared" si="0"/>
        <v>0</v>
      </c>
      <c r="E46" s="1540"/>
      <c r="F46" s="1541"/>
      <c r="G46" s="1536"/>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c r="AI46" s="1537"/>
      <c r="AJ46" s="1537"/>
      <c r="AK46" s="1537"/>
      <c r="AL46" s="1537"/>
      <c r="AM46" s="1537"/>
      <c r="AN46" s="1537"/>
      <c r="AO46" s="1537"/>
      <c r="AP46" s="1537"/>
      <c r="AQ46" s="1537"/>
      <c r="AR46" s="1537"/>
      <c r="AS46" s="1537"/>
      <c r="AT46" s="1537"/>
      <c r="AU46" s="1537"/>
      <c r="AV46" s="1537"/>
      <c r="AW46" s="1537"/>
      <c r="AX46" s="1537"/>
      <c r="AY46" s="1537"/>
      <c r="AZ46" s="1537"/>
      <c r="BA46" s="1537"/>
      <c r="BB46" s="1537"/>
      <c r="BC46" s="1537"/>
      <c r="BD46" s="1537"/>
      <c r="BE46" s="1537"/>
      <c r="BF46" s="1537"/>
      <c r="BG46" s="1537"/>
      <c r="BH46" s="1537"/>
      <c r="BI46" s="1537"/>
      <c r="BJ46" s="1537"/>
      <c r="BK46" s="1537"/>
      <c r="BL46" s="1537"/>
      <c r="BM46" s="1537"/>
      <c r="BN46" s="1537"/>
      <c r="BO46" s="1537"/>
      <c r="BP46" s="1537"/>
      <c r="BQ46" s="1537"/>
      <c r="BR46" s="1537"/>
      <c r="BS46" s="1537"/>
      <c r="BT46" s="1537"/>
      <c r="BU46" s="1537"/>
      <c r="BV46" s="1537"/>
      <c r="BW46" s="1537"/>
      <c r="BX46" s="1537"/>
      <c r="BY46" s="1537"/>
      <c r="BZ46" s="1537"/>
      <c r="CA46" s="1537"/>
      <c r="CB46" s="1537"/>
      <c r="CC46" s="1537"/>
      <c r="CD46" s="1537"/>
      <c r="CE46" s="1537"/>
      <c r="CF46" s="1537"/>
      <c r="CG46" s="1537"/>
      <c r="CH46" s="1537"/>
      <c r="CI46" s="1537"/>
      <c r="CJ46" s="1537"/>
      <c r="CK46" s="1537"/>
      <c r="CL46" s="1537"/>
      <c r="CM46" s="1537"/>
      <c r="CN46" s="1537"/>
      <c r="CO46" s="1537"/>
      <c r="CP46" s="1537"/>
      <c r="CQ46" s="1537"/>
      <c r="CR46" s="1537"/>
      <c r="CS46" s="1537"/>
      <c r="CT46" s="1537"/>
      <c r="CU46" s="1537"/>
      <c r="CV46" s="1537"/>
      <c r="CW46" s="1537"/>
      <c r="CX46" s="1537"/>
      <c r="CY46" s="1537"/>
      <c r="CZ46" s="1537"/>
      <c r="DA46" s="1537"/>
      <c r="DB46" s="1537"/>
      <c r="DC46" s="1537"/>
      <c r="DD46" s="1537"/>
      <c r="DE46" s="1537"/>
      <c r="DF46" s="1537"/>
      <c r="DG46" s="1537"/>
      <c r="DH46" s="1537"/>
      <c r="DI46" s="1537"/>
      <c r="DJ46" s="1537"/>
      <c r="DK46" s="1537"/>
      <c r="DL46" s="1537"/>
      <c r="DM46" s="1537"/>
      <c r="DN46" s="1537"/>
      <c r="DO46" s="1537"/>
      <c r="DP46" s="1537"/>
      <c r="DQ46" s="1537"/>
      <c r="DR46" s="1537"/>
      <c r="DS46" s="1537"/>
      <c r="DT46" s="1537"/>
      <c r="DU46" s="1537"/>
      <c r="DV46" s="1537"/>
      <c r="DW46" s="1537"/>
      <c r="DX46" s="1537"/>
      <c r="DY46" s="1537"/>
      <c r="DZ46" s="1537"/>
      <c r="EA46" s="1537"/>
      <c r="EB46" s="1537"/>
      <c r="EC46" s="1537"/>
      <c r="ED46" s="1537"/>
      <c r="EE46" s="1537"/>
      <c r="EF46" s="1537"/>
      <c r="EG46" s="1537"/>
      <c r="EH46" s="1537"/>
      <c r="EI46" s="1537"/>
      <c r="EJ46" s="1537"/>
      <c r="EK46" s="1537"/>
      <c r="EL46" s="1537"/>
      <c r="EM46" s="1537"/>
      <c r="EN46" s="1537"/>
      <c r="EO46" s="1537"/>
      <c r="EP46" s="1537"/>
      <c r="EQ46" s="1537"/>
      <c r="ER46" s="1537"/>
      <c r="ES46" s="1537"/>
      <c r="ET46" s="1537"/>
      <c r="EU46" s="1537"/>
      <c r="EV46" s="1537"/>
      <c r="EW46" s="1537"/>
      <c r="EX46" s="1537"/>
      <c r="EY46" s="1537"/>
      <c r="EZ46" s="1537"/>
      <c r="FA46" s="1537"/>
      <c r="FB46" s="1537"/>
      <c r="FC46" s="1537"/>
      <c r="FD46" s="1537"/>
      <c r="FE46" s="1537"/>
      <c r="FF46" s="1537"/>
      <c r="FG46" s="1537"/>
      <c r="FH46" s="1537"/>
      <c r="FI46" s="1537"/>
      <c r="FJ46" s="1537"/>
      <c r="FK46" s="1537"/>
      <c r="FL46" s="1537"/>
      <c r="FM46" s="1537"/>
      <c r="FN46" s="1537"/>
      <c r="FO46" s="1537"/>
      <c r="FP46" s="1537"/>
      <c r="FQ46" s="1537"/>
      <c r="FR46" s="1537"/>
      <c r="FS46" s="1537"/>
      <c r="FT46" s="1537"/>
      <c r="FU46" s="1537"/>
      <c r="FV46" s="1537"/>
      <c r="FW46" s="1537"/>
      <c r="FX46" s="1537"/>
      <c r="FY46" s="1537"/>
      <c r="FZ46" s="1537"/>
      <c r="GA46" s="1537"/>
      <c r="GB46" s="1537"/>
      <c r="GC46" s="1537"/>
      <c r="GD46" s="1537"/>
      <c r="GE46" s="1537"/>
      <c r="GF46" s="1537"/>
      <c r="GG46" s="1537"/>
      <c r="GH46" s="1537"/>
      <c r="GI46" s="1537"/>
      <c r="GJ46" s="1537"/>
      <c r="GK46" s="1537"/>
      <c r="GL46" s="1537"/>
      <c r="GM46" s="1537"/>
      <c r="GN46" s="1537"/>
      <c r="GO46" s="1537"/>
      <c r="GP46" s="1537"/>
      <c r="GQ46" s="1537"/>
      <c r="GR46" s="1537"/>
      <c r="GS46" s="1537"/>
      <c r="GT46" s="1537"/>
      <c r="GU46" s="1537"/>
      <c r="GV46" s="1537"/>
      <c r="GW46" s="1537"/>
      <c r="GX46" s="1537"/>
      <c r="GY46" s="1537"/>
      <c r="GZ46" s="1537"/>
      <c r="HA46" s="1537"/>
      <c r="HB46" s="1537"/>
      <c r="HC46" s="1537"/>
      <c r="HD46" s="1537"/>
      <c r="HE46" s="1537"/>
      <c r="HF46" s="1537"/>
      <c r="HG46" s="1537"/>
      <c r="HH46" s="1537"/>
      <c r="HI46" s="1537"/>
      <c r="HJ46" s="1537"/>
      <c r="HK46" s="1537"/>
      <c r="HL46" s="1537"/>
      <c r="HM46" s="1537"/>
      <c r="HN46" s="1537"/>
      <c r="HO46" s="1537"/>
      <c r="HP46" s="1537"/>
      <c r="HQ46" s="1537"/>
      <c r="HR46" s="1537"/>
      <c r="HS46" s="1537"/>
      <c r="HT46" s="1537"/>
      <c r="HU46" s="1537"/>
      <c r="HV46" s="1537"/>
      <c r="HW46" s="1537"/>
      <c r="HX46" s="1537"/>
      <c r="HY46" s="1537"/>
      <c r="HZ46" s="1537"/>
      <c r="IA46" s="1537"/>
      <c r="IB46" s="1537"/>
      <c r="IC46" s="1537"/>
      <c r="ID46" s="1537"/>
      <c r="IE46" s="1537"/>
      <c r="IF46" s="1537"/>
      <c r="IG46" s="1537"/>
      <c r="IH46" s="1537"/>
      <c r="II46" s="1537"/>
      <c r="IJ46" s="1537"/>
      <c r="IK46" s="1537"/>
      <c r="IL46" s="1537"/>
      <c r="IM46" s="1537"/>
      <c r="IN46" s="1537"/>
      <c r="IO46" s="1537"/>
      <c r="IP46" s="1537"/>
      <c r="IQ46" s="1537"/>
      <c r="IR46" s="1537"/>
      <c r="IS46" s="1537"/>
    </row>
    <row r="47" spans="1:253" s="324" customFormat="1">
      <c r="A47" s="250" t="s">
        <v>1820</v>
      </c>
      <c r="B47" s="1538">
        <f>'Sources and Uses Budget'!$C46</f>
        <v>166924</v>
      </c>
      <c r="C47" s="1538">
        <f>'Sources and Uses Budget'!$C46</f>
        <v>166924</v>
      </c>
      <c r="D47" s="1539">
        <f t="shared" si="0"/>
        <v>0</v>
      </c>
      <c r="E47" s="1540"/>
      <c r="F47" s="1541"/>
      <c r="G47" s="1536"/>
      <c r="H47" s="1537"/>
      <c r="I47" s="1537"/>
      <c r="J47" s="1537"/>
      <c r="K47" s="1537"/>
      <c r="L47" s="1537"/>
      <c r="M47" s="1537"/>
      <c r="N47" s="1537"/>
      <c r="O47" s="1537"/>
      <c r="P47" s="1537"/>
      <c r="Q47" s="1537"/>
      <c r="R47" s="1537"/>
      <c r="S47" s="1537"/>
      <c r="T47" s="1537"/>
      <c r="U47" s="1537"/>
      <c r="V47" s="1537"/>
      <c r="W47" s="1537"/>
      <c r="X47" s="1537"/>
      <c r="Y47" s="1537"/>
      <c r="Z47" s="1537"/>
      <c r="AA47" s="1537"/>
      <c r="AB47" s="1537"/>
      <c r="AC47" s="1537"/>
      <c r="AD47" s="1537"/>
      <c r="AE47" s="1537"/>
      <c r="AF47" s="1537"/>
      <c r="AG47" s="1537"/>
      <c r="AH47" s="1537"/>
      <c r="AI47" s="1537"/>
      <c r="AJ47" s="1537"/>
      <c r="AK47" s="1537"/>
      <c r="AL47" s="1537"/>
      <c r="AM47" s="1537"/>
      <c r="AN47" s="1537"/>
      <c r="AO47" s="1537"/>
      <c r="AP47" s="1537"/>
      <c r="AQ47" s="1537"/>
      <c r="AR47" s="1537"/>
      <c r="AS47" s="1537"/>
      <c r="AT47" s="1537"/>
      <c r="AU47" s="1537"/>
      <c r="AV47" s="1537"/>
      <c r="AW47" s="1537"/>
      <c r="AX47" s="1537"/>
      <c r="AY47" s="1537"/>
      <c r="AZ47" s="1537"/>
      <c r="BA47" s="1537"/>
      <c r="BB47" s="1537"/>
      <c r="BC47" s="1537"/>
      <c r="BD47" s="1537"/>
      <c r="BE47" s="1537"/>
      <c r="BF47" s="1537"/>
      <c r="BG47" s="1537"/>
      <c r="BH47" s="1537"/>
      <c r="BI47" s="1537"/>
      <c r="BJ47" s="1537"/>
      <c r="BK47" s="1537"/>
      <c r="BL47" s="1537"/>
      <c r="BM47" s="1537"/>
      <c r="BN47" s="1537"/>
      <c r="BO47" s="1537"/>
      <c r="BP47" s="1537"/>
      <c r="BQ47" s="1537"/>
      <c r="BR47" s="1537"/>
      <c r="BS47" s="1537"/>
      <c r="BT47" s="1537"/>
      <c r="BU47" s="1537"/>
      <c r="BV47" s="1537"/>
      <c r="BW47" s="1537"/>
      <c r="BX47" s="1537"/>
      <c r="BY47" s="1537"/>
      <c r="BZ47" s="1537"/>
      <c r="CA47" s="1537"/>
      <c r="CB47" s="1537"/>
      <c r="CC47" s="1537"/>
      <c r="CD47" s="1537"/>
      <c r="CE47" s="1537"/>
      <c r="CF47" s="1537"/>
      <c r="CG47" s="1537"/>
      <c r="CH47" s="1537"/>
      <c r="CI47" s="1537"/>
      <c r="CJ47" s="1537"/>
      <c r="CK47" s="1537"/>
      <c r="CL47" s="1537"/>
      <c r="CM47" s="1537"/>
      <c r="CN47" s="1537"/>
      <c r="CO47" s="1537"/>
      <c r="CP47" s="1537"/>
      <c r="CQ47" s="1537"/>
      <c r="CR47" s="1537"/>
      <c r="CS47" s="1537"/>
      <c r="CT47" s="1537"/>
      <c r="CU47" s="1537"/>
      <c r="CV47" s="1537"/>
      <c r="CW47" s="1537"/>
      <c r="CX47" s="1537"/>
      <c r="CY47" s="1537"/>
      <c r="CZ47" s="1537"/>
      <c r="DA47" s="1537"/>
      <c r="DB47" s="1537"/>
      <c r="DC47" s="1537"/>
      <c r="DD47" s="1537"/>
      <c r="DE47" s="1537"/>
      <c r="DF47" s="1537"/>
      <c r="DG47" s="1537"/>
      <c r="DH47" s="1537"/>
      <c r="DI47" s="1537"/>
      <c r="DJ47" s="1537"/>
      <c r="DK47" s="1537"/>
      <c r="DL47" s="1537"/>
      <c r="DM47" s="1537"/>
      <c r="DN47" s="1537"/>
      <c r="DO47" s="1537"/>
      <c r="DP47" s="1537"/>
      <c r="DQ47" s="1537"/>
      <c r="DR47" s="1537"/>
      <c r="DS47" s="1537"/>
      <c r="DT47" s="1537"/>
      <c r="DU47" s="1537"/>
      <c r="DV47" s="1537"/>
      <c r="DW47" s="1537"/>
      <c r="DX47" s="1537"/>
      <c r="DY47" s="1537"/>
      <c r="DZ47" s="1537"/>
      <c r="EA47" s="1537"/>
      <c r="EB47" s="1537"/>
      <c r="EC47" s="1537"/>
      <c r="ED47" s="1537"/>
      <c r="EE47" s="1537"/>
      <c r="EF47" s="1537"/>
      <c r="EG47" s="1537"/>
      <c r="EH47" s="1537"/>
      <c r="EI47" s="1537"/>
      <c r="EJ47" s="1537"/>
      <c r="EK47" s="1537"/>
      <c r="EL47" s="1537"/>
      <c r="EM47" s="1537"/>
      <c r="EN47" s="1537"/>
      <c r="EO47" s="1537"/>
      <c r="EP47" s="1537"/>
      <c r="EQ47" s="1537"/>
      <c r="ER47" s="1537"/>
      <c r="ES47" s="1537"/>
      <c r="ET47" s="1537"/>
      <c r="EU47" s="1537"/>
      <c r="EV47" s="1537"/>
      <c r="EW47" s="1537"/>
      <c r="EX47" s="1537"/>
      <c r="EY47" s="1537"/>
      <c r="EZ47" s="1537"/>
      <c r="FA47" s="1537"/>
      <c r="FB47" s="1537"/>
      <c r="FC47" s="1537"/>
      <c r="FD47" s="1537"/>
      <c r="FE47" s="1537"/>
      <c r="FF47" s="1537"/>
      <c r="FG47" s="1537"/>
      <c r="FH47" s="1537"/>
      <c r="FI47" s="1537"/>
      <c r="FJ47" s="1537"/>
      <c r="FK47" s="1537"/>
      <c r="FL47" s="1537"/>
      <c r="FM47" s="1537"/>
      <c r="FN47" s="1537"/>
      <c r="FO47" s="1537"/>
      <c r="FP47" s="1537"/>
      <c r="FQ47" s="1537"/>
      <c r="FR47" s="1537"/>
      <c r="FS47" s="1537"/>
      <c r="FT47" s="1537"/>
      <c r="FU47" s="1537"/>
      <c r="FV47" s="1537"/>
      <c r="FW47" s="1537"/>
      <c r="FX47" s="1537"/>
      <c r="FY47" s="1537"/>
      <c r="FZ47" s="1537"/>
      <c r="GA47" s="1537"/>
      <c r="GB47" s="1537"/>
      <c r="GC47" s="1537"/>
      <c r="GD47" s="1537"/>
      <c r="GE47" s="1537"/>
      <c r="GF47" s="1537"/>
      <c r="GG47" s="1537"/>
      <c r="GH47" s="1537"/>
      <c r="GI47" s="1537"/>
      <c r="GJ47" s="1537"/>
      <c r="GK47" s="1537"/>
      <c r="GL47" s="1537"/>
      <c r="GM47" s="1537"/>
      <c r="GN47" s="1537"/>
      <c r="GO47" s="1537"/>
      <c r="GP47" s="1537"/>
      <c r="GQ47" s="1537"/>
      <c r="GR47" s="1537"/>
      <c r="GS47" s="1537"/>
      <c r="GT47" s="1537"/>
      <c r="GU47" s="1537"/>
      <c r="GV47" s="1537"/>
      <c r="GW47" s="1537"/>
      <c r="GX47" s="1537"/>
      <c r="GY47" s="1537"/>
      <c r="GZ47" s="1537"/>
      <c r="HA47" s="1537"/>
      <c r="HB47" s="1537"/>
      <c r="HC47" s="1537"/>
      <c r="HD47" s="1537"/>
      <c r="HE47" s="1537"/>
      <c r="HF47" s="1537"/>
      <c r="HG47" s="1537"/>
      <c r="HH47" s="1537"/>
      <c r="HI47" s="1537"/>
      <c r="HJ47" s="1537"/>
      <c r="HK47" s="1537"/>
      <c r="HL47" s="1537"/>
      <c r="HM47" s="1537"/>
      <c r="HN47" s="1537"/>
      <c r="HO47" s="1537"/>
      <c r="HP47" s="1537"/>
      <c r="HQ47" s="1537"/>
      <c r="HR47" s="1537"/>
      <c r="HS47" s="1537"/>
      <c r="HT47" s="1537"/>
      <c r="HU47" s="1537"/>
      <c r="HV47" s="1537"/>
      <c r="HW47" s="1537"/>
      <c r="HX47" s="1537"/>
      <c r="HY47" s="1537"/>
      <c r="HZ47" s="1537"/>
      <c r="IA47" s="1537"/>
      <c r="IB47" s="1537"/>
      <c r="IC47" s="1537"/>
      <c r="ID47" s="1537"/>
      <c r="IE47" s="1537"/>
      <c r="IF47" s="1537"/>
      <c r="IG47" s="1537"/>
      <c r="IH47" s="1537"/>
      <c r="II47" s="1537"/>
      <c r="IJ47" s="1537"/>
      <c r="IK47" s="1537"/>
      <c r="IL47" s="1537"/>
      <c r="IM47" s="1537"/>
      <c r="IN47" s="1537"/>
      <c r="IO47" s="1537"/>
      <c r="IP47" s="1537"/>
      <c r="IQ47" s="1537"/>
      <c r="IR47" s="1537"/>
      <c r="IS47" s="1537"/>
    </row>
    <row r="48" spans="1:253" s="324" customFormat="1" ht="12" customHeight="1">
      <c r="A48" s="1520" t="s">
        <v>1821</v>
      </c>
      <c r="B48" s="1538">
        <f>'Sources and Uses Budget'!$C47</f>
        <v>0</v>
      </c>
      <c r="C48" s="1538">
        <f>'Sources and Uses Budget'!$C47</f>
        <v>0</v>
      </c>
      <c r="D48" s="1539">
        <f t="shared" si="0"/>
        <v>0</v>
      </c>
      <c r="E48" s="1540"/>
      <c r="F48" s="1541"/>
      <c r="G48" s="1536"/>
      <c r="H48" s="1537"/>
      <c r="I48" s="1537"/>
      <c r="J48" s="1537"/>
      <c r="K48" s="1537"/>
      <c r="L48" s="1537"/>
      <c r="M48" s="1537"/>
      <c r="N48" s="1537"/>
      <c r="O48" s="1537"/>
      <c r="P48" s="1537"/>
      <c r="Q48" s="1537"/>
      <c r="R48" s="1537"/>
      <c r="S48" s="1537"/>
      <c r="T48" s="1537"/>
      <c r="U48" s="1537"/>
      <c r="V48" s="1537"/>
      <c r="W48" s="1537"/>
      <c r="X48" s="1537"/>
      <c r="Y48" s="1537"/>
      <c r="Z48" s="1537"/>
      <c r="AA48" s="1537"/>
      <c r="AB48" s="1537"/>
      <c r="AC48" s="1537"/>
      <c r="AD48" s="1537"/>
      <c r="AE48" s="1537"/>
      <c r="AF48" s="1537"/>
      <c r="AG48" s="1537"/>
      <c r="AH48" s="1537"/>
      <c r="AI48" s="1537"/>
      <c r="AJ48" s="1537"/>
      <c r="AK48" s="1537"/>
      <c r="AL48" s="1537"/>
      <c r="AM48" s="1537"/>
      <c r="AN48" s="1537"/>
      <c r="AO48" s="1537"/>
      <c r="AP48" s="1537"/>
      <c r="AQ48" s="1537"/>
      <c r="AR48" s="1537"/>
      <c r="AS48" s="1537"/>
      <c r="AT48" s="1537"/>
      <c r="AU48" s="1537"/>
      <c r="AV48" s="1537"/>
      <c r="AW48" s="1537"/>
      <c r="AX48" s="1537"/>
      <c r="AY48" s="1537"/>
      <c r="AZ48" s="1537"/>
      <c r="BA48" s="1537"/>
      <c r="BB48" s="1537"/>
      <c r="BC48" s="1537"/>
      <c r="BD48" s="1537"/>
      <c r="BE48" s="1537"/>
      <c r="BF48" s="1537"/>
      <c r="BG48" s="1537"/>
      <c r="BH48" s="1537"/>
      <c r="BI48" s="1537"/>
      <c r="BJ48" s="1537"/>
      <c r="BK48" s="1537"/>
      <c r="BL48" s="1537"/>
      <c r="BM48" s="1537"/>
      <c r="BN48" s="1537"/>
      <c r="BO48" s="1537"/>
      <c r="BP48" s="1537"/>
      <c r="BQ48" s="1537"/>
      <c r="BR48" s="1537"/>
      <c r="BS48" s="1537"/>
      <c r="BT48" s="1537"/>
      <c r="BU48" s="1537"/>
      <c r="BV48" s="1537"/>
      <c r="BW48" s="1537"/>
      <c r="BX48" s="1537"/>
      <c r="BY48" s="1537"/>
      <c r="BZ48" s="1537"/>
      <c r="CA48" s="1537"/>
      <c r="CB48" s="1537"/>
      <c r="CC48" s="1537"/>
      <c r="CD48" s="1537"/>
      <c r="CE48" s="1537"/>
      <c r="CF48" s="1537"/>
      <c r="CG48" s="1537"/>
      <c r="CH48" s="1537"/>
      <c r="CI48" s="1537"/>
      <c r="CJ48" s="1537"/>
      <c r="CK48" s="1537"/>
      <c r="CL48" s="1537"/>
      <c r="CM48" s="1537"/>
      <c r="CN48" s="1537"/>
      <c r="CO48" s="1537"/>
      <c r="CP48" s="1537"/>
      <c r="CQ48" s="1537"/>
      <c r="CR48" s="1537"/>
      <c r="CS48" s="1537"/>
      <c r="CT48" s="1537"/>
      <c r="CU48" s="1537"/>
      <c r="CV48" s="1537"/>
      <c r="CW48" s="1537"/>
      <c r="CX48" s="1537"/>
      <c r="CY48" s="1537"/>
      <c r="CZ48" s="1537"/>
      <c r="DA48" s="1537"/>
      <c r="DB48" s="1537"/>
      <c r="DC48" s="1537"/>
      <c r="DD48" s="1537"/>
      <c r="DE48" s="1537"/>
      <c r="DF48" s="1537"/>
      <c r="DG48" s="1537"/>
      <c r="DH48" s="1537"/>
      <c r="DI48" s="1537"/>
      <c r="DJ48" s="1537"/>
      <c r="DK48" s="1537"/>
      <c r="DL48" s="1537"/>
      <c r="DM48" s="1537"/>
      <c r="DN48" s="1537"/>
      <c r="DO48" s="1537"/>
      <c r="DP48" s="1537"/>
      <c r="DQ48" s="1537"/>
      <c r="DR48" s="1537"/>
      <c r="DS48" s="1537"/>
      <c r="DT48" s="1537"/>
      <c r="DU48" s="1537"/>
      <c r="DV48" s="1537"/>
      <c r="DW48" s="1537"/>
      <c r="DX48" s="1537"/>
      <c r="DY48" s="1537"/>
      <c r="DZ48" s="1537"/>
      <c r="EA48" s="1537"/>
      <c r="EB48" s="1537"/>
      <c r="EC48" s="1537"/>
      <c r="ED48" s="1537"/>
      <c r="EE48" s="1537"/>
      <c r="EF48" s="1537"/>
      <c r="EG48" s="1537"/>
      <c r="EH48" s="1537"/>
      <c r="EI48" s="1537"/>
      <c r="EJ48" s="1537"/>
      <c r="EK48" s="1537"/>
      <c r="EL48" s="1537"/>
      <c r="EM48" s="1537"/>
      <c r="EN48" s="1537"/>
      <c r="EO48" s="1537"/>
      <c r="EP48" s="1537"/>
      <c r="EQ48" s="1537"/>
      <c r="ER48" s="1537"/>
      <c r="ES48" s="1537"/>
      <c r="ET48" s="1537"/>
      <c r="EU48" s="1537"/>
      <c r="EV48" s="1537"/>
      <c r="EW48" s="1537"/>
      <c r="EX48" s="1537"/>
      <c r="EY48" s="1537"/>
      <c r="EZ48" s="1537"/>
      <c r="FA48" s="1537"/>
      <c r="FB48" s="1537"/>
      <c r="FC48" s="1537"/>
      <c r="FD48" s="1537"/>
      <c r="FE48" s="1537"/>
      <c r="FF48" s="1537"/>
      <c r="FG48" s="1537"/>
      <c r="FH48" s="1537"/>
      <c r="FI48" s="1537"/>
      <c r="FJ48" s="1537"/>
      <c r="FK48" s="1537"/>
      <c r="FL48" s="1537"/>
      <c r="FM48" s="1537"/>
      <c r="FN48" s="1537"/>
      <c r="FO48" s="1537"/>
      <c r="FP48" s="1537"/>
      <c r="FQ48" s="1537"/>
      <c r="FR48" s="1537"/>
      <c r="FS48" s="1537"/>
      <c r="FT48" s="1537"/>
      <c r="FU48" s="1537"/>
      <c r="FV48" s="1537"/>
      <c r="FW48" s="1537"/>
      <c r="FX48" s="1537"/>
      <c r="FY48" s="1537"/>
      <c r="FZ48" s="1537"/>
      <c r="GA48" s="1537"/>
      <c r="GB48" s="1537"/>
      <c r="GC48" s="1537"/>
      <c r="GD48" s="1537"/>
      <c r="GE48" s="1537"/>
      <c r="GF48" s="1537"/>
      <c r="GG48" s="1537"/>
      <c r="GH48" s="1537"/>
      <c r="GI48" s="1537"/>
      <c r="GJ48" s="1537"/>
      <c r="GK48" s="1537"/>
      <c r="GL48" s="1537"/>
      <c r="GM48" s="1537"/>
      <c r="GN48" s="1537"/>
      <c r="GO48" s="1537"/>
      <c r="GP48" s="1537"/>
      <c r="GQ48" s="1537"/>
      <c r="GR48" s="1537"/>
      <c r="GS48" s="1537"/>
      <c r="GT48" s="1537"/>
      <c r="GU48" s="1537"/>
      <c r="GV48" s="1537"/>
      <c r="GW48" s="1537"/>
      <c r="GX48" s="1537"/>
      <c r="GY48" s="1537"/>
      <c r="GZ48" s="1537"/>
      <c r="HA48" s="1537"/>
      <c r="HB48" s="1537"/>
      <c r="HC48" s="1537"/>
      <c r="HD48" s="1537"/>
      <c r="HE48" s="1537"/>
      <c r="HF48" s="1537"/>
      <c r="HG48" s="1537"/>
      <c r="HH48" s="1537"/>
      <c r="HI48" s="1537"/>
      <c r="HJ48" s="1537"/>
      <c r="HK48" s="1537"/>
      <c r="HL48" s="1537"/>
      <c r="HM48" s="1537"/>
      <c r="HN48" s="1537"/>
      <c r="HO48" s="1537"/>
      <c r="HP48" s="1537"/>
      <c r="HQ48" s="1537"/>
      <c r="HR48" s="1537"/>
      <c r="HS48" s="1537"/>
      <c r="HT48" s="1537"/>
      <c r="HU48" s="1537"/>
      <c r="HV48" s="1537"/>
      <c r="HW48" s="1537"/>
      <c r="HX48" s="1537"/>
      <c r="HY48" s="1537"/>
      <c r="HZ48" s="1537"/>
      <c r="IA48" s="1537"/>
      <c r="IB48" s="1537"/>
      <c r="IC48" s="1537"/>
      <c r="ID48" s="1537"/>
      <c r="IE48" s="1537"/>
      <c r="IF48" s="1537"/>
      <c r="IG48" s="1537"/>
      <c r="IH48" s="1537"/>
      <c r="II48" s="1537"/>
      <c r="IJ48" s="1537"/>
      <c r="IK48" s="1537"/>
      <c r="IL48" s="1537"/>
      <c r="IM48" s="1537"/>
      <c r="IN48" s="1537"/>
      <c r="IO48" s="1537"/>
      <c r="IP48" s="1537"/>
      <c r="IQ48" s="1537"/>
      <c r="IR48" s="1537"/>
      <c r="IS48" s="1537"/>
    </row>
    <row r="49" spans="1:253" s="324" customFormat="1">
      <c r="A49" s="250" t="s">
        <v>1822</v>
      </c>
      <c r="B49" s="1538">
        <f>'Sources and Uses Budget'!$C48</f>
        <v>293464</v>
      </c>
      <c r="C49" s="1538">
        <f>'Sources and Uses Budget'!$C48</f>
        <v>293464</v>
      </c>
      <c r="D49" s="1539">
        <f t="shared" si="0"/>
        <v>0</v>
      </c>
      <c r="E49" s="1540"/>
      <c r="F49" s="1541"/>
      <c r="G49" s="1536"/>
      <c r="H49" s="1537"/>
      <c r="I49" s="1537"/>
      <c r="J49" s="1537"/>
      <c r="K49" s="1537"/>
      <c r="L49" s="1537"/>
      <c r="M49" s="1537"/>
      <c r="N49" s="1537"/>
      <c r="O49" s="1537"/>
      <c r="P49" s="1537"/>
      <c r="Q49" s="1537"/>
      <c r="R49" s="1537"/>
      <c r="S49" s="1537"/>
      <c r="T49" s="1537"/>
      <c r="U49" s="1537"/>
      <c r="V49" s="1537"/>
      <c r="W49" s="1537"/>
      <c r="X49" s="1537"/>
      <c r="Y49" s="1537"/>
      <c r="Z49" s="1537"/>
      <c r="AA49" s="1537"/>
      <c r="AB49" s="1537"/>
      <c r="AC49" s="1537"/>
      <c r="AD49" s="1537"/>
      <c r="AE49" s="1537"/>
      <c r="AF49" s="1537"/>
      <c r="AG49" s="1537"/>
      <c r="AH49" s="1537"/>
      <c r="AI49" s="1537"/>
      <c r="AJ49" s="1537"/>
      <c r="AK49" s="1537"/>
      <c r="AL49" s="1537"/>
      <c r="AM49" s="1537"/>
      <c r="AN49" s="1537"/>
      <c r="AO49" s="1537"/>
      <c r="AP49" s="1537"/>
      <c r="AQ49" s="1537"/>
      <c r="AR49" s="1537"/>
      <c r="AS49" s="1537"/>
      <c r="AT49" s="1537"/>
      <c r="AU49" s="1537"/>
      <c r="AV49" s="1537"/>
      <c r="AW49" s="1537"/>
      <c r="AX49" s="1537"/>
      <c r="AY49" s="1537"/>
      <c r="AZ49" s="1537"/>
      <c r="BA49" s="1537"/>
      <c r="BB49" s="1537"/>
      <c r="BC49" s="1537"/>
      <c r="BD49" s="1537"/>
      <c r="BE49" s="1537"/>
      <c r="BF49" s="1537"/>
      <c r="BG49" s="1537"/>
      <c r="BH49" s="1537"/>
      <c r="BI49" s="1537"/>
      <c r="BJ49" s="1537"/>
      <c r="BK49" s="1537"/>
      <c r="BL49" s="1537"/>
      <c r="BM49" s="1537"/>
      <c r="BN49" s="1537"/>
      <c r="BO49" s="1537"/>
      <c r="BP49" s="1537"/>
      <c r="BQ49" s="1537"/>
      <c r="BR49" s="1537"/>
      <c r="BS49" s="1537"/>
      <c r="BT49" s="1537"/>
      <c r="BU49" s="1537"/>
      <c r="BV49" s="1537"/>
      <c r="BW49" s="1537"/>
      <c r="BX49" s="1537"/>
      <c r="BY49" s="1537"/>
      <c r="BZ49" s="1537"/>
      <c r="CA49" s="1537"/>
      <c r="CB49" s="1537"/>
      <c r="CC49" s="1537"/>
      <c r="CD49" s="1537"/>
      <c r="CE49" s="1537"/>
      <c r="CF49" s="1537"/>
      <c r="CG49" s="1537"/>
      <c r="CH49" s="1537"/>
      <c r="CI49" s="1537"/>
      <c r="CJ49" s="1537"/>
      <c r="CK49" s="1537"/>
      <c r="CL49" s="1537"/>
      <c r="CM49" s="1537"/>
      <c r="CN49" s="1537"/>
      <c r="CO49" s="1537"/>
      <c r="CP49" s="1537"/>
      <c r="CQ49" s="1537"/>
      <c r="CR49" s="1537"/>
      <c r="CS49" s="1537"/>
      <c r="CT49" s="1537"/>
      <c r="CU49" s="1537"/>
      <c r="CV49" s="1537"/>
      <c r="CW49" s="1537"/>
      <c r="CX49" s="1537"/>
      <c r="CY49" s="1537"/>
      <c r="CZ49" s="1537"/>
      <c r="DA49" s="1537"/>
      <c r="DB49" s="1537"/>
      <c r="DC49" s="1537"/>
      <c r="DD49" s="1537"/>
      <c r="DE49" s="1537"/>
      <c r="DF49" s="1537"/>
      <c r="DG49" s="1537"/>
      <c r="DH49" s="1537"/>
      <c r="DI49" s="1537"/>
      <c r="DJ49" s="1537"/>
      <c r="DK49" s="1537"/>
      <c r="DL49" s="1537"/>
      <c r="DM49" s="1537"/>
      <c r="DN49" s="1537"/>
      <c r="DO49" s="1537"/>
      <c r="DP49" s="1537"/>
      <c r="DQ49" s="1537"/>
      <c r="DR49" s="1537"/>
      <c r="DS49" s="1537"/>
      <c r="DT49" s="1537"/>
      <c r="DU49" s="1537"/>
      <c r="DV49" s="1537"/>
      <c r="DW49" s="1537"/>
      <c r="DX49" s="1537"/>
      <c r="DY49" s="1537"/>
      <c r="DZ49" s="1537"/>
      <c r="EA49" s="1537"/>
      <c r="EB49" s="1537"/>
      <c r="EC49" s="1537"/>
      <c r="ED49" s="1537"/>
      <c r="EE49" s="1537"/>
      <c r="EF49" s="1537"/>
      <c r="EG49" s="1537"/>
      <c r="EH49" s="1537"/>
      <c r="EI49" s="1537"/>
      <c r="EJ49" s="1537"/>
      <c r="EK49" s="1537"/>
      <c r="EL49" s="1537"/>
      <c r="EM49" s="1537"/>
      <c r="EN49" s="1537"/>
      <c r="EO49" s="1537"/>
      <c r="EP49" s="1537"/>
      <c r="EQ49" s="1537"/>
      <c r="ER49" s="1537"/>
      <c r="ES49" s="1537"/>
      <c r="ET49" s="1537"/>
      <c r="EU49" s="1537"/>
      <c r="EV49" s="1537"/>
      <c r="EW49" s="1537"/>
      <c r="EX49" s="1537"/>
      <c r="EY49" s="1537"/>
      <c r="EZ49" s="1537"/>
      <c r="FA49" s="1537"/>
      <c r="FB49" s="1537"/>
      <c r="FC49" s="1537"/>
      <c r="FD49" s="1537"/>
      <c r="FE49" s="1537"/>
      <c r="FF49" s="1537"/>
      <c r="FG49" s="1537"/>
      <c r="FH49" s="1537"/>
      <c r="FI49" s="1537"/>
      <c r="FJ49" s="1537"/>
      <c r="FK49" s="1537"/>
      <c r="FL49" s="1537"/>
      <c r="FM49" s="1537"/>
      <c r="FN49" s="1537"/>
      <c r="FO49" s="1537"/>
      <c r="FP49" s="1537"/>
      <c r="FQ49" s="1537"/>
      <c r="FR49" s="1537"/>
      <c r="FS49" s="1537"/>
      <c r="FT49" s="1537"/>
      <c r="FU49" s="1537"/>
      <c r="FV49" s="1537"/>
      <c r="FW49" s="1537"/>
      <c r="FX49" s="1537"/>
      <c r="FY49" s="1537"/>
      <c r="FZ49" s="1537"/>
      <c r="GA49" s="1537"/>
      <c r="GB49" s="1537"/>
      <c r="GC49" s="1537"/>
      <c r="GD49" s="1537"/>
      <c r="GE49" s="1537"/>
      <c r="GF49" s="1537"/>
      <c r="GG49" s="1537"/>
      <c r="GH49" s="1537"/>
      <c r="GI49" s="1537"/>
      <c r="GJ49" s="1537"/>
      <c r="GK49" s="1537"/>
      <c r="GL49" s="1537"/>
      <c r="GM49" s="1537"/>
      <c r="GN49" s="1537"/>
      <c r="GO49" s="1537"/>
      <c r="GP49" s="1537"/>
      <c r="GQ49" s="1537"/>
      <c r="GR49" s="1537"/>
      <c r="GS49" s="1537"/>
      <c r="GT49" s="1537"/>
      <c r="GU49" s="1537"/>
      <c r="GV49" s="1537"/>
      <c r="GW49" s="1537"/>
      <c r="GX49" s="1537"/>
      <c r="GY49" s="1537"/>
      <c r="GZ49" s="1537"/>
      <c r="HA49" s="1537"/>
      <c r="HB49" s="1537"/>
      <c r="HC49" s="1537"/>
      <c r="HD49" s="1537"/>
      <c r="HE49" s="1537"/>
      <c r="HF49" s="1537"/>
      <c r="HG49" s="1537"/>
      <c r="HH49" s="1537"/>
      <c r="HI49" s="1537"/>
      <c r="HJ49" s="1537"/>
      <c r="HK49" s="1537"/>
      <c r="HL49" s="1537"/>
      <c r="HM49" s="1537"/>
      <c r="HN49" s="1537"/>
      <c r="HO49" s="1537"/>
      <c r="HP49" s="1537"/>
      <c r="HQ49" s="1537"/>
      <c r="HR49" s="1537"/>
      <c r="HS49" s="1537"/>
      <c r="HT49" s="1537"/>
      <c r="HU49" s="1537"/>
      <c r="HV49" s="1537"/>
      <c r="HW49" s="1537"/>
      <c r="HX49" s="1537"/>
      <c r="HY49" s="1537"/>
      <c r="HZ49" s="1537"/>
      <c r="IA49" s="1537"/>
      <c r="IB49" s="1537"/>
      <c r="IC49" s="1537"/>
      <c r="ID49" s="1537"/>
      <c r="IE49" s="1537"/>
      <c r="IF49" s="1537"/>
      <c r="IG49" s="1537"/>
      <c r="IH49" s="1537"/>
      <c r="II49" s="1537"/>
      <c r="IJ49" s="1537"/>
      <c r="IK49" s="1537"/>
      <c r="IL49" s="1537"/>
      <c r="IM49" s="1537"/>
      <c r="IN49" s="1537"/>
      <c r="IO49" s="1537"/>
      <c r="IP49" s="1537"/>
      <c r="IQ49" s="1537"/>
      <c r="IR49" s="1537"/>
      <c r="IS49" s="1537"/>
    </row>
    <row r="50" spans="1:253" s="324" customFormat="1">
      <c r="A50" s="250" t="s">
        <v>1823</v>
      </c>
      <c r="B50" s="1538">
        <f>'Sources and Uses Budget'!$C49</f>
        <v>148573</v>
      </c>
      <c r="C50" s="1538">
        <f>'Sources and Uses Budget'!$C49</f>
        <v>148573</v>
      </c>
      <c r="D50" s="1539">
        <f t="shared" si="0"/>
        <v>0</v>
      </c>
      <c r="E50" s="1540"/>
      <c r="F50" s="1541"/>
      <c r="G50" s="1536"/>
      <c r="H50" s="1537"/>
      <c r="I50" s="1537"/>
      <c r="J50" s="1537"/>
      <c r="K50" s="1537"/>
      <c r="L50" s="1537"/>
      <c r="M50" s="1537"/>
      <c r="N50" s="1537"/>
      <c r="O50" s="1537"/>
      <c r="P50" s="1537"/>
      <c r="Q50" s="1537"/>
      <c r="R50" s="1537"/>
      <c r="S50" s="1537"/>
      <c r="T50" s="1537"/>
      <c r="U50" s="1537"/>
      <c r="V50" s="1537"/>
      <c r="W50" s="1537"/>
      <c r="X50" s="1537"/>
      <c r="Y50" s="1537"/>
      <c r="Z50" s="1537"/>
      <c r="AA50" s="1537"/>
      <c r="AB50" s="1537"/>
      <c r="AC50" s="1537"/>
      <c r="AD50" s="1537"/>
      <c r="AE50" s="1537"/>
      <c r="AF50" s="1537"/>
      <c r="AG50" s="1537"/>
      <c r="AH50" s="1537"/>
      <c r="AI50" s="1537"/>
      <c r="AJ50" s="1537"/>
      <c r="AK50" s="1537"/>
      <c r="AL50" s="1537"/>
      <c r="AM50" s="1537"/>
      <c r="AN50" s="1537"/>
      <c r="AO50" s="1537"/>
      <c r="AP50" s="1537"/>
      <c r="AQ50" s="1537"/>
      <c r="AR50" s="1537"/>
      <c r="AS50" s="1537"/>
      <c r="AT50" s="1537"/>
      <c r="AU50" s="1537"/>
      <c r="AV50" s="1537"/>
      <c r="AW50" s="1537"/>
      <c r="AX50" s="1537"/>
      <c r="AY50" s="1537"/>
      <c r="AZ50" s="1537"/>
      <c r="BA50" s="1537"/>
      <c r="BB50" s="1537"/>
      <c r="BC50" s="1537"/>
      <c r="BD50" s="1537"/>
      <c r="BE50" s="1537"/>
      <c r="BF50" s="1537"/>
      <c r="BG50" s="1537"/>
      <c r="BH50" s="1537"/>
      <c r="BI50" s="1537"/>
      <c r="BJ50" s="1537"/>
      <c r="BK50" s="1537"/>
      <c r="BL50" s="1537"/>
      <c r="BM50" s="1537"/>
      <c r="BN50" s="1537"/>
      <c r="BO50" s="1537"/>
      <c r="BP50" s="1537"/>
      <c r="BQ50" s="1537"/>
      <c r="BR50" s="1537"/>
      <c r="BS50" s="1537"/>
      <c r="BT50" s="1537"/>
      <c r="BU50" s="1537"/>
      <c r="BV50" s="1537"/>
      <c r="BW50" s="1537"/>
      <c r="BX50" s="1537"/>
      <c r="BY50" s="1537"/>
      <c r="BZ50" s="1537"/>
      <c r="CA50" s="1537"/>
      <c r="CB50" s="1537"/>
      <c r="CC50" s="1537"/>
      <c r="CD50" s="1537"/>
      <c r="CE50" s="1537"/>
      <c r="CF50" s="1537"/>
      <c r="CG50" s="1537"/>
      <c r="CH50" s="1537"/>
      <c r="CI50" s="1537"/>
      <c r="CJ50" s="1537"/>
      <c r="CK50" s="1537"/>
      <c r="CL50" s="1537"/>
      <c r="CM50" s="1537"/>
      <c r="CN50" s="1537"/>
      <c r="CO50" s="1537"/>
      <c r="CP50" s="1537"/>
      <c r="CQ50" s="1537"/>
      <c r="CR50" s="1537"/>
      <c r="CS50" s="1537"/>
      <c r="CT50" s="1537"/>
      <c r="CU50" s="1537"/>
      <c r="CV50" s="1537"/>
      <c r="CW50" s="1537"/>
      <c r="CX50" s="1537"/>
      <c r="CY50" s="1537"/>
      <c r="CZ50" s="1537"/>
      <c r="DA50" s="1537"/>
      <c r="DB50" s="1537"/>
      <c r="DC50" s="1537"/>
      <c r="DD50" s="1537"/>
      <c r="DE50" s="1537"/>
      <c r="DF50" s="1537"/>
      <c r="DG50" s="1537"/>
      <c r="DH50" s="1537"/>
      <c r="DI50" s="1537"/>
      <c r="DJ50" s="1537"/>
      <c r="DK50" s="1537"/>
      <c r="DL50" s="1537"/>
      <c r="DM50" s="1537"/>
      <c r="DN50" s="1537"/>
      <c r="DO50" s="1537"/>
      <c r="DP50" s="1537"/>
      <c r="DQ50" s="1537"/>
      <c r="DR50" s="1537"/>
      <c r="DS50" s="1537"/>
      <c r="DT50" s="1537"/>
      <c r="DU50" s="1537"/>
      <c r="DV50" s="1537"/>
      <c r="DW50" s="1537"/>
      <c r="DX50" s="1537"/>
      <c r="DY50" s="1537"/>
      <c r="DZ50" s="1537"/>
      <c r="EA50" s="1537"/>
      <c r="EB50" s="1537"/>
      <c r="EC50" s="1537"/>
      <c r="ED50" s="1537"/>
      <c r="EE50" s="1537"/>
      <c r="EF50" s="1537"/>
      <c r="EG50" s="1537"/>
      <c r="EH50" s="1537"/>
      <c r="EI50" s="1537"/>
      <c r="EJ50" s="1537"/>
      <c r="EK50" s="1537"/>
      <c r="EL50" s="1537"/>
      <c r="EM50" s="1537"/>
      <c r="EN50" s="1537"/>
      <c r="EO50" s="1537"/>
      <c r="EP50" s="1537"/>
      <c r="EQ50" s="1537"/>
      <c r="ER50" s="1537"/>
      <c r="ES50" s="1537"/>
      <c r="ET50" s="1537"/>
      <c r="EU50" s="1537"/>
      <c r="EV50" s="1537"/>
      <c r="EW50" s="1537"/>
      <c r="EX50" s="1537"/>
      <c r="EY50" s="1537"/>
      <c r="EZ50" s="1537"/>
      <c r="FA50" s="1537"/>
      <c r="FB50" s="1537"/>
      <c r="FC50" s="1537"/>
      <c r="FD50" s="1537"/>
      <c r="FE50" s="1537"/>
      <c r="FF50" s="1537"/>
      <c r="FG50" s="1537"/>
      <c r="FH50" s="1537"/>
      <c r="FI50" s="1537"/>
      <c r="FJ50" s="1537"/>
      <c r="FK50" s="1537"/>
      <c r="FL50" s="1537"/>
      <c r="FM50" s="1537"/>
      <c r="FN50" s="1537"/>
      <c r="FO50" s="1537"/>
      <c r="FP50" s="1537"/>
      <c r="FQ50" s="1537"/>
      <c r="FR50" s="1537"/>
      <c r="FS50" s="1537"/>
      <c r="FT50" s="1537"/>
      <c r="FU50" s="1537"/>
      <c r="FV50" s="1537"/>
      <c r="FW50" s="1537"/>
      <c r="FX50" s="1537"/>
      <c r="FY50" s="1537"/>
      <c r="FZ50" s="1537"/>
      <c r="GA50" s="1537"/>
      <c r="GB50" s="1537"/>
      <c r="GC50" s="1537"/>
      <c r="GD50" s="1537"/>
      <c r="GE50" s="1537"/>
      <c r="GF50" s="1537"/>
      <c r="GG50" s="1537"/>
      <c r="GH50" s="1537"/>
      <c r="GI50" s="1537"/>
      <c r="GJ50" s="1537"/>
      <c r="GK50" s="1537"/>
      <c r="GL50" s="1537"/>
      <c r="GM50" s="1537"/>
      <c r="GN50" s="1537"/>
      <c r="GO50" s="1537"/>
      <c r="GP50" s="1537"/>
      <c r="GQ50" s="1537"/>
      <c r="GR50" s="1537"/>
      <c r="GS50" s="1537"/>
      <c r="GT50" s="1537"/>
      <c r="GU50" s="1537"/>
      <c r="GV50" s="1537"/>
      <c r="GW50" s="1537"/>
      <c r="GX50" s="1537"/>
      <c r="GY50" s="1537"/>
      <c r="GZ50" s="1537"/>
      <c r="HA50" s="1537"/>
      <c r="HB50" s="1537"/>
      <c r="HC50" s="1537"/>
      <c r="HD50" s="1537"/>
      <c r="HE50" s="1537"/>
      <c r="HF50" s="1537"/>
      <c r="HG50" s="1537"/>
      <c r="HH50" s="1537"/>
      <c r="HI50" s="1537"/>
      <c r="HJ50" s="1537"/>
      <c r="HK50" s="1537"/>
      <c r="HL50" s="1537"/>
      <c r="HM50" s="1537"/>
      <c r="HN50" s="1537"/>
      <c r="HO50" s="1537"/>
      <c r="HP50" s="1537"/>
      <c r="HQ50" s="1537"/>
      <c r="HR50" s="1537"/>
      <c r="HS50" s="1537"/>
      <c r="HT50" s="1537"/>
      <c r="HU50" s="1537"/>
      <c r="HV50" s="1537"/>
      <c r="HW50" s="1537"/>
      <c r="HX50" s="1537"/>
      <c r="HY50" s="1537"/>
      <c r="HZ50" s="1537"/>
      <c r="IA50" s="1537"/>
      <c r="IB50" s="1537"/>
      <c r="IC50" s="1537"/>
      <c r="ID50" s="1537"/>
      <c r="IE50" s="1537"/>
      <c r="IF50" s="1537"/>
      <c r="IG50" s="1537"/>
      <c r="IH50" s="1537"/>
      <c r="II50" s="1537"/>
      <c r="IJ50" s="1537"/>
      <c r="IK50" s="1537"/>
      <c r="IL50" s="1537"/>
      <c r="IM50" s="1537"/>
      <c r="IN50" s="1537"/>
      <c r="IO50" s="1537"/>
      <c r="IP50" s="1537"/>
      <c r="IQ50" s="1537"/>
      <c r="IR50" s="1537"/>
      <c r="IS50" s="1537"/>
    </row>
    <row r="51" spans="1:253" s="324" customFormat="1">
      <c r="A51" s="250" t="s">
        <v>1824</v>
      </c>
      <c r="B51" s="1538">
        <f>'Sources and Uses Budget'!$C50</f>
        <v>33319</v>
      </c>
      <c r="C51" s="1538">
        <f>'Sources and Uses Budget'!$C50</f>
        <v>33319</v>
      </c>
      <c r="D51" s="1539">
        <f t="shared" si="0"/>
        <v>0</v>
      </c>
      <c r="E51" s="1540"/>
      <c r="F51" s="1541"/>
      <c r="G51" s="1536"/>
      <c r="H51" s="1537"/>
      <c r="I51" s="1537"/>
      <c r="J51" s="1537"/>
      <c r="K51" s="1537"/>
      <c r="L51" s="1537"/>
      <c r="M51" s="1537"/>
      <c r="N51" s="1537"/>
      <c r="O51" s="1537"/>
      <c r="P51" s="1537"/>
      <c r="Q51" s="1537"/>
      <c r="R51" s="1537"/>
      <c r="S51" s="1537"/>
      <c r="T51" s="1537"/>
      <c r="U51" s="1537"/>
      <c r="V51" s="1537"/>
      <c r="W51" s="1537"/>
      <c r="X51" s="1537"/>
      <c r="Y51" s="1537"/>
      <c r="Z51" s="1537"/>
      <c r="AA51" s="1537"/>
      <c r="AB51" s="1537"/>
      <c r="AC51" s="1537"/>
      <c r="AD51" s="1537"/>
      <c r="AE51" s="1537"/>
      <c r="AF51" s="1537"/>
      <c r="AG51" s="1537"/>
      <c r="AH51" s="1537"/>
      <c r="AI51" s="1537"/>
      <c r="AJ51" s="1537"/>
      <c r="AK51" s="1537"/>
      <c r="AL51" s="1537"/>
      <c r="AM51" s="1537"/>
      <c r="AN51" s="1537"/>
      <c r="AO51" s="1537"/>
      <c r="AP51" s="1537"/>
      <c r="AQ51" s="1537"/>
      <c r="AR51" s="1537"/>
      <c r="AS51" s="1537"/>
      <c r="AT51" s="1537"/>
      <c r="AU51" s="1537"/>
      <c r="AV51" s="1537"/>
      <c r="AW51" s="1537"/>
      <c r="AX51" s="1537"/>
      <c r="AY51" s="1537"/>
      <c r="AZ51" s="1537"/>
      <c r="BA51" s="1537"/>
      <c r="BB51" s="1537"/>
      <c r="BC51" s="1537"/>
      <c r="BD51" s="1537"/>
      <c r="BE51" s="1537"/>
      <c r="BF51" s="1537"/>
      <c r="BG51" s="1537"/>
      <c r="BH51" s="1537"/>
      <c r="BI51" s="1537"/>
      <c r="BJ51" s="1537"/>
      <c r="BK51" s="1537"/>
      <c r="BL51" s="1537"/>
      <c r="BM51" s="1537"/>
      <c r="BN51" s="1537"/>
      <c r="BO51" s="1537"/>
      <c r="BP51" s="1537"/>
      <c r="BQ51" s="1537"/>
      <c r="BR51" s="1537"/>
      <c r="BS51" s="1537"/>
      <c r="BT51" s="1537"/>
      <c r="BU51" s="1537"/>
      <c r="BV51" s="1537"/>
      <c r="BW51" s="1537"/>
      <c r="BX51" s="1537"/>
      <c r="BY51" s="1537"/>
      <c r="BZ51" s="1537"/>
      <c r="CA51" s="1537"/>
      <c r="CB51" s="1537"/>
      <c r="CC51" s="1537"/>
      <c r="CD51" s="1537"/>
      <c r="CE51" s="1537"/>
      <c r="CF51" s="1537"/>
      <c r="CG51" s="1537"/>
      <c r="CH51" s="1537"/>
      <c r="CI51" s="1537"/>
      <c r="CJ51" s="1537"/>
      <c r="CK51" s="1537"/>
      <c r="CL51" s="1537"/>
      <c r="CM51" s="1537"/>
      <c r="CN51" s="1537"/>
      <c r="CO51" s="1537"/>
      <c r="CP51" s="1537"/>
      <c r="CQ51" s="1537"/>
      <c r="CR51" s="1537"/>
      <c r="CS51" s="1537"/>
      <c r="CT51" s="1537"/>
      <c r="CU51" s="1537"/>
      <c r="CV51" s="1537"/>
      <c r="CW51" s="1537"/>
      <c r="CX51" s="1537"/>
      <c r="CY51" s="1537"/>
      <c r="CZ51" s="1537"/>
      <c r="DA51" s="1537"/>
      <c r="DB51" s="1537"/>
      <c r="DC51" s="1537"/>
      <c r="DD51" s="1537"/>
      <c r="DE51" s="1537"/>
      <c r="DF51" s="1537"/>
      <c r="DG51" s="1537"/>
      <c r="DH51" s="1537"/>
      <c r="DI51" s="1537"/>
      <c r="DJ51" s="1537"/>
      <c r="DK51" s="1537"/>
      <c r="DL51" s="1537"/>
      <c r="DM51" s="1537"/>
      <c r="DN51" s="1537"/>
      <c r="DO51" s="1537"/>
      <c r="DP51" s="1537"/>
      <c r="DQ51" s="1537"/>
      <c r="DR51" s="1537"/>
      <c r="DS51" s="1537"/>
      <c r="DT51" s="1537"/>
      <c r="DU51" s="1537"/>
      <c r="DV51" s="1537"/>
      <c r="DW51" s="1537"/>
      <c r="DX51" s="1537"/>
      <c r="DY51" s="1537"/>
      <c r="DZ51" s="1537"/>
      <c r="EA51" s="1537"/>
      <c r="EB51" s="1537"/>
      <c r="EC51" s="1537"/>
      <c r="ED51" s="1537"/>
      <c r="EE51" s="1537"/>
      <c r="EF51" s="1537"/>
      <c r="EG51" s="1537"/>
      <c r="EH51" s="1537"/>
      <c r="EI51" s="1537"/>
      <c r="EJ51" s="1537"/>
      <c r="EK51" s="1537"/>
      <c r="EL51" s="1537"/>
      <c r="EM51" s="1537"/>
      <c r="EN51" s="1537"/>
      <c r="EO51" s="1537"/>
      <c r="EP51" s="1537"/>
      <c r="EQ51" s="1537"/>
      <c r="ER51" s="1537"/>
      <c r="ES51" s="1537"/>
      <c r="ET51" s="1537"/>
      <c r="EU51" s="1537"/>
      <c r="EV51" s="1537"/>
      <c r="EW51" s="1537"/>
      <c r="EX51" s="1537"/>
      <c r="EY51" s="1537"/>
      <c r="EZ51" s="1537"/>
      <c r="FA51" s="1537"/>
      <c r="FB51" s="1537"/>
      <c r="FC51" s="1537"/>
      <c r="FD51" s="1537"/>
      <c r="FE51" s="1537"/>
      <c r="FF51" s="1537"/>
      <c r="FG51" s="1537"/>
      <c r="FH51" s="1537"/>
      <c r="FI51" s="1537"/>
      <c r="FJ51" s="1537"/>
      <c r="FK51" s="1537"/>
      <c r="FL51" s="1537"/>
      <c r="FM51" s="1537"/>
      <c r="FN51" s="1537"/>
      <c r="FO51" s="1537"/>
      <c r="FP51" s="1537"/>
      <c r="FQ51" s="1537"/>
      <c r="FR51" s="1537"/>
      <c r="FS51" s="1537"/>
      <c r="FT51" s="1537"/>
      <c r="FU51" s="1537"/>
      <c r="FV51" s="1537"/>
      <c r="FW51" s="1537"/>
      <c r="FX51" s="1537"/>
      <c r="FY51" s="1537"/>
      <c r="FZ51" s="1537"/>
      <c r="GA51" s="1537"/>
      <c r="GB51" s="1537"/>
      <c r="GC51" s="1537"/>
      <c r="GD51" s="1537"/>
      <c r="GE51" s="1537"/>
      <c r="GF51" s="1537"/>
      <c r="GG51" s="1537"/>
      <c r="GH51" s="1537"/>
      <c r="GI51" s="1537"/>
      <c r="GJ51" s="1537"/>
      <c r="GK51" s="1537"/>
      <c r="GL51" s="1537"/>
      <c r="GM51" s="1537"/>
      <c r="GN51" s="1537"/>
      <c r="GO51" s="1537"/>
      <c r="GP51" s="1537"/>
      <c r="GQ51" s="1537"/>
      <c r="GR51" s="1537"/>
      <c r="GS51" s="1537"/>
      <c r="GT51" s="1537"/>
      <c r="GU51" s="1537"/>
      <c r="GV51" s="1537"/>
      <c r="GW51" s="1537"/>
      <c r="GX51" s="1537"/>
      <c r="GY51" s="1537"/>
      <c r="GZ51" s="1537"/>
      <c r="HA51" s="1537"/>
      <c r="HB51" s="1537"/>
      <c r="HC51" s="1537"/>
      <c r="HD51" s="1537"/>
      <c r="HE51" s="1537"/>
      <c r="HF51" s="1537"/>
      <c r="HG51" s="1537"/>
      <c r="HH51" s="1537"/>
      <c r="HI51" s="1537"/>
      <c r="HJ51" s="1537"/>
      <c r="HK51" s="1537"/>
      <c r="HL51" s="1537"/>
      <c r="HM51" s="1537"/>
      <c r="HN51" s="1537"/>
      <c r="HO51" s="1537"/>
      <c r="HP51" s="1537"/>
      <c r="HQ51" s="1537"/>
      <c r="HR51" s="1537"/>
      <c r="HS51" s="1537"/>
      <c r="HT51" s="1537"/>
      <c r="HU51" s="1537"/>
      <c r="HV51" s="1537"/>
      <c r="HW51" s="1537"/>
      <c r="HX51" s="1537"/>
      <c r="HY51" s="1537"/>
      <c r="HZ51" s="1537"/>
      <c r="IA51" s="1537"/>
      <c r="IB51" s="1537"/>
      <c r="IC51" s="1537"/>
      <c r="ID51" s="1537"/>
      <c r="IE51" s="1537"/>
      <c r="IF51" s="1537"/>
      <c r="IG51" s="1537"/>
      <c r="IH51" s="1537"/>
      <c r="II51" s="1537"/>
      <c r="IJ51" s="1537"/>
      <c r="IK51" s="1537"/>
      <c r="IL51" s="1537"/>
      <c r="IM51" s="1537"/>
      <c r="IN51" s="1537"/>
      <c r="IO51" s="1537"/>
      <c r="IP51" s="1537"/>
      <c r="IQ51" s="1537"/>
      <c r="IR51" s="1537"/>
      <c r="IS51" s="1537"/>
    </row>
    <row r="52" spans="1:253" s="324" customFormat="1">
      <c r="A52" s="250" t="s">
        <v>1825</v>
      </c>
      <c r="B52" s="1538">
        <f>'Sources and Uses Budget'!$C51</f>
        <v>136500</v>
      </c>
      <c r="C52" s="1538">
        <f>'Sources and Uses Budget'!$C51</f>
        <v>136500</v>
      </c>
      <c r="D52" s="1539">
        <f t="shared" si="0"/>
        <v>0</v>
      </c>
      <c r="E52" s="1540"/>
      <c r="F52" s="1541"/>
      <c r="G52" s="1536"/>
      <c r="H52" s="1537"/>
      <c r="I52" s="1537"/>
      <c r="J52" s="1537"/>
      <c r="K52" s="1537"/>
      <c r="L52" s="1537"/>
      <c r="M52" s="1537"/>
      <c r="N52" s="1537"/>
      <c r="O52" s="1537"/>
      <c r="P52" s="1537"/>
      <c r="Q52" s="1537"/>
      <c r="R52" s="1537"/>
      <c r="S52" s="1537"/>
      <c r="T52" s="1537"/>
      <c r="U52" s="1537"/>
      <c r="V52" s="1537"/>
      <c r="W52" s="1537"/>
      <c r="X52" s="1537"/>
      <c r="Y52" s="1537"/>
      <c r="Z52" s="1537"/>
      <c r="AA52" s="1537"/>
      <c r="AB52" s="1537"/>
      <c r="AC52" s="1537"/>
      <c r="AD52" s="1537"/>
      <c r="AE52" s="1537"/>
      <c r="AF52" s="1537"/>
      <c r="AG52" s="1537"/>
      <c r="AH52" s="1537"/>
      <c r="AI52" s="1537"/>
      <c r="AJ52" s="1537"/>
      <c r="AK52" s="1537"/>
      <c r="AL52" s="1537"/>
      <c r="AM52" s="1537"/>
      <c r="AN52" s="1537"/>
      <c r="AO52" s="1537"/>
      <c r="AP52" s="1537"/>
      <c r="AQ52" s="1537"/>
      <c r="AR52" s="1537"/>
      <c r="AS52" s="1537"/>
      <c r="AT52" s="1537"/>
      <c r="AU52" s="1537"/>
      <c r="AV52" s="1537"/>
      <c r="AW52" s="1537"/>
      <c r="AX52" s="1537"/>
      <c r="AY52" s="1537"/>
      <c r="AZ52" s="1537"/>
      <c r="BA52" s="1537"/>
      <c r="BB52" s="1537"/>
      <c r="BC52" s="1537"/>
      <c r="BD52" s="1537"/>
      <c r="BE52" s="1537"/>
      <c r="BF52" s="1537"/>
      <c r="BG52" s="1537"/>
      <c r="BH52" s="1537"/>
      <c r="BI52" s="1537"/>
      <c r="BJ52" s="1537"/>
      <c r="BK52" s="1537"/>
      <c r="BL52" s="1537"/>
      <c r="BM52" s="1537"/>
      <c r="BN52" s="1537"/>
      <c r="BO52" s="1537"/>
      <c r="BP52" s="1537"/>
      <c r="BQ52" s="1537"/>
      <c r="BR52" s="1537"/>
      <c r="BS52" s="1537"/>
      <c r="BT52" s="1537"/>
      <c r="BU52" s="1537"/>
      <c r="BV52" s="1537"/>
      <c r="BW52" s="1537"/>
      <c r="BX52" s="1537"/>
      <c r="BY52" s="1537"/>
      <c r="BZ52" s="1537"/>
      <c r="CA52" s="1537"/>
      <c r="CB52" s="1537"/>
      <c r="CC52" s="1537"/>
      <c r="CD52" s="1537"/>
      <c r="CE52" s="1537"/>
      <c r="CF52" s="1537"/>
      <c r="CG52" s="1537"/>
      <c r="CH52" s="1537"/>
      <c r="CI52" s="1537"/>
      <c r="CJ52" s="1537"/>
      <c r="CK52" s="1537"/>
      <c r="CL52" s="1537"/>
      <c r="CM52" s="1537"/>
      <c r="CN52" s="1537"/>
      <c r="CO52" s="1537"/>
      <c r="CP52" s="1537"/>
      <c r="CQ52" s="1537"/>
      <c r="CR52" s="1537"/>
      <c r="CS52" s="1537"/>
      <c r="CT52" s="1537"/>
      <c r="CU52" s="1537"/>
      <c r="CV52" s="1537"/>
      <c r="CW52" s="1537"/>
      <c r="CX52" s="1537"/>
      <c r="CY52" s="1537"/>
      <c r="CZ52" s="1537"/>
      <c r="DA52" s="1537"/>
      <c r="DB52" s="1537"/>
      <c r="DC52" s="1537"/>
      <c r="DD52" s="1537"/>
      <c r="DE52" s="1537"/>
      <c r="DF52" s="1537"/>
      <c r="DG52" s="1537"/>
      <c r="DH52" s="1537"/>
      <c r="DI52" s="1537"/>
      <c r="DJ52" s="1537"/>
      <c r="DK52" s="1537"/>
      <c r="DL52" s="1537"/>
      <c r="DM52" s="1537"/>
      <c r="DN52" s="1537"/>
      <c r="DO52" s="1537"/>
      <c r="DP52" s="1537"/>
      <c r="DQ52" s="1537"/>
      <c r="DR52" s="1537"/>
      <c r="DS52" s="1537"/>
      <c r="DT52" s="1537"/>
      <c r="DU52" s="1537"/>
      <c r="DV52" s="1537"/>
      <c r="DW52" s="1537"/>
      <c r="DX52" s="1537"/>
      <c r="DY52" s="1537"/>
      <c r="DZ52" s="1537"/>
      <c r="EA52" s="1537"/>
      <c r="EB52" s="1537"/>
      <c r="EC52" s="1537"/>
      <c r="ED52" s="1537"/>
      <c r="EE52" s="1537"/>
      <c r="EF52" s="1537"/>
      <c r="EG52" s="1537"/>
      <c r="EH52" s="1537"/>
      <c r="EI52" s="1537"/>
      <c r="EJ52" s="1537"/>
      <c r="EK52" s="1537"/>
      <c r="EL52" s="1537"/>
      <c r="EM52" s="1537"/>
      <c r="EN52" s="1537"/>
      <c r="EO52" s="1537"/>
      <c r="EP52" s="1537"/>
      <c r="EQ52" s="1537"/>
      <c r="ER52" s="1537"/>
      <c r="ES52" s="1537"/>
      <c r="ET52" s="1537"/>
      <c r="EU52" s="1537"/>
      <c r="EV52" s="1537"/>
      <c r="EW52" s="1537"/>
      <c r="EX52" s="1537"/>
      <c r="EY52" s="1537"/>
      <c r="EZ52" s="1537"/>
      <c r="FA52" s="1537"/>
      <c r="FB52" s="1537"/>
      <c r="FC52" s="1537"/>
      <c r="FD52" s="1537"/>
      <c r="FE52" s="1537"/>
      <c r="FF52" s="1537"/>
      <c r="FG52" s="1537"/>
      <c r="FH52" s="1537"/>
      <c r="FI52" s="1537"/>
      <c r="FJ52" s="1537"/>
      <c r="FK52" s="1537"/>
      <c r="FL52" s="1537"/>
      <c r="FM52" s="1537"/>
      <c r="FN52" s="1537"/>
      <c r="FO52" s="1537"/>
      <c r="FP52" s="1537"/>
      <c r="FQ52" s="1537"/>
      <c r="FR52" s="1537"/>
      <c r="FS52" s="1537"/>
      <c r="FT52" s="1537"/>
      <c r="FU52" s="1537"/>
      <c r="FV52" s="1537"/>
      <c r="FW52" s="1537"/>
      <c r="FX52" s="1537"/>
      <c r="FY52" s="1537"/>
      <c r="FZ52" s="1537"/>
      <c r="GA52" s="1537"/>
      <c r="GB52" s="1537"/>
      <c r="GC52" s="1537"/>
      <c r="GD52" s="1537"/>
      <c r="GE52" s="1537"/>
      <c r="GF52" s="1537"/>
      <c r="GG52" s="1537"/>
      <c r="GH52" s="1537"/>
      <c r="GI52" s="1537"/>
      <c r="GJ52" s="1537"/>
      <c r="GK52" s="1537"/>
      <c r="GL52" s="1537"/>
      <c r="GM52" s="1537"/>
      <c r="GN52" s="1537"/>
      <c r="GO52" s="1537"/>
      <c r="GP52" s="1537"/>
      <c r="GQ52" s="1537"/>
      <c r="GR52" s="1537"/>
      <c r="GS52" s="1537"/>
      <c r="GT52" s="1537"/>
      <c r="GU52" s="1537"/>
      <c r="GV52" s="1537"/>
      <c r="GW52" s="1537"/>
      <c r="GX52" s="1537"/>
      <c r="GY52" s="1537"/>
      <c r="GZ52" s="1537"/>
      <c r="HA52" s="1537"/>
      <c r="HB52" s="1537"/>
      <c r="HC52" s="1537"/>
      <c r="HD52" s="1537"/>
      <c r="HE52" s="1537"/>
      <c r="HF52" s="1537"/>
      <c r="HG52" s="1537"/>
      <c r="HH52" s="1537"/>
      <c r="HI52" s="1537"/>
      <c r="HJ52" s="1537"/>
      <c r="HK52" s="1537"/>
      <c r="HL52" s="1537"/>
      <c r="HM52" s="1537"/>
      <c r="HN52" s="1537"/>
      <c r="HO52" s="1537"/>
      <c r="HP52" s="1537"/>
      <c r="HQ52" s="1537"/>
      <c r="HR52" s="1537"/>
      <c r="HS52" s="1537"/>
      <c r="HT52" s="1537"/>
      <c r="HU52" s="1537"/>
      <c r="HV52" s="1537"/>
      <c r="HW52" s="1537"/>
      <c r="HX52" s="1537"/>
      <c r="HY52" s="1537"/>
      <c r="HZ52" s="1537"/>
      <c r="IA52" s="1537"/>
      <c r="IB52" s="1537"/>
      <c r="IC52" s="1537"/>
      <c r="ID52" s="1537"/>
      <c r="IE52" s="1537"/>
      <c r="IF52" s="1537"/>
      <c r="IG52" s="1537"/>
      <c r="IH52" s="1537"/>
      <c r="II52" s="1537"/>
      <c r="IJ52" s="1537"/>
      <c r="IK52" s="1537"/>
      <c r="IL52" s="1537"/>
      <c r="IM52" s="1537"/>
      <c r="IN52" s="1537"/>
      <c r="IO52" s="1537"/>
      <c r="IP52" s="1537"/>
      <c r="IQ52" s="1537"/>
      <c r="IR52" s="1537"/>
      <c r="IS52" s="1537"/>
    </row>
    <row r="53" spans="1:253" s="324" customFormat="1">
      <c r="A53" s="250" t="s">
        <v>1826</v>
      </c>
      <c r="B53" s="1538">
        <f>'Sources and Uses Budget'!$C52</f>
        <v>165000</v>
      </c>
      <c r="C53" s="1538">
        <f>'Sources and Uses Budget'!$C52</f>
        <v>165000</v>
      </c>
      <c r="D53" s="1539">
        <f t="shared" si="0"/>
        <v>0</v>
      </c>
      <c r="E53" s="1540"/>
      <c r="F53" s="1541"/>
      <c r="G53" s="1536"/>
      <c r="H53" s="1537"/>
      <c r="I53" s="1537"/>
      <c r="J53" s="1537"/>
      <c r="K53" s="1537"/>
      <c r="L53" s="1537"/>
      <c r="M53" s="1537"/>
      <c r="N53" s="1537"/>
      <c r="O53" s="1537"/>
      <c r="P53" s="1537"/>
      <c r="Q53" s="1537"/>
      <c r="R53" s="1537"/>
      <c r="S53" s="1537"/>
      <c r="T53" s="1537"/>
      <c r="U53" s="1537"/>
      <c r="V53" s="1537"/>
      <c r="W53" s="1537"/>
      <c r="X53" s="1537"/>
      <c r="Y53" s="1537"/>
      <c r="Z53" s="1537"/>
      <c r="AA53" s="1537"/>
      <c r="AB53" s="1537"/>
      <c r="AC53" s="1537"/>
      <c r="AD53" s="1537"/>
      <c r="AE53" s="1537"/>
      <c r="AF53" s="1537"/>
      <c r="AG53" s="1537"/>
      <c r="AH53" s="1537"/>
      <c r="AI53" s="1537"/>
      <c r="AJ53" s="1537"/>
      <c r="AK53" s="1537"/>
      <c r="AL53" s="1537"/>
      <c r="AM53" s="1537"/>
      <c r="AN53" s="1537"/>
      <c r="AO53" s="1537"/>
      <c r="AP53" s="1537"/>
      <c r="AQ53" s="1537"/>
      <c r="AR53" s="1537"/>
      <c r="AS53" s="1537"/>
      <c r="AT53" s="1537"/>
      <c r="AU53" s="1537"/>
      <c r="AV53" s="1537"/>
      <c r="AW53" s="1537"/>
      <c r="AX53" s="1537"/>
      <c r="AY53" s="1537"/>
      <c r="AZ53" s="1537"/>
      <c r="BA53" s="1537"/>
      <c r="BB53" s="1537"/>
      <c r="BC53" s="1537"/>
      <c r="BD53" s="1537"/>
      <c r="BE53" s="1537"/>
      <c r="BF53" s="1537"/>
      <c r="BG53" s="1537"/>
      <c r="BH53" s="1537"/>
      <c r="BI53" s="1537"/>
      <c r="BJ53" s="1537"/>
      <c r="BK53" s="1537"/>
      <c r="BL53" s="1537"/>
      <c r="BM53" s="1537"/>
      <c r="BN53" s="1537"/>
      <c r="BO53" s="1537"/>
      <c r="BP53" s="1537"/>
      <c r="BQ53" s="1537"/>
      <c r="BR53" s="1537"/>
      <c r="BS53" s="1537"/>
      <c r="BT53" s="1537"/>
      <c r="BU53" s="1537"/>
      <c r="BV53" s="1537"/>
      <c r="BW53" s="1537"/>
      <c r="BX53" s="1537"/>
      <c r="BY53" s="1537"/>
      <c r="BZ53" s="1537"/>
      <c r="CA53" s="1537"/>
      <c r="CB53" s="1537"/>
      <c r="CC53" s="1537"/>
      <c r="CD53" s="1537"/>
      <c r="CE53" s="1537"/>
      <c r="CF53" s="1537"/>
      <c r="CG53" s="1537"/>
      <c r="CH53" s="1537"/>
      <c r="CI53" s="1537"/>
      <c r="CJ53" s="1537"/>
      <c r="CK53" s="1537"/>
      <c r="CL53" s="1537"/>
      <c r="CM53" s="1537"/>
      <c r="CN53" s="1537"/>
      <c r="CO53" s="1537"/>
      <c r="CP53" s="1537"/>
      <c r="CQ53" s="1537"/>
      <c r="CR53" s="1537"/>
      <c r="CS53" s="1537"/>
      <c r="CT53" s="1537"/>
      <c r="CU53" s="1537"/>
      <c r="CV53" s="1537"/>
      <c r="CW53" s="1537"/>
      <c r="CX53" s="1537"/>
      <c r="CY53" s="1537"/>
      <c r="CZ53" s="1537"/>
      <c r="DA53" s="1537"/>
      <c r="DB53" s="1537"/>
      <c r="DC53" s="1537"/>
      <c r="DD53" s="1537"/>
      <c r="DE53" s="1537"/>
      <c r="DF53" s="1537"/>
      <c r="DG53" s="1537"/>
      <c r="DH53" s="1537"/>
      <c r="DI53" s="1537"/>
      <c r="DJ53" s="1537"/>
      <c r="DK53" s="1537"/>
      <c r="DL53" s="1537"/>
      <c r="DM53" s="1537"/>
      <c r="DN53" s="1537"/>
      <c r="DO53" s="1537"/>
      <c r="DP53" s="1537"/>
      <c r="DQ53" s="1537"/>
      <c r="DR53" s="1537"/>
      <c r="DS53" s="1537"/>
      <c r="DT53" s="1537"/>
      <c r="DU53" s="1537"/>
      <c r="DV53" s="1537"/>
      <c r="DW53" s="1537"/>
      <c r="DX53" s="1537"/>
      <c r="DY53" s="1537"/>
      <c r="DZ53" s="1537"/>
      <c r="EA53" s="1537"/>
      <c r="EB53" s="1537"/>
      <c r="EC53" s="1537"/>
      <c r="ED53" s="1537"/>
      <c r="EE53" s="1537"/>
      <c r="EF53" s="1537"/>
      <c r="EG53" s="1537"/>
      <c r="EH53" s="1537"/>
      <c r="EI53" s="1537"/>
      <c r="EJ53" s="1537"/>
      <c r="EK53" s="1537"/>
      <c r="EL53" s="1537"/>
      <c r="EM53" s="1537"/>
      <c r="EN53" s="1537"/>
      <c r="EO53" s="1537"/>
      <c r="EP53" s="1537"/>
      <c r="EQ53" s="1537"/>
      <c r="ER53" s="1537"/>
      <c r="ES53" s="1537"/>
      <c r="ET53" s="1537"/>
      <c r="EU53" s="1537"/>
      <c r="EV53" s="1537"/>
      <c r="EW53" s="1537"/>
      <c r="EX53" s="1537"/>
      <c r="EY53" s="1537"/>
      <c r="EZ53" s="1537"/>
      <c r="FA53" s="1537"/>
      <c r="FB53" s="1537"/>
      <c r="FC53" s="1537"/>
      <c r="FD53" s="1537"/>
      <c r="FE53" s="1537"/>
      <c r="FF53" s="1537"/>
      <c r="FG53" s="1537"/>
      <c r="FH53" s="1537"/>
      <c r="FI53" s="1537"/>
      <c r="FJ53" s="1537"/>
      <c r="FK53" s="1537"/>
      <c r="FL53" s="1537"/>
      <c r="FM53" s="1537"/>
      <c r="FN53" s="1537"/>
      <c r="FO53" s="1537"/>
      <c r="FP53" s="1537"/>
      <c r="FQ53" s="1537"/>
      <c r="FR53" s="1537"/>
      <c r="FS53" s="1537"/>
      <c r="FT53" s="1537"/>
      <c r="FU53" s="1537"/>
      <c r="FV53" s="1537"/>
      <c r="FW53" s="1537"/>
      <c r="FX53" s="1537"/>
      <c r="FY53" s="1537"/>
      <c r="FZ53" s="1537"/>
      <c r="GA53" s="1537"/>
      <c r="GB53" s="1537"/>
      <c r="GC53" s="1537"/>
      <c r="GD53" s="1537"/>
      <c r="GE53" s="1537"/>
      <c r="GF53" s="1537"/>
      <c r="GG53" s="1537"/>
      <c r="GH53" s="1537"/>
      <c r="GI53" s="1537"/>
      <c r="GJ53" s="1537"/>
      <c r="GK53" s="1537"/>
      <c r="GL53" s="1537"/>
      <c r="GM53" s="1537"/>
      <c r="GN53" s="1537"/>
      <c r="GO53" s="1537"/>
      <c r="GP53" s="1537"/>
      <c r="GQ53" s="1537"/>
      <c r="GR53" s="1537"/>
      <c r="GS53" s="1537"/>
      <c r="GT53" s="1537"/>
      <c r="GU53" s="1537"/>
      <c r="GV53" s="1537"/>
      <c r="GW53" s="1537"/>
      <c r="GX53" s="1537"/>
      <c r="GY53" s="1537"/>
      <c r="GZ53" s="1537"/>
      <c r="HA53" s="1537"/>
      <c r="HB53" s="1537"/>
      <c r="HC53" s="1537"/>
      <c r="HD53" s="1537"/>
      <c r="HE53" s="1537"/>
      <c r="HF53" s="1537"/>
      <c r="HG53" s="1537"/>
      <c r="HH53" s="1537"/>
      <c r="HI53" s="1537"/>
      <c r="HJ53" s="1537"/>
      <c r="HK53" s="1537"/>
      <c r="HL53" s="1537"/>
      <c r="HM53" s="1537"/>
      <c r="HN53" s="1537"/>
      <c r="HO53" s="1537"/>
      <c r="HP53" s="1537"/>
      <c r="HQ53" s="1537"/>
      <c r="HR53" s="1537"/>
      <c r="HS53" s="1537"/>
      <c r="HT53" s="1537"/>
      <c r="HU53" s="1537"/>
      <c r="HV53" s="1537"/>
      <c r="HW53" s="1537"/>
      <c r="HX53" s="1537"/>
      <c r="HY53" s="1537"/>
      <c r="HZ53" s="1537"/>
      <c r="IA53" s="1537"/>
      <c r="IB53" s="1537"/>
      <c r="IC53" s="1537"/>
      <c r="ID53" s="1537"/>
      <c r="IE53" s="1537"/>
      <c r="IF53" s="1537"/>
      <c r="IG53" s="1537"/>
      <c r="IH53" s="1537"/>
      <c r="II53" s="1537"/>
      <c r="IJ53" s="1537"/>
      <c r="IK53" s="1537"/>
      <c r="IL53" s="1537"/>
      <c r="IM53" s="1537"/>
      <c r="IN53" s="1537"/>
      <c r="IO53" s="1537"/>
      <c r="IP53" s="1537"/>
      <c r="IQ53" s="1537"/>
      <c r="IR53" s="1537"/>
      <c r="IS53" s="1537"/>
    </row>
    <row r="54" spans="1:253" s="324" customFormat="1" ht="23.25">
      <c r="A54" s="555" t="str">
        <f>'Sources and Uses Budget'!A53</f>
        <v>Other: Construction Lender Expenses &amp; Counsel</v>
      </c>
      <c r="B54" s="1538">
        <f>'Sources and Uses Budget'!$C53</f>
        <v>116647</v>
      </c>
      <c r="C54" s="1538">
        <f>'Sources and Uses Budget'!$C53</f>
        <v>116647</v>
      </c>
      <c r="D54" s="1539">
        <f t="shared" si="0"/>
        <v>0</v>
      </c>
      <c r="E54" s="1540"/>
      <c r="F54" s="1541"/>
      <c r="G54" s="1536"/>
      <c r="H54" s="1537"/>
      <c r="I54" s="1537"/>
      <c r="J54" s="1537"/>
      <c r="K54" s="1537"/>
      <c r="L54" s="1537"/>
      <c r="M54" s="1537"/>
      <c r="N54" s="1537"/>
      <c r="O54" s="1537"/>
      <c r="P54" s="1537"/>
      <c r="Q54" s="1537"/>
      <c r="R54" s="1537"/>
      <c r="S54" s="1537"/>
      <c r="T54" s="1537"/>
      <c r="U54" s="1537"/>
      <c r="V54" s="1537"/>
      <c r="W54" s="1537"/>
      <c r="X54" s="1537"/>
      <c r="Y54" s="1537"/>
      <c r="Z54" s="1537"/>
      <c r="AA54" s="1537"/>
      <c r="AB54" s="1537"/>
      <c r="AC54" s="1537"/>
      <c r="AD54" s="1537"/>
      <c r="AE54" s="1537"/>
      <c r="AF54" s="1537"/>
      <c r="AG54" s="1537"/>
      <c r="AH54" s="1537"/>
      <c r="AI54" s="1537"/>
      <c r="AJ54" s="1537"/>
      <c r="AK54" s="1537"/>
      <c r="AL54" s="1537"/>
      <c r="AM54" s="1537"/>
      <c r="AN54" s="1537"/>
      <c r="AO54" s="1537"/>
      <c r="AP54" s="1537"/>
      <c r="AQ54" s="1537"/>
      <c r="AR54" s="1537"/>
      <c r="AS54" s="1537"/>
      <c r="AT54" s="1537"/>
      <c r="AU54" s="1537"/>
      <c r="AV54" s="1537"/>
      <c r="AW54" s="1537"/>
      <c r="AX54" s="1537"/>
      <c r="AY54" s="1537"/>
      <c r="AZ54" s="1537"/>
      <c r="BA54" s="1537"/>
      <c r="BB54" s="1537"/>
      <c r="BC54" s="1537"/>
      <c r="BD54" s="1537"/>
      <c r="BE54" s="1537"/>
      <c r="BF54" s="1537"/>
      <c r="BG54" s="1537"/>
      <c r="BH54" s="1537"/>
      <c r="BI54" s="1537"/>
      <c r="BJ54" s="1537"/>
      <c r="BK54" s="1537"/>
      <c r="BL54" s="1537"/>
      <c r="BM54" s="1537"/>
      <c r="BN54" s="1537"/>
      <c r="BO54" s="1537"/>
      <c r="BP54" s="1537"/>
      <c r="BQ54" s="1537"/>
      <c r="BR54" s="1537"/>
      <c r="BS54" s="1537"/>
      <c r="BT54" s="1537"/>
      <c r="BU54" s="1537"/>
      <c r="BV54" s="1537"/>
      <c r="BW54" s="1537"/>
      <c r="BX54" s="1537"/>
      <c r="BY54" s="1537"/>
      <c r="BZ54" s="1537"/>
      <c r="CA54" s="1537"/>
      <c r="CB54" s="1537"/>
      <c r="CC54" s="1537"/>
      <c r="CD54" s="1537"/>
      <c r="CE54" s="1537"/>
      <c r="CF54" s="1537"/>
      <c r="CG54" s="1537"/>
      <c r="CH54" s="1537"/>
      <c r="CI54" s="1537"/>
      <c r="CJ54" s="1537"/>
      <c r="CK54" s="1537"/>
      <c r="CL54" s="1537"/>
      <c r="CM54" s="1537"/>
      <c r="CN54" s="1537"/>
      <c r="CO54" s="1537"/>
      <c r="CP54" s="1537"/>
      <c r="CQ54" s="1537"/>
      <c r="CR54" s="1537"/>
      <c r="CS54" s="1537"/>
      <c r="CT54" s="1537"/>
      <c r="CU54" s="1537"/>
      <c r="CV54" s="1537"/>
      <c r="CW54" s="1537"/>
      <c r="CX54" s="1537"/>
      <c r="CY54" s="1537"/>
      <c r="CZ54" s="1537"/>
      <c r="DA54" s="1537"/>
      <c r="DB54" s="1537"/>
      <c r="DC54" s="1537"/>
      <c r="DD54" s="1537"/>
      <c r="DE54" s="1537"/>
      <c r="DF54" s="1537"/>
      <c r="DG54" s="1537"/>
      <c r="DH54" s="1537"/>
      <c r="DI54" s="1537"/>
      <c r="DJ54" s="1537"/>
      <c r="DK54" s="1537"/>
      <c r="DL54" s="1537"/>
      <c r="DM54" s="1537"/>
      <c r="DN54" s="1537"/>
      <c r="DO54" s="1537"/>
      <c r="DP54" s="1537"/>
      <c r="DQ54" s="1537"/>
      <c r="DR54" s="1537"/>
      <c r="DS54" s="1537"/>
      <c r="DT54" s="1537"/>
      <c r="DU54" s="1537"/>
      <c r="DV54" s="1537"/>
      <c r="DW54" s="1537"/>
      <c r="DX54" s="1537"/>
      <c r="DY54" s="1537"/>
      <c r="DZ54" s="1537"/>
      <c r="EA54" s="1537"/>
      <c r="EB54" s="1537"/>
      <c r="EC54" s="1537"/>
      <c r="ED54" s="1537"/>
      <c r="EE54" s="1537"/>
      <c r="EF54" s="1537"/>
      <c r="EG54" s="1537"/>
      <c r="EH54" s="1537"/>
      <c r="EI54" s="1537"/>
      <c r="EJ54" s="1537"/>
      <c r="EK54" s="1537"/>
      <c r="EL54" s="1537"/>
      <c r="EM54" s="1537"/>
      <c r="EN54" s="1537"/>
      <c r="EO54" s="1537"/>
      <c r="EP54" s="1537"/>
      <c r="EQ54" s="1537"/>
      <c r="ER54" s="1537"/>
      <c r="ES54" s="1537"/>
      <c r="ET54" s="1537"/>
      <c r="EU54" s="1537"/>
      <c r="EV54" s="1537"/>
      <c r="EW54" s="1537"/>
      <c r="EX54" s="1537"/>
      <c r="EY54" s="1537"/>
      <c r="EZ54" s="1537"/>
      <c r="FA54" s="1537"/>
      <c r="FB54" s="1537"/>
      <c r="FC54" s="1537"/>
      <c r="FD54" s="1537"/>
      <c r="FE54" s="1537"/>
      <c r="FF54" s="1537"/>
      <c r="FG54" s="1537"/>
      <c r="FH54" s="1537"/>
      <c r="FI54" s="1537"/>
      <c r="FJ54" s="1537"/>
      <c r="FK54" s="1537"/>
      <c r="FL54" s="1537"/>
      <c r="FM54" s="1537"/>
      <c r="FN54" s="1537"/>
      <c r="FO54" s="1537"/>
      <c r="FP54" s="1537"/>
      <c r="FQ54" s="1537"/>
      <c r="FR54" s="1537"/>
      <c r="FS54" s="1537"/>
      <c r="FT54" s="1537"/>
      <c r="FU54" s="1537"/>
      <c r="FV54" s="1537"/>
      <c r="FW54" s="1537"/>
      <c r="FX54" s="1537"/>
      <c r="FY54" s="1537"/>
      <c r="FZ54" s="1537"/>
      <c r="GA54" s="1537"/>
      <c r="GB54" s="1537"/>
      <c r="GC54" s="1537"/>
      <c r="GD54" s="1537"/>
      <c r="GE54" s="1537"/>
      <c r="GF54" s="1537"/>
      <c r="GG54" s="1537"/>
      <c r="GH54" s="1537"/>
      <c r="GI54" s="1537"/>
      <c r="GJ54" s="1537"/>
      <c r="GK54" s="1537"/>
      <c r="GL54" s="1537"/>
      <c r="GM54" s="1537"/>
      <c r="GN54" s="1537"/>
      <c r="GO54" s="1537"/>
      <c r="GP54" s="1537"/>
      <c r="GQ54" s="1537"/>
      <c r="GR54" s="1537"/>
      <c r="GS54" s="1537"/>
      <c r="GT54" s="1537"/>
      <c r="GU54" s="1537"/>
      <c r="GV54" s="1537"/>
      <c r="GW54" s="1537"/>
      <c r="GX54" s="1537"/>
      <c r="GY54" s="1537"/>
      <c r="GZ54" s="1537"/>
      <c r="HA54" s="1537"/>
      <c r="HB54" s="1537"/>
      <c r="HC54" s="1537"/>
      <c r="HD54" s="1537"/>
      <c r="HE54" s="1537"/>
      <c r="HF54" s="1537"/>
      <c r="HG54" s="1537"/>
      <c r="HH54" s="1537"/>
      <c r="HI54" s="1537"/>
      <c r="HJ54" s="1537"/>
      <c r="HK54" s="1537"/>
      <c r="HL54" s="1537"/>
      <c r="HM54" s="1537"/>
      <c r="HN54" s="1537"/>
      <c r="HO54" s="1537"/>
      <c r="HP54" s="1537"/>
      <c r="HQ54" s="1537"/>
      <c r="HR54" s="1537"/>
      <c r="HS54" s="1537"/>
      <c r="HT54" s="1537"/>
      <c r="HU54" s="1537"/>
      <c r="HV54" s="1537"/>
      <c r="HW54" s="1537"/>
      <c r="HX54" s="1537"/>
      <c r="HY54" s="1537"/>
      <c r="HZ54" s="1537"/>
      <c r="IA54" s="1537"/>
      <c r="IB54" s="1537"/>
      <c r="IC54" s="1537"/>
      <c r="ID54" s="1537"/>
      <c r="IE54" s="1537"/>
      <c r="IF54" s="1537"/>
      <c r="IG54" s="1537"/>
      <c r="IH54" s="1537"/>
      <c r="II54" s="1537"/>
      <c r="IJ54" s="1537"/>
      <c r="IK54" s="1537"/>
      <c r="IL54" s="1537"/>
      <c r="IM54" s="1537"/>
      <c r="IN54" s="1537"/>
      <c r="IO54" s="1537"/>
      <c r="IP54" s="1537"/>
      <c r="IQ54" s="1537"/>
      <c r="IR54" s="1537"/>
      <c r="IS54" s="1537"/>
    </row>
    <row r="55" spans="1:253" s="326" customFormat="1" ht="13.15">
      <c r="A55" s="242" t="s">
        <v>1828</v>
      </c>
      <c r="B55" s="243">
        <f>SUM(B46:B54)</f>
        <v>1940126</v>
      </c>
      <c r="C55" s="243">
        <f>SUM(C46:C54)</f>
        <v>1940126</v>
      </c>
      <c r="D55" s="1539">
        <f t="shared" si="0"/>
        <v>0</v>
      </c>
      <c r="E55" s="1540"/>
      <c r="F55" s="1541"/>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1417</v>
      </c>
      <c r="B56" s="241"/>
      <c r="C56" s="241"/>
      <c r="D56" s="241"/>
      <c r="E56" s="249"/>
      <c r="F56" s="241"/>
      <c r="G56" s="1536"/>
      <c r="H56" s="1537"/>
      <c r="I56" s="1537"/>
      <c r="J56" s="1537"/>
      <c r="K56" s="1537"/>
      <c r="L56" s="1537"/>
      <c r="M56" s="1537"/>
      <c r="N56" s="1537"/>
      <c r="O56" s="1537"/>
      <c r="P56" s="1537"/>
      <c r="Q56" s="1537"/>
      <c r="R56" s="1537"/>
      <c r="S56" s="1537"/>
      <c r="T56" s="1537"/>
      <c r="U56" s="1537"/>
      <c r="V56" s="1537"/>
      <c r="W56" s="1537"/>
      <c r="X56" s="1537"/>
      <c r="Y56" s="1537"/>
      <c r="Z56" s="1537"/>
      <c r="AA56" s="1537"/>
      <c r="AB56" s="1537"/>
      <c r="AC56" s="1537"/>
      <c r="AD56" s="1537"/>
      <c r="AE56" s="1537"/>
      <c r="AF56" s="1537"/>
      <c r="AG56" s="1537"/>
      <c r="AH56" s="1537"/>
      <c r="AI56" s="1537"/>
      <c r="AJ56" s="1537"/>
      <c r="AK56" s="1537"/>
      <c r="AL56" s="1537"/>
      <c r="AM56" s="1537"/>
      <c r="AN56" s="1537"/>
      <c r="AO56" s="1537"/>
      <c r="AP56" s="1537"/>
      <c r="AQ56" s="1537"/>
      <c r="AR56" s="1537"/>
      <c r="AS56" s="1537"/>
      <c r="AT56" s="1537"/>
      <c r="AU56" s="1537"/>
      <c r="AV56" s="1537"/>
      <c r="AW56" s="1537"/>
      <c r="AX56" s="1537"/>
      <c r="AY56" s="1537"/>
      <c r="AZ56" s="1537"/>
      <c r="BA56" s="1537"/>
      <c r="BB56" s="1537"/>
      <c r="BC56" s="1537"/>
      <c r="BD56" s="1537"/>
      <c r="BE56" s="1537"/>
      <c r="BF56" s="1537"/>
      <c r="BG56" s="1537"/>
      <c r="BH56" s="1537"/>
      <c r="BI56" s="1537"/>
      <c r="BJ56" s="1537"/>
      <c r="BK56" s="1537"/>
      <c r="BL56" s="1537"/>
      <c r="BM56" s="1537"/>
      <c r="BN56" s="1537"/>
      <c r="BO56" s="1537"/>
      <c r="BP56" s="1537"/>
      <c r="BQ56" s="1537"/>
      <c r="BR56" s="1537"/>
      <c r="BS56" s="1537"/>
      <c r="BT56" s="1537"/>
      <c r="BU56" s="1537"/>
      <c r="BV56" s="1537"/>
      <c r="BW56" s="1537"/>
      <c r="BX56" s="1537"/>
      <c r="BY56" s="1537"/>
      <c r="BZ56" s="1537"/>
      <c r="CA56" s="1537"/>
      <c r="CB56" s="1537"/>
      <c r="CC56" s="1537"/>
      <c r="CD56" s="1537"/>
      <c r="CE56" s="1537"/>
      <c r="CF56" s="1537"/>
      <c r="CG56" s="1537"/>
      <c r="CH56" s="1537"/>
      <c r="CI56" s="1537"/>
      <c r="CJ56" s="1537"/>
      <c r="CK56" s="1537"/>
      <c r="CL56" s="1537"/>
      <c r="CM56" s="1537"/>
      <c r="CN56" s="1537"/>
      <c r="CO56" s="1537"/>
      <c r="CP56" s="1537"/>
      <c r="CQ56" s="1537"/>
      <c r="CR56" s="1537"/>
      <c r="CS56" s="1537"/>
      <c r="CT56" s="1537"/>
      <c r="CU56" s="1537"/>
      <c r="CV56" s="1537"/>
      <c r="CW56" s="1537"/>
      <c r="CX56" s="1537"/>
      <c r="CY56" s="1537"/>
      <c r="CZ56" s="1537"/>
      <c r="DA56" s="1537"/>
      <c r="DB56" s="1537"/>
      <c r="DC56" s="1537"/>
      <c r="DD56" s="1537"/>
      <c r="DE56" s="1537"/>
      <c r="DF56" s="1537"/>
      <c r="DG56" s="1537"/>
      <c r="DH56" s="1537"/>
      <c r="DI56" s="1537"/>
      <c r="DJ56" s="1537"/>
      <c r="DK56" s="1537"/>
      <c r="DL56" s="1537"/>
      <c r="DM56" s="1537"/>
      <c r="DN56" s="1537"/>
      <c r="DO56" s="1537"/>
      <c r="DP56" s="1537"/>
      <c r="DQ56" s="1537"/>
      <c r="DR56" s="1537"/>
      <c r="DS56" s="1537"/>
      <c r="DT56" s="1537"/>
      <c r="DU56" s="1537"/>
      <c r="DV56" s="1537"/>
      <c r="DW56" s="1537"/>
      <c r="DX56" s="1537"/>
      <c r="DY56" s="1537"/>
      <c r="DZ56" s="1537"/>
      <c r="EA56" s="1537"/>
      <c r="EB56" s="1537"/>
      <c r="EC56" s="1537"/>
      <c r="ED56" s="1537"/>
      <c r="EE56" s="1537"/>
      <c r="EF56" s="1537"/>
      <c r="EG56" s="1537"/>
      <c r="EH56" s="1537"/>
      <c r="EI56" s="1537"/>
      <c r="EJ56" s="1537"/>
      <c r="EK56" s="1537"/>
      <c r="EL56" s="1537"/>
      <c r="EM56" s="1537"/>
      <c r="EN56" s="1537"/>
      <c r="EO56" s="1537"/>
      <c r="EP56" s="1537"/>
      <c r="EQ56" s="1537"/>
      <c r="ER56" s="1537"/>
      <c r="ES56" s="1537"/>
      <c r="ET56" s="1537"/>
      <c r="EU56" s="1537"/>
      <c r="EV56" s="1537"/>
      <c r="EW56" s="1537"/>
      <c r="EX56" s="1537"/>
      <c r="EY56" s="1537"/>
      <c r="EZ56" s="1537"/>
      <c r="FA56" s="1537"/>
      <c r="FB56" s="1537"/>
      <c r="FC56" s="1537"/>
      <c r="FD56" s="1537"/>
      <c r="FE56" s="1537"/>
      <c r="FF56" s="1537"/>
      <c r="FG56" s="1537"/>
      <c r="FH56" s="1537"/>
      <c r="FI56" s="1537"/>
      <c r="FJ56" s="1537"/>
      <c r="FK56" s="1537"/>
      <c r="FL56" s="1537"/>
      <c r="FM56" s="1537"/>
      <c r="FN56" s="1537"/>
      <c r="FO56" s="1537"/>
      <c r="FP56" s="1537"/>
      <c r="FQ56" s="1537"/>
      <c r="FR56" s="1537"/>
      <c r="FS56" s="1537"/>
      <c r="FT56" s="1537"/>
      <c r="FU56" s="1537"/>
      <c r="FV56" s="1537"/>
      <c r="FW56" s="1537"/>
      <c r="FX56" s="1537"/>
      <c r="FY56" s="1537"/>
      <c r="FZ56" s="1537"/>
      <c r="GA56" s="1537"/>
      <c r="GB56" s="1537"/>
      <c r="GC56" s="1537"/>
      <c r="GD56" s="1537"/>
      <c r="GE56" s="1537"/>
      <c r="GF56" s="1537"/>
      <c r="GG56" s="1537"/>
      <c r="GH56" s="1537"/>
      <c r="GI56" s="1537"/>
      <c r="GJ56" s="1537"/>
      <c r="GK56" s="1537"/>
      <c r="GL56" s="1537"/>
      <c r="GM56" s="1537"/>
      <c r="GN56" s="1537"/>
      <c r="GO56" s="1537"/>
      <c r="GP56" s="1537"/>
      <c r="GQ56" s="1537"/>
      <c r="GR56" s="1537"/>
      <c r="GS56" s="1537"/>
      <c r="GT56" s="1537"/>
      <c r="GU56" s="1537"/>
      <c r="GV56" s="1537"/>
      <c r="GW56" s="1537"/>
      <c r="GX56" s="1537"/>
      <c r="GY56" s="1537"/>
      <c r="GZ56" s="1537"/>
      <c r="HA56" s="1537"/>
      <c r="HB56" s="1537"/>
      <c r="HC56" s="1537"/>
      <c r="HD56" s="1537"/>
      <c r="HE56" s="1537"/>
      <c r="HF56" s="1537"/>
      <c r="HG56" s="1537"/>
      <c r="HH56" s="1537"/>
      <c r="HI56" s="1537"/>
      <c r="HJ56" s="1537"/>
      <c r="HK56" s="1537"/>
      <c r="HL56" s="1537"/>
      <c r="HM56" s="1537"/>
      <c r="HN56" s="1537"/>
      <c r="HO56" s="1537"/>
      <c r="HP56" s="1537"/>
      <c r="HQ56" s="1537"/>
      <c r="HR56" s="1537"/>
      <c r="HS56" s="1537"/>
      <c r="HT56" s="1537"/>
      <c r="HU56" s="1537"/>
      <c r="HV56" s="1537"/>
      <c r="HW56" s="1537"/>
      <c r="HX56" s="1537"/>
      <c r="HY56" s="1537"/>
      <c r="HZ56" s="1537"/>
      <c r="IA56" s="1537"/>
      <c r="IB56" s="1537"/>
      <c r="IC56" s="1537"/>
      <c r="ID56" s="1537"/>
      <c r="IE56" s="1537"/>
      <c r="IF56" s="1537"/>
      <c r="IG56" s="1537"/>
      <c r="IH56" s="1537"/>
      <c r="II56" s="1537"/>
      <c r="IJ56" s="1537"/>
      <c r="IK56" s="1537"/>
      <c r="IL56" s="1537"/>
      <c r="IM56" s="1537"/>
      <c r="IN56" s="1537"/>
      <c r="IO56" s="1537"/>
      <c r="IP56" s="1537"/>
      <c r="IQ56" s="1537"/>
      <c r="IR56" s="1537"/>
      <c r="IS56" s="1537"/>
    </row>
    <row r="57" spans="1:253" s="324" customFormat="1">
      <c r="A57" s="557" t="s">
        <v>1829</v>
      </c>
      <c r="B57" s="1538">
        <f>'Sources and Uses Budget'!$C56</f>
        <v>21945</v>
      </c>
      <c r="C57" s="1538">
        <f>'Sources and Uses Budget'!$C56</f>
        <v>21945</v>
      </c>
      <c r="D57" s="1539">
        <f t="shared" si="0"/>
        <v>0</v>
      </c>
      <c r="E57" s="1540"/>
      <c r="F57" s="1541"/>
      <c r="G57" s="1536"/>
      <c r="H57" s="1537"/>
      <c r="I57" s="1537"/>
      <c r="J57" s="1537"/>
      <c r="K57" s="1537"/>
      <c r="L57" s="1537"/>
      <c r="M57" s="1537"/>
      <c r="N57" s="1537"/>
      <c r="O57" s="1537"/>
      <c r="P57" s="1537"/>
      <c r="Q57" s="1537"/>
      <c r="R57" s="1537"/>
      <c r="S57" s="1537"/>
      <c r="T57" s="1537"/>
      <c r="U57" s="1537"/>
      <c r="V57" s="1537"/>
      <c r="W57" s="1537"/>
      <c r="X57" s="1537"/>
      <c r="Y57" s="1537"/>
      <c r="Z57" s="1537"/>
      <c r="AA57" s="1537"/>
      <c r="AB57" s="1537"/>
      <c r="AC57" s="1537"/>
      <c r="AD57" s="1537"/>
      <c r="AE57" s="1537"/>
      <c r="AF57" s="1537"/>
      <c r="AG57" s="1537"/>
      <c r="AH57" s="1537"/>
      <c r="AI57" s="1537"/>
      <c r="AJ57" s="1537"/>
      <c r="AK57" s="1537"/>
      <c r="AL57" s="1537"/>
      <c r="AM57" s="1537"/>
      <c r="AN57" s="1537"/>
      <c r="AO57" s="1537"/>
      <c r="AP57" s="1537"/>
      <c r="AQ57" s="1537"/>
      <c r="AR57" s="1537"/>
      <c r="AS57" s="1537"/>
      <c r="AT57" s="1537"/>
      <c r="AU57" s="1537"/>
      <c r="AV57" s="1537"/>
      <c r="AW57" s="1537"/>
      <c r="AX57" s="1537"/>
      <c r="AY57" s="1537"/>
      <c r="AZ57" s="1537"/>
      <c r="BA57" s="1537"/>
      <c r="BB57" s="1537"/>
      <c r="BC57" s="1537"/>
      <c r="BD57" s="1537"/>
      <c r="BE57" s="1537"/>
      <c r="BF57" s="1537"/>
      <c r="BG57" s="1537"/>
      <c r="BH57" s="1537"/>
      <c r="BI57" s="1537"/>
      <c r="BJ57" s="1537"/>
      <c r="BK57" s="1537"/>
      <c r="BL57" s="1537"/>
      <c r="BM57" s="1537"/>
      <c r="BN57" s="1537"/>
      <c r="BO57" s="1537"/>
      <c r="BP57" s="1537"/>
      <c r="BQ57" s="1537"/>
      <c r="BR57" s="1537"/>
      <c r="BS57" s="1537"/>
      <c r="BT57" s="1537"/>
      <c r="BU57" s="1537"/>
      <c r="BV57" s="1537"/>
      <c r="BW57" s="1537"/>
      <c r="BX57" s="1537"/>
      <c r="BY57" s="1537"/>
      <c r="BZ57" s="1537"/>
      <c r="CA57" s="1537"/>
      <c r="CB57" s="1537"/>
      <c r="CC57" s="1537"/>
      <c r="CD57" s="1537"/>
      <c r="CE57" s="1537"/>
      <c r="CF57" s="1537"/>
      <c r="CG57" s="1537"/>
      <c r="CH57" s="1537"/>
      <c r="CI57" s="1537"/>
      <c r="CJ57" s="1537"/>
      <c r="CK57" s="1537"/>
      <c r="CL57" s="1537"/>
      <c r="CM57" s="1537"/>
      <c r="CN57" s="1537"/>
      <c r="CO57" s="1537"/>
      <c r="CP57" s="1537"/>
      <c r="CQ57" s="1537"/>
      <c r="CR57" s="1537"/>
      <c r="CS57" s="1537"/>
      <c r="CT57" s="1537"/>
      <c r="CU57" s="1537"/>
      <c r="CV57" s="1537"/>
      <c r="CW57" s="1537"/>
      <c r="CX57" s="1537"/>
      <c r="CY57" s="1537"/>
      <c r="CZ57" s="1537"/>
      <c r="DA57" s="1537"/>
      <c r="DB57" s="1537"/>
      <c r="DC57" s="1537"/>
      <c r="DD57" s="1537"/>
      <c r="DE57" s="1537"/>
      <c r="DF57" s="1537"/>
      <c r="DG57" s="1537"/>
      <c r="DH57" s="1537"/>
      <c r="DI57" s="1537"/>
      <c r="DJ57" s="1537"/>
      <c r="DK57" s="1537"/>
      <c r="DL57" s="1537"/>
      <c r="DM57" s="1537"/>
      <c r="DN57" s="1537"/>
      <c r="DO57" s="1537"/>
      <c r="DP57" s="1537"/>
      <c r="DQ57" s="1537"/>
      <c r="DR57" s="1537"/>
      <c r="DS57" s="1537"/>
      <c r="DT57" s="1537"/>
      <c r="DU57" s="1537"/>
      <c r="DV57" s="1537"/>
      <c r="DW57" s="1537"/>
      <c r="DX57" s="1537"/>
      <c r="DY57" s="1537"/>
      <c r="DZ57" s="1537"/>
      <c r="EA57" s="1537"/>
      <c r="EB57" s="1537"/>
      <c r="EC57" s="1537"/>
      <c r="ED57" s="1537"/>
      <c r="EE57" s="1537"/>
      <c r="EF57" s="1537"/>
      <c r="EG57" s="1537"/>
      <c r="EH57" s="1537"/>
      <c r="EI57" s="1537"/>
      <c r="EJ57" s="1537"/>
      <c r="EK57" s="1537"/>
      <c r="EL57" s="1537"/>
      <c r="EM57" s="1537"/>
      <c r="EN57" s="1537"/>
      <c r="EO57" s="1537"/>
      <c r="EP57" s="1537"/>
      <c r="EQ57" s="1537"/>
      <c r="ER57" s="1537"/>
      <c r="ES57" s="1537"/>
      <c r="ET57" s="1537"/>
      <c r="EU57" s="1537"/>
      <c r="EV57" s="1537"/>
      <c r="EW57" s="1537"/>
      <c r="EX57" s="1537"/>
      <c r="EY57" s="1537"/>
      <c r="EZ57" s="1537"/>
      <c r="FA57" s="1537"/>
      <c r="FB57" s="1537"/>
      <c r="FC57" s="1537"/>
      <c r="FD57" s="1537"/>
      <c r="FE57" s="1537"/>
      <c r="FF57" s="1537"/>
      <c r="FG57" s="1537"/>
      <c r="FH57" s="1537"/>
      <c r="FI57" s="1537"/>
      <c r="FJ57" s="1537"/>
      <c r="FK57" s="1537"/>
      <c r="FL57" s="1537"/>
      <c r="FM57" s="1537"/>
      <c r="FN57" s="1537"/>
      <c r="FO57" s="1537"/>
      <c r="FP57" s="1537"/>
      <c r="FQ57" s="1537"/>
      <c r="FR57" s="1537"/>
      <c r="FS57" s="1537"/>
      <c r="FT57" s="1537"/>
      <c r="FU57" s="1537"/>
      <c r="FV57" s="1537"/>
      <c r="FW57" s="1537"/>
      <c r="FX57" s="1537"/>
      <c r="FY57" s="1537"/>
      <c r="FZ57" s="1537"/>
      <c r="GA57" s="1537"/>
      <c r="GB57" s="1537"/>
      <c r="GC57" s="1537"/>
      <c r="GD57" s="1537"/>
      <c r="GE57" s="1537"/>
      <c r="GF57" s="1537"/>
      <c r="GG57" s="1537"/>
      <c r="GH57" s="1537"/>
      <c r="GI57" s="1537"/>
      <c r="GJ57" s="1537"/>
      <c r="GK57" s="1537"/>
      <c r="GL57" s="1537"/>
      <c r="GM57" s="1537"/>
      <c r="GN57" s="1537"/>
      <c r="GO57" s="1537"/>
      <c r="GP57" s="1537"/>
      <c r="GQ57" s="1537"/>
      <c r="GR57" s="1537"/>
      <c r="GS57" s="1537"/>
      <c r="GT57" s="1537"/>
      <c r="GU57" s="1537"/>
      <c r="GV57" s="1537"/>
      <c r="GW57" s="1537"/>
      <c r="GX57" s="1537"/>
      <c r="GY57" s="1537"/>
      <c r="GZ57" s="1537"/>
      <c r="HA57" s="1537"/>
      <c r="HB57" s="1537"/>
      <c r="HC57" s="1537"/>
      <c r="HD57" s="1537"/>
      <c r="HE57" s="1537"/>
      <c r="HF57" s="1537"/>
      <c r="HG57" s="1537"/>
      <c r="HH57" s="1537"/>
      <c r="HI57" s="1537"/>
      <c r="HJ57" s="1537"/>
      <c r="HK57" s="1537"/>
      <c r="HL57" s="1537"/>
      <c r="HM57" s="1537"/>
      <c r="HN57" s="1537"/>
      <c r="HO57" s="1537"/>
      <c r="HP57" s="1537"/>
      <c r="HQ57" s="1537"/>
      <c r="HR57" s="1537"/>
      <c r="HS57" s="1537"/>
      <c r="HT57" s="1537"/>
      <c r="HU57" s="1537"/>
      <c r="HV57" s="1537"/>
      <c r="HW57" s="1537"/>
      <c r="HX57" s="1537"/>
      <c r="HY57" s="1537"/>
      <c r="HZ57" s="1537"/>
      <c r="IA57" s="1537"/>
      <c r="IB57" s="1537"/>
      <c r="IC57" s="1537"/>
      <c r="ID57" s="1537"/>
      <c r="IE57" s="1537"/>
      <c r="IF57" s="1537"/>
      <c r="IG57" s="1537"/>
      <c r="IH57" s="1537"/>
      <c r="II57" s="1537"/>
      <c r="IJ57" s="1537"/>
      <c r="IK57" s="1537"/>
      <c r="IL57" s="1537"/>
      <c r="IM57" s="1537"/>
      <c r="IN57" s="1537"/>
      <c r="IO57" s="1537"/>
      <c r="IP57" s="1537"/>
      <c r="IQ57" s="1537"/>
      <c r="IR57" s="1537"/>
      <c r="IS57" s="1537"/>
    </row>
    <row r="58" spans="1:253" s="324" customFormat="1" ht="12" customHeight="1">
      <c r="A58" s="557" t="s">
        <v>1821</v>
      </c>
      <c r="B58" s="1538">
        <f>'Sources and Uses Budget'!$C57</f>
        <v>0</v>
      </c>
      <c r="C58" s="1538">
        <f>'Sources and Uses Budget'!$C57</f>
        <v>0</v>
      </c>
      <c r="D58" s="1539">
        <f t="shared" si="0"/>
        <v>0</v>
      </c>
      <c r="E58" s="1540"/>
      <c r="F58" s="1541"/>
      <c r="G58" s="1536"/>
      <c r="H58" s="1537"/>
      <c r="I58" s="1537"/>
      <c r="J58" s="1537"/>
      <c r="K58" s="1537"/>
      <c r="L58" s="1537"/>
      <c r="M58" s="1537"/>
      <c r="N58" s="1537"/>
      <c r="O58" s="1537"/>
      <c r="P58" s="1537"/>
      <c r="Q58" s="1537"/>
      <c r="R58" s="1537"/>
      <c r="S58" s="1537"/>
      <c r="T58" s="1537"/>
      <c r="U58" s="1537"/>
      <c r="V58" s="1537"/>
      <c r="W58" s="1537"/>
      <c r="X58" s="1537"/>
      <c r="Y58" s="1537"/>
      <c r="Z58" s="1537"/>
      <c r="AA58" s="1537"/>
      <c r="AB58" s="1537"/>
      <c r="AC58" s="1537"/>
      <c r="AD58" s="1537"/>
      <c r="AE58" s="1537"/>
      <c r="AF58" s="1537"/>
      <c r="AG58" s="1537"/>
      <c r="AH58" s="1537"/>
      <c r="AI58" s="1537"/>
      <c r="AJ58" s="1537"/>
      <c r="AK58" s="1537"/>
      <c r="AL58" s="1537"/>
      <c r="AM58" s="1537"/>
      <c r="AN58" s="1537"/>
      <c r="AO58" s="1537"/>
      <c r="AP58" s="1537"/>
      <c r="AQ58" s="1537"/>
      <c r="AR58" s="1537"/>
      <c r="AS58" s="1537"/>
      <c r="AT58" s="1537"/>
      <c r="AU58" s="1537"/>
      <c r="AV58" s="1537"/>
      <c r="AW58" s="1537"/>
      <c r="AX58" s="1537"/>
      <c r="AY58" s="1537"/>
      <c r="AZ58" s="1537"/>
      <c r="BA58" s="1537"/>
      <c r="BB58" s="1537"/>
      <c r="BC58" s="1537"/>
      <c r="BD58" s="1537"/>
      <c r="BE58" s="1537"/>
      <c r="BF58" s="1537"/>
      <c r="BG58" s="1537"/>
      <c r="BH58" s="1537"/>
      <c r="BI58" s="1537"/>
      <c r="BJ58" s="1537"/>
      <c r="BK58" s="1537"/>
      <c r="BL58" s="1537"/>
      <c r="BM58" s="1537"/>
      <c r="BN58" s="1537"/>
      <c r="BO58" s="1537"/>
      <c r="BP58" s="1537"/>
      <c r="BQ58" s="1537"/>
      <c r="BR58" s="1537"/>
      <c r="BS58" s="1537"/>
      <c r="BT58" s="1537"/>
      <c r="BU58" s="1537"/>
      <c r="BV58" s="1537"/>
      <c r="BW58" s="1537"/>
      <c r="BX58" s="1537"/>
      <c r="BY58" s="1537"/>
      <c r="BZ58" s="1537"/>
      <c r="CA58" s="1537"/>
      <c r="CB58" s="1537"/>
      <c r="CC58" s="1537"/>
      <c r="CD58" s="1537"/>
      <c r="CE58" s="1537"/>
      <c r="CF58" s="1537"/>
      <c r="CG58" s="1537"/>
      <c r="CH58" s="1537"/>
      <c r="CI58" s="1537"/>
      <c r="CJ58" s="1537"/>
      <c r="CK58" s="1537"/>
      <c r="CL58" s="1537"/>
      <c r="CM58" s="1537"/>
      <c r="CN58" s="1537"/>
      <c r="CO58" s="1537"/>
      <c r="CP58" s="1537"/>
      <c r="CQ58" s="1537"/>
      <c r="CR58" s="1537"/>
      <c r="CS58" s="1537"/>
      <c r="CT58" s="1537"/>
      <c r="CU58" s="1537"/>
      <c r="CV58" s="1537"/>
      <c r="CW58" s="1537"/>
      <c r="CX58" s="1537"/>
      <c r="CY58" s="1537"/>
      <c r="CZ58" s="1537"/>
      <c r="DA58" s="1537"/>
      <c r="DB58" s="1537"/>
      <c r="DC58" s="1537"/>
      <c r="DD58" s="1537"/>
      <c r="DE58" s="1537"/>
      <c r="DF58" s="1537"/>
      <c r="DG58" s="1537"/>
      <c r="DH58" s="1537"/>
      <c r="DI58" s="1537"/>
      <c r="DJ58" s="1537"/>
      <c r="DK58" s="1537"/>
      <c r="DL58" s="1537"/>
      <c r="DM58" s="1537"/>
      <c r="DN58" s="1537"/>
      <c r="DO58" s="1537"/>
      <c r="DP58" s="1537"/>
      <c r="DQ58" s="1537"/>
      <c r="DR58" s="1537"/>
      <c r="DS58" s="1537"/>
      <c r="DT58" s="1537"/>
      <c r="DU58" s="1537"/>
      <c r="DV58" s="1537"/>
      <c r="DW58" s="1537"/>
      <c r="DX58" s="1537"/>
      <c r="DY58" s="1537"/>
      <c r="DZ58" s="1537"/>
      <c r="EA58" s="1537"/>
      <c r="EB58" s="1537"/>
      <c r="EC58" s="1537"/>
      <c r="ED58" s="1537"/>
      <c r="EE58" s="1537"/>
      <c r="EF58" s="1537"/>
      <c r="EG58" s="1537"/>
      <c r="EH58" s="1537"/>
      <c r="EI58" s="1537"/>
      <c r="EJ58" s="1537"/>
      <c r="EK58" s="1537"/>
      <c r="EL58" s="1537"/>
      <c r="EM58" s="1537"/>
      <c r="EN58" s="1537"/>
      <c r="EO58" s="1537"/>
      <c r="EP58" s="1537"/>
      <c r="EQ58" s="1537"/>
      <c r="ER58" s="1537"/>
      <c r="ES58" s="1537"/>
      <c r="ET58" s="1537"/>
      <c r="EU58" s="1537"/>
      <c r="EV58" s="1537"/>
      <c r="EW58" s="1537"/>
      <c r="EX58" s="1537"/>
      <c r="EY58" s="1537"/>
      <c r="EZ58" s="1537"/>
      <c r="FA58" s="1537"/>
      <c r="FB58" s="1537"/>
      <c r="FC58" s="1537"/>
      <c r="FD58" s="1537"/>
      <c r="FE58" s="1537"/>
      <c r="FF58" s="1537"/>
      <c r="FG58" s="1537"/>
      <c r="FH58" s="1537"/>
      <c r="FI58" s="1537"/>
      <c r="FJ58" s="1537"/>
      <c r="FK58" s="1537"/>
      <c r="FL58" s="1537"/>
      <c r="FM58" s="1537"/>
      <c r="FN58" s="1537"/>
      <c r="FO58" s="1537"/>
      <c r="FP58" s="1537"/>
      <c r="FQ58" s="1537"/>
      <c r="FR58" s="1537"/>
      <c r="FS58" s="1537"/>
      <c r="FT58" s="1537"/>
      <c r="FU58" s="1537"/>
      <c r="FV58" s="1537"/>
      <c r="FW58" s="1537"/>
      <c r="FX58" s="1537"/>
      <c r="FY58" s="1537"/>
      <c r="FZ58" s="1537"/>
      <c r="GA58" s="1537"/>
      <c r="GB58" s="1537"/>
      <c r="GC58" s="1537"/>
      <c r="GD58" s="1537"/>
      <c r="GE58" s="1537"/>
      <c r="GF58" s="1537"/>
      <c r="GG58" s="1537"/>
      <c r="GH58" s="1537"/>
      <c r="GI58" s="1537"/>
      <c r="GJ58" s="1537"/>
      <c r="GK58" s="1537"/>
      <c r="GL58" s="1537"/>
      <c r="GM58" s="1537"/>
      <c r="GN58" s="1537"/>
      <c r="GO58" s="1537"/>
      <c r="GP58" s="1537"/>
      <c r="GQ58" s="1537"/>
      <c r="GR58" s="1537"/>
      <c r="GS58" s="1537"/>
      <c r="GT58" s="1537"/>
      <c r="GU58" s="1537"/>
      <c r="GV58" s="1537"/>
      <c r="GW58" s="1537"/>
      <c r="GX58" s="1537"/>
      <c r="GY58" s="1537"/>
      <c r="GZ58" s="1537"/>
      <c r="HA58" s="1537"/>
      <c r="HB58" s="1537"/>
      <c r="HC58" s="1537"/>
      <c r="HD58" s="1537"/>
      <c r="HE58" s="1537"/>
      <c r="HF58" s="1537"/>
      <c r="HG58" s="1537"/>
      <c r="HH58" s="1537"/>
      <c r="HI58" s="1537"/>
      <c r="HJ58" s="1537"/>
      <c r="HK58" s="1537"/>
      <c r="HL58" s="1537"/>
      <c r="HM58" s="1537"/>
      <c r="HN58" s="1537"/>
      <c r="HO58" s="1537"/>
      <c r="HP58" s="1537"/>
      <c r="HQ58" s="1537"/>
      <c r="HR58" s="1537"/>
      <c r="HS58" s="1537"/>
      <c r="HT58" s="1537"/>
      <c r="HU58" s="1537"/>
      <c r="HV58" s="1537"/>
      <c r="HW58" s="1537"/>
      <c r="HX58" s="1537"/>
      <c r="HY58" s="1537"/>
      <c r="HZ58" s="1537"/>
      <c r="IA58" s="1537"/>
      <c r="IB58" s="1537"/>
      <c r="IC58" s="1537"/>
      <c r="ID58" s="1537"/>
      <c r="IE58" s="1537"/>
      <c r="IF58" s="1537"/>
      <c r="IG58" s="1537"/>
      <c r="IH58" s="1537"/>
      <c r="II58" s="1537"/>
      <c r="IJ58" s="1537"/>
      <c r="IK58" s="1537"/>
      <c r="IL58" s="1537"/>
      <c r="IM58" s="1537"/>
      <c r="IN58" s="1537"/>
      <c r="IO58" s="1537"/>
      <c r="IP58" s="1537"/>
      <c r="IQ58" s="1537"/>
      <c r="IR58" s="1537"/>
      <c r="IS58" s="1537"/>
    </row>
    <row r="59" spans="1:253" s="324" customFormat="1">
      <c r="A59" s="557" t="s">
        <v>1824</v>
      </c>
      <c r="B59" s="1538">
        <f>'Sources and Uses Budget'!$C58</f>
        <v>20000</v>
      </c>
      <c r="C59" s="1538">
        <f>'Sources and Uses Budget'!$C58</f>
        <v>20000</v>
      </c>
      <c r="D59" s="1539">
        <f t="shared" si="0"/>
        <v>0</v>
      </c>
      <c r="E59" s="1540"/>
      <c r="F59" s="1541"/>
      <c r="G59" s="1536"/>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1537"/>
      <c r="AG59" s="1537"/>
      <c r="AH59" s="1537"/>
      <c r="AI59" s="1537"/>
      <c r="AJ59" s="1537"/>
      <c r="AK59" s="1537"/>
      <c r="AL59" s="1537"/>
      <c r="AM59" s="1537"/>
      <c r="AN59" s="1537"/>
      <c r="AO59" s="1537"/>
      <c r="AP59" s="1537"/>
      <c r="AQ59" s="1537"/>
      <c r="AR59" s="1537"/>
      <c r="AS59" s="1537"/>
      <c r="AT59" s="1537"/>
      <c r="AU59" s="1537"/>
      <c r="AV59" s="1537"/>
      <c r="AW59" s="1537"/>
      <c r="AX59" s="1537"/>
      <c r="AY59" s="1537"/>
      <c r="AZ59" s="1537"/>
      <c r="BA59" s="1537"/>
      <c r="BB59" s="1537"/>
      <c r="BC59" s="1537"/>
      <c r="BD59" s="1537"/>
      <c r="BE59" s="1537"/>
      <c r="BF59" s="1537"/>
      <c r="BG59" s="1537"/>
      <c r="BH59" s="1537"/>
      <c r="BI59" s="1537"/>
      <c r="BJ59" s="1537"/>
      <c r="BK59" s="1537"/>
      <c r="BL59" s="1537"/>
      <c r="BM59" s="1537"/>
      <c r="BN59" s="1537"/>
      <c r="BO59" s="1537"/>
      <c r="BP59" s="1537"/>
      <c r="BQ59" s="1537"/>
      <c r="BR59" s="1537"/>
      <c r="BS59" s="1537"/>
      <c r="BT59" s="1537"/>
      <c r="BU59" s="1537"/>
      <c r="BV59" s="1537"/>
      <c r="BW59" s="1537"/>
      <c r="BX59" s="1537"/>
      <c r="BY59" s="1537"/>
      <c r="BZ59" s="1537"/>
      <c r="CA59" s="1537"/>
      <c r="CB59" s="1537"/>
      <c r="CC59" s="1537"/>
      <c r="CD59" s="1537"/>
      <c r="CE59" s="1537"/>
      <c r="CF59" s="1537"/>
      <c r="CG59" s="1537"/>
      <c r="CH59" s="1537"/>
      <c r="CI59" s="1537"/>
      <c r="CJ59" s="1537"/>
      <c r="CK59" s="1537"/>
      <c r="CL59" s="1537"/>
      <c r="CM59" s="1537"/>
      <c r="CN59" s="1537"/>
      <c r="CO59" s="1537"/>
      <c r="CP59" s="1537"/>
      <c r="CQ59" s="1537"/>
      <c r="CR59" s="1537"/>
      <c r="CS59" s="1537"/>
      <c r="CT59" s="1537"/>
      <c r="CU59" s="1537"/>
      <c r="CV59" s="1537"/>
      <c r="CW59" s="1537"/>
      <c r="CX59" s="1537"/>
      <c r="CY59" s="1537"/>
      <c r="CZ59" s="1537"/>
      <c r="DA59" s="1537"/>
      <c r="DB59" s="1537"/>
      <c r="DC59" s="1537"/>
      <c r="DD59" s="1537"/>
      <c r="DE59" s="1537"/>
      <c r="DF59" s="1537"/>
      <c r="DG59" s="1537"/>
      <c r="DH59" s="1537"/>
      <c r="DI59" s="1537"/>
      <c r="DJ59" s="1537"/>
      <c r="DK59" s="1537"/>
      <c r="DL59" s="1537"/>
      <c r="DM59" s="1537"/>
      <c r="DN59" s="1537"/>
      <c r="DO59" s="1537"/>
      <c r="DP59" s="1537"/>
      <c r="DQ59" s="1537"/>
      <c r="DR59" s="1537"/>
      <c r="DS59" s="1537"/>
      <c r="DT59" s="1537"/>
      <c r="DU59" s="1537"/>
      <c r="DV59" s="1537"/>
      <c r="DW59" s="1537"/>
      <c r="DX59" s="1537"/>
      <c r="DY59" s="1537"/>
      <c r="DZ59" s="1537"/>
      <c r="EA59" s="1537"/>
      <c r="EB59" s="1537"/>
      <c r="EC59" s="1537"/>
      <c r="ED59" s="1537"/>
      <c r="EE59" s="1537"/>
      <c r="EF59" s="1537"/>
      <c r="EG59" s="1537"/>
      <c r="EH59" s="1537"/>
      <c r="EI59" s="1537"/>
      <c r="EJ59" s="1537"/>
      <c r="EK59" s="1537"/>
      <c r="EL59" s="1537"/>
      <c r="EM59" s="1537"/>
      <c r="EN59" s="1537"/>
      <c r="EO59" s="1537"/>
      <c r="EP59" s="1537"/>
      <c r="EQ59" s="1537"/>
      <c r="ER59" s="1537"/>
      <c r="ES59" s="1537"/>
      <c r="ET59" s="1537"/>
      <c r="EU59" s="1537"/>
      <c r="EV59" s="1537"/>
      <c r="EW59" s="1537"/>
      <c r="EX59" s="1537"/>
      <c r="EY59" s="1537"/>
      <c r="EZ59" s="1537"/>
      <c r="FA59" s="1537"/>
      <c r="FB59" s="1537"/>
      <c r="FC59" s="1537"/>
      <c r="FD59" s="1537"/>
      <c r="FE59" s="1537"/>
      <c r="FF59" s="1537"/>
      <c r="FG59" s="1537"/>
      <c r="FH59" s="1537"/>
      <c r="FI59" s="1537"/>
      <c r="FJ59" s="1537"/>
      <c r="FK59" s="1537"/>
      <c r="FL59" s="1537"/>
      <c r="FM59" s="1537"/>
      <c r="FN59" s="1537"/>
      <c r="FO59" s="1537"/>
      <c r="FP59" s="1537"/>
      <c r="FQ59" s="1537"/>
      <c r="FR59" s="1537"/>
      <c r="FS59" s="1537"/>
      <c r="FT59" s="1537"/>
      <c r="FU59" s="1537"/>
      <c r="FV59" s="1537"/>
      <c r="FW59" s="1537"/>
      <c r="FX59" s="1537"/>
      <c r="FY59" s="1537"/>
      <c r="FZ59" s="1537"/>
      <c r="GA59" s="1537"/>
      <c r="GB59" s="1537"/>
      <c r="GC59" s="1537"/>
      <c r="GD59" s="1537"/>
      <c r="GE59" s="1537"/>
      <c r="GF59" s="1537"/>
      <c r="GG59" s="1537"/>
      <c r="GH59" s="1537"/>
      <c r="GI59" s="1537"/>
      <c r="GJ59" s="1537"/>
      <c r="GK59" s="1537"/>
      <c r="GL59" s="1537"/>
      <c r="GM59" s="1537"/>
      <c r="GN59" s="1537"/>
      <c r="GO59" s="1537"/>
      <c r="GP59" s="1537"/>
      <c r="GQ59" s="1537"/>
      <c r="GR59" s="1537"/>
      <c r="GS59" s="1537"/>
      <c r="GT59" s="1537"/>
      <c r="GU59" s="1537"/>
      <c r="GV59" s="1537"/>
      <c r="GW59" s="1537"/>
      <c r="GX59" s="1537"/>
      <c r="GY59" s="1537"/>
      <c r="GZ59" s="1537"/>
      <c r="HA59" s="1537"/>
      <c r="HB59" s="1537"/>
      <c r="HC59" s="1537"/>
      <c r="HD59" s="1537"/>
      <c r="HE59" s="1537"/>
      <c r="HF59" s="1537"/>
      <c r="HG59" s="1537"/>
      <c r="HH59" s="1537"/>
      <c r="HI59" s="1537"/>
      <c r="HJ59" s="1537"/>
      <c r="HK59" s="1537"/>
      <c r="HL59" s="1537"/>
      <c r="HM59" s="1537"/>
      <c r="HN59" s="1537"/>
      <c r="HO59" s="1537"/>
      <c r="HP59" s="1537"/>
      <c r="HQ59" s="1537"/>
      <c r="HR59" s="1537"/>
      <c r="HS59" s="1537"/>
      <c r="HT59" s="1537"/>
      <c r="HU59" s="1537"/>
      <c r="HV59" s="1537"/>
      <c r="HW59" s="1537"/>
      <c r="HX59" s="1537"/>
      <c r="HY59" s="1537"/>
      <c r="HZ59" s="1537"/>
      <c r="IA59" s="1537"/>
      <c r="IB59" s="1537"/>
      <c r="IC59" s="1537"/>
      <c r="ID59" s="1537"/>
      <c r="IE59" s="1537"/>
      <c r="IF59" s="1537"/>
      <c r="IG59" s="1537"/>
      <c r="IH59" s="1537"/>
      <c r="II59" s="1537"/>
      <c r="IJ59" s="1537"/>
      <c r="IK59" s="1537"/>
      <c r="IL59" s="1537"/>
      <c r="IM59" s="1537"/>
      <c r="IN59" s="1537"/>
      <c r="IO59" s="1537"/>
      <c r="IP59" s="1537"/>
      <c r="IQ59" s="1537"/>
      <c r="IR59" s="1537"/>
      <c r="IS59" s="1537"/>
    </row>
    <row r="60" spans="1:253" s="324" customFormat="1">
      <c r="A60" s="557" t="s">
        <v>1825</v>
      </c>
      <c r="B60" s="1538">
        <f>'Sources and Uses Budget'!$C59</f>
        <v>0</v>
      </c>
      <c r="C60" s="1538">
        <f>'Sources and Uses Budget'!$C59</f>
        <v>0</v>
      </c>
      <c r="D60" s="1539">
        <f t="shared" si="0"/>
        <v>0</v>
      </c>
      <c r="E60" s="1540"/>
      <c r="F60" s="1541"/>
      <c r="G60" s="1536"/>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c r="AO60" s="1537"/>
      <c r="AP60" s="1537"/>
      <c r="AQ60" s="1537"/>
      <c r="AR60" s="1537"/>
      <c r="AS60" s="1537"/>
      <c r="AT60" s="1537"/>
      <c r="AU60" s="1537"/>
      <c r="AV60" s="1537"/>
      <c r="AW60" s="1537"/>
      <c r="AX60" s="1537"/>
      <c r="AY60" s="1537"/>
      <c r="AZ60" s="1537"/>
      <c r="BA60" s="1537"/>
      <c r="BB60" s="1537"/>
      <c r="BC60" s="1537"/>
      <c r="BD60" s="1537"/>
      <c r="BE60" s="1537"/>
      <c r="BF60" s="1537"/>
      <c r="BG60" s="1537"/>
      <c r="BH60" s="1537"/>
      <c r="BI60" s="1537"/>
      <c r="BJ60" s="1537"/>
      <c r="BK60" s="1537"/>
      <c r="BL60" s="1537"/>
      <c r="BM60" s="1537"/>
      <c r="BN60" s="1537"/>
      <c r="BO60" s="1537"/>
      <c r="BP60" s="1537"/>
      <c r="BQ60" s="1537"/>
      <c r="BR60" s="1537"/>
      <c r="BS60" s="1537"/>
      <c r="BT60" s="1537"/>
      <c r="BU60" s="1537"/>
      <c r="BV60" s="1537"/>
      <c r="BW60" s="1537"/>
      <c r="BX60" s="1537"/>
      <c r="BY60" s="1537"/>
      <c r="BZ60" s="1537"/>
      <c r="CA60" s="1537"/>
      <c r="CB60" s="1537"/>
      <c r="CC60" s="1537"/>
      <c r="CD60" s="1537"/>
      <c r="CE60" s="1537"/>
      <c r="CF60" s="1537"/>
      <c r="CG60" s="1537"/>
      <c r="CH60" s="1537"/>
      <c r="CI60" s="1537"/>
      <c r="CJ60" s="1537"/>
      <c r="CK60" s="1537"/>
      <c r="CL60" s="1537"/>
      <c r="CM60" s="1537"/>
      <c r="CN60" s="1537"/>
      <c r="CO60" s="1537"/>
      <c r="CP60" s="1537"/>
      <c r="CQ60" s="1537"/>
      <c r="CR60" s="1537"/>
      <c r="CS60" s="1537"/>
      <c r="CT60" s="1537"/>
      <c r="CU60" s="1537"/>
      <c r="CV60" s="1537"/>
      <c r="CW60" s="1537"/>
      <c r="CX60" s="1537"/>
      <c r="CY60" s="1537"/>
      <c r="CZ60" s="1537"/>
      <c r="DA60" s="1537"/>
      <c r="DB60" s="1537"/>
      <c r="DC60" s="1537"/>
      <c r="DD60" s="1537"/>
      <c r="DE60" s="1537"/>
      <c r="DF60" s="1537"/>
      <c r="DG60" s="1537"/>
      <c r="DH60" s="1537"/>
      <c r="DI60" s="1537"/>
      <c r="DJ60" s="1537"/>
      <c r="DK60" s="1537"/>
      <c r="DL60" s="1537"/>
      <c r="DM60" s="1537"/>
      <c r="DN60" s="1537"/>
      <c r="DO60" s="1537"/>
      <c r="DP60" s="1537"/>
      <c r="DQ60" s="1537"/>
      <c r="DR60" s="1537"/>
      <c r="DS60" s="1537"/>
      <c r="DT60" s="1537"/>
      <c r="DU60" s="1537"/>
      <c r="DV60" s="1537"/>
      <c r="DW60" s="1537"/>
      <c r="DX60" s="1537"/>
      <c r="DY60" s="1537"/>
      <c r="DZ60" s="1537"/>
      <c r="EA60" s="1537"/>
      <c r="EB60" s="1537"/>
      <c r="EC60" s="1537"/>
      <c r="ED60" s="1537"/>
      <c r="EE60" s="1537"/>
      <c r="EF60" s="1537"/>
      <c r="EG60" s="1537"/>
      <c r="EH60" s="1537"/>
      <c r="EI60" s="1537"/>
      <c r="EJ60" s="1537"/>
      <c r="EK60" s="1537"/>
      <c r="EL60" s="1537"/>
      <c r="EM60" s="1537"/>
      <c r="EN60" s="1537"/>
      <c r="EO60" s="1537"/>
      <c r="EP60" s="1537"/>
      <c r="EQ60" s="1537"/>
      <c r="ER60" s="1537"/>
      <c r="ES60" s="1537"/>
      <c r="ET60" s="1537"/>
      <c r="EU60" s="1537"/>
      <c r="EV60" s="1537"/>
      <c r="EW60" s="1537"/>
      <c r="EX60" s="1537"/>
      <c r="EY60" s="1537"/>
      <c r="EZ60" s="1537"/>
      <c r="FA60" s="1537"/>
      <c r="FB60" s="1537"/>
      <c r="FC60" s="1537"/>
      <c r="FD60" s="1537"/>
      <c r="FE60" s="1537"/>
      <c r="FF60" s="1537"/>
      <c r="FG60" s="1537"/>
      <c r="FH60" s="1537"/>
      <c r="FI60" s="1537"/>
      <c r="FJ60" s="1537"/>
      <c r="FK60" s="1537"/>
      <c r="FL60" s="1537"/>
      <c r="FM60" s="1537"/>
      <c r="FN60" s="1537"/>
      <c r="FO60" s="1537"/>
      <c r="FP60" s="1537"/>
      <c r="FQ60" s="1537"/>
      <c r="FR60" s="1537"/>
      <c r="FS60" s="1537"/>
      <c r="FT60" s="1537"/>
      <c r="FU60" s="1537"/>
      <c r="FV60" s="1537"/>
      <c r="FW60" s="1537"/>
      <c r="FX60" s="1537"/>
      <c r="FY60" s="1537"/>
      <c r="FZ60" s="1537"/>
      <c r="GA60" s="1537"/>
      <c r="GB60" s="1537"/>
      <c r="GC60" s="1537"/>
      <c r="GD60" s="1537"/>
      <c r="GE60" s="1537"/>
      <c r="GF60" s="1537"/>
      <c r="GG60" s="1537"/>
      <c r="GH60" s="1537"/>
      <c r="GI60" s="1537"/>
      <c r="GJ60" s="1537"/>
      <c r="GK60" s="1537"/>
      <c r="GL60" s="1537"/>
      <c r="GM60" s="1537"/>
      <c r="GN60" s="1537"/>
      <c r="GO60" s="1537"/>
      <c r="GP60" s="1537"/>
      <c r="GQ60" s="1537"/>
      <c r="GR60" s="1537"/>
      <c r="GS60" s="1537"/>
      <c r="GT60" s="1537"/>
      <c r="GU60" s="1537"/>
      <c r="GV60" s="1537"/>
      <c r="GW60" s="1537"/>
      <c r="GX60" s="1537"/>
      <c r="GY60" s="1537"/>
      <c r="GZ60" s="1537"/>
      <c r="HA60" s="1537"/>
      <c r="HB60" s="1537"/>
      <c r="HC60" s="1537"/>
      <c r="HD60" s="1537"/>
      <c r="HE60" s="1537"/>
      <c r="HF60" s="1537"/>
      <c r="HG60" s="1537"/>
      <c r="HH60" s="1537"/>
      <c r="HI60" s="1537"/>
      <c r="HJ60" s="1537"/>
      <c r="HK60" s="1537"/>
      <c r="HL60" s="1537"/>
      <c r="HM60" s="1537"/>
      <c r="HN60" s="1537"/>
      <c r="HO60" s="1537"/>
      <c r="HP60" s="1537"/>
      <c r="HQ60" s="1537"/>
      <c r="HR60" s="1537"/>
      <c r="HS60" s="1537"/>
      <c r="HT60" s="1537"/>
      <c r="HU60" s="1537"/>
      <c r="HV60" s="1537"/>
      <c r="HW60" s="1537"/>
      <c r="HX60" s="1537"/>
      <c r="HY60" s="1537"/>
      <c r="HZ60" s="1537"/>
      <c r="IA60" s="1537"/>
      <c r="IB60" s="1537"/>
      <c r="IC60" s="1537"/>
      <c r="ID60" s="1537"/>
      <c r="IE60" s="1537"/>
      <c r="IF60" s="1537"/>
      <c r="IG60" s="1537"/>
      <c r="IH60" s="1537"/>
      <c r="II60" s="1537"/>
      <c r="IJ60" s="1537"/>
      <c r="IK60" s="1537"/>
      <c r="IL60" s="1537"/>
      <c r="IM60" s="1537"/>
      <c r="IN60" s="1537"/>
      <c r="IO60" s="1537"/>
      <c r="IP60" s="1537"/>
      <c r="IQ60" s="1537"/>
      <c r="IR60" s="1537"/>
      <c r="IS60" s="1537"/>
    </row>
    <row r="61" spans="1:253" s="324" customFormat="1">
      <c r="A61" s="557" t="s">
        <v>1826</v>
      </c>
      <c r="B61" s="1538">
        <f>'Sources and Uses Budget'!$C60</f>
        <v>0</v>
      </c>
      <c r="C61" s="1538">
        <f>'Sources and Uses Budget'!$C60</f>
        <v>0</v>
      </c>
      <c r="D61" s="1539">
        <f t="shared" si="0"/>
        <v>0</v>
      </c>
      <c r="E61" s="1540"/>
      <c r="F61" s="1541"/>
      <c r="G61" s="1536"/>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c r="AO61" s="1537"/>
      <c r="AP61" s="1537"/>
      <c r="AQ61" s="1537"/>
      <c r="AR61" s="1537"/>
      <c r="AS61" s="1537"/>
      <c r="AT61" s="1537"/>
      <c r="AU61" s="1537"/>
      <c r="AV61" s="1537"/>
      <c r="AW61" s="1537"/>
      <c r="AX61" s="1537"/>
      <c r="AY61" s="1537"/>
      <c r="AZ61" s="1537"/>
      <c r="BA61" s="1537"/>
      <c r="BB61" s="1537"/>
      <c r="BC61" s="1537"/>
      <c r="BD61" s="1537"/>
      <c r="BE61" s="1537"/>
      <c r="BF61" s="1537"/>
      <c r="BG61" s="1537"/>
      <c r="BH61" s="1537"/>
      <c r="BI61" s="1537"/>
      <c r="BJ61" s="1537"/>
      <c r="BK61" s="1537"/>
      <c r="BL61" s="1537"/>
      <c r="BM61" s="1537"/>
      <c r="BN61" s="1537"/>
      <c r="BO61" s="1537"/>
      <c r="BP61" s="1537"/>
      <c r="BQ61" s="1537"/>
      <c r="BR61" s="1537"/>
      <c r="BS61" s="1537"/>
      <c r="BT61" s="1537"/>
      <c r="BU61" s="1537"/>
      <c r="BV61" s="1537"/>
      <c r="BW61" s="1537"/>
      <c r="BX61" s="1537"/>
      <c r="BY61" s="1537"/>
      <c r="BZ61" s="1537"/>
      <c r="CA61" s="1537"/>
      <c r="CB61" s="1537"/>
      <c r="CC61" s="1537"/>
      <c r="CD61" s="1537"/>
      <c r="CE61" s="1537"/>
      <c r="CF61" s="1537"/>
      <c r="CG61" s="1537"/>
      <c r="CH61" s="1537"/>
      <c r="CI61" s="1537"/>
      <c r="CJ61" s="1537"/>
      <c r="CK61" s="1537"/>
      <c r="CL61" s="1537"/>
      <c r="CM61" s="1537"/>
      <c r="CN61" s="1537"/>
      <c r="CO61" s="1537"/>
      <c r="CP61" s="1537"/>
      <c r="CQ61" s="1537"/>
      <c r="CR61" s="1537"/>
      <c r="CS61" s="1537"/>
      <c r="CT61" s="1537"/>
      <c r="CU61" s="1537"/>
      <c r="CV61" s="1537"/>
      <c r="CW61" s="1537"/>
      <c r="CX61" s="1537"/>
      <c r="CY61" s="1537"/>
      <c r="CZ61" s="1537"/>
      <c r="DA61" s="1537"/>
      <c r="DB61" s="1537"/>
      <c r="DC61" s="1537"/>
      <c r="DD61" s="1537"/>
      <c r="DE61" s="1537"/>
      <c r="DF61" s="1537"/>
      <c r="DG61" s="1537"/>
      <c r="DH61" s="1537"/>
      <c r="DI61" s="1537"/>
      <c r="DJ61" s="1537"/>
      <c r="DK61" s="1537"/>
      <c r="DL61" s="1537"/>
      <c r="DM61" s="1537"/>
      <c r="DN61" s="1537"/>
      <c r="DO61" s="1537"/>
      <c r="DP61" s="1537"/>
      <c r="DQ61" s="1537"/>
      <c r="DR61" s="1537"/>
      <c r="DS61" s="1537"/>
      <c r="DT61" s="1537"/>
      <c r="DU61" s="1537"/>
      <c r="DV61" s="1537"/>
      <c r="DW61" s="1537"/>
      <c r="DX61" s="1537"/>
      <c r="DY61" s="1537"/>
      <c r="DZ61" s="1537"/>
      <c r="EA61" s="1537"/>
      <c r="EB61" s="1537"/>
      <c r="EC61" s="1537"/>
      <c r="ED61" s="1537"/>
      <c r="EE61" s="1537"/>
      <c r="EF61" s="1537"/>
      <c r="EG61" s="1537"/>
      <c r="EH61" s="1537"/>
      <c r="EI61" s="1537"/>
      <c r="EJ61" s="1537"/>
      <c r="EK61" s="1537"/>
      <c r="EL61" s="1537"/>
      <c r="EM61" s="1537"/>
      <c r="EN61" s="1537"/>
      <c r="EO61" s="1537"/>
      <c r="EP61" s="1537"/>
      <c r="EQ61" s="1537"/>
      <c r="ER61" s="1537"/>
      <c r="ES61" s="1537"/>
      <c r="ET61" s="1537"/>
      <c r="EU61" s="1537"/>
      <c r="EV61" s="1537"/>
      <c r="EW61" s="1537"/>
      <c r="EX61" s="1537"/>
      <c r="EY61" s="1537"/>
      <c r="EZ61" s="1537"/>
      <c r="FA61" s="1537"/>
      <c r="FB61" s="1537"/>
      <c r="FC61" s="1537"/>
      <c r="FD61" s="1537"/>
      <c r="FE61" s="1537"/>
      <c r="FF61" s="1537"/>
      <c r="FG61" s="1537"/>
      <c r="FH61" s="1537"/>
      <c r="FI61" s="1537"/>
      <c r="FJ61" s="1537"/>
      <c r="FK61" s="1537"/>
      <c r="FL61" s="1537"/>
      <c r="FM61" s="1537"/>
      <c r="FN61" s="1537"/>
      <c r="FO61" s="1537"/>
      <c r="FP61" s="1537"/>
      <c r="FQ61" s="1537"/>
      <c r="FR61" s="1537"/>
      <c r="FS61" s="1537"/>
      <c r="FT61" s="1537"/>
      <c r="FU61" s="1537"/>
      <c r="FV61" s="1537"/>
      <c r="FW61" s="1537"/>
      <c r="FX61" s="1537"/>
      <c r="FY61" s="1537"/>
      <c r="FZ61" s="1537"/>
      <c r="GA61" s="1537"/>
      <c r="GB61" s="1537"/>
      <c r="GC61" s="1537"/>
      <c r="GD61" s="1537"/>
      <c r="GE61" s="1537"/>
      <c r="GF61" s="1537"/>
      <c r="GG61" s="1537"/>
      <c r="GH61" s="1537"/>
      <c r="GI61" s="1537"/>
      <c r="GJ61" s="1537"/>
      <c r="GK61" s="1537"/>
      <c r="GL61" s="1537"/>
      <c r="GM61" s="1537"/>
      <c r="GN61" s="1537"/>
      <c r="GO61" s="1537"/>
      <c r="GP61" s="1537"/>
      <c r="GQ61" s="1537"/>
      <c r="GR61" s="1537"/>
      <c r="GS61" s="1537"/>
      <c r="GT61" s="1537"/>
      <c r="GU61" s="1537"/>
      <c r="GV61" s="1537"/>
      <c r="GW61" s="1537"/>
      <c r="GX61" s="1537"/>
      <c r="GY61" s="1537"/>
      <c r="GZ61" s="1537"/>
      <c r="HA61" s="1537"/>
      <c r="HB61" s="1537"/>
      <c r="HC61" s="1537"/>
      <c r="HD61" s="1537"/>
      <c r="HE61" s="1537"/>
      <c r="HF61" s="1537"/>
      <c r="HG61" s="1537"/>
      <c r="HH61" s="1537"/>
      <c r="HI61" s="1537"/>
      <c r="HJ61" s="1537"/>
      <c r="HK61" s="1537"/>
      <c r="HL61" s="1537"/>
      <c r="HM61" s="1537"/>
      <c r="HN61" s="1537"/>
      <c r="HO61" s="1537"/>
      <c r="HP61" s="1537"/>
      <c r="HQ61" s="1537"/>
      <c r="HR61" s="1537"/>
      <c r="HS61" s="1537"/>
      <c r="HT61" s="1537"/>
      <c r="HU61" s="1537"/>
      <c r="HV61" s="1537"/>
      <c r="HW61" s="1537"/>
      <c r="HX61" s="1537"/>
      <c r="HY61" s="1537"/>
      <c r="HZ61" s="1537"/>
      <c r="IA61" s="1537"/>
      <c r="IB61" s="1537"/>
      <c r="IC61" s="1537"/>
      <c r="ID61" s="1537"/>
      <c r="IE61" s="1537"/>
      <c r="IF61" s="1537"/>
      <c r="IG61" s="1537"/>
      <c r="IH61" s="1537"/>
      <c r="II61" s="1537"/>
      <c r="IJ61" s="1537"/>
      <c r="IK61" s="1537"/>
      <c r="IL61" s="1537"/>
      <c r="IM61" s="1537"/>
      <c r="IN61" s="1537"/>
      <c r="IO61" s="1537"/>
      <c r="IP61" s="1537"/>
      <c r="IQ61" s="1537"/>
      <c r="IR61" s="1537"/>
      <c r="IS61" s="1537"/>
    </row>
    <row r="62" spans="1:253" s="324" customFormat="1">
      <c r="A62" s="1542" t="str">
        <f>'Sources and Uses Budget'!A61</f>
        <v>Other: Permanent Counsel &amp; Expenses</v>
      </c>
      <c r="B62" s="1538">
        <f>'Sources and Uses Budget'!$C61</f>
        <v>25000</v>
      </c>
      <c r="C62" s="1538">
        <f>'Sources and Uses Budget'!$C61</f>
        <v>25000</v>
      </c>
      <c r="D62" s="1539">
        <f t="shared" si="0"/>
        <v>0</v>
      </c>
      <c r="E62" s="1540"/>
      <c r="F62" s="1541"/>
      <c r="G62" s="1536"/>
      <c r="H62" s="1537"/>
      <c r="I62" s="1537"/>
      <c r="J62" s="1537"/>
      <c r="K62" s="1537"/>
      <c r="L62" s="1537"/>
      <c r="M62" s="1537"/>
      <c r="N62" s="1537"/>
      <c r="O62" s="1537"/>
      <c r="P62" s="1537"/>
      <c r="Q62" s="1537"/>
      <c r="R62" s="1537"/>
      <c r="S62" s="1537"/>
      <c r="T62" s="1537"/>
      <c r="U62" s="1537"/>
      <c r="V62" s="1537"/>
      <c r="W62" s="1537"/>
      <c r="X62" s="1537"/>
      <c r="Y62" s="1537"/>
      <c r="Z62" s="1537"/>
      <c r="AA62" s="1537"/>
      <c r="AB62" s="1537"/>
      <c r="AC62" s="1537"/>
      <c r="AD62" s="1537"/>
      <c r="AE62" s="1537"/>
      <c r="AF62" s="1537"/>
      <c r="AG62" s="1537"/>
      <c r="AH62" s="1537"/>
      <c r="AI62" s="1537"/>
      <c r="AJ62" s="1537"/>
      <c r="AK62" s="1537"/>
      <c r="AL62" s="1537"/>
      <c r="AM62" s="1537"/>
      <c r="AN62" s="1537"/>
      <c r="AO62" s="1537"/>
      <c r="AP62" s="1537"/>
      <c r="AQ62" s="1537"/>
      <c r="AR62" s="1537"/>
      <c r="AS62" s="1537"/>
      <c r="AT62" s="1537"/>
      <c r="AU62" s="1537"/>
      <c r="AV62" s="1537"/>
      <c r="AW62" s="1537"/>
      <c r="AX62" s="1537"/>
      <c r="AY62" s="1537"/>
      <c r="AZ62" s="1537"/>
      <c r="BA62" s="1537"/>
      <c r="BB62" s="1537"/>
      <c r="BC62" s="1537"/>
      <c r="BD62" s="1537"/>
      <c r="BE62" s="1537"/>
      <c r="BF62" s="1537"/>
      <c r="BG62" s="1537"/>
      <c r="BH62" s="1537"/>
      <c r="BI62" s="1537"/>
      <c r="BJ62" s="1537"/>
      <c r="BK62" s="1537"/>
      <c r="BL62" s="1537"/>
      <c r="BM62" s="1537"/>
      <c r="BN62" s="1537"/>
      <c r="BO62" s="1537"/>
      <c r="BP62" s="1537"/>
      <c r="BQ62" s="1537"/>
      <c r="BR62" s="1537"/>
      <c r="BS62" s="1537"/>
      <c r="BT62" s="1537"/>
      <c r="BU62" s="1537"/>
      <c r="BV62" s="1537"/>
      <c r="BW62" s="1537"/>
      <c r="BX62" s="1537"/>
      <c r="BY62" s="1537"/>
      <c r="BZ62" s="1537"/>
      <c r="CA62" s="1537"/>
      <c r="CB62" s="1537"/>
      <c r="CC62" s="1537"/>
      <c r="CD62" s="1537"/>
      <c r="CE62" s="1537"/>
      <c r="CF62" s="1537"/>
      <c r="CG62" s="1537"/>
      <c r="CH62" s="1537"/>
      <c r="CI62" s="1537"/>
      <c r="CJ62" s="1537"/>
      <c r="CK62" s="1537"/>
      <c r="CL62" s="1537"/>
      <c r="CM62" s="1537"/>
      <c r="CN62" s="1537"/>
      <c r="CO62" s="1537"/>
      <c r="CP62" s="1537"/>
      <c r="CQ62" s="1537"/>
      <c r="CR62" s="1537"/>
      <c r="CS62" s="1537"/>
      <c r="CT62" s="1537"/>
      <c r="CU62" s="1537"/>
      <c r="CV62" s="1537"/>
      <c r="CW62" s="1537"/>
      <c r="CX62" s="1537"/>
      <c r="CY62" s="1537"/>
      <c r="CZ62" s="1537"/>
      <c r="DA62" s="1537"/>
      <c r="DB62" s="1537"/>
      <c r="DC62" s="1537"/>
      <c r="DD62" s="1537"/>
      <c r="DE62" s="1537"/>
      <c r="DF62" s="1537"/>
      <c r="DG62" s="1537"/>
      <c r="DH62" s="1537"/>
      <c r="DI62" s="1537"/>
      <c r="DJ62" s="1537"/>
      <c r="DK62" s="1537"/>
      <c r="DL62" s="1537"/>
      <c r="DM62" s="1537"/>
      <c r="DN62" s="1537"/>
      <c r="DO62" s="1537"/>
      <c r="DP62" s="1537"/>
      <c r="DQ62" s="1537"/>
      <c r="DR62" s="1537"/>
      <c r="DS62" s="1537"/>
      <c r="DT62" s="1537"/>
      <c r="DU62" s="1537"/>
      <c r="DV62" s="1537"/>
      <c r="DW62" s="1537"/>
      <c r="DX62" s="1537"/>
      <c r="DY62" s="1537"/>
      <c r="DZ62" s="1537"/>
      <c r="EA62" s="1537"/>
      <c r="EB62" s="1537"/>
      <c r="EC62" s="1537"/>
      <c r="ED62" s="1537"/>
      <c r="EE62" s="1537"/>
      <c r="EF62" s="1537"/>
      <c r="EG62" s="1537"/>
      <c r="EH62" s="1537"/>
      <c r="EI62" s="1537"/>
      <c r="EJ62" s="1537"/>
      <c r="EK62" s="1537"/>
      <c r="EL62" s="1537"/>
      <c r="EM62" s="1537"/>
      <c r="EN62" s="1537"/>
      <c r="EO62" s="1537"/>
      <c r="EP62" s="1537"/>
      <c r="EQ62" s="1537"/>
      <c r="ER62" s="1537"/>
      <c r="ES62" s="1537"/>
      <c r="ET62" s="1537"/>
      <c r="EU62" s="1537"/>
      <c r="EV62" s="1537"/>
      <c r="EW62" s="1537"/>
      <c r="EX62" s="1537"/>
      <c r="EY62" s="1537"/>
      <c r="EZ62" s="1537"/>
      <c r="FA62" s="1537"/>
      <c r="FB62" s="1537"/>
      <c r="FC62" s="1537"/>
      <c r="FD62" s="1537"/>
      <c r="FE62" s="1537"/>
      <c r="FF62" s="1537"/>
      <c r="FG62" s="1537"/>
      <c r="FH62" s="1537"/>
      <c r="FI62" s="1537"/>
      <c r="FJ62" s="1537"/>
      <c r="FK62" s="1537"/>
      <c r="FL62" s="1537"/>
      <c r="FM62" s="1537"/>
      <c r="FN62" s="1537"/>
      <c r="FO62" s="1537"/>
      <c r="FP62" s="1537"/>
      <c r="FQ62" s="1537"/>
      <c r="FR62" s="1537"/>
      <c r="FS62" s="1537"/>
      <c r="FT62" s="1537"/>
      <c r="FU62" s="1537"/>
      <c r="FV62" s="1537"/>
      <c r="FW62" s="1537"/>
      <c r="FX62" s="1537"/>
      <c r="FY62" s="1537"/>
      <c r="FZ62" s="1537"/>
      <c r="GA62" s="1537"/>
      <c r="GB62" s="1537"/>
      <c r="GC62" s="1537"/>
      <c r="GD62" s="1537"/>
      <c r="GE62" s="1537"/>
      <c r="GF62" s="1537"/>
      <c r="GG62" s="1537"/>
      <c r="GH62" s="1537"/>
      <c r="GI62" s="1537"/>
      <c r="GJ62" s="1537"/>
      <c r="GK62" s="1537"/>
      <c r="GL62" s="1537"/>
      <c r="GM62" s="1537"/>
      <c r="GN62" s="1537"/>
      <c r="GO62" s="1537"/>
      <c r="GP62" s="1537"/>
      <c r="GQ62" s="1537"/>
      <c r="GR62" s="1537"/>
      <c r="GS62" s="1537"/>
      <c r="GT62" s="1537"/>
      <c r="GU62" s="1537"/>
      <c r="GV62" s="1537"/>
      <c r="GW62" s="1537"/>
      <c r="GX62" s="1537"/>
      <c r="GY62" s="1537"/>
      <c r="GZ62" s="1537"/>
      <c r="HA62" s="1537"/>
      <c r="HB62" s="1537"/>
      <c r="HC62" s="1537"/>
      <c r="HD62" s="1537"/>
      <c r="HE62" s="1537"/>
      <c r="HF62" s="1537"/>
      <c r="HG62" s="1537"/>
      <c r="HH62" s="1537"/>
      <c r="HI62" s="1537"/>
      <c r="HJ62" s="1537"/>
      <c r="HK62" s="1537"/>
      <c r="HL62" s="1537"/>
      <c r="HM62" s="1537"/>
      <c r="HN62" s="1537"/>
      <c r="HO62" s="1537"/>
      <c r="HP62" s="1537"/>
      <c r="HQ62" s="1537"/>
      <c r="HR62" s="1537"/>
      <c r="HS62" s="1537"/>
      <c r="HT62" s="1537"/>
      <c r="HU62" s="1537"/>
      <c r="HV62" s="1537"/>
      <c r="HW62" s="1537"/>
      <c r="HX62" s="1537"/>
      <c r="HY62" s="1537"/>
      <c r="HZ62" s="1537"/>
      <c r="IA62" s="1537"/>
      <c r="IB62" s="1537"/>
      <c r="IC62" s="1537"/>
      <c r="ID62" s="1537"/>
      <c r="IE62" s="1537"/>
      <c r="IF62" s="1537"/>
      <c r="IG62" s="1537"/>
      <c r="IH62" s="1537"/>
      <c r="II62" s="1537"/>
      <c r="IJ62" s="1537"/>
      <c r="IK62" s="1537"/>
      <c r="IL62" s="1537"/>
      <c r="IM62" s="1537"/>
      <c r="IN62" s="1537"/>
      <c r="IO62" s="1537"/>
      <c r="IP62" s="1537"/>
      <c r="IQ62" s="1537"/>
      <c r="IR62" s="1537"/>
      <c r="IS62" s="1537"/>
    </row>
    <row r="63" spans="1:253" s="324" customFormat="1" ht="13.9" customHeight="1">
      <c r="A63" s="242" t="s">
        <v>1831</v>
      </c>
      <c r="B63" s="1539">
        <f>SUM(B57:B62)</f>
        <v>66945</v>
      </c>
      <c r="C63" s="1539">
        <f>SUM(C57:C62)</f>
        <v>66945</v>
      </c>
      <c r="D63" s="1539">
        <f t="shared" si="0"/>
        <v>0</v>
      </c>
      <c r="E63" s="1540"/>
      <c r="F63" s="1541"/>
      <c r="G63" s="1536"/>
      <c r="H63" s="1537"/>
      <c r="I63" s="1537"/>
      <c r="J63" s="1537"/>
      <c r="K63" s="1537"/>
      <c r="L63" s="1537"/>
      <c r="M63" s="1537"/>
      <c r="N63" s="1537"/>
      <c r="O63" s="1537"/>
      <c r="P63" s="1537"/>
      <c r="Q63" s="1537"/>
      <c r="R63" s="1537"/>
      <c r="S63" s="1537"/>
      <c r="T63" s="1537"/>
      <c r="U63" s="1537"/>
      <c r="V63" s="1537"/>
      <c r="W63" s="1537"/>
      <c r="X63" s="1537"/>
      <c r="Y63" s="1537"/>
      <c r="Z63" s="1537"/>
      <c r="AA63" s="1537"/>
      <c r="AB63" s="1537"/>
      <c r="AC63" s="1537"/>
      <c r="AD63" s="1537"/>
      <c r="AE63" s="1537"/>
      <c r="AF63" s="1537"/>
      <c r="AG63" s="1537"/>
      <c r="AH63" s="1537"/>
      <c r="AI63" s="1537"/>
      <c r="AJ63" s="1537"/>
      <c r="AK63" s="1537"/>
      <c r="AL63" s="1537"/>
      <c r="AM63" s="1537"/>
      <c r="AN63" s="1537"/>
      <c r="AO63" s="1537"/>
      <c r="AP63" s="1537"/>
      <c r="AQ63" s="1537"/>
      <c r="AR63" s="1537"/>
      <c r="AS63" s="1537"/>
      <c r="AT63" s="1537"/>
      <c r="AU63" s="1537"/>
      <c r="AV63" s="1537"/>
      <c r="AW63" s="1537"/>
      <c r="AX63" s="1537"/>
      <c r="AY63" s="1537"/>
      <c r="AZ63" s="1537"/>
      <c r="BA63" s="1537"/>
      <c r="BB63" s="1537"/>
      <c r="BC63" s="1537"/>
      <c r="BD63" s="1537"/>
      <c r="BE63" s="1537"/>
      <c r="BF63" s="1537"/>
      <c r="BG63" s="1537"/>
      <c r="BH63" s="1537"/>
      <c r="BI63" s="1537"/>
      <c r="BJ63" s="1537"/>
      <c r="BK63" s="1537"/>
      <c r="BL63" s="1537"/>
      <c r="BM63" s="1537"/>
      <c r="BN63" s="1537"/>
      <c r="BO63" s="1537"/>
      <c r="BP63" s="1537"/>
      <c r="BQ63" s="1537"/>
      <c r="BR63" s="1537"/>
      <c r="BS63" s="1537"/>
      <c r="BT63" s="1537"/>
      <c r="BU63" s="1537"/>
      <c r="BV63" s="1537"/>
      <c r="BW63" s="1537"/>
      <c r="BX63" s="1537"/>
      <c r="BY63" s="1537"/>
      <c r="BZ63" s="1537"/>
      <c r="CA63" s="1537"/>
      <c r="CB63" s="1537"/>
      <c r="CC63" s="1537"/>
      <c r="CD63" s="1537"/>
      <c r="CE63" s="1537"/>
      <c r="CF63" s="1537"/>
      <c r="CG63" s="1537"/>
      <c r="CH63" s="1537"/>
      <c r="CI63" s="1537"/>
      <c r="CJ63" s="1537"/>
      <c r="CK63" s="1537"/>
      <c r="CL63" s="1537"/>
      <c r="CM63" s="1537"/>
      <c r="CN63" s="1537"/>
      <c r="CO63" s="1537"/>
      <c r="CP63" s="1537"/>
      <c r="CQ63" s="1537"/>
      <c r="CR63" s="1537"/>
      <c r="CS63" s="1537"/>
      <c r="CT63" s="1537"/>
      <c r="CU63" s="1537"/>
      <c r="CV63" s="1537"/>
      <c r="CW63" s="1537"/>
      <c r="CX63" s="1537"/>
      <c r="CY63" s="1537"/>
      <c r="CZ63" s="1537"/>
      <c r="DA63" s="1537"/>
      <c r="DB63" s="1537"/>
      <c r="DC63" s="1537"/>
      <c r="DD63" s="1537"/>
      <c r="DE63" s="1537"/>
      <c r="DF63" s="1537"/>
      <c r="DG63" s="1537"/>
      <c r="DH63" s="1537"/>
      <c r="DI63" s="1537"/>
      <c r="DJ63" s="1537"/>
      <c r="DK63" s="1537"/>
      <c r="DL63" s="1537"/>
      <c r="DM63" s="1537"/>
      <c r="DN63" s="1537"/>
      <c r="DO63" s="1537"/>
      <c r="DP63" s="1537"/>
      <c r="DQ63" s="1537"/>
      <c r="DR63" s="1537"/>
      <c r="DS63" s="1537"/>
      <c r="DT63" s="1537"/>
      <c r="DU63" s="1537"/>
      <c r="DV63" s="1537"/>
      <c r="DW63" s="1537"/>
      <c r="DX63" s="1537"/>
      <c r="DY63" s="1537"/>
      <c r="DZ63" s="1537"/>
      <c r="EA63" s="1537"/>
      <c r="EB63" s="1537"/>
      <c r="EC63" s="1537"/>
      <c r="ED63" s="1537"/>
      <c r="EE63" s="1537"/>
      <c r="EF63" s="1537"/>
      <c r="EG63" s="1537"/>
      <c r="EH63" s="1537"/>
      <c r="EI63" s="1537"/>
      <c r="EJ63" s="1537"/>
      <c r="EK63" s="1537"/>
      <c r="EL63" s="1537"/>
      <c r="EM63" s="1537"/>
      <c r="EN63" s="1537"/>
      <c r="EO63" s="1537"/>
      <c r="EP63" s="1537"/>
      <c r="EQ63" s="1537"/>
      <c r="ER63" s="1537"/>
      <c r="ES63" s="1537"/>
      <c r="ET63" s="1537"/>
      <c r="EU63" s="1537"/>
      <c r="EV63" s="1537"/>
      <c r="EW63" s="1537"/>
      <c r="EX63" s="1537"/>
      <c r="EY63" s="1537"/>
      <c r="EZ63" s="1537"/>
      <c r="FA63" s="1537"/>
      <c r="FB63" s="1537"/>
      <c r="FC63" s="1537"/>
      <c r="FD63" s="1537"/>
      <c r="FE63" s="1537"/>
      <c r="FF63" s="1537"/>
      <c r="FG63" s="1537"/>
      <c r="FH63" s="1537"/>
      <c r="FI63" s="1537"/>
      <c r="FJ63" s="1537"/>
      <c r="FK63" s="1537"/>
      <c r="FL63" s="1537"/>
      <c r="FM63" s="1537"/>
      <c r="FN63" s="1537"/>
      <c r="FO63" s="1537"/>
      <c r="FP63" s="1537"/>
      <c r="FQ63" s="1537"/>
      <c r="FR63" s="1537"/>
      <c r="FS63" s="1537"/>
      <c r="FT63" s="1537"/>
      <c r="FU63" s="1537"/>
      <c r="FV63" s="1537"/>
      <c r="FW63" s="1537"/>
      <c r="FX63" s="1537"/>
      <c r="FY63" s="1537"/>
      <c r="FZ63" s="1537"/>
      <c r="GA63" s="1537"/>
      <c r="GB63" s="1537"/>
      <c r="GC63" s="1537"/>
      <c r="GD63" s="1537"/>
      <c r="GE63" s="1537"/>
      <c r="GF63" s="1537"/>
      <c r="GG63" s="1537"/>
      <c r="GH63" s="1537"/>
      <c r="GI63" s="1537"/>
      <c r="GJ63" s="1537"/>
      <c r="GK63" s="1537"/>
      <c r="GL63" s="1537"/>
      <c r="GM63" s="1537"/>
      <c r="GN63" s="1537"/>
      <c r="GO63" s="1537"/>
      <c r="GP63" s="1537"/>
      <c r="GQ63" s="1537"/>
      <c r="GR63" s="1537"/>
      <c r="GS63" s="1537"/>
      <c r="GT63" s="1537"/>
      <c r="GU63" s="1537"/>
      <c r="GV63" s="1537"/>
      <c r="GW63" s="1537"/>
      <c r="GX63" s="1537"/>
      <c r="GY63" s="1537"/>
      <c r="GZ63" s="1537"/>
      <c r="HA63" s="1537"/>
      <c r="HB63" s="1537"/>
      <c r="HC63" s="1537"/>
      <c r="HD63" s="1537"/>
      <c r="HE63" s="1537"/>
      <c r="HF63" s="1537"/>
      <c r="HG63" s="1537"/>
      <c r="HH63" s="1537"/>
      <c r="HI63" s="1537"/>
      <c r="HJ63" s="1537"/>
      <c r="HK63" s="1537"/>
      <c r="HL63" s="1537"/>
      <c r="HM63" s="1537"/>
      <c r="HN63" s="1537"/>
      <c r="HO63" s="1537"/>
      <c r="HP63" s="1537"/>
      <c r="HQ63" s="1537"/>
      <c r="HR63" s="1537"/>
      <c r="HS63" s="1537"/>
      <c r="HT63" s="1537"/>
      <c r="HU63" s="1537"/>
      <c r="HV63" s="1537"/>
      <c r="HW63" s="1537"/>
      <c r="HX63" s="1537"/>
      <c r="HY63" s="1537"/>
      <c r="HZ63" s="1537"/>
      <c r="IA63" s="1537"/>
      <c r="IB63" s="1537"/>
      <c r="IC63" s="1537"/>
      <c r="ID63" s="1537"/>
      <c r="IE63" s="1537"/>
      <c r="IF63" s="1537"/>
      <c r="IG63" s="1537"/>
      <c r="IH63" s="1537"/>
      <c r="II63" s="1537"/>
      <c r="IJ63" s="1537"/>
      <c r="IK63" s="1537"/>
      <c r="IL63" s="1537"/>
      <c r="IM63" s="1537"/>
      <c r="IN63" s="1537"/>
      <c r="IO63" s="1537"/>
      <c r="IP63" s="1537"/>
      <c r="IQ63" s="1537"/>
      <c r="IR63" s="1537"/>
      <c r="IS63" s="1537"/>
    </row>
    <row r="64" spans="1:253" s="324" customFormat="1">
      <c r="A64" s="244" t="s">
        <v>1832</v>
      </c>
      <c r="B64" s="1539">
        <f>SUM(B9+B12+B14+B15+B17+B26+B28+B39+B43+B44+B55+B63)</f>
        <v>25095893</v>
      </c>
      <c r="C64" s="1539">
        <f>SUM(C9+C12+C14+C15+C17+C26+C28+C39+C43+C44+C55+C63)</f>
        <v>25095893</v>
      </c>
      <c r="D64" s="1539">
        <f t="shared" si="0"/>
        <v>0</v>
      </c>
      <c r="E64" s="1540"/>
      <c r="F64" s="1541"/>
      <c r="G64" s="1536"/>
      <c r="H64" s="1537"/>
      <c r="I64" s="1537"/>
      <c r="J64" s="1537"/>
      <c r="K64" s="1537"/>
      <c r="L64" s="1537"/>
      <c r="M64" s="1537"/>
      <c r="N64" s="1537"/>
      <c r="O64" s="1537"/>
      <c r="P64" s="1537"/>
      <c r="Q64" s="1537"/>
      <c r="R64" s="1537"/>
      <c r="S64" s="1537"/>
      <c r="T64" s="1537"/>
      <c r="U64" s="1537"/>
      <c r="V64" s="1537"/>
      <c r="W64" s="1537"/>
      <c r="X64" s="1537"/>
      <c r="Y64" s="1537"/>
      <c r="Z64" s="1537"/>
      <c r="AA64" s="1537"/>
      <c r="AB64" s="1537"/>
      <c r="AC64" s="1537"/>
      <c r="AD64" s="1537"/>
      <c r="AE64" s="1537"/>
      <c r="AF64" s="1537"/>
      <c r="AG64" s="1537"/>
      <c r="AH64" s="1537"/>
      <c r="AI64" s="1537"/>
      <c r="AJ64" s="1537"/>
      <c r="AK64" s="1537"/>
      <c r="AL64" s="1537"/>
      <c r="AM64" s="1537"/>
      <c r="AN64" s="1537"/>
      <c r="AO64" s="1537"/>
      <c r="AP64" s="1537"/>
      <c r="AQ64" s="1537"/>
      <c r="AR64" s="1537"/>
      <c r="AS64" s="1537"/>
      <c r="AT64" s="1537"/>
      <c r="AU64" s="1537"/>
      <c r="AV64" s="1537"/>
      <c r="AW64" s="1537"/>
      <c r="AX64" s="1537"/>
      <c r="AY64" s="1537"/>
      <c r="AZ64" s="1537"/>
      <c r="BA64" s="1537"/>
      <c r="BB64" s="1537"/>
      <c r="BC64" s="1537"/>
      <c r="BD64" s="1537"/>
      <c r="BE64" s="1537"/>
      <c r="BF64" s="1537"/>
      <c r="BG64" s="1537"/>
      <c r="BH64" s="1537"/>
      <c r="BI64" s="1537"/>
      <c r="BJ64" s="1537"/>
      <c r="BK64" s="1537"/>
      <c r="BL64" s="1537"/>
      <c r="BM64" s="1537"/>
      <c r="BN64" s="1537"/>
      <c r="BO64" s="1537"/>
      <c r="BP64" s="1537"/>
      <c r="BQ64" s="1537"/>
      <c r="BR64" s="1537"/>
      <c r="BS64" s="1537"/>
      <c r="BT64" s="1537"/>
      <c r="BU64" s="1537"/>
      <c r="BV64" s="1537"/>
      <c r="BW64" s="1537"/>
      <c r="BX64" s="1537"/>
      <c r="BY64" s="1537"/>
      <c r="BZ64" s="1537"/>
      <c r="CA64" s="1537"/>
      <c r="CB64" s="1537"/>
      <c r="CC64" s="1537"/>
      <c r="CD64" s="1537"/>
      <c r="CE64" s="1537"/>
      <c r="CF64" s="1537"/>
      <c r="CG64" s="1537"/>
      <c r="CH64" s="1537"/>
      <c r="CI64" s="1537"/>
      <c r="CJ64" s="1537"/>
      <c r="CK64" s="1537"/>
      <c r="CL64" s="1537"/>
      <c r="CM64" s="1537"/>
      <c r="CN64" s="1537"/>
      <c r="CO64" s="1537"/>
      <c r="CP64" s="1537"/>
      <c r="CQ64" s="1537"/>
      <c r="CR64" s="1537"/>
      <c r="CS64" s="1537"/>
      <c r="CT64" s="1537"/>
      <c r="CU64" s="1537"/>
      <c r="CV64" s="1537"/>
      <c r="CW64" s="1537"/>
      <c r="CX64" s="1537"/>
      <c r="CY64" s="1537"/>
      <c r="CZ64" s="1537"/>
      <c r="DA64" s="1537"/>
      <c r="DB64" s="1537"/>
      <c r="DC64" s="1537"/>
      <c r="DD64" s="1537"/>
      <c r="DE64" s="1537"/>
      <c r="DF64" s="1537"/>
      <c r="DG64" s="1537"/>
      <c r="DH64" s="1537"/>
      <c r="DI64" s="1537"/>
      <c r="DJ64" s="1537"/>
      <c r="DK64" s="1537"/>
      <c r="DL64" s="1537"/>
      <c r="DM64" s="1537"/>
      <c r="DN64" s="1537"/>
      <c r="DO64" s="1537"/>
      <c r="DP64" s="1537"/>
      <c r="DQ64" s="1537"/>
      <c r="DR64" s="1537"/>
      <c r="DS64" s="1537"/>
      <c r="DT64" s="1537"/>
      <c r="DU64" s="1537"/>
      <c r="DV64" s="1537"/>
      <c r="DW64" s="1537"/>
      <c r="DX64" s="1537"/>
      <c r="DY64" s="1537"/>
      <c r="DZ64" s="1537"/>
      <c r="EA64" s="1537"/>
      <c r="EB64" s="1537"/>
      <c r="EC64" s="1537"/>
      <c r="ED64" s="1537"/>
      <c r="EE64" s="1537"/>
      <c r="EF64" s="1537"/>
      <c r="EG64" s="1537"/>
      <c r="EH64" s="1537"/>
      <c r="EI64" s="1537"/>
      <c r="EJ64" s="1537"/>
      <c r="EK64" s="1537"/>
      <c r="EL64" s="1537"/>
      <c r="EM64" s="1537"/>
      <c r="EN64" s="1537"/>
      <c r="EO64" s="1537"/>
      <c r="EP64" s="1537"/>
      <c r="EQ64" s="1537"/>
      <c r="ER64" s="1537"/>
      <c r="ES64" s="1537"/>
      <c r="ET64" s="1537"/>
      <c r="EU64" s="1537"/>
      <c r="EV64" s="1537"/>
      <c r="EW64" s="1537"/>
      <c r="EX64" s="1537"/>
      <c r="EY64" s="1537"/>
      <c r="EZ64" s="1537"/>
      <c r="FA64" s="1537"/>
      <c r="FB64" s="1537"/>
      <c r="FC64" s="1537"/>
      <c r="FD64" s="1537"/>
      <c r="FE64" s="1537"/>
      <c r="FF64" s="1537"/>
      <c r="FG64" s="1537"/>
      <c r="FH64" s="1537"/>
      <c r="FI64" s="1537"/>
      <c r="FJ64" s="1537"/>
      <c r="FK64" s="1537"/>
      <c r="FL64" s="1537"/>
      <c r="FM64" s="1537"/>
      <c r="FN64" s="1537"/>
      <c r="FO64" s="1537"/>
      <c r="FP64" s="1537"/>
      <c r="FQ64" s="1537"/>
      <c r="FR64" s="1537"/>
      <c r="FS64" s="1537"/>
      <c r="FT64" s="1537"/>
      <c r="FU64" s="1537"/>
      <c r="FV64" s="1537"/>
      <c r="FW64" s="1537"/>
      <c r="FX64" s="1537"/>
      <c r="FY64" s="1537"/>
      <c r="FZ64" s="1537"/>
      <c r="GA64" s="1537"/>
      <c r="GB64" s="1537"/>
      <c r="GC64" s="1537"/>
      <c r="GD64" s="1537"/>
      <c r="GE64" s="1537"/>
      <c r="GF64" s="1537"/>
      <c r="GG64" s="1537"/>
      <c r="GH64" s="1537"/>
      <c r="GI64" s="1537"/>
      <c r="GJ64" s="1537"/>
      <c r="GK64" s="1537"/>
      <c r="GL64" s="1537"/>
      <c r="GM64" s="1537"/>
      <c r="GN64" s="1537"/>
      <c r="GO64" s="1537"/>
      <c r="GP64" s="1537"/>
      <c r="GQ64" s="1537"/>
      <c r="GR64" s="1537"/>
      <c r="GS64" s="1537"/>
      <c r="GT64" s="1537"/>
      <c r="GU64" s="1537"/>
      <c r="GV64" s="1537"/>
      <c r="GW64" s="1537"/>
      <c r="GX64" s="1537"/>
      <c r="GY64" s="1537"/>
      <c r="GZ64" s="1537"/>
      <c r="HA64" s="1537"/>
      <c r="HB64" s="1537"/>
      <c r="HC64" s="1537"/>
      <c r="HD64" s="1537"/>
      <c r="HE64" s="1537"/>
      <c r="HF64" s="1537"/>
      <c r="HG64" s="1537"/>
      <c r="HH64" s="1537"/>
      <c r="HI64" s="1537"/>
      <c r="HJ64" s="1537"/>
      <c r="HK64" s="1537"/>
      <c r="HL64" s="1537"/>
      <c r="HM64" s="1537"/>
      <c r="HN64" s="1537"/>
      <c r="HO64" s="1537"/>
      <c r="HP64" s="1537"/>
      <c r="HQ64" s="1537"/>
      <c r="HR64" s="1537"/>
      <c r="HS64" s="1537"/>
      <c r="HT64" s="1537"/>
      <c r="HU64" s="1537"/>
      <c r="HV64" s="1537"/>
      <c r="HW64" s="1537"/>
      <c r="HX64" s="1537"/>
      <c r="HY64" s="1537"/>
      <c r="HZ64" s="1537"/>
      <c r="IA64" s="1537"/>
      <c r="IB64" s="1537"/>
      <c r="IC64" s="1537"/>
      <c r="ID64" s="1537"/>
      <c r="IE64" s="1537"/>
      <c r="IF64" s="1537"/>
      <c r="IG64" s="1537"/>
      <c r="IH64" s="1537"/>
      <c r="II64" s="1537"/>
      <c r="IJ64" s="1537"/>
      <c r="IK64" s="1537"/>
      <c r="IL64" s="1537"/>
      <c r="IM64" s="1537"/>
      <c r="IN64" s="1537"/>
      <c r="IO64" s="1537"/>
      <c r="IP64" s="1537"/>
      <c r="IQ64" s="1537"/>
      <c r="IR64" s="1537"/>
      <c r="IS64" s="1537"/>
    </row>
    <row r="65" spans="1:253" s="324" customFormat="1" ht="23.25">
      <c r="A65" s="137" t="s">
        <v>1833</v>
      </c>
      <c r="B65" s="241"/>
      <c r="C65" s="241"/>
      <c r="D65" s="241"/>
      <c r="E65" s="249"/>
      <c r="F65" s="241"/>
      <c r="G65" s="1536"/>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537"/>
      <c r="AM65" s="1537"/>
      <c r="AN65" s="1537"/>
      <c r="AO65" s="1537"/>
      <c r="AP65" s="1537"/>
      <c r="AQ65" s="1537"/>
      <c r="AR65" s="1537"/>
      <c r="AS65" s="1537"/>
      <c r="AT65" s="1537"/>
      <c r="AU65" s="1537"/>
      <c r="AV65" s="1537"/>
      <c r="AW65" s="1537"/>
      <c r="AX65" s="1537"/>
      <c r="AY65" s="1537"/>
      <c r="AZ65" s="1537"/>
      <c r="BA65" s="1537"/>
      <c r="BB65" s="1537"/>
      <c r="BC65" s="1537"/>
      <c r="BD65" s="1537"/>
      <c r="BE65" s="1537"/>
      <c r="BF65" s="1537"/>
      <c r="BG65" s="1537"/>
      <c r="BH65" s="1537"/>
      <c r="BI65" s="1537"/>
      <c r="BJ65" s="1537"/>
      <c r="BK65" s="1537"/>
      <c r="BL65" s="1537"/>
      <c r="BM65" s="1537"/>
      <c r="BN65" s="1537"/>
      <c r="BO65" s="1537"/>
      <c r="BP65" s="1537"/>
      <c r="BQ65" s="1537"/>
      <c r="BR65" s="1537"/>
      <c r="BS65" s="1537"/>
      <c r="BT65" s="1537"/>
      <c r="BU65" s="1537"/>
      <c r="BV65" s="1537"/>
      <c r="BW65" s="1537"/>
      <c r="BX65" s="1537"/>
      <c r="BY65" s="1537"/>
      <c r="BZ65" s="1537"/>
      <c r="CA65" s="1537"/>
      <c r="CB65" s="1537"/>
      <c r="CC65" s="1537"/>
      <c r="CD65" s="1537"/>
      <c r="CE65" s="1537"/>
      <c r="CF65" s="1537"/>
      <c r="CG65" s="1537"/>
      <c r="CH65" s="1537"/>
      <c r="CI65" s="1537"/>
      <c r="CJ65" s="1537"/>
      <c r="CK65" s="1537"/>
      <c r="CL65" s="1537"/>
      <c r="CM65" s="1537"/>
      <c r="CN65" s="1537"/>
      <c r="CO65" s="1537"/>
      <c r="CP65" s="1537"/>
      <c r="CQ65" s="1537"/>
      <c r="CR65" s="1537"/>
      <c r="CS65" s="1537"/>
      <c r="CT65" s="1537"/>
      <c r="CU65" s="1537"/>
      <c r="CV65" s="1537"/>
      <c r="CW65" s="1537"/>
      <c r="CX65" s="1537"/>
      <c r="CY65" s="1537"/>
      <c r="CZ65" s="1537"/>
      <c r="DA65" s="1537"/>
      <c r="DB65" s="1537"/>
      <c r="DC65" s="1537"/>
      <c r="DD65" s="1537"/>
      <c r="DE65" s="1537"/>
      <c r="DF65" s="1537"/>
      <c r="DG65" s="1537"/>
      <c r="DH65" s="1537"/>
      <c r="DI65" s="1537"/>
      <c r="DJ65" s="1537"/>
      <c r="DK65" s="1537"/>
      <c r="DL65" s="1537"/>
      <c r="DM65" s="1537"/>
      <c r="DN65" s="1537"/>
      <c r="DO65" s="1537"/>
      <c r="DP65" s="1537"/>
      <c r="DQ65" s="1537"/>
      <c r="DR65" s="1537"/>
      <c r="DS65" s="1537"/>
      <c r="DT65" s="1537"/>
      <c r="DU65" s="1537"/>
      <c r="DV65" s="1537"/>
      <c r="DW65" s="1537"/>
      <c r="DX65" s="1537"/>
      <c r="DY65" s="1537"/>
      <c r="DZ65" s="1537"/>
      <c r="EA65" s="1537"/>
      <c r="EB65" s="1537"/>
      <c r="EC65" s="1537"/>
      <c r="ED65" s="1537"/>
      <c r="EE65" s="1537"/>
      <c r="EF65" s="1537"/>
      <c r="EG65" s="1537"/>
      <c r="EH65" s="1537"/>
      <c r="EI65" s="1537"/>
      <c r="EJ65" s="1537"/>
      <c r="EK65" s="1537"/>
      <c r="EL65" s="1537"/>
      <c r="EM65" s="1537"/>
      <c r="EN65" s="1537"/>
      <c r="EO65" s="1537"/>
      <c r="EP65" s="1537"/>
      <c r="EQ65" s="1537"/>
      <c r="ER65" s="1537"/>
      <c r="ES65" s="1537"/>
      <c r="ET65" s="1537"/>
      <c r="EU65" s="1537"/>
      <c r="EV65" s="1537"/>
      <c r="EW65" s="1537"/>
      <c r="EX65" s="1537"/>
      <c r="EY65" s="1537"/>
      <c r="EZ65" s="1537"/>
      <c r="FA65" s="1537"/>
      <c r="FB65" s="1537"/>
      <c r="FC65" s="1537"/>
      <c r="FD65" s="1537"/>
      <c r="FE65" s="1537"/>
      <c r="FF65" s="1537"/>
      <c r="FG65" s="1537"/>
      <c r="FH65" s="1537"/>
      <c r="FI65" s="1537"/>
      <c r="FJ65" s="1537"/>
      <c r="FK65" s="1537"/>
      <c r="FL65" s="1537"/>
      <c r="FM65" s="1537"/>
      <c r="FN65" s="1537"/>
      <c r="FO65" s="1537"/>
      <c r="FP65" s="1537"/>
      <c r="FQ65" s="1537"/>
      <c r="FR65" s="1537"/>
      <c r="FS65" s="1537"/>
      <c r="FT65" s="1537"/>
      <c r="FU65" s="1537"/>
      <c r="FV65" s="1537"/>
      <c r="FW65" s="1537"/>
      <c r="FX65" s="1537"/>
      <c r="FY65" s="1537"/>
      <c r="FZ65" s="1537"/>
      <c r="GA65" s="1537"/>
      <c r="GB65" s="1537"/>
      <c r="GC65" s="1537"/>
      <c r="GD65" s="1537"/>
      <c r="GE65" s="1537"/>
      <c r="GF65" s="1537"/>
      <c r="GG65" s="1537"/>
      <c r="GH65" s="1537"/>
      <c r="GI65" s="1537"/>
      <c r="GJ65" s="1537"/>
      <c r="GK65" s="1537"/>
      <c r="GL65" s="1537"/>
      <c r="GM65" s="1537"/>
      <c r="GN65" s="1537"/>
      <c r="GO65" s="1537"/>
      <c r="GP65" s="1537"/>
      <c r="GQ65" s="1537"/>
      <c r="GR65" s="1537"/>
      <c r="GS65" s="1537"/>
      <c r="GT65" s="1537"/>
      <c r="GU65" s="1537"/>
      <c r="GV65" s="1537"/>
      <c r="GW65" s="1537"/>
      <c r="GX65" s="1537"/>
      <c r="GY65" s="1537"/>
      <c r="GZ65" s="1537"/>
      <c r="HA65" s="1537"/>
      <c r="HB65" s="1537"/>
      <c r="HC65" s="1537"/>
      <c r="HD65" s="1537"/>
      <c r="HE65" s="1537"/>
      <c r="HF65" s="1537"/>
      <c r="HG65" s="1537"/>
      <c r="HH65" s="1537"/>
      <c r="HI65" s="1537"/>
      <c r="HJ65" s="1537"/>
      <c r="HK65" s="1537"/>
      <c r="HL65" s="1537"/>
      <c r="HM65" s="1537"/>
      <c r="HN65" s="1537"/>
      <c r="HO65" s="1537"/>
      <c r="HP65" s="1537"/>
      <c r="HQ65" s="1537"/>
      <c r="HR65" s="1537"/>
      <c r="HS65" s="1537"/>
      <c r="HT65" s="1537"/>
      <c r="HU65" s="1537"/>
      <c r="HV65" s="1537"/>
      <c r="HW65" s="1537"/>
      <c r="HX65" s="1537"/>
      <c r="HY65" s="1537"/>
      <c r="HZ65" s="1537"/>
      <c r="IA65" s="1537"/>
      <c r="IB65" s="1537"/>
      <c r="IC65" s="1537"/>
      <c r="ID65" s="1537"/>
      <c r="IE65" s="1537"/>
      <c r="IF65" s="1537"/>
      <c r="IG65" s="1537"/>
      <c r="IH65" s="1537"/>
      <c r="II65" s="1537"/>
      <c r="IJ65" s="1537"/>
      <c r="IK65" s="1537"/>
      <c r="IL65" s="1537"/>
      <c r="IM65" s="1537"/>
      <c r="IN65" s="1537"/>
      <c r="IO65" s="1537"/>
      <c r="IP65" s="1537"/>
      <c r="IQ65" s="1537"/>
      <c r="IR65" s="1537"/>
      <c r="IS65" s="1537"/>
    </row>
    <row r="66" spans="1:253" s="324" customFormat="1">
      <c r="A66" s="250" t="s">
        <v>1834</v>
      </c>
      <c r="B66" s="1538">
        <f>'Sources and Uses Budget'!$C65</f>
        <v>50267</v>
      </c>
      <c r="C66" s="1538">
        <f>'Sources and Uses Budget'!$C65</f>
        <v>50267</v>
      </c>
      <c r="D66" s="1539">
        <f t="shared" si="0"/>
        <v>0</v>
      </c>
      <c r="E66" s="1540"/>
      <c r="F66" s="1541"/>
      <c r="G66" s="1536"/>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537"/>
      <c r="AM66" s="1537"/>
      <c r="AN66" s="1537"/>
      <c r="AO66" s="1537"/>
      <c r="AP66" s="1537"/>
      <c r="AQ66" s="1537"/>
      <c r="AR66" s="1537"/>
      <c r="AS66" s="1537"/>
      <c r="AT66" s="1537"/>
      <c r="AU66" s="1537"/>
      <c r="AV66" s="1537"/>
      <c r="AW66" s="1537"/>
      <c r="AX66" s="1537"/>
      <c r="AY66" s="1537"/>
      <c r="AZ66" s="1537"/>
      <c r="BA66" s="1537"/>
      <c r="BB66" s="1537"/>
      <c r="BC66" s="1537"/>
      <c r="BD66" s="1537"/>
      <c r="BE66" s="1537"/>
      <c r="BF66" s="1537"/>
      <c r="BG66" s="1537"/>
      <c r="BH66" s="1537"/>
      <c r="BI66" s="1537"/>
      <c r="BJ66" s="1537"/>
      <c r="BK66" s="1537"/>
      <c r="BL66" s="1537"/>
      <c r="BM66" s="1537"/>
      <c r="BN66" s="1537"/>
      <c r="BO66" s="1537"/>
      <c r="BP66" s="1537"/>
      <c r="BQ66" s="1537"/>
      <c r="BR66" s="1537"/>
      <c r="BS66" s="1537"/>
      <c r="BT66" s="1537"/>
      <c r="BU66" s="1537"/>
      <c r="BV66" s="1537"/>
      <c r="BW66" s="1537"/>
      <c r="BX66" s="1537"/>
      <c r="BY66" s="1537"/>
      <c r="BZ66" s="1537"/>
      <c r="CA66" s="1537"/>
      <c r="CB66" s="1537"/>
      <c r="CC66" s="1537"/>
      <c r="CD66" s="1537"/>
      <c r="CE66" s="1537"/>
      <c r="CF66" s="1537"/>
      <c r="CG66" s="1537"/>
      <c r="CH66" s="1537"/>
      <c r="CI66" s="1537"/>
      <c r="CJ66" s="1537"/>
      <c r="CK66" s="1537"/>
      <c r="CL66" s="1537"/>
      <c r="CM66" s="1537"/>
      <c r="CN66" s="1537"/>
      <c r="CO66" s="1537"/>
      <c r="CP66" s="1537"/>
      <c r="CQ66" s="1537"/>
      <c r="CR66" s="1537"/>
      <c r="CS66" s="1537"/>
      <c r="CT66" s="1537"/>
      <c r="CU66" s="1537"/>
      <c r="CV66" s="1537"/>
      <c r="CW66" s="1537"/>
      <c r="CX66" s="1537"/>
      <c r="CY66" s="1537"/>
      <c r="CZ66" s="1537"/>
      <c r="DA66" s="1537"/>
      <c r="DB66" s="1537"/>
      <c r="DC66" s="1537"/>
      <c r="DD66" s="1537"/>
      <c r="DE66" s="1537"/>
      <c r="DF66" s="1537"/>
      <c r="DG66" s="1537"/>
      <c r="DH66" s="1537"/>
      <c r="DI66" s="1537"/>
      <c r="DJ66" s="1537"/>
      <c r="DK66" s="1537"/>
      <c r="DL66" s="1537"/>
      <c r="DM66" s="1537"/>
      <c r="DN66" s="1537"/>
      <c r="DO66" s="1537"/>
      <c r="DP66" s="1537"/>
      <c r="DQ66" s="1537"/>
      <c r="DR66" s="1537"/>
      <c r="DS66" s="1537"/>
      <c r="DT66" s="1537"/>
      <c r="DU66" s="1537"/>
      <c r="DV66" s="1537"/>
      <c r="DW66" s="1537"/>
      <c r="DX66" s="1537"/>
      <c r="DY66" s="1537"/>
      <c r="DZ66" s="1537"/>
      <c r="EA66" s="1537"/>
      <c r="EB66" s="1537"/>
      <c r="EC66" s="1537"/>
      <c r="ED66" s="1537"/>
      <c r="EE66" s="1537"/>
      <c r="EF66" s="1537"/>
      <c r="EG66" s="1537"/>
      <c r="EH66" s="1537"/>
      <c r="EI66" s="1537"/>
      <c r="EJ66" s="1537"/>
      <c r="EK66" s="1537"/>
      <c r="EL66" s="1537"/>
      <c r="EM66" s="1537"/>
      <c r="EN66" s="1537"/>
      <c r="EO66" s="1537"/>
      <c r="EP66" s="1537"/>
      <c r="EQ66" s="1537"/>
      <c r="ER66" s="1537"/>
      <c r="ES66" s="1537"/>
      <c r="ET66" s="1537"/>
      <c r="EU66" s="1537"/>
      <c r="EV66" s="1537"/>
      <c r="EW66" s="1537"/>
      <c r="EX66" s="1537"/>
      <c r="EY66" s="1537"/>
      <c r="EZ66" s="1537"/>
      <c r="FA66" s="1537"/>
      <c r="FB66" s="1537"/>
      <c r="FC66" s="1537"/>
      <c r="FD66" s="1537"/>
      <c r="FE66" s="1537"/>
      <c r="FF66" s="1537"/>
      <c r="FG66" s="1537"/>
      <c r="FH66" s="1537"/>
      <c r="FI66" s="1537"/>
      <c r="FJ66" s="1537"/>
      <c r="FK66" s="1537"/>
      <c r="FL66" s="1537"/>
      <c r="FM66" s="1537"/>
      <c r="FN66" s="1537"/>
      <c r="FO66" s="1537"/>
      <c r="FP66" s="1537"/>
      <c r="FQ66" s="1537"/>
      <c r="FR66" s="1537"/>
      <c r="FS66" s="1537"/>
      <c r="FT66" s="1537"/>
      <c r="FU66" s="1537"/>
      <c r="FV66" s="1537"/>
      <c r="FW66" s="1537"/>
      <c r="FX66" s="1537"/>
      <c r="FY66" s="1537"/>
      <c r="FZ66" s="1537"/>
      <c r="GA66" s="1537"/>
      <c r="GB66" s="1537"/>
      <c r="GC66" s="1537"/>
      <c r="GD66" s="1537"/>
      <c r="GE66" s="1537"/>
      <c r="GF66" s="1537"/>
      <c r="GG66" s="1537"/>
      <c r="GH66" s="1537"/>
      <c r="GI66" s="1537"/>
      <c r="GJ66" s="1537"/>
      <c r="GK66" s="1537"/>
      <c r="GL66" s="1537"/>
      <c r="GM66" s="1537"/>
      <c r="GN66" s="1537"/>
      <c r="GO66" s="1537"/>
      <c r="GP66" s="1537"/>
      <c r="GQ66" s="1537"/>
      <c r="GR66" s="1537"/>
      <c r="GS66" s="1537"/>
      <c r="GT66" s="1537"/>
      <c r="GU66" s="1537"/>
      <c r="GV66" s="1537"/>
      <c r="GW66" s="1537"/>
      <c r="GX66" s="1537"/>
      <c r="GY66" s="1537"/>
      <c r="GZ66" s="1537"/>
      <c r="HA66" s="1537"/>
      <c r="HB66" s="1537"/>
      <c r="HC66" s="1537"/>
      <c r="HD66" s="1537"/>
      <c r="HE66" s="1537"/>
      <c r="HF66" s="1537"/>
      <c r="HG66" s="1537"/>
      <c r="HH66" s="1537"/>
      <c r="HI66" s="1537"/>
      <c r="HJ66" s="1537"/>
      <c r="HK66" s="1537"/>
      <c r="HL66" s="1537"/>
      <c r="HM66" s="1537"/>
      <c r="HN66" s="1537"/>
      <c r="HO66" s="1537"/>
      <c r="HP66" s="1537"/>
      <c r="HQ66" s="1537"/>
      <c r="HR66" s="1537"/>
      <c r="HS66" s="1537"/>
      <c r="HT66" s="1537"/>
      <c r="HU66" s="1537"/>
      <c r="HV66" s="1537"/>
      <c r="HW66" s="1537"/>
      <c r="HX66" s="1537"/>
      <c r="HY66" s="1537"/>
      <c r="HZ66" s="1537"/>
      <c r="IA66" s="1537"/>
      <c r="IB66" s="1537"/>
      <c r="IC66" s="1537"/>
      <c r="ID66" s="1537"/>
      <c r="IE66" s="1537"/>
      <c r="IF66" s="1537"/>
      <c r="IG66" s="1537"/>
      <c r="IH66" s="1537"/>
      <c r="II66" s="1537"/>
      <c r="IJ66" s="1537"/>
      <c r="IK66" s="1537"/>
      <c r="IL66" s="1537"/>
      <c r="IM66" s="1537"/>
      <c r="IN66" s="1537"/>
      <c r="IO66" s="1537"/>
      <c r="IP66" s="1537"/>
      <c r="IQ66" s="1537"/>
      <c r="IR66" s="1537"/>
      <c r="IS66" s="1537"/>
    </row>
    <row r="67" spans="1:253" s="324" customFormat="1" ht="23.25">
      <c r="A67" s="250" t="s">
        <v>1835</v>
      </c>
      <c r="B67" s="1538">
        <f>'Sources and Uses Budget'!$C66</f>
        <v>0</v>
      </c>
      <c r="C67" s="1538">
        <f>'Sources and Uses Budget'!$C66</f>
        <v>0</v>
      </c>
      <c r="D67" s="1539"/>
      <c r="E67" s="1540"/>
      <c r="F67" s="1541"/>
      <c r="G67" s="1536"/>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537"/>
      <c r="AM67" s="1537"/>
      <c r="AN67" s="1537"/>
      <c r="AO67" s="1537"/>
      <c r="AP67" s="1537"/>
      <c r="AQ67" s="1537"/>
      <c r="AR67" s="1537"/>
      <c r="AS67" s="1537"/>
      <c r="AT67" s="1537"/>
      <c r="AU67" s="1537"/>
      <c r="AV67" s="1537"/>
      <c r="AW67" s="1537"/>
      <c r="AX67" s="1537"/>
      <c r="AY67" s="1537"/>
      <c r="AZ67" s="1537"/>
      <c r="BA67" s="1537"/>
      <c r="BB67" s="1537"/>
      <c r="BC67" s="1537"/>
      <c r="BD67" s="1537"/>
      <c r="BE67" s="1537"/>
      <c r="BF67" s="1537"/>
      <c r="BG67" s="1537"/>
      <c r="BH67" s="1537"/>
      <c r="BI67" s="1537"/>
      <c r="BJ67" s="1537"/>
      <c r="BK67" s="1537"/>
      <c r="BL67" s="1537"/>
      <c r="BM67" s="1537"/>
      <c r="BN67" s="1537"/>
      <c r="BO67" s="1537"/>
      <c r="BP67" s="1537"/>
      <c r="BQ67" s="1537"/>
      <c r="BR67" s="1537"/>
      <c r="BS67" s="1537"/>
      <c r="BT67" s="1537"/>
      <c r="BU67" s="1537"/>
      <c r="BV67" s="1537"/>
      <c r="BW67" s="1537"/>
      <c r="BX67" s="1537"/>
      <c r="BY67" s="1537"/>
      <c r="BZ67" s="1537"/>
      <c r="CA67" s="1537"/>
      <c r="CB67" s="1537"/>
      <c r="CC67" s="1537"/>
      <c r="CD67" s="1537"/>
      <c r="CE67" s="1537"/>
      <c r="CF67" s="1537"/>
      <c r="CG67" s="1537"/>
      <c r="CH67" s="1537"/>
      <c r="CI67" s="1537"/>
      <c r="CJ67" s="1537"/>
      <c r="CK67" s="1537"/>
      <c r="CL67" s="1537"/>
      <c r="CM67" s="1537"/>
      <c r="CN67" s="1537"/>
      <c r="CO67" s="1537"/>
      <c r="CP67" s="1537"/>
      <c r="CQ67" s="1537"/>
      <c r="CR67" s="1537"/>
      <c r="CS67" s="1537"/>
      <c r="CT67" s="1537"/>
      <c r="CU67" s="1537"/>
      <c r="CV67" s="1537"/>
      <c r="CW67" s="1537"/>
      <c r="CX67" s="1537"/>
      <c r="CY67" s="1537"/>
      <c r="CZ67" s="1537"/>
      <c r="DA67" s="1537"/>
      <c r="DB67" s="1537"/>
      <c r="DC67" s="1537"/>
      <c r="DD67" s="1537"/>
      <c r="DE67" s="1537"/>
      <c r="DF67" s="1537"/>
      <c r="DG67" s="1537"/>
      <c r="DH67" s="1537"/>
      <c r="DI67" s="1537"/>
      <c r="DJ67" s="1537"/>
      <c r="DK67" s="1537"/>
      <c r="DL67" s="1537"/>
      <c r="DM67" s="1537"/>
      <c r="DN67" s="1537"/>
      <c r="DO67" s="1537"/>
      <c r="DP67" s="1537"/>
      <c r="DQ67" s="1537"/>
      <c r="DR67" s="1537"/>
      <c r="DS67" s="1537"/>
      <c r="DT67" s="1537"/>
      <c r="DU67" s="1537"/>
      <c r="DV67" s="1537"/>
      <c r="DW67" s="1537"/>
      <c r="DX67" s="1537"/>
      <c r="DY67" s="1537"/>
      <c r="DZ67" s="1537"/>
      <c r="EA67" s="1537"/>
      <c r="EB67" s="1537"/>
      <c r="EC67" s="1537"/>
      <c r="ED67" s="1537"/>
      <c r="EE67" s="1537"/>
      <c r="EF67" s="1537"/>
      <c r="EG67" s="1537"/>
      <c r="EH67" s="1537"/>
      <c r="EI67" s="1537"/>
      <c r="EJ67" s="1537"/>
      <c r="EK67" s="1537"/>
      <c r="EL67" s="1537"/>
      <c r="EM67" s="1537"/>
      <c r="EN67" s="1537"/>
      <c r="EO67" s="1537"/>
      <c r="EP67" s="1537"/>
      <c r="EQ67" s="1537"/>
      <c r="ER67" s="1537"/>
      <c r="ES67" s="1537"/>
      <c r="ET67" s="1537"/>
      <c r="EU67" s="1537"/>
      <c r="EV67" s="1537"/>
      <c r="EW67" s="1537"/>
      <c r="EX67" s="1537"/>
      <c r="EY67" s="1537"/>
      <c r="EZ67" s="1537"/>
      <c r="FA67" s="1537"/>
      <c r="FB67" s="1537"/>
      <c r="FC67" s="1537"/>
      <c r="FD67" s="1537"/>
      <c r="FE67" s="1537"/>
      <c r="FF67" s="1537"/>
      <c r="FG67" s="1537"/>
      <c r="FH67" s="1537"/>
      <c r="FI67" s="1537"/>
      <c r="FJ67" s="1537"/>
      <c r="FK67" s="1537"/>
      <c r="FL67" s="1537"/>
      <c r="FM67" s="1537"/>
      <c r="FN67" s="1537"/>
      <c r="FO67" s="1537"/>
      <c r="FP67" s="1537"/>
      <c r="FQ67" s="1537"/>
      <c r="FR67" s="1537"/>
      <c r="FS67" s="1537"/>
      <c r="FT67" s="1537"/>
      <c r="FU67" s="1537"/>
      <c r="FV67" s="1537"/>
      <c r="FW67" s="1537"/>
      <c r="FX67" s="1537"/>
      <c r="FY67" s="1537"/>
      <c r="FZ67" s="1537"/>
      <c r="GA67" s="1537"/>
      <c r="GB67" s="1537"/>
      <c r="GC67" s="1537"/>
      <c r="GD67" s="1537"/>
      <c r="GE67" s="1537"/>
      <c r="GF67" s="1537"/>
      <c r="GG67" s="1537"/>
      <c r="GH67" s="1537"/>
      <c r="GI67" s="1537"/>
      <c r="GJ67" s="1537"/>
      <c r="GK67" s="1537"/>
      <c r="GL67" s="1537"/>
      <c r="GM67" s="1537"/>
      <c r="GN67" s="1537"/>
      <c r="GO67" s="1537"/>
      <c r="GP67" s="1537"/>
      <c r="GQ67" s="1537"/>
      <c r="GR67" s="1537"/>
      <c r="GS67" s="1537"/>
      <c r="GT67" s="1537"/>
      <c r="GU67" s="1537"/>
      <c r="GV67" s="1537"/>
      <c r="GW67" s="1537"/>
      <c r="GX67" s="1537"/>
      <c r="GY67" s="1537"/>
      <c r="GZ67" s="1537"/>
      <c r="HA67" s="1537"/>
      <c r="HB67" s="1537"/>
      <c r="HC67" s="1537"/>
      <c r="HD67" s="1537"/>
      <c r="HE67" s="1537"/>
      <c r="HF67" s="1537"/>
      <c r="HG67" s="1537"/>
      <c r="HH67" s="1537"/>
      <c r="HI67" s="1537"/>
      <c r="HJ67" s="1537"/>
      <c r="HK67" s="1537"/>
      <c r="HL67" s="1537"/>
      <c r="HM67" s="1537"/>
      <c r="HN67" s="1537"/>
      <c r="HO67" s="1537"/>
      <c r="HP67" s="1537"/>
      <c r="HQ67" s="1537"/>
      <c r="HR67" s="1537"/>
      <c r="HS67" s="1537"/>
      <c r="HT67" s="1537"/>
      <c r="HU67" s="1537"/>
      <c r="HV67" s="1537"/>
      <c r="HW67" s="1537"/>
      <c r="HX67" s="1537"/>
      <c r="HY67" s="1537"/>
      <c r="HZ67" s="1537"/>
      <c r="IA67" s="1537"/>
      <c r="IB67" s="1537"/>
      <c r="IC67" s="1537"/>
      <c r="ID67" s="1537"/>
      <c r="IE67" s="1537"/>
      <c r="IF67" s="1537"/>
      <c r="IG67" s="1537"/>
      <c r="IH67" s="1537"/>
      <c r="II67" s="1537"/>
      <c r="IJ67" s="1537"/>
      <c r="IK67" s="1537"/>
      <c r="IL67" s="1537"/>
      <c r="IM67" s="1537"/>
      <c r="IN67" s="1537"/>
      <c r="IO67" s="1537"/>
      <c r="IP67" s="1537"/>
      <c r="IQ67" s="1537"/>
      <c r="IR67" s="1537"/>
      <c r="IS67" s="1537"/>
    </row>
    <row r="68" spans="1:253" s="324" customFormat="1" ht="23.25">
      <c r="A68" s="250" t="s">
        <v>1836</v>
      </c>
      <c r="B68" s="1538">
        <f>'Sources and Uses Budget'!$C67</f>
        <v>165000</v>
      </c>
      <c r="C68" s="1538">
        <f>'Sources and Uses Budget'!$C67</f>
        <v>165000</v>
      </c>
      <c r="D68" s="1539"/>
      <c r="E68" s="1540"/>
      <c r="F68" s="1541"/>
      <c r="G68" s="1536"/>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7"/>
      <c r="AT68" s="1537"/>
      <c r="AU68" s="1537"/>
      <c r="AV68" s="1537"/>
      <c r="AW68" s="1537"/>
      <c r="AX68" s="1537"/>
      <c r="AY68" s="1537"/>
      <c r="AZ68" s="1537"/>
      <c r="BA68" s="1537"/>
      <c r="BB68" s="1537"/>
      <c r="BC68" s="1537"/>
      <c r="BD68" s="1537"/>
      <c r="BE68" s="1537"/>
      <c r="BF68" s="1537"/>
      <c r="BG68" s="1537"/>
      <c r="BH68" s="1537"/>
      <c r="BI68" s="1537"/>
      <c r="BJ68" s="1537"/>
      <c r="BK68" s="1537"/>
      <c r="BL68" s="1537"/>
      <c r="BM68" s="1537"/>
      <c r="BN68" s="1537"/>
      <c r="BO68" s="1537"/>
      <c r="BP68" s="1537"/>
      <c r="BQ68" s="1537"/>
      <c r="BR68" s="1537"/>
      <c r="BS68" s="1537"/>
      <c r="BT68" s="1537"/>
      <c r="BU68" s="1537"/>
      <c r="BV68" s="1537"/>
      <c r="BW68" s="1537"/>
      <c r="BX68" s="1537"/>
      <c r="BY68" s="1537"/>
      <c r="BZ68" s="1537"/>
      <c r="CA68" s="1537"/>
      <c r="CB68" s="1537"/>
      <c r="CC68" s="1537"/>
      <c r="CD68" s="1537"/>
      <c r="CE68" s="1537"/>
      <c r="CF68" s="1537"/>
      <c r="CG68" s="1537"/>
      <c r="CH68" s="1537"/>
      <c r="CI68" s="1537"/>
      <c r="CJ68" s="1537"/>
      <c r="CK68" s="1537"/>
      <c r="CL68" s="1537"/>
      <c r="CM68" s="1537"/>
      <c r="CN68" s="1537"/>
      <c r="CO68" s="1537"/>
      <c r="CP68" s="1537"/>
      <c r="CQ68" s="1537"/>
      <c r="CR68" s="1537"/>
      <c r="CS68" s="1537"/>
      <c r="CT68" s="1537"/>
      <c r="CU68" s="1537"/>
      <c r="CV68" s="1537"/>
      <c r="CW68" s="1537"/>
      <c r="CX68" s="1537"/>
      <c r="CY68" s="1537"/>
      <c r="CZ68" s="1537"/>
      <c r="DA68" s="1537"/>
      <c r="DB68" s="1537"/>
      <c r="DC68" s="1537"/>
      <c r="DD68" s="1537"/>
      <c r="DE68" s="1537"/>
      <c r="DF68" s="1537"/>
      <c r="DG68" s="1537"/>
      <c r="DH68" s="1537"/>
      <c r="DI68" s="1537"/>
      <c r="DJ68" s="1537"/>
      <c r="DK68" s="1537"/>
      <c r="DL68" s="1537"/>
      <c r="DM68" s="1537"/>
      <c r="DN68" s="1537"/>
      <c r="DO68" s="1537"/>
      <c r="DP68" s="1537"/>
      <c r="DQ68" s="1537"/>
      <c r="DR68" s="1537"/>
      <c r="DS68" s="1537"/>
      <c r="DT68" s="1537"/>
      <c r="DU68" s="1537"/>
      <c r="DV68" s="1537"/>
      <c r="DW68" s="1537"/>
      <c r="DX68" s="1537"/>
      <c r="DY68" s="1537"/>
      <c r="DZ68" s="1537"/>
      <c r="EA68" s="1537"/>
      <c r="EB68" s="1537"/>
      <c r="EC68" s="1537"/>
      <c r="ED68" s="1537"/>
      <c r="EE68" s="1537"/>
      <c r="EF68" s="1537"/>
      <c r="EG68" s="1537"/>
      <c r="EH68" s="1537"/>
      <c r="EI68" s="1537"/>
      <c r="EJ68" s="1537"/>
      <c r="EK68" s="1537"/>
      <c r="EL68" s="1537"/>
      <c r="EM68" s="1537"/>
      <c r="EN68" s="1537"/>
      <c r="EO68" s="1537"/>
      <c r="EP68" s="1537"/>
      <c r="EQ68" s="1537"/>
      <c r="ER68" s="1537"/>
      <c r="ES68" s="1537"/>
      <c r="ET68" s="1537"/>
      <c r="EU68" s="1537"/>
      <c r="EV68" s="1537"/>
      <c r="EW68" s="1537"/>
      <c r="EX68" s="1537"/>
      <c r="EY68" s="1537"/>
      <c r="EZ68" s="1537"/>
      <c r="FA68" s="1537"/>
      <c r="FB68" s="1537"/>
      <c r="FC68" s="1537"/>
      <c r="FD68" s="1537"/>
      <c r="FE68" s="1537"/>
      <c r="FF68" s="1537"/>
      <c r="FG68" s="1537"/>
      <c r="FH68" s="1537"/>
      <c r="FI68" s="1537"/>
      <c r="FJ68" s="1537"/>
      <c r="FK68" s="1537"/>
      <c r="FL68" s="1537"/>
      <c r="FM68" s="1537"/>
      <c r="FN68" s="1537"/>
      <c r="FO68" s="1537"/>
      <c r="FP68" s="1537"/>
      <c r="FQ68" s="1537"/>
      <c r="FR68" s="1537"/>
      <c r="FS68" s="1537"/>
      <c r="FT68" s="1537"/>
      <c r="FU68" s="1537"/>
      <c r="FV68" s="1537"/>
      <c r="FW68" s="1537"/>
      <c r="FX68" s="1537"/>
      <c r="FY68" s="1537"/>
      <c r="FZ68" s="1537"/>
      <c r="GA68" s="1537"/>
      <c r="GB68" s="1537"/>
      <c r="GC68" s="1537"/>
      <c r="GD68" s="1537"/>
      <c r="GE68" s="1537"/>
      <c r="GF68" s="1537"/>
      <c r="GG68" s="1537"/>
      <c r="GH68" s="1537"/>
      <c r="GI68" s="1537"/>
      <c r="GJ68" s="1537"/>
      <c r="GK68" s="1537"/>
      <c r="GL68" s="1537"/>
      <c r="GM68" s="1537"/>
      <c r="GN68" s="1537"/>
      <c r="GO68" s="1537"/>
      <c r="GP68" s="1537"/>
      <c r="GQ68" s="1537"/>
      <c r="GR68" s="1537"/>
      <c r="GS68" s="1537"/>
      <c r="GT68" s="1537"/>
      <c r="GU68" s="1537"/>
      <c r="GV68" s="1537"/>
      <c r="GW68" s="1537"/>
      <c r="GX68" s="1537"/>
      <c r="GY68" s="1537"/>
      <c r="GZ68" s="1537"/>
      <c r="HA68" s="1537"/>
      <c r="HB68" s="1537"/>
      <c r="HC68" s="1537"/>
      <c r="HD68" s="1537"/>
      <c r="HE68" s="1537"/>
      <c r="HF68" s="1537"/>
      <c r="HG68" s="1537"/>
      <c r="HH68" s="1537"/>
      <c r="HI68" s="1537"/>
      <c r="HJ68" s="1537"/>
      <c r="HK68" s="1537"/>
      <c r="HL68" s="1537"/>
      <c r="HM68" s="1537"/>
      <c r="HN68" s="1537"/>
      <c r="HO68" s="1537"/>
      <c r="HP68" s="1537"/>
      <c r="HQ68" s="1537"/>
      <c r="HR68" s="1537"/>
      <c r="HS68" s="1537"/>
      <c r="HT68" s="1537"/>
      <c r="HU68" s="1537"/>
      <c r="HV68" s="1537"/>
      <c r="HW68" s="1537"/>
      <c r="HX68" s="1537"/>
      <c r="HY68" s="1537"/>
      <c r="HZ68" s="1537"/>
      <c r="IA68" s="1537"/>
      <c r="IB68" s="1537"/>
      <c r="IC68" s="1537"/>
      <c r="ID68" s="1537"/>
      <c r="IE68" s="1537"/>
      <c r="IF68" s="1537"/>
      <c r="IG68" s="1537"/>
      <c r="IH68" s="1537"/>
      <c r="II68" s="1537"/>
      <c r="IJ68" s="1537"/>
      <c r="IK68" s="1537"/>
      <c r="IL68" s="1537"/>
      <c r="IM68" s="1537"/>
      <c r="IN68" s="1537"/>
      <c r="IO68" s="1537"/>
      <c r="IP68" s="1537"/>
      <c r="IQ68" s="1537"/>
      <c r="IR68" s="1537"/>
      <c r="IS68" s="1537"/>
    </row>
    <row r="69" spans="1:253" s="324" customFormat="1">
      <c r="A69" s="250" t="s">
        <v>1837</v>
      </c>
      <c r="B69" s="1538">
        <f>'Sources and Uses Budget'!$C68</f>
        <v>0</v>
      </c>
      <c r="C69" s="1538">
        <f>'Sources and Uses Budget'!$C68</f>
        <v>0</v>
      </c>
      <c r="D69" s="1539"/>
      <c r="E69" s="1540"/>
      <c r="F69" s="1541"/>
      <c r="G69" s="1536"/>
      <c r="H69" s="1537"/>
      <c r="I69" s="1537"/>
      <c r="J69" s="1537"/>
      <c r="K69" s="1537"/>
      <c r="L69" s="1537"/>
      <c r="M69" s="1537"/>
      <c r="N69" s="1537"/>
      <c r="O69" s="1537"/>
      <c r="P69" s="1537"/>
      <c r="Q69" s="1537"/>
      <c r="R69" s="1537"/>
      <c r="S69" s="1537"/>
      <c r="T69" s="1537"/>
      <c r="U69" s="1537"/>
      <c r="V69" s="1537"/>
      <c r="W69" s="1537"/>
      <c r="X69" s="1537"/>
      <c r="Y69" s="1537"/>
      <c r="Z69" s="1537"/>
      <c r="AA69" s="1537"/>
      <c r="AB69" s="1537"/>
      <c r="AC69" s="1537"/>
      <c r="AD69" s="1537"/>
      <c r="AE69" s="1537"/>
      <c r="AF69" s="1537"/>
      <c r="AG69" s="1537"/>
      <c r="AH69" s="1537"/>
      <c r="AI69" s="1537"/>
      <c r="AJ69" s="1537"/>
      <c r="AK69" s="1537"/>
      <c r="AL69" s="1537"/>
      <c r="AM69" s="1537"/>
      <c r="AN69" s="1537"/>
      <c r="AO69" s="1537"/>
      <c r="AP69" s="1537"/>
      <c r="AQ69" s="1537"/>
      <c r="AR69" s="1537"/>
      <c r="AS69" s="1537"/>
      <c r="AT69" s="1537"/>
      <c r="AU69" s="1537"/>
      <c r="AV69" s="1537"/>
      <c r="AW69" s="1537"/>
      <c r="AX69" s="1537"/>
      <c r="AY69" s="1537"/>
      <c r="AZ69" s="1537"/>
      <c r="BA69" s="1537"/>
      <c r="BB69" s="1537"/>
      <c r="BC69" s="1537"/>
      <c r="BD69" s="1537"/>
      <c r="BE69" s="1537"/>
      <c r="BF69" s="1537"/>
      <c r="BG69" s="1537"/>
      <c r="BH69" s="1537"/>
      <c r="BI69" s="1537"/>
      <c r="BJ69" s="1537"/>
      <c r="BK69" s="1537"/>
      <c r="BL69" s="1537"/>
      <c r="BM69" s="1537"/>
      <c r="BN69" s="1537"/>
      <c r="BO69" s="1537"/>
      <c r="BP69" s="1537"/>
      <c r="BQ69" s="1537"/>
      <c r="BR69" s="1537"/>
      <c r="BS69" s="1537"/>
      <c r="BT69" s="1537"/>
      <c r="BU69" s="1537"/>
      <c r="BV69" s="1537"/>
      <c r="BW69" s="1537"/>
      <c r="BX69" s="1537"/>
      <c r="BY69" s="1537"/>
      <c r="BZ69" s="1537"/>
      <c r="CA69" s="1537"/>
      <c r="CB69" s="1537"/>
      <c r="CC69" s="1537"/>
      <c r="CD69" s="1537"/>
      <c r="CE69" s="1537"/>
      <c r="CF69" s="1537"/>
      <c r="CG69" s="1537"/>
      <c r="CH69" s="1537"/>
      <c r="CI69" s="1537"/>
      <c r="CJ69" s="1537"/>
      <c r="CK69" s="1537"/>
      <c r="CL69" s="1537"/>
      <c r="CM69" s="1537"/>
      <c r="CN69" s="1537"/>
      <c r="CO69" s="1537"/>
      <c r="CP69" s="1537"/>
      <c r="CQ69" s="1537"/>
      <c r="CR69" s="1537"/>
      <c r="CS69" s="1537"/>
      <c r="CT69" s="1537"/>
      <c r="CU69" s="1537"/>
      <c r="CV69" s="1537"/>
      <c r="CW69" s="1537"/>
      <c r="CX69" s="1537"/>
      <c r="CY69" s="1537"/>
      <c r="CZ69" s="1537"/>
      <c r="DA69" s="1537"/>
      <c r="DB69" s="1537"/>
      <c r="DC69" s="1537"/>
      <c r="DD69" s="1537"/>
      <c r="DE69" s="1537"/>
      <c r="DF69" s="1537"/>
      <c r="DG69" s="1537"/>
      <c r="DH69" s="1537"/>
      <c r="DI69" s="1537"/>
      <c r="DJ69" s="1537"/>
      <c r="DK69" s="1537"/>
      <c r="DL69" s="1537"/>
      <c r="DM69" s="1537"/>
      <c r="DN69" s="1537"/>
      <c r="DO69" s="1537"/>
      <c r="DP69" s="1537"/>
      <c r="DQ69" s="1537"/>
      <c r="DR69" s="1537"/>
      <c r="DS69" s="1537"/>
      <c r="DT69" s="1537"/>
      <c r="DU69" s="1537"/>
      <c r="DV69" s="1537"/>
      <c r="DW69" s="1537"/>
      <c r="DX69" s="1537"/>
      <c r="DY69" s="1537"/>
      <c r="DZ69" s="1537"/>
      <c r="EA69" s="1537"/>
      <c r="EB69" s="1537"/>
      <c r="EC69" s="1537"/>
      <c r="ED69" s="1537"/>
      <c r="EE69" s="1537"/>
      <c r="EF69" s="1537"/>
      <c r="EG69" s="1537"/>
      <c r="EH69" s="1537"/>
      <c r="EI69" s="1537"/>
      <c r="EJ69" s="1537"/>
      <c r="EK69" s="1537"/>
      <c r="EL69" s="1537"/>
      <c r="EM69" s="1537"/>
      <c r="EN69" s="1537"/>
      <c r="EO69" s="1537"/>
      <c r="EP69" s="1537"/>
      <c r="EQ69" s="1537"/>
      <c r="ER69" s="1537"/>
      <c r="ES69" s="1537"/>
      <c r="ET69" s="1537"/>
      <c r="EU69" s="1537"/>
      <c r="EV69" s="1537"/>
      <c r="EW69" s="1537"/>
      <c r="EX69" s="1537"/>
      <c r="EY69" s="1537"/>
      <c r="EZ69" s="1537"/>
      <c r="FA69" s="1537"/>
      <c r="FB69" s="1537"/>
      <c r="FC69" s="1537"/>
      <c r="FD69" s="1537"/>
      <c r="FE69" s="1537"/>
      <c r="FF69" s="1537"/>
      <c r="FG69" s="1537"/>
      <c r="FH69" s="1537"/>
      <c r="FI69" s="1537"/>
      <c r="FJ69" s="1537"/>
      <c r="FK69" s="1537"/>
      <c r="FL69" s="1537"/>
      <c r="FM69" s="1537"/>
      <c r="FN69" s="1537"/>
      <c r="FO69" s="1537"/>
      <c r="FP69" s="1537"/>
      <c r="FQ69" s="1537"/>
      <c r="FR69" s="1537"/>
      <c r="FS69" s="1537"/>
      <c r="FT69" s="1537"/>
      <c r="FU69" s="1537"/>
      <c r="FV69" s="1537"/>
      <c r="FW69" s="1537"/>
      <c r="FX69" s="1537"/>
      <c r="FY69" s="1537"/>
      <c r="FZ69" s="1537"/>
      <c r="GA69" s="1537"/>
      <c r="GB69" s="1537"/>
      <c r="GC69" s="1537"/>
      <c r="GD69" s="1537"/>
      <c r="GE69" s="1537"/>
      <c r="GF69" s="1537"/>
      <c r="GG69" s="1537"/>
      <c r="GH69" s="1537"/>
      <c r="GI69" s="1537"/>
      <c r="GJ69" s="1537"/>
      <c r="GK69" s="1537"/>
      <c r="GL69" s="1537"/>
      <c r="GM69" s="1537"/>
      <c r="GN69" s="1537"/>
      <c r="GO69" s="1537"/>
      <c r="GP69" s="1537"/>
      <c r="GQ69" s="1537"/>
      <c r="GR69" s="1537"/>
      <c r="GS69" s="1537"/>
      <c r="GT69" s="1537"/>
      <c r="GU69" s="1537"/>
      <c r="GV69" s="1537"/>
      <c r="GW69" s="1537"/>
      <c r="GX69" s="1537"/>
      <c r="GY69" s="1537"/>
      <c r="GZ69" s="1537"/>
      <c r="HA69" s="1537"/>
      <c r="HB69" s="1537"/>
      <c r="HC69" s="1537"/>
      <c r="HD69" s="1537"/>
      <c r="HE69" s="1537"/>
      <c r="HF69" s="1537"/>
      <c r="HG69" s="1537"/>
      <c r="HH69" s="1537"/>
      <c r="HI69" s="1537"/>
      <c r="HJ69" s="1537"/>
      <c r="HK69" s="1537"/>
      <c r="HL69" s="1537"/>
      <c r="HM69" s="1537"/>
      <c r="HN69" s="1537"/>
      <c r="HO69" s="1537"/>
      <c r="HP69" s="1537"/>
      <c r="HQ69" s="1537"/>
      <c r="HR69" s="1537"/>
      <c r="HS69" s="1537"/>
      <c r="HT69" s="1537"/>
      <c r="HU69" s="1537"/>
      <c r="HV69" s="1537"/>
      <c r="HW69" s="1537"/>
      <c r="HX69" s="1537"/>
      <c r="HY69" s="1537"/>
      <c r="HZ69" s="1537"/>
      <c r="IA69" s="1537"/>
      <c r="IB69" s="1537"/>
      <c r="IC69" s="1537"/>
      <c r="ID69" s="1537"/>
      <c r="IE69" s="1537"/>
      <c r="IF69" s="1537"/>
      <c r="IG69" s="1537"/>
      <c r="IH69" s="1537"/>
      <c r="II69" s="1537"/>
      <c r="IJ69" s="1537"/>
      <c r="IK69" s="1537"/>
      <c r="IL69" s="1537"/>
      <c r="IM69" s="1537"/>
      <c r="IN69" s="1537"/>
      <c r="IO69" s="1537"/>
      <c r="IP69" s="1537"/>
      <c r="IQ69" s="1537"/>
      <c r="IR69" s="1537"/>
      <c r="IS69" s="1537"/>
    </row>
    <row r="70" spans="1:253" s="324" customFormat="1" ht="46.5">
      <c r="A70" s="555" t="str">
        <f>'Sources and Uses Budget'!A69</f>
        <v>Other: OPOS, DAS, CASp, Utility, LowVolt, Cost Est, GeoTech, Abatement, MND, Special Inspections/Testing, Prevailing Wage Monitor, Soils Report, Phase I</v>
      </c>
      <c r="B70" s="1538">
        <f>'Sources and Uses Budget'!$C69</f>
        <v>543730</v>
      </c>
      <c r="C70" s="1538">
        <f>'Sources and Uses Budget'!$C69</f>
        <v>543730</v>
      </c>
      <c r="D70" s="1539">
        <f t="shared" si="0"/>
        <v>0</v>
      </c>
      <c r="E70" s="1540"/>
      <c r="F70" s="1541"/>
      <c r="G70" s="1536"/>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c r="AG70" s="1537"/>
      <c r="AH70" s="1537"/>
      <c r="AI70" s="1537"/>
      <c r="AJ70" s="1537"/>
      <c r="AK70" s="1537"/>
      <c r="AL70" s="1537"/>
      <c r="AM70" s="1537"/>
      <c r="AN70" s="1537"/>
      <c r="AO70" s="1537"/>
      <c r="AP70" s="1537"/>
      <c r="AQ70" s="1537"/>
      <c r="AR70" s="1537"/>
      <c r="AS70" s="1537"/>
      <c r="AT70" s="1537"/>
      <c r="AU70" s="1537"/>
      <c r="AV70" s="1537"/>
      <c r="AW70" s="1537"/>
      <c r="AX70" s="1537"/>
      <c r="AY70" s="1537"/>
      <c r="AZ70" s="1537"/>
      <c r="BA70" s="1537"/>
      <c r="BB70" s="1537"/>
      <c r="BC70" s="1537"/>
      <c r="BD70" s="1537"/>
      <c r="BE70" s="1537"/>
      <c r="BF70" s="1537"/>
      <c r="BG70" s="1537"/>
      <c r="BH70" s="1537"/>
      <c r="BI70" s="1537"/>
      <c r="BJ70" s="1537"/>
      <c r="BK70" s="1537"/>
      <c r="BL70" s="1537"/>
      <c r="BM70" s="1537"/>
      <c r="BN70" s="1537"/>
      <c r="BO70" s="1537"/>
      <c r="BP70" s="1537"/>
      <c r="BQ70" s="1537"/>
      <c r="BR70" s="1537"/>
      <c r="BS70" s="1537"/>
      <c r="BT70" s="1537"/>
      <c r="BU70" s="1537"/>
      <c r="BV70" s="1537"/>
      <c r="BW70" s="1537"/>
      <c r="BX70" s="1537"/>
      <c r="BY70" s="1537"/>
      <c r="BZ70" s="1537"/>
      <c r="CA70" s="1537"/>
      <c r="CB70" s="1537"/>
      <c r="CC70" s="1537"/>
      <c r="CD70" s="1537"/>
      <c r="CE70" s="1537"/>
      <c r="CF70" s="1537"/>
      <c r="CG70" s="1537"/>
      <c r="CH70" s="1537"/>
      <c r="CI70" s="1537"/>
      <c r="CJ70" s="1537"/>
      <c r="CK70" s="1537"/>
      <c r="CL70" s="1537"/>
      <c r="CM70" s="1537"/>
      <c r="CN70" s="1537"/>
      <c r="CO70" s="1537"/>
      <c r="CP70" s="1537"/>
      <c r="CQ70" s="1537"/>
      <c r="CR70" s="1537"/>
      <c r="CS70" s="1537"/>
      <c r="CT70" s="1537"/>
      <c r="CU70" s="1537"/>
      <c r="CV70" s="1537"/>
      <c r="CW70" s="1537"/>
      <c r="CX70" s="1537"/>
      <c r="CY70" s="1537"/>
      <c r="CZ70" s="1537"/>
      <c r="DA70" s="1537"/>
      <c r="DB70" s="1537"/>
      <c r="DC70" s="1537"/>
      <c r="DD70" s="1537"/>
      <c r="DE70" s="1537"/>
      <c r="DF70" s="1537"/>
      <c r="DG70" s="1537"/>
      <c r="DH70" s="1537"/>
      <c r="DI70" s="1537"/>
      <c r="DJ70" s="1537"/>
      <c r="DK70" s="1537"/>
      <c r="DL70" s="1537"/>
      <c r="DM70" s="1537"/>
      <c r="DN70" s="1537"/>
      <c r="DO70" s="1537"/>
      <c r="DP70" s="1537"/>
      <c r="DQ70" s="1537"/>
      <c r="DR70" s="1537"/>
      <c r="DS70" s="1537"/>
      <c r="DT70" s="1537"/>
      <c r="DU70" s="1537"/>
      <c r="DV70" s="1537"/>
      <c r="DW70" s="1537"/>
      <c r="DX70" s="1537"/>
      <c r="DY70" s="1537"/>
      <c r="DZ70" s="1537"/>
      <c r="EA70" s="1537"/>
      <c r="EB70" s="1537"/>
      <c r="EC70" s="1537"/>
      <c r="ED70" s="1537"/>
      <c r="EE70" s="1537"/>
      <c r="EF70" s="1537"/>
      <c r="EG70" s="1537"/>
      <c r="EH70" s="1537"/>
      <c r="EI70" s="1537"/>
      <c r="EJ70" s="1537"/>
      <c r="EK70" s="1537"/>
      <c r="EL70" s="1537"/>
      <c r="EM70" s="1537"/>
      <c r="EN70" s="1537"/>
      <c r="EO70" s="1537"/>
      <c r="EP70" s="1537"/>
      <c r="EQ70" s="1537"/>
      <c r="ER70" s="1537"/>
      <c r="ES70" s="1537"/>
      <c r="ET70" s="1537"/>
      <c r="EU70" s="1537"/>
      <c r="EV70" s="1537"/>
      <c r="EW70" s="1537"/>
      <c r="EX70" s="1537"/>
      <c r="EY70" s="1537"/>
      <c r="EZ70" s="1537"/>
      <c r="FA70" s="1537"/>
      <c r="FB70" s="1537"/>
      <c r="FC70" s="1537"/>
      <c r="FD70" s="1537"/>
      <c r="FE70" s="1537"/>
      <c r="FF70" s="1537"/>
      <c r="FG70" s="1537"/>
      <c r="FH70" s="1537"/>
      <c r="FI70" s="1537"/>
      <c r="FJ70" s="1537"/>
      <c r="FK70" s="1537"/>
      <c r="FL70" s="1537"/>
      <c r="FM70" s="1537"/>
      <c r="FN70" s="1537"/>
      <c r="FO70" s="1537"/>
      <c r="FP70" s="1537"/>
      <c r="FQ70" s="1537"/>
      <c r="FR70" s="1537"/>
      <c r="FS70" s="1537"/>
      <c r="FT70" s="1537"/>
      <c r="FU70" s="1537"/>
      <c r="FV70" s="1537"/>
      <c r="FW70" s="1537"/>
      <c r="FX70" s="1537"/>
      <c r="FY70" s="1537"/>
      <c r="FZ70" s="1537"/>
      <c r="GA70" s="1537"/>
      <c r="GB70" s="1537"/>
      <c r="GC70" s="1537"/>
      <c r="GD70" s="1537"/>
      <c r="GE70" s="1537"/>
      <c r="GF70" s="1537"/>
      <c r="GG70" s="1537"/>
      <c r="GH70" s="1537"/>
      <c r="GI70" s="1537"/>
      <c r="GJ70" s="1537"/>
      <c r="GK70" s="1537"/>
      <c r="GL70" s="1537"/>
      <c r="GM70" s="1537"/>
      <c r="GN70" s="1537"/>
      <c r="GO70" s="1537"/>
      <c r="GP70" s="1537"/>
      <c r="GQ70" s="1537"/>
      <c r="GR70" s="1537"/>
      <c r="GS70" s="1537"/>
      <c r="GT70" s="1537"/>
      <c r="GU70" s="1537"/>
      <c r="GV70" s="1537"/>
      <c r="GW70" s="1537"/>
      <c r="GX70" s="1537"/>
      <c r="GY70" s="1537"/>
      <c r="GZ70" s="1537"/>
      <c r="HA70" s="1537"/>
      <c r="HB70" s="1537"/>
      <c r="HC70" s="1537"/>
      <c r="HD70" s="1537"/>
      <c r="HE70" s="1537"/>
      <c r="HF70" s="1537"/>
      <c r="HG70" s="1537"/>
      <c r="HH70" s="1537"/>
      <c r="HI70" s="1537"/>
      <c r="HJ70" s="1537"/>
      <c r="HK70" s="1537"/>
      <c r="HL70" s="1537"/>
      <c r="HM70" s="1537"/>
      <c r="HN70" s="1537"/>
      <c r="HO70" s="1537"/>
      <c r="HP70" s="1537"/>
      <c r="HQ70" s="1537"/>
      <c r="HR70" s="1537"/>
      <c r="HS70" s="1537"/>
      <c r="HT70" s="1537"/>
      <c r="HU70" s="1537"/>
      <c r="HV70" s="1537"/>
      <c r="HW70" s="1537"/>
      <c r="HX70" s="1537"/>
      <c r="HY70" s="1537"/>
      <c r="HZ70" s="1537"/>
      <c r="IA70" s="1537"/>
      <c r="IB70" s="1537"/>
      <c r="IC70" s="1537"/>
      <c r="ID70" s="1537"/>
      <c r="IE70" s="1537"/>
      <c r="IF70" s="1537"/>
      <c r="IG70" s="1537"/>
      <c r="IH70" s="1537"/>
      <c r="II70" s="1537"/>
      <c r="IJ70" s="1537"/>
      <c r="IK70" s="1537"/>
      <c r="IL70" s="1537"/>
      <c r="IM70" s="1537"/>
      <c r="IN70" s="1537"/>
      <c r="IO70" s="1537"/>
      <c r="IP70" s="1537"/>
      <c r="IQ70" s="1537"/>
      <c r="IR70" s="1537"/>
      <c r="IS70" s="1537"/>
    </row>
    <row r="71" spans="1:253" s="324" customFormat="1">
      <c r="A71" s="139" t="s">
        <v>1839</v>
      </c>
      <c r="B71" s="1539">
        <f>SUM(B66:B70)</f>
        <v>758997</v>
      </c>
      <c r="C71" s="1539">
        <f>SUM(C66:C70)</f>
        <v>758997</v>
      </c>
      <c r="D71" s="1539">
        <f t="shared" si="0"/>
        <v>0</v>
      </c>
      <c r="E71" s="1540"/>
      <c r="F71" s="1541"/>
      <c r="G71" s="1536"/>
      <c r="H71" s="1537"/>
      <c r="I71" s="1537"/>
      <c r="J71" s="1537"/>
      <c r="K71" s="1537"/>
      <c r="L71" s="1537"/>
      <c r="M71" s="1537"/>
      <c r="N71" s="1537"/>
      <c r="O71" s="1537"/>
      <c r="P71" s="1537"/>
      <c r="Q71" s="1537"/>
      <c r="R71" s="1537"/>
      <c r="S71" s="1537"/>
      <c r="T71" s="1537"/>
      <c r="U71" s="1537"/>
      <c r="V71" s="1537"/>
      <c r="W71" s="1537"/>
      <c r="X71" s="1537"/>
      <c r="Y71" s="1537"/>
      <c r="Z71" s="1537"/>
      <c r="AA71" s="1537"/>
      <c r="AB71" s="1537"/>
      <c r="AC71" s="1537"/>
      <c r="AD71" s="1537"/>
      <c r="AE71" s="1537"/>
      <c r="AF71" s="1537"/>
      <c r="AG71" s="1537"/>
      <c r="AH71" s="1537"/>
      <c r="AI71" s="1537"/>
      <c r="AJ71" s="1537"/>
      <c r="AK71" s="1537"/>
      <c r="AL71" s="1537"/>
      <c r="AM71" s="1537"/>
      <c r="AN71" s="1537"/>
      <c r="AO71" s="1537"/>
      <c r="AP71" s="1537"/>
      <c r="AQ71" s="1537"/>
      <c r="AR71" s="1537"/>
      <c r="AS71" s="1537"/>
      <c r="AT71" s="1537"/>
      <c r="AU71" s="1537"/>
      <c r="AV71" s="1537"/>
      <c r="AW71" s="1537"/>
      <c r="AX71" s="1537"/>
      <c r="AY71" s="1537"/>
      <c r="AZ71" s="1537"/>
      <c r="BA71" s="1537"/>
      <c r="BB71" s="1537"/>
      <c r="BC71" s="1537"/>
      <c r="BD71" s="1537"/>
      <c r="BE71" s="1537"/>
      <c r="BF71" s="1537"/>
      <c r="BG71" s="1537"/>
      <c r="BH71" s="1537"/>
      <c r="BI71" s="1537"/>
      <c r="BJ71" s="1537"/>
      <c r="BK71" s="1537"/>
      <c r="BL71" s="1537"/>
      <c r="BM71" s="1537"/>
      <c r="BN71" s="1537"/>
      <c r="BO71" s="1537"/>
      <c r="BP71" s="1537"/>
      <c r="BQ71" s="1537"/>
      <c r="BR71" s="1537"/>
      <c r="BS71" s="1537"/>
      <c r="BT71" s="1537"/>
      <c r="BU71" s="1537"/>
      <c r="BV71" s="1537"/>
      <c r="BW71" s="1537"/>
      <c r="BX71" s="1537"/>
      <c r="BY71" s="1537"/>
      <c r="BZ71" s="1537"/>
      <c r="CA71" s="1537"/>
      <c r="CB71" s="1537"/>
      <c r="CC71" s="1537"/>
      <c r="CD71" s="1537"/>
      <c r="CE71" s="1537"/>
      <c r="CF71" s="1537"/>
      <c r="CG71" s="1537"/>
      <c r="CH71" s="1537"/>
      <c r="CI71" s="1537"/>
      <c r="CJ71" s="1537"/>
      <c r="CK71" s="1537"/>
      <c r="CL71" s="1537"/>
      <c r="CM71" s="1537"/>
      <c r="CN71" s="1537"/>
      <c r="CO71" s="1537"/>
      <c r="CP71" s="1537"/>
      <c r="CQ71" s="1537"/>
      <c r="CR71" s="1537"/>
      <c r="CS71" s="1537"/>
      <c r="CT71" s="1537"/>
      <c r="CU71" s="1537"/>
      <c r="CV71" s="1537"/>
      <c r="CW71" s="1537"/>
      <c r="CX71" s="1537"/>
      <c r="CY71" s="1537"/>
      <c r="CZ71" s="1537"/>
      <c r="DA71" s="1537"/>
      <c r="DB71" s="1537"/>
      <c r="DC71" s="1537"/>
      <c r="DD71" s="1537"/>
      <c r="DE71" s="1537"/>
      <c r="DF71" s="1537"/>
      <c r="DG71" s="1537"/>
      <c r="DH71" s="1537"/>
      <c r="DI71" s="1537"/>
      <c r="DJ71" s="1537"/>
      <c r="DK71" s="1537"/>
      <c r="DL71" s="1537"/>
      <c r="DM71" s="1537"/>
      <c r="DN71" s="1537"/>
      <c r="DO71" s="1537"/>
      <c r="DP71" s="1537"/>
      <c r="DQ71" s="1537"/>
      <c r="DR71" s="1537"/>
      <c r="DS71" s="1537"/>
      <c r="DT71" s="1537"/>
      <c r="DU71" s="1537"/>
      <c r="DV71" s="1537"/>
      <c r="DW71" s="1537"/>
      <c r="DX71" s="1537"/>
      <c r="DY71" s="1537"/>
      <c r="DZ71" s="1537"/>
      <c r="EA71" s="1537"/>
      <c r="EB71" s="1537"/>
      <c r="EC71" s="1537"/>
      <c r="ED71" s="1537"/>
      <c r="EE71" s="1537"/>
      <c r="EF71" s="1537"/>
      <c r="EG71" s="1537"/>
      <c r="EH71" s="1537"/>
      <c r="EI71" s="1537"/>
      <c r="EJ71" s="1537"/>
      <c r="EK71" s="1537"/>
      <c r="EL71" s="1537"/>
      <c r="EM71" s="1537"/>
      <c r="EN71" s="1537"/>
      <c r="EO71" s="1537"/>
      <c r="EP71" s="1537"/>
      <c r="EQ71" s="1537"/>
      <c r="ER71" s="1537"/>
      <c r="ES71" s="1537"/>
      <c r="ET71" s="1537"/>
      <c r="EU71" s="1537"/>
      <c r="EV71" s="1537"/>
      <c r="EW71" s="1537"/>
      <c r="EX71" s="1537"/>
      <c r="EY71" s="1537"/>
      <c r="EZ71" s="1537"/>
      <c r="FA71" s="1537"/>
      <c r="FB71" s="1537"/>
      <c r="FC71" s="1537"/>
      <c r="FD71" s="1537"/>
      <c r="FE71" s="1537"/>
      <c r="FF71" s="1537"/>
      <c r="FG71" s="1537"/>
      <c r="FH71" s="1537"/>
      <c r="FI71" s="1537"/>
      <c r="FJ71" s="1537"/>
      <c r="FK71" s="1537"/>
      <c r="FL71" s="1537"/>
      <c r="FM71" s="1537"/>
      <c r="FN71" s="1537"/>
      <c r="FO71" s="1537"/>
      <c r="FP71" s="1537"/>
      <c r="FQ71" s="1537"/>
      <c r="FR71" s="1537"/>
      <c r="FS71" s="1537"/>
      <c r="FT71" s="1537"/>
      <c r="FU71" s="1537"/>
      <c r="FV71" s="1537"/>
      <c r="FW71" s="1537"/>
      <c r="FX71" s="1537"/>
      <c r="FY71" s="1537"/>
      <c r="FZ71" s="1537"/>
      <c r="GA71" s="1537"/>
      <c r="GB71" s="1537"/>
      <c r="GC71" s="1537"/>
      <c r="GD71" s="1537"/>
      <c r="GE71" s="1537"/>
      <c r="GF71" s="1537"/>
      <c r="GG71" s="1537"/>
      <c r="GH71" s="1537"/>
      <c r="GI71" s="1537"/>
      <c r="GJ71" s="1537"/>
      <c r="GK71" s="1537"/>
      <c r="GL71" s="1537"/>
      <c r="GM71" s="1537"/>
      <c r="GN71" s="1537"/>
      <c r="GO71" s="1537"/>
      <c r="GP71" s="1537"/>
      <c r="GQ71" s="1537"/>
      <c r="GR71" s="1537"/>
      <c r="GS71" s="1537"/>
      <c r="GT71" s="1537"/>
      <c r="GU71" s="1537"/>
      <c r="GV71" s="1537"/>
      <c r="GW71" s="1537"/>
      <c r="GX71" s="1537"/>
      <c r="GY71" s="1537"/>
      <c r="GZ71" s="1537"/>
      <c r="HA71" s="1537"/>
      <c r="HB71" s="1537"/>
      <c r="HC71" s="1537"/>
      <c r="HD71" s="1537"/>
      <c r="HE71" s="1537"/>
      <c r="HF71" s="1537"/>
      <c r="HG71" s="1537"/>
      <c r="HH71" s="1537"/>
      <c r="HI71" s="1537"/>
      <c r="HJ71" s="1537"/>
      <c r="HK71" s="1537"/>
      <c r="HL71" s="1537"/>
      <c r="HM71" s="1537"/>
      <c r="HN71" s="1537"/>
      <c r="HO71" s="1537"/>
      <c r="HP71" s="1537"/>
      <c r="HQ71" s="1537"/>
      <c r="HR71" s="1537"/>
      <c r="HS71" s="1537"/>
      <c r="HT71" s="1537"/>
      <c r="HU71" s="1537"/>
      <c r="HV71" s="1537"/>
      <c r="HW71" s="1537"/>
      <c r="HX71" s="1537"/>
      <c r="HY71" s="1537"/>
      <c r="HZ71" s="1537"/>
      <c r="IA71" s="1537"/>
      <c r="IB71" s="1537"/>
      <c r="IC71" s="1537"/>
      <c r="ID71" s="1537"/>
      <c r="IE71" s="1537"/>
      <c r="IF71" s="1537"/>
      <c r="IG71" s="1537"/>
      <c r="IH71" s="1537"/>
      <c r="II71" s="1537"/>
      <c r="IJ71" s="1537"/>
      <c r="IK71" s="1537"/>
      <c r="IL71" s="1537"/>
      <c r="IM71" s="1537"/>
      <c r="IN71" s="1537"/>
      <c r="IO71" s="1537"/>
      <c r="IP71" s="1537"/>
      <c r="IQ71" s="1537"/>
      <c r="IR71" s="1537"/>
      <c r="IS71" s="1537"/>
    </row>
    <row r="72" spans="1:253" s="324" customFormat="1">
      <c r="A72" s="241" t="s">
        <v>1840</v>
      </c>
      <c r="B72" s="241"/>
      <c r="C72" s="241"/>
      <c r="D72" s="241"/>
      <c r="E72" s="249"/>
      <c r="F72" s="241"/>
      <c r="G72" s="1536"/>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1537"/>
      <c r="AV72" s="1537"/>
      <c r="AW72" s="1537"/>
      <c r="AX72" s="1537"/>
      <c r="AY72" s="1537"/>
      <c r="AZ72" s="1537"/>
      <c r="BA72" s="1537"/>
      <c r="BB72" s="1537"/>
      <c r="BC72" s="1537"/>
      <c r="BD72" s="1537"/>
      <c r="BE72" s="1537"/>
      <c r="BF72" s="1537"/>
      <c r="BG72" s="1537"/>
      <c r="BH72" s="1537"/>
      <c r="BI72" s="1537"/>
      <c r="BJ72" s="1537"/>
      <c r="BK72" s="1537"/>
      <c r="BL72" s="1537"/>
      <c r="BM72" s="1537"/>
      <c r="BN72" s="1537"/>
      <c r="BO72" s="1537"/>
      <c r="BP72" s="1537"/>
      <c r="BQ72" s="1537"/>
      <c r="BR72" s="1537"/>
      <c r="BS72" s="1537"/>
      <c r="BT72" s="1537"/>
      <c r="BU72" s="1537"/>
      <c r="BV72" s="1537"/>
      <c r="BW72" s="1537"/>
      <c r="BX72" s="1537"/>
      <c r="BY72" s="1537"/>
      <c r="BZ72" s="1537"/>
      <c r="CA72" s="1537"/>
      <c r="CB72" s="1537"/>
      <c r="CC72" s="1537"/>
      <c r="CD72" s="1537"/>
      <c r="CE72" s="1537"/>
      <c r="CF72" s="1537"/>
      <c r="CG72" s="1537"/>
      <c r="CH72" s="1537"/>
      <c r="CI72" s="1537"/>
      <c r="CJ72" s="1537"/>
      <c r="CK72" s="1537"/>
      <c r="CL72" s="1537"/>
      <c r="CM72" s="1537"/>
      <c r="CN72" s="1537"/>
      <c r="CO72" s="1537"/>
      <c r="CP72" s="1537"/>
      <c r="CQ72" s="1537"/>
      <c r="CR72" s="1537"/>
      <c r="CS72" s="1537"/>
      <c r="CT72" s="1537"/>
      <c r="CU72" s="1537"/>
      <c r="CV72" s="1537"/>
      <c r="CW72" s="1537"/>
      <c r="CX72" s="1537"/>
      <c r="CY72" s="1537"/>
      <c r="CZ72" s="1537"/>
      <c r="DA72" s="1537"/>
      <c r="DB72" s="1537"/>
      <c r="DC72" s="1537"/>
      <c r="DD72" s="1537"/>
      <c r="DE72" s="1537"/>
      <c r="DF72" s="1537"/>
      <c r="DG72" s="1537"/>
      <c r="DH72" s="1537"/>
      <c r="DI72" s="1537"/>
      <c r="DJ72" s="1537"/>
      <c r="DK72" s="1537"/>
      <c r="DL72" s="1537"/>
      <c r="DM72" s="1537"/>
      <c r="DN72" s="1537"/>
      <c r="DO72" s="1537"/>
      <c r="DP72" s="1537"/>
      <c r="DQ72" s="1537"/>
      <c r="DR72" s="1537"/>
      <c r="DS72" s="1537"/>
      <c r="DT72" s="1537"/>
      <c r="DU72" s="1537"/>
      <c r="DV72" s="1537"/>
      <c r="DW72" s="1537"/>
      <c r="DX72" s="1537"/>
      <c r="DY72" s="1537"/>
      <c r="DZ72" s="1537"/>
      <c r="EA72" s="1537"/>
      <c r="EB72" s="1537"/>
      <c r="EC72" s="1537"/>
      <c r="ED72" s="1537"/>
      <c r="EE72" s="1537"/>
      <c r="EF72" s="1537"/>
      <c r="EG72" s="1537"/>
      <c r="EH72" s="1537"/>
      <c r="EI72" s="1537"/>
      <c r="EJ72" s="1537"/>
      <c r="EK72" s="1537"/>
      <c r="EL72" s="1537"/>
      <c r="EM72" s="1537"/>
      <c r="EN72" s="1537"/>
      <c r="EO72" s="1537"/>
      <c r="EP72" s="1537"/>
      <c r="EQ72" s="1537"/>
      <c r="ER72" s="1537"/>
      <c r="ES72" s="1537"/>
      <c r="ET72" s="1537"/>
      <c r="EU72" s="1537"/>
      <c r="EV72" s="1537"/>
      <c r="EW72" s="1537"/>
      <c r="EX72" s="1537"/>
      <c r="EY72" s="1537"/>
      <c r="EZ72" s="1537"/>
      <c r="FA72" s="1537"/>
      <c r="FB72" s="1537"/>
      <c r="FC72" s="1537"/>
      <c r="FD72" s="1537"/>
      <c r="FE72" s="1537"/>
      <c r="FF72" s="1537"/>
      <c r="FG72" s="1537"/>
      <c r="FH72" s="1537"/>
      <c r="FI72" s="1537"/>
      <c r="FJ72" s="1537"/>
      <c r="FK72" s="1537"/>
      <c r="FL72" s="1537"/>
      <c r="FM72" s="1537"/>
      <c r="FN72" s="1537"/>
      <c r="FO72" s="1537"/>
      <c r="FP72" s="1537"/>
      <c r="FQ72" s="1537"/>
      <c r="FR72" s="1537"/>
      <c r="FS72" s="1537"/>
      <c r="FT72" s="1537"/>
      <c r="FU72" s="1537"/>
      <c r="FV72" s="1537"/>
      <c r="FW72" s="1537"/>
      <c r="FX72" s="1537"/>
      <c r="FY72" s="1537"/>
      <c r="FZ72" s="1537"/>
      <c r="GA72" s="1537"/>
      <c r="GB72" s="1537"/>
      <c r="GC72" s="1537"/>
      <c r="GD72" s="1537"/>
      <c r="GE72" s="1537"/>
      <c r="GF72" s="1537"/>
      <c r="GG72" s="1537"/>
      <c r="GH72" s="1537"/>
      <c r="GI72" s="1537"/>
      <c r="GJ72" s="1537"/>
      <c r="GK72" s="1537"/>
      <c r="GL72" s="1537"/>
      <c r="GM72" s="1537"/>
      <c r="GN72" s="1537"/>
      <c r="GO72" s="1537"/>
      <c r="GP72" s="1537"/>
      <c r="GQ72" s="1537"/>
      <c r="GR72" s="1537"/>
      <c r="GS72" s="1537"/>
      <c r="GT72" s="1537"/>
      <c r="GU72" s="1537"/>
      <c r="GV72" s="1537"/>
      <c r="GW72" s="1537"/>
      <c r="GX72" s="1537"/>
      <c r="GY72" s="1537"/>
      <c r="GZ72" s="1537"/>
      <c r="HA72" s="1537"/>
      <c r="HB72" s="1537"/>
      <c r="HC72" s="1537"/>
      <c r="HD72" s="1537"/>
      <c r="HE72" s="1537"/>
      <c r="HF72" s="1537"/>
      <c r="HG72" s="1537"/>
      <c r="HH72" s="1537"/>
      <c r="HI72" s="1537"/>
      <c r="HJ72" s="1537"/>
      <c r="HK72" s="1537"/>
      <c r="HL72" s="1537"/>
      <c r="HM72" s="1537"/>
      <c r="HN72" s="1537"/>
      <c r="HO72" s="1537"/>
      <c r="HP72" s="1537"/>
      <c r="HQ72" s="1537"/>
      <c r="HR72" s="1537"/>
      <c r="HS72" s="1537"/>
      <c r="HT72" s="1537"/>
      <c r="HU72" s="1537"/>
      <c r="HV72" s="1537"/>
      <c r="HW72" s="1537"/>
      <c r="HX72" s="1537"/>
      <c r="HY72" s="1537"/>
      <c r="HZ72" s="1537"/>
      <c r="IA72" s="1537"/>
      <c r="IB72" s="1537"/>
      <c r="IC72" s="1537"/>
      <c r="ID72" s="1537"/>
      <c r="IE72" s="1537"/>
      <c r="IF72" s="1537"/>
      <c r="IG72" s="1537"/>
      <c r="IH72" s="1537"/>
      <c r="II72" s="1537"/>
      <c r="IJ72" s="1537"/>
      <c r="IK72" s="1537"/>
      <c r="IL72" s="1537"/>
      <c r="IM72" s="1537"/>
      <c r="IN72" s="1537"/>
      <c r="IO72" s="1537"/>
      <c r="IP72" s="1537"/>
      <c r="IQ72" s="1537"/>
      <c r="IR72" s="1537"/>
      <c r="IS72" s="1537"/>
    </row>
    <row r="73" spans="1:253" s="324" customFormat="1">
      <c r="A73" s="557" t="s">
        <v>1841</v>
      </c>
      <c r="B73" s="1538">
        <f>'Sources and Uses Budget'!$C72</f>
        <v>0</v>
      </c>
      <c r="C73" s="1538">
        <f>'Sources and Uses Budget'!$C72</f>
        <v>0</v>
      </c>
      <c r="D73" s="1539">
        <f t="shared" si="0"/>
        <v>0</v>
      </c>
      <c r="E73" s="1540"/>
      <c r="F73" s="1541"/>
      <c r="G73" s="1543"/>
      <c r="H73" s="1544"/>
      <c r="I73" s="1544"/>
      <c r="J73" s="1544"/>
      <c r="K73" s="1544"/>
      <c r="L73" s="1544"/>
      <c r="M73" s="1544"/>
      <c r="N73" s="1544"/>
      <c r="O73" s="1544"/>
      <c r="P73" s="1544"/>
      <c r="Q73" s="1544"/>
      <c r="R73" s="1544"/>
      <c r="S73" s="1544"/>
      <c r="T73" s="1544"/>
      <c r="U73" s="1544"/>
      <c r="V73" s="1544"/>
      <c r="W73" s="1544"/>
      <c r="X73" s="1544"/>
      <c r="Y73" s="1544"/>
      <c r="Z73" s="1544"/>
      <c r="AA73" s="1544"/>
      <c r="AB73" s="1544"/>
      <c r="AC73" s="1544"/>
      <c r="AD73" s="1544"/>
      <c r="AE73" s="1544"/>
      <c r="AF73" s="1544"/>
      <c r="AG73" s="1544"/>
      <c r="AH73" s="1544"/>
      <c r="AI73" s="1544"/>
      <c r="AJ73" s="1544"/>
      <c r="AK73" s="1544"/>
      <c r="AL73" s="1544"/>
      <c r="AM73" s="1544"/>
      <c r="AN73" s="1544"/>
      <c r="AO73" s="1544"/>
      <c r="AP73" s="1544"/>
      <c r="AQ73" s="1544"/>
      <c r="AR73" s="1544"/>
      <c r="AS73" s="1544"/>
      <c r="AT73" s="1544"/>
      <c r="AU73" s="1544"/>
      <c r="AV73" s="1544"/>
      <c r="AW73" s="1544"/>
      <c r="AX73" s="1544"/>
      <c r="AY73" s="1544"/>
      <c r="AZ73" s="1544"/>
      <c r="BA73" s="1544"/>
      <c r="BB73" s="1544"/>
      <c r="BC73" s="1544"/>
      <c r="BD73" s="1544"/>
      <c r="BE73" s="1544"/>
      <c r="BF73" s="1544"/>
      <c r="BG73" s="1544"/>
      <c r="BH73" s="1544"/>
      <c r="BI73" s="1544"/>
      <c r="BJ73" s="1544"/>
      <c r="BK73" s="1544"/>
      <c r="BL73" s="1544"/>
      <c r="BM73" s="1544"/>
      <c r="BN73" s="1544"/>
      <c r="BO73" s="1544"/>
      <c r="BP73" s="1544"/>
      <c r="BQ73" s="1544"/>
      <c r="BR73" s="1544"/>
      <c r="BS73" s="1544"/>
      <c r="BT73" s="1544"/>
      <c r="BU73" s="1544"/>
      <c r="BV73" s="1544"/>
      <c r="BW73" s="1544"/>
      <c r="BX73" s="1544"/>
      <c r="BY73" s="1544"/>
      <c r="BZ73" s="1544"/>
      <c r="CA73" s="1544"/>
      <c r="CB73" s="1544"/>
      <c r="CC73" s="1544"/>
      <c r="CD73" s="1544"/>
      <c r="CE73" s="1544"/>
      <c r="CF73" s="1544"/>
      <c r="CG73" s="1544"/>
      <c r="CH73" s="1544"/>
      <c r="CI73" s="1544"/>
      <c r="CJ73" s="1544"/>
      <c r="CK73" s="1544"/>
      <c r="CL73" s="1544"/>
      <c r="CM73" s="1544"/>
      <c r="CN73" s="1544"/>
      <c r="CO73" s="1544"/>
      <c r="CP73" s="1544"/>
      <c r="CQ73" s="1544"/>
      <c r="CR73" s="1544"/>
      <c r="CS73" s="1544"/>
      <c r="CT73" s="1544"/>
      <c r="CU73" s="1544"/>
      <c r="CV73" s="1544"/>
      <c r="CW73" s="1544"/>
      <c r="CX73" s="1544"/>
      <c r="CY73" s="1544"/>
      <c r="CZ73" s="1544"/>
      <c r="DA73" s="1544"/>
      <c r="DB73" s="1544"/>
      <c r="DC73" s="1544"/>
      <c r="DD73" s="1544"/>
      <c r="DE73" s="1544"/>
      <c r="DF73" s="1544"/>
      <c r="DG73" s="1544"/>
      <c r="DH73" s="1544"/>
      <c r="DI73" s="1544"/>
      <c r="DJ73" s="1544"/>
      <c r="DK73" s="1544"/>
      <c r="DL73" s="1544"/>
      <c r="DM73" s="1544"/>
      <c r="DN73" s="1544"/>
      <c r="DO73" s="1544"/>
      <c r="DP73" s="1544"/>
      <c r="DQ73" s="1544"/>
      <c r="DR73" s="1544"/>
      <c r="DS73" s="1544"/>
      <c r="DT73" s="1544"/>
      <c r="DU73" s="1544"/>
      <c r="DV73" s="1544"/>
      <c r="DW73" s="1544"/>
      <c r="DX73" s="1544"/>
      <c r="DY73" s="1544"/>
      <c r="DZ73" s="1544"/>
      <c r="EA73" s="1544"/>
      <c r="EB73" s="1544"/>
      <c r="EC73" s="1544"/>
      <c r="ED73" s="1544"/>
      <c r="EE73" s="1544"/>
      <c r="EF73" s="1544"/>
      <c r="EG73" s="1544"/>
      <c r="EH73" s="1544"/>
      <c r="EI73" s="1544"/>
      <c r="EJ73" s="1544"/>
      <c r="EK73" s="1544"/>
      <c r="EL73" s="1544"/>
      <c r="EM73" s="1544"/>
      <c r="EN73" s="1544"/>
      <c r="EO73" s="1544"/>
      <c r="EP73" s="1544"/>
      <c r="EQ73" s="1544"/>
      <c r="ER73" s="1544"/>
      <c r="ES73" s="1544"/>
      <c r="ET73" s="1544"/>
      <c r="EU73" s="1544"/>
      <c r="EV73" s="1544"/>
      <c r="EW73" s="1544"/>
      <c r="EX73" s="1544"/>
      <c r="EY73" s="1544"/>
      <c r="EZ73" s="1544"/>
      <c r="FA73" s="1544"/>
      <c r="FB73" s="1544"/>
      <c r="FC73" s="1544"/>
      <c r="FD73" s="1544"/>
      <c r="FE73" s="1544"/>
      <c r="FF73" s="1544"/>
      <c r="FG73" s="1544"/>
      <c r="FH73" s="1544"/>
      <c r="FI73" s="1544"/>
      <c r="FJ73" s="1544"/>
      <c r="FK73" s="1544"/>
      <c r="FL73" s="1544"/>
      <c r="FM73" s="1544"/>
      <c r="FN73" s="1544"/>
      <c r="FO73" s="1544"/>
      <c r="FP73" s="1544"/>
      <c r="FQ73" s="1544"/>
      <c r="FR73" s="1544"/>
      <c r="FS73" s="1544"/>
      <c r="FT73" s="1544"/>
      <c r="FU73" s="1544"/>
      <c r="FV73" s="1544"/>
      <c r="FW73" s="1544"/>
      <c r="FX73" s="1544"/>
      <c r="FY73" s="1544"/>
      <c r="FZ73" s="1544"/>
      <c r="GA73" s="1544"/>
      <c r="GB73" s="1544"/>
      <c r="GC73" s="1544"/>
      <c r="GD73" s="1544"/>
      <c r="GE73" s="1544"/>
      <c r="GF73" s="1544"/>
      <c r="GG73" s="1544"/>
      <c r="GH73" s="1544"/>
      <c r="GI73" s="1544"/>
      <c r="GJ73" s="1544"/>
      <c r="GK73" s="1544"/>
      <c r="GL73" s="1544"/>
      <c r="GM73" s="1544"/>
      <c r="GN73" s="1544"/>
      <c r="GO73" s="1544"/>
      <c r="GP73" s="1544"/>
      <c r="GQ73" s="1544"/>
      <c r="GR73" s="1544"/>
      <c r="GS73" s="1544"/>
      <c r="GT73" s="1544"/>
      <c r="GU73" s="1544"/>
      <c r="GV73" s="1544"/>
      <c r="GW73" s="1544"/>
      <c r="GX73" s="1544"/>
      <c r="GY73" s="1544"/>
      <c r="GZ73" s="1544"/>
      <c r="HA73" s="1544"/>
      <c r="HB73" s="1544"/>
      <c r="HC73" s="1544"/>
      <c r="HD73" s="1544"/>
      <c r="HE73" s="1544"/>
      <c r="HF73" s="1544"/>
      <c r="HG73" s="1544"/>
      <c r="HH73" s="1544"/>
      <c r="HI73" s="1544"/>
      <c r="HJ73" s="1544"/>
      <c r="HK73" s="1544"/>
      <c r="HL73" s="1544"/>
      <c r="HM73" s="1544"/>
      <c r="HN73" s="1544"/>
      <c r="HO73" s="1544"/>
      <c r="HP73" s="1544"/>
      <c r="HQ73" s="1544"/>
      <c r="HR73" s="1544"/>
      <c r="HS73" s="1544"/>
      <c r="HT73" s="1544"/>
      <c r="HU73" s="1544"/>
      <c r="HV73" s="1544"/>
      <c r="HW73" s="1544"/>
      <c r="HX73" s="1544"/>
      <c r="HY73" s="1544"/>
      <c r="HZ73" s="1544"/>
      <c r="IA73" s="1544"/>
      <c r="IB73" s="1544"/>
      <c r="IC73" s="1544"/>
      <c r="ID73" s="1544"/>
      <c r="IE73" s="1544"/>
      <c r="IF73" s="1544"/>
      <c r="IG73" s="1544"/>
      <c r="IH73" s="1544"/>
      <c r="II73" s="1544"/>
      <c r="IJ73" s="1544"/>
      <c r="IK73" s="1544"/>
      <c r="IL73" s="1544"/>
      <c r="IM73" s="1544"/>
      <c r="IN73" s="1544"/>
      <c r="IO73" s="1544"/>
      <c r="IP73" s="1544"/>
      <c r="IQ73" s="1544"/>
      <c r="IR73" s="1544"/>
      <c r="IS73" s="1544"/>
    </row>
    <row r="74" spans="1:253" s="324" customFormat="1">
      <c r="A74" s="557" t="s">
        <v>1842</v>
      </c>
      <c r="B74" s="1538">
        <f>'Sources and Uses Budget'!$C73</f>
        <v>0</v>
      </c>
      <c r="C74" s="1538">
        <f>'Sources and Uses Budget'!$C73</f>
        <v>0</v>
      </c>
      <c r="D74" s="1539">
        <f t="shared" si="0"/>
        <v>0</v>
      </c>
      <c r="E74" s="1540"/>
      <c r="F74" s="1541"/>
      <c r="G74" s="1543"/>
      <c r="H74" s="1544"/>
      <c r="I74" s="1544"/>
      <c r="J74" s="1544"/>
      <c r="K74" s="1544"/>
      <c r="L74" s="1544"/>
      <c r="M74" s="1544"/>
      <c r="N74" s="1544"/>
      <c r="O74" s="1544"/>
      <c r="P74" s="1544"/>
      <c r="Q74" s="1544"/>
      <c r="R74" s="1544"/>
      <c r="S74" s="1544"/>
      <c r="T74" s="1544"/>
      <c r="U74" s="1544"/>
      <c r="V74" s="1544"/>
      <c r="W74" s="1544"/>
      <c r="X74" s="1544"/>
      <c r="Y74" s="1544"/>
      <c r="Z74" s="1544"/>
      <c r="AA74" s="1544"/>
      <c r="AB74" s="1544"/>
      <c r="AC74" s="1544"/>
      <c r="AD74" s="1544"/>
      <c r="AE74" s="1544"/>
      <c r="AF74" s="1544"/>
      <c r="AG74" s="1544"/>
      <c r="AH74" s="1544"/>
      <c r="AI74" s="1544"/>
      <c r="AJ74" s="1544"/>
      <c r="AK74" s="1544"/>
      <c r="AL74" s="1544"/>
      <c r="AM74" s="1544"/>
      <c r="AN74" s="1544"/>
      <c r="AO74" s="1544"/>
      <c r="AP74" s="1544"/>
      <c r="AQ74" s="1544"/>
      <c r="AR74" s="1544"/>
      <c r="AS74" s="1544"/>
      <c r="AT74" s="1544"/>
      <c r="AU74" s="1544"/>
      <c r="AV74" s="1544"/>
      <c r="AW74" s="1544"/>
      <c r="AX74" s="1544"/>
      <c r="AY74" s="1544"/>
      <c r="AZ74" s="1544"/>
      <c r="BA74" s="1544"/>
      <c r="BB74" s="1544"/>
      <c r="BC74" s="1544"/>
      <c r="BD74" s="1544"/>
      <c r="BE74" s="1544"/>
      <c r="BF74" s="1544"/>
      <c r="BG74" s="1544"/>
      <c r="BH74" s="1544"/>
      <c r="BI74" s="1544"/>
      <c r="BJ74" s="1544"/>
      <c r="BK74" s="1544"/>
      <c r="BL74" s="1544"/>
      <c r="BM74" s="1544"/>
      <c r="BN74" s="1544"/>
      <c r="BO74" s="1544"/>
      <c r="BP74" s="1544"/>
      <c r="BQ74" s="1544"/>
      <c r="BR74" s="1544"/>
      <c r="BS74" s="1544"/>
      <c r="BT74" s="1544"/>
      <c r="BU74" s="1544"/>
      <c r="BV74" s="1544"/>
      <c r="BW74" s="1544"/>
      <c r="BX74" s="1544"/>
      <c r="BY74" s="1544"/>
      <c r="BZ74" s="1544"/>
      <c r="CA74" s="1544"/>
      <c r="CB74" s="1544"/>
      <c r="CC74" s="1544"/>
      <c r="CD74" s="1544"/>
      <c r="CE74" s="1544"/>
      <c r="CF74" s="1544"/>
      <c r="CG74" s="1544"/>
      <c r="CH74" s="1544"/>
      <c r="CI74" s="1544"/>
      <c r="CJ74" s="1544"/>
      <c r="CK74" s="1544"/>
      <c r="CL74" s="1544"/>
      <c r="CM74" s="1544"/>
      <c r="CN74" s="1544"/>
      <c r="CO74" s="1544"/>
      <c r="CP74" s="1544"/>
      <c r="CQ74" s="1544"/>
      <c r="CR74" s="1544"/>
      <c r="CS74" s="1544"/>
      <c r="CT74" s="1544"/>
      <c r="CU74" s="1544"/>
      <c r="CV74" s="1544"/>
      <c r="CW74" s="1544"/>
      <c r="CX74" s="1544"/>
      <c r="CY74" s="1544"/>
      <c r="CZ74" s="1544"/>
      <c r="DA74" s="1544"/>
      <c r="DB74" s="1544"/>
      <c r="DC74" s="1544"/>
      <c r="DD74" s="1544"/>
      <c r="DE74" s="1544"/>
      <c r="DF74" s="1544"/>
      <c r="DG74" s="1544"/>
      <c r="DH74" s="1544"/>
      <c r="DI74" s="1544"/>
      <c r="DJ74" s="1544"/>
      <c r="DK74" s="1544"/>
      <c r="DL74" s="1544"/>
      <c r="DM74" s="1544"/>
      <c r="DN74" s="1544"/>
      <c r="DO74" s="1544"/>
      <c r="DP74" s="1544"/>
      <c r="DQ74" s="1544"/>
      <c r="DR74" s="1544"/>
      <c r="DS74" s="1544"/>
      <c r="DT74" s="1544"/>
      <c r="DU74" s="1544"/>
      <c r="DV74" s="1544"/>
      <c r="DW74" s="1544"/>
      <c r="DX74" s="1544"/>
      <c r="DY74" s="1544"/>
      <c r="DZ74" s="1544"/>
      <c r="EA74" s="1544"/>
      <c r="EB74" s="1544"/>
      <c r="EC74" s="1544"/>
      <c r="ED74" s="1544"/>
      <c r="EE74" s="1544"/>
      <c r="EF74" s="1544"/>
      <c r="EG74" s="1544"/>
      <c r="EH74" s="1544"/>
      <c r="EI74" s="1544"/>
      <c r="EJ74" s="1544"/>
      <c r="EK74" s="1544"/>
      <c r="EL74" s="1544"/>
      <c r="EM74" s="1544"/>
      <c r="EN74" s="1544"/>
      <c r="EO74" s="1544"/>
      <c r="EP74" s="1544"/>
      <c r="EQ74" s="1544"/>
      <c r="ER74" s="1544"/>
      <c r="ES74" s="1544"/>
      <c r="ET74" s="1544"/>
      <c r="EU74" s="1544"/>
      <c r="EV74" s="1544"/>
      <c r="EW74" s="1544"/>
      <c r="EX74" s="1544"/>
      <c r="EY74" s="1544"/>
      <c r="EZ74" s="1544"/>
      <c r="FA74" s="1544"/>
      <c r="FB74" s="1544"/>
      <c r="FC74" s="1544"/>
      <c r="FD74" s="1544"/>
      <c r="FE74" s="1544"/>
      <c r="FF74" s="1544"/>
      <c r="FG74" s="1544"/>
      <c r="FH74" s="1544"/>
      <c r="FI74" s="1544"/>
      <c r="FJ74" s="1544"/>
      <c r="FK74" s="1544"/>
      <c r="FL74" s="1544"/>
      <c r="FM74" s="1544"/>
      <c r="FN74" s="1544"/>
      <c r="FO74" s="1544"/>
      <c r="FP74" s="1544"/>
      <c r="FQ74" s="1544"/>
      <c r="FR74" s="1544"/>
      <c r="FS74" s="1544"/>
      <c r="FT74" s="1544"/>
      <c r="FU74" s="1544"/>
      <c r="FV74" s="1544"/>
      <c r="FW74" s="1544"/>
      <c r="FX74" s="1544"/>
      <c r="FY74" s="1544"/>
      <c r="FZ74" s="1544"/>
      <c r="GA74" s="1544"/>
      <c r="GB74" s="1544"/>
      <c r="GC74" s="1544"/>
      <c r="GD74" s="1544"/>
      <c r="GE74" s="1544"/>
      <c r="GF74" s="1544"/>
      <c r="GG74" s="1544"/>
      <c r="GH74" s="1544"/>
      <c r="GI74" s="1544"/>
      <c r="GJ74" s="1544"/>
      <c r="GK74" s="1544"/>
      <c r="GL74" s="1544"/>
      <c r="GM74" s="1544"/>
      <c r="GN74" s="1544"/>
      <c r="GO74" s="1544"/>
      <c r="GP74" s="1544"/>
      <c r="GQ74" s="1544"/>
      <c r="GR74" s="1544"/>
      <c r="GS74" s="1544"/>
      <c r="GT74" s="1544"/>
      <c r="GU74" s="1544"/>
      <c r="GV74" s="1544"/>
      <c r="GW74" s="1544"/>
      <c r="GX74" s="1544"/>
      <c r="GY74" s="1544"/>
      <c r="GZ74" s="1544"/>
      <c r="HA74" s="1544"/>
      <c r="HB74" s="1544"/>
      <c r="HC74" s="1544"/>
      <c r="HD74" s="1544"/>
      <c r="HE74" s="1544"/>
      <c r="HF74" s="1544"/>
      <c r="HG74" s="1544"/>
      <c r="HH74" s="1544"/>
      <c r="HI74" s="1544"/>
      <c r="HJ74" s="1544"/>
      <c r="HK74" s="1544"/>
      <c r="HL74" s="1544"/>
      <c r="HM74" s="1544"/>
      <c r="HN74" s="1544"/>
      <c r="HO74" s="1544"/>
      <c r="HP74" s="1544"/>
      <c r="HQ74" s="1544"/>
      <c r="HR74" s="1544"/>
      <c r="HS74" s="1544"/>
      <c r="HT74" s="1544"/>
      <c r="HU74" s="1544"/>
      <c r="HV74" s="1544"/>
      <c r="HW74" s="1544"/>
      <c r="HX74" s="1544"/>
      <c r="HY74" s="1544"/>
      <c r="HZ74" s="1544"/>
      <c r="IA74" s="1544"/>
      <c r="IB74" s="1544"/>
      <c r="IC74" s="1544"/>
      <c r="ID74" s="1544"/>
      <c r="IE74" s="1544"/>
      <c r="IF74" s="1544"/>
      <c r="IG74" s="1544"/>
      <c r="IH74" s="1544"/>
      <c r="II74" s="1544"/>
      <c r="IJ74" s="1544"/>
      <c r="IK74" s="1544"/>
      <c r="IL74" s="1544"/>
      <c r="IM74" s="1544"/>
      <c r="IN74" s="1544"/>
      <c r="IO74" s="1544"/>
      <c r="IP74" s="1544"/>
      <c r="IQ74" s="1544"/>
      <c r="IR74" s="1544"/>
      <c r="IS74" s="1544"/>
    </row>
    <row r="75" spans="1:253" s="324" customFormat="1">
      <c r="A75" s="292" t="s">
        <v>1843</v>
      </c>
      <c r="B75" s="1538">
        <f>'Sources and Uses Budget'!$C74</f>
        <v>0</v>
      </c>
      <c r="C75" s="1538">
        <f>'Sources and Uses Budget'!$C74</f>
        <v>0</v>
      </c>
      <c r="D75" s="1539">
        <f t="shared" si="0"/>
        <v>0</v>
      </c>
      <c r="E75" s="1540"/>
      <c r="F75" s="1541"/>
      <c r="G75" s="1543"/>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1544"/>
      <c r="AV75" s="1544"/>
      <c r="AW75" s="1544"/>
      <c r="AX75" s="1544"/>
      <c r="AY75" s="1544"/>
      <c r="AZ75" s="1544"/>
      <c r="BA75" s="1544"/>
      <c r="BB75" s="1544"/>
      <c r="BC75" s="1544"/>
      <c r="BD75" s="1544"/>
      <c r="BE75" s="1544"/>
      <c r="BF75" s="1544"/>
      <c r="BG75" s="1544"/>
      <c r="BH75" s="1544"/>
      <c r="BI75" s="1544"/>
      <c r="BJ75" s="1544"/>
      <c r="BK75" s="1544"/>
      <c r="BL75" s="1544"/>
      <c r="BM75" s="1544"/>
      <c r="BN75" s="1544"/>
      <c r="BO75" s="1544"/>
      <c r="BP75" s="1544"/>
      <c r="BQ75" s="1544"/>
      <c r="BR75" s="1544"/>
      <c r="BS75" s="1544"/>
      <c r="BT75" s="1544"/>
      <c r="BU75" s="1544"/>
      <c r="BV75" s="1544"/>
      <c r="BW75" s="1544"/>
      <c r="BX75" s="1544"/>
      <c r="BY75" s="1544"/>
      <c r="BZ75" s="1544"/>
      <c r="CA75" s="1544"/>
      <c r="CB75" s="1544"/>
      <c r="CC75" s="1544"/>
      <c r="CD75" s="1544"/>
      <c r="CE75" s="1544"/>
      <c r="CF75" s="1544"/>
      <c r="CG75" s="1544"/>
      <c r="CH75" s="1544"/>
      <c r="CI75" s="1544"/>
      <c r="CJ75" s="1544"/>
      <c r="CK75" s="1544"/>
      <c r="CL75" s="1544"/>
      <c r="CM75" s="1544"/>
      <c r="CN75" s="1544"/>
      <c r="CO75" s="1544"/>
      <c r="CP75" s="1544"/>
      <c r="CQ75" s="1544"/>
      <c r="CR75" s="1544"/>
      <c r="CS75" s="1544"/>
      <c r="CT75" s="1544"/>
      <c r="CU75" s="1544"/>
      <c r="CV75" s="1544"/>
      <c r="CW75" s="1544"/>
      <c r="CX75" s="1544"/>
      <c r="CY75" s="1544"/>
      <c r="CZ75" s="1544"/>
      <c r="DA75" s="1544"/>
      <c r="DB75" s="1544"/>
      <c r="DC75" s="1544"/>
      <c r="DD75" s="1544"/>
      <c r="DE75" s="1544"/>
      <c r="DF75" s="1544"/>
      <c r="DG75" s="1544"/>
      <c r="DH75" s="1544"/>
      <c r="DI75" s="1544"/>
      <c r="DJ75" s="1544"/>
      <c r="DK75" s="1544"/>
      <c r="DL75" s="1544"/>
      <c r="DM75" s="1544"/>
      <c r="DN75" s="1544"/>
      <c r="DO75" s="1544"/>
      <c r="DP75" s="1544"/>
      <c r="DQ75" s="1544"/>
      <c r="DR75" s="1544"/>
      <c r="DS75" s="1544"/>
      <c r="DT75" s="1544"/>
      <c r="DU75" s="1544"/>
      <c r="DV75" s="1544"/>
      <c r="DW75" s="1544"/>
      <c r="DX75" s="1544"/>
      <c r="DY75" s="1544"/>
      <c r="DZ75" s="1544"/>
      <c r="EA75" s="1544"/>
      <c r="EB75" s="1544"/>
      <c r="EC75" s="1544"/>
      <c r="ED75" s="1544"/>
      <c r="EE75" s="1544"/>
      <c r="EF75" s="1544"/>
      <c r="EG75" s="1544"/>
      <c r="EH75" s="1544"/>
      <c r="EI75" s="1544"/>
      <c r="EJ75" s="1544"/>
      <c r="EK75" s="1544"/>
      <c r="EL75" s="1544"/>
      <c r="EM75" s="1544"/>
      <c r="EN75" s="1544"/>
      <c r="EO75" s="1544"/>
      <c r="EP75" s="1544"/>
      <c r="EQ75" s="1544"/>
      <c r="ER75" s="1544"/>
      <c r="ES75" s="1544"/>
      <c r="ET75" s="1544"/>
      <c r="EU75" s="1544"/>
      <c r="EV75" s="1544"/>
      <c r="EW75" s="1544"/>
      <c r="EX75" s="1544"/>
      <c r="EY75" s="1544"/>
      <c r="EZ75" s="1544"/>
      <c r="FA75" s="1544"/>
      <c r="FB75" s="1544"/>
      <c r="FC75" s="1544"/>
      <c r="FD75" s="1544"/>
      <c r="FE75" s="1544"/>
      <c r="FF75" s="1544"/>
      <c r="FG75" s="1544"/>
      <c r="FH75" s="1544"/>
      <c r="FI75" s="1544"/>
      <c r="FJ75" s="1544"/>
      <c r="FK75" s="1544"/>
      <c r="FL75" s="1544"/>
      <c r="FM75" s="1544"/>
      <c r="FN75" s="1544"/>
      <c r="FO75" s="1544"/>
      <c r="FP75" s="1544"/>
      <c r="FQ75" s="1544"/>
      <c r="FR75" s="1544"/>
      <c r="FS75" s="1544"/>
      <c r="FT75" s="1544"/>
      <c r="FU75" s="1544"/>
      <c r="FV75" s="1544"/>
      <c r="FW75" s="1544"/>
      <c r="FX75" s="1544"/>
      <c r="FY75" s="1544"/>
      <c r="FZ75" s="1544"/>
      <c r="GA75" s="1544"/>
      <c r="GB75" s="1544"/>
      <c r="GC75" s="1544"/>
      <c r="GD75" s="1544"/>
      <c r="GE75" s="1544"/>
      <c r="GF75" s="1544"/>
      <c r="GG75" s="1544"/>
      <c r="GH75" s="1544"/>
      <c r="GI75" s="1544"/>
      <c r="GJ75" s="1544"/>
      <c r="GK75" s="1544"/>
      <c r="GL75" s="1544"/>
      <c r="GM75" s="1544"/>
      <c r="GN75" s="1544"/>
      <c r="GO75" s="1544"/>
      <c r="GP75" s="1544"/>
      <c r="GQ75" s="1544"/>
      <c r="GR75" s="1544"/>
      <c r="GS75" s="1544"/>
      <c r="GT75" s="1544"/>
      <c r="GU75" s="1544"/>
      <c r="GV75" s="1544"/>
      <c r="GW75" s="1544"/>
      <c r="GX75" s="1544"/>
      <c r="GY75" s="1544"/>
      <c r="GZ75" s="1544"/>
      <c r="HA75" s="1544"/>
      <c r="HB75" s="1544"/>
      <c r="HC75" s="1544"/>
      <c r="HD75" s="1544"/>
      <c r="HE75" s="1544"/>
      <c r="HF75" s="1544"/>
      <c r="HG75" s="1544"/>
      <c r="HH75" s="1544"/>
      <c r="HI75" s="1544"/>
      <c r="HJ75" s="1544"/>
      <c r="HK75" s="1544"/>
      <c r="HL75" s="1544"/>
      <c r="HM75" s="1544"/>
      <c r="HN75" s="1544"/>
      <c r="HO75" s="1544"/>
      <c r="HP75" s="1544"/>
      <c r="HQ75" s="1544"/>
      <c r="HR75" s="1544"/>
      <c r="HS75" s="1544"/>
      <c r="HT75" s="1544"/>
      <c r="HU75" s="1544"/>
      <c r="HV75" s="1544"/>
      <c r="HW75" s="1544"/>
      <c r="HX75" s="1544"/>
      <c r="HY75" s="1544"/>
      <c r="HZ75" s="1544"/>
      <c r="IA75" s="1544"/>
      <c r="IB75" s="1544"/>
      <c r="IC75" s="1544"/>
      <c r="ID75" s="1544"/>
      <c r="IE75" s="1544"/>
      <c r="IF75" s="1544"/>
      <c r="IG75" s="1544"/>
      <c r="IH75" s="1544"/>
      <c r="II75" s="1544"/>
      <c r="IJ75" s="1544"/>
      <c r="IK75" s="1544"/>
      <c r="IL75" s="1544"/>
      <c r="IM75" s="1544"/>
      <c r="IN75" s="1544"/>
      <c r="IO75" s="1544"/>
      <c r="IP75" s="1544"/>
      <c r="IQ75" s="1544"/>
      <c r="IR75" s="1544"/>
      <c r="IS75" s="1544"/>
    </row>
    <row r="76" spans="1:253" s="324" customFormat="1">
      <c r="A76" s="557" t="s">
        <v>1844</v>
      </c>
      <c r="B76" s="1538">
        <f>'Sources and Uses Budget'!$C75</f>
        <v>197069</v>
      </c>
      <c r="C76" s="1538">
        <f>'Sources and Uses Budget'!$C75</f>
        <v>197069</v>
      </c>
      <c r="D76" s="1539">
        <f t="shared" si="0"/>
        <v>0</v>
      </c>
      <c r="E76" s="1540"/>
      <c r="F76" s="1541"/>
      <c r="G76" s="1543"/>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1544"/>
      <c r="AV76" s="1544"/>
      <c r="AW76" s="1544"/>
      <c r="AX76" s="1544"/>
      <c r="AY76" s="1544"/>
      <c r="AZ76" s="1544"/>
      <c r="BA76" s="1544"/>
      <c r="BB76" s="1544"/>
      <c r="BC76" s="1544"/>
      <c r="BD76" s="1544"/>
      <c r="BE76" s="1544"/>
      <c r="BF76" s="1544"/>
      <c r="BG76" s="1544"/>
      <c r="BH76" s="1544"/>
      <c r="BI76" s="1544"/>
      <c r="BJ76" s="1544"/>
      <c r="BK76" s="1544"/>
      <c r="BL76" s="1544"/>
      <c r="BM76" s="1544"/>
      <c r="BN76" s="1544"/>
      <c r="BO76" s="1544"/>
      <c r="BP76" s="1544"/>
      <c r="BQ76" s="1544"/>
      <c r="BR76" s="1544"/>
      <c r="BS76" s="1544"/>
      <c r="BT76" s="1544"/>
      <c r="BU76" s="1544"/>
      <c r="BV76" s="1544"/>
      <c r="BW76" s="1544"/>
      <c r="BX76" s="1544"/>
      <c r="BY76" s="1544"/>
      <c r="BZ76" s="1544"/>
      <c r="CA76" s="1544"/>
      <c r="CB76" s="1544"/>
      <c r="CC76" s="1544"/>
      <c r="CD76" s="1544"/>
      <c r="CE76" s="1544"/>
      <c r="CF76" s="1544"/>
      <c r="CG76" s="1544"/>
      <c r="CH76" s="1544"/>
      <c r="CI76" s="1544"/>
      <c r="CJ76" s="1544"/>
      <c r="CK76" s="1544"/>
      <c r="CL76" s="1544"/>
      <c r="CM76" s="1544"/>
      <c r="CN76" s="1544"/>
      <c r="CO76" s="1544"/>
      <c r="CP76" s="1544"/>
      <c r="CQ76" s="1544"/>
      <c r="CR76" s="1544"/>
      <c r="CS76" s="1544"/>
      <c r="CT76" s="1544"/>
      <c r="CU76" s="1544"/>
      <c r="CV76" s="1544"/>
      <c r="CW76" s="1544"/>
      <c r="CX76" s="1544"/>
      <c r="CY76" s="1544"/>
      <c r="CZ76" s="1544"/>
      <c r="DA76" s="1544"/>
      <c r="DB76" s="1544"/>
      <c r="DC76" s="1544"/>
      <c r="DD76" s="1544"/>
      <c r="DE76" s="1544"/>
      <c r="DF76" s="1544"/>
      <c r="DG76" s="1544"/>
      <c r="DH76" s="1544"/>
      <c r="DI76" s="1544"/>
      <c r="DJ76" s="1544"/>
      <c r="DK76" s="1544"/>
      <c r="DL76" s="1544"/>
      <c r="DM76" s="1544"/>
      <c r="DN76" s="1544"/>
      <c r="DO76" s="1544"/>
      <c r="DP76" s="1544"/>
      <c r="DQ76" s="1544"/>
      <c r="DR76" s="1544"/>
      <c r="DS76" s="1544"/>
      <c r="DT76" s="1544"/>
      <c r="DU76" s="1544"/>
      <c r="DV76" s="1544"/>
      <c r="DW76" s="1544"/>
      <c r="DX76" s="1544"/>
      <c r="DY76" s="1544"/>
      <c r="DZ76" s="1544"/>
      <c r="EA76" s="1544"/>
      <c r="EB76" s="1544"/>
      <c r="EC76" s="1544"/>
      <c r="ED76" s="1544"/>
      <c r="EE76" s="1544"/>
      <c r="EF76" s="1544"/>
      <c r="EG76" s="1544"/>
      <c r="EH76" s="1544"/>
      <c r="EI76" s="1544"/>
      <c r="EJ76" s="1544"/>
      <c r="EK76" s="1544"/>
      <c r="EL76" s="1544"/>
      <c r="EM76" s="1544"/>
      <c r="EN76" s="1544"/>
      <c r="EO76" s="1544"/>
      <c r="EP76" s="1544"/>
      <c r="EQ76" s="1544"/>
      <c r="ER76" s="1544"/>
      <c r="ES76" s="1544"/>
      <c r="ET76" s="1544"/>
      <c r="EU76" s="1544"/>
      <c r="EV76" s="1544"/>
      <c r="EW76" s="1544"/>
      <c r="EX76" s="1544"/>
      <c r="EY76" s="1544"/>
      <c r="EZ76" s="1544"/>
      <c r="FA76" s="1544"/>
      <c r="FB76" s="1544"/>
      <c r="FC76" s="1544"/>
      <c r="FD76" s="1544"/>
      <c r="FE76" s="1544"/>
      <c r="FF76" s="1544"/>
      <c r="FG76" s="1544"/>
      <c r="FH76" s="1544"/>
      <c r="FI76" s="1544"/>
      <c r="FJ76" s="1544"/>
      <c r="FK76" s="1544"/>
      <c r="FL76" s="1544"/>
      <c r="FM76" s="1544"/>
      <c r="FN76" s="1544"/>
      <c r="FO76" s="1544"/>
      <c r="FP76" s="1544"/>
      <c r="FQ76" s="1544"/>
      <c r="FR76" s="1544"/>
      <c r="FS76" s="1544"/>
      <c r="FT76" s="1544"/>
      <c r="FU76" s="1544"/>
      <c r="FV76" s="1544"/>
      <c r="FW76" s="1544"/>
      <c r="FX76" s="1544"/>
      <c r="FY76" s="1544"/>
      <c r="FZ76" s="1544"/>
      <c r="GA76" s="1544"/>
      <c r="GB76" s="1544"/>
      <c r="GC76" s="1544"/>
      <c r="GD76" s="1544"/>
      <c r="GE76" s="1544"/>
      <c r="GF76" s="1544"/>
      <c r="GG76" s="1544"/>
      <c r="GH76" s="1544"/>
      <c r="GI76" s="1544"/>
      <c r="GJ76" s="1544"/>
      <c r="GK76" s="1544"/>
      <c r="GL76" s="1544"/>
      <c r="GM76" s="1544"/>
      <c r="GN76" s="1544"/>
      <c r="GO76" s="1544"/>
      <c r="GP76" s="1544"/>
      <c r="GQ76" s="1544"/>
      <c r="GR76" s="1544"/>
      <c r="GS76" s="1544"/>
      <c r="GT76" s="1544"/>
      <c r="GU76" s="1544"/>
      <c r="GV76" s="1544"/>
      <c r="GW76" s="1544"/>
      <c r="GX76" s="1544"/>
      <c r="GY76" s="1544"/>
      <c r="GZ76" s="1544"/>
      <c r="HA76" s="1544"/>
      <c r="HB76" s="1544"/>
      <c r="HC76" s="1544"/>
      <c r="HD76" s="1544"/>
      <c r="HE76" s="1544"/>
      <c r="HF76" s="1544"/>
      <c r="HG76" s="1544"/>
      <c r="HH76" s="1544"/>
      <c r="HI76" s="1544"/>
      <c r="HJ76" s="1544"/>
      <c r="HK76" s="1544"/>
      <c r="HL76" s="1544"/>
      <c r="HM76" s="1544"/>
      <c r="HN76" s="1544"/>
      <c r="HO76" s="1544"/>
      <c r="HP76" s="1544"/>
      <c r="HQ76" s="1544"/>
      <c r="HR76" s="1544"/>
      <c r="HS76" s="1544"/>
      <c r="HT76" s="1544"/>
      <c r="HU76" s="1544"/>
      <c r="HV76" s="1544"/>
      <c r="HW76" s="1544"/>
      <c r="HX76" s="1544"/>
      <c r="HY76" s="1544"/>
      <c r="HZ76" s="1544"/>
      <c r="IA76" s="1544"/>
      <c r="IB76" s="1544"/>
      <c r="IC76" s="1544"/>
      <c r="ID76" s="1544"/>
      <c r="IE76" s="1544"/>
      <c r="IF76" s="1544"/>
      <c r="IG76" s="1544"/>
      <c r="IH76" s="1544"/>
      <c r="II76" s="1544"/>
      <c r="IJ76" s="1544"/>
      <c r="IK76" s="1544"/>
      <c r="IL76" s="1544"/>
      <c r="IM76" s="1544"/>
      <c r="IN76" s="1544"/>
      <c r="IO76" s="1544"/>
      <c r="IP76" s="1544"/>
      <c r="IQ76" s="1544"/>
      <c r="IR76" s="1544"/>
      <c r="IS76" s="1544"/>
    </row>
    <row r="77" spans="1:253" s="324" customFormat="1">
      <c r="A77" s="1545" t="s">
        <v>1808</v>
      </c>
      <c r="B77" s="1538">
        <f>'Sources and Uses Budget'!$C76</f>
        <v>392037</v>
      </c>
      <c r="C77" s="1538">
        <f>'Sources and Uses Budget'!$C76</f>
        <v>392037</v>
      </c>
      <c r="D77" s="1539">
        <f t="shared" si="0"/>
        <v>0</v>
      </c>
      <c r="E77" s="1540"/>
      <c r="F77" s="1541"/>
      <c r="G77" s="1543"/>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1544"/>
      <c r="AV77" s="1544"/>
      <c r="AW77" s="1544"/>
      <c r="AX77" s="1544"/>
      <c r="AY77" s="1544"/>
      <c r="AZ77" s="1544"/>
      <c r="BA77" s="1544"/>
      <c r="BB77" s="1544"/>
      <c r="BC77" s="1544"/>
      <c r="BD77" s="1544"/>
      <c r="BE77" s="1544"/>
      <c r="BF77" s="1544"/>
      <c r="BG77" s="1544"/>
      <c r="BH77" s="1544"/>
      <c r="BI77" s="1544"/>
      <c r="BJ77" s="1544"/>
      <c r="BK77" s="1544"/>
      <c r="BL77" s="1544"/>
      <c r="BM77" s="1544"/>
      <c r="BN77" s="1544"/>
      <c r="BO77" s="1544"/>
      <c r="BP77" s="1544"/>
      <c r="BQ77" s="1544"/>
      <c r="BR77" s="1544"/>
      <c r="BS77" s="1544"/>
      <c r="BT77" s="1544"/>
      <c r="BU77" s="1544"/>
      <c r="BV77" s="1544"/>
      <c r="BW77" s="1544"/>
      <c r="BX77" s="1544"/>
      <c r="BY77" s="1544"/>
      <c r="BZ77" s="1544"/>
      <c r="CA77" s="1544"/>
      <c r="CB77" s="1544"/>
      <c r="CC77" s="1544"/>
      <c r="CD77" s="1544"/>
      <c r="CE77" s="1544"/>
      <c r="CF77" s="1544"/>
      <c r="CG77" s="1544"/>
      <c r="CH77" s="1544"/>
      <c r="CI77" s="1544"/>
      <c r="CJ77" s="1544"/>
      <c r="CK77" s="1544"/>
      <c r="CL77" s="1544"/>
      <c r="CM77" s="1544"/>
      <c r="CN77" s="1544"/>
      <c r="CO77" s="1544"/>
      <c r="CP77" s="1544"/>
      <c r="CQ77" s="1544"/>
      <c r="CR77" s="1544"/>
      <c r="CS77" s="1544"/>
      <c r="CT77" s="1544"/>
      <c r="CU77" s="1544"/>
      <c r="CV77" s="1544"/>
      <c r="CW77" s="1544"/>
      <c r="CX77" s="1544"/>
      <c r="CY77" s="1544"/>
      <c r="CZ77" s="1544"/>
      <c r="DA77" s="1544"/>
      <c r="DB77" s="1544"/>
      <c r="DC77" s="1544"/>
      <c r="DD77" s="1544"/>
      <c r="DE77" s="1544"/>
      <c r="DF77" s="1544"/>
      <c r="DG77" s="1544"/>
      <c r="DH77" s="1544"/>
      <c r="DI77" s="1544"/>
      <c r="DJ77" s="1544"/>
      <c r="DK77" s="1544"/>
      <c r="DL77" s="1544"/>
      <c r="DM77" s="1544"/>
      <c r="DN77" s="1544"/>
      <c r="DO77" s="1544"/>
      <c r="DP77" s="1544"/>
      <c r="DQ77" s="1544"/>
      <c r="DR77" s="1544"/>
      <c r="DS77" s="1544"/>
      <c r="DT77" s="1544"/>
      <c r="DU77" s="1544"/>
      <c r="DV77" s="1544"/>
      <c r="DW77" s="1544"/>
      <c r="DX77" s="1544"/>
      <c r="DY77" s="1544"/>
      <c r="DZ77" s="1544"/>
      <c r="EA77" s="1544"/>
      <c r="EB77" s="1544"/>
      <c r="EC77" s="1544"/>
      <c r="ED77" s="1544"/>
      <c r="EE77" s="1544"/>
      <c r="EF77" s="1544"/>
      <c r="EG77" s="1544"/>
      <c r="EH77" s="1544"/>
      <c r="EI77" s="1544"/>
      <c r="EJ77" s="1544"/>
      <c r="EK77" s="1544"/>
      <c r="EL77" s="1544"/>
      <c r="EM77" s="1544"/>
      <c r="EN77" s="1544"/>
      <c r="EO77" s="1544"/>
      <c r="EP77" s="1544"/>
      <c r="EQ77" s="1544"/>
      <c r="ER77" s="1544"/>
      <c r="ES77" s="1544"/>
      <c r="ET77" s="1544"/>
      <c r="EU77" s="1544"/>
      <c r="EV77" s="1544"/>
      <c r="EW77" s="1544"/>
      <c r="EX77" s="1544"/>
      <c r="EY77" s="1544"/>
      <c r="EZ77" s="1544"/>
      <c r="FA77" s="1544"/>
      <c r="FB77" s="1544"/>
      <c r="FC77" s="1544"/>
      <c r="FD77" s="1544"/>
      <c r="FE77" s="1544"/>
      <c r="FF77" s="1544"/>
      <c r="FG77" s="1544"/>
      <c r="FH77" s="1544"/>
      <c r="FI77" s="1544"/>
      <c r="FJ77" s="1544"/>
      <c r="FK77" s="1544"/>
      <c r="FL77" s="1544"/>
      <c r="FM77" s="1544"/>
      <c r="FN77" s="1544"/>
      <c r="FO77" s="1544"/>
      <c r="FP77" s="1544"/>
      <c r="FQ77" s="1544"/>
      <c r="FR77" s="1544"/>
      <c r="FS77" s="1544"/>
      <c r="FT77" s="1544"/>
      <c r="FU77" s="1544"/>
      <c r="FV77" s="1544"/>
      <c r="FW77" s="1544"/>
      <c r="FX77" s="1544"/>
      <c r="FY77" s="1544"/>
      <c r="FZ77" s="1544"/>
      <c r="GA77" s="1544"/>
      <c r="GB77" s="1544"/>
      <c r="GC77" s="1544"/>
      <c r="GD77" s="1544"/>
      <c r="GE77" s="1544"/>
      <c r="GF77" s="1544"/>
      <c r="GG77" s="1544"/>
      <c r="GH77" s="1544"/>
      <c r="GI77" s="1544"/>
      <c r="GJ77" s="1544"/>
      <c r="GK77" s="1544"/>
      <c r="GL77" s="1544"/>
      <c r="GM77" s="1544"/>
      <c r="GN77" s="1544"/>
      <c r="GO77" s="1544"/>
      <c r="GP77" s="1544"/>
      <c r="GQ77" s="1544"/>
      <c r="GR77" s="1544"/>
      <c r="GS77" s="1544"/>
      <c r="GT77" s="1544"/>
      <c r="GU77" s="1544"/>
      <c r="GV77" s="1544"/>
      <c r="GW77" s="1544"/>
      <c r="GX77" s="1544"/>
      <c r="GY77" s="1544"/>
      <c r="GZ77" s="1544"/>
      <c r="HA77" s="1544"/>
      <c r="HB77" s="1544"/>
      <c r="HC77" s="1544"/>
      <c r="HD77" s="1544"/>
      <c r="HE77" s="1544"/>
      <c r="HF77" s="1544"/>
      <c r="HG77" s="1544"/>
      <c r="HH77" s="1544"/>
      <c r="HI77" s="1544"/>
      <c r="HJ77" s="1544"/>
      <c r="HK77" s="1544"/>
      <c r="HL77" s="1544"/>
      <c r="HM77" s="1544"/>
      <c r="HN77" s="1544"/>
      <c r="HO77" s="1544"/>
      <c r="HP77" s="1544"/>
      <c r="HQ77" s="1544"/>
      <c r="HR77" s="1544"/>
      <c r="HS77" s="1544"/>
      <c r="HT77" s="1544"/>
      <c r="HU77" s="1544"/>
      <c r="HV77" s="1544"/>
      <c r="HW77" s="1544"/>
      <c r="HX77" s="1544"/>
      <c r="HY77" s="1544"/>
      <c r="HZ77" s="1544"/>
      <c r="IA77" s="1544"/>
      <c r="IB77" s="1544"/>
      <c r="IC77" s="1544"/>
      <c r="ID77" s="1544"/>
      <c r="IE77" s="1544"/>
      <c r="IF77" s="1544"/>
      <c r="IG77" s="1544"/>
      <c r="IH77" s="1544"/>
      <c r="II77" s="1544"/>
      <c r="IJ77" s="1544"/>
      <c r="IK77" s="1544"/>
      <c r="IL77" s="1544"/>
      <c r="IM77" s="1544"/>
      <c r="IN77" s="1544"/>
      <c r="IO77" s="1544"/>
      <c r="IP77" s="1544"/>
      <c r="IQ77" s="1544"/>
      <c r="IR77" s="1544"/>
      <c r="IS77" s="1544"/>
    </row>
    <row r="78" spans="1:253" s="324" customFormat="1" ht="13.15">
      <c r="A78" s="242" t="s">
        <v>1846</v>
      </c>
      <c r="B78" s="1539">
        <f>SUM(B73:B77)</f>
        <v>589106</v>
      </c>
      <c r="C78" s="1539">
        <f>SUM(C73:C77)</f>
        <v>589106</v>
      </c>
      <c r="D78" s="1539">
        <f t="shared" ref="D78:D106" si="1">C78-B78</f>
        <v>0</v>
      </c>
      <c r="E78" s="1540"/>
      <c r="F78" s="1541"/>
      <c r="G78" s="1543"/>
      <c r="H78" s="1544"/>
      <c r="I78" s="1544"/>
      <c r="J78" s="1544"/>
      <c r="K78" s="1544"/>
      <c r="L78" s="1544"/>
      <c r="M78" s="1544"/>
      <c r="N78" s="1544"/>
      <c r="O78" s="1544"/>
      <c r="P78" s="1544"/>
      <c r="Q78" s="1544"/>
      <c r="R78" s="1544"/>
      <c r="S78" s="1544"/>
      <c r="T78" s="1544"/>
      <c r="U78" s="1544"/>
      <c r="V78" s="1544"/>
      <c r="W78" s="1544"/>
      <c r="X78" s="1544"/>
      <c r="Y78" s="1544"/>
      <c r="Z78" s="1544"/>
      <c r="AA78" s="1544"/>
      <c r="AB78" s="1544"/>
      <c r="AC78" s="1544"/>
      <c r="AD78" s="1544"/>
      <c r="AE78" s="1544"/>
      <c r="AF78" s="1544"/>
      <c r="AG78" s="1544"/>
      <c r="AH78" s="1544"/>
      <c r="AI78" s="1544"/>
      <c r="AJ78" s="1544"/>
      <c r="AK78" s="1544"/>
      <c r="AL78" s="1544"/>
      <c r="AM78" s="1544"/>
      <c r="AN78" s="1544"/>
      <c r="AO78" s="1544"/>
      <c r="AP78" s="1544"/>
      <c r="AQ78" s="1544"/>
      <c r="AR78" s="1544"/>
      <c r="AS78" s="1544"/>
      <c r="AT78" s="1544"/>
      <c r="AU78" s="1544"/>
      <c r="AV78" s="1544"/>
      <c r="AW78" s="1544"/>
      <c r="AX78" s="1544"/>
      <c r="AY78" s="1544"/>
      <c r="AZ78" s="1544"/>
      <c r="BA78" s="1544"/>
      <c r="BB78" s="1544"/>
      <c r="BC78" s="1544"/>
      <c r="BD78" s="1544"/>
      <c r="BE78" s="1544"/>
      <c r="BF78" s="1544"/>
      <c r="BG78" s="1544"/>
      <c r="BH78" s="1544"/>
      <c r="BI78" s="1544"/>
      <c r="BJ78" s="1544"/>
      <c r="BK78" s="1544"/>
      <c r="BL78" s="1544"/>
      <c r="BM78" s="1544"/>
      <c r="BN78" s="1544"/>
      <c r="BO78" s="1544"/>
      <c r="BP78" s="1544"/>
      <c r="BQ78" s="1544"/>
      <c r="BR78" s="1544"/>
      <c r="BS78" s="1544"/>
      <c r="BT78" s="1544"/>
      <c r="BU78" s="1544"/>
      <c r="BV78" s="1544"/>
      <c r="BW78" s="1544"/>
      <c r="BX78" s="1544"/>
      <c r="BY78" s="1544"/>
      <c r="BZ78" s="1544"/>
      <c r="CA78" s="1544"/>
      <c r="CB78" s="1544"/>
      <c r="CC78" s="1544"/>
      <c r="CD78" s="1544"/>
      <c r="CE78" s="1544"/>
      <c r="CF78" s="1544"/>
      <c r="CG78" s="1544"/>
      <c r="CH78" s="1544"/>
      <c r="CI78" s="1544"/>
      <c r="CJ78" s="1544"/>
      <c r="CK78" s="1544"/>
      <c r="CL78" s="1544"/>
      <c r="CM78" s="1544"/>
      <c r="CN78" s="1544"/>
      <c r="CO78" s="1544"/>
      <c r="CP78" s="1544"/>
      <c r="CQ78" s="1544"/>
      <c r="CR78" s="1544"/>
      <c r="CS78" s="1544"/>
      <c r="CT78" s="1544"/>
      <c r="CU78" s="1544"/>
      <c r="CV78" s="1544"/>
      <c r="CW78" s="1544"/>
      <c r="CX78" s="1544"/>
      <c r="CY78" s="1544"/>
      <c r="CZ78" s="1544"/>
      <c r="DA78" s="1544"/>
      <c r="DB78" s="1544"/>
      <c r="DC78" s="1544"/>
      <c r="DD78" s="1544"/>
      <c r="DE78" s="1544"/>
      <c r="DF78" s="1544"/>
      <c r="DG78" s="1544"/>
      <c r="DH78" s="1544"/>
      <c r="DI78" s="1544"/>
      <c r="DJ78" s="1544"/>
      <c r="DK78" s="1544"/>
      <c r="DL78" s="1544"/>
      <c r="DM78" s="1544"/>
      <c r="DN78" s="1544"/>
      <c r="DO78" s="1544"/>
      <c r="DP78" s="1544"/>
      <c r="DQ78" s="1544"/>
      <c r="DR78" s="1544"/>
      <c r="DS78" s="1544"/>
      <c r="DT78" s="1544"/>
      <c r="DU78" s="1544"/>
      <c r="DV78" s="1544"/>
      <c r="DW78" s="1544"/>
      <c r="DX78" s="1544"/>
      <c r="DY78" s="1544"/>
      <c r="DZ78" s="1544"/>
      <c r="EA78" s="1544"/>
      <c r="EB78" s="1544"/>
      <c r="EC78" s="1544"/>
      <c r="ED78" s="1544"/>
      <c r="EE78" s="1544"/>
      <c r="EF78" s="1544"/>
      <c r="EG78" s="1544"/>
      <c r="EH78" s="1544"/>
      <c r="EI78" s="1544"/>
      <c r="EJ78" s="1544"/>
      <c r="EK78" s="1544"/>
      <c r="EL78" s="1544"/>
      <c r="EM78" s="1544"/>
      <c r="EN78" s="1544"/>
      <c r="EO78" s="1544"/>
      <c r="EP78" s="1544"/>
      <c r="EQ78" s="1544"/>
      <c r="ER78" s="1544"/>
      <c r="ES78" s="1544"/>
      <c r="ET78" s="1544"/>
      <c r="EU78" s="1544"/>
      <c r="EV78" s="1544"/>
      <c r="EW78" s="1544"/>
      <c r="EX78" s="1544"/>
      <c r="EY78" s="1544"/>
      <c r="EZ78" s="1544"/>
      <c r="FA78" s="1544"/>
      <c r="FB78" s="1544"/>
      <c r="FC78" s="1544"/>
      <c r="FD78" s="1544"/>
      <c r="FE78" s="1544"/>
      <c r="FF78" s="1544"/>
      <c r="FG78" s="1544"/>
      <c r="FH78" s="1544"/>
      <c r="FI78" s="1544"/>
      <c r="FJ78" s="1544"/>
      <c r="FK78" s="1544"/>
      <c r="FL78" s="1544"/>
      <c r="FM78" s="1544"/>
      <c r="FN78" s="1544"/>
      <c r="FO78" s="1544"/>
      <c r="FP78" s="1544"/>
      <c r="FQ78" s="1544"/>
      <c r="FR78" s="1544"/>
      <c r="FS78" s="1544"/>
      <c r="FT78" s="1544"/>
      <c r="FU78" s="1544"/>
      <c r="FV78" s="1544"/>
      <c r="FW78" s="1544"/>
      <c r="FX78" s="1544"/>
      <c r="FY78" s="1544"/>
      <c r="FZ78" s="1544"/>
      <c r="GA78" s="1544"/>
      <c r="GB78" s="1544"/>
      <c r="GC78" s="1544"/>
      <c r="GD78" s="1544"/>
      <c r="GE78" s="1544"/>
      <c r="GF78" s="1544"/>
      <c r="GG78" s="1544"/>
      <c r="GH78" s="1544"/>
      <c r="GI78" s="1544"/>
      <c r="GJ78" s="1544"/>
      <c r="GK78" s="1544"/>
      <c r="GL78" s="1544"/>
      <c r="GM78" s="1544"/>
      <c r="GN78" s="1544"/>
      <c r="GO78" s="1544"/>
      <c r="GP78" s="1544"/>
      <c r="GQ78" s="1544"/>
      <c r="GR78" s="1544"/>
      <c r="GS78" s="1544"/>
      <c r="GT78" s="1544"/>
      <c r="GU78" s="1544"/>
      <c r="GV78" s="1544"/>
      <c r="GW78" s="1544"/>
      <c r="GX78" s="1544"/>
      <c r="GY78" s="1544"/>
      <c r="GZ78" s="1544"/>
      <c r="HA78" s="1544"/>
      <c r="HB78" s="1544"/>
      <c r="HC78" s="1544"/>
      <c r="HD78" s="1544"/>
      <c r="HE78" s="1544"/>
      <c r="HF78" s="1544"/>
      <c r="HG78" s="1544"/>
      <c r="HH78" s="1544"/>
      <c r="HI78" s="1544"/>
      <c r="HJ78" s="1544"/>
      <c r="HK78" s="1544"/>
      <c r="HL78" s="1544"/>
      <c r="HM78" s="1544"/>
      <c r="HN78" s="1544"/>
      <c r="HO78" s="1544"/>
      <c r="HP78" s="1544"/>
      <c r="HQ78" s="1544"/>
      <c r="HR78" s="1544"/>
      <c r="HS78" s="1544"/>
      <c r="HT78" s="1544"/>
      <c r="HU78" s="1544"/>
      <c r="HV78" s="1544"/>
      <c r="HW78" s="1544"/>
      <c r="HX78" s="1544"/>
      <c r="HY78" s="1544"/>
      <c r="HZ78" s="1544"/>
      <c r="IA78" s="1544"/>
      <c r="IB78" s="1544"/>
      <c r="IC78" s="1544"/>
      <c r="ID78" s="1544"/>
      <c r="IE78" s="1544"/>
      <c r="IF78" s="1544"/>
      <c r="IG78" s="1544"/>
      <c r="IH78" s="1544"/>
      <c r="II78" s="1544"/>
      <c r="IJ78" s="1544"/>
      <c r="IK78" s="1544"/>
      <c r="IL78" s="1544"/>
      <c r="IM78" s="1544"/>
      <c r="IN78" s="1544"/>
      <c r="IO78" s="1544"/>
      <c r="IP78" s="1544"/>
      <c r="IQ78" s="1544"/>
      <c r="IR78" s="1544"/>
      <c r="IS78" s="1544"/>
    </row>
    <row r="79" spans="1:253" s="324" customFormat="1">
      <c r="A79" s="241" t="s">
        <v>1847</v>
      </c>
      <c r="B79" s="241"/>
      <c r="C79" s="241"/>
      <c r="D79" s="241"/>
      <c r="E79" s="249"/>
      <c r="F79" s="241"/>
      <c r="G79" s="1543"/>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1544"/>
      <c r="AV79" s="1544"/>
      <c r="AW79" s="1544"/>
      <c r="AX79" s="1544"/>
      <c r="AY79" s="1544"/>
      <c r="AZ79" s="1544"/>
      <c r="BA79" s="1544"/>
      <c r="BB79" s="1544"/>
      <c r="BC79" s="1544"/>
      <c r="BD79" s="1544"/>
      <c r="BE79" s="1544"/>
      <c r="BF79" s="1544"/>
      <c r="BG79" s="1544"/>
      <c r="BH79" s="1544"/>
      <c r="BI79" s="1544"/>
      <c r="BJ79" s="1544"/>
      <c r="BK79" s="1544"/>
      <c r="BL79" s="1544"/>
      <c r="BM79" s="1544"/>
      <c r="BN79" s="1544"/>
      <c r="BO79" s="1544"/>
      <c r="BP79" s="1544"/>
      <c r="BQ79" s="1544"/>
      <c r="BR79" s="1544"/>
      <c r="BS79" s="1544"/>
      <c r="BT79" s="1544"/>
      <c r="BU79" s="1544"/>
      <c r="BV79" s="1544"/>
      <c r="BW79" s="1544"/>
      <c r="BX79" s="1544"/>
      <c r="BY79" s="1544"/>
      <c r="BZ79" s="1544"/>
      <c r="CA79" s="1544"/>
      <c r="CB79" s="1544"/>
      <c r="CC79" s="1544"/>
      <c r="CD79" s="1544"/>
      <c r="CE79" s="1544"/>
      <c r="CF79" s="1544"/>
      <c r="CG79" s="1544"/>
      <c r="CH79" s="1544"/>
      <c r="CI79" s="1544"/>
      <c r="CJ79" s="1544"/>
      <c r="CK79" s="1544"/>
      <c r="CL79" s="1544"/>
      <c r="CM79" s="1544"/>
      <c r="CN79" s="1544"/>
      <c r="CO79" s="1544"/>
      <c r="CP79" s="1544"/>
      <c r="CQ79" s="1544"/>
      <c r="CR79" s="1544"/>
      <c r="CS79" s="1544"/>
      <c r="CT79" s="1544"/>
      <c r="CU79" s="1544"/>
      <c r="CV79" s="1544"/>
      <c r="CW79" s="1544"/>
      <c r="CX79" s="1544"/>
      <c r="CY79" s="1544"/>
      <c r="CZ79" s="1544"/>
      <c r="DA79" s="1544"/>
      <c r="DB79" s="1544"/>
      <c r="DC79" s="1544"/>
      <c r="DD79" s="1544"/>
      <c r="DE79" s="1544"/>
      <c r="DF79" s="1544"/>
      <c r="DG79" s="1544"/>
      <c r="DH79" s="1544"/>
      <c r="DI79" s="1544"/>
      <c r="DJ79" s="1544"/>
      <c r="DK79" s="1544"/>
      <c r="DL79" s="1544"/>
      <c r="DM79" s="1544"/>
      <c r="DN79" s="1544"/>
      <c r="DO79" s="1544"/>
      <c r="DP79" s="1544"/>
      <c r="DQ79" s="1544"/>
      <c r="DR79" s="1544"/>
      <c r="DS79" s="1544"/>
      <c r="DT79" s="1544"/>
      <c r="DU79" s="1544"/>
      <c r="DV79" s="1544"/>
      <c r="DW79" s="1544"/>
      <c r="DX79" s="1544"/>
      <c r="DY79" s="1544"/>
      <c r="DZ79" s="1544"/>
      <c r="EA79" s="1544"/>
      <c r="EB79" s="1544"/>
      <c r="EC79" s="1544"/>
      <c r="ED79" s="1544"/>
      <c r="EE79" s="1544"/>
      <c r="EF79" s="1544"/>
      <c r="EG79" s="1544"/>
      <c r="EH79" s="1544"/>
      <c r="EI79" s="1544"/>
      <c r="EJ79" s="1544"/>
      <c r="EK79" s="1544"/>
      <c r="EL79" s="1544"/>
      <c r="EM79" s="1544"/>
      <c r="EN79" s="1544"/>
      <c r="EO79" s="1544"/>
      <c r="EP79" s="1544"/>
      <c r="EQ79" s="1544"/>
      <c r="ER79" s="1544"/>
      <c r="ES79" s="1544"/>
      <c r="ET79" s="1544"/>
      <c r="EU79" s="1544"/>
      <c r="EV79" s="1544"/>
      <c r="EW79" s="1544"/>
      <c r="EX79" s="1544"/>
      <c r="EY79" s="1544"/>
      <c r="EZ79" s="1544"/>
      <c r="FA79" s="1544"/>
      <c r="FB79" s="1544"/>
      <c r="FC79" s="1544"/>
      <c r="FD79" s="1544"/>
      <c r="FE79" s="1544"/>
      <c r="FF79" s="1544"/>
      <c r="FG79" s="1544"/>
      <c r="FH79" s="1544"/>
      <c r="FI79" s="1544"/>
      <c r="FJ79" s="1544"/>
      <c r="FK79" s="1544"/>
      <c r="FL79" s="1544"/>
      <c r="FM79" s="1544"/>
      <c r="FN79" s="1544"/>
      <c r="FO79" s="1544"/>
      <c r="FP79" s="1544"/>
      <c r="FQ79" s="1544"/>
      <c r="FR79" s="1544"/>
      <c r="FS79" s="1544"/>
      <c r="FT79" s="1544"/>
      <c r="FU79" s="1544"/>
      <c r="FV79" s="1544"/>
      <c r="FW79" s="1544"/>
      <c r="FX79" s="1544"/>
      <c r="FY79" s="1544"/>
      <c r="FZ79" s="1544"/>
      <c r="GA79" s="1544"/>
      <c r="GB79" s="1544"/>
      <c r="GC79" s="1544"/>
      <c r="GD79" s="1544"/>
      <c r="GE79" s="1544"/>
      <c r="GF79" s="1544"/>
      <c r="GG79" s="1544"/>
      <c r="GH79" s="1544"/>
      <c r="GI79" s="1544"/>
      <c r="GJ79" s="1544"/>
      <c r="GK79" s="1544"/>
      <c r="GL79" s="1544"/>
      <c r="GM79" s="1544"/>
      <c r="GN79" s="1544"/>
      <c r="GO79" s="1544"/>
      <c r="GP79" s="1544"/>
      <c r="GQ79" s="1544"/>
      <c r="GR79" s="1544"/>
      <c r="GS79" s="1544"/>
      <c r="GT79" s="1544"/>
      <c r="GU79" s="1544"/>
      <c r="GV79" s="1544"/>
      <c r="GW79" s="1544"/>
      <c r="GX79" s="1544"/>
      <c r="GY79" s="1544"/>
      <c r="GZ79" s="1544"/>
      <c r="HA79" s="1544"/>
      <c r="HB79" s="1544"/>
      <c r="HC79" s="1544"/>
      <c r="HD79" s="1544"/>
      <c r="HE79" s="1544"/>
      <c r="HF79" s="1544"/>
      <c r="HG79" s="1544"/>
      <c r="HH79" s="1544"/>
      <c r="HI79" s="1544"/>
      <c r="HJ79" s="1544"/>
      <c r="HK79" s="1544"/>
      <c r="HL79" s="1544"/>
      <c r="HM79" s="1544"/>
      <c r="HN79" s="1544"/>
      <c r="HO79" s="1544"/>
      <c r="HP79" s="1544"/>
      <c r="HQ79" s="1544"/>
      <c r="HR79" s="1544"/>
      <c r="HS79" s="1544"/>
      <c r="HT79" s="1544"/>
      <c r="HU79" s="1544"/>
      <c r="HV79" s="1544"/>
      <c r="HW79" s="1544"/>
      <c r="HX79" s="1544"/>
      <c r="HY79" s="1544"/>
      <c r="HZ79" s="1544"/>
      <c r="IA79" s="1544"/>
      <c r="IB79" s="1544"/>
      <c r="IC79" s="1544"/>
      <c r="ID79" s="1544"/>
      <c r="IE79" s="1544"/>
      <c r="IF79" s="1544"/>
      <c r="IG79" s="1544"/>
      <c r="IH79" s="1544"/>
      <c r="II79" s="1544"/>
      <c r="IJ79" s="1544"/>
      <c r="IK79" s="1544"/>
      <c r="IL79" s="1544"/>
      <c r="IM79" s="1544"/>
      <c r="IN79" s="1544"/>
      <c r="IO79" s="1544"/>
      <c r="IP79" s="1544"/>
      <c r="IQ79" s="1544"/>
      <c r="IR79" s="1544"/>
      <c r="IS79" s="1544"/>
    </row>
    <row r="80" spans="1:253" s="324" customFormat="1">
      <c r="A80" s="557" t="s">
        <v>1848</v>
      </c>
      <c r="B80" s="1538">
        <f>'Sources and Uses Budget'!$C79</f>
        <v>2070537</v>
      </c>
      <c r="C80" s="1538">
        <f>'Sources and Uses Budget'!$C79</f>
        <v>2070537</v>
      </c>
      <c r="D80" s="1539">
        <f t="shared" si="1"/>
        <v>0</v>
      </c>
      <c r="E80" s="1540"/>
      <c r="F80" s="1541"/>
      <c r="G80" s="1543"/>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1544"/>
      <c r="AV80" s="1544"/>
      <c r="AW80" s="1544"/>
      <c r="AX80" s="1544"/>
      <c r="AY80" s="1544"/>
      <c r="AZ80" s="1544"/>
      <c r="BA80" s="1544"/>
      <c r="BB80" s="1544"/>
      <c r="BC80" s="1544"/>
      <c r="BD80" s="1544"/>
      <c r="BE80" s="1544"/>
      <c r="BF80" s="1544"/>
      <c r="BG80" s="1544"/>
      <c r="BH80" s="1544"/>
      <c r="BI80" s="1544"/>
      <c r="BJ80" s="1544"/>
      <c r="BK80" s="1544"/>
      <c r="BL80" s="1544"/>
      <c r="BM80" s="1544"/>
      <c r="BN80" s="1544"/>
      <c r="BO80" s="1544"/>
      <c r="BP80" s="1544"/>
      <c r="BQ80" s="1544"/>
      <c r="BR80" s="1544"/>
      <c r="BS80" s="1544"/>
      <c r="BT80" s="1544"/>
      <c r="BU80" s="1544"/>
      <c r="BV80" s="1544"/>
      <c r="BW80" s="1544"/>
      <c r="BX80" s="1544"/>
      <c r="BY80" s="1544"/>
      <c r="BZ80" s="1544"/>
      <c r="CA80" s="1544"/>
      <c r="CB80" s="1544"/>
      <c r="CC80" s="1544"/>
      <c r="CD80" s="1544"/>
      <c r="CE80" s="1544"/>
      <c r="CF80" s="1544"/>
      <c r="CG80" s="1544"/>
      <c r="CH80" s="1544"/>
      <c r="CI80" s="1544"/>
      <c r="CJ80" s="1544"/>
      <c r="CK80" s="1544"/>
      <c r="CL80" s="1544"/>
      <c r="CM80" s="1544"/>
      <c r="CN80" s="1544"/>
      <c r="CO80" s="1544"/>
      <c r="CP80" s="1544"/>
      <c r="CQ80" s="1544"/>
      <c r="CR80" s="1544"/>
      <c r="CS80" s="1544"/>
      <c r="CT80" s="1544"/>
      <c r="CU80" s="1544"/>
      <c r="CV80" s="1544"/>
      <c r="CW80" s="1544"/>
      <c r="CX80" s="1544"/>
      <c r="CY80" s="1544"/>
      <c r="CZ80" s="1544"/>
      <c r="DA80" s="1544"/>
      <c r="DB80" s="1544"/>
      <c r="DC80" s="1544"/>
      <c r="DD80" s="1544"/>
      <c r="DE80" s="1544"/>
      <c r="DF80" s="1544"/>
      <c r="DG80" s="1544"/>
      <c r="DH80" s="1544"/>
      <c r="DI80" s="1544"/>
      <c r="DJ80" s="1544"/>
      <c r="DK80" s="1544"/>
      <c r="DL80" s="1544"/>
      <c r="DM80" s="1544"/>
      <c r="DN80" s="1544"/>
      <c r="DO80" s="1544"/>
      <c r="DP80" s="1544"/>
      <c r="DQ80" s="1544"/>
      <c r="DR80" s="1544"/>
      <c r="DS80" s="1544"/>
      <c r="DT80" s="1544"/>
      <c r="DU80" s="1544"/>
      <c r="DV80" s="1544"/>
      <c r="DW80" s="1544"/>
      <c r="DX80" s="1544"/>
      <c r="DY80" s="1544"/>
      <c r="DZ80" s="1544"/>
      <c r="EA80" s="1544"/>
      <c r="EB80" s="1544"/>
      <c r="EC80" s="1544"/>
      <c r="ED80" s="1544"/>
      <c r="EE80" s="1544"/>
      <c r="EF80" s="1544"/>
      <c r="EG80" s="1544"/>
      <c r="EH80" s="1544"/>
      <c r="EI80" s="1544"/>
      <c r="EJ80" s="1544"/>
      <c r="EK80" s="1544"/>
      <c r="EL80" s="1544"/>
      <c r="EM80" s="1544"/>
      <c r="EN80" s="1544"/>
      <c r="EO80" s="1544"/>
      <c r="EP80" s="1544"/>
      <c r="EQ80" s="1544"/>
      <c r="ER80" s="1544"/>
      <c r="ES80" s="1544"/>
      <c r="ET80" s="1544"/>
      <c r="EU80" s="1544"/>
      <c r="EV80" s="1544"/>
      <c r="EW80" s="1544"/>
      <c r="EX80" s="1544"/>
      <c r="EY80" s="1544"/>
      <c r="EZ80" s="1544"/>
      <c r="FA80" s="1544"/>
      <c r="FB80" s="1544"/>
      <c r="FC80" s="1544"/>
      <c r="FD80" s="1544"/>
      <c r="FE80" s="1544"/>
      <c r="FF80" s="1544"/>
      <c r="FG80" s="1544"/>
      <c r="FH80" s="1544"/>
      <c r="FI80" s="1544"/>
      <c r="FJ80" s="1544"/>
      <c r="FK80" s="1544"/>
      <c r="FL80" s="1544"/>
      <c r="FM80" s="1544"/>
      <c r="FN80" s="1544"/>
      <c r="FO80" s="1544"/>
      <c r="FP80" s="1544"/>
      <c r="FQ80" s="1544"/>
      <c r="FR80" s="1544"/>
      <c r="FS80" s="1544"/>
      <c r="FT80" s="1544"/>
      <c r="FU80" s="1544"/>
      <c r="FV80" s="1544"/>
      <c r="FW80" s="1544"/>
      <c r="FX80" s="1544"/>
      <c r="FY80" s="1544"/>
      <c r="FZ80" s="1544"/>
      <c r="GA80" s="1544"/>
      <c r="GB80" s="1544"/>
      <c r="GC80" s="1544"/>
      <c r="GD80" s="1544"/>
      <c r="GE80" s="1544"/>
      <c r="GF80" s="1544"/>
      <c r="GG80" s="1544"/>
      <c r="GH80" s="1544"/>
      <c r="GI80" s="1544"/>
      <c r="GJ80" s="1544"/>
      <c r="GK80" s="1544"/>
      <c r="GL80" s="1544"/>
      <c r="GM80" s="1544"/>
      <c r="GN80" s="1544"/>
      <c r="GO80" s="1544"/>
      <c r="GP80" s="1544"/>
      <c r="GQ80" s="1544"/>
      <c r="GR80" s="1544"/>
      <c r="GS80" s="1544"/>
      <c r="GT80" s="1544"/>
      <c r="GU80" s="1544"/>
      <c r="GV80" s="1544"/>
      <c r="GW80" s="1544"/>
      <c r="GX80" s="1544"/>
      <c r="GY80" s="1544"/>
      <c r="GZ80" s="1544"/>
      <c r="HA80" s="1544"/>
      <c r="HB80" s="1544"/>
      <c r="HC80" s="1544"/>
      <c r="HD80" s="1544"/>
      <c r="HE80" s="1544"/>
      <c r="HF80" s="1544"/>
      <c r="HG80" s="1544"/>
      <c r="HH80" s="1544"/>
      <c r="HI80" s="1544"/>
      <c r="HJ80" s="1544"/>
      <c r="HK80" s="1544"/>
      <c r="HL80" s="1544"/>
      <c r="HM80" s="1544"/>
      <c r="HN80" s="1544"/>
      <c r="HO80" s="1544"/>
      <c r="HP80" s="1544"/>
      <c r="HQ80" s="1544"/>
      <c r="HR80" s="1544"/>
      <c r="HS80" s="1544"/>
      <c r="HT80" s="1544"/>
      <c r="HU80" s="1544"/>
      <c r="HV80" s="1544"/>
      <c r="HW80" s="1544"/>
      <c r="HX80" s="1544"/>
      <c r="HY80" s="1544"/>
      <c r="HZ80" s="1544"/>
      <c r="IA80" s="1544"/>
      <c r="IB80" s="1544"/>
      <c r="IC80" s="1544"/>
      <c r="ID80" s="1544"/>
      <c r="IE80" s="1544"/>
      <c r="IF80" s="1544"/>
      <c r="IG80" s="1544"/>
      <c r="IH80" s="1544"/>
      <c r="II80" s="1544"/>
      <c r="IJ80" s="1544"/>
      <c r="IK80" s="1544"/>
      <c r="IL80" s="1544"/>
      <c r="IM80" s="1544"/>
      <c r="IN80" s="1544"/>
      <c r="IO80" s="1544"/>
      <c r="IP80" s="1544"/>
      <c r="IQ80" s="1544"/>
      <c r="IR80" s="1544"/>
      <c r="IS80" s="1544"/>
    </row>
    <row r="81" spans="1:7" s="324" customFormat="1">
      <c r="A81" s="557" t="s">
        <v>1849</v>
      </c>
      <c r="B81" s="1538">
        <f>'Sources and Uses Budget'!$C80</f>
        <v>219368</v>
      </c>
      <c r="C81" s="1538">
        <f>'Sources and Uses Budget'!$C80</f>
        <v>219368</v>
      </c>
      <c r="D81" s="1539">
        <f>C81-B81</f>
        <v>0</v>
      </c>
      <c r="E81" s="1540"/>
      <c r="F81" s="1541"/>
      <c r="G81" s="1543"/>
    </row>
    <row r="82" spans="1:7" s="324" customFormat="1" ht="13.15">
      <c r="A82" s="242" t="s">
        <v>1850</v>
      </c>
      <c r="B82" s="1539">
        <f>SUM(B80:B81)</f>
        <v>2289905</v>
      </c>
      <c r="C82" s="1539">
        <f>SUM(C80:C81)</f>
        <v>2289905</v>
      </c>
      <c r="D82" s="1539">
        <f t="shared" si="1"/>
        <v>0</v>
      </c>
      <c r="E82" s="1540"/>
      <c r="F82" s="1541"/>
      <c r="G82" s="1543"/>
    </row>
    <row r="83" spans="1:7" s="324" customFormat="1">
      <c r="A83" s="241" t="s">
        <v>1851</v>
      </c>
      <c r="B83" s="241"/>
      <c r="C83" s="241"/>
      <c r="D83" s="241"/>
      <c r="E83" s="249"/>
      <c r="F83" s="241"/>
      <c r="G83" s="1543"/>
    </row>
    <row r="84" spans="1:7" s="324" customFormat="1" ht="13.9" customHeight="1">
      <c r="A84" s="557" t="s">
        <v>1852</v>
      </c>
      <c r="B84" s="1538">
        <f>'Sources and Uses Budget'!$C83</f>
        <v>39417</v>
      </c>
      <c r="C84" s="1538">
        <f>'Sources and Uses Budget'!$C83</f>
        <v>39417</v>
      </c>
      <c r="D84" s="1539">
        <f t="shared" si="1"/>
        <v>0</v>
      </c>
      <c r="E84" s="1540"/>
      <c r="F84" s="1541"/>
      <c r="G84" s="1543"/>
    </row>
    <row r="85" spans="1:7" s="324" customFormat="1">
      <c r="A85" s="557" t="s">
        <v>1853</v>
      </c>
      <c r="B85" s="1538">
        <f>'Sources and Uses Budget'!$C84</f>
        <v>46000</v>
      </c>
      <c r="C85" s="1538">
        <f>'Sources and Uses Budget'!$C84</f>
        <v>46000</v>
      </c>
      <c r="D85" s="1539">
        <f t="shared" si="1"/>
        <v>0</v>
      </c>
      <c r="E85" s="1540"/>
      <c r="F85" s="1541"/>
      <c r="G85" s="1543"/>
    </row>
    <row r="86" spans="1:7" s="324" customFormat="1">
      <c r="A86" s="557" t="s">
        <v>1854</v>
      </c>
      <c r="B86" s="1538">
        <f>'Sources and Uses Budget'!$C85</f>
        <v>143452</v>
      </c>
      <c r="C86" s="1538">
        <f>'Sources and Uses Budget'!$C85</f>
        <v>143452</v>
      </c>
      <c r="D86" s="1539">
        <f t="shared" si="1"/>
        <v>0</v>
      </c>
      <c r="E86" s="1540"/>
      <c r="F86" s="1541"/>
      <c r="G86" s="1543"/>
    </row>
    <row r="87" spans="1:7" s="324" customFormat="1">
      <c r="A87" s="557" t="s">
        <v>1855</v>
      </c>
      <c r="B87" s="1538">
        <f>'Sources and Uses Budget'!$C86</f>
        <v>940702</v>
      </c>
      <c r="C87" s="1538">
        <f>'Sources and Uses Budget'!$C86</f>
        <v>940702</v>
      </c>
      <c r="D87" s="1539">
        <f t="shared" si="1"/>
        <v>0</v>
      </c>
      <c r="E87" s="1540"/>
      <c r="F87" s="1541"/>
      <c r="G87" s="1543"/>
    </row>
    <row r="88" spans="1:7" s="324" customFormat="1">
      <c r="A88" s="557" t="s">
        <v>1856</v>
      </c>
      <c r="B88" s="1538">
        <f>'Sources and Uses Budget'!$C87</f>
        <v>0</v>
      </c>
      <c r="C88" s="1538">
        <f>'Sources and Uses Budget'!$C87</f>
        <v>0</v>
      </c>
      <c r="D88" s="1539">
        <f t="shared" si="1"/>
        <v>0</v>
      </c>
      <c r="E88" s="1540"/>
      <c r="F88" s="1541"/>
      <c r="G88" s="1543"/>
    </row>
    <row r="89" spans="1:7" s="324" customFormat="1">
      <c r="A89" s="557" t="s">
        <v>1857</v>
      </c>
      <c r="B89" s="1538">
        <f>'Sources and Uses Budget'!$C88</f>
        <v>56550</v>
      </c>
      <c r="C89" s="1538">
        <f>'Sources and Uses Budget'!$C88</f>
        <v>56550</v>
      </c>
      <c r="D89" s="1539">
        <f t="shared" si="1"/>
        <v>0</v>
      </c>
      <c r="E89" s="1540"/>
      <c r="F89" s="1541"/>
      <c r="G89" s="1543"/>
    </row>
    <row r="90" spans="1:7" s="324" customFormat="1">
      <c r="A90" s="557" t="s">
        <v>1858</v>
      </c>
      <c r="B90" s="1538">
        <f>'Sources and Uses Budget'!$C89</f>
        <v>275000</v>
      </c>
      <c r="C90" s="1538">
        <f>'Sources and Uses Budget'!$C89</f>
        <v>275000</v>
      </c>
      <c r="D90" s="1539">
        <f t="shared" si="1"/>
        <v>0</v>
      </c>
      <c r="E90" s="1540"/>
      <c r="F90" s="1541"/>
      <c r="G90" s="1543"/>
    </row>
    <row r="91" spans="1:7" s="324" customFormat="1">
      <c r="A91" s="557" t="s">
        <v>1859</v>
      </c>
      <c r="B91" s="1538">
        <f>'Sources and Uses Budget'!$C90</f>
        <v>13000</v>
      </c>
      <c r="C91" s="1538">
        <f>'Sources and Uses Budget'!$C90</f>
        <v>13000</v>
      </c>
      <c r="D91" s="1539">
        <f t="shared" si="1"/>
        <v>0</v>
      </c>
      <c r="E91" s="1540"/>
      <c r="F91" s="1541"/>
      <c r="G91" s="1543"/>
    </row>
    <row r="92" spans="1:7" s="324" customFormat="1">
      <c r="A92" s="556" t="s">
        <v>1860</v>
      </c>
      <c r="B92" s="1538">
        <f>'Sources and Uses Budget'!$C91</f>
        <v>0</v>
      </c>
      <c r="C92" s="1538">
        <f>'Sources and Uses Budget'!$C91</f>
        <v>0</v>
      </c>
      <c r="D92" s="1539">
        <f t="shared" si="1"/>
        <v>0</v>
      </c>
      <c r="E92" s="1540"/>
      <c r="F92" s="1541"/>
      <c r="G92" s="1543"/>
    </row>
    <row r="93" spans="1:7" s="324" customFormat="1">
      <c r="A93" s="556" t="s">
        <v>1861</v>
      </c>
      <c r="B93" s="1538">
        <f>'Sources and Uses Budget'!$C92</f>
        <v>14000</v>
      </c>
      <c r="C93" s="1538">
        <f>'Sources and Uses Budget'!$C92</f>
        <v>14000</v>
      </c>
      <c r="D93" s="1539">
        <f t="shared" si="1"/>
        <v>0</v>
      </c>
      <c r="E93" s="1540"/>
      <c r="F93" s="1541"/>
      <c r="G93" s="1543"/>
    </row>
    <row r="94" spans="1:7" s="324" customFormat="1">
      <c r="A94" s="1545" t="s">
        <v>1808</v>
      </c>
      <c r="B94" s="1538">
        <f>'Sources and Uses Budget'!$C93</f>
        <v>100349</v>
      </c>
      <c r="C94" s="1538">
        <f>'Sources and Uses Budget'!$C93</f>
        <v>100349</v>
      </c>
      <c r="D94" s="1539">
        <f t="shared" si="1"/>
        <v>0</v>
      </c>
      <c r="E94" s="1540"/>
      <c r="F94" s="1541"/>
      <c r="G94" s="1543"/>
    </row>
    <row r="95" spans="1:7" s="324" customFormat="1">
      <c r="A95" s="1545" t="s">
        <v>1808</v>
      </c>
      <c r="B95" s="1538">
        <f>'Sources and Uses Budget'!$C94</f>
        <v>20000</v>
      </c>
      <c r="C95" s="1538">
        <f>'Sources and Uses Budget'!$C94</f>
        <v>20000</v>
      </c>
      <c r="D95" s="1539">
        <f t="shared" si="1"/>
        <v>0</v>
      </c>
      <c r="E95" s="1540"/>
      <c r="F95" s="1541"/>
      <c r="G95" s="1543"/>
    </row>
    <row r="96" spans="1:7" s="324" customFormat="1">
      <c r="A96" s="1545" t="s">
        <v>1808</v>
      </c>
      <c r="B96" s="1538">
        <f>'Sources and Uses Budget'!$C95</f>
        <v>140000</v>
      </c>
      <c r="C96" s="1538">
        <f>'Sources and Uses Budget'!$C95</f>
        <v>140000</v>
      </c>
      <c r="D96" s="1539">
        <f t="shared" si="1"/>
        <v>0</v>
      </c>
      <c r="E96" s="1540"/>
      <c r="F96" s="1541"/>
      <c r="G96" s="1543"/>
    </row>
    <row r="97" spans="1:7" s="324" customFormat="1" ht="13.15">
      <c r="A97" s="242" t="s">
        <v>1865</v>
      </c>
      <c r="B97" s="1539">
        <f>SUM(B84:B96)</f>
        <v>1788470</v>
      </c>
      <c r="C97" s="1539">
        <f>SUM(C84:C96)</f>
        <v>1788470</v>
      </c>
      <c r="D97" s="1539">
        <f t="shared" si="1"/>
        <v>0</v>
      </c>
      <c r="E97" s="1540"/>
      <c r="F97" s="1541"/>
      <c r="G97" s="1543"/>
    </row>
    <row r="98" spans="1:7" s="324" customFormat="1" ht="13.15">
      <c r="A98" s="242" t="s">
        <v>1866</v>
      </c>
      <c r="B98" s="1539">
        <f>SUM(B64+B71+B78+B82+B97)</f>
        <v>30522371</v>
      </c>
      <c r="C98" s="1539">
        <f>SUM(C64+C71+C78+C82+C97)</f>
        <v>30522371</v>
      </c>
      <c r="D98" s="1539">
        <f t="shared" si="1"/>
        <v>0</v>
      </c>
      <c r="E98" s="1540"/>
      <c r="F98" s="1541"/>
      <c r="G98" s="1543"/>
    </row>
    <row r="99" spans="1:7" s="324" customFormat="1">
      <c r="A99" s="241" t="s">
        <v>1867</v>
      </c>
      <c r="B99" s="241"/>
      <c r="C99" s="241"/>
      <c r="D99" s="241"/>
      <c r="E99" s="249"/>
      <c r="F99" s="241"/>
      <c r="G99" s="1543"/>
    </row>
    <row r="100" spans="1:7" s="323" customFormat="1">
      <c r="A100" s="250" t="s">
        <v>1868</v>
      </c>
      <c r="B100" s="1538">
        <f>'Sources and Uses Budget'!$C99</f>
        <v>2500000</v>
      </c>
      <c r="C100" s="1538">
        <f>'Sources and Uses Budget'!$C99</f>
        <v>2500000</v>
      </c>
      <c r="D100" s="1539">
        <f t="shared" si="1"/>
        <v>0</v>
      </c>
      <c r="E100" s="1540"/>
      <c r="F100" s="1541"/>
      <c r="G100" s="1536"/>
    </row>
    <row r="101" spans="1:7" s="323" customFormat="1">
      <c r="A101" s="250" t="s">
        <v>1869</v>
      </c>
      <c r="B101" s="1538">
        <f>'Sources and Uses Budget'!$C100</f>
        <v>0</v>
      </c>
      <c r="C101" s="1538">
        <f>'Sources and Uses Budget'!$C100</f>
        <v>0</v>
      </c>
      <c r="D101" s="1539">
        <f t="shared" si="1"/>
        <v>0</v>
      </c>
      <c r="E101" s="1540"/>
      <c r="F101" s="1541"/>
      <c r="G101" s="1536"/>
    </row>
    <row r="102" spans="1:7" s="323" customFormat="1">
      <c r="A102" s="250" t="s">
        <v>1870</v>
      </c>
      <c r="B102" s="1538">
        <f>'Sources and Uses Budget'!$C101</f>
        <v>0</v>
      </c>
      <c r="C102" s="1538">
        <f>'Sources and Uses Budget'!$C101</f>
        <v>0</v>
      </c>
      <c r="D102" s="1539">
        <f t="shared" si="1"/>
        <v>0</v>
      </c>
      <c r="E102" s="1540"/>
      <c r="F102" s="1541"/>
      <c r="G102" s="1536"/>
    </row>
    <row r="103" spans="1:7" s="323" customFormat="1" ht="12" customHeight="1">
      <c r="A103" s="250" t="s">
        <v>1871</v>
      </c>
      <c r="B103" s="1538">
        <f>'Sources and Uses Budget'!$C102</f>
        <v>0</v>
      </c>
      <c r="C103" s="1538">
        <f>'Sources and Uses Budget'!$C102</f>
        <v>0</v>
      </c>
      <c r="D103" s="1539">
        <f t="shared" si="1"/>
        <v>0</v>
      </c>
      <c r="E103" s="1540"/>
      <c r="F103" s="1541"/>
      <c r="G103" s="1536"/>
    </row>
    <row r="104" spans="1:7" s="323" customFormat="1">
      <c r="A104" s="1542" t="str">
        <f>'Sources and Uses Budget'!A103</f>
        <v>Other: Printing and Ownership costs</v>
      </c>
      <c r="B104" s="1538">
        <f>'Sources and Uses Budget'!$C103</f>
        <v>0</v>
      </c>
      <c r="C104" s="1538">
        <f>'Sources and Uses Budget'!$C103</f>
        <v>0</v>
      </c>
      <c r="D104" s="1539">
        <f t="shared" si="1"/>
        <v>0</v>
      </c>
      <c r="E104" s="1540"/>
      <c r="F104" s="1541"/>
      <c r="G104" s="1536"/>
    </row>
    <row r="105" spans="1:7" s="323" customFormat="1" ht="13.15">
      <c r="A105" s="242" t="s">
        <v>1872</v>
      </c>
      <c r="B105" s="1539">
        <f>SUM(B100:B104)</f>
        <v>2500000</v>
      </c>
      <c r="C105" s="1539">
        <f>SUM(C100:C104)</f>
        <v>2500000</v>
      </c>
      <c r="D105" s="1539">
        <f t="shared" si="1"/>
        <v>0</v>
      </c>
      <c r="E105" s="1540"/>
      <c r="F105" s="1541"/>
      <c r="G105" s="1536"/>
    </row>
    <row r="106" spans="1:7" s="323" customFormat="1" ht="13.15">
      <c r="A106" s="242" t="s">
        <v>1873</v>
      </c>
      <c r="B106" s="243">
        <f>SUM(B98+B105)</f>
        <v>33022371</v>
      </c>
      <c r="C106" s="243">
        <f>SUM(C98+C105)</f>
        <v>33022371</v>
      </c>
      <c r="D106" s="1539">
        <f t="shared" si="1"/>
        <v>0</v>
      </c>
      <c r="E106" s="1540"/>
      <c r="F106" s="1541"/>
      <c r="G106" s="1536"/>
    </row>
    <row r="107" spans="1:7" s="323" customFormat="1" ht="13.15">
      <c r="A107" s="247" t="s">
        <v>2676</v>
      </c>
      <c r="B107" s="1546"/>
      <c r="C107" s="1547"/>
      <c r="D107" s="1548"/>
      <c r="E107" s="1549"/>
      <c r="F107" s="1550"/>
      <c r="G107" s="1536"/>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t="13.1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86" customWidth="1"/>
    <col min="2" max="2" width="13.73046875" style="442" customWidth="1"/>
    <col min="3" max="3" width="2.73046875" style="86" customWidth="1"/>
    <col min="4" max="5" width="3.73046875" style="5" customWidth="1"/>
    <col min="6" max="6" width="65.73046875" style="5" customWidth="1"/>
    <col min="7" max="7" width="1.73046875" style="5" customWidth="1"/>
    <col min="8" max="8" width="3.73046875" style="9" hidden="1" customWidth="1"/>
    <col min="9" max="9" width="14" style="9" hidden="1" customWidth="1"/>
    <col min="10" max="16384" width="8.86328125" style="9" hidden="1"/>
  </cols>
  <sheetData>
    <row r="1" spans="1:9">
      <c r="A1" s="1326"/>
      <c r="B1" s="1326"/>
      <c r="C1" s="1326"/>
      <c r="D1" s="46"/>
      <c r="E1" s="46"/>
      <c r="F1" s="46"/>
      <c r="G1" s="46"/>
      <c r="H1" s="462"/>
      <c r="I1" s="462"/>
    </row>
    <row r="2" spans="1:9" ht="13.15">
      <c r="A2" s="1752" t="s">
        <v>292</v>
      </c>
      <c r="B2" s="1752"/>
      <c r="C2" s="1753"/>
      <c r="D2" s="1753"/>
      <c r="E2" s="1753"/>
      <c r="F2" s="1753"/>
      <c r="G2" s="1753"/>
      <c r="H2" s="462"/>
      <c r="I2" s="462"/>
    </row>
    <row r="3" spans="1:9" s="161" customFormat="1" ht="13.15">
      <c r="A3" s="1752" t="s">
        <v>293</v>
      </c>
      <c r="B3" s="1752"/>
      <c r="C3" s="1753"/>
      <c r="D3" s="1753"/>
      <c r="E3" s="1753"/>
      <c r="F3" s="1753"/>
      <c r="G3" s="1753"/>
      <c r="I3" s="443" t="s">
        <v>294</v>
      </c>
    </row>
    <row r="4" spans="1:9">
      <c r="A4" s="1326"/>
      <c r="B4" s="1326"/>
      <c r="C4" s="1326"/>
      <c r="D4" s="46"/>
      <c r="E4" s="46"/>
      <c r="F4" s="46"/>
      <c r="G4" s="46"/>
      <c r="H4" s="462"/>
      <c r="I4" s="444" t="s">
        <v>295</v>
      </c>
    </row>
    <row r="5" spans="1:9" s="29" customFormat="1" ht="13.15">
      <c r="A5" s="1756" t="s">
        <v>296</v>
      </c>
      <c r="B5" s="1756"/>
      <c r="C5" s="1757"/>
      <c r="D5" s="1757"/>
      <c r="E5" s="1757"/>
      <c r="F5" s="1757"/>
      <c r="G5" s="1757"/>
      <c r="I5" s="444" t="s">
        <v>297</v>
      </c>
    </row>
    <row r="6" spans="1:9" s="29" customFormat="1" ht="13.15">
      <c r="A6" s="1756" t="s">
        <v>298</v>
      </c>
      <c r="B6" s="1756"/>
      <c r="C6" s="1757"/>
      <c r="D6" s="1757"/>
      <c r="E6" s="1757"/>
      <c r="F6" s="1757"/>
      <c r="G6" s="1757"/>
      <c r="I6" s="443" t="s">
        <v>299</v>
      </c>
    </row>
    <row r="7" spans="1:9" ht="11.85" customHeight="1">
      <c r="A7" s="1326"/>
      <c r="B7" s="1326"/>
      <c r="C7" s="1326"/>
      <c r="D7" s="46"/>
      <c r="E7" s="46"/>
      <c r="F7" s="46"/>
      <c r="G7" s="46"/>
      <c r="H7" s="462"/>
      <c r="I7" s="462"/>
    </row>
    <row r="8" spans="1:9" s="29" customFormat="1" ht="13.15">
      <c r="A8" s="1754" t="s">
        <v>300</v>
      </c>
      <c r="B8" s="1754"/>
      <c r="C8" s="1755"/>
      <c r="D8" s="1755"/>
      <c r="E8" s="1755"/>
      <c r="F8" s="1755"/>
      <c r="G8" s="1755"/>
    </row>
    <row r="9" spans="1:9" s="29" customFormat="1" ht="13.15">
      <c r="A9" s="1754" t="s">
        <v>301</v>
      </c>
      <c r="B9" s="1754"/>
      <c r="C9" s="1755"/>
      <c r="D9" s="1755"/>
      <c r="E9" s="1755"/>
      <c r="F9" s="1755"/>
      <c r="G9" s="1755"/>
    </row>
    <row r="10" spans="1:9" ht="13.15">
      <c r="A10" s="1575"/>
      <c r="B10" s="1575"/>
      <c r="C10" s="1578"/>
      <c r="D10" s="1578"/>
      <c r="E10" s="1578"/>
      <c r="F10" s="1578"/>
      <c r="G10" s="46"/>
      <c r="H10" s="462"/>
      <c r="I10" s="462"/>
    </row>
    <row r="11" spans="1:9" ht="13.15">
      <c r="A11" s="1758" t="s">
        <v>302</v>
      </c>
      <c r="B11" s="1758"/>
      <c r="C11" s="1758"/>
      <c r="D11" s="1758"/>
      <c r="E11" s="1758"/>
      <c r="F11" s="1758"/>
      <c r="G11" s="1758"/>
      <c r="H11" s="462"/>
      <c r="I11" s="462"/>
    </row>
    <row r="12" spans="1:9" ht="13.15">
      <c r="A12" s="1578"/>
      <c r="B12" s="1578"/>
      <c r="C12" s="1326"/>
      <c r="D12" s="46"/>
      <c r="E12" s="39"/>
      <c r="F12" s="46"/>
      <c r="G12" s="46"/>
      <c r="H12" s="462"/>
      <c r="I12" s="462"/>
    </row>
    <row r="13" spans="1:9" ht="13.35" customHeight="1">
      <c r="A13" s="1326"/>
      <c r="B13" s="1326"/>
      <c r="C13" s="1578"/>
      <c r="D13" s="1775" t="s">
        <v>303</v>
      </c>
      <c r="E13" s="1775"/>
      <c r="F13" s="1775"/>
      <c r="G13" s="46"/>
      <c r="H13" s="462"/>
      <c r="I13" s="462"/>
    </row>
    <row r="14" spans="1:9" ht="13.15">
      <c r="A14" s="1326"/>
      <c r="B14" s="1326"/>
      <c r="C14" s="1578"/>
      <c r="D14" s="1775"/>
      <c r="E14" s="1775"/>
      <c r="F14" s="1775"/>
      <c r="G14" s="46"/>
      <c r="H14" s="462"/>
      <c r="I14" s="462"/>
    </row>
    <row r="15" spans="1:9" ht="13.15">
      <c r="A15" s="463"/>
      <c r="B15" s="463"/>
      <c r="C15" s="463"/>
      <c r="D15" s="1716" t="s">
        <v>304</v>
      </c>
      <c r="E15" s="1716"/>
      <c r="F15" s="1716"/>
      <c r="G15" s="46"/>
      <c r="H15" s="462"/>
      <c r="I15" s="462"/>
    </row>
    <row r="16" spans="1:9" ht="13.15">
      <c r="A16" s="463"/>
      <c r="B16" s="463"/>
      <c r="C16" s="463"/>
      <c r="D16" s="1407"/>
      <c r="E16" s="46"/>
      <c r="F16" s="46"/>
      <c r="G16" s="46"/>
      <c r="H16" s="462"/>
      <c r="I16" s="462"/>
    </row>
    <row r="17" spans="1:7" ht="13.15">
      <c r="A17" s="460"/>
      <c r="B17" s="1643" t="s">
        <v>294</v>
      </c>
      <c r="C17" s="184"/>
      <c r="D17" s="1703" t="s">
        <v>305</v>
      </c>
      <c r="E17" s="1703"/>
      <c r="F17" s="1703"/>
      <c r="G17" s="46"/>
    </row>
    <row r="18" spans="1:7" ht="13.15">
      <c r="A18" s="463"/>
      <c r="B18" s="463"/>
      <c r="C18" s="184"/>
      <c r="D18" s="1703"/>
      <c r="E18" s="1703"/>
      <c r="F18" s="1703"/>
      <c r="G18" s="46"/>
    </row>
    <row r="19" spans="1:7" ht="13.15">
      <c r="A19" s="463"/>
      <c r="B19" s="463"/>
      <c r="C19" s="184"/>
      <c r="D19" s="1703"/>
      <c r="E19" s="1703"/>
      <c r="F19" s="1703"/>
      <c r="G19" s="46"/>
    </row>
    <row r="20" spans="1:7" ht="13.15">
      <c r="A20" s="463"/>
      <c r="B20" s="463"/>
      <c r="C20" s="463"/>
      <c r="D20" s="46"/>
      <c r="E20" s="46"/>
      <c r="F20" s="46"/>
      <c r="G20" s="46"/>
    </row>
    <row r="21" spans="1:7" ht="13.15">
      <c r="A21" s="460"/>
      <c r="B21" s="1643" t="s">
        <v>294</v>
      </c>
      <c r="C21" s="1326"/>
      <c r="D21" s="1768" t="s">
        <v>306</v>
      </c>
      <c r="E21" s="1768"/>
      <c r="F21" s="1768"/>
      <c r="G21" s="46"/>
    </row>
    <row r="22" spans="1:7" ht="13.15">
      <c r="A22" s="460"/>
      <c r="B22" s="460"/>
      <c r="C22" s="1326"/>
      <c r="D22" s="1561"/>
      <c r="E22" s="46"/>
      <c r="F22" s="46"/>
      <c r="G22" s="46"/>
    </row>
    <row r="23" spans="1:7" ht="13.15">
      <c r="A23" s="460"/>
      <c r="B23" s="1643" t="s">
        <v>294</v>
      </c>
      <c r="C23" s="1326"/>
      <c r="D23" s="1703" t="s">
        <v>307</v>
      </c>
      <c r="E23" s="1703"/>
      <c r="F23" s="1703"/>
      <c r="G23" s="46"/>
    </row>
    <row r="24" spans="1:7" ht="13.15">
      <c r="A24" s="460"/>
      <c r="B24" s="460"/>
      <c r="C24" s="1326"/>
      <c r="D24" s="1703"/>
      <c r="E24" s="1703"/>
      <c r="F24" s="1703"/>
      <c r="G24" s="46"/>
    </row>
    <row r="25" spans="1:7">
      <c r="A25" s="1326"/>
      <c r="B25" s="1326"/>
      <c r="C25" s="1326"/>
      <c r="D25" s="46"/>
      <c r="E25" s="46"/>
      <c r="F25" s="46"/>
      <c r="G25" s="46"/>
    </row>
    <row r="26" spans="1:7" ht="13.15">
      <c r="A26" s="460"/>
      <c r="B26" s="1643" t="s">
        <v>294</v>
      </c>
      <c r="C26" s="1326"/>
      <c r="D26" s="1737" t="s">
        <v>308</v>
      </c>
      <c r="E26" s="1737"/>
      <c r="F26" s="1737"/>
      <c r="G26" s="46"/>
    </row>
    <row r="27" spans="1:7">
      <c r="A27" s="1326"/>
      <c r="B27" s="1326"/>
      <c r="C27" s="1326"/>
      <c r="D27" s="1737"/>
      <c r="E27" s="1737"/>
      <c r="F27" s="1737"/>
      <c r="G27" s="46"/>
    </row>
    <row r="28" spans="1:7">
      <c r="A28" s="1326"/>
      <c r="B28" s="1326"/>
      <c r="C28" s="1326"/>
      <c r="D28" s="1737"/>
      <c r="E28" s="1737"/>
      <c r="F28" s="1737"/>
      <c r="G28" s="46"/>
    </row>
    <row r="29" spans="1:7">
      <c r="A29" s="1326"/>
      <c r="B29" s="1326"/>
      <c r="C29" s="1326"/>
      <c r="D29" s="1737"/>
      <c r="E29" s="1737"/>
      <c r="F29" s="1737"/>
      <c r="G29" s="46"/>
    </row>
    <row r="30" spans="1:7">
      <c r="A30" s="1326"/>
      <c r="B30" s="1326"/>
      <c r="C30" s="1326"/>
      <c r="D30" s="1737"/>
      <c r="E30" s="1737"/>
      <c r="F30" s="1737"/>
      <c r="G30" s="46"/>
    </row>
    <row r="31" spans="1:7" s="29" customFormat="1">
      <c r="A31" s="1641"/>
      <c r="B31" s="1641"/>
      <c r="C31" s="1641"/>
      <c r="D31" s="1412"/>
      <c r="E31" s="151"/>
      <c r="F31" s="151"/>
      <c r="G31" s="151"/>
    </row>
    <row r="32" spans="1:7" s="29" customFormat="1">
      <c r="A32" s="1641"/>
      <c r="B32" s="1643" t="s">
        <v>294</v>
      </c>
      <c r="C32" s="1641"/>
      <c r="D32" s="1704" t="s">
        <v>309</v>
      </c>
      <c r="E32" s="1704"/>
      <c r="F32" s="1704"/>
      <c r="G32" s="151"/>
    </row>
    <row r="33" spans="1:7" s="29" customFormat="1">
      <c r="A33" s="1641"/>
      <c r="B33" s="1641"/>
      <c r="C33" s="1641"/>
      <c r="D33" s="1704"/>
      <c r="E33" s="1704"/>
      <c r="F33" s="1704"/>
      <c r="G33" s="151"/>
    </row>
    <row r="34" spans="1:7" ht="13.15">
      <c r="A34" s="460"/>
      <c r="B34" s="460"/>
      <c r="C34" s="1326"/>
      <c r="D34" s="1413"/>
      <c r="E34" s="46"/>
      <c r="F34" s="46"/>
      <c r="G34" s="46"/>
    </row>
    <row r="35" spans="1:7" ht="14.65" customHeight="1">
      <c r="A35" s="460"/>
      <c r="B35" s="1643" t="s">
        <v>294</v>
      </c>
      <c r="C35" s="1326"/>
      <c r="D35" s="1704" t="s">
        <v>310</v>
      </c>
      <c r="E35" s="1704"/>
      <c r="F35" s="1704"/>
      <c r="G35" s="46"/>
    </row>
    <row r="36" spans="1:7" ht="13.15">
      <c r="A36" s="460"/>
      <c r="B36" s="460"/>
      <c r="C36" s="1326"/>
      <c r="D36" s="1704"/>
      <c r="E36" s="1704"/>
      <c r="F36" s="1704"/>
      <c r="G36" s="46"/>
    </row>
    <row r="37" spans="1:7" ht="13.15">
      <c r="A37" s="460"/>
      <c r="B37" s="460"/>
      <c r="C37" s="1326"/>
      <c r="D37" s="1704"/>
      <c r="E37" s="1704"/>
      <c r="F37" s="1704"/>
      <c r="G37" s="46"/>
    </row>
    <row r="38" spans="1:7" ht="13.15">
      <c r="A38" s="460"/>
      <c r="B38" s="460"/>
      <c r="C38" s="1326"/>
      <c r="D38" s="462"/>
      <c r="E38" s="46"/>
      <c r="F38" s="46"/>
      <c r="G38" s="46"/>
    </row>
    <row r="39" spans="1:7" s="447" customFormat="1" ht="13.15">
      <c r="A39" s="460"/>
      <c r="B39" s="1643" t="s">
        <v>294</v>
      </c>
      <c r="C39" s="1326"/>
      <c r="D39" s="1704" t="s">
        <v>311</v>
      </c>
      <c r="E39" s="1704"/>
      <c r="F39" s="1704"/>
      <c r="G39" s="46"/>
    </row>
    <row r="40" spans="1:7" s="447" customFormat="1" ht="13.15">
      <c r="A40" s="460"/>
      <c r="B40" s="460"/>
      <c r="C40" s="1326"/>
      <c r="D40" s="1704"/>
      <c r="E40" s="1704"/>
      <c r="F40" s="1704"/>
      <c r="G40" s="46"/>
    </row>
    <row r="41" spans="1:7" s="447" customFormat="1" ht="13.15">
      <c r="A41" s="460"/>
      <c r="B41" s="460"/>
      <c r="C41" s="1326"/>
      <c r="D41" s="1704"/>
      <c r="E41" s="1704"/>
      <c r="F41" s="1704"/>
      <c r="G41" s="46"/>
    </row>
    <row r="42" spans="1:7" s="447" customFormat="1" ht="13.15">
      <c r="A42" s="460"/>
      <c r="B42" s="460"/>
      <c r="C42" s="1326"/>
      <c r="D42" s="1704"/>
      <c r="E42" s="1704"/>
      <c r="F42" s="1704"/>
      <c r="G42" s="46"/>
    </row>
    <row r="43" spans="1:7" s="447" customFormat="1" ht="13.15">
      <c r="A43" s="460"/>
      <c r="B43" s="460"/>
      <c r="C43" s="1326"/>
      <c r="D43" s="1704"/>
      <c r="E43" s="1704"/>
      <c r="F43" s="1704"/>
      <c r="G43" s="46"/>
    </row>
    <row r="44" spans="1:7" s="447" customFormat="1" ht="13.15">
      <c r="A44" s="460"/>
      <c r="B44" s="460"/>
      <c r="C44" s="1326"/>
      <c r="D44" s="1553"/>
      <c r="E44" s="1553"/>
      <c r="F44" s="1553"/>
      <c r="G44" s="46"/>
    </row>
    <row r="45" spans="1:7" ht="13.15">
      <c r="A45" s="460"/>
      <c r="B45" s="1643" t="s">
        <v>294</v>
      </c>
      <c r="C45" s="1326"/>
      <c r="D45" s="1704" t="s">
        <v>312</v>
      </c>
      <c r="E45" s="1704"/>
      <c r="F45" s="1704"/>
      <c r="G45" s="46"/>
    </row>
    <row r="46" spans="1:7" ht="13.15">
      <c r="A46" s="460"/>
      <c r="B46" s="460"/>
      <c r="C46" s="1326"/>
      <c r="D46" s="1704"/>
      <c r="E46" s="1704"/>
      <c r="F46" s="1704"/>
      <c r="G46" s="46"/>
    </row>
    <row r="47" spans="1:7" ht="13.15">
      <c r="A47" s="460"/>
      <c r="B47" s="460"/>
      <c r="C47" s="1326"/>
      <c r="D47" s="1704"/>
      <c r="E47" s="1704"/>
      <c r="F47" s="1704"/>
      <c r="G47" s="46"/>
    </row>
    <row r="48" spans="1:7" ht="23.25" customHeight="1">
      <c r="A48" s="460"/>
      <c r="B48" s="460"/>
      <c r="C48" s="1326"/>
      <c r="D48" s="1704"/>
      <c r="E48" s="1704"/>
      <c r="F48" s="1704"/>
      <c r="G48" s="46"/>
    </row>
    <row r="49" spans="1:7" ht="13.15">
      <c r="A49" s="460"/>
      <c r="B49" s="460"/>
      <c r="C49" s="1326"/>
      <c r="D49" s="1559"/>
      <c r="E49" s="46"/>
      <c r="F49" s="46"/>
      <c r="G49" s="46"/>
    </row>
    <row r="50" spans="1:7" ht="14.65" customHeight="1">
      <c r="A50" s="460"/>
      <c r="B50" s="1643" t="s">
        <v>294</v>
      </c>
      <c r="C50" s="1326"/>
      <c r="D50" s="1704" t="s">
        <v>313</v>
      </c>
      <c r="E50" s="1704"/>
      <c r="F50" s="1704"/>
      <c r="G50" s="46"/>
    </row>
    <row r="51" spans="1:7" ht="13.15">
      <c r="A51" s="460"/>
      <c r="B51" s="460"/>
      <c r="C51" s="1326"/>
      <c r="D51" s="1704"/>
      <c r="E51" s="1704"/>
      <c r="F51" s="1704"/>
      <c r="G51" s="46"/>
    </row>
    <row r="52" spans="1:7" ht="13.15">
      <c r="A52" s="460"/>
      <c r="B52" s="460"/>
      <c r="C52" s="1326"/>
      <c r="D52" s="1704"/>
      <c r="E52" s="1704"/>
      <c r="F52" s="1704"/>
      <c r="G52" s="46"/>
    </row>
    <row r="53" spans="1:7" s="2" customFormat="1" ht="13.15">
      <c r="A53" s="460"/>
      <c r="B53" s="460"/>
      <c r="C53" s="329"/>
      <c r="D53" s="151"/>
      <c r="E53" s="444"/>
      <c r="F53" s="444"/>
      <c r="G53" s="444"/>
    </row>
    <row r="54" spans="1:7" s="2" customFormat="1" ht="13.15">
      <c r="A54" s="232"/>
      <c r="B54" s="1643" t="s">
        <v>294</v>
      </c>
      <c r="C54" s="330"/>
      <c r="D54" s="1704" t="s">
        <v>314</v>
      </c>
      <c r="E54" s="1704"/>
      <c r="F54" s="1704"/>
      <c r="G54" s="444"/>
    </row>
    <row r="55" spans="1:7" s="2" customFormat="1" ht="13.15">
      <c r="A55" s="232"/>
      <c r="B55" s="232"/>
      <c r="C55" s="330"/>
      <c r="D55" s="1704"/>
      <c r="E55" s="1704"/>
      <c r="F55" s="1704"/>
      <c r="G55" s="444"/>
    </row>
    <row r="56" spans="1:7" s="29" customFormat="1">
      <c r="A56" s="1641"/>
      <c r="B56" s="1641"/>
      <c r="C56" s="1641"/>
      <c r="D56" s="1412"/>
      <c r="E56" s="151"/>
      <c r="F56" s="151"/>
      <c r="G56" s="151"/>
    </row>
    <row r="57" spans="1:7" ht="13.15">
      <c r="A57" s="460"/>
      <c r="B57" s="1643" t="s">
        <v>294</v>
      </c>
      <c r="C57" s="1326"/>
      <c r="D57" s="1704" t="s">
        <v>315</v>
      </c>
      <c r="E57" s="1704"/>
      <c r="F57" s="1704"/>
      <c r="G57" s="46"/>
    </row>
    <row r="58" spans="1:7">
      <c r="A58" s="1326"/>
      <c r="B58" s="1326"/>
      <c r="C58" s="1326"/>
      <c r="D58" s="1704"/>
      <c r="E58" s="1704"/>
      <c r="F58" s="1704"/>
      <c r="G58" s="46"/>
    </row>
    <row r="59" spans="1:7">
      <c r="A59" s="1326"/>
      <c r="B59" s="1326"/>
      <c r="C59" s="1326"/>
      <c r="D59" s="1704"/>
      <c r="E59" s="1704"/>
      <c r="F59" s="1704"/>
      <c r="G59" s="46"/>
    </row>
    <row r="60" spans="1:7" s="447" customFormat="1">
      <c r="A60" s="1326"/>
      <c r="B60" s="1326"/>
      <c r="C60" s="1326"/>
      <c r="D60" s="444"/>
      <c r="E60" s="46"/>
      <c r="F60" s="46"/>
      <c r="G60" s="46"/>
    </row>
    <row r="61" spans="1:7" ht="13.15">
      <c r="A61" s="460"/>
      <c r="B61" s="1643" t="s">
        <v>294</v>
      </c>
      <c r="C61" s="1326"/>
      <c r="D61" s="1704" t="s">
        <v>316</v>
      </c>
      <c r="E61" s="1704"/>
      <c r="F61" s="1704"/>
      <c r="G61" s="46"/>
    </row>
    <row r="62" spans="1:7">
      <c r="A62" s="1326"/>
      <c r="B62" s="1326"/>
      <c r="C62" s="1326"/>
      <c r="D62" s="1704"/>
      <c r="E62" s="1704"/>
      <c r="F62" s="1704"/>
      <c r="G62" s="46"/>
    </row>
    <row r="63" spans="1:7">
      <c r="A63" s="1326"/>
      <c r="B63" s="1326"/>
      <c r="C63" s="1326"/>
      <c r="D63" s="46"/>
      <c r="E63" s="46"/>
      <c r="F63" s="46"/>
      <c r="G63" s="46"/>
    </row>
    <row r="64" spans="1:7" ht="13.15">
      <c r="A64" s="460"/>
      <c r="B64" s="1643" t="s">
        <v>294</v>
      </c>
      <c r="C64" s="1326"/>
      <c r="D64" s="1704" t="s">
        <v>317</v>
      </c>
      <c r="E64" s="1704"/>
      <c r="F64" s="1704"/>
      <c r="G64" s="46"/>
    </row>
    <row r="65" spans="1:7">
      <c r="A65" s="1326"/>
      <c r="B65" s="1326"/>
      <c r="C65" s="1326"/>
      <c r="D65" s="1704"/>
      <c r="E65" s="1704"/>
      <c r="F65" s="1704"/>
      <c r="G65" s="46"/>
    </row>
    <row r="66" spans="1:7">
      <c r="A66" s="1326"/>
      <c r="B66" s="1326"/>
      <c r="C66" s="1326"/>
      <c r="D66" s="1704"/>
      <c r="E66" s="1704"/>
      <c r="F66" s="1704"/>
      <c r="G66" s="46"/>
    </row>
    <row r="67" spans="1:7">
      <c r="A67" s="1326"/>
      <c r="B67" s="1326"/>
      <c r="C67" s="1326"/>
      <c r="D67" s="462"/>
      <c r="E67" s="46"/>
      <c r="F67" s="46"/>
      <c r="G67" s="46"/>
    </row>
    <row r="68" spans="1:7" ht="13.15">
      <c r="A68" s="460"/>
      <c r="B68" s="1643" t="s">
        <v>294</v>
      </c>
      <c r="C68" s="1326"/>
      <c r="D68" s="1703" t="s">
        <v>318</v>
      </c>
      <c r="E68" s="1703"/>
      <c r="F68" s="1703"/>
      <c r="G68" s="46"/>
    </row>
    <row r="69" spans="1:7">
      <c r="A69" s="1326"/>
      <c r="B69" s="1326"/>
      <c r="C69" s="1326"/>
      <c r="D69" s="1703"/>
      <c r="E69" s="1703"/>
      <c r="F69" s="1703"/>
      <c r="G69" s="46"/>
    </row>
    <row r="70" spans="1:7" ht="13.15">
      <c r="A70" s="460"/>
      <c r="B70" s="460"/>
      <c r="C70" s="1326"/>
      <c r="D70" s="1561"/>
      <c r="E70" s="46"/>
      <c r="F70" s="46"/>
      <c r="G70" s="46"/>
    </row>
    <row r="71" spans="1:7" ht="13.15">
      <c r="A71" s="1723" t="s">
        <v>319</v>
      </c>
      <c r="B71" s="1723"/>
      <c r="C71" s="1723"/>
      <c r="D71" s="1723"/>
      <c r="E71" s="1723"/>
      <c r="F71" s="1723"/>
      <c r="G71" s="1723"/>
    </row>
    <row r="72" spans="1:7">
      <c r="A72" s="1326"/>
      <c r="B72" s="1326"/>
      <c r="C72" s="1326"/>
      <c r="D72" s="46"/>
      <c r="E72" s="46"/>
      <c r="F72" s="46"/>
      <c r="G72" s="46"/>
    </row>
    <row r="73" spans="1:7" ht="13.15">
      <c r="A73" s="1326"/>
      <c r="B73" s="1326"/>
      <c r="C73" s="511"/>
      <c r="D73" s="1751" t="s">
        <v>320</v>
      </c>
      <c r="E73" s="1751"/>
      <c r="F73" s="1751"/>
      <c r="G73" s="46"/>
    </row>
    <row r="74" spans="1:7">
      <c r="A74" s="1561"/>
      <c r="B74" s="1561"/>
      <c r="C74" s="1326"/>
      <c r="D74" s="1703" t="s">
        <v>321</v>
      </c>
      <c r="E74" s="1703"/>
      <c r="F74" s="1703"/>
      <c r="G74" s="46"/>
    </row>
    <row r="75" spans="1:7">
      <c r="A75" s="1561"/>
      <c r="B75" s="1561"/>
      <c r="C75" s="1326"/>
      <c r="D75" s="46"/>
      <c r="E75" s="46"/>
      <c r="F75" s="46"/>
      <c r="G75" s="46"/>
    </row>
    <row r="76" spans="1:7" ht="13.15">
      <c r="A76" s="460"/>
      <c r="B76" s="1643" t="s">
        <v>294</v>
      </c>
      <c r="C76" s="1326"/>
      <c r="D76" s="1703" t="s">
        <v>322</v>
      </c>
      <c r="E76" s="1703"/>
      <c r="F76" s="1703"/>
      <c r="G76" s="46"/>
    </row>
    <row r="77" spans="1:7" ht="13.15">
      <c r="A77" s="460"/>
      <c r="B77" s="460"/>
      <c r="C77" s="1326"/>
      <c r="D77" s="1703"/>
      <c r="E77" s="1703"/>
      <c r="F77" s="1703"/>
      <c r="G77" s="46"/>
    </row>
    <row r="78" spans="1:7" ht="13.15">
      <c r="A78" s="460"/>
      <c r="B78" s="460"/>
      <c r="C78" s="1326"/>
      <c r="D78" s="1703"/>
      <c r="E78" s="1703"/>
      <c r="F78" s="1703"/>
      <c r="G78" s="46"/>
    </row>
    <row r="79" spans="1:7" ht="13.15">
      <c r="A79" s="460"/>
      <c r="B79" s="460"/>
      <c r="C79" s="1326"/>
      <c r="D79" s="1703"/>
      <c r="E79" s="1703"/>
      <c r="F79" s="1703"/>
      <c r="G79" s="46"/>
    </row>
    <row r="80" spans="1:7" ht="13.15">
      <c r="A80" s="460"/>
      <c r="B80" s="460"/>
      <c r="C80" s="1326"/>
      <c r="D80" s="1703"/>
      <c r="E80" s="1703"/>
      <c r="F80" s="1703"/>
      <c r="G80" s="46"/>
    </row>
    <row r="81" spans="1:7" ht="13.15">
      <c r="A81" s="460"/>
      <c r="B81" s="460"/>
      <c r="C81" s="1326"/>
      <c r="D81" s="1703"/>
      <c r="E81" s="1703"/>
      <c r="F81" s="1703"/>
      <c r="G81" s="46"/>
    </row>
    <row r="82" spans="1:7" s="457" customFormat="1" ht="13.15">
      <c r="A82" s="460"/>
      <c r="B82" s="460"/>
      <c r="C82" s="1326"/>
      <c r="D82" s="1552"/>
      <c r="E82" s="1552"/>
      <c r="F82" s="1552"/>
      <c r="G82" s="46"/>
    </row>
    <row r="83" spans="1:7" s="457" customFormat="1" ht="14.65" customHeight="1">
      <c r="A83" s="460"/>
      <c r="B83" s="1643" t="s">
        <v>294</v>
      </c>
      <c r="C83" s="1326"/>
      <c r="D83" s="1731" t="s">
        <v>323</v>
      </c>
      <c r="E83" s="1731"/>
      <c r="F83" s="1731"/>
      <c r="G83" s="46"/>
    </row>
    <row r="84" spans="1:7" s="457" customFormat="1" ht="13.15">
      <c r="A84" s="460"/>
      <c r="B84" s="460"/>
      <c r="C84" s="1326"/>
      <c r="D84" s="1731"/>
      <c r="E84" s="1731"/>
      <c r="F84" s="1731"/>
      <c r="G84" s="46"/>
    </row>
    <row r="85" spans="1:7" s="457" customFormat="1" ht="13.15">
      <c r="A85" s="460"/>
      <c r="B85" s="460"/>
      <c r="C85" s="1326"/>
      <c r="D85" s="1731"/>
      <c r="E85" s="1731"/>
      <c r="F85" s="1731"/>
      <c r="G85" s="46"/>
    </row>
    <row r="86" spans="1:7" s="457" customFormat="1" ht="13.15">
      <c r="A86" s="460"/>
      <c r="B86" s="460"/>
      <c r="C86" s="1326"/>
      <c r="D86" s="1731"/>
      <c r="E86" s="1731"/>
      <c r="F86" s="1731"/>
      <c r="G86" s="46"/>
    </row>
    <row r="87" spans="1:7" s="457" customFormat="1" ht="13.15">
      <c r="A87" s="460"/>
      <c r="B87" s="460"/>
      <c r="C87" s="1326"/>
      <c r="D87" s="1731"/>
      <c r="E87" s="1731"/>
      <c r="F87" s="1731"/>
      <c r="G87" s="46"/>
    </row>
    <row r="88" spans="1:7" s="462" customFormat="1" ht="13.15">
      <c r="A88" s="460"/>
      <c r="B88" s="460"/>
      <c r="C88" s="1326"/>
      <c r="D88" s="1731"/>
      <c r="E88" s="1731"/>
      <c r="F88" s="1731"/>
      <c r="G88" s="46"/>
    </row>
    <row r="89" spans="1:7" s="462" customFormat="1" ht="13.15">
      <c r="A89" s="460"/>
      <c r="B89" s="460"/>
      <c r="C89" s="1326"/>
      <c r="D89" s="1731"/>
      <c r="E89" s="1731"/>
      <c r="F89" s="1731"/>
      <c r="G89" s="46"/>
    </row>
    <row r="90" spans="1:7" s="462" customFormat="1" ht="13.15">
      <c r="A90" s="460"/>
      <c r="B90" s="460"/>
      <c r="C90" s="1326"/>
      <c r="D90" s="1731"/>
      <c r="E90" s="1731"/>
      <c r="F90" s="1731"/>
      <c r="G90" s="46"/>
    </row>
    <row r="91" spans="1:7" ht="13.15">
      <c r="A91" s="460"/>
      <c r="B91" s="460"/>
      <c r="C91" s="1326"/>
      <c r="D91" s="1731"/>
      <c r="E91" s="1731"/>
      <c r="F91" s="1731"/>
      <c r="G91" s="46"/>
    </row>
    <row r="92" spans="1:7" ht="13.15">
      <c r="A92" s="460"/>
      <c r="B92" s="460"/>
      <c r="C92" s="1326"/>
      <c r="D92" s="1731"/>
      <c r="E92" s="1731"/>
      <c r="F92" s="1731"/>
      <c r="G92" s="46"/>
    </row>
    <row r="93" spans="1:7" ht="13.15">
      <c r="A93" s="460"/>
      <c r="B93" s="460"/>
      <c r="C93" s="1326"/>
      <c r="D93" s="1731"/>
      <c r="E93" s="1731"/>
      <c r="F93" s="1731"/>
      <c r="G93" s="46"/>
    </row>
    <row r="94" spans="1:7" ht="13.15">
      <c r="A94" s="460"/>
      <c r="B94" s="460"/>
      <c r="C94" s="1326"/>
      <c r="D94" s="1731"/>
      <c r="E94" s="1731"/>
      <c r="F94" s="1731"/>
      <c r="G94" s="46"/>
    </row>
    <row r="95" spans="1:7" ht="13.15">
      <c r="A95" s="460"/>
      <c r="B95" s="460"/>
      <c r="C95" s="1326"/>
      <c r="D95" s="1731"/>
      <c r="E95" s="1731"/>
      <c r="F95" s="1731"/>
      <c r="G95" s="46"/>
    </row>
    <row r="96" spans="1:7" ht="13.15">
      <c r="A96" s="460"/>
      <c r="B96" s="460"/>
      <c r="C96" s="1326"/>
      <c r="D96" s="1731"/>
      <c r="E96" s="1731"/>
      <c r="F96" s="1731"/>
      <c r="G96" s="46"/>
    </row>
    <row r="97" spans="1:11" s="458" customFormat="1" ht="13.15">
      <c r="A97" s="460"/>
      <c r="B97" s="1643" t="s">
        <v>294</v>
      </c>
      <c r="C97" s="1326"/>
      <c r="D97" s="1703" t="s">
        <v>324</v>
      </c>
      <c r="E97" s="1703"/>
      <c r="F97" s="1703"/>
      <c r="G97" s="46"/>
      <c r="H97" s="462"/>
      <c r="I97" s="462"/>
      <c r="J97" s="462"/>
      <c r="K97" s="462"/>
    </row>
    <row r="98" spans="1:11" s="458" customFormat="1" ht="13.15">
      <c r="A98" s="460"/>
      <c r="B98" s="460"/>
      <c r="C98" s="1326"/>
      <c r="D98" s="1703"/>
      <c r="E98" s="1703"/>
      <c r="F98" s="1703"/>
      <c r="G98" s="46"/>
      <c r="H98" s="462"/>
      <c r="I98" s="462"/>
      <c r="J98" s="462"/>
      <c r="K98" s="462"/>
    </row>
    <row r="99" spans="1:11" s="458" customFormat="1" ht="13.15">
      <c r="A99" s="460"/>
      <c r="B99" s="460"/>
      <c r="C99" s="1326"/>
      <c r="D99" s="1703"/>
      <c r="E99" s="1703"/>
      <c r="F99" s="1703"/>
      <c r="G99" s="46"/>
      <c r="H99" s="462"/>
      <c r="I99" s="462"/>
      <c r="J99" s="462"/>
      <c r="K99" s="462"/>
    </row>
    <row r="100" spans="1:11" s="458" customFormat="1" ht="13.15">
      <c r="A100" s="460"/>
      <c r="B100" s="460"/>
      <c r="C100" s="1326"/>
      <c r="D100" s="1703"/>
      <c r="E100" s="1703"/>
      <c r="F100" s="1703"/>
      <c r="G100" s="46"/>
      <c r="H100" s="462"/>
      <c r="I100" s="462"/>
      <c r="J100" s="462"/>
      <c r="K100" s="462"/>
    </row>
    <row r="101" spans="1:11" s="458" customFormat="1" ht="13.15">
      <c r="A101" s="460"/>
      <c r="B101" s="460"/>
      <c r="C101" s="1326"/>
      <c r="D101" s="1703"/>
      <c r="E101" s="1703"/>
      <c r="F101" s="1703"/>
      <c r="G101" s="46"/>
      <c r="H101" s="462"/>
      <c r="I101" s="462"/>
      <c r="J101" s="462"/>
      <c r="K101" s="462"/>
    </row>
    <row r="102" spans="1:11" s="458" customFormat="1" ht="13.15">
      <c r="A102" s="460"/>
      <c r="B102" s="460"/>
      <c r="C102" s="1326"/>
      <c r="D102" s="1703"/>
      <c r="E102" s="1703"/>
      <c r="F102" s="1703"/>
      <c r="G102" s="46"/>
      <c r="H102" s="462"/>
      <c r="I102" s="462"/>
      <c r="J102" s="462"/>
      <c r="K102" s="462"/>
    </row>
    <row r="103" spans="1:11" s="458" customFormat="1" ht="13.15">
      <c r="A103" s="460"/>
      <c r="B103" s="460"/>
      <c r="C103" s="1326"/>
      <c r="D103" s="1703"/>
      <c r="E103" s="1703"/>
      <c r="F103" s="1703"/>
      <c r="G103" s="46"/>
      <c r="H103" s="462"/>
      <c r="I103" s="462"/>
      <c r="J103" s="462"/>
      <c r="K103" s="462"/>
    </row>
    <row r="104" spans="1:11" s="458" customFormat="1" ht="13.15">
      <c r="A104" s="460"/>
      <c r="B104" s="460"/>
      <c r="C104" s="1326"/>
      <c r="D104" s="1703"/>
      <c r="E104" s="1703"/>
      <c r="F104" s="1703"/>
      <c r="G104" s="46"/>
      <c r="H104" s="462"/>
      <c r="I104" s="462"/>
      <c r="J104" s="462"/>
      <c r="K104" s="462"/>
    </row>
    <row r="105" spans="1:11" s="459" customFormat="1" ht="13.15">
      <c r="A105" s="460"/>
      <c r="B105" s="460"/>
      <c r="C105" s="1326"/>
      <c r="D105" s="1552"/>
      <c r="E105" s="1552"/>
      <c r="F105" s="1552"/>
      <c r="G105" s="46"/>
      <c r="H105" s="462"/>
      <c r="I105" s="462"/>
      <c r="J105" s="462"/>
      <c r="K105" s="462"/>
    </row>
    <row r="106" spans="1:11" ht="13.15">
      <c r="A106" s="232"/>
      <c r="B106" s="1643" t="s">
        <v>294</v>
      </c>
      <c r="C106" s="1328"/>
      <c r="D106" s="1759" t="s">
        <v>325</v>
      </c>
      <c r="E106" s="1759"/>
      <c r="F106" s="1759"/>
      <c r="G106" s="1323"/>
      <c r="H106" s="262"/>
      <c r="I106" s="262"/>
      <c r="J106" s="262"/>
      <c r="K106" s="262"/>
    </row>
    <row r="107" spans="1:11" ht="13.15">
      <c r="A107" s="460"/>
      <c r="B107" s="460"/>
      <c r="C107" s="1324"/>
      <c r="D107" s="1759"/>
      <c r="E107" s="1759"/>
      <c r="F107" s="1759"/>
      <c r="G107" s="1323"/>
      <c r="H107" s="262"/>
      <c r="I107" s="262"/>
      <c r="J107" s="262"/>
      <c r="K107" s="262"/>
    </row>
    <row r="108" spans="1:11" ht="13.15">
      <c r="A108" s="460"/>
      <c r="B108" s="460"/>
      <c r="C108" s="1324"/>
      <c r="D108" s="1759"/>
      <c r="E108" s="1759"/>
      <c r="F108" s="1759"/>
      <c r="G108" s="1323"/>
      <c r="H108" s="262"/>
      <c r="I108" s="262"/>
      <c r="J108" s="262"/>
      <c r="K108" s="262"/>
    </row>
    <row r="109" spans="1:11" ht="13.15">
      <c r="A109" s="460"/>
      <c r="B109" s="460"/>
      <c r="C109" s="1324"/>
      <c r="D109" s="1759"/>
      <c r="E109" s="1759"/>
      <c r="F109" s="1759"/>
      <c r="G109" s="1323"/>
      <c r="H109" s="262"/>
      <c r="I109" s="262"/>
      <c r="J109" s="262"/>
      <c r="K109" s="262"/>
    </row>
    <row r="110" spans="1:11" ht="13.15">
      <c r="A110" s="460"/>
      <c r="B110" s="460"/>
      <c r="C110" s="1324"/>
      <c r="D110" s="1759"/>
      <c r="E110" s="1759"/>
      <c r="F110" s="1759"/>
      <c r="G110" s="1323"/>
      <c r="H110" s="262"/>
      <c r="I110" s="262"/>
      <c r="J110" s="262"/>
      <c r="K110" s="262"/>
    </row>
    <row r="111" spans="1:11">
      <c r="A111" s="1326"/>
      <c r="B111" s="1326"/>
      <c r="C111" s="461"/>
      <c r="D111" s="1759"/>
      <c r="E111" s="1759"/>
      <c r="F111" s="1759"/>
      <c r="G111" s="461"/>
      <c r="H111" s="461"/>
      <c r="I111" s="461"/>
      <c r="J111" s="461"/>
      <c r="K111" s="461"/>
    </row>
    <row r="112" spans="1:11">
      <c r="A112" s="1326"/>
      <c r="B112" s="1326"/>
      <c r="C112" s="461"/>
      <c r="D112" s="1759"/>
      <c r="E112" s="1759"/>
      <c r="F112" s="1759"/>
      <c r="G112" s="461"/>
      <c r="H112" s="461"/>
      <c r="I112" s="461"/>
      <c r="J112" s="461"/>
      <c r="K112" s="461"/>
    </row>
    <row r="113" spans="1:11">
      <c r="A113" s="1326"/>
      <c r="B113" s="1326"/>
      <c r="C113" s="461"/>
      <c r="D113" s="1414"/>
      <c r="E113" s="461"/>
      <c r="F113" s="461"/>
      <c r="G113" s="461"/>
      <c r="H113" s="461"/>
      <c r="I113" s="461"/>
      <c r="J113" s="461"/>
      <c r="K113" s="461"/>
    </row>
    <row r="114" spans="1:11" ht="13.15">
      <c r="A114" s="460"/>
      <c r="B114" s="1643" t="s">
        <v>294</v>
      </c>
      <c r="C114" s="461"/>
      <c r="D114" s="1760" t="s">
        <v>326</v>
      </c>
      <c r="E114" s="1760"/>
      <c r="F114" s="1760"/>
      <c r="G114" s="461"/>
      <c r="H114" s="461"/>
      <c r="I114" s="461"/>
      <c r="J114" s="461"/>
      <c r="K114" s="461"/>
    </row>
    <row r="115" spans="1:11" ht="13.15">
      <c r="A115" s="460"/>
      <c r="B115" s="460"/>
      <c r="C115" s="461"/>
      <c r="D115" s="1760"/>
      <c r="E115" s="1760"/>
      <c r="F115" s="1760"/>
      <c r="G115" s="461"/>
      <c r="H115" s="461"/>
      <c r="I115" s="461"/>
      <c r="J115" s="461"/>
      <c r="K115" s="461"/>
    </row>
    <row r="116" spans="1:11">
      <c r="A116" s="1326"/>
      <c r="B116" s="1326"/>
      <c r="C116" s="1326"/>
      <c r="D116" s="46"/>
      <c r="E116" s="46"/>
      <c r="F116" s="46"/>
      <c r="G116" s="46"/>
      <c r="H116" s="462"/>
      <c r="I116" s="462"/>
      <c r="J116" s="462"/>
      <c r="K116" s="462"/>
    </row>
    <row r="117" spans="1:11" ht="13.15">
      <c r="A117" s="460"/>
      <c r="B117" s="1643" t="s">
        <v>294</v>
      </c>
      <c r="C117" s="329"/>
      <c r="D117" s="1703" t="s">
        <v>327</v>
      </c>
      <c r="E117" s="1703"/>
      <c r="F117" s="1703"/>
      <c r="G117" s="46"/>
      <c r="H117" s="462"/>
      <c r="I117" s="462"/>
      <c r="J117" s="462"/>
      <c r="K117" s="462"/>
    </row>
    <row r="118" spans="1:11">
      <c r="A118" s="1326"/>
      <c r="B118" s="1326"/>
      <c r="C118" s="329"/>
      <c r="D118" s="1703"/>
      <c r="E118" s="1703"/>
      <c r="F118" s="1703"/>
      <c r="G118" s="46"/>
      <c r="H118" s="462"/>
      <c r="I118" s="462"/>
      <c r="J118" s="462"/>
      <c r="K118" s="462"/>
    </row>
    <row r="119" spans="1:11">
      <c r="A119" s="1326"/>
      <c r="B119" s="1326"/>
      <c r="C119" s="329"/>
      <c r="D119" s="1703"/>
      <c r="E119" s="1703"/>
      <c r="F119" s="1703"/>
      <c r="G119" s="46"/>
      <c r="H119" s="462"/>
      <c r="I119" s="462"/>
      <c r="J119" s="462"/>
      <c r="K119" s="462"/>
    </row>
    <row r="120" spans="1:11">
      <c r="A120" s="1326"/>
      <c r="B120" s="1326"/>
      <c r="C120" s="329"/>
      <c r="D120" s="1703"/>
      <c r="E120" s="1703"/>
      <c r="F120" s="1703"/>
      <c r="G120" s="46"/>
      <c r="H120" s="462"/>
      <c r="I120" s="462"/>
      <c r="J120" s="462"/>
      <c r="K120" s="462"/>
    </row>
    <row r="121" spans="1:11">
      <c r="A121" s="1326"/>
      <c r="B121" s="1326"/>
      <c r="C121" s="329"/>
      <c r="D121" s="1703"/>
      <c r="E121" s="1703"/>
      <c r="F121" s="1703"/>
      <c r="G121" s="46"/>
      <c r="H121" s="462"/>
      <c r="I121" s="462"/>
      <c r="J121" s="462"/>
      <c r="K121" s="462"/>
    </row>
    <row r="122" spans="1:11">
      <c r="A122" s="1326"/>
      <c r="B122" s="1326"/>
      <c r="C122" s="329"/>
      <c r="D122" s="4"/>
      <c r="E122" s="4"/>
      <c r="F122" s="4"/>
      <c r="G122" s="46"/>
      <c r="H122" s="462"/>
      <c r="I122" s="462"/>
      <c r="J122" s="462"/>
      <c r="K122" s="462"/>
    </row>
    <row r="123" spans="1:11" customFormat="1" ht="13.15">
      <c r="A123" s="460"/>
      <c r="B123" s="1643" t="s">
        <v>294</v>
      </c>
      <c r="C123" s="329"/>
      <c r="D123" s="1704" t="s">
        <v>328</v>
      </c>
      <c r="E123" s="1704"/>
      <c r="F123" s="1704"/>
      <c r="G123" s="4"/>
      <c r="H123" s="461"/>
      <c r="I123" s="461"/>
      <c r="J123" s="461"/>
      <c r="K123" s="461"/>
    </row>
    <row r="124" spans="1:11" s="177" customFormat="1" ht="13.9" customHeight="1">
      <c r="A124" s="1415"/>
      <c r="B124" s="1415"/>
      <c r="C124" s="1416"/>
      <c r="D124" s="1704"/>
      <c r="E124" s="1704"/>
      <c r="F124" s="1704"/>
      <c r="G124" s="597"/>
    </row>
    <row r="125" spans="1:11" customFormat="1" ht="13.9" customHeight="1">
      <c r="A125" s="1326"/>
      <c r="B125" s="1326"/>
      <c r="C125" s="329"/>
      <c r="D125" s="1704"/>
      <c r="E125" s="1704"/>
      <c r="F125" s="1704"/>
      <c r="G125" s="4"/>
      <c r="H125" s="461"/>
      <c r="I125" s="461"/>
      <c r="J125" s="461"/>
      <c r="K125" s="461"/>
    </row>
    <row r="126" spans="1:11" customFormat="1" ht="13.9" customHeight="1">
      <c r="A126" s="1326"/>
      <c r="B126" s="1326"/>
      <c r="C126" s="329"/>
      <c r="D126" s="1704"/>
      <c r="E126" s="1704"/>
      <c r="F126" s="1704"/>
      <c r="G126" s="4"/>
      <c r="H126" s="461"/>
      <c r="I126" s="461"/>
      <c r="J126" s="461"/>
      <c r="K126" s="461"/>
    </row>
    <row r="127" spans="1:11" customFormat="1" ht="13.9" customHeight="1">
      <c r="A127" s="1326"/>
      <c r="B127" s="1326"/>
      <c r="C127" s="329"/>
      <c r="D127" s="1704"/>
      <c r="E127" s="1704"/>
      <c r="F127" s="1704"/>
      <c r="G127" s="4"/>
      <c r="H127" s="461"/>
      <c r="I127" s="461"/>
      <c r="J127" s="461"/>
      <c r="K127" s="461"/>
    </row>
    <row r="128" spans="1:11" customFormat="1" ht="13.9" customHeight="1">
      <c r="A128" s="1417"/>
      <c r="B128" s="1417"/>
      <c r="C128" s="329"/>
      <c r="D128" s="1704"/>
      <c r="E128" s="1704"/>
      <c r="F128" s="1704"/>
      <c r="G128" s="4"/>
      <c r="H128" s="461"/>
      <c r="I128" s="461"/>
      <c r="J128" s="461"/>
      <c r="K128" s="461"/>
    </row>
    <row r="129" spans="1:7" s="2" customFormat="1" ht="13.9" customHeight="1">
      <c r="A129" s="1641"/>
      <c r="B129" s="1641"/>
      <c r="C129" s="330"/>
      <c r="D129" s="1704"/>
      <c r="E129" s="1704"/>
      <c r="F129" s="1704"/>
      <c r="G129" s="444"/>
    </row>
    <row r="130" spans="1:7" s="2" customFormat="1" ht="13.9" customHeight="1">
      <c r="A130" s="1641"/>
      <c r="B130" s="1641"/>
      <c r="C130" s="330"/>
      <c r="D130" s="1704"/>
      <c r="E130" s="1704"/>
      <c r="F130" s="1704"/>
      <c r="G130" s="444"/>
    </row>
    <row r="131" spans="1:7" customFormat="1" ht="13.9" customHeight="1">
      <c r="A131" s="1326"/>
      <c r="B131" s="1326"/>
      <c r="C131" s="329"/>
      <c r="D131" s="1704"/>
      <c r="E131" s="1704"/>
      <c r="F131" s="1704"/>
      <c r="G131" s="4"/>
    </row>
    <row r="132" spans="1:7" customFormat="1" ht="13.9" customHeight="1">
      <c r="A132" s="1326"/>
      <c r="B132" s="1326"/>
      <c r="C132" s="329"/>
      <c r="D132" s="1704"/>
      <c r="E132" s="1704"/>
      <c r="F132" s="1704"/>
      <c r="G132" s="4"/>
    </row>
    <row r="133" spans="1:7" customFormat="1" ht="13.9" customHeight="1">
      <c r="A133" s="1326"/>
      <c r="B133" s="1326"/>
      <c r="C133" s="329"/>
      <c r="D133" s="1704"/>
      <c r="E133" s="1704"/>
      <c r="F133" s="1704"/>
      <c r="G133" s="4"/>
    </row>
    <row r="134" spans="1:7" customFormat="1" ht="13.9" customHeight="1">
      <c r="A134" s="1326"/>
      <c r="B134" s="1326"/>
      <c r="C134" s="329"/>
      <c r="D134" s="1704"/>
      <c r="E134" s="1704"/>
      <c r="F134" s="1704"/>
      <c r="G134" s="4"/>
    </row>
    <row r="135" spans="1:7" customFormat="1" ht="13.9" customHeight="1">
      <c r="A135" s="1326"/>
      <c r="B135" s="1326"/>
      <c r="C135" s="329"/>
      <c r="D135" s="1407"/>
      <c r="E135" s="1559"/>
      <c r="F135" s="1559"/>
      <c r="G135" s="4"/>
    </row>
    <row r="136" spans="1:7" s="461" customFormat="1" ht="13.9" customHeight="1">
      <c r="A136" s="1326"/>
      <c r="B136" s="1643" t="s">
        <v>294</v>
      </c>
      <c r="C136" s="329"/>
      <c r="D136" s="1703" t="s">
        <v>329</v>
      </c>
      <c r="E136" s="1703"/>
      <c r="F136" s="1703"/>
      <c r="G136" s="4"/>
    </row>
    <row r="137" spans="1:7" s="461" customFormat="1" ht="13.9" customHeight="1">
      <c r="A137" s="1326"/>
      <c r="B137" s="1326"/>
      <c r="C137" s="329"/>
      <c r="D137" s="1703"/>
      <c r="E137" s="1703"/>
      <c r="F137" s="1703"/>
      <c r="G137" s="4"/>
    </row>
    <row r="138" spans="1:7" s="461" customFormat="1" ht="13.9" customHeight="1">
      <c r="A138" s="1326"/>
      <c r="B138" s="1326"/>
      <c r="C138" s="329"/>
      <c r="D138" s="1703"/>
      <c r="E138" s="1703"/>
      <c r="F138" s="1703"/>
      <c r="G138" s="4"/>
    </row>
    <row r="139" spans="1:7" s="461" customFormat="1" ht="13.9" customHeight="1">
      <c r="A139" s="1326"/>
      <c r="B139" s="1326"/>
      <c r="C139" s="329"/>
      <c r="D139" s="1703"/>
      <c r="E139" s="1703"/>
      <c r="F139" s="1703"/>
      <c r="G139" s="4"/>
    </row>
    <row r="140" spans="1:7" s="461" customFormat="1" ht="13.9" customHeight="1">
      <c r="A140" s="1326"/>
      <c r="B140" s="1326"/>
      <c r="C140" s="329"/>
      <c r="D140" s="1703"/>
      <c r="E140" s="1703"/>
      <c r="F140" s="1703"/>
      <c r="G140" s="4"/>
    </row>
    <row r="141" spans="1:7" s="461" customFormat="1" ht="13.9" customHeight="1">
      <c r="A141" s="1326"/>
      <c r="B141" s="1326"/>
      <c r="C141" s="329"/>
      <c r="D141" s="1703"/>
      <c r="E141" s="1703"/>
      <c r="F141" s="1703"/>
      <c r="G141" s="4"/>
    </row>
    <row r="142" spans="1:7" s="461" customFormat="1" ht="13.9" customHeight="1">
      <c r="A142" s="1326"/>
      <c r="B142" s="1326"/>
      <c r="C142" s="329"/>
      <c r="D142" s="1703"/>
      <c r="E142" s="1703"/>
      <c r="F142" s="1703"/>
      <c r="G142" s="4"/>
    </row>
    <row r="143" spans="1:7" s="461" customFormat="1" ht="13.9" customHeight="1">
      <c r="A143" s="1326"/>
      <c r="B143" s="1326"/>
      <c r="C143" s="329"/>
      <c r="D143" s="1703"/>
      <c r="E143" s="1703"/>
      <c r="F143" s="1703"/>
      <c r="G143" s="4"/>
    </row>
    <row r="144" spans="1:7" s="461" customFormat="1" ht="13.9" customHeight="1">
      <c r="A144" s="1326"/>
      <c r="B144" s="1326"/>
      <c r="C144" s="329"/>
      <c r="D144" s="1703"/>
      <c r="E144" s="1703"/>
      <c r="F144" s="1703"/>
      <c r="G144" s="4"/>
    </row>
    <row r="145" spans="1:7" s="461" customFormat="1" ht="13.9" customHeight="1">
      <c r="A145" s="1326"/>
      <c r="B145" s="1326"/>
      <c r="C145" s="329"/>
      <c r="D145" s="1703"/>
      <c r="E145" s="1703"/>
      <c r="F145" s="1703"/>
      <c r="G145" s="4"/>
    </row>
    <row r="146" spans="1:7" s="461" customFormat="1" ht="13.9" customHeight="1">
      <c r="A146" s="1326"/>
      <c r="B146" s="1326"/>
      <c r="C146" s="329"/>
      <c r="D146" s="1703"/>
      <c r="E146" s="1703"/>
      <c r="F146" s="1703"/>
      <c r="G146" s="4"/>
    </row>
    <row r="147" spans="1:7" s="461" customFormat="1" ht="13.9" customHeight="1">
      <c r="A147" s="1326"/>
      <c r="B147" s="1326"/>
      <c r="C147" s="329"/>
      <c r="D147" s="1703"/>
      <c r="E147" s="1703"/>
      <c r="F147" s="1703"/>
      <c r="G147" s="4"/>
    </row>
    <row r="148" spans="1:7" s="461" customFormat="1" ht="13.9" customHeight="1">
      <c r="A148" s="1326"/>
      <c r="B148" s="1326"/>
      <c r="C148" s="329"/>
      <c r="D148" s="1703"/>
      <c r="E148" s="1703"/>
      <c r="F148" s="1703"/>
      <c r="G148" s="4"/>
    </row>
    <row r="149" spans="1:7" s="461" customFormat="1" ht="13.9" customHeight="1">
      <c r="A149" s="1326"/>
      <c r="B149" s="1326"/>
      <c r="C149" s="329"/>
      <c r="D149" s="1703"/>
      <c r="E149" s="1703"/>
      <c r="F149" s="1703"/>
      <c r="G149" s="4"/>
    </row>
    <row r="150" spans="1:7" s="461" customFormat="1" ht="13.9" customHeight="1">
      <c r="A150" s="1326"/>
      <c r="B150" s="1326"/>
      <c r="C150" s="329"/>
      <c r="D150" s="1703"/>
      <c r="E150" s="1703"/>
      <c r="F150" s="1703"/>
      <c r="G150" s="4"/>
    </row>
    <row r="151" spans="1:7" s="461" customFormat="1" ht="13.9" customHeight="1">
      <c r="A151" s="1326"/>
      <c r="B151" s="1326"/>
      <c r="C151" s="329"/>
      <c r="D151" s="1703"/>
      <c r="E151" s="1703"/>
      <c r="F151" s="1703"/>
      <c r="G151" s="4"/>
    </row>
    <row r="152" spans="1:7" s="461" customFormat="1" ht="13.9" customHeight="1">
      <c r="A152" s="1326"/>
      <c r="B152" s="1326"/>
      <c r="C152" s="329"/>
      <c r="D152" s="1703"/>
      <c r="E152" s="1703"/>
      <c r="F152" s="1703"/>
      <c r="G152" s="4"/>
    </row>
    <row r="153" spans="1:7" s="461" customFormat="1" ht="13.9" customHeight="1">
      <c r="A153" s="1326"/>
      <c r="B153" s="1326"/>
      <c r="C153" s="329"/>
      <c r="D153" s="1703"/>
      <c r="E153" s="1703"/>
      <c r="F153" s="1703"/>
      <c r="G153" s="4"/>
    </row>
    <row r="154" spans="1:7" s="461" customFormat="1" ht="13.9" customHeight="1">
      <c r="A154" s="1326"/>
      <c r="B154" s="1326"/>
      <c r="C154" s="329"/>
      <c r="D154" s="1703"/>
      <c r="E154" s="1703"/>
      <c r="F154" s="1703"/>
      <c r="G154" s="4"/>
    </row>
    <row r="155" spans="1:7" s="461" customFormat="1" ht="13.9" customHeight="1">
      <c r="A155" s="1326"/>
      <c r="B155" s="1326"/>
      <c r="C155" s="329"/>
      <c r="D155" s="1407"/>
      <c r="E155" s="1559"/>
      <c r="F155" s="1559"/>
      <c r="G155" s="4"/>
    </row>
    <row r="156" spans="1:7" customFormat="1" ht="13.9" customHeight="1">
      <c r="A156" s="1417"/>
      <c r="B156" s="1643" t="s">
        <v>294</v>
      </c>
      <c r="C156" s="189"/>
      <c r="D156" s="1715" t="s">
        <v>330</v>
      </c>
      <c r="E156" s="1715"/>
      <c r="F156" s="1715"/>
      <c r="G156" s="1418"/>
    </row>
    <row r="157" spans="1:7" customFormat="1" ht="13.9" customHeight="1">
      <c r="A157" s="1417"/>
      <c r="B157" s="1417"/>
      <c r="C157" s="189"/>
      <c r="D157" s="1715"/>
      <c r="E157" s="1715"/>
      <c r="F157" s="1715"/>
      <c r="G157" s="1418"/>
    </row>
    <row r="158" spans="1:7" customFormat="1" ht="13.9" customHeight="1">
      <c r="A158" s="1417"/>
      <c r="B158" s="1417"/>
      <c r="C158" s="189"/>
      <c r="D158" s="1407"/>
      <c r="E158" s="189"/>
      <c r="F158" s="189"/>
      <c r="G158" s="1418"/>
    </row>
    <row r="159" spans="1:7" customFormat="1" ht="13.9" customHeight="1">
      <c r="A159" s="1417"/>
      <c r="B159" s="1643" t="s">
        <v>294</v>
      </c>
      <c r="C159" s="189"/>
      <c r="D159" s="1711" t="s">
        <v>331</v>
      </c>
      <c r="E159" s="1711"/>
      <c r="F159" s="1711"/>
      <c r="G159" s="1418"/>
    </row>
    <row r="160" spans="1:7" customFormat="1" ht="13.9" customHeight="1">
      <c r="A160" s="1417"/>
      <c r="B160" s="1417"/>
      <c r="C160" s="189"/>
      <c r="D160" s="1711"/>
      <c r="E160" s="1711"/>
      <c r="F160" s="1711"/>
      <c r="G160" s="1418"/>
    </row>
    <row r="161" spans="1:7" customFormat="1" ht="13.9" customHeight="1">
      <c r="A161" s="1417"/>
      <c r="B161" s="1417"/>
      <c r="C161" s="189"/>
      <c r="D161" s="1711"/>
      <c r="E161" s="1711"/>
      <c r="F161" s="1711"/>
      <c r="G161" s="1418"/>
    </row>
    <row r="162" spans="1:7" customFormat="1" ht="13.9" customHeight="1">
      <c r="A162" s="1417"/>
      <c r="B162" s="1417"/>
      <c r="C162" s="189"/>
      <c r="D162" s="1711"/>
      <c r="E162" s="1711"/>
      <c r="F162" s="1711"/>
      <c r="G162" s="1418"/>
    </row>
    <row r="163" spans="1:7" customFormat="1" ht="13.9" customHeight="1">
      <c r="A163" s="1326"/>
      <c r="B163" s="1326"/>
      <c r="C163" s="329"/>
      <c r="D163" s="1559"/>
      <c r="E163" s="1559"/>
      <c r="F163" s="1559"/>
      <c r="G163" s="4"/>
    </row>
    <row r="164" spans="1:7" customFormat="1" ht="13.9" customHeight="1">
      <c r="A164" s="1326"/>
      <c r="B164" s="1643" t="s">
        <v>294</v>
      </c>
      <c r="C164" s="329"/>
      <c r="D164" s="1745" t="s">
        <v>332</v>
      </c>
      <c r="E164" s="1745"/>
      <c r="F164" s="1745"/>
      <c r="G164" s="4"/>
    </row>
    <row r="165" spans="1:7" customFormat="1" ht="13.9" customHeight="1">
      <c r="A165" s="1326"/>
      <c r="B165" s="1326"/>
      <c r="C165" s="329"/>
      <c r="D165" s="1745"/>
      <c r="E165" s="1745"/>
      <c r="F165" s="1745"/>
      <c r="G165" s="4"/>
    </row>
    <row r="166" spans="1:7" customFormat="1" ht="13.9" customHeight="1">
      <c r="A166" s="1326"/>
      <c r="B166" s="1326"/>
      <c r="C166" s="329"/>
      <c r="D166" s="1745"/>
      <c r="E166" s="1745"/>
      <c r="F166" s="1745"/>
      <c r="G166" s="4"/>
    </row>
    <row r="167" spans="1:7" customFormat="1" ht="13.9" customHeight="1">
      <c r="A167" s="1640"/>
      <c r="B167" s="1640"/>
      <c r="C167" s="329"/>
      <c r="D167" s="46"/>
      <c r="E167" s="1559"/>
      <c r="F167" s="1559"/>
      <c r="G167" s="4"/>
    </row>
    <row r="168" spans="1:7" ht="13.15">
      <c r="A168" s="1723" t="s">
        <v>333</v>
      </c>
      <c r="B168" s="1723"/>
      <c r="C168" s="1723"/>
      <c r="D168" s="1723"/>
      <c r="E168" s="1723"/>
      <c r="F168" s="1723"/>
      <c r="G168" s="1723"/>
    </row>
    <row r="169" spans="1:7" ht="12" customHeight="1">
      <c r="A169" s="1326"/>
      <c r="B169" s="1326"/>
      <c r="C169" s="1326"/>
      <c r="D169" s="1561"/>
      <c r="E169" s="1561"/>
      <c r="F169" s="1561"/>
      <c r="G169" s="46"/>
    </row>
    <row r="170" spans="1:7">
      <c r="A170" s="1326"/>
      <c r="B170" s="1750" t="s">
        <v>334</v>
      </c>
      <c r="C170" s="1750"/>
      <c r="D170" s="1750"/>
      <c r="E170" s="1750"/>
      <c r="F170" s="1750"/>
      <c r="G170" s="46"/>
    </row>
    <row r="171" spans="1:7" ht="12" customHeight="1">
      <c r="A171" s="1578"/>
      <c r="B171" s="1578"/>
      <c r="C171" s="1578"/>
      <c r="D171" s="46"/>
      <c r="E171" s="46"/>
      <c r="F171" s="46"/>
      <c r="G171" s="46"/>
    </row>
    <row r="172" spans="1:7" ht="13.15">
      <c r="A172" s="1723" t="s">
        <v>335</v>
      </c>
      <c r="B172" s="1723"/>
      <c r="C172" s="1723"/>
      <c r="D172" s="1723"/>
      <c r="E172" s="1723"/>
      <c r="F172" s="1723"/>
      <c r="G172" s="1723"/>
    </row>
    <row r="173" spans="1:7" ht="12" customHeight="1">
      <c r="A173" s="464"/>
      <c r="B173" s="464"/>
      <c r="C173" s="455"/>
      <c r="D173" s="111"/>
      <c r="E173" s="38"/>
      <c r="F173" s="111"/>
      <c r="G173" s="111"/>
    </row>
    <row r="174" spans="1:7" ht="13.35" customHeight="1">
      <c r="A174" s="464"/>
      <c r="B174" s="464"/>
      <c r="C174" s="455"/>
      <c r="D174" s="1746" t="s">
        <v>336</v>
      </c>
      <c r="E174" s="1746"/>
      <c r="F174" s="1746"/>
      <c r="G174" s="111"/>
    </row>
    <row r="175" spans="1:7" ht="13.15">
      <c r="A175" s="464"/>
      <c r="B175" s="464"/>
      <c r="C175" s="455"/>
      <c r="D175" s="1746"/>
      <c r="E175" s="1746"/>
      <c r="F175" s="1746"/>
      <c r="G175" s="111"/>
    </row>
    <row r="176" spans="1:7" s="462" customFormat="1" ht="13.15">
      <c r="A176" s="464"/>
      <c r="B176" s="464"/>
      <c r="C176" s="455"/>
      <c r="D176" s="1747" t="s">
        <v>337</v>
      </c>
      <c r="E176" s="1747"/>
      <c r="F176" s="1747"/>
      <c r="G176" s="111"/>
    </row>
    <row r="177" spans="1:7" ht="12" customHeight="1">
      <c r="A177" s="464"/>
      <c r="B177" s="464"/>
      <c r="C177" s="455"/>
      <c r="D177" s="111"/>
      <c r="E177" s="38"/>
      <c r="F177" s="111"/>
      <c r="G177" s="111"/>
    </row>
    <row r="178" spans="1:7" ht="13.15">
      <c r="A178" s="460"/>
      <c r="B178" s="1643" t="s">
        <v>294</v>
      </c>
      <c r="C178" s="455"/>
      <c r="D178" s="1740" t="s">
        <v>338</v>
      </c>
      <c r="E178" s="1740"/>
      <c r="F178" s="1740"/>
      <c r="G178" s="111"/>
    </row>
    <row r="179" spans="1:7" ht="13.15">
      <c r="A179" s="460"/>
      <c r="B179" s="460"/>
      <c r="C179" s="455"/>
      <c r="D179" s="1740"/>
      <c r="E179" s="1740"/>
      <c r="F179" s="1740"/>
      <c r="G179" s="111"/>
    </row>
    <row r="180" spans="1:7" ht="13.15">
      <c r="A180" s="460"/>
      <c r="B180" s="460"/>
      <c r="C180" s="455"/>
      <c r="D180" s="1740"/>
      <c r="E180" s="1740"/>
      <c r="F180" s="1740"/>
      <c r="G180" s="111"/>
    </row>
    <row r="181" spans="1:7">
      <c r="A181" s="455"/>
      <c r="B181" s="455"/>
      <c r="C181" s="455"/>
      <c r="D181" s="1740"/>
      <c r="E181" s="1740"/>
      <c r="F181" s="1740"/>
      <c r="G181" s="46"/>
    </row>
    <row r="182" spans="1:7">
      <c r="A182" s="455"/>
      <c r="B182" s="455"/>
      <c r="C182" s="455"/>
      <c r="D182" s="1413"/>
      <c r="E182" s="111"/>
      <c r="F182" s="111"/>
      <c r="G182" s="46"/>
    </row>
    <row r="183" spans="1:7">
      <c r="A183" s="455"/>
      <c r="B183" s="455"/>
      <c r="C183" s="455"/>
      <c r="D183" s="1749" t="s">
        <v>339</v>
      </c>
      <c r="E183" s="1749"/>
      <c r="F183" s="1749"/>
      <c r="G183" s="46"/>
    </row>
    <row r="184" spans="1:7">
      <c r="A184" s="455"/>
      <c r="B184" s="455"/>
      <c r="C184" s="455"/>
      <c r="D184" s="1749"/>
      <c r="E184" s="1749"/>
      <c r="F184" s="1749"/>
      <c r="G184" s="46"/>
    </row>
    <row r="185" spans="1:7" s="447" customFormat="1">
      <c r="A185" s="455"/>
      <c r="B185" s="455"/>
      <c r="C185" s="455"/>
      <c r="D185" s="1576"/>
      <c r="E185" s="1576"/>
      <c r="F185" s="1576"/>
      <c r="G185" s="46"/>
    </row>
    <row r="186" spans="1:7" s="443" customFormat="1" ht="13.15">
      <c r="A186" s="460"/>
      <c r="B186" s="1643" t="s">
        <v>294</v>
      </c>
      <c r="C186" s="330"/>
      <c r="D186" s="1703" t="s">
        <v>340</v>
      </c>
      <c r="E186" s="1703"/>
      <c r="F186" s="1703"/>
      <c r="G186" s="444"/>
    </row>
    <row r="187" spans="1:7" s="443" customFormat="1" ht="14.65" customHeight="1">
      <c r="A187" s="460"/>
      <c r="C187" s="330"/>
      <c r="D187" s="1703"/>
      <c r="E187" s="1703"/>
      <c r="F187" s="1703"/>
      <c r="G187" s="444"/>
    </row>
    <row r="188" spans="1:7" s="443" customFormat="1" ht="13.15">
      <c r="A188" s="460"/>
      <c r="B188" s="455"/>
      <c r="C188" s="330"/>
      <c r="D188" s="1703"/>
      <c r="E188" s="1703"/>
      <c r="F188" s="1703"/>
      <c r="G188" s="444"/>
    </row>
    <row r="189" spans="1:7" s="443" customFormat="1" ht="13.15">
      <c r="A189" s="460"/>
      <c r="B189" s="455"/>
      <c r="C189" s="330"/>
      <c r="D189" s="1703"/>
      <c r="E189" s="1703"/>
      <c r="F189" s="1703"/>
      <c r="G189" s="444"/>
    </row>
    <row r="190" spans="1:7" s="447" customFormat="1">
      <c r="A190" s="455"/>
      <c r="B190" s="455"/>
      <c r="C190" s="455"/>
      <c r="D190" s="1576"/>
      <c r="E190" s="1576"/>
      <c r="F190" s="1576"/>
      <c r="G190" s="46"/>
    </row>
    <row r="191" spans="1:7" ht="13.15">
      <c r="A191" s="1723" t="s">
        <v>341</v>
      </c>
      <c r="B191" s="1723"/>
      <c r="C191" s="1723"/>
      <c r="D191" s="1723"/>
      <c r="E191" s="1723"/>
      <c r="F191" s="1723"/>
      <c r="G191" s="1723"/>
    </row>
    <row r="192" spans="1:7" ht="12" customHeight="1">
      <c r="A192" s="1326"/>
      <c r="B192" s="1326"/>
      <c r="C192" s="1326"/>
      <c r="D192" s="1561"/>
      <c r="E192" s="1561"/>
      <c r="F192" s="1561"/>
      <c r="G192" s="46"/>
    </row>
    <row r="193" spans="1:6" ht="13.15">
      <c r="A193" s="1326"/>
      <c r="B193" s="1326"/>
      <c r="C193" s="511"/>
      <c r="D193" s="1748" t="s">
        <v>342</v>
      </c>
      <c r="E193" s="1748"/>
      <c r="F193" s="1748"/>
    </row>
    <row r="194" spans="1:6" ht="13.15">
      <c r="A194" s="1578"/>
      <c r="B194" s="1578"/>
      <c r="C194" s="1578"/>
      <c r="D194" s="1718" t="s">
        <v>343</v>
      </c>
      <c r="E194" s="1718"/>
      <c r="F194" s="1718"/>
    </row>
    <row r="195" spans="1:6" ht="12" customHeight="1">
      <c r="A195" s="1640"/>
      <c r="B195" s="1640"/>
      <c r="C195" s="1640"/>
      <c r="D195" s="46"/>
      <c r="E195" s="46"/>
      <c r="F195" s="46"/>
    </row>
    <row r="196" spans="1:6" ht="13.35" customHeight="1">
      <c r="A196" s="1640"/>
      <c r="B196" s="1326"/>
      <c r="C196" s="1640"/>
      <c r="D196" s="1726" t="s">
        <v>344</v>
      </c>
      <c r="E196" s="1726"/>
      <c r="F196" s="1726"/>
    </row>
    <row r="197" spans="1:6" ht="13.15">
      <c r="A197" s="460"/>
      <c r="B197" s="1643" t="s">
        <v>294</v>
      </c>
      <c r="C197" s="1326"/>
      <c r="D197" s="1703" t="s">
        <v>345</v>
      </c>
      <c r="E197" s="1703"/>
      <c r="F197" s="1703"/>
    </row>
    <row r="198" spans="1:6" ht="13.15">
      <c r="A198" s="460"/>
      <c r="B198" s="460"/>
      <c r="C198" s="1326"/>
      <c r="D198" s="1703"/>
      <c r="E198" s="1703"/>
      <c r="F198" s="1703"/>
    </row>
    <row r="199" spans="1:6">
      <c r="A199" s="1326"/>
      <c r="B199" s="1326"/>
      <c r="C199" s="1326"/>
      <c r="D199" s="46"/>
      <c r="E199" s="46"/>
      <c r="F199" s="46"/>
    </row>
    <row r="200" spans="1:6" ht="13.15">
      <c r="A200" s="460"/>
      <c r="B200" s="1643" t="s">
        <v>294</v>
      </c>
      <c r="C200" s="1326"/>
      <c r="D200" s="1703" t="s">
        <v>346</v>
      </c>
      <c r="E200" s="1703"/>
      <c r="F200" s="1703"/>
    </row>
    <row r="201" spans="1:6" ht="13.15">
      <c r="A201" s="460"/>
      <c r="B201" s="460"/>
      <c r="C201" s="1326"/>
      <c r="D201" s="1703"/>
      <c r="E201" s="1703"/>
      <c r="F201" s="1703"/>
    </row>
    <row r="202" spans="1:6" ht="13.15">
      <c r="A202" s="460"/>
      <c r="B202" s="460"/>
      <c r="C202" s="1326"/>
      <c r="D202" s="1703"/>
      <c r="E202" s="1703"/>
      <c r="F202" s="1703"/>
    </row>
    <row r="203" spans="1:6" ht="5.0999999999999996" customHeight="1">
      <c r="A203" s="460"/>
      <c r="B203" s="460"/>
      <c r="C203" s="1326"/>
      <c r="D203" s="1559"/>
      <c r="E203" s="1561"/>
      <c r="F203" s="1561"/>
    </row>
    <row r="204" spans="1:6" ht="13.15">
      <c r="A204" s="460"/>
      <c r="B204" s="460"/>
      <c r="C204" s="1326"/>
      <c r="D204" s="1703" t="s">
        <v>347</v>
      </c>
      <c r="E204" s="1703"/>
      <c r="F204" s="1703"/>
    </row>
    <row r="205" spans="1:6" ht="13.15">
      <c r="A205" s="460"/>
      <c r="B205" s="460"/>
      <c r="C205" s="1326"/>
      <c r="D205" s="1703"/>
      <c r="E205" s="1703"/>
      <c r="F205" s="1703"/>
    </row>
    <row r="206" spans="1:6" ht="13.15">
      <c r="A206" s="460"/>
      <c r="B206" s="460"/>
      <c r="C206" s="1326"/>
      <c r="D206" s="1703"/>
      <c r="E206" s="1703"/>
      <c r="F206" s="1703"/>
    </row>
    <row r="207" spans="1:6" ht="13.15">
      <c r="A207" s="460"/>
      <c r="B207" s="460"/>
      <c r="C207" s="1326"/>
      <c r="D207" s="1703"/>
      <c r="E207" s="1703"/>
      <c r="F207" s="1703"/>
    </row>
    <row r="208" spans="1:6" ht="13.15">
      <c r="A208" s="460"/>
      <c r="B208" s="460"/>
      <c r="C208" s="1326"/>
      <c r="D208" s="1703"/>
      <c r="E208" s="1703"/>
      <c r="F208" s="1703"/>
    </row>
    <row r="209" spans="1:7" ht="13.15">
      <c r="A209" s="460"/>
      <c r="B209" s="460"/>
      <c r="C209" s="1326"/>
      <c r="D209" s="1561"/>
      <c r="E209" s="1561"/>
      <c r="F209" s="1561"/>
      <c r="G209" s="46"/>
    </row>
    <row r="210" spans="1:7" ht="13.15">
      <c r="A210" s="460"/>
      <c r="B210" s="1643" t="s">
        <v>294</v>
      </c>
      <c r="C210" s="1326"/>
      <c r="D210" s="1717" t="s">
        <v>348</v>
      </c>
      <c r="E210" s="1717"/>
      <c r="F210" s="1717"/>
      <c r="G210" s="46"/>
    </row>
    <row r="211" spans="1:7" ht="13.15">
      <c r="A211" s="460"/>
      <c r="B211" s="460"/>
      <c r="C211" s="1326"/>
      <c r="D211" s="1717"/>
      <c r="E211" s="1717"/>
      <c r="F211" s="1717"/>
      <c r="G211" s="46"/>
    </row>
    <row r="212" spans="1:7" ht="13.15">
      <c r="A212" s="460"/>
      <c r="B212" s="460"/>
      <c r="C212" s="1326"/>
      <c r="D212" s="1750" t="s">
        <v>349</v>
      </c>
      <c r="E212" s="1750"/>
      <c r="F212" s="1750"/>
      <c r="G212" s="46"/>
    </row>
    <row r="213" spans="1:7" ht="13.15">
      <c r="A213" s="460"/>
      <c r="B213" s="460"/>
      <c r="C213" s="1326"/>
      <c r="D213" s="1561"/>
      <c r="E213" s="1561"/>
      <c r="F213" s="1561"/>
      <c r="G213" s="46"/>
    </row>
    <row r="214" spans="1:7" ht="14.65" customHeight="1">
      <c r="A214" s="460"/>
      <c r="B214" s="1643" t="s">
        <v>294</v>
      </c>
      <c r="C214" s="1326"/>
      <c r="D214" s="1717" t="s">
        <v>350</v>
      </c>
      <c r="E214" s="1717"/>
      <c r="F214" s="1717"/>
      <c r="G214" s="46"/>
    </row>
    <row r="215" spans="1:7" ht="13.15">
      <c r="A215" s="460"/>
      <c r="B215" s="460"/>
      <c r="C215" s="1326"/>
      <c r="D215" s="1717"/>
      <c r="E215" s="1717"/>
      <c r="F215" s="1717"/>
      <c r="G215" s="46"/>
    </row>
    <row r="216" spans="1:7" ht="13.15">
      <c r="A216" s="460"/>
      <c r="B216" s="460"/>
      <c r="C216" s="1326"/>
      <c r="D216" s="1717"/>
      <c r="E216" s="1717"/>
      <c r="F216" s="1717"/>
      <c r="G216" s="46"/>
    </row>
    <row r="217" spans="1:7" ht="13.15">
      <c r="A217" s="460"/>
      <c r="B217" s="460"/>
      <c r="C217" s="1326"/>
      <c r="D217" s="1717"/>
      <c r="E217" s="1717"/>
      <c r="F217" s="1717"/>
      <c r="G217" s="46"/>
    </row>
    <row r="218" spans="1:7" ht="13.15">
      <c r="A218" s="460"/>
      <c r="B218" s="460"/>
      <c r="C218" s="1326"/>
      <c r="D218" s="1717"/>
      <c r="E218" s="1717"/>
      <c r="F218" s="1717"/>
      <c r="G218" s="46"/>
    </row>
    <row r="219" spans="1:7">
      <c r="A219" s="1326"/>
      <c r="B219" s="1326"/>
      <c r="C219" s="1326"/>
      <c r="D219" s="1561"/>
      <c r="E219" s="1561"/>
      <c r="F219" s="1561"/>
      <c r="G219" s="46"/>
    </row>
    <row r="220" spans="1:7" ht="13.15">
      <c r="A220" s="460"/>
      <c r="B220" s="1643" t="s">
        <v>294</v>
      </c>
      <c r="C220" s="1326"/>
      <c r="D220" s="1703" t="s">
        <v>351</v>
      </c>
      <c r="E220" s="1703"/>
      <c r="F220" s="1703"/>
      <c r="G220" s="46"/>
    </row>
    <row r="221" spans="1:7" ht="13.15">
      <c r="A221" s="460"/>
      <c r="B221" s="460"/>
      <c r="C221" s="1326"/>
      <c r="D221" s="1703"/>
      <c r="E221" s="1703"/>
      <c r="F221" s="1703"/>
      <c r="G221" s="46"/>
    </row>
    <row r="222" spans="1:7">
      <c r="A222" s="1326"/>
      <c r="B222" s="1326"/>
      <c r="C222" s="1326"/>
      <c r="D222" s="1419"/>
      <c r="E222" s="46"/>
      <c r="F222" s="46"/>
      <c r="G222" s="46"/>
    </row>
    <row r="223" spans="1:7" ht="13.15">
      <c r="A223" s="1723" t="s">
        <v>352</v>
      </c>
      <c r="B223" s="1723"/>
      <c r="C223" s="1723"/>
      <c r="D223" s="1723"/>
      <c r="E223" s="1723"/>
      <c r="F223" s="1723"/>
      <c r="G223" s="1723"/>
    </row>
    <row r="224" spans="1:7">
      <c r="A224" s="1326"/>
      <c r="B224" s="1326"/>
      <c r="C224" s="1326"/>
      <c r="D224" s="1419"/>
      <c r="E224" s="46"/>
      <c r="F224" s="46"/>
      <c r="G224" s="46"/>
    </row>
    <row r="225" spans="1:6" ht="13.15">
      <c r="A225" s="1326"/>
      <c r="B225" s="1326"/>
      <c r="C225" s="511"/>
      <c r="D225" s="1726" t="s">
        <v>353</v>
      </c>
      <c r="E225" s="1726"/>
      <c r="F225" s="1726"/>
    </row>
    <row r="226" spans="1:6" ht="13.15">
      <c r="A226" s="1578"/>
      <c r="B226" s="1578"/>
      <c r="C226" s="1578"/>
      <c r="D226" s="1561"/>
      <c r="E226" s="1561"/>
      <c r="F226" s="1561"/>
    </row>
    <row r="227" spans="1:6" ht="13.15">
      <c r="A227" s="463"/>
      <c r="B227" s="463"/>
      <c r="C227" s="463"/>
      <c r="D227" s="1726" t="s">
        <v>354</v>
      </c>
      <c r="E227" s="1726"/>
      <c r="F227" s="1726"/>
    </row>
    <row r="228" spans="1:6" ht="13.15">
      <c r="A228" s="460"/>
      <c r="B228" s="1643" t="s">
        <v>294</v>
      </c>
      <c r="C228" s="1326"/>
      <c r="D228" s="1727" t="s">
        <v>355</v>
      </c>
      <c r="E228" s="1727"/>
      <c r="F228" s="1727"/>
    </row>
    <row r="229" spans="1:6" ht="13.15">
      <c r="A229" s="460"/>
      <c r="B229" s="460"/>
      <c r="C229" s="1326"/>
      <c r="D229" s="1727"/>
      <c r="E229" s="1727"/>
      <c r="F229" s="1727"/>
    </row>
    <row r="230" spans="1:6">
      <c r="A230" s="1326"/>
      <c r="B230" s="1326"/>
      <c r="C230" s="1326"/>
      <c r="D230" s="1561"/>
      <c r="E230" s="1561"/>
      <c r="F230" s="1561"/>
    </row>
    <row r="231" spans="1:6" ht="14.65" customHeight="1">
      <c r="A231" s="460"/>
      <c r="B231" s="1643" t="s">
        <v>294</v>
      </c>
      <c r="C231" s="1326"/>
      <c r="D231" s="1717" t="s">
        <v>356</v>
      </c>
      <c r="E231" s="1717"/>
      <c r="F231" s="1717"/>
    </row>
    <row r="232" spans="1:6">
      <c r="A232" s="1326"/>
      <c r="B232" s="1326"/>
      <c r="C232" s="1326"/>
      <c r="D232" s="1717"/>
      <c r="E232" s="1717"/>
      <c r="F232" s="1717"/>
    </row>
    <row r="233" spans="1:6" ht="13.15">
      <c r="A233" s="1326"/>
      <c r="B233" s="1326"/>
      <c r="C233" s="1326"/>
      <c r="D233" s="1718" t="s">
        <v>357</v>
      </c>
      <c r="E233" s="1718"/>
      <c r="F233" s="1718"/>
    </row>
    <row r="234" spans="1:6">
      <c r="A234" s="1326"/>
      <c r="B234" s="1326"/>
      <c r="C234" s="1326"/>
      <c r="D234" s="1561"/>
      <c r="E234" s="1561"/>
      <c r="F234" s="1561"/>
    </row>
    <row r="235" spans="1:6" ht="14.65" customHeight="1">
      <c r="A235" s="460"/>
      <c r="B235" s="1643" t="s">
        <v>294</v>
      </c>
      <c r="C235" s="1326"/>
      <c r="D235" s="1717" t="s">
        <v>358</v>
      </c>
      <c r="E235" s="1717"/>
      <c r="F235" s="1717"/>
    </row>
    <row r="236" spans="1:6">
      <c r="A236" s="1326"/>
      <c r="B236" s="1326"/>
      <c r="C236" s="1326"/>
      <c r="D236" s="1717"/>
      <c r="E236" s="1717"/>
      <c r="F236" s="1717"/>
    </row>
    <row r="237" spans="1:6">
      <c r="A237" s="1326"/>
      <c r="B237" s="1326"/>
      <c r="C237" s="1326"/>
      <c r="D237" s="1717"/>
      <c r="E237" s="1717"/>
      <c r="F237" s="1717"/>
    </row>
    <row r="238" spans="1:6">
      <c r="A238" s="1326"/>
      <c r="B238" s="1326"/>
      <c r="C238" s="1326"/>
      <c r="D238" s="1717"/>
      <c r="E238" s="1717"/>
      <c r="F238" s="1717"/>
    </row>
    <row r="239" spans="1:6">
      <c r="A239" s="1326"/>
      <c r="B239" s="1326"/>
      <c r="C239" s="1326"/>
      <c r="D239" s="1717"/>
      <c r="E239" s="1717"/>
      <c r="F239" s="1717"/>
    </row>
    <row r="240" spans="1:6">
      <c r="A240" s="1326"/>
      <c r="B240" s="1326"/>
      <c r="C240" s="1326"/>
      <c r="D240" s="1561"/>
      <c r="E240" s="1561"/>
      <c r="F240" s="1561"/>
    </row>
    <row r="241" spans="1:7" ht="13.15">
      <c r="A241" s="460"/>
      <c r="B241" s="1643" t="s">
        <v>294</v>
      </c>
      <c r="C241" s="1326"/>
      <c r="D241" s="1703" t="s">
        <v>359</v>
      </c>
      <c r="E241" s="1703"/>
      <c r="F241" s="1703"/>
      <c r="G241" s="46"/>
    </row>
    <row r="242" spans="1:7">
      <c r="A242" s="1326"/>
      <c r="B242" s="1326"/>
      <c r="C242" s="1326"/>
      <c r="D242" s="1703"/>
      <c r="E242" s="1703"/>
      <c r="F242" s="1703"/>
      <c r="G242" s="46"/>
    </row>
    <row r="243" spans="1:7">
      <c r="A243" s="1326"/>
      <c r="B243" s="1326"/>
      <c r="C243" s="1326"/>
      <c r="D243" s="1703"/>
      <c r="E243" s="1703"/>
      <c r="F243" s="1703"/>
      <c r="G243" s="46"/>
    </row>
    <row r="244" spans="1:7">
      <c r="A244" s="1326"/>
      <c r="B244" s="1326"/>
      <c r="C244" s="1326"/>
      <c r="D244" s="1420"/>
      <c r="E244" s="1561"/>
      <c r="F244" s="1561"/>
      <c r="G244" s="46"/>
    </row>
    <row r="245" spans="1:7" ht="13.15">
      <c r="A245" s="1723" t="s">
        <v>360</v>
      </c>
      <c r="B245" s="1723"/>
      <c r="C245" s="1723"/>
      <c r="D245" s="1723"/>
      <c r="E245" s="1723"/>
      <c r="F245" s="1723"/>
      <c r="G245" s="1723"/>
    </row>
    <row r="246" spans="1:7">
      <c r="A246" s="1326"/>
      <c r="B246" s="1326"/>
      <c r="C246" s="1326"/>
      <c r="D246" s="1420"/>
      <c r="E246" s="1561"/>
      <c r="F246" s="1561"/>
      <c r="G246" s="46"/>
    </row>
    <row r="247" spans="1:7" ht="13.15">
      <c r="A247" s="1326"/>
      <c r="B247" s="1326"/>
      <c r="C247" s="1578"/>
      <c r="D247" s="1751" t="s">
        <v>361</v>
      </c>
      <c r="E247" s="1751"/>
      <c r="F247" s="1751"/>
      <c r="G247" s="46"/>
    </row>
    <row r="248" spans="1:7" ht="13.15">
      <c r="A248" s="1326"/>
      <c r="B248" s="1326"/>
      <c r="C248" s="1578"/>
      <c r="D248" s="1751"/>
      <c r="E248" s="1751"/>
      <c r="F248" s="1751"/>
      <c r="G248" s="46"/>
    </row>
    <row r="249" spans="1:7" ht="13.15">
      <c r="A249" s="463"/>
      <c r="B249" s="463"/>
      <c r="C249" s="463"/>
      <c r="D249" s="3"/>
      <c r="E249" s="4"/>
      <c r="F249" s="4"/>
      <c r="G249" s="46"/>
    </row>
    <row r="250" spans="1:7" ht="13.15">
      <c r="A250" s="1326"/>
      <c r="B250" s="1326"/>
      <c r="C250" s="463"/>
      <c r="D250" s="1726" t="s">
        <v>362</v>
      </c>
      <c r="E250" s="1726"/>
      <c r="F250" s="1726"/>
      <c r="G250" s="46"/>
    </row>
    <row r="251" spans="1:7" ht="15.75" customHeight="1">
      <c r="A251" s="460"/>
      <c r="B251" s="460"/>
      <c r="C251" s="1326"/>
      <c r="D251" s="1733" t="s">
        <v>363</v>
      </c>
      <c r="E251" s="1733"/>
      <c r="F251" s="1733"/>
      <c r="G251" s="46"/>
    </row>
    <row r="252" spans="1:7">
      <c r="A252" s="1326"/>
      <c r="B252" s="1326"/>
      <c r="C252" s="1326"/>
      <c r="D252" s="46"/>
      <c r="E252" s="1561"/>
      <c r="F252" s="1561"/>
      <c r="G252" s="46"/>
    </row>
    <row r="253" spans="1:7" ht="13.15">
      <c r="A253" s="460"/>
      <c r="B253" s="1643" t="s">
        <v>294</v>
      </c>
      <c r="C253" s="1326"/>
      <c r="D253" s="1703" t="s">
        <v>364</v>
      </c>
      <c r="E253" s="1703"/>
      <c r="F253" s="1703"/>
      <c r="G253" s="46"/>
    </row>
    <row r="254" spans="1:7" ht="13.15">
      <c r="A254" s="460"/>
      <c r="B254" s="460"/>
      <c r="C254" s="1326"/>
      <c r="D254" s="1703"/>
      <c r="E254" s="1703"/>
      <c r="F254" s="1703"/>
      <c r="G254" s="46"/>
    </row>
    <row r="255" spans="1:7">
      <c r="A255" s="1326"/>
      <c r="B255" s="1326"/>
      <c r="C255" s="1326"/>
      <c r="D255" s="1561"/>
      <c r="E255" s="1561"/>
      <c r="F255" s="1561"/>
      <c r="G255" s="46"/>
    </row>
    <row r="256" spans="1:7" ht="13.15">
      <c r="A256" s="460"/>
      <c r="B256" s="1643" t="s">
        <v>294</v>
      </c>
      <c r="C256" s="1326"/>
      <c r="D256" s="1717" t="s">
        <v>365</v>
      </c>
      <c r="E256" s="1717"/>
      <c r="F256" s="1717"/>
      <c r="G256" s="46"/>
    </row>
    <row r="257" spans="1:7" ht="13.15">
      <c r="A257" s="460"/>
      <c r="B257" s="460"/>
      <c r="C257" s="1326"/>
      <c r="D257" s="1717"/>
      <c r="E257" s="1717"/>
      <c r="F257" s="1717"/>
      <c r="G257" s="46"/>
    </row>
    <row r="258" spans="1:7" ht="13.15">
      <c r="A258" s="460"/>
      <c r="B258" s="460"/>
      <c r="C258" s="1326"/>
      <c r="D258" s="1717"/>
      <c r="E258" s="1717"/>
      <c r="F258" s="1717"/>
      <c r="G258" s="46"/>
    </row>
    <row r="259" spans="1:7">
      <c r="A259" s="1326"/>
      <c r="B259" s="1326"/>
      <c r="C259" s="1326"/>
      <c r="D259" s="1561"/>
      <c r="E259" s="1561"/>
      <c r="F259" s="1561"/>
      <c r="G259" s="46"/>
    </row>
    <row r="260" spans="1:7" ht="13.15">
      <c r="A260" s="460"/>
      <c r="B260" s="1643" t="s">
        <v>294</v>
      </c>
      <c r="C260" s="1326"/>
      <c r="D260" s="1703" t="s">
        <v>366</v>
      </c>
      <c r="E260" s="1703"/>
      <c r="F260" s="1703"/>
      <c r="G260" s="46"/>
    </row>
    <row r="261" spans="1:7" ht="13.15">
      <c r="A261" s="460"/>
      <c r="B261" s="460"/>
      <c r="C261" s="1326"/>
      <c r="D261" s="1703"/>
      <c r="E261" s="1703"/>
      <c r="F261" s="1703"/>
      <c r="G261" s="46"/>
    </row>
    <row r="262" spans="1:7" ht="13.15">
      <c r="A262" s="1640"/>
      <c r="B262" s="1640"/>
      <c r="C262" s="1326"/>
      <c r="D262" s="46"/>
      <c r="E262" s="1561"/>
      <c r="F262" s="1561"/>
      <c r="G262" s="46"/>
    </row>
    <row r="263" spans="1:7" ht="13.15">
      <c r="A263" s="1723" t="s">
        <v>367</v>
      </c>
      <c r="B263" s="1723"/>
      <c r="C263" s="1723"/>
      <c r="D263" s="1723"/>
      <c r="E263" s="1723"/>
      <c r="F263" s="1723"/>
      <c r="G263" s="1723"/>
    </row>
    <row r="264" spans="1:7" ht="13.15">
      <c r="A264" s="1640"/>
      <c r="B264" s="1640"/>
      <c r="C264" s="1326"/>
      <c r="D264" s="1561"/>
      <c r="E264" s="1561"/>
      <c r="F264" s="1561"/>
      <c r="G264" s="46"/>
    </row>
    <row r="265" spans="1:7" ht="13.15">
      <c r="A265" s="1326"/>
      <c r="B265" s="1326"/>
      <c r="C265" s="1640"/>
      <c r="D265" s="1726" t="s">
        <v>368</v>
      </c>
      <c r="E265" s="1726"/>
      <c r="F265" s="1726"/>
      <c r="G265" s="46"/>
    </row>
    <row r="266" spans="1:7" ht="13.15">
      <c r="A266" s="1326"/>
      <c r="B266" s="1326"/>
      <c r="C266" s="1640"/>
      <c r="D266" s="1716" t="s">
        <v>369</v>
      </c>
      <c r="E266" s="1716"/>
      <c r="F266" s="1716"/>
      <c r="G266" s="46"/>
    </row>
    <row r="267" spans="1:7" ht="13.15">
      <c r="A267" s="1326"/>
      <c r="B267" s="1326"/>
      <c r="C267" s="1640"/>
      <c r="D267" s="162"/>
      <c r="E267" s="46"/>
      <c r="F267" s="46"/>
      <c r="G267" s="46"/>
    </row>
    <row r="268" spans="1:7">
      <c r="A268" s="1641"/>
      <c r="B268" s="1643" t="s">
        <v>294</v>
      </c>
      <c r="C268" s="1326"/>
      <c r="D268" s="1716" t="s">
        <v>370</v>
      </c>
      <c r="E268" s="1716"/>
      <c r="F268" s="1716"/>
      <c r="G268" s="46"/>
    </row>
    <row r="269" spans="1:7" s="29" customFormat="1" ht="13.15">
      <c r="A269" s="232"/>
      <c r="B269" s="232"/>
      <c r="C269" s="1641"/>
      <c r="D269" s="1421"/>
      <c r="E269" s="1422"/>
      <c r="F269" s="1422"/>
      <c r="G269" s="151"/>
    </row>
    <row r="270" spans="1:7" s="29" customFormat="1" ht="13.35" customHeight="1">
      <c r="A270" s="1641"/>
      <c r="B270" s="1643" t="s">
        <v>294</v>
      </c>
      <c r="C270" s="1641"/>
      <c r="D270" s="1728" t="s">
        <v>371</v>
      </c>
      <c r="E270" s="1728"/>
      <c r="F270" s="1728"/>
      <c r="G270" s="151"/>
    </row>
    <row r="271" spans="1:7" s="29" customFormat="1" ht="13.15">
      <c r="A271" s="232"/>
      <c r="B271" s="232"/>
      <c r="C271" s="1641"/>
      <c r="D271" s="1728"/>
      <c r="E271" s="1728"/>
      <c r="F271" s="1728"/>
      <c r="G271" s="151"/>
    </row>
    <row r="272" spans="1:7" s="29" customFormat="1" ht="13.15">
      <c r="A272" s="232"/>
      <c r="B272" s="232"/>
      <c r="C272" s="1641"/>
      <c r="D272" s="1728"/>
      <c r="E272" s="1728"/>
      <c r="F272" s="1728"/>
      <c r="G272" s="151"/>
    </row>
    <row r="273" spans="1:7" s="29" customFormat="1" ht="13.15">
      <c r="A273" s="232"/>
      <c r="B273" s="232"/>
      <c r="C273" s="1641"/>
      <c r="D273" s="1728"/>
      <c r="E273" s="1728"/>
      <c r="F273" s="1728"/>
      <c r="G273" s="151"/>
    </row>
    <row r="274" spans="1:7" s="29" customFormat="1" ht="13.15">
      <c r="A274" s="232"/>
      <c r="B274" s="232"/>
      <c r="C274" s="1641"/>
      <c r="D274" s="1728"/>
      <c r="E274" s="1728"/>
      <c r="F274" s="1728"/>
      <c r="G274" s="151"/>
    </row>
    <row r="275" spans="1:7" s="29" customFormat="1" ht="13.15">
      <c r="A275" s="232"/>
      <c r="B275" s="232"/>
      <c r="C275" s="1641"/>
      <c r="D275" s="1421"/>
      <c r="E275" s="1422"/>
      <c r="F275" s="1422"/>
      <c r="G275" s="151"/>
    </row>
    <row r="276" spans="1:7" s="29" customFormat="1" ht="13.35" customHeight="1">
      <c r="A276" s="1641"/>
      <c r="B276" s="1643" t="s">
        <v>294</v>
      </c>
      <c r="C276" s="1641"/>
      <c r="D276" s="1728" t="s">
        <v>372</v>
      </c>
      <c r="E276" s="1728"/>
      <c r="F276" s="1728"/>
      <c r="G276" s="151"/>
    </row>
    <row r="277" spans="1:7" s="29" customFormat="1">
      <c r="A277" s="1641"/>
      <c r="B277" s="1641"/>
      <c r="C277" s="1641"/>
      <c r="D277" s="1728"/>
      <c r="E277" s="1728"/>
      <c r="F277" s="1728"/>
      <c r="G277" s="151"/>
    </row>
    <row r="278" spans="1:7" s="29" customFormat="1" ht="13.15">
      <c r="A278" s="232"/>
      <c r="B278" s="232"/>
      <c r="C278" s="1641"/>
      <c r="D278" s="1421"/>
      <c r="E278" s="1422"/>
      <c r="F278" s="1422"/>
      <c r="G278" s="151"/>
    </row>
    <row r="279" spans="1:7">
      <c r="A279" s="1641"/>
      <c r="B279" s="1643" t="s">
        <v>294</v>
      </c>
      <c r="C279" s="1326"/>
      <c r="D279" s="1716" t="s">
        <v>373</v>
      </c>
      <c r="E279" s="1716"/>
      <c r="F279" s="1716"/>
      <c r="G279" s="46"/>
    </row>
    <row r="280" spans="1:7">
      <c r="A280" s="1326"/>
      <c r="B280" s="1326"/>
      <c r="C280" s="1326"/>
      <c r="D280" s="46"/>
      <c r="E280" s="1561"/>
      <c r="F280" s="1561"/>
      <c r="G280" s="46"/>
    </row>
    <row r="281" spans="1:7" ht="13.15">
      <c r="A281" s="460"/>
      <c r="B281" s="1643" t="s">
        <v>294</v>
      </c>
      <c r="C281" s="1326"/>
      <c r="D281" s="1717" t="s">
        <v>374</v>
      </c>
      <c r="E281" s="1717"/>
      <c r="F281" s="1717"/>
      <c r="G281" s="46"/>
    </row>
    <row r="282" spans="1:7" ht="13.15">
      <c r="A282" s="460"/>
      <c r="B282" s="460"/>
      <c r="C282" s="1326"/>
      <c r="D282" s="1717"/>
      <c r="E282" s="1717"/>
      <c r="F282" s="1717"/>
      <c r="G282" s="46"/>
    </row>
    <row r="283" spans="1:7" s="462" customFormat="1" ht="13.15">
      <c r="A283" s="460"/>
      <c r="B283" s="460"/>
      <c r="C283" s="1326"/>
      <c r="D283" s="1717"/>
      <c r="E283" s="1717"/>
      <c r="F283" s="1717"/>
      <c r="G283" s="46"/>
    </row>
    <row r="284" spans="1:7" s="462" customFormat="1" ht="13.15">
      <c r="A284" s="460"/>
      <c r="B284" s="460"/>
      <c r="C284" s="1326"/>
      <c r="D284" s="1717"/>
      <c r="E284" s="1717"/>
      <c r="F284" s="1717"/>
      <c r="G284" s="46"/>
    </row>
    <row r="285" spans="1:7" s="462" customFormat="1" ht="13.15">
      <c r="A285" s="460"/>
      <c r="B285" s="460"/>
      <c r="C285" s="1326"/>
      <c r="D285" s="1717"/>
      <c r="E285" s="1717"/>
      <c r="F285" s="1717"/>
      <c r="G285" s="46"/>
    </row>
    <row r="286" spans="1:7" s="462" customFormat="1" ht="13.15">
      <c r="A286" s="460"/>
      <c r="B286" s="460"/>
      <c r="C286" s="1326"/>
      <c r="D286" s="1717"/>
      <c r="E286" s="1717"/>
      <c r="F286" s="1717"/>
      <c r="G286" s="46"/>
    </row>
    <row r="287" spans="1:7" s="462" customFormat="1" ht="13.15">
      <c r="A287" s="460"/>
      <c r="B287" s="460"/>
      <c r="C287" s="1326"/>
      <c r="D287" s="1717"/>
      <c r="E287" s="1717"/>
      <c r="F287" s="1717"/>
      <c r="G287" s="46"/>
    </row>
    <row r="288" spans="1:7" s="462" customFormat="1" ht="13.15">
      <c r="A288" s="460"/>
      <c r="B288" s="460"/>
      <c r="C288" s="1326"/>
      <c r="D288" s="1717"/>
      <c r="E288" s="1717"/>
      <c r="F288" s="1717"/>
      <c r="G288" s="46"/>
    </row>
    <row r="289" spans="1:7" s="462" customFormat="1" ht="13.15">
      <c r="A289" s="460"/>
      <c r="B289" s="460"/>
      <c r="C289" s="1326"/>
      <c r="D289" s="1717"/>
      <c r="E289" s="1717"/>
      <c r="F289" s="1717"/>
      <c r="G289" s="46"/>
    </row>
    <row r="290" spans="1:7" s="462" customFormat="1" ht="13.15">
      <c r="A290" s="460"/>
      <c r="B290" s="460"/>
      <c r="C290" s="1326"/>
      <c r="D290" s="1717"/>
      <c r="E290" s="1717"/>
      <c r="F290" s="1717"/>
      <c r="G290" s="46"/>
    </row>
    <row r="291" spans="1:7" s="462" customFormat="1" ht="13.15">
      <c r="A291" s="460"/>
      <c r="B291" s="460"/>
      <c r="C291" s="1326"/>
      <c r="D291" s="1717"/>
      <c r="E291" s="1717"/>
      <c r="F291" s="1717"/>
      <c r="G291" s="46"/>
    </row>
    <row r="292" spans="1:7" s="462" customFormat="1" ht="13.15">
      <c r="A292" s="460"/>
      <c r="B292" s="460"/>
      <c r="C292" s="1326"/>
      <c r="D292" s="1717"/>
      <c r="E292" s="1717"/>
      <c r="F292" s="1717"/>
      <c r="G292" s="46"/>
    </row>
    <row r="293" spans="1:7" ht="13.15">
      <c r="A293" s="460"/>
      <c r="B293" s="460"/>
      <c r="C293" s="1326"/>
      <c r="D293" s="1717"/>
      <c r="E293" s="1717"/>
      <c r="F293" s="1717"/>
      <c r="G293" s="46"/>
    </row>
    <row r="294" spans="1:7" ht="13.15">
      <c r="A294" s="460"/>
      <c r="B294" s="460"/>
      <c r="C294" s="1326"/>
      <c r="D294" s="1717"/>
      <c r="E294" s="1717"/>
      <c r="F294" s="1717"/>
      <c r="G294" s="46"/>
    </row>
    <row r="295" spans="1:7" ht="13.15">
      <c r="A295" s="460"/>
      <c r="B295" s="460"/>
      <c r="C295" s="1326"/>
      <c r="D295" s="1717"/>
      <c r="E295" s="1717"/>
      <c r="F295" s="1717"/>
      <c r="G295" s="46"/>
    </row>
    <row r="296" spans="1:7">
      <c r="A296" s="1326"/>
      <c r="B296" s="1326"/>
      <c r="C296" s="1326"/>
      <c r="D296" s="1561"/>
      <c r="E296" s="1561"/>
      <c r="F296" s="1561"/>
      <c r="G296" s="46"/>
    </row>
    <row r="297" spans="1:7" ht="13.15">
      <c r="A297" s="460"/>
      <c r="B297" s="1643" t="s">
        <v>294</v>
      </c>
      <c r="C297" s="1326"/>
      <c r="D297" s="1717" t="s">
        <v>375</v>
      </c>
      <c r="E297" s="1717"/>
      <c r="F297" s="1717"/>
      <c r="G297" s="46"/>
    </row>
    <row r="298" spans="1:7">
      <c r="A298" s="1326"/>
      <c r="B298" s="1326"/>
      <c r="C298" s="1326"/>
      <c r="D298" s="1717"/>
      <c r="E298" s="1717"/>
      <c r="F298" s="1717"/>
      <c r="G298" s="46"/>
    </row>
    <row r="299" spans="1:7">
      <c r="A299" s="1326"/>
      <c r="B299" s="1326"/>
      <c r="C299" s="1326"/>
      <c r="D299" s="1717"/>
      <c r="E299" s="1717"/>
      <c r="F299" s="1717"/>
      <c r="G299" s="46"/>
    </row>
    <row r="300" spans="1:7">
      <c r="A300" s="1326"/>
      <c r="B300" s="1326"/>
      <c r="C300" s="1326"/>
      <c r="D300" s="1717"/>
      <c r="E300" s="1717"/>
      <c r="F300" s="1717"/>
      <c r="G300" s="46"/>
    </row>
    <row r="301" spans="1:7">
      <c r="A301" s="1326"/>
      <c r="B301" s="1326"/>
      <c r="C301" s="1326"/>
      <c r="D301" s="1717"/>
      <c r="E301" s="1717"/>
      <c r="F301" s="1717"/>
      <c r="G301" s="46"/>
    </row>
    <row r="302" spans="1:7">
      <c r="A302" s="1326"/>
      <c r="B302" s="1326"/>
      <c r="C302" s="1326"/>
      <c r="D302" s="1717"/>
      <c r="E302" s="1717"/>
      <c r="F302" s="1717"/>
      <c r="G302" s="46"/>
    </row>
    <row r="303" spans="1:7">
      <c r="A303" s="1326"/>
      <c r="B303" s="1326"/>
      <c r="C303" s="1326"/>
      <c r="D303" s="1717"/>
      <c r="E303" s="1717"/>
      <c r="F303" s="1717"/>
      <c r="G303" s="46"/>
    </row>
    <row r="304" spans="1:7">
      <c r="A304" s="1326"/>
      <c r="B304" s="1326"/>
      <c r="C304" s="1326"/>
      <c r="D304" s="1717"/>
      <c r="E304" s="1717"/>
      <c r="F304" s="1717"/>
      <c r="G304" s="46"/>
    </row>
    <row r="305" spans="1:7">
      <c r="A305" s="1326"/>
      <c r="B305" s="1326"/>
      <c r="C305" s="1326"/>
      <c r="D305" s="1717"/>
      <c r="E305" s="1717"/>
      <c r="F305" s="1717"/>
      <c r="G305" s="46"/>
    </row>
    <row r="306" spans="1:7">
      <c r="A306" s="1326"/>
      <c r="B306" s="1326"/>
      <c r="C306" s="1326"/>
      <c r="D306" s="1561"/>
      <c r="E306" s="1561"/>
      <c r="F306" s="1561"/>
      <c r="G306" s="46"/>
    </row>
    <row r="307" spans="1:7" ht="13.15">
      <c r="A307" s="460"/>
      <c r="B307" s="1643" t="s">
        <v>294</v>
      </c>
      <c r="C307" s="1326"/>
      <c r="D307" s="1703" t="s">
        <v>376</v>
      </c>
      <c r="E307" s="1703"/>
      <c r="F307" s="1703"/>
      <c r="G307" s="46"/>
    </row>
    <row r="308" spans="1:7">
      <c r="A308" s="1326"/>
      <c r="B308" s="1326"/>
      <c r="C308" s="1326"/>
      <c r="D308" s="1703"/>
      <c r="E308" s="1703"/>
      <c r="F308" s="1703"/>
      <c r="G308" s="462"/>
    </row>
    <row r="309" spans="1:7">
      <c r="A309" s="1326"/>
      <c r="B309" s="1326"/>
      <c r="C309" s="1326"/>
      <c r="D309" s="1703"/>
      <c r="E309" s="1703"/>
      <c r="F309" s="1703"/>
      <c r="G309" s="462"/>
    </row>
    <row r="310" spans="1:7">
      <c r="A310" s="1326"/>
      <c r="B310" s="1326"/>
      <c r="C310" s="1326"/>
      <c r="D310" s="1703"/>
      <c r="E310" s="1703"/>
      <c r="F310" s="1703"/>
      <c r="G310" s="462"/>
    </row>
    <row r="311" spans="1:7">
      <c r="A311" s="1326"/>
      <c r="B311" s="1326"/>
      <c r="C311" s="1326"/>
      <c r="D311" s="1703"/>
      <c r="E311" s="1703"/>
      <c r="F311" s="1703"/>
      <c r="G311" s="462"/>
    </row>
    <row r="312" spans="1:7">
      <c r="A312" s="1326"/>
      <c r="B312" s="1326"/>
      <c r="C312" s="1326"/>
      <c r="D312" s="1703"/>
      <c r="E312" s="1703"/>
      <c r="F312" s="1703"/>
      <c r="G312" s="462"/>
    </row>
    <row r="313" spans="1:7" s="462" customFormat="1">
      <c r="A313" s="1326"/>
      <c r="B313" s="1326"/>
      <c r="C313" s="1326"/>
      <c r="D313" s="1552"/>
      <c r="E313" s="1552"/>
      <c r="F313" s="1552"/>
    </row>
    <row r="314" spans="1:7" ht="13.5" thickBot="1">
      <c r="A314" s="1326"/>
      <c r="B314" s="1326"/>
      <c r="C314" s="1326"/>
      <c r="D314" s="1734" t="s">
        <v>377</v>
      </c>
      <c r="E314" s="1734"/>
      <c r="F314" s="1734"/>
      <c r="G314" s="462"/>
    </row>
    <row r="315" spans="1:7" s="462" customFormat="1" ht="13.15" thickTop="1">
      <c r="A315" s="1326"/>
      <c r="B315" s="1326"/>
      <c r="C315" s="1326"/>
      <c r="D315" s="1735" t="s">
        <v>378</v>
      </c>
      <c r="E315" s="1735"/>
      <c r="F315" s="1735"/>
    </row>
    <row r="316" spans="1:7">
      <c r="A316" s="189"/>
      <c r="B316" s="189"/>
      <c r="C316" s="189"/>
      <c r="D316" s="1423"/>
      <c r="E316" s="1423"/>
      <c r="F316" s="1561"/>
      <c r="G316" s="462"/>
    </row>
    <row r="317" spans="1:7" ht="13.15">
      <c r="A317" s="460"/>
      <c r="B317" s="1643" t="s">
        <v>294</v>
      </c>
      <c r="C317" s="189"/>
      <c r="D317" s="1736" t="s">
        <v>379</v>
      </c>
      <c r="E317" s="1736"/>
      <c r="F317" s="1736"/>
      <c r="G317" s="462"/>
    </row>
    <row r="318" spans="1:7">
      <c r="A318" s="189"/>
      <c r="B318" s="189"/>
      <c r="C318" s="189"/>
      <c r="D318" s="1423"/>
      <c r="E318" s="1423"/>
      <c r="F318" s="1561"/>
      <c r="G318" s="462"/>
    </row>
    <row r="319" spans="1:7">
      <c r="A319" s="189"/>
      <c r="B319" s="1643" t="s">
        <v>294</v>
      </c>
      <c r="C319" s="189"/>
      <c r="D319" s="1731" t="s">
        <v>380</v>
      </c>
      <c r="E319" s="1731"/>
      <c r="F319" s="1731"/>
      <c r="G319" s="462"/>
    </row>
    <row r="320" spans="1:7">
      <c r="A320" s="189"/>
      <c r="B320" s="189"/>
      <c r="C320" s="189"/>
      <c r="D320" s="1731"/>
      <c r="E320" s="1731"/>
      <c r="F320" s="1731"/>
      <c r="G320" s="462"/>
    </row>
    <row r="321" spans="1:7">
      <c r="A321" s="189"/>
      <c r="B321" s="189"/>
      <c r="C321" s="189"/>
      <c r="D321" s="1731"/>
      <c r="E321" s="1731"/>
      <c r="F321" s="1731"/>
      <c r="G321" s="462"/>
    </row>
    <row r="322" spans="1:7">
      <c r="A322" s="189"/>
      <c r="B322" s="189"/>
      <c r="C322" s="189"/>
      <c r="D322" s="1731"/>
      <c r="E322" s="1731"/>
      <c r="F322" s="1731"/>
      <c r="G322" s="462"/>
    </row>
    <row r="323" spans="1:7" s="462" customFormat="1">
      <c r="A323" s="189"/>
      <c r="B323" s="189"/>
      <c r="C323" s="189"/>
      <c r="D323" s="1731"/>
      <c r="E323" s="1731"/>
      <c r="F323" s="1731"/>
    </row>
    <row r="324" spans="1:7" s="462" customFormat="1">
      <c r="A324" s="189"/>
      <c r="B324" s="189"/>
      <c r="C324" s="189"/>
      <c r="D324" s="1731"/>
      <c r="E324" s="1731"/>
      <c r="F324" s="1731"/>
    </row>
    <row r="325" spans="1:7" s="462" customFormat="1">
      <c r="A325" s="189"/>
      <c r="B325" s="189"/>
      <c r="C325" s="189"/>
      <c r="D325" s="1731"/>
      <c r="E325" s="1731"/>
      <c r="F325" s="1731"/>
    </row>
    <row r="326" spans="1:7" s="462" customFormat="1">
      <c r="A326" s="189"/>
      <c r="B326" s="189"/>
      <c r="C326" s="189"/>
      <c r="D326" s="1731"/>
      <c r="E326" s="1731"/>
      <c r="F326" s="1731"/>
    </row>
    <row r="327" spans="1:7">
      <c r="A327" s="189"/>
      <c r="B327" s="189"/>
      <c r="C327" s="189"/>
      <c r="D327" s="1731"/>
      <c r="E327" s="1731"/>
      <c r="F327" s="1731"/>
      <c r="G327" s="462"/>
    </row>
    <row r="328" spans="1:7">
      <c r="A328" s="189"/>
      <c r="B328" s="189"/>
      <c r="C328" s="189"/>
      <c r="D328" s="1731"/>
      <c r="E328" s="1731"/>
      <c r="F328" s="1731"/>
      <c r="G328" s="462"/>
    </row>
    <row r="329" spans="1:7">
      <c r="A329" s="189"/>
      <c r="B329" s="189"/>
      <c r="C329" s="189"/>
      <c r="D329" s="1731"/>
      <c r="E329" s="1731"/>
      <c r="F329" s="1731"/>
      <c r="G329" s="462"/>
    </row>
    <row r="330" spans="1:7">
      <c r="A330" s="189"/>
      <c r="B330" s="189"/>
      <c r="C330" s="189"/>
      <c r="D330" s="462"/>
      <c r="E330" s="1423"/>
      <c r="F330" s="1561"/>
      <c r="G330" s="462"/>
    </row>
    <row r="331" spans="1:7" ht="13.15">
      <c r="A331" s="460"/>
      <c r="B331" s="1643" t="s">
        <v>294</v>
      </c>
      <c r="C331" s="189"/>
      <c r="D331" s="1729" t="s">
        <v>381</v>
      </c>
      <c r="E331" s="1729"/>
      <c r="F331" s="1729"/>
      <c r="G331" s="462"/>
    </row>
    <row r="332" spans="1:7">
      <c r="A332" s="189"/>
      <c r="B332" s="189"/>
      <c r="C332" s="189"/>
      <c r="D332" s="1729"/>
      <c r="E332" s="1729"/>
      <c r="F332" s="1729"/>
      <c r="G332" s="462"/>
    </row>
    <row r="333" spans="1:7">
      <c r="A333" s="189"/>
      <c r="B333" s="189"/>
      <c r="C333" s="189"/>
      <c r="D333" s="1729"/>
      <c r="E333" s="1729"/>
      <c r="F333" s="1729"/>
      <c r="G333" s="462"/>
    </row>
    <row r="334" spans="1:7">
      <c r="A334" s="189"/>
      <c r="B334" s="189"/>
      <c r="C334" s="189"/>
      <c r="D334" s="1729"/>
      <c r="E334" s="1729"/>
      <c r="F334" s="1729"/>
      <c r="G334" s="462"/>
    </row>
    <row r="335" spans="1:7">
      <c r="A335" s="189"/>
      <c r="B335" s="189"/>
      <c r="C335" s="189"/>
      <c r="D335" s="1424"/>
      <c r="E335" s="1423"/>
      <c r="F335" s="1561"/>
      <c r="G335" s="462"/>
    </row>
    <row r="336" spans="1:7">
      <c r="A336" s="189"/>
      <c r="B336" s="189"/>
      <c r="C336" s="189"/>
      <c r="D336" s="1729" t="s">
        <v>382</v>
      </c>
      <c r="E336" s="1729"/>
      <c r="F336" s="1729"/>
      <c r="G336" s="462"/>
    </row>
    <row r="337" spans="1:7">
      <c r="A337" s="189"/>
      <c r="B337" s="189"/>
      <c r="C337" s="189"/>
      <c r="D337" s="1729"/>
      <c r="E337" s="1729"/>
      <c r="F337" s="1729"/>
      <c r="G337" s="462"/>
    </row>
    <row r="338" spans="1:7">
      <c r="A338" s="189"/>
      <c r="B338" s="189"/>
      <c r="C338" s="189"/>
      <c r="D338" s="1729"/>
      <c r="E338" s="1729"/>
      <c r="F338" s="1729"/>
      <c r="G338" s="462"/>
    </row>
    <row r="339" spans="1:7">
      <c r="A339" s="189"/>
      <c r="B339" s="189"/>
      <c r="C339" s="189"/>
      <c r="D339" s="1729"/>
      <c r="E339" s="1729"/>
      <c r="F339" s="1729"/>
      <c r="G339" s="462"/>
    </row>
    <row r="340" spans="1:7" ht="18" customHeight="1">
      <c r="A340" s="189"/>
      <c r="B340" s="189"/>
      <c r="C340" s="189"/>
      <c r="D340" s="1729"/>
      <c r="E340" s="1729"/>
      <c r="F340" s="1729"/>
      <c r="G340" s="462"/>
    </row>
    <row r="341" spans="1:7">
      <c r="A341" s="189"/>
      <c r="B341" s="189"/>
      <c r="C341" s="189"/>
      <c r="D341" s="1729"/>
      <c r="E341" s="1729"/>
      <c r="F341" s="1729"/>
      <c r="G341" s="462"/>
    </row>
    <row r="342" spans="1:7">
      <c r="A342" s="189"/>
      <c r="B342" s="189"/>
      <c r="C342" s="189"/>
      <c r="D342" s="1729"/>
      <c r="E342" s="1729"/>
      <c r="F342" s="1729"/>
      <c r="G342" s="462"/>
    </row>
    <row r="343" spans="1:7">
      <c r="A343" s="189"/>
      <c r="B343" s="189"/>
      <c r="C343" s="189"/>
      <c r="D343" s="1729"/>
      <c r="E343" s="1729"/>
      <c r="F343" s="1729"/>
      <c r="G343" s="462"/>
    </row>
    <row r="344" spans="1:7" ht="8.25" customHeight="1">
      <c r="A344" s="189"/>
      <c r="B344" s="189"/>
      <c r="C344" s="189"/>
      <c r="D344" s="1729"/>
      <c r="E344" s="1729"/>
      <c r="F344" s="1729"/>
      <c r="G344" s="462"/>
    </row>
    <row r="345" spans="1:7" ht="13.35" customHeight="1">
      <c r="A345" s="189"/>
      <c r="B345" s="189"/>
      <c r="C345" s="189"/>
      <c r="D345" s="1730" t="s">
        <v>383</v>
      </c>
      <c r="E345" s="1730"/>
      <c r="F345" s="1730"/>
      <c r="G345" s="462"/>
    </row>
    <row r="346" spans="1:7">
      <c r="A346" s="189"/>
      <c r="B346" s="189"/>
      <c r="C346" s="189"/>
      <c r="D346" s="1730"/>
      <c r="E346" s="1730"/>
      <c r="F346" s="1730"/>
      <c r="G346" s="462"/>
    </row>
    <row r="347" spans="1:7">
      <c r="A347" s="189"/>
      <c r="B347" s="189"/>
      <c r="C347" s="189"/>
      <c r="D347" s="1730"/>
      <c r="E347" s="1730"/>
      <c r="F347" s="1730"/>
      <c r="G347" s="462"/>
    </row>
    <row r="348" spans="1:7" s="462" customFormat="1">
      <c r="A348" s="189"/>
      <c r="B348" s="189"/>
      <c r="C348" s="189"/>
      <c r="D348" s="1730"/>
      <c r="E348" s="1730"/>
      <c r="F348" s="1730"/>
    </row>
    <row r="349" spans="1:7" s="462" customFormat="1">
      <c r="A349" s="189"/>
      <c r="B349" s="189"/>
      <c r="C349" s="189"/>
      <c r="D349" s="1730"/>
      <c r="E349" s="1730"/>
      <c r="F349" s="1730"/>
    </row>
    <row r="350" spans="1:7" s="462" customFormat="1">
      <c r="A350" s="189"/>
      <c r="B350" s="189"/>
      <c r="C350" s="189"/>
      <c r="D350" s="1730"/>
      <c r="E350" s="1730"/>
      <c r="F350" s="1730"/>
    </row>
    <row r="351" spans="1:7" s="462" customFormat="1">
      <c r="A351" s="189"/>
      <c r="B351" s="189"/>
      <c r="C351" s="189"/>
      <c r="D351" s="1730"/>
      <c r="E351" s="1730"/>
      <c r="F351" s="1730"/>
    </row>
    <row r="352" spans="1:7" s="462" customFormat="1">
      <c r="A352" s="189"/>
      <c r="B352" s="189"/>
      <c r="C352" s="189"/>
      <c r="D352" s="1730"/>
      <c r="E352" s="1730"/>
      <c r="F352" s="1730"/>
    </row>
    <row r="353" spans="1:7">
      <c r="A353" s="189"/>
      <c r="B353" s="189"/>
      <c r="C353" s="189"/>
      <c r="D353" s="1730"/>
      <c r="E353" s="1730"/>
      <c r="F353" s="1730"/>
      <c r="G353" s="462"/>
    </row>
    <row r="354" spans="1:7">
      <c r="A354" s="189"/>
      <c r="B354" s="189"/>
      <c r="C354" s="189"/>
      <c r="D354" s="1730"/>
      <c r="E354" s="1730"/>
      <c r="F354" s="1730"/>
      <c r="G354" s="462"/>
    </row>
    <row r="355" spans="1:7">
      <c r="A355" s="189"/>
      <c r="B355" s="189"/>
      <c r="C355" s="189"/>
      <c r="D355" s="1730"/>
      <c r="E355" s="1730"/>
      <c r="F355" s="1730"/>
      <c r="G355" s="462"/>
    </row>
    <row r="356" spans="1:7">
      <c r="A356" s="189"/>
      <c r="B356" s="189"/>
      <c r="C356" s="189"/>
      <c r="D356" s="1730"/>
      <c r="E356" s="1730"/>
      <c r="F356" s="1730"/>
      <c r="G356" s="462"/>
    </row>
    <row r="357" spans="1:7">
      <c r="A357" s="189"/>
      <c r="B357" s="189"/>
      <c r="C357" s="291"/>
      <c r="D357" s="1730"/>
      <c r="E357" s="1730"/>
      <c r="F357" s="1730"/>
      <c r="G357" s="462"/>
    </row>
    <row r="358" spans="1:7">
      <c r="A358" s="189"/>
      <c r="B358" s="189"/>
      <c r="C358" s="291"/>
      <c r="D358" s="1730"/>
      <c r="E358" s="1730"/>
      <c r="F358" s="1730"/>
      <c r="G358" s="462"/>
    </row>
    <row r="359" spans="1:7">
      <c r="A359" s="189"/>
      <c r="B359" s="189"/>
      <c r="C359" s="189"/>
      <c r="D359" s="1730"/>
      <c r="E359" s="1730"/>
      <c r="F359" s="1730"/>
      <c r="G359" s="462"/>
    </row>
    <row r="360" spans="1:7">
      <c r="A360" s="189"/>
      <c r="B360" s="189"/>
      <c r="C360" s="291"/>
      <c r="D360" s="1730"/>
      <c r="E360" s="1730"/>
      <c r="F360" s="1730"/>
      <c r="G360" s="462"/>
    </row>
    <row r="361" spans="1:7">
      <c r="A361" s="189"/>
      <c r="B361" s="189"/>
      <c r="C361" s="291"/>
      <c r="D361" s="1730"/>
      <c r="E361" s="1730"/>
      <c r="F361" s="1730"/>
      <c r="G361" s="462"/>
    </row>
    <row r="362" spans="1:7">
      <c r="A362" s="189"/>
      <c r="B362" s="189"/>
      <c r="C362" s="291"/>
      <c r="D362" s="1730"/>
      <c r="E362" s="1730"/>
      <c r="F362" s="1730"/>
      <c r="G362" s="462"/>
    </row>
    <row r="363" spans="1:7">
      <c r="A363" s="189"/>
      <c r="B363" s="189"/>
      <c r="C363" s="189"/>
      <c r="D363" s="1424"/>
      <c r="E363" s="1423"/>
      <c r="F363" s="1561"/>
      <c r="G363" s="462"/>
    </row>
    <row r="364" spans="1:7">
      <c r="A364" s="189"/>
      <c r="B364" s="1643" t="s">
        <v>294</v>
      </c>
      <c r="C364" s="189"/>
      <c r="D364" s="1730" t="s">
        <v>384</v>
      </c>
      <c r="E364" s="1730"/>
      <c r="F364" s="1730"/>
      <c r="G364" s="462"/>
    </row>
    <row r="365" spans="1:7">
      <c r="A365" s="189"/>
      <c r="B365" s="189"/>
      <c r="C365" s="189"/>
      <c r="D365" s="1730"/>
      <c r="E365" s="1730"/>
      <c r="F365" s="1730"/>
      <c r="G365" s="462"/>
    </row>
    <row r="366" spans="1:7">
      <c r="A366" s="189"/>
      <c r="B366" s="189"/>
      <c r="C366" s="189"/>
      <c r="D366" s="1423"/>
      <c r="E366" s="1423"/>
      <c r="F366" s="1561"/>
      <c r="G366" s="462"/>
    </row>
    <row r="367" spans="1:7" ht="13.15">
      <c r="A367" s="460"/>
      <c r="B367" s="1643" t="s">
        <v>294</v>
      </c>
      <c r="C367" s="189"/>
      <c r="D367" s="1731" t="s">
        <v>385</v>
      </c>
      <c r="E367" s="1731"/>
      <c r="F367" s="1731"/>
      <c r="G367" s="462"/>
    </row>
    <row r="368" spans="1:7" ht="13.15">
      <c r="A368" s="290"/>
      <c r="B368" s="290"/>
      <c r="C368" s="189"/>
      <c r="D368" s="1731"/>
      <c r="E368" s="1731"/>
      <c r="F368" s="1731"/>
      <c r="G368" s="462"/>
    </row>
    <row r="369" spans="1:7" ht="13.15">
      <c r="A369" s="290"/>
      <c r="B369" s="290"/>
      <c r="C369" s="189"/>
      <c r="D369" s="1731"/>
      <c r="E369" s="1731"/>
      <c r="F369" s="1731"/>
      <c r="G369" s="462"/>
    </row>
    <row r="370" spans="1:7" ht="13.15">
      <c r="A370" s="290"/>
      <c r="B370" s="290"/>
      <c r="C370" s="189"/>
      <c r="D370" s="1731"/>
      <c r="E370" s="1731"/>
      <c r="F370" s="1731"/>
      <c r="G370" s="462"/>
    </row>
    <row r="371" spans="1:7" ht="13.15">
      <c r="A371" s="290"/>
      <c r="B371" s="290"/>
      <c r="C371" s="189"/>
      <c r="D371" s="1731"/>
      <c r="E371" s="1731"/>
      <c r="F371" s="1731"/>
      <c r="G371" s="462"/>
    </row>
    <row r="372" spans="1:7">
      <c r="A372" s="1326"/>
      <c r="B372" s="1326"/>
      <c r="C372" s="1326"/>
      <c r="D372" s="1561"/>
      <c r="E372" s="1561"/>
      <c r="F372" s="1561"/>
      <c r="G372" s="462"/>
    </row>
    <row r="373" spans="1:7" ht="13.15">
      <c r="A373" s="460"/>
      <c r="B373" s="1643" t="s">
        <v>294</v>
      </c>
      <c r="C373" s="1339"/>
      <c r="D373" s="1703" t="s">
        <v>386</v>
      </c>
      <c r="E373" s="1703"/>
      <c r="F373" s="1703"/>
      <c r="G373" s="462"/>
    </row>
    <row r="374" spans="1:7" ht="13.15">
      <c r="A374" s="460"/>
      <c r="B374" s="460"/>
      <c r="C374" s="1326"/>
      <c r="D374" s="1703"/>
      <c r="E374" s="1703"/>
      <c r="F374" s="1703"/>
      <c r="G374" s="462"/>
    </row>
    <row r="375" spans="1:7">
      <c r="A375" s="1326"/>
      <c r="B375" s="1326"/>
      <c r="C375" s="1326"/>
      <c r="D375" s="1703"/>
      <c r="E375" s="1703"/>
      <c r="F375" s="1703"/>
      <c r="G375" s="462"/>
    </row>
    <row r="376" spans="1:7">
      <c r="A376" s="1326"/>
      <c r="B376" s="1326"/>
      <c r="C376" s="1326"/>
      <c r="D376" s="1703"/>
      <c r="E376" s="1703"/>
      <c r="F376" s="1703"/>
      <c r="G376" s="462"/>
    </row>
    <row r="377" spans="1:7">
      <c r="A377" s="1326"/>
      <c r="B377" s="1326"/>
      <c r="C377" s="1326"/>
      <c r="D377" s="1703"/>
      <c r="E377" s="1703"/>
      <c r="F377" s="1703"/>
      <c r="G377" s="462"/>
    </row>
    <row r="378" spans="1:7">
      <c r="A378" s="1326"/>
      <c r="B378" s="1326"/>
      <c r="C378" s="1326"/>
      <c r="D378" s="1703"/>
      <c r="E378" s="1703"/>
      <c r="F378" s="1703"/>
      <c r="G378" s="462"/>
    </row>
    <row r="379" spans="1:7">
      <c r="A379" s="1326"/>
      <c r="B379" s="1326"/>
      <c r="C379" s="1326"/>
      <c r="D379" s="1703"/>
      <c r="E379" s="1703"/>
      <c r="F379" s="1703"/>
      <c r="G379" s="462"/>
    </row>
    <row r="380" spans="1:7">
      <c r="A380" s="1326"/>
      <c r="B380" s="1326"/>
      <c r="C380" s="1326"/>
      <c r="D380" s="1703"/>
      <c r="E380" s="1703"/>
      <c r="F380" s="1703"/>
      <c r="G380" s="462"/>
    </row>
    <row r="381" spans="1:7">
      <c r="A381" s="1326"/>
      <c r="B381" s="1326"/>
      <c r="C381" s="1326"/>
      <c r="D381" s="1703"/>
      <c r="E381" s="1703"/>
      <c r="F381" s="1703"/>
      <c r="G381" s="462"/>
    </row>
    <row r="382" spans="1:7">
      <c r="A382" s="1326"/>
      <c r="B382" s="1326"/>
      <c r="C382" s="1326"/>
      <c r="D382" s="1703"/>
      <c r="E382" s="1703"/>
      <c r="F382" s="1703"/>
      <c r="G382" s="462"/>
    </row>
    <row r="383" spans="1:7">
      <c r="A383" s="1326"/>
      <c r="B383" s="1326"/>
      <c r="C383" s="1326"/>
      <c r="D383" s="1703"/>
      <c r="E383" s="1703"/>
      <c r="F383" s="1703"/>
      <c r="G383" s="462"/>
    </row>
    <row r="384" spans="1:7">
      <c r="A384" s="1326"/>
      <c r="B384" s="1326"/>
      <c r="C384" s="1326"/>
      <c r="D384" s="1703"/>
      <c r="E384" s="1703"/>
      <c r="F384" s="1703"/>
      <c r="G384" s="462"/>
    </row>
    <row r="385" spans="1:7">
      <c r="A385" s="1326"/>
      <c r="B385" s="1326"/>
      <c r="C385" s="1326"/>
      <c r="D385" s="1703"/>
      <c r="E385" s="1703"/>
      <c r="F385" s="1703"/>
      <c r="G385" s="462"/>
    </row>
    <row r="386" spans="1:7">
      <c r="A386" s="462"/>
      <c r="B386" s="462"/>
      <c r="C386" s="462"/>
      <c r="D386" s="1703"/>
      <c r="E386" s="1703"/>
      <c r="F386" s="1703"/>
      <c r="G386" s="462"/>
    </row>
    <row r="387" spans="1:7">
      <c r="A387" s="462"/>
      <c r="B387" s="462"/>
      <c r="C387" s="462"/>
      <c r="D387" s="1703"/>
      <c r="E387" s="1703"/>
      <c r="F387" s="1703"/>
      <c r="G387" s="462"/>
    </row>
    <row r="388" spans="1:7">
      <c r="A388" s="462"/>
      <c r="B388" s="462"/>
      <c r="C388" s="462"/>
      <c r="D388" s="1703"/>
      <c r="E388" s="1703"/>
      <c r="F388" s="1703"/>
      <c r="G388" s="462"/>
    </row>
    <row r="389" spans="1:7">
      <c r="A389" s="462"/>
      <c r="B389" s="462"/>
      <c r="C389" s="462"/>
      <c r="D389" s="1703"/>
      <c r="E389" s="1703"/>
      <c r="F389" s="1703"/>
      <c r="G389" s="462"/>
    </row>
    <row r="390" spans="1:7">
      <c r="A390" s="462"/>
      <c r="B390" s="462"/>
      <c r="C390" s="462"/>
      <c r="D390" s="1703"/>
      <c r="E390" s="1703"/>
      <c r="F390" s="1703"/>
      <c r="G390" s="462"/>
    </row>
    <row r="391" spans="1:7">
      <c r="A391" s="462"/>
      <c r="B391" s="462"/>
      <c r="C391" s="462"/>
      <c r="D391" s="1703"/>
      <c r="E391" s="1703"/>
      <c r="F391" s="1703"/>
      <c r="G391" s="462"/>
    </row>
    <row r="392" spans="1:7">
      <c r="A392" s="462"/>
      <c r="B392" s="462"/>
      <c r="C392" s="462"/>
      <c r="D392" s="1703"/>
      <c r="E392" s="1703"/>
      <c r="F392" s="1703"/>
      <c r="G392" s="462"/>
    </row>
    <row r="393" spans="1:7">
      <c r="A393" s="462"/>
      <c r="B393" s="462"/>
      <c r="C393" s="462"/>
      <c r="D393" s="1703"/>
      <c r="E393" s="1703"/>
      <c r="F393" s="1703"/>
      <c r="G393" s="462"/>
    </row>
    <row r="394" spans="1:7">
      <c r="A394" s="462"/>
      <c r="B394" s="462"/>
      <c r="C394" s="462"/>
      <c r="D394" s="1703"/>
      <c r="E394" s="1703"/>
      <c r="F394" s="1703"/>
      <c r="G394" s="462"/>
    </row>
    <row r="395" spans="1:7">
      <c r="A395" s="462"/>
      <c r="B395" s="462"/>
      <c r="C395" s="462"/>
      <c r="D395" s="1703"/>
      <c r="E395" s="1703"/>
      <c r="F395" s="1703"/>
      <c r="G395" s="462"/>
    </row>
    <row r="396" spans="1:7">
      <c r="A396" s="462"/>
      <c r="B396" s="462"/>
      <c r="C396" s="462"/>
      <c r="D396" s="1703"/>
      <c r="E396" s="1703"/>
      <c r="F396" s="1703"/>
      <c r="G396" s="462"/>
    </row>
    <row r="397" spans="1:7">
      <c r="A397" s="462"/>
      <c r="B397" s="462"/>
      <c r="C397" s="462"/>
      <c r="D397" s="1703"/>
      <c r="E397" s="1703"/>
      <c r="F397" s="1703"/>
      <c r="G397" s="462"/>
    </row>
    <row r="398" spans="1:7">
      <c r="A398" s="462"/>
      <c r="B398" s="462"/>
      <c r="C398" s="462"/>
      <c r="D398" s="1703"/>
      <c r="E398" s="1703"/>
      <c r="F398" s="1703"/>
      <c r="G398" s="462"/>
    </row>
    <row r="399" spans="1:7">
      <c r="A399" s="462"/>
      <c r="B399" s="462"/>
      <c r="C399" s="462"/>
      <c r="D399" s="1703"/>
      <c r="E399" s="1703"/>
      <c r="F399" s="1703"/>
      <c r="G399" s="462"/>
    </row>
    <row r="400" spans="1:7">
      <c r="A400" s="462"/>
      <c r="B400" s="462"/>
      <c r="C400" s="462"/>
      <c r="D400" s="1703"/>
      <c r="E400" s="1703"/>
      <c r="F400" s="1703"/>
      <c r="G400" s="462"/>
    </row>
    <row r="401" spans="1:7">
      <c r="A401" s="462"/>
      <c r="B401" s="462"/>
      <c r="C401" s="462"/>
      <c r="D401" s="1703"/>
      <c r="E401" s="1703"/>
      <c r="F401" s="1703"/>
      <c r="G401" s="462"/>
    </row>
    <row r="402" spans="1:7" s="23" customFormat="1">
      <c r="A402" s="1326"/>
      <c r="B402" s="1326"/>
      <c r="C402" s="1326"/>
      <c r="D402" s="1703"/>
      <c r="E402" s="1703"/>
      <c r="F402" s="1703"/>
      <c r="G402" s="115"/>
    </row>
    <row r="403" spans="1:7" s="23" customFormat="1" ht="40.9" customHeight="1">
      <c r="A403" s="1326"/>
      <c r="B403" s="1326"/>
      <c r="C403" s="1326"/>
      <c r="D403" s="1703"/>
      <c r="E403" s="1703"/>
      <c r="F403" s="1703"/>
      <c r="G403" s="115"/>
    </row>
    <row r="404" spans="1:7" s="23" customFormat="1">
      <c r="A404" s="1326"/>
      <c r="B404" s="1326"/>
      <c r="C404" s="1326"/>
      <c r="D404" s="1561"/>
      <c r="E404" s="1561"/>
      <c r="F404" s="1561"/>
      <c r="G404" s="115"/>
    </row>
    <row r="405" spans="1:7" ht="13.15">
      <c r="A405" s="460"/>
      <c r="B405" s="1643" t="s">
        <v>294</v>
      </c>
      <c r="C405" s="1339"/>
      <c r="D405" s="1716" t="s">
        <v>387</v>
      </c>
      <c r="E405" s="1716"/>
      <c r="F405" s="1716"/>
      <c r="G405" s="46"/>
    </row>
    <row r="406" spans="1:7">
      <c r="A406" s="1326"/>
      <c r="B406" s="1326"/>
      <c r="C406" s="1326"/>
      <c r="D406" s="1732" t="s">
        <v>388</v>
      </c>
      <c r="E406" s="1732"/>
      <c r="F406" s="1732"/>
      <c r="G406" s="46"/>
    </row>
    <row r="407" spans="1:7">
      <c r="A407" s="1326"/>
      <c r="B407" s="1326"/>
      <c r="C407" s="1326"/>
      <c r="D407" s="1717" t="s">
        <v>389</v>
      </c>
      <c r="E407" s="1717"/>
      <c r="F407" s="1717"/>
      <c r="G407" s="46"/>
    </row>
    <row r="408" spans="1:7">
      <c r="A408" s="1326"/>
      <c r="B408" s="1326"/>
      <c r="C408" s="1326"/>
      <c r="D408" s="1717"/>
      <c r="E408" s="1717"/>
      <c r="F408" s="1717"/>
      <c r="G408" s="46"/>
    </row>
    <row r="409" spans="1:7">
      <c r="A409" s="1326"/>
      <c r="B409" s="1326"/>
      <c r="C409" s="1326"/>
      <c r="D409" s="1717"/>
      <c r="E409" s="1717"/>
      <c r="F409" s="1717"/>
      <c r="G409" s="46"/>
    </row>
    <row r="410" spans="1:7">
      <c r="A410" s="1326"/>
      <c r="B410" s="1326"/>
      <c r="C410" s="1326"/>
      <c r="D410" s="1717"/>
      <c r="E410" s="1717"/>
      <c r="F410" s="1717"/>
      <c r="G410" s="46"/>
    </row>
    <row r="411" spans="1:7">
      <c r="A411" s="1326"/>
      <c r="B411" s="1326"/>
      <c r="C411" s="1326"/>
      <c r="D411" s="1561"/>
      <c r="E411" s="1561"/>
      <c r="F411" s="1561"/>
      <c r="G411" s="462"/>
    </row>
    <row r="412" spans="1:7" ht="13.15">
      <c r="A412" s="460"/>
      <c r="B412" s="1643" t="s">
        <v>294</v>
      </c>
      <c r="C412" s="1339"/>
      <c r="D412" s="1703" t="s">
        <v>390</v>
      </c>
      <c r="E412" s="1703"/>
      <c r="F412" s="1703"/>
      <c r="G412" s="462"/>
    </row>
    <row r="413" spans="1:7">
      <c r="A413" s="1326"/>
      <c r="B413" s="1326"/>
      <c r="C413" s="1326"/>
      <c r="D413" s="1703"/>
      <c r="E413" s="1703"/>
      <c r="F413" s="1703"/>
      <c r="G413" s="462"/>
    </row>
    <row r="414" spans="1:7">
      <c r="A414" s="1326"/>
      <c r="B414" s="1326"/>
      <c r="C414" s="1326"/>
      <c r="D414" s="1703"/>
      <c r="E414" s="1703"/>
      <c r="F414" s="1703"/>
      <c r="G414" s="462"/>
    </row>
    <row r="415" spans="1:7" s="462" customFormat="1">
      <c r="A415" s="1326"/>
      <c r="B415" s="1326"/>
      <c r="C415" s="1326"/>
      <c r="D415" s="1552"/>
      <c r="E415" s="1552"/>
      <c r="F415" s="1552"/>
    </row>
    <row r="416" spans="1:7" ht="13.15">
      <c r="A416" s="1326"/>
      <c r="B416" s="1643" t="s">
        <v>294</v>
      </c>
      <c r="C416" s="460"/>
      <c r="D416" s="1717" t="s">
        <v>391</v>
      </c>
      <c r="E416" s="1717"/>
      <c r="F416" s="1717"/>
      <c r="G416" s="462"/>
    </row>
    <row r="417" spans="1:7">
      <c r="A417" s="1326"/>
      <c r="B417" s="1326"/>
      <c r="C417" s="1326"/>
      <c r="D417" s="1717"/>
      <c r="E417" s="1717"/>
      <c r="F417" s="1717"/>
      <c r="G417" s="462"/>
    </row>
    <row r="418" spans="1:7">
      <c r="A418" s="1326"/>
      <c r="B418" s="1326"/>
      <c r="C418" s="1326"/>
      <c r="D418" s="1561"/>
      <c r="E418" s="1561"/>
      <c r="F418" s="1561"/>
      <c r="G418" s="462"/>
    </row>
    <row r="419" spans="1:7" ht="13.15">
      <c r="A419" s="1326"/>
      <c r="B419" s="1643" t="s">
        <v>294</v>
      </c>
      <c r="C419" s="460"/>
      <c r="D419" s="1717" t="s">
        <v>392</v>
      </c>
      <c r="E419" s="1717"/>
      <c r="F419" s="1717"/>
      <c r="G419" s="462"/>
    </row>
    <row r="420" spans="1:7">
      <c r="A420" s="1326"/>
      <c r="B420" s="1326"/>
      <c r="C420" s="1326"/>
      <c r="D420" s="1717"/>
      <c r="E420" s="1717"/>
      <c r="F420" s="1717"/>
      <c r="G420" s="462"/>
    </row>
    <row r="421" spans="1:7">
      <c r="A421" s="1326"/>
      <c r="B421" s="1326"/>
      <c r="C421" s="1326"/>
      <c r="D421" s="1717"/>
      <c r="E421" s="1717"/>
      <c r="F421" s="1717"/>
      <c r="G421" s="462"/>
    </row>
    <row r="422" spans="1:7">
      <c r="A422" s="1326"/>
      <c r="B422" s="1326"/>
      <c r="C422" s="1326"/>
      <c r="D422" s="1717"/>
      <c r="E422" s="1717"/>
      <c r="F422" s="1717"/>
      <c r="G422" s="462"/>
    </row>
    <row r="423" spans="1:7">
      <c r="A423" s="1326"/>
      <c r="B423" s="1643" t="s">
        <v>294</v>
      </c>
      <c r="C423" s="1326"/>
      <c r="D423" s="1717"/>
      <c r="E423" s="1717"/>
      <c r="F423" s="1717"/>
      <c r="G423" s="462"/>
    </row>
    <row r="424" spans="1:7">
      <c r="A424" s="462"/>
      <c r="B424" s="462"/>
      <c r="C424" s="462"/>
      <c r="D424" s="1717"/>
      <c r="E424" s="1717"/>
      <c r="F424" s="1717"/>
      <c r="G424" s="462"/>
    </row>
    <row r="425" spans="1:7">
      <c r="A425" s="462"/>
      <c r="B425" s="1326"/>
      <c r="C425" s="462"/>
      <c r="D425" s="1717"/>
      <c r="E425" s="1717"/>
      <c r="F425" s="1717"/>
      <c r="G425" s="462"/>
    </row>
    <row r="426" spans="1:7">
      <c r="A426" s="462"/>
      <c r="B426" s="1643" t="s">
        <v>294</v>
      </c>
      <c r="C426" s="462"/>
      <c r="D426" s="1717"/>
      <c r="E426" s="1717"/>
      <c r="F426" s="1717"/>
      <c r="G426" s="462"/>
    </row>
    <row r="427" spans="1:7">
      <c r="A427" s="462"/>
      <c r="B427" s="462"/>
      <c r="C427" s="462"/>
      <c r="D427" s="1717"/>
      <c r="E427" s="1717"/>
      <c r="F427" s="1717"/>
      <c r="G427" s="462"/>
    </row>
    <row r="428" spans="1:7">
      <c r="A428" s="462"/>
      <c r="B428" s="1326"/>
      <c r="C428" s="462"/>
      <c r="D428" s="1717"/>
      <c r="E428" s="1717"/>
      <c r="F428" s="1717"/>
      <c r="G428" s="462"/>
    </row>
    <row r="429" spans="1:7">
      <c r="A429" s="462"/>
      <c r="B429" s="1326"/>
      <c r="C429" s="462"/>
      <c r="D429" s="1717"/>
      <c r="E429" s="1717"/>
      <c r="F429" s="1717"/>
      <c r="G429" s="462"/>
    </row>
    <row r="430" spans="1:7">
      <c r="A430" s="462"/>
      <c r="B430" s="1643" t="s">
        <v>294</v>
      </c>
      <c r="C430" s="462"/>
      <c r="D430" s="1717"/>
      <c r="E430" s="1717"/>
      <c r="F430" s="1717"/>
      <c r="G430" s="462"/>
    </row>
    <row r="431" spans="1:7">
      <c r="A431" s="462"/>
      <c r="B431" s="462"/>
      <c r="C431" s="462"/>
      <c r="D431" s="1717"/>
      <c r="E431" s="1717"/>
      <c r="F431" s="1717"/>
      <c r="G431" s="462"/>
    </row>
    <row r="432" spans="1:7">
      <c r="A432" s="462"/>
      <c r="B432" s="1643" t="s">
        <v>294</v>
      </c>
      <c r="C432" s="462"/>
      <c r="D432" s="1717"/>
      <c r="E432" s="1717"/>
      <c r="F432" s="1717"/>
      <c r="G432" s="462"/>
    </row>
    <row r="433" spans="1:7" s="462" customFormat="1">
      <c r="D433" s="1560"/>
      <c r="E433" s="1560"/>
      <c r="F433" s="1560"/>
    </row>
    <row r="434" spans="1:7">
      <c r="A434" s="462"/>
      <c r="B434" s="1643" t="s">
        <v>294</v>
      </c>
      <c r="C434" s="462"/>
      <c r="D434" s="1717" t="s">
        <v>393</v>
      </c>
      <c r="E434" s="1717"/>
      <c r="F434" s="1717"/>
      <c r="G434" s="462"/>
    </row>
    <row r="435" spans="1:7">
      <c r="A435" s="462"/>
      <c r="B435" s="462"/>
      <c r="C435" s="462"/>
      <c r="D435" s="1717"/>
      <c r="E435" s="1717"/>
      <c r="F435" s="1717"/>
      <c r="G435" s="462"/>
    </row>
    <row r="436" spans="1:7">
      <c r="A436" s="462"/>
      <c r="B436" s="462"/>
      <c r="C436" s="462"/>
      <c r="D436" s="1717"/>
      <c r="E436" s="1717"/>
      <c r="F436" s="1717"/>
      <c r="G436" s="462"/>
    </row>
    <row r="437" spans="1:7">
      <c r="A437" s="462"/>
      <c r="B437" s="462"/>
      <c r="C437" s="462"/>
      <c r="D437" s="1717"/>
      <c r="E437" s="1717"/>
      <c r="F437" s="1717"/>
      <c r="G437" s="462"/>
    </row>
    <row r="438" spans="1:7">
      <c r="A438" s="1326"/>
      <c r="B438" s="1326"/>
      <c r="C438" s="1326"/>
      <c r="D438" s="1717"/>
      <c r="E438" s="1717"/>
      <c r="F438" s="1717"/>
      <c r="G438" s="46"/>
    </row>
    <row r="439" spans="1:7">
      <c r="A439" s="1326"/>
      <c r="B439" s="1326"/>
      <c r="C439" s="1326"/>
      <c r="D439" s="1561"/>
      <c r="E439" s="1561"/>
      <c r="F439" s="1561"/>
      <c r="G439" s="46"/>
    </row>
    <row r="440" spans="1:7">
      <c r="A440" s="1326"/>
      <c r="B440" s="1643" t="s">
        <v>294</v>
      </c>
      <c r="C440" s="1326"/>
      <c r="D440" s="1718" t="s">
        <v>394</v>
      </c>
      <c r="E440" s="1718"/>
      <c r="F440" s="1718"/>
      <c r="G440" s="46"/>
    </row>
    <row r="441" spans="1:7">
      <c r="A441" s="1561"/>
      <c r="B441" s="1561"/>
      <c r="C441" s="1326"/>
      <c r="D441" s="46"/>
      <c r="E441" s="46"/>
      <c r="F441" s="46"/>
      <c r="G441" s="46"/>
    </row>
    <row r="442" spans="1:7" ht="13.15">
      <c r="A442" s="1723" t="s">
        <v>395</v>
      </c>
      <c r="B442" s="1723"/>
      <c r="C442" s="1723"/>
      <c r="D442" s="1723"/>
      <c r="E442" s="1723"/>
      <c r="F442" s="1723"/>
      <c r="G442" s="1723"/>
    </row>
    <row r="443" spans="1:7">
      <c r="A443" s="1561"/>
      <c r="B443" s="1561"/>
      <c r="C443" s="1326"/>
      <c r="D443" s="46"/>
      <c r="E443" s="46"/>
      <c r="F443" s="46"/>
      <c r="G443" s="46"/>
    </row>
    <row r="444" spans="1:7" ht="13.15">
      <c r="A444" s="1326"/>
      <c r="B444" s="1326"/>
      <c r="C444" s="1326"/>
      <c r="D444" s="1719" t="s">
        <v>396</v>
      </c>
      <c r="E444" s="1719"/>
      <c r="F444" s="1719"/>
      <c r="G444" s="46"/>
    </row>
    <row r="445" spans="1:7" s="29" customFormat="1" ht="13.15">
      <c r="A445" s="232"/>
      <c r="B445" s="232"/>
      <c r="C445" s="1641"/>
      <c r="D445" s="1720" t="s">
        <v>397</v>
      </c>
      <c r="E445" s="1720"/>
      <c r="F445" s="1720"/>
      <c r="G445" s="151"/>
    </row>
    <row r="446" spans="1:7" s="29" customFormat="1" ht="13.15">
      <c r="A446" s="232"/>
      <c r="B446" s="232"/>
      <c r="C446" s="1641"/>
      <c r="D446" s="1562"/>
      <c r="E446" s="4"/>
      <c r="F446" s="4"/>
      <c r="G446" s="151"/>
    </row>
    <row r="447" spans="1:7" s="29" customFormat="1" ht="13.15">
      <c r="A447" s="460"/>
      <c r="B447" s="1643" t="s">
        <v>294</v>
      </c>
      <c r="C447" s="1641"/>
      <c r="D447" s="1721" t="s">
        <v>398</v>
      </c>
      <c r="E447" s="1721"/>
      <c r="F447" s="1721"/>
      <c r="G447" s="151"/>
    </row>
    <row r="448" spans="1:7" s="29" customFormat="1" ht="13.15">
      <c r="A448" s="460"/>
      <c r="B448" s="460"/>
      <c r="C448" s="1641"/>
      <c r="D448" s="1721"/>
      <c r="E448" s="1721"/>
      <c r="F448" s="1721"/>
      <c r="G448" s="151"/>
    </row>
    <row r="449" spans="1:7" s="29" customFormat="1" ht="13.15">
      <c r="A449" s="460"/>
      <c r="B449" s="460"/>
      <c r="C449" s="1641"/>
      <c r="D449" s="1559"/>
      <c r="E449" s="4"/>
      <c r="F449" s="4"/>
      <c r="G449" s="151"/>
    </row>
    <row r="450" spans="1:7">
      <c r="A450" s="1326"/>
      <c r="B450" s="1643" t="s">
        <v>294</v>
      </c>
      <c r="C450" s="1326"/>
      <c r="D450" s="1722" t="s">
        <v>399</v>
      </c>
      <c r="E450" s="1722"/>
      <c r="F450" s="1722"/>
      <c r="G450" s="46"/>
    </row>
    <row r="451" spans="1:7" ht="13.15">
      <c r="A451" s="460"/>
      <c r="B451" s="1326"/>
      <c r="C451" s="1326"/>
      <c r="D451" s="1722"/>
      <c r="E451" s="1722"/>
      <c r="F451" s="1722"/>
      <c r="G451" s="46"/>
    </row>
    <row r="452" spans="1:7" ht="13.15">
      <c r="A452" s="460"/>
      <c r="B452" s="460"/>
      <c r="C452" s="1326"/>
      <c r="D452" s="1722"/>
      <c r="E452" s="1722"/>
      <c r="F452" s="1722"/>
      <c r="G452" s="46"/>
    </row>
    <row r="453" spans="1:7" ht="13.15">
      <c r="A453" s="460"/>
      <c r="B453" s="460"/>
      <c r="C453" s="1326"/>
      <c r="D453" s="1722"/>
      <c r="E453" s="1722"/>
      <c r="F453" s="1722"/>
      <c r="G453" s="46"/>
    </row>
    <row r="454" spans="1:7">
      <c r="A454" s="1326"/>
      <c r="B454" s="1326"/>
      <c r="C454" s="1326"/>
      <c r="D454" s="444"/>
      <c r="E454" s="444"/>
      <c r="F454" s="444"/>
      <c r="G454" s="462"/>
    </row>
    <row r="455" spans="1:7" ht="13.15">
      <c r="A455" s="460"/>
      <c r="B455" s="1643" t="s">
        <v>294</v>
      </c>
      <c r="C455" s="1326"/>
      <c r="D455" s="1704" t="s">
        <v>400</v>
      </c>
      <c r="E455" s="1704"/>
      <c r="F455" s="1704"/>
      <c r="G455" s="462"/>
    </row>
    <row r="456" spans="1:7" ht="13.15">
      <c r="A456" s="460"/>
      <c r="B456" s="460"/>
      <c r="C456" s="1326"/>
      <c r="D456" s="1704"/>
      <c r="E456" s="1704"/>
      <c r="F456" s="1704"/>
      <c r="G456" s="462"/>
    </row>
    <row r="457" spans="1:7" ht="13.15">
      <c r="A457" s="460"/>
      <c r="B457" s="1326"/>
      <c r="C457" s="1326"/>
      <c r="D457" s="1704"/>
      <c r="E457" s="1704"/>
      <c r="F457" s="1704"/>
      <c r="G457" s="462"/>
    </row>
    <row r="458" spans="1:7" ht="13.15">
      <c r="A458" s="460"/>
      <c r="B458" s="460"/>
      <c r="C458" s="1326"/>
      <c r="D458" s="444"/>
      <c r="E458" s="444"/>
      <c r="F458" s="444"/>
      <c r="G458" s="462"/>
    </row>
    <row r="459" spans="1:7" ht="13.15">
      <c r="A459" s="460"/>
      <c r="B459" s="1643" t="s">
        <v>294</v>
      </c>
      <c r="C459" s="1326"/>
      <c r="D459" s="1716" t="s">
        <v>401</v>
      </c>
      <c r="E459" s="1716"/>
      <c r="F459" s="1716"/>
      <c r="G459" s="462"/>
    </row>
    <row r="460" spans="1:7" ht="13.15">
      <c r="A460" s="460"/>
      <c r="B460" s="460"/>
      <c r="C460" s="1326"/>
      <c r="D460" s="1559"/>
      <c r="E460" s="4"/>
      <c r="F460" s="4"/>
      <c r="G460" s="462"/>
    </row>
    <row r="461" spans="1:7" ht="13.15">
      <c r="A461" s="460"/>
      <c r="B461" s="1643" t="s">
        <v>294</v>
      </c>
      <c r="C461" s="1326"/>
      <c r="D461" s="1703" t="s">
        <v>402</v>
      </c>
      <c r="E461" s="1703"/>
      <c r="F461" s="1703"/>
      <c r="G461" s="462"/>
    </row>
    <row r="462" spans="1:7" ht="13.15">
      <c r="A462" s="460"/>
      <c r="B462" s="1326"/>
      <c r="C462" s="1326"/>
      <c r="D462" s="1703"/>
      <c r="E462" s="1703"/>
      <c r="F462" s="1703"/>
      <c r="G462" s="462"/>
    </row>
    <row r="463" spans="1:7" ht="13.15">
      <c r="A463" s="1640"/>
      <c r="B463" s="1640"/>
      <c r="C463" s="1326"/>
      <c r="D463" s="1605"/>
      <c r="E463" s="4"/>
      <c r="F463" s="4"/>
      <c r="G463" s="462"/>
    </row>
    <row r="464" spans="1:7" ht="13.15">
      <c r="A464" s="1640"/>
      <c r="B464" s="1643" t="s">
        <v>294</v>
      </c>
      <c r="C464" s="1326"/>
      <c r="D464" s="1716" t="s">
        <v>403</v>
      </c>
      <c r="E464" s="1716"/>
      <c r="F464" s="1716"/>
      <c r="G464" s="462"/>
    </row>
    <row r="465" spans="1:7" ht="13.15">
      <c r="A465" s="460"/>
      <c r="B465" s="460"/>
      <c r="C465" s="1326"/>
      <c r="D465" s="1561"/>
      <c r="E465" s="46"/>
      <c r="F465" s="46"/>
      <c r="G465" s="46"/>
    </row>
    <row r="466" spans="1:7" ht="13.15">
      <c r="A466" s="1723" t="s">
        <v>404</v>
      </c>
      <c r="B466" s="1723"/>
      <c r="C466" s="1723"/>
      <c r="D466" s="1723"/>
      <c r="E466" s="1723"/>
      <c r="F466" s="1723"/>
      <c r="G466" s="1723"/>
    </row>
    <row r="467" spans="1:7" customFormat="1" ht="12" customHeight="1">
      <c r="A467" s="460"/>
      <c r="B467" s="460"/>
      <c r="C467" s="329"/>
      <c r="D467" s="1559"/>
      <c r="E467" s="4"/>
      <c r="F467" s="4"/>
      <c r="G467" s="4"/>
    </row>
    <row r="468" spans="1:7" customFormat="1" ht="13.15">
      <c r="A468" s="1641"/>
      <c r="B468" s="1641"/>
      <c r="C468" s="1580"/>
      <c r="D468" s="1724" t="s">
        <v>405</v>
      </c>
      <c r="E468" s="1724"/>
      <c r="F468" s="1724"/>
      <c r="G468" s="444"/>
    </row>
    <row r="469" spans="1:7" customFormat="1" ht="13.35" customHeight="1">
      <c r="A469" s="463"/>
      <c r="B469" s="463"/>
      <c r="C469" s="184"/>
      <c r="D469" s="1725" t="s">
        <v>406</v>
      </c>
      <c r="E469" s="1725"/>
      <c r="F469" s="1725"/>
      <c r="G469" s="4"/>
    </row>
    <row r="470" spans="1:7" customFormat="1" ht="13.15">
      <c r="A470" s="463"/>
      <c r="B470" s="463"/>
      <c r="C470" s="184"/>
      <c r="D470" s="1725"/>
      <c r="E470" s="1725"/>
      <c r="F470" s="1725"/>
      <c r="G470" s="4"/>
    </row>
    <row r="471" spans="1:7" customFormat="1" ht="13.15">
      <c r="A471" s="463"/>
      <c r="B471" s="463"/>
      <c r="C471" s="184"/>
      <c r="D471" s="1725"/>
      <c r="E471" s="1725"/>
      <c r="F471" s="1725"/>
      <c r="G471" s="4"/>
    </row>
    <row r="472" spans="1:7" customFormat="1" ht="13.15">
      <c r="A472" s="463"/>
      <c r="B472" s="463"/>
      <c r="C472" s="184"/>
      <c r="D472" s="1725"/>
      <c r="E472" s="1725"/>
      <c r="F472" s="1725"/>
      <c r="G472" s="4"/>
    </row>
    <row r="473" spans="1:7" customFormat="1" ht="13.15">
      <c r="A473" s="463"/>
      <c r="B473" s="463"/>
      <c r="C473" s="184"/>
      <c r="D473" s="1725"/>
      <c r="E473" s="1725"/>
      <c r="F473" s="1725"/>
      <c r="G473" s="4"/>
    </row>
    <row r="474" spans="1:7" customFormat="1" ht="13.15">
      <c r="A474" s="463"/>
      <c r="B474" s="463"/>
      <c r="C474" s="184"/>
      <c r="D474" s="263"/>
      <c r="E474" s="4"/>
      <c r="F474" s="1559"/>
      <c r="G474" s="4"/>
    </row>
    <row r="475" spans="1:7" customFormat="1" ht="14.65" customHeight="1">
      <c r="A475" s="460"/>
      <c r="B475" s="1643" t="s">
        <v>294</v>
      </c>
      <c r="C475" s="184"/>
      <c r="D475" s="1764" t="s">
        <v>407</v>
      </c>
      <c r="E475" s="1764"/>
      <c r="F475" s="1764"/>
      <c r="G475" s="4"/>
    </row>
    <row r="476" spans="1:7" customFormat="1" ht="13.15">
      <c r="A476" s="463"/>
      <c r="B476" s="463"/>
      <c r="C476" s="184"/>
      <c r="D476" s="1764"/>
      <c r="E476" s="1764"/>
      <c r="F476" s="1764"/>
      <c r="G476" s="4"/>
    </row>
    <row r="477" spans="1:7" s="445" customFormat="1" ht="13.15">
      <c r="A477" s="463"/>
      <c r="B477" s="463"/>
      <c r="C477" s="184"/>
      <c r="D477" s="1764"/>
      <c r="E477" s="1764"/>
      <c r="F477" s="1764"/>
      <c r="G477" s="4"/>
    </row>
    <row r="478" spans="1:7" s="445" customFormat="1" ht="13.15">
      <c r="A478" s="463"/>
      <c r="B478" s="463"/>
      <c r="C478" s="184"/>
      <c r="D478" s="1764"/>
      <c r="E478" s="1764"/>
      <c r="F478" s="1764"/>
      <c r="G478" s="4"/>
    </row>
    <row r="479" spans="1:7" customFormat="1" ht="13.15">
      <c r="A479" s="463"/>
      <c r="B479" s="463"/>
      <c r="C479" s="184"/>
      <c r="D479" s="1764"/>
      <c r="E479" s="1764"/>
      <c r="F479" s="1764"/>
      <c r="G479" s="4"/>
    </row>
    <row r="480" spans="1:7" customFormat="1" ht="13.15">
      <c r="A480" s="463"/>
      <c r="B480" s="463"/>
      <c r="C480" s="184"/>
      <c r="D480" s="1412"/>
      <c r="E480" s="4"/>
      <c r="F480" s="1559"/>
      <c r="G480" s="4"/>
    </row>
    <row r="481" spans="1:7" customFormat="1" ht="14.65" customHeight="1">
      <c r="A481" s="460"/>
      <c r="B481" s="1643" t="s">
        <v>294</v>
      </c>
      <c r="C481" s="184"/>
      <c r="D481" s="1764" t="s">
        <v>408</v>
      </c>
      <c r="E481" s="1764"/>
      <c r="F481" s="1764"/>
      <c r="G481" s="4"/>
    </row>
    <row r="482" spans="1:7" customFormat="1" ht="13.15">
      <c r="A482" s="463"/>
      <c r="B482" s="463"/>
      <c r="C482" s="184"/>
      <c r="D482" s="1764"/>
      <c r="E482" s="1764"/>
      <c r="F482" s="1764"/>
      <c r="G482" s="4"/>
    </row>
    <row r="483" spans="1:7" s="445" customFormat="1" ht="13.15">
      <c r="A483" s="463"/>
      <c r="B483" s="463"/>
      <c r="C483" s="184"/>
      <c r="D483" s="1764"/>
      <c r="E483" s="1764"/>
      <c r="F483" s="1764"/>
      <c r="G483" s="4"/>
    </row>
    <row r="484" spans="1:7" customFormat="1" ht="13.15">
      <c r="A484" s="463"/>
      <c r="B484" s="463"/>
      <c r="C484" s="184"/>
      <c r="D484" s="1764"/>
      <c r="E484" s="1764"/>
      <c r="F484" s="1764"/>
      <c r="G484" s="4"/>
    </row>
    <row r="485" spans="1:7" customFormat="1" ht="10.15" customHeight="1">
      <c r="A485" s="463"/>
      <c r="B485" s="463"/>
      <c r="C485" s="184"/>
      <c r="D485" s="1412"/>
      <c r="E485" s="4"/>
      <c r="F485" s="1559"/>
      <c r="G485" s="4"/>
    </row>
    <row r="486" spans="1:7" customFormat="1" ht="14.65" customHeight="1">
      <c r="A486" s="460"/>
      <c r="B486" s="1643" t="s">
        <v>294</v>
      </c>
      <c r="C486" s="184"/>
      <c r="D486" s="1764" t="s">
        <v>409</v>
      </c>
      <c r="E486" s="1764"/>
      <c r="F486" s="1764"/>
      <c r="G486" s="4"/>
    </row>
    <row r="487" spans="1:7" customFormat="1" ht="13.15">
      <c r="A487" s="463"/>
      <c r="B487" s="463"/>
      <c r="C487" s="184"/>
      <c r="D487" s="1764"/>
      <c r="E487" s="1764"/>
      <c r="F487" s="1764"/>
      <c r="G487" s="4"/>
    </row>
    <row r="488" spans="1:7" customFormat="1" ht="13.15">
      <c r="A488" s="463"/>
      <c r="B488" s="463"/>
      <c r="C488" s="184"/>
      <c r="D488" s="1764"/>
      <c r="E488" s="1764"/>
      <c r="F488" s="1764"/>
      <c r="G488" s="4"/>
    </row>
    <row r="489" spans="1:7" s="445" customFormat="1" ht="13.15">
      <c r="A489" s="463"/>
      <c r="B489" s="463"/>
      <c r="C489" s="184"/>
      <c r="D489" s="1585"/>
      <c r="E489" s="1585"/>
      <c r="F489" s="1585"/>
      <c r="G489" s="4"/>
    </row>
    <row r="490" spans="1:7" customFormat="1" ht="14.65" customHeight="1">
      <c r="A490" s="460"/>
      <c r="B490" s="1643" t="s">
        <v>294</v>
      </c>
      <c r="C490" s="184"/>
      <c r="D490" s="1764" t="s">
        <v>410</v>
      </c>
      <c r="E490" s="1764"/>
      <c r="F490" s="1764"/>
      <c r="G490" s="4"/>
    </row>
    <row r="491" spans="1:7" customFormat="1" ht="13.15">
      <c r="A491" s="463"/>
      <c r="B491" s="463"/>
      <c r="C491" s="184"/>
      <c r="D491" s="1764"/>
      <c r="E491" s="1764"/>
      <c r="F491" s="1764"/>
      <c r="G491" s="4"/>
    </row>
    <row r="492" spans="1:7" customFormat="1" ht="13.15">
      <c r="A492" s="463"/>
      <c r="B492" s="463"/>
      <c r="C492" s="184"/>
      <c r="D492" s="1764"/>
      <c r="E492" s="1764"/>
      <c r="F492" s="1764"/>
      <c r="G492" s="4"/>
    </row>
    <row r="493" spans="1:7" customFormat="1" ht="13.15">
      <c r="A493" s="463"/>
      <c r="B493" s="463"/>
      <c r="C493" s="184"/>
      <c r="D493" s="1764"/>
      <c r="E493" s="1764"/>
      <c r="F493" s="1764"/>
      <c r="G493" s="4"/>
    </row>
    <row r="494" spans="1:7" customFormat="1" ht="13.15">
      <c r="A494" s="463"/>
      <c r="B494" s="463"/>
      <c r="C494" s="184"/>
      <c r="D494" s="1764"/>
      <c r="E494" s="1764"/>
      <c r="F494" s="1764"/>
      <c r="G494" s="4"/>
    </row>
    <row r="495" spans="1:7" customFormat="1" ht="13.15">
      <c r="A495" s="463"/>
      <c r="B495" s="463"/>
      <c r="C495" s="184"/>
      <c r="D495" s="1764"/>
      <c r="E495" s="1764"/>
      <c r="F495" s="1764"/>
      <c r="G495" s="4"/>
    </row>
    <row r="496" spans="1:7" customFormat="1" ht="13.15">
      <c r="A496" s="463"/>
      <c r="B496" s="463"/>
      <c r="C496" s="184"/>
      <c r="D496" s="1764"/>
      <c r="E496" s="1764"/>
      <c r="F496" s="1764"/>
      <c r="G496" s="4"/>
    </row>
    <row r="497" spans="1:7" customFormat="1" ht="13.15">
      <c r="A497" s="277"/>
      <c r="B497" s="277"/>
      <c r="C497" s="276"/>
      <c r="D497" s="1764"/>
      <c r="E497" s="1764"/>
      <c r="F497" s="1764"/>
      <c r="G497" s="4"/>
    </row>
    <row r="498" spans="1:7" customFormat="1" ht="13.15">
      <c r="A498" s="277"/>
      <c r="B498" s="277"/>
      <c r="C498" s="276"/>
      <c r="D498" s="1764"/>
      <c r="E498" s="1764"/>
      <c r="F498" s="1764"/>
      <c r="G498" s="4"/>
    </row>
    <row r="499" spans="1:7" customFormat="1" ht="13.15">
      <c r="A499" s="277"/>
      <c r="B499" s="277"/>
      <c r="C499" s="276"/>
      <c r="D499" s="1412"/>
      <c r="E499" s="4"/>
      <c r="F499" s="1559"/>
      <c r="G499" s="4"/>
    </row>
    <row r="500" spans="1:7" customFormat="1" ht="13.35" customHeight="1">
      <c r="A500" s="277"/>
      <c r="B500" s="1643" t="s">
        <v>294</v>
      </c>
      <c r="C500" s="276"/>
      <c r="D500" s="1715" t="s">
        <v>411</v>
      </c>
      <c r="E500" s="1715"/>
      <c r="F500" s="1715"/>
      <c r="G500" s="4"/>
    </row>
    <row r="501" spans="1:7" customFormat="1" ht="13.15">
      <c r="A501" s="277"/>
      <c r="B501" s="277"/>
      <c r="C501" s="276"/>
      <c r="D501" s="1715"/>
      <c r="E501" s="1715"/>
      <c r="F501" s="1715"/>
      <c r="G501" s="4"/>
    </row>
    <row r="502" spans="1:7" customFormat="1" ht="13.15">
      <c r="A502" s="277"/>
      <c r="B502" s="277"/>
      <c r="C502" s="276"/>
      <c r="D502" s="1715"/>
      <c r="E502" s="1715"/>
      <c r="F502" s="1715"/>
      <c r="G502" s="4"/>
    </row>
    <row r="503" spans="1:7" customFormat="1" ht="13.15">
      <c r="A503" s="277"/>
      <c r="B503" s="277"/>
      <c r="C503" s="276"/>
      <c r="D503" s="1715"/>
      <c r="E503" s="1715"/>
      <c r="F503" s="1715"/>
      <c r="G503" s="4"/>
    </row>
    <row r="504" spans="1:7" customFormat="1" ht="13.15">
      <c r="A504" s="463"/>
      <c r="B504" s="463"/>
      <c r="C504" s="184"/>
      <c r="D504" s="1715"/>
      <c r="E504" s="1715"/>
      <c r="F504" s="1715"/>
      <c r="G504" s="4"/>
    </row>
    <row r="505" spans="1:7" s="461" customFormat="1" ht="13.15">
      <c r="A505" s="463"/>
      <c r="B505" s="463"/>
      <c r="C505" s="184"/>
      <c r="D505" s="1558"/>
      <c r="E505" s="1558"/>
      <c r="F505" s="1558"/>
      <c r="G505" s="4"/>
    </row>
    <row r="506" spans="1:7" customFormat="1" ht="14.65" customHeight="1">
      <c r="A506" s="460"/>
      <c r="B506" s="1643" t="s">
        <v>294</v>
      </c>
      <c r="C506" s="329"/>
      <c r="D506" s="1764" t="s">
        <v>412</v>
      </c>
      <c r="E506" s="1764"/>
      <c r="F506" s="1764"/>
      <c r="G506" s="4"/>
    </row>
    <row r="507" spans="1:7" customFormat="1">
      <c r="A507" s="1326"/>
      <c r="B507" s="1326"/>
      <c r="C507" s="329"/>
      <c r="D507" s="1764"/>
      <c r="E507" s="1764"/>
      <c r="F507" s="1764"/>
      <c r="G507" s="4"/>
    </row>
    <row r="508" spans="1:7" customFormat="1">
      <c r="A508" s="1326"/>
      <c r="B508" s="1326"/>
      <c r="C508" s="329"/>
      <c r="D508" s="1764"/>
      <c r="E508" s="1764"/>
      <c r="F508" s="1764"/>
      <c r="G508" s="4"/>
    </row>
    <row r="509" spans="1:7" customFormat="1" ht="12" customHeight="1">
      <c r="A509" s="1561"/>
      <c r="B509" s="1561"/>
      <c r="C509" s="1324"/>
      <c r="D509" s="1561"/>
      <c r="E509" s="4"/>
      <c r="F509" s="1567"/>
      <c r="G509" s="4"/>
    </row>
    <row r="510" spans="1:7" ht="13.15">
      <c r="A510" s="1723" t="s">
        <v>413</v>
      </c>
      <c r="B510" s="1723"/>
      <c r="C510" s="1723"/>
      <c r="D510" s="1723"/>
      <c r="E510" s="1723"/>
      <c r="F510" s="1723"/>
      <c r="G510" s="1723"/>
    </row>
    <row r="511" spans="1:7" ht="13.15">
      <c r="A511" s="1561"/>
      <c r="B511" s="1561"/>
      <c r="C511" s="1339"/>
      <c r="D511" s="46"/>
      <c r="E511" s="46"/>
      <c r="F511" s="88"/>
      <c r="G511" s="46"/>
    </row>
    <row r="512" spans="1:7">
      <c r="A512" s="1326"/>
      <c r="B512" s="1750" t="s">
        <v>334</v>
      </c>
      <c r="C512" s="1750"/>
      <c r="D512" s="1750"/>
      <c r="E512" s="1750"/>
      <c r="F512" s="1750"/>
      <c r="G512" s="46"/>
    </row>
    <row r="513" spans="1:7">
      <c r="A513" s="1561"/>
      <c r="B513" s="1561"/>
      <c r="C513" s="1339"/>
      <c r="D513" s="1561"/>
      <c r="E513" s="46"/>
      <c r="F513" s="1561"/>
      <c r="G513" s="46"/>
    </row>
    <row r="514" spans="1:7" ht="13.15">
      <c r="A514" s="1772" t="s">
        <v>414</v>
      </c>
      <c r="B514" s="1772"/>
      <c r="C514" s="1772"/>
      <c r="D514" s="1772"/>
      <c r="E514" s="1772"/>
      <c r="F514" s="1772"/>
      <c r="G514" s="1772"/>
    </row>
    <row r="515" spans="1:7">
      <c r="A515" s="1561"/>
      <c r="B515" s="1561"/>
      <c r="C515" s="1339"/>
      <c r="D515" s="1561"/>
      <c r="E515" s="46"/>
      <c r="F515" s="1561"/>
      <c r="G515" s="46"/>
    </row>
    <row r="516" spans="1:7" ht="13.15">
      <c r="A516" s="1326"/>
      <c r="B516" s="1326"/>
      <c r="C516" s="1339"/>
      <c r="D516" s="1726" t="s">
        <v>415</v>
      </c>
      <c r="E516" s="1726"/>
      <c r="F516" s="1726"/>
      <c r="G516" s="46"/>
    </row>
    <row r="517" spans="1:7" s="447" customFormat="1">
      <c r="A517" s="1326"/>
      <c r="B517" s="1326"/>
      <c r="C517" s="1339"/>
      <c r="D517" s="1716" t="s">
        <v>416</v>
      </c>
      <c r="E517" s="1716"/>
      <c r="F517" s="1716"/>
      <c r="G517" s="46"/>
    </row>
    <row r="518" spans="1:7" s="447" customFormat="1">
      <c r="A518" s="1326"/>
      <c r="B518" s="1326"/>
      <c r="C518" s="1339"/>
      <c r="D518" s="1559"/>
      <c r="E518" s="1559"/>
      <c r="F518" s="1559"/>
      <c r="G518" s="46"/>
    </row>
    <row r="519" spans="1:7" ht="13.35" customHeight="1">
      <c r="A519" s="460"/>
      <c r="B519" s="1643" t="s">
        <v>294</v>
      </c>
      <c r="C519" s="1339"/>
      <c r="D519" s="1716" t="s">
        <v>417</v>
      </c>
      <c r="E519" s="1716"/>
      <c r="F519" s="1716"/>
      <c r="G519" s="462"/>
    </row>
    <row r="520" spans="1:7" ht="13.35" customHeight="1">
      <c r="A520" s="1339"/>
      <c r="B520" s="1339"/>
      <c r="C520" s="1339"/>
      <c r="D520" s="1559"/>
      <c r="E520" s="443"/>
      <c r="F520" s="443"/>
      <c r="G520" s="462"/>
    </row>
    <row r="521" spans="1:7" ht="13.15">
      <c r="A521" s="460"/>
      <c r="B521" s="1643" t="s">
        <v>294</v>
      </c>
      <c r="C521" s="1339"/>
      <c r="D521" s="1703" t="s">
        <v>418</v>
      </c>
      <c r="E521" s="1703"/>
      <c r="F521" s="1703"/>
      <c r="G521" s="462"/>
    </row>
    <row r="522" spans="1:7">
      <c r="A522" s="1339"/>
      <c r="B522" s="1339"/>
      <c r="C522" s="1339"/>
      <c r="D522" s="1703"/>
      <c r="E522" s="1703"/>
      <c r="F522" s="1703"/>
      <c r="G522" s="462"/>
    </row>
    <row r="523" spans="1:7">
      <c r="A523" s="1339"/>
      <c r="B523" s="1339"/>
      <c r="C523" s="1339"/>
      <c r="D523" s="1561"/>
      <c r="E523" s="1561"/>
      <c r="F523" s="1561"/>
      <c r="G523" s="462"/>
    </row>
    <row r="524" spans="1:7" ht="13.15">
      <c r="A524" s="460"/>
      <c r="B524" s="1643" t="s">
        <v>294</v>
      </c>
      <c r="C524" s="1339"/>
      <c r="D524" s="1703" t="s">
        <v>419</v>
      </c>
      <c r="E524" s="1703"/>
      <c r="F524" s="1703"/>
      <c r="G524" s="462"/>
    </row>
    <row r="525" spans="1:7">
      <c r="A525" s="1339"/>
      <c r="B525" s="1339"/>
      <c r="C525" s="1339"/>
      <c r="D525" s="1703"/>
      <c r="E525" s="1703"/>
      <c r="F525" s="1703"/>
      <c r="G525" s="462"/>
    </row>
    <row r="526" spans="1:7">
      <c r="A526" s="1339"/>
      <c r="B526" s="1339"/>
      <c r="C526" s="1339"/>
      <c r="D526" s="1561"/>
      <c r="E526" s="1561"/>
      <c r="F526" s="1561"/>
      <c r="G526" s="462"/>
    </row>
    <row r="527" spans="1:7" ht="13.15">
      <c r="A527" s="460"/>
      <c r="B527" s="1643" t="s">
        <v>294</v>
      </c>
      <c r="C527" s="1339"/>
      <c r="D527" s="1703" t="s">
        <v>420</v>
      </c>
      <c r="E527" s="1703"/>
      <c r="F527" s="1703"/>
      <c r="G527" s="462"/>
    </row>
    <row r="528" spans="1:7">
      <c r="A528" s="1339"/>
      <c r="B528" s="1339"/>
      <c r="C528" s="1339"/>
      <c r="D528" s="1703"/>
      <c r="E528" s="1703"/>
      <c r="F528" s="1703"/>
      <c r="G528" s="462"/>
    </row>
    <row r="529" spans="1:7">
      <c r="A529" s="1339"/>
      <c r="B529" s="1339"/>
      <c r="C529" s="1339"/>
      <c r="D529" s="1561"/>
      <c r="E529" s="1561"/>
      <c r="F529" s="1561"/>
      <c r="G529" s="462"/>
    </row>
    <row r="530" spans="1:7" ht="13.15">
      <c r="A530" s="460"/>
      <c r="B530" s="1643" t="s">
        <v>294</v>
      </c>
      <c r="C530" s="1339"/>
      <c r="D530" s="1703" t="s">
        <v>421</v>
      </c>
      <c r="E530" s="1703"/>
      <c r="F530" s="1703"/>
      <c r="G530" s="462"/>
    </row>
    <row r="531" spans="1:7">
      <c r="A531" s="1339"/>
      <c r="B531" s="1339"/>
      <c r="C531" s="1339"/>
      <c r="D531" s="1703"/>
      <c r="E531" s="1703"/>
      <c r="F531" s="1703"/>
      <c r="G531" s="462"/>
    </row>
    <row r="532" spans="1:7">
      <c r="A532" s="1339"/>
      <c r="B532" s="1339"/>
      <c r="C532" s="1339"/>
      <c r="D532" s="1703"/>
      <c r="E532" s="1703"/>
      <c r="F532" s="1703"/>
      <c r="G532" s="462"/>
    </row>
    <row r="533" spans="1:7">
      <c r="A533" s="1339"/>
      <c r="B533" s="1339"/>
      <c r="C533" s="1339"/>
      <c r="D533" s="1561"/>
      <c r="E533" s="1561"/>
      <c r="F533" s="1561"/>
      <c r="G533" s="46"/>
    </row>
    <row r="534" spans="1:7" ht="13.15">
      <c r="A534" s="460"/>
      <c r="B534" s="1643" t="s">
        <v>294</v>
      </c>
      <c r="C534" s="1339"/>
      <c r="D534" s="1737" t="s">
        <v>422</v>
      </c>
      <c r="E534" s="1737"/>
      <c r="F534" s="1737"/>
      <c r="G534" s="46"/>
    </row>
    <row r="535" spans="1:7">
      <c r="A535" s="1339"/>
      <c r="B535" s="1339"/>
      <c r="C535" s="1339"/>
      <c r="D535" s="1737"/>
      <c r="E535" s="1737"/>
      <c r="F535" s="1737"/>
      <c r="G535" s="46"/>
    </row>
    <row r="536" spans="1:7">
      <c r="A536" s="1339"/>
      <c r="B536" s="1339"/>
      <c r="C536" s="1339"/>
      <c r="D536" s="1561"/>
      <c r="E536" s="1561"/>
      <c r="F536" s="1561"/>
      <c r="G536" s="46"/>
    </row>
    <row r="537" spans="1:7" ht="13.15">
      <c r="A537" s="460"/>
      <c r="B537" s="1643" t="s">
        <v>294</v>
      </c>
      <c r="C537" s="1339"/>
      <c r="D537" s="1737" t="s">
        <v>423</v>
      </c>
      <c r="E537" s="1737"/>
      <c r="F537" s="1737"/>
      <c r="G537" s="46"/>
    </row>
    <row r="538" spans="1:7">
      <c r="A538" s="1339"/>
      <c r="B538" s="1339"/>
      <c r="C538" s="1339"/>
      <c r="D538" s="1737"/>
      <c r="E538" s="1737"/>
      <c r="F538" s="1737"/>
      <c r="G538" s="46"/>
    </row>
    <row r="539" spans="1:7">
      <c r="A539" s="1339"/>
      <c r="B539" s="1339"/>
      <c r="C539" s="1339"/>
      <c r="D539" s="1561"/>
      <c r="E539" s="1561"/>
      <c r="F539" s="1561"/>
      <c r="G539" s="46"/>
    </row>
    <row r="540" spans="1:7" ht="13.15">
      <c r="A540" s="460"/>
      <c r="B540" s="1643" t="s">
        <v>294</v>
      </c>
      <c r="C540" s="1339"/>
      <c r="D540" s="1703" t="s">
        <v>424</v>
      </c>
      <c r="E540" s="1703"/>
      <c r="F540" s="1703"/>
      <c r="G540" s="46"/>
    </row>
    <row r="541" spans="1:7">
      <c r="A541" s="1339"/>
      <c r="B541" s="1339"/>
      <c r="C541" s="1339"/>
      <c r="D541" s="1703"/>
      <c r="E541" s="1703"/>
      <c r="F541" s="1703"/>
      <c r="G541" s="111"/>
    </row>
    <row r="542" spans="1:7">
      <c r="A542" s="1339"/>
      <c r="B542" s="1339"/>
      <c r="C542" s="1339"/>
      <c r="D542" s="1561"/>
      <c r="E542" s="1561"/>
      <c r="F542" s="1561"/>
      <c r="G542" s="111"/>
    </row>
    <row r="543" spans="1:7" ht="13.15">
      <c r="A543" s="460"/>
      <c r="B543" s="1643" t="s">
        <v>294</v>
      </c>
      <c r="C543" s="1339"/>
      <c r="D543" s="1716" t="s">
        <v>425</v>
      </c>
      <c r="E543" s="1716"/>
      <c r="F543" s="1716"/>
      <c r="G543" s="111"/>
    </row>
    <row r="544" spans="1:7" ht="13.15">
      <c r="A544" s="1640"/>
      <c r="B544" s="1640"/>
      <c r="C544" s="1339"/>
      <c r="D544" s="1716" t="s">
        <v>426</v>
      </c>
      <c r="E544" s="1716"/>
      <c r="F544" s="1716"/>
      <c r="G544" s="111"/>
    </row>
    <row r="545" spans="1:7" ht="13.15">
      <c r="A545" s="1640"/>
      <c r="B545" s="1640"/>
      <c r="C545" s="1339"/>
      <c r="D545" s="4"/>
      <c r="E545" s="1733" t="s">
        <v>427</v>
      </c>
      <c r="F545" s="1733"/>
      <c r="G545" s="111"/>
    </row>
    <row r="546" spans="1:7" ht="13.15">
      <c r="A546" s="460"/>
      <c r="B546" s="460"/>
      <c r="C546" s="1339"/>
      <c r="D546" s="46"/>
      <c r="E546" s="1561"/>
      <c r="F546" s="1561"/>
      <c r="G546" s="111"/>
    </row>
    <row r="547" spans="1:7" ht="13.15">
      <c r="A547" s="460"/>
      <c r="B547" s="1643" t="s">
        <v>294</v>
      </c>
      <c r="C547" s="1339"/>
      <c r="D547" s="1776" t="s">
        <v>428</v>
      </c>
      <c r="E547" s="1776"/>
      <c r="F547" s="1776"/>
      <c r="G547" s="111"/>
    </row>
    <row r="548" spans="1:7">
      <c r="A548" s="1326"/>
      <c r="B548" s="1326"/>
      <c r="C548" s="1339"/>
      <c r="D548" s="1703" t="s">
        <v>429</v>
      </c>
      <c r="E548" s="1703"/>
      <c r="F548" s="1703"/>
      <c r="G548" s="111"/>
    </row>
    <row r="549" spans="1:7">
      <c r="A549" s="1339"/>
      <c r="B549" s="1339"/>
      <c r="C549" s="1339"/>
      <c r="D549" s="1703"/>
      <c r="E549" s="1703"/>
      <c r="F549" s="1703"/>
      <c r="G549" s="111"/>
    </row>
    <row r="550" spans="1:7">
      <c r="A550" s="1339"/>
      <c r="B550" s="1339"/>
      <c r="C550" s="1339"/>
      <c r="D550" s="1703"/>
      <c r="E550" s="1703"/>
      <c r="F550" s="1703"/>
      <c r="G550" s="111"/>
    </row>
    <row r="551" spans="1:7">
      <c r="A551" s="1339"/>
      <c r="B551" s="1339"/>
      <c r="C551" s="1339"/>
      <c r="D551" s="1561"/>
      <c r="E551" s="1561"/>
      <c r="F551" s="1561"/>
      <c r="G551" s="111"/>
    </row>
    <row r="552" spans="1:7" ht="13.15">
      <c r="A552" s="460"/>
      <c r="B552" s="1643" t="s">
        <v>294</v>
      </c>
      <c r="C552" s="1339"/>
      <c r="D552" s="1703" t="s">
        <v>430</v>
      </c>
      <c r="E552" s="1703"/>
      <c r="F552" s="1703"/>
      <c r="G552" s="111"/>
    </row>
    <row r="553" spans="1:7" ht="13.15">
      <c r="A553" s="460"/>
      <c r="B553" s="460"/>
      <c r="C553" s="1339"/>
      <c r="D553" s="1703"/>
      <c r="E553" s="1703"/>
      <c r="F553" s="1703"/>
      <c r="G553" s="111"/>
    </row>
    <row r="554" spans="1:7" ht="13.15">
      <c r="A554" s="460"/>
      <c r="B554" s="460"/>
      <c r="C554" s="1339"/>
      <c r="D554" s="1703"/>
      <c r="E554" s="1703"/>
      <c r="F554" s="1703"/>
      <c r="G554" s="111"/>
    </row>
    <row r="555" spans="1:7" ht="13.15">
      <c r="A555" s="460"/>
      <c r="B555" s="460"/>
      <c r="C555" s="1339"/>
      <c r="D555" s="1703"/>
      <c r="E555" s="1703"/>
      <c r="F555" s="1703"/>
      <c r="G555" s="111"/>
    </row>
    <row r="556" spans="1:7" ht="13.15">
      <c r="A556" s="460"/>
      <c r="B556" s="460"/>
      <c r="C556" s="1339"/>
      <c r="D556" s="1561"/>
      <c r="E556" s="1561"/>
      <c r="F556" s="1561"/>
      <c r="G556" s="111"/>
    </row>
    <row r="557" spans="1:7" ht="13.15">
      <c r="A557" s="1723" t="s">
        <v>431</v>
      </c>
      <c r="B557" s="1723"/>
      <c r="C557" s="1723"/>
      <c r="D557" s="1723"/>
      <c r="E557" s="1723"/>
      <c r="F557" s="1723"/>
      <c r="G557" s="1723"/>
    </row>
    <row r="558" spans="1:7">
      <c r="A558" s="1339"/>
      <c r="B558" s="1339"/>
      <c r="C558" s="1339"/>
      <c r="D558" s="46"/>
      <c r="E558" s="1561"/>
      <c r="F558" s="1561"/>
      <c r="G558" s="111"/>
    </row>
    <row r="559" spans="1:7" ht="12.75" customHeight="1">
      <c r="A559" s="1326"/>
      <c r="B559" s="1326"/>
      <c r="C559" s="1578"/>
      <c r="D559" s="1751" t="s">
        <v>432</v>
      </c>
      <c r="E559" s="1751"/>
      <c r="F559" s="1751"/>
      <c r="G559" s="111"/>
    </row>
    <row r="560" spans="1:7" ht="13.15">
      <c r="A560" s="463"/>
      <c r="B560" s="463"/>
      <c r="C560" s="463"/>
      <c r="D560" s="1745" t="s">
        <v>433</v>
      </c>
      <c r="E560" s="1745"/>
      <c r="F560" s="1745"/>
      <c r="G560" s="111"/>
    </row>
    <row r="561" spans="1:7" ht="13.15">
      <c r="A561" s="462"/>
      <c r="B561" s="462"/>
      <c r="C561" s="463"/>
      <c r="D561" s="1425"/>
      <c r="E561" s="46"/>
      <c r="F561" s="46"/>
      <c r="G561" s="111"/>
    </row>
    <row r="562" spans="1:7" ht="13.15">
      <c r="A562" s="463"/>
      <c r="B562" s="1643" t="s">
        <v>294</v>
      </c>
      <c r="C562" s="1326"/>
      <c r="D562" s="1745" t="s">
        <v>434</v>
      </c>
      <c r="E562" s="1745"/>
      <c r="F562" s="1745"/>
      <c r="G562" s="111"/>
    </row>
    <row r="563" spans="1:7" ht="13.15">
      <c r="A563" s="1640"/>
      <c r="B563" s="1640"/>
      <c r="C563" s="1326"/>
      <c r="D563" s="189"/>
      <c r="E563" s="46"/>
      <c r="F563" s="46"/>
      <c r="G563" s="46"/>
    </row>
    <row r="564" spans="1:7" ht="13.15">
      <c r="A564" s="1640"/>
      <c r="B564" s="1643" t="s">
        <v>294</v>
      </c>
      <c r="C564" s="1326"/>
      <c r="D564" s="1722" t="s">
        <v>435</v>
      </c>
      <c r="E564" s="1722"/>
      <c r="F564" s="1722"/>
      <c r="G564" s="46"/>
    </row>
    <row r="565" spans="1:7" ht="13.15">
      <c r="A565" s="1640"/>
      <c r="B565" s="1640"/>
      <c r="C565" s="1326"/>
      <c r="D565" s="1722"/>
      <c r="E565" s="1722"/>
      <c r="F565" s="1722"/>
      <c r="G565" s="46"/>
    </row>
    <row r="566" spans="1:7" ht="13.15">
      <c r="A566" s="1640"/>
      <c r="B566" s="1640"/>
      <c r="C566" s="1326"/>
      <c r="D566" s="1722"/>
      <c r="E566" s="1722"/>
      <c r="F566" s="1722"/>
      <c r="G566" s="46"/>
    </row>
    <row r="567" spans="1:7" ht="13.15">
      <c r="A567" s="1640"/>
      <c r="B567" s="1640"/>
      <c r="C567" s="1326"/>
      <c r="D567" s="1426"/>
      <c r="E567" s="46"/>
      <c r="F567" s="46"/>
      <c r="G567" s="46"/>
    </row>
    <row r="568" spans="1:7" s="447" customFormat="1" ht="13.15">
      <c r="A568" s="1640"/>
      <c r="B568" s="1643" t="s">
        <v>294</v>
      </c>
      <c r="C568" s="1326"/>
      <c r="D568" s="1722" t="s">
        <v>436</v>
      </c>
      <c r="E568" s="1722"/>
      <c r="F568" s="1722"/>
      <c r="G568" s="46"/>
    </row>
    <row r="569" spans="1:7" s="447" customFormat="1" ht="13.15">
      <c r="A569" s="1640"/>
      <c r="B569" s="1640"/>
      <c r="C569" s="1326"/>
      <c r="D569" s="1722"/>
      <c r="E569" s="1722"/>
      <c r="F569" s="1722"/>
      <c r="G569" s="46"/>
    </row>
    <row r="570" spans="1:7" s="447" customFormat="1" ht="13.15">
      <c r="A570" s="1640"/>
      <c r="B570" s="1640"/>
      <c r="C570" s="1326"/>
      <c r="D570" s="1722"/>
      <c r="E570" s="1722"/>
      <c r="F570" s="1722"/>
      <c r="G570" s="46"/>
    </row>
    <row r="571" spans="1:7" s="447" customFormat="1" ht="13.15">
      <c r="A571" s="1640"/>
      <c r="B571" s="1640"/>
      <c r="C571" s="1326"/>
      <c r="D571" s="1722"/>
      <c r="E571" s="1722"/>
      <c r="F571" s="1722"/>
      <c r="G571" s="46"/>
    </row>
    <row r="572" spans="1:7" s="447" customFormat="1" ht="13.15">
      <c r="A572" s="1640"/>
      <c r="B572" s="1640"/>
      <c r="C572" s="1326"/>
      <c r="D572" s="1563"/>
      <c r="E572" s="1563"/>
      <c r="F572" s="1563"/>
      <c r="G572" s="46"/>
    </row>
    <row r="573" spans="1:7" ht="13.15">
      <c r="A573" s="1640"/>
      <c r="B573" s="1643" t="s">
        <v>294</v>
      </c>
      <c r="C573" s="1326"/>
      <c r="D573" s="1722" t="s">
        <v>437</v>
      </c>
      <c r="E573" s="1722"/>
      <c r="F573" s="1722"/>
      <c r="G573" s="46"/>
    </row>
    <row r="574" spans="1:7" ht="13.15">
      <c r="A574" s="1640"/>
      <c r="B574" s="1640"/>
      <c r="C574" s="1326"/>
      <c r="D574" s="1722"/>
      <c r="E574" s="1722"/>
      <c r="F574" s="1722"/>
      <c r="G574" s="46"/>
    </row>
    <row r="575" spans="1:7" ht="13.15">
      <c r="A575" s="1640"/>
      <c r="B575" s="1640"/>
      <c r="C575" s="1326"/>
      <c r="D575" s="1425"/>
      <c r="E575" s="46"/>
      <c r="F575" s="46"/>
      <c r="G575" s="46"/>
    </row>
    <row r="576" spans="1:7" s="447" customFormat="1" ht="13.15">
      <c r="A576" s="1640"/>
      <c r="B576" s="1643" t="s">
        <v>294</v>
      </c>
      <c r="C576" s="1326"/>
      <c r="D576" s="1745" t="s">
        <v>438</v>
      </c>
      <c r="E576" s="1745"/>
      <c r="F576" s="1745"/>
      <c r="G576" s="46"/>
    </row>
    <row r="577" spans="1:7" s="447" customFormat="1" ht="13.15">
      <c r="A577" s="1640"/>
      <c r="B577" s="1640"/>
      <c r="C577" s="1326"/>
      <c r="D577" s="1745"/>
      <c r="E577" s="1745"/>
      <c r="F577" s="1745"/>
      <c r="G577" s="46"/>
    </row>
    <row r="578" spans="1:7" s="447" customFormat="1" ht="13.15">
      <c r="A578" s="1640"/>
      <c r="B578" s="1640"/>
      <c r="C578" s="1326"/>
      <c r="D578" s="1425"/>
      <c r="E578" s="46"/>
      <c r="F578" s="46"/>
      <c r="G578" s="46"/>
    </row>
    <row r="579" spans="1:7" ht="13.15">
      <c r="A579" s="460"/>
      <c r="B579" s="1643" t="s">
        <v>294</v>
      </c>
      <c r="C579" s="1326"/>
      <c r="D579" s="1745" t="s">
        <v>439</v>
      </c>
      <c r="E579" s="1745"/>
      <c r="F579" s="1745"/>
      <c r="G579" s="46"/>
    </row>
    <row r="580" spans="1:7" ht="13.15">
      <c r="A580" s="460"/>
      <c r="B580" s="460"/>
      <c r="C580" s="1326"/>
      <c r="D580" s="1425"/>
      <c r="E580" s="46"/>
      <c r="F580" s="46"/>
      <c r="G580" s="46"/>
    </row>
    <row r="581" spans="1:7" ht="13.15">
      <c r="A581" s="460"/>
      <c r="B581" s="1643" t="s">
        <v>294</v>
      </c>
      <c r="C581" s="1326"/>
      <c r="D581" s="1745" t="s">
        <v>440</v>
      </c>
      <c r="E581" s="1745"/>
      <c r="F581" s="1745"/>
      <c r="G581" s="46"/>
    </row>
    <row r="582" spans="1:7" ht="13.15">
      <c r="A582" s="460"/>
      <c r="B582" s="460"/>
      <c r="C582" s="1326"/>
      <c r="D582" s="1745"/>
      <c r="E582" s="1745"/>
      <c r="F582" s="1745"/>
      <c r="G582" s="46"/>
    </row>
    <row r="583" spans="1:7">
      <c r="A583" s="1326"/>
      <c r="B583" s="1326"/>
      <c r="C583" s="1326"/>
      <c r="D583" s="1745"/>
      <c r="E583" s="1745"/>
      <c r="F583" s="1745"/>
      <c r="G583" s="46"/>
    </row>
    <row r="584" spans="1:7">
      <c r="A584" s="1326"/>
      <c r="B584" s="1326"/>
      <c r="C584" s="1326"/>
      <c r="D584" s="1745"/>
      <c r="E584" s="1745"/>
      <c r="F584" s="1745"/>
      <c r="G584" s="46"/>
    </row>
    <row r="585" spans="1:7" s="447" customFormat="1">
      <c r="A585" s="1326"/>
      <c r="B585" s="1326"/>
      <c r="C585" s="1326"/>
      <c r="D585" s="1745"/>
      <c r="E585" s="1745"/>
      <c r="F585" s="1745"/>
      <c r="G585" s="46"/>
    </row>
    <row r="586" spans="1:7" s="447" customFormat="1">
      <c r="A586" s="1326"/>
      <c r="B586" s="1326"/>
      <c r="C586" s="1326"/>
      <c r="D586" s="1745"/>
      <c r="E586" s="1745"/>
      <c r="F586" s="1745"/>
      <c r="G586" s="46"/>
    </row>
    <row r="587" spans="1:7">
      <c r="A587" s="1326"/>
      <c r="B587" s="1326"/>
      <c r="C587" s="1326"/>
      <c r="D587" s="46"/>
      <c r="E587" s="46"/>
      <c r="F587" s="46"/>
      <c r="G587" s="46"/>
    </row>
    <row r="588" spans="1:7" ht="13.15">
      <c r="A588" s="1723" t="s">
        <v>441</v>
      </c>
      <c r="B588" s="1723"/>
      <c r="C588" s="1723"/>
      <c r="D588" s="1723"/>
      <c r="E588" s="1723"/>
      <c r="F588" s="1723"/>
      <c r="G588" s="1723"/>
    </row>
    <row r="589" spans="1:7">
      <c r="A589" s="1326"/>
      <c r="B589" s="1326"/>
      <c r="C589" s="1326"/>
      <c r="D589" s="46"/>
      <c r="E589" s="46"/>
      <c r="F589" s="46"/>
      <c r="G589" s="46"/>
    </row>
    <row r="590" spans="1:7" ht="13.15">
      <c r="A590" s="1326"/>
      <c r="B590" s="1326"/>
      <c r="C590" s="1326"/>
      <c r="D590" s="1739" t="s">
        <v>442</v>
      </c>
      <c r="E590" s="1739"/>
      <c r="F590" s="1739"/>
      <c r="G590" s="46"/>
    </row>
    <row r="591" spans="1:7">
      <c r="A591" s="1326"/>
      <c r="B591" s="1326"/>
      <c r="C591" s="1326"/>
      <c r="D591" s="1777" t="s">
        <v>443</v>
      </c>
      <c r="E591" s="1777"/>
      <c r="F591" s="1777"/>
      <c r="G591" s="46"/>
    </row>
    <row r="592" spans="1:7" s="462" customFormat="1">
      <c r="A592" s="1326"/>
      <c r="B592" s="1326"/>
      <c r="C592" s="1326"/>
      <c r="D592" s="1591"/>
      <c r="E592" s="1351"/>
      <c r="F592" s="1351"/>
      <c r="G592" s="46"/>
    </row>
    <row r="593" spans="1:7" s="29" customFormat="1" ht="13.15">
      <c r="A593" s="232"/>
      <c r="B593" s="1643" t="s">
        <v>294</v>
      </c>
      <c r="C593" s="1641"/>
      <c r="D593" s="1741" t="s">
        <v>444</v>
      </c>
      <c r="E593" s="1741"/>
      <c r="F593" s="1741"/>
      <c r="G593" s="151"/>
    </row>
    <row r="594" spans="1:7">
      <c r="A594" s="1326"/>
      <c r="B594" s="1326"/>
      <c r="C594" s="1326"/>
      <c r="D594" s="1741"/>
      <c r="E594" s="1741"/>
      <c r="F594" s="1741"/>
      <c r="G594" s="46"/>
    </row>
    <row r="595" spans="1:7">
      <c r="A595" s="1326"/>
      <c r="B595" s="1326"/>
      <c r="C595" s="1326"/>
      <c r="D595" s="1741"/>
      <c r="E595" s="1741"/>
      <c r="F595" s="1741"/>
      <c r="G595" s="46"/>
    </row>
    <row r="596" spans="1:7">
      <c r="A596" s="1326"/>
      <c r="B596" s="1326"/>
      <c r="C596" s="1326"/>
      <c r="D596" s="46"/>
      <c r="E596" s="46"/>
      <c r="F596" s="46"/>
      <c r="G596" s="46"/>
    </row>
    <row r="597" spans="1:7" ht="13.15">
      <c r="A597" s="1723" t="s">
        <v>445</v>
      </c>
      <c r="B597" s="1723"/>
      <c r="C597" s="1723"/>
      <c r="D597" s="1723"/>
      <c r="E597" s="1723"/>
      <c r="F597" s="1723"/>
      <c r="G597" s="1723"/>
    </row>
    <row r="598" spans="1:7">
      <c r="A598" s="1561"/>
      <c r="B598" s="1561"/>
      <c r="C598" s="1326"/>
      <c r="D598" s="46"/>
      <c r="E598" s="46"/>
      <c r="F598" s="46"/>
      <c r="G598" s="111"/>
    </row>
    <row r="599" spans="1:7" ht="13.15">
      <c r="A599" s="441"/>
      <c r="B599" s="441"/>
      <c r="C599" s="1578"/>
      <c r="D599" s="1778" t="s">
        <v>446</v>
      </c>
      <c r="E599" s="1778"/>
      <c r="F599" s="1778"/>
      <c r="G599" s="111"/>
    </row>
    <row r="600" spans="1:7" ht="13.15">
      <c r="A600" s="441"/>
      <c r="B600" s="441"/>
      <c r="C600" s="1578"/>
      <c r="D600" s="1778"/>
      <c r="E600" s="1778"/>
      <c r="F600" s="1778"/>
      <c r="G600" s="111"/>
    </row>
    <row r="601" spans="1:7" ht="13.15">
      <c r="A601" s="1326"/>
      <c r="B601" s="1326"/>
      <c r="C601" s="463"/>
      <c r="D601" s="1777" t="s">
        <v>447</v>
      </c>
      <c r="E601" s="1777"/>
      <c r="F601" s="1777"/>
      <c r="G601" s="111"/>
    </row>
    <row r="602" spans="1:7" s="462" customFormat="1" ht="13.15">
      <c r="A602" s="1326"/>
      <c r="B602" s="1326"/>
      <c r="C602" s="463"/>
      <c r="D602" s="1591"/>
      <c r="E602" s="1591"/>
      <c r="F602" s="1591"/>
      <c r="G602" s="111"/>
    </row>
    <row r="603" spans="1:7" ht="13.15">
      <c r="A603" s="1640"/>
      <c r="B603" s="1643" t="s">
        <v>294</v>
      </c>
      <c r="C603" s="1326"/>
      <c r="D603" s="1777" t="s">
        <v>448</v>
      </c>
      <c r="E603" s="1777"/>
      <c r="F603" s="1777"/>
      <c r="G603" s="111"/>
    </row>
    <row r="604" spans="1:7" ht="13.15">
      <c r="A604" s="1326"/>
      <c r="B604" s="1326"/>
      <c r="C604" s="164"/>
      <c r="D604" s="46"/>
      <c r="E604" s="462"/>
      <c r="F604" s="46"/>
      <c r="G604" s="111"/>
    </row>
    <row r="605" spans="1:7" ht="13.15">
      <c r="A605" s="1640"/>
      <c r="B605" s="1643" t="s">
        <v>294</v>
      </c>
      <c r="C605" s="1326"/>
      <c r="D605" s="1738" t="s">
        <v>449</v>
      </c>
      <c r="E605" s="1738"/>
      <c r="F605" s="1738"/>
      <c r="G605" s="111"/>
    </row>
    <row r="606" spans="1:7">
      <c r="A606" s="1326"/>
      <c r="B606" s="1326"/>
      <c r="C606" s="1326"/>
      <c r="D606" s="1738"/>
      <c r="E606" s="1738"/>
      <c r="F606" s="1738"/>
      <c r="G606" s="111"/>
    </row>
    <row r="607" spans="1:7">
      <c r="A607" s="1326"/>
      <c r="B607" s="1326"/>
      <c r="C607" s="1326"/>
      <c r="D607" s="462"/>
      <c r="E607" s="46"/>
      <c r="F607" s="46"/>
      <c r="G607" s="111"/>
    </row>
    <row r="608" spans="1:7">
      <c r="A608" s="1326"/>
      <c r="B608" s="1643" t="s">
        <v>294</v>
      </c>
      <c r="C608" s="1326"/>
      <c r="D608" s="1738" t="s">
        <v>450</v>
      </c>
      <c r="E608" s="1738"/>
      <c r="F608" s="1738"/>
      <c r="G608" s="111"/>
    </row>
    <row r="609" spans="1:7" ht="13.15">
      <c r="A609" s="1326"/>
      <c r="B609" s="1326"/>
      <c r="C609" s="164"/>
      <c r="D609" s="1738"/>
      <c r="E609" s="1738"/>
      <c r="F609" s="1738"/>
      <c r="G609" s="111"/>
    </row>
    <row r="610" spans="1:7" ht="13.15">
      <c r="A610" s="1326"/>
      <c r="B610" s="1326"/>
      <c r="C610" s="164"/>
      <c r="D610" s="46"/>
      <c r="E610" s="46"/>
      <c r="F610" s="46"/>
      <c r="G610" s="111"/>
    </row>
    <row r="611" spans="1:7" ht="13.15">
      <c r="A611" s="1326"/>
      <c r="B611" s="1643" t="s">
        <v>294</v>
      </c>
      <c r="C611" s="164"/>
      <c r="D611" s="1738" t="s">
        <v>451</v>
      </c>
      <c r="E611" s="1738"/>
      <c r="F611" s="1738"/>
      <c r="G611" s="111"/>
    </row>
    <row r="612" spans="1:7" ht="13.15">
      <c r="A612" s="1326"/>
      <c r="B612" s="1326"/>
      <c r="C612" s="164"/>
      <c r="D612" s="1738"/>
      <c r="E612" s="1738"/>
      <c r="F612" s="1738"/>
      <c r="G612" s="111"/>
    </row>
    <row r="613" spans="1:7" ht="13.15">
      <c r="A613" s="1326"/>
      <c r="B613" s="1326"/>
      <c r="C613" s="164"/>
      <c r="D613" s="46"/>
      <c r="E613" s="46"/>
      <c r="F613" s="46"/>
      <c r="G613" s="111"/>
    </row>
    <row r="614" spans="1:7" ht="13.15">
      <c r="A614" s="1723" t="s">
        <v>452</v>
      </c>
      <c r="B614" s="1723"/>
      <c r="C614" s="1723"/>
      <c r="D614" s="1723"/>
      <c r="E614" s="1723"/>
      <c r="F614" s="1723"/>
      <c r="G614" s="1723"/>
    </row>
    <row r="615" spans="1:7" ht="13.15">
      <c r="A615" s="163"/>
      <c r="B615" s="163"/>
      <c r="C615" s="163"/>
      <c r="D615" s="46"/>
      <c r="E615" s="46"/>
      <c r="F615" s="46"/>
      <c r="G615" s="111"/>
    </row>
    <row r="616" spans="1:7" ht="13.15">
      <c r="A616" s="1326"/>
      <c r="B616" s="1326"/>
      <c r="C616" s="1640"/>
      <c r="D616" s="1739" t="s">
        <v>453</v>
      </c>
      <c r="E616" s="1739"/>
      <c r="F616" s="1739"/>
      <c r="G616" s="111"/>
    </row>
    <row r="617" spans="1:7" ht="13.15">
      <c r="A617" s="1640"/>
      <c r="B617" s="1640"/>
      <c r="C617" s="455"/>
      <c r="D617" s="39"/>
      <c r="E617" s="46"/>
      <c r="F617" s="46"/>
      <c r="G617" s="111"/>
    </row>
    <row r="618" spans="1:7" ht="13.15">
      <c r="A618" s="460"/>
      <c r="B618" s="1643" t="s">
        <v>294</v>
      </c>
      <c r="C618" s="455"/>
      <c r="D618" s="1740" t="s">
        <v>454</v>
      </c>
      <c r="E618" s="1740"/>
      <c r="F618" s="1740"/>
      <c r="G618" s="111"/>
    </row>
    <row r="619" spans="1:7">
      <c r="A619" s="1326"/>
      <c r="B619" s="1326"/>
      <c r="C619" s="455"/>
      <c r="D619" s="1740"/>
      <c r="E619" s="1740"/>
      <c r="F619" s="1740"/>
      <c r="G619" s="111"/>
    </row>
    <row r="620" spans="1:7">
      <c r="A620" s="1326"/>
      <c r="B620" s="1326"/>
      <c r="C620" s="455"/>
      <c r="D620" s="1740"/>
      <c r="E620" s="1740"/>
      <c r="F620" s="1740"/>
      <c r="G620" s="111"/>
    </row>
    <row r="621" spans="1:7">
      <c r="A621" s="1326"/>
      <c r="B621" s="1326"/>
      <c r="C621" s="455"/>
      <c r="D621" s="1740"/>
      <c r="E621" s="1740"/>
      <c r="F621" s="1740"/>
      <c r="G621" s="111"/>
    </row>
    <row r="622" spans="1:7">
      <c r="A622" s="1326"/>
      <c r="B622" s="1326"/>
      <c r="C622" s="455"/>
      <c r="D622" s="1740"/>
      <c r="E622" s="1740"/>
      <c r="F622" s="1740"/>
      <c r="G622" s="111"/>
    </row>
    <row r="623" spans="1:7">
      <c r="A623" s="1326"/>
      <c r="B623" s="1326"/>
      <c r="C623" s="455"/>
      <c r="D623" s="1740"/>
      <c r="E623" s="1740"/>
      <c r="F623" s="1740"/>
      <c r="G623" s="111"/>
    </row>
    <row r="624" spans="1:7" s="462" customFormat="1">
      <c r="A624" s="1326"/>
      <c r="B624" s="1326"/>
      <c r="C624" s="455"/>
      <c r="D624" s="1570"/>
      <c r="E624" s="1570"/>
      <c r="F624" s="1570"/>
      <c r="G624" s="111"/>
    </row>
    <row r="625" spans="1:7" ht="13.15">
      <c r="A625" s="460"/>
      <c r="B625" s="1643" t="s">
        <v>294</v>
      </c>
      <c r="C625" s="455"/>
      <c r="D625" s="1740" t="s">
        <v>455</v>
      </c>
      <c r="E625" s="1740"/>
      <c r="F625" s="1740"/>
      <c r="G625" s="111"/>
    </row>
    <row r="626" spans="1:7">
      <c r="A626" s="1339"/>
      <c r="B626" s="1339"/>
      <c r="C626" s="1339"/>
      <c r="D626" s="1740"/>
      <c r="E626" s="1740"/>
      <c r="F626" s="1740"/>
      <c r="G626" s="111"/>
    </row>
    <row r="627" spans="1:7">
      <c r="A627" s="1339"/>
      <c r="B627" s="1339"/>
      <c r="C627" s="1339"/>
      <c r="D627" s="1559"/>
      <c r="E627" s="113"/>
      <c r="F627" s="113"/>
      <c r="G627" s="111"/>
    </row>
    <row r="628" spans="1:7" ht="13.15">
      <c r="A628" s="460"/>
      <c r="B628" s="1643" t="s">
        <v>294</v>
      </c>
      <c r="C628" s="1339"/>
      <c r="D628" s="1741" t="s">
        <v>456</v>
      </c>
      <c r="E628" s="1741"/>
      <c r="F628" s="1741"/>
      <c r="G628" s="111"/>
    </row>
    <row r="629" spans="1:7" ht="13.15">
      <c r="A629" s="460"/>
      <c r="B629" s="460"/>
      <c r="C629" s="1339"/>
      <c r="D629" s="1741"/>
      <c r="E629" s="1741"/>
      <c r="F629" s="1741"/>
      <c r="G629" s="111"/>
    </row>
    <row r="630" spans="1:7" ht="13.15">
      <c r="A630" s="460"/>
      <c r="B630" s="460"/>
      <c r="C630" s="1339"/>
      <c r="D630" s="1741"/>
      <c r="E630" s="1741"/>
      <c r="F630" s="1741"/>
      <c r="G630" s="111"/>
    </row>
    <row r="631" spans="1:7">
      <c r="A631" s="1339"/>
      <c r="B631" s="1339"/>
      <c r="C631" s="1339"/>
      <c r="D631" s="1741"/>
      <c r="E631" s="1741"/>
      <c r="F631" s="1741"/>
      <c r="G631" s="111"/>
    </row>
    <row r="632" spans="1:7" s="462" customFormat="1">
      <c r="A632" s="1339"/>
      <c r="B632" s="1339"/>
      <c r="C632" s="1339"/>
      <c r="D632" s="1571"/>
      <c r="E632" s="1571"/>
      <c r="F632" s="1571"/>
      <c r="G632" s="111"/>
    </row>
    <row r="633" spans="1:7">
      <c r="A633" s="1339"/>
      <c r="B633" s="1643" t="s">
        <v>294</v>
      </c>
      <c r="C633" s="1339"/>
      <c r="D633" s="1742" t="s">
        <v>457</v>
      </c>
      <c r="E633" s="1742"/>
      <c r="F633" s="1742"/>
      <c r="G633" s="111"/>
    </row>
    <row r="634" spans="1:7">
      <c r="A634" s="1339"/>
      <c r="B634" s="1339"/>
      <c r="C634" s="1339"/>
      <c r="D634" s="1606"/>
      <c r="E634" s="1606"/>
      <c r="F634" s="1606"/>
      <c r="G634" s="111"/>
    </row>
    <row r="635" spans="1:7" ht="13.15">
      <c r="A635" s="1723" t="s">
        <v>458</v>
      </c>
      <c r="B635" s="1723"/>
      <c r="C635" s="1723"/>
      <c r="D635" s="1723"/>
      <c r="E635" s="1723"/>
      <c r="F635" s="1723"/>
      <c r="G635" s="1723"/>
    </row>
    <row r="636" spans="1:7">
      <c r="A636" s="1561"/>
      <c r="B636" s="1561"/>
      <c r="C636" s="1339"/>
      <c r="D636" s="113"/>
      <c r="E636" s="113"/>
      <c r="F636" s="113"/>
      <c r="G636" s="111"/>
    </row>
    <row r="637" spans="1:7" ht="13.15">
      <c r="A637" s="1326"/>
      <c r="B637" s="1326"/>
      <c r="C637" s="163"/>
      <c r="D637" s="1743" t="s">
        <v>459</v>
      </c>
      <c r="E637" s="1743"/>
      <c r="F637" s="1743"/>
      <c r="G637" s="111"/>
    </row>
    <row r="638" spans="1:7" ht="13.15">
      <c r="A638" s="463"/>
      <c r="B638" s="463"/>
      <c r="C638" s="463"/>
      <c r="D638" s="1744" t="s">
        <v>460</v>
      </c>
      <c r="E638" s="1744"/>
      <c r="F638" s="1744"/>
      <c r="G638" s="111"/>
    </row>
    <row r="639" spans="1:7" s="462" customFormat="1" ht="13.15">
      <c r="A639" s="463"/>
      <c r="B639" s="463"/>
      <c r="C639" s="463"/>
      <c r="D639" s="1573"/>
      <c r="E639" s="1573"/>
      <c r="F639" s="1573"/>
      <c r="G639" s="111"/>
    </row>
    <row r="640" spans="1:7" ht="14.65" customHeight="1">
      <c r="A640" s="460"/>
      <c r="B640" s="1643" t="s">
        <v>294</v>
      </c>
      <c r="C640" s="1339"/>
      <c r="D640" s="1701" t="s">
        <v>461</v>
      </c>
      <c r="E640" s="1701"/>
      <c r="F640" s="1701"/>
      <c r="G640" s="111"/>
    </row>
    <row r="641" spans="1:11" ht="13.15">
      <c r="A641" s="460"/>
      <c r="B641" s="460"/>
      <c r="C641" s="1339"/>
      <c r="D641" s="1701"/>
      <c r="E641" s="1701"/>
      <c r="F641" s="1701"/>
      <c r="G641" s="111"/>
      <c r="H641" s="462"/>
      <c r="I641" s="462"/>
      <c r="J641" s="462"/>
      <c r="K641" s="462"/>
    </row>
    <row r="642" spans="1:11" ht="13.15">
      <c r="A642" s="460"/>
      <c r="B642" s="460"/>
      <c r="C642" s="1339"/>
      <c r="D642" s="1701"/>
      <c r="E642" s="1701"/>
      <c r="F642" s="1701"/>
      <c r="G642" s="111"/>
      <c r="H642" s="462"/>
      <c r="I642" s="462"/>
      <c r="J642" s="462"/>
      <c r="K642" s="462"/>
    </row>
    <row r="643" spans="1:11" ht="13.15">
      <c r="A643" s="460"/>
      <c r="B643" s="460"/>
      <c r="C643" s="1339"/>
      <c r="D643" s="1701"/>
      <c r="E643" s="1701"/>
      <c r="F643" s="1701"/>
      <c r="G643" s="111"/>
      <c r="H643" s="462"/>
      <c r="I643" s="462"/>
      <c r="J643" s="462"/>
      <c r="K643" s="462"/>
    </row>
    <row r="644" spans="1:11" s="447" customFormat="1" ht="13.15">
      <c r="A644" s="460"/>
      <c r="B644" s="460"/>
      <c r="C644" s="1339"/>
      <c r="D644" s="1701"/>
      <c r="E644" s="1701"/>
      <c r="F644" s="1701"/>
      <c r="G644" s="111"/>
      <c r="H644" s="462"/>
      <c r="I644" s="462"/>
      <c r="J644" s="462"/>
      <c r="K644" s="462"/>
    </row>
    <row r="645" spans="1:11" s="462" customFormat="1" ht="13.15">
      <c r="A645" s="460"/>
      <c r="B645" s="460"/>
      <c r="C645" s="1339"/>
      <c r="D645" s="1551"/>
      <c r="E645" s="1551"/>
      <c r="F645" s="1551"/>
      <c r="G645" s="111"/>
    </row>
    <row r="646" spans="1:11" s="447" customFormat="1" ht="13.15">
      <c r="A646" s="460"/>
      <c r="B646" s="1643" t="s">
        <v>294</v>
      </c>
      <c r="C646" s="1339"/>
      <c r="D646" s="1761" t="s">
        <v>462</v>
      </c>
      <c r="E646" s="1761"/>
      <c r="F646" s="1761"/>
      <c r="G646" s="111"/>
      <c r="H646" s="462"/>
      <c r="I646" s="462"/>
      <c r="J646" s="462"/>
      <c r="K646" s="462"/>
    </row>
    <row r="647" spans="1:11" s="447" customFormat="1" ht="13.15">
      <c r="A647" s="460"/>
      <c r="B647" s="460"/>
      <c r="C647" s="1339"/>
      <c r="D647" s="1762" t="s">
        <v>463</v>
      </c>
      <c r="E647" s="1762"/>
      <c r="F647" s="1762"/>
      <c r="G647" s="111"/>
      <c r="H647" s="462"/>
      <c r="I647" s="462"/>
      <c r="J647" s="462"/>
      <c r="K647" s="462"/>
    </row>
    <row r="648" spans="1:11" s="447" customFormat="1" ht="13.15">
      <c r="A648" s="460"/>
      <c r="B648" s="460"/>
      <c r="C648" s="1339"/>
      <c r="D648" s="1762"/>
      <c r="E648" s="1762"/>
      <c r="F648" s="1762"/>
      <c r="G648" s="111"/>
      <c r="H648" s="462"/>
      <c r="I648" s="462"/>
      <c r="J648" s="462"/>
      <c r="K648" s="462"/>
    </row>
    <row r="649" spans="1:11" s="447" customFormat="1" ht="13.15">
      <c r="A649" s="460"/>
      <c r="B649" s="460"/>
      <c r="C649" s="1339"/>
      <c r="D649" s="1762"/>
      <c r="E649" s="1762"/>
      <c r="F649" s="1762"/>
      <c r="G649" s="111"/>
      <c r="H649" s="462"/>
      <c r="I649" s="462"/>
      <c r="J649" s="462"/>
      <c r="K649" s="462"/>
    </row>
    <row r="650" spans="1:11" s="447" customFormat="1" ht="13.15">
      <c r="A650" s="460"/>
      <c r="B650" s="460"/>
      <c r="C650" s="1339"/>
      <c r="D650" s="1762"/>
      <c r="E650" s="1762"/>
      <c r="F650" s="1762"/>
      <c r="G650" s="111"/>
      <c r="H650" s="462"/>
      <c r="I650" s="462"/>
      <c r="J650" s="462"/>
      <c r="K650" s="462"/>
    </row>
    <row r="651" spans="1:11" s="447" customFormat="1" ht="13.15">
      <c r="A651" s="460"/>
      <c r="B651" s="460"/>
      <c r="C651" s="1339"/>
      <c r="D651" s="1762"/>
      <c r="E651" s="1762"/>
      <c r="F651" s="1762"/>
      <c r="G651" s="111"/>
      <c r="H651" s="462"/>
      <c r="I651" s="462"/>
      <c r="J651" s="462"/>
      <c r="K651" s="462"/>
    </row>
    <row r="652" spans="1:11" s="447" customFormat="1" ht="13.15">
      <c r="A652" s="460"/>
      <c r="B652" s="460"/>
      <c r="C652" s="1339"/>
      <c r="D652" s="1763" t="s">
        <v>464</v>
      </c>
      <c r="E652" s="1763"/>
      <c r="F652" s="1763"/>
      <c r="G652" s="111"/>
      <c r="H652" s="462"/>
      <c r="I652" s="462"/>
      <c r="J652" s="462"/>
      <c r="K652" s="462"/>
    </row>
    <row r="653" spans="1:11">
      <c r="A653" s="1339"/>
      <c r="B653" s="1339"/>
      <c r="C653" s="1339"/>
      <c r="D653" s="113"/>
      <c r="E653" s="113"/>
      <c r="F653" s="113"/>
      <c r="G653" s="111"/>
      <c r="H653" s="462"/>
      <c r="I653" s="462"/>
      <c r="J653" s="462"/>
      <c r="K653" s="462"/>
    </row>
    <row r="654" spans="1:11" ht="13.15">
      <c r="A654" s="1723" t="s">
        <v>465</v>
      </c>
      <c r="B654" s="1723"/>
      <c r="C654" s="1723"/>
      <c r="D654" s="1723"/>
      <c r="E654" s="1723"/>
      <c r="F654" s="1723"/>
      <c r="G654" s="1723"/>
      <c r="H654" s="165"/>
      <c r="I654" s="165"/>
      <c r="J654" s="165"/>
      <c r="K654" s="165"/>
    </row>
    <row r="655" spans="1:11" s="462" customFormat="1" ht="13.15">
      <c r="A655" s="466"/>
      <c r="B655" s="466"/>
      <c r="C655" s="466"/>
      <c r="D655" s="466"/>
      <c r="E655" s="466"/>
      <c r="F655" s="466"/>
      <c r="G655" s="466"/>
      <c r="H655" s="165"/>
      <c r="I655" s="165"/>
      <c r="J655" s="165"/>
      <c r="K655" s="165"/>
    </row>
    <row r="656" spans="1:11" ht="13.15">
      <c r="A656" s="1326"/>
      <c r="B656" s="1326"/>
      <c r="C656" s="163"/>
      <c r="D656" s="1726" t="s">
        <v>466</v>
      </c>
      <c r="E656" s="1726"/>
      <c r="F656" s="1726"/>
      <c r="G656" s="111"/>
      <c r="H656" s="165"/>
      <c r="I656" s="165"/>
      <c r="J656" s="165"/>
      <c r="K656" s="165"/>
    </row>
    <row r="657" spans="1:11" ht="13.15">
      <c r="A657" s="163"/>
      <c r="B657" s="163"/>
      <c r="C657" s="163"/>
      <c r="D657" s="1726" t="s">
        <v>467</v>
      </c>
      <c r="E657" s="1726"/>
      <c r="F657" s="1726"/>
      <c r="G657" s="111"/>
      <c r="H657" s="165"/>
      <c r="I657" s="165"/>
      <c r="J657" s="165"/>
      <c r="K657" s="165"/>
    </row>
    <row r="658" spans="1:11" ht="13.15">
      <c r="A658" s="463"/>
      <c r="B658" s="463"/>
      <c r="C658" s="463"/>
      <c r="D658" s="1716" t="s">
        <v>468</v>
      </c>
      <c r="E658" s="1716"/>
      <c r="F658" s="1716"/>
      <c r="G658" s="111"/>
      <c r="H658" s="165"/>
      <c r="I658" s="165"/>
      <c r="J658" s="165"/>
      <c r="K658" s="165"/>
    </row>
    <row r="659" spans="1:11" ht="13.15">
      <c r="A659" s="463"/>
      <c r="B659" s="463"/>
      <c r="C659" s="463"/>
      <c r="D659" s="46"/>
      <c r="E659" s="46"/>
      <c r="F659" s="46"/>
      <c r="G659" s="111"/>
      <c r="H659" s="165"/>
      <c r="I659" s="165"/>
      <c r="J659" s="165"/>
      <c r="K659" s="165"/>
    </row>
    <row r="660" spans="1:11" ht="13.15">
      <c r="A660" s="460"/>
      <c r="B660" s="1643" t="s">
        <v>294</v>
      </c>
      <c r="C660" s="463"/>
      <c r="D660" s="1716" t="s">
        <v>469</v>
      </c>
      <c r="E660" s="1716"/>
      <c r="F660" s="1716"/>
      <c r="G660" s="111"/>
      <c r="H660" s="165"/>
      <c r="I660" s="165"/>
      <c r="J660" s="165"/>
      <c r="K660" s="165"/>
    </row>
    <row r="661" spans="1:11" ht="13.15">
      <c r="A661" s="463"/>
      <c r="B661" s="463"/>
      <c r="C661" s="463"/>
      <c r="D661" s="1716" t="s">
        <v>470</v>
      </c>
      <c r="E661" s="1716"/>
      <c r="F661" s="1716"/>
      <c r="G661" s="111"/>
      <c r="H661" s="165"/>
      <c r="I661" s="165"/>
      <c r="J661" s="165"/>
      <c r="K661" s="165"/>
    </row>
    <row r="662" spans="1:11" ht="13.15">
      <c r="A662" s="463"/>
      <c r="B662" s="463"/>
      <c r="C662" s="463"/>
      <c r="D662" s="4"/>
      <c r="E662" s="1712" t="s">
        <v>471</v>
      </c>
      <c r="F662" s="1712"/>
      <c r="G662" s="111"/>
      <c r="H662" s="165"/>
      <c r="I662" s="165"/>
      <c r="J662" s="165"/>
      <c r="K662" s="165"/>
    </row>
    <row r="663" spans="1:11" ht="13.15">
      <c r="A663" s="463"/>
      <c r="B663" s="463"/>
      <c r="C663" s="463"/>
      <c r="D663" s="4"/>
      <c r="E663" s="1712"/>
      <c r="F663" s="1712"/>
      <c r="G663" s="111"/>
      <c r="H663" s="165"/>
      <c r="I663" s="165"/>
      <c r="J663" s="165"/>
      <c r="K663" s="165"/>
    </row>
    <row r="664" spans="1:11" ht="13.15">
      <c r="A664" s="463"/>
      <c r="B664" s="463"/>
      <c r="C664" s="463"/>
      <c r="D664" s="166"/>
      <c r="E664" s="1561"/>
      <c r="F664" s="46"/>
      <c r="G664" s="111"/>
      <c r="H664" s="165"/>
      <c r="I664" s="165"/>
      <c r="J664" s="165"/>
      <c r="K664" s="165"/>
    </row>
    <row r="665" spans="1:11" ht="13.15">
      <c r="A665" s="460"/>
      <c r="B665" s="1643" t="s">
        <v>294</v>
      </c>
      <c r="C665" s="463"/>
      <c r="D665" s="1703" t="s">
        <v>472</v>
      </c>
      <c r="E665" s="1703"/>
      <c r="F665" s="1703"/>
      <c r="G665" s="111"/>
      <c r="H665" s="165"/>
      <c r="I665" s="165"/>
      <c r="J665" s="165"/>
      <c r="K665" s="165"/>
    </row>
    <row r="666" spans="1:11" ht="13.15">
      <c r="A666" s="1640"/>
      <c r="B666" s="1640"/>
      <c r="C666" s="463"/>
      <c r="D666" s="1703"/>
      <c r="E666" s="1703"/>
      <c r="F666" s="1703"/>
      <c r="G666" s="111"/>
      <c r="H666" s="165"/>
      <c r="I666" s="165"/>
      <c r="J666" s="165"/>
      <c r="K666" s="165"/>
    </row>
    <row r="667" spans="1:11" ht="13.15">
      <c r="A667" s="463"/>
      <c r="B667" s="463"/>
      <c r="C667" s="463"/>
      <c r="D667" s="1703"/>
      <c r="E667" s="1703"/>
      <c r="F667" s="1703"/>
      <c r="G667" s="111"/>
      <c r="H667" s="165"/>
      <c r="I667" s="165"/>
      <c r="J667" s="165"/>
      <c r="K667" s="165"/>
    </row>
    <row r="668" spans="1:11" ht="13.15">
      <c r="A668" s="463"/>
      <c r="B668" s="463"/>
      <c r="C668" s="463"/>
      <c r="D668" s="46"/>
      <c r="E668" s="46"/>
      <c r="F668" s="46"/>
      <c r="G668" s="111"/>
      <c r="H668" s="165"/>
      <c r="I668" s="165"/>
      <c r="J668" s="165"/>
      <c r="K668" s="165"/>
    </row>
    <row r="669" spans="1:11" ht="13.15">
      <c r="A669" s="460"/>
      <c r="B669" s="1643" t="s">
        <v>294</v>
      </c>
      <c r="C669" s="463"/>
      <c r="D669" s="1716" t="s">
        <v>473</v>
      </c>
      <c r="E669" s="1716"/>
      <c r="F669" s="1716"/>
      <c r="G669" s="111"/>
      <c r="H669" s="165"/>
      <c r="I669" s="165"/>
      <c r="J669" s="165"/>
      <c r="K669" s="165"/>
    </row>
    <row r="670" spans="1:11" ht="13.15">
      <c r="A670" s="460"/>
      <c r="B670" s="460"/>
      <c r="C670" s="463"/>
      <c r="D670" s="1716" t="s">
        <v>470</v>
      </c>
      <c r="E670" s="1716"/>
      <c r="F670" s="1716"/>
      <c r="G670" s="111"/>
      <c r="H670" s="165"/>
      <c r="I670" s="165"/>
      <c r="J670" s="165"/>
      <c r="K670" s="165"/>
    </row>
    <row r="671" spans="1:11" ht="13.15">
      <c r="A671" s="463"/>
      <c r="B671" s="463"/>
      <c r="C671" s="463"/>
      <c r="D671" s="4"/>
      <c r="E671" s="1733" t="s">
        <v>474</v>
      </c>
      <c r="F671" s="1733"/>
      <c r="G671" s="111"/>
      <c r="H671" s="165"/>
      <c r="I671" s="165"/>
      <c r="J671" s="165"/>
      <c r="K671" s="165"/>
    </row>
    <row r="672" spans="1:11" ht="13.15">
      <c r="A672" s="463"/>
      <c r="B672" s="463"/>
      <c r="C672" s="463"/>
      <c r="D672" s="39"/>
      <c r="E672" s="46"/>
      <c r="F672" s="46"/>
      <c r="G672" s="111"/>
      <c r="H672" s="165"/>
      <c r="I672" s="165"/>
      <c r="J672" s="165"/>
      <c r="K672" s="165"/>
    </row>
    <row r="673" spans="1:11" ht="13.15">
      <c r="A673" s="460"/>
      <c r="B673" s="1643" t="s">
        <v>294</v>
      </c>
      <c r="C673" s="463"/>
      <c r="D673" s="1737" t="s">
        <v>475</v>
      </c>
      <c r="E673" s="1737"/>
      <c r="F673" s="1737"/>
      <c r="G673" s="111"/>
      <c r="H673" s="165"/>
      <c r="I673" s="165"/>
      <c r="J673" s="165"/>
      <c r="K673" s="165"/>
    </row>
    <row r="674" spans="1:11" ht="13.15">
      <c r="A674" s="463"/>
      <c r="B674" s="463"/>
      <c r="C674" s="463"/>
      <c r="D674" s="1737"/>
      <c r="E674" s="1737"/>
      <c r="F674" s="1737"/>
      <c r="G674" s="111"/>
      <c r="H674" s="165"/>
      <c r="I674" s="165"/>
      <c r="J674" s="165"/>
      <c r="K674" s="165"/>
    </row>
    <row r="675" spans="1:11" ht="13.15">
      <c r="A675" s="463"/>
      <c r="B675" s="463"/>
      <c r="C675" s="463"/>
      <c r="D675" s="1737"/>
      <c r="E675" s="1737"/>
      <c r="F675" s="1737"/>
      <c r="G675" s="111"/>
      <c r="H675" s="165"/>
      <c r="I675" s="165"/>
      <c r="J675" s="165"/>
      <c r="K675" s="165"/>
    </row>
    <row r="676" spans="1:11" ht="13.15">
      <c r="A676" s="463"/>
      <c r="B676" s="463"/>
      <c r="C676" s="463"/>
      <c r="D676" s="1737"/>
      <c r="E676" s="1737"/>
      <c r="F676" s="1737"/>
      <c r="G676" s="111"/>
      <c r="H676" s="165"/>
      <c r="I676" s="165"/>
      <c r="J676" s="165"/>
      <c r="K676" s="165"/>
    </row>
    <row r="677" spans="1:11" ht="13.15">
      <c r="A677" s="463"/>
      <c r="B677" s="463"/>
      <c r="C677" s="463"/>
      <c r="D677" s="1737"/>
      <c r="E677" s="1737"/>
      <c r="F677" s="1737"/>
      <c r="G677" s="111"/>
      <c r="H677" s="165"/>
      <c r="I677" s="165"/>
      <c r="J677" s="165"/>
      <c r="K677" s="165"/>
    </row>
    <row r="678" spans="1:11" s="29" customFormat="1" ht="13.15">
      <c r="A678" s="277"/>
      <c r="B678" s="277"/>
      <c r="C678" s="277"/>
      <c r="D678" s="1737"/>
      <c r="E678" s="1737"/>
      <c r="F678" s="1737"/>
      <c r="G678" s="152"/>
      <c r="H678" s="167"/>
      <c r="I678" s="167"/>
      <c r="J678" s="167"/>
      <c r="K678" s="167"/>
    </row>
    <row r="679" spans="1:11" s="29" customFormat="1" ht="13.15">
      <c r="A679" s="277"/>
      <c r="B679" s="277"/>
      <c r="C679" s="277"/>
      <c r="D679" s="1569"/>
      <c r="E679" s="1569"/>
      <c r="F679" s="1569"/>
      <c r="G679" s="152"/>
      <c r="H679" s="167"/>
      <c r="I679" s="167"/>
      <c r="J679" s="167"/>
      <c r="K679" s="167"/>
    </row>
    <row r="680" spans="1:11" ht="13.15">
      <c r="A680" s="460"/>
      <c r="B680" s="1643" t="s">
        <v>294</v>
      </c>
      <c r="C680" s="463"/>
      <c r="D680" s="1737" t="s">
        <v>476</v>
      </c>
      <c r="E680" s="1737"/>
      <c r="F680" s="1737"/>
      <c r="G680" s="111"/>
      <c r="H680" s="165"/>
      <c r="I680" s="165"/>
      <c r="J680" s="165"/>
      <c r="K680" s="165"/>
    </row>
    <row r="681" spans="1:11" ht="13.15">
      <c r="A681" s="463"/>
      <c r="B681" s="463"/>
      <c r="C681" s="463"/>
      <c r="D681" s="1737"/>
      <c r="E681" s="1737"/>
      <c r="F681" s="1737"/>
      <c r="G681" s="111"/>
      <c r="H681" s="165"/>
      <c r="I681" s="165"/>
      <c r="J681" s="165"/>
      <c r="K681" s="165"/>
    </row>
    <row r="682" spans="1:11" ht="13.15">
      <c r="A682" s="463"/>
      <c r="B682" s="463"/>
      <c r="C682" s="463"/>
      <c r="D682" s="1737"/>
      <c r="E682" s="1737"/>
      <c r="F682" s="1737"/>
      <c r="G682" s="111"/>
      <c r="H682" s="165"/>
      <c r="I682" s="165"/>
      <c r="J682" s="165"/>
      <c r="K682" s="165"/>
    </row>
    <row r="683" spans="1:11" ht="15" customHeight="1">
      <c r="A683" s="463"/>
      <c r="B683" s="463"/>
      <c r="C683" s="463"/>
      <c r="D683" s="1737"/>
      <c r="E683" s="1737"/>
      <c r="F683" s="1737"/>
      <c r="G683" s="111"/>
      <c r="H683" s="165"/>
      <c r="I683" s="165"/>
      <c r="J683" s="165"/>
      <c r="K683" s="165"/>
    </row>
    <row r="684" spans="1:11" ht="15" customHeight="1">
      <c r="A684" s="463"/>
      <c r="B684" s="463"/>
      <c r="C684" s="463"/>
      <c r="D684" s="1737"/>
      <c r="E684" s="1737"/>
      <c r="F684" s="1737"/>
      <c r="G684" s="111"/>
      <c r="H684" s="165"/>
      <c r="I684" s="165"/>
      <c r="J684" s="165"/>
      <c r="K684" s="165"/>
    </row>
    <row r="685" spans="1:11" ht="13.15">
      <c r="A685" s="463"/>
      <c r="B685" s="463"/>
      <c r="C685" s="463"/>
      <c r="D685" s="1737"/>
      <c r="E685" s="1737"/>
      <c r="F685" s="1737"/>
      <c r="G685" s="111"/>
      <c r="H685" s="165"/>
      <c r="I685" s="165"/>
      <c r="J685" s="165"/>
      <c r="K685" s="165"/>
    </row>
    <row r="686" spans="1:11" ht="13.15">
      <c r="A686" s="463"/>
      <c r="B686" s="463"/>
      <c r="C686" s="463"/>
      <c r="D686" s="1737"/>
      <c r="E686" s="1737"/>
      <c r="F686" s="1737"/>
      <c r="G686" s="111"/>
      <c r="H686" s="165"/>
      <c r="I686" s="165"/>
      <c r="J686" s="165"/>
      <c r="K686" s="165"/>
    </row>
    <row r="687" spans="1:11" ht="13.15">
      <c r="A687" s="463"/>
      <c r="B687" s="463"/>
      <c r="C687" s="463"/>
      <c r="D687" s="1737"/>
      <c r="E687" s="1737"/>
      <c r="F687" s="1737"/>
      <c r="G687" s="111"/>
      <c r="H687" s="165"/>
      <c r="I687" s="165"/>
      <c r="J687" s="165"/>
      <c r="K687" s="165"/>
    </row>
    <row r="688" spans="1:11" ht="15" customHeight="1">
      <c r="A688" s="463"/>
      <c r="B688" s="463"/>
      <c r="C688" s="463"/>
      <c r="D688" s="1737"/>
      <c r="E688" s="1737"/>
      <c r="F688" s="1737"/>
      <c r="G688" s="111"/>
      <c r="H688" s="165"/>
      <c r="I688" s="165"/>
      <c r="J688" s="165"/>
      <c r="K688" s="165"/>
    </row>
    <row r="689" spans="1:11" ht="13.15">
      <c r="A689" s="463"/>
      <c r="B689" s="463"/>
      <c r="C689" s="463"/>
      <c r="D689" s="1737"/>
      <c r="E689" s="1737"/>
      <c r="F689" s="1737"/>
      <c r="G689" s="111"/>
      <c r="H689" s="165"/>
      <c r="I689" s="165"/>
      <c r="J689" s="165"/>
      <c r="K689" s="165"/>
    </row>
    <row r="690" spans="1:11" ht="13.15">
      <c r="A690" s="463"/>
      <c r="B690" s="463"/>
      <c r="C690" s="463"/>
      <c r="D690" s="1737"/>
      <c r="E690" s="1737"/>
      <c r="F690" s="1737"/>
      <c r="G690" s="111"/>
      <c r="H690" s="165"/>
      <c r="I690" s="165"/>
      <c r="J690" s="165"/>
      <c r="K690" s="165"/>
    </row>
    <row r="691" spans="1:11" ht="13.15">
      <c r="A691" s="463"/>
      <c r="B691" s="463"/>
      <c r="C691" s="463"/>
      <c r="D691" s="1737"/>
      <c r="E691" s="1737"/>
      <c r="F691" s="1737"/>
      <c r="G691" s="111"/>
      <c r="H691" s="165"/>
      <c r="I691" s="165"/>
      <c r="J691" s="165"/>
      <c r="K691" s="165"/>
    </row>
    <row r="692" spans="1:11" s="447" customFormat="1" ht="13.15">
      <c r="A692" s="463"/>
      <c r="B692" s="463"/>
      <c r="C692" s="463"/>
      <c r="D692" s="1569"/>
      <c r="E692" s="1569"/>
      <c r="F692" s="1569"/>
      <c r="G692" s="111"/>
      <c r="H692" s="165"/>
      <c r="I692" s="165"/>
      <c r="J692" s="165"/>
      <c r="K692" s="165"/>
    </row>
    <row r="693" spans="1:11" ht="13.15">
      <c r="A693" s="460"/>
      <c r="B693" s="1643" t="s">
        <v>294</v>
      </c>
      <c r="C693" s="463"/>
      <c r="D693" s="1737" t="s">
        <v>477</v>
      </c>
      <c r="E693" s="1737"/>
      <c r="F693" s="1737"/>
      <c r="G693" s="111"/>
      <c r="H693" s="165"/>
      <c r="I693" s="165"/>
      <c r="J693" s="165"/>
      <c r="K693" s="165"/>
    </row>
    <row r="694" spans="1:11" ht="13.15">
      <c r="A694" s="463"/>
      <c r="B694" s="463"/>
      <c r="C694" s="463"/>
      <c r="D694" s="1737"/>
      <c r="E694" s="1737"/>
      <c r="F694" s="1737"/>
      <c r="G694" s="111"/>
      <c r="H694" s="165"/>
      <c r="I694" s="165"/>
      <c r="J694" s="165"/>
      <c r="K694" s="165"/>
    </row>
    <row r="695" spans="1:11" ht="13.15">
      <c r="A695" s="463"/>
      <c r="B695" s="463"/>
      <c r="C695" s="463"/>
      <c r="D695" s="1737"/>
      <c r="E695" s="1737"/>
      <c r="F695" s="1737"/>
      <c r="G695" s="111"/>
      <c r="H695" s="165"/>
      <c r="I695" s="165"/>
      <c r="J695" s="165"/>
      <c r="K695" s="165"/>
    </row>
    <row r="696" spans="1:11" s="447" customFormat="1" ht="13.15">
      <c r="A696" s="463"/>
      <c r="B696" s="463"/>
      <c r="C696" s="463"/>
      <c r="D696" s="1569"/>
      <c r="E696" s="1569"/>
      <c r="F696" s="1569"/>
      <c r="G696" s="111"/>
      <c r="H696" s="165"/>
      <c r="I696" s="165"/>
      <c r="J696" s="165"/>
      <c r="K696" s="165"/>
    </row>
    <row r="697" spans="1:11" s="447" customFormat="1" ht="13.15">
      <c r="A697" s="463"/>
      <c r="B697" s="1643" t="s">
        <v>294</v>
      </c>
      <c r="C697" s="463"/>
      <c r="D697" s="1737" t="s">
        <v>478</v>
      </c>
      <c r="E697" s="1737"/>
      <c r="F697" s="1737"/>
      <c r="G697" s="111"/>
      <c r="H697" s="165"/>
      <c r="I697" s="165"/>
      <c r="J697" s="165"/>
      <c r="K697" s="165"/>
    </row>
    <row r="698" spans="1:11" s="447" customFormat="1" ht="13.15">
      <c r="A698" s="463"/>
      <c r="B698" s="463"/>
      <c r="C698" s="463"/>
      <c r="D698" s="1737"/>
      <c r="E698" s="1737"/>
      <c r="F698" s="1737"/>
      <c r="G698" s="111"/>
      <c r="H698" s="165"/>
      <c r="I698" s="165"/>
      <c r="J698" s="165"/>
      <c r="K698" s="165"/>
    </row>
    <row r="699" spans="1:11" s="447" customFormat="1" ht="13.15">
      <c r="A699" s="463"/>
      <c r="B699" s="463"/>
      <c r="C699" s="463"/>
      <c r="D699" s="1569"/>
      <c r="E699" s="1569"/>
      <c r="F699" s="1569"/>
      <c r="G699" s="111"/>
      <c r="H699" s="165"/>
      <c r="I699" s="165"/>
      <c r="J699" s="165"/>
      <c r="K699" s="165"/>
    </row>
    <row r="700" spans="1:11" s="447" customFormat="1" ht="13.15">
      <c r="A700" s="463"/>
      <c r="B700" s="1643" t="s">
        <v>294</v>
      </c>
      <c r="C700" s="463"/>
      <c r="D700" s="1737" t="s">
        <v>479</v>
      </c>
      <c r="E700" s="1737"/>
      <c r="F700" s="1737"/>
      <c r="G700" s="111"/>
      <c r="H700" s="165"/>
      <c r="I700" s="165"/>
      <c r="J700" s="165"/>
      <c r="K700" s="165"/>
    </row>
    <row r="701" spans="1:11" s="447" customFormat="1" ht="13.15">
      <c r="A701" s="463"/>
      <c r="B701" s="463"/>
      <c r="C701" s="463"/>
      <c r="D701" s="1737"/>
      <c r="E701" s="1737"/>
      <c r="F701" s="1737"/>
      <c r="G701" s="111"/>
      <c r="H701" s="165"/>
      <c r="I701" s="165"/>
      <c r="J701" s="165"/>
      <c r="K701" s="165"/>
    </row>
    <row r="702" spans="1:11" s="447" customFormat="1" ht="13.15">
      <c r="A702" s="463"/>
      <c r="B702" s="463"/>
      <c r="C702" s="463"/>
      <c r="D702" s="1737"/>
      <c r="E702" s="1737"/>
      <c r="F702" s="1737"/>
      <c r="G702" s="111"/>
      <c r="H702" s="165"/>
      <c r="I702" s="165"/>
      <c r="J702" s="165"/>
      <c r="K702" s="165"/>
    </row>
    <row r="703" spans="1:11" s="447" customFormat="1" ht="13.15">
      <c r="A703" s="463"/>
      <c r="B703" s="463"/>
      <c r="C703" s="463"/>
      <c r="D703" s="1569"/>
      <c r="E703" s="1569"/>
      <c r="F703" s="1569"/>
      <c r="G703" s="111"/>
      <c r="H703" s="165"/>
      <c r="I703" s="165"/>
      <c r="J703" s="165"/>
      <c r="K703" s="165"/>
    </row>
    <row r="704" spans="1:11" ht="13.15">
      <c r="A704" s="463"/>
      <c r="B704" s="1643" t="s">
        <v>294</v>
      </c>
      <c r="C704" s="463"/>
      <c r="D704" s="1737" t="s">
        <v>480</v>
      </c>
      <c r="E704" s="1737"/>
      <c r="F704" s="1737"/>
      <c r="G704" s="111"/>
      <c r="H704" s="165"/>
      <c r="I704" s="165"/>
      <c r="J704" s="165"/>
      <c r="K704" s="165"/>
    </row>
    <row r="705" spans="1:11" ht="13.15">
      <c r="A705" s="463"/>
      <c r="B705" s="463"/>
      <c r="C705" s="463"/>
      <c r="D705" s="1737"/>
      <c r="E705" s="1737"/>
      <c r="F705" s="1737"/>
      <c r="G705" s="111"/>
      <c r="H705" s="165"/>
      <c r="I705" s="165"/>
      <c r="J705" s="165"/>
      <c r="K705" s="165"/>
    </row>
    <row r="706" spans="1:11" ht="13.15">
      <c r="A706" s="463"/>
      <c r="B706" s="463"/>
      <c r="C706" s="463"/>
      <c r="D706" s="1737"/>
      <c r="E706" s="1737"/>
      <c r="F706" s="1737"/>
      <c r="G706" s="111"/>
      <c r="H706" s="165"/>
      <c r="I706" s="165"/>
      <c r="J706" s="165"/>
      <c r="K706" s="165"/>
    </row>
    <row r="707" spans="1:11" ht="13.15">
      <c r="A707" s="463"/>
      <c r="B707" s="463"/>
      <c r="C707" s="463"/>
      <c r="D707" s="151"/>
      <c r="E707" s="46"/>
      <c r="F707" s="46"/>
      <c r="G707" s="111"/>
      <c r="H707" s="165"/>
      <c r="I707" s="165"/>
      <c r="J707" s="165"/>
      <c r="K707" s="165"/>
    </row>
    <row r="708" spans="1:11" ht="13.15">
      <c r="A708" s="463"/>
      <c r="B708" s="1643" t="s">
        <v>294</v>
      </c>
      <c r="C708" s="463"/>
      <c r="D708" s="1737" t="s">
        <v>481</v>
      </c>
      <c r="E708" s="1737"/>
      <c r="F708" s="1737"/>
      <c r="G708" s="111"/>
      <c r="H708" s="165"/>
      <c r="I708" s="165"/>
      <c r="J708" s="165"/>
      <c r="K708" s="165"/>
    </row>
    <row r="709" spans="1:11" ht="13.15">
      <c r="A709" s="463"/>
      <c r="B709" s="463"/>
      <c r="C709" s="463"/>
      <c r="D709" s="1737"/>
      <c r="E709" s="1737"/>
      <c r="F709" s="1737"/>
      <c r="G709" s="111"/>
      <c r="H709" s="165"/>
      <c r="I709" s="165"/>
      <c r="J709" s="165"/>
      <c r="K709" s="165"/>
    </row>
    <row r="710" spans="1:11" ht="13.15">
      <c r="A710" s="463"/>
      <c r="B710" s="463"/>
      <c r="C710" s="463"/>
      <c r="D710" s="1737"/>
      <c r="E710" s="1737"/>
      <c r="F710" s="1737"/>
      <c r="G710" s="111"/>
      <c r="H710" s="165"/>
      <c r="I710" s="165"/>
      <c r="J710" s="165"/>
      <c r="K710" s="165"/>
    </row>
    <row r="711" spans="1:11" ht="13.15">
      <c r="A711" s="463"/>
      <c r="B711" s="463"/>
      <c r="C711" s="463"/>
      <c r="D711" s="462"/>
      <c r="E711" s="46"/>
      <c r="F711" s="46"/>
      <c r="G711" s="111"/>
      <c r="H711" s="165"/>
      <c r="I711" s="165"/>
      <c r="J711" s="165"/>
      <c r="K711" s="165"/>
    </row>
    <row r="712" spans="1:11" ht="13.15">
      <c r="A712" s="460"/>
      <c r="B712" s="1643" t="s">
        <v>294</v>
      </c>
      <c r="C712" s="463"/>
      <c r="D712" s="1703" t="s">
        <v>482</v>
      </c>
      <c r="E712" s="1703"/>
      <c r="F712" s="1703"/>
      <c r="G712" s="111"/>
      <c r="H712" s="165"/>
      <c r="I712" s="165"/>
      <c r="J712" s="165"/>
      <c r="K712" s="165"/>
    </row>
    <row r="713" spans="1:11" ht="13.15">
      <c r="A713" s="463"/>
      <c r="B713" s="463"/>
      <c r="C713" s="463"/>
      <c r="D713" s="1703"/>
      <c r="E713" s="1703"/>
      <c r="F713" s="1703"/>
      <c r="G713" s="111"/>
      <c r="H713" s="165"/>
      <c r="I713" s="165"/>
      <c r="J713" s="165"/>
      <c r="K713" s="165"/>
    </row>
    <row r="714" spans="1:11" ht="13.15">
      <c r="A714" s="463"/>
      <c r="B714" s="463"/>
      <c r="C714" s="463"/>
      <c r="D714" s="1703"/>
      <c r="E714" s="1703"/>
      <c r="F714" s="1703"/>
      <c r="G714" s="111"/>
      <c r="H714" s="165"/>
      <c r="I714" s="165"/>
      <c r="J714" s="165"/>
      <c r="K714" s="165"/>
    </row>
    <row r="715" spans="1:11" ht="13.15">
      <c r="A715" s="463"/>
      <c r="B715" s="463"/>
      <c r="C715" s="463"/>
      <c r="D715" s="1703"/>
      <c r="E715" s="1703"/>
      <c r="F715" s="1703"/>
      <c r="G715" s="111"/>
      <c r="H715" s="165"/>
      <c r="I715" s="165"/>
      <c r="J715" s="165"/>
      <c r="K715" s="165"/>
    </row>
    <row r="716" spans="1:11" ht="13.15">
      <c r="A716" s="463"/>
      <c r="B716" s="463"/>
      <c r="C716" s="463"/>
      <c r="D716" s="1420"/>
      <c r="E716" s="46"/>
      <c r="F716" s="46"/>
      <c r="G716" s="111"/>
      <c r="H716" s="165"/>
      <c r="I716" s="165"/>
      <c r="J716" s="165"/>
      <c r="K716" s="165"/>
    </row>
    <row r="717" spans="1:11" ht="13.15">
      <c r="A717" s="460"/>
      <c r="B717" s="1643" t="s">
        <v>294</v>
      </c>
      <c r="C717" s="463"/>
      <c r="D717" s="1737" t="s">
        <v>483</v>
      </c>
      <c r="E717" s="1737"/>
      <c r="F717" s="1737"/>
      <c r="G717" s="111"/>
      <c r="H717" s="165"/>
      <c r="I717" s="165"/>
      <c r="J717" s="165"/>
      <c r="K717" s="165"/>
    </row>
    <row r="718" spans="1:11" ht="13.15">
      <c r="A718" s="463"/>
      <c r="B718" s="463"/>
      <c r="C718" s="463"/>
      <c r="D718" s="1737"/>
      <c r="E718" s="1737"/>
      <c r="F718" s="1737"/>
      <c r="G718" s="111"/>
      <c r="H718" s="165"/>
      <c r="I718" s="165"/>
      <c r="J718" s="165"/>
      <c r="K718" s="165"/>
    </row>
    <row r="719" spans="1:11" ht="13.15">
      <c r="A719" s="463"/>
      <c r="B719" s="463"/>
      <c r="C719" s="463"/>
      <c r="D719" s="1737"/>
      <c r="E719" s="1737"/>
      <c r="F719" s="1737"/>
      <c r="G719" s="111"/>
      <c r="H719" s="165"/>
      <c r="I719" s="165"/>
      <c r="J719" s="165"/>
      <c r="K719" s="165"/>
    </row>
    <row r="720" spans="1:11" ht="13.15">
      <c r="A720" s="463"/>
      <c r="B720" s="463"/>
      <c r="C720" s="463"/>
      <c r="D720" s="1737"/>
      <c r="E720" s="1737"/>
      <c r="F720" s="1737"/>
      <c r="G720" s="111"/>
      <c r="H720" s="165"/>
      <c r="I720" s="165"/>
      <c r="J720" s="165"/>
      <c r="K720" s="165"/>
    </row>
    <row r="721" spans="1:11" ht="13.15">
      <c r="A721" s="463"/>
      <c r="B721" s="463"/>
      <c r="C721" s="463"/>
      <c r="D721" s="1737"/>
      <c r="E721" s="1737"/>
      <c r="F721" s="1737"/>
      <c r="G721" s="111"/>
      <c r="H721" s="165"/>
      <c r="I721" s="165"/>
      <c r="J721" s="165"/>
      <c r="K721" s="165"/>
    </row>
    <row r="722" spans="1:11" ht="13.15">
      <c r="A722" s="463"/>
      <c r="B722" s="463"/>
      <c r="C722" s="463"/>
      <c r="D722" s="1737"/>
      <c r="E722" s="1737"/>
      <c r="F722" s="1737"/>
      <c r="G722" s="111"/>
      <c r="H722" s="165"/>
      <c r="I722" s="165"/>
      <c r="J722" s="165"/>
      <c r="K722" s="165"/>
    </row>
    <row r="723" spans="1:11" ht="13.15">
      <c r="A723" s="463"/>
      <c r="B723" s="463"/>
      <c r="C723" s="463"/>
      <c r="D723" s="1737"/>
      <c r="E723" s="1737"/>
      <c r="F723" s="1737"/>
      <c r="G723" s="111"/>
      <c r="H723" s="165"/>
      <c r="I723" s="165"/>
      <c r="J723" s="165"/>
      <c r="K723" s="165"/>
    </row>
    <row r="724" spans="1:11" ht="13.15">
      <c r="A724" s="463"/>
      <c r="B724" s="463"/>
      <c r="C724" s="463"/>
      <c r="D724" s="1770" t="s">
        <v>484</v>
      </c>
      <c r="E724" s="1770"/>
      <c r="F724" s="1770"/>
      <c r="G724" s="111"/>
      <c r="H724" s="165"/>
      <c r="I724" s="165"/>
      <c r="J724" s="165"/>
      <c r="K724" s="165"/>
    </row>
    <row r="725" spans="1:11" s="447" customFormat="1" ht="13.15">
      <c r="A725" s="463"/>
      <c r="B725" s="463"/>
      <c r="C725" s="463"/>
      <c r="D725" s="1588"/>
      <c r="E725" s="46"/>
      <c r="F725" s="46"/>
      <c r="G725" s="111"/>
      <c r="H725" s="165"/>
      <c r="I725" s="165"/>
      <c r="J725" s="165"/>
      <c r="K725" s="165"/>
    </row>
    <row r="726" spans="1:11" ht="13.15">
      <c r="A726" s="1772" t="s">
        <v>485</v>
      </c>
      <c r="B726" s="1772"/>
      <c r="C726" s="1772"/>
      <c r="D726" s="1772"/>
      <c r="E726" s="1772"/>
      <c r="F726" s="1772"/>
      <c r="G726" s="1772"/>
      <c r="H726" s="165"/>
      <c r="I726" s="165"/>
      <c r="J726" s="165"/>
      <c r="K726" s="165"/>
    </row>
    <row r="727" spans="1:11" ht="13.15">
      <c r="A727" s="463"/>
      <c r="B727" s="463"/>
      <c r="C727" s="463"/>
      <c r="D727" s="1420"/>
      <c r="E727" s="46"/>
      <c r="F727" s="46"/>
      <c r="G727" s="1427"/>
      <c r="H727" s="165"/>
      <c r="I727" s="165"/>
      <c r="J727" s="165"/>
      <c r="K727" s="165"/>
    </row>
    <row r="728" spans="1:11" ht="13.35" customHeight="1">
      <c r="A728" s="1326"/>
      <c r="B728" s="1326"/>
      <c r="C728" s="463"/>
      <c r="D728" s="1751" t="s">
        <v>486</v>
      </c>
      <c r="E728" s="1751"/>
      <c r="F728" s="1751"/>
      <c r="G728" s="1427"/>
      <c r="H728" s="165"/>
      <c r="I728" s="165"/>
      <c r="J728" s="165"/>
      <c r="K728" s="165"/>
    </row>
    <row r="729" spans="1:11" ht="13.15">
      <c r="A729" s="463"/>
      <c r="B729" s="463"/>
      <c r="C729" s="463"/>
      <c r="D729" s="1768" t="s">
        <v>487</v>
      </c>
      <c r="E729" s="1768"/>
      <c r="F729" s="1768"/>
      <c r="G729" s="1427"/>
      <c r="H729" s="165"/>
      <c r="I729" s="165"/>
      <c r="J729" s="165"/>
      <c r="K729" s="165"/>
    </row>
    <row r="730" spans="1:11" ht="13.15">
      <c r="A730" s="463"/>
      <c r="B730" s="463"/>
      <c r="C730" s="463"/>
      <c r="D730" s="46"/>
      <c r="E730" s="46"/>
      <c r="F730" s="46"/>
      <c r="G730" s="1427"/>
      <c r="H730" s="165"/>
      <c r="I730" s="165"/>
      <c r="J730" s="165"/>
      <c r="K730" s="165"/>
    </row>
    <row r="731" spans="1:11" s="29" customFormat="1" ht="13.15">
      <c r="A731" s="460"/>
      <c r="B731" s="1643" t="s">
        <v>294</v>
      </c>
      <c r="C731" s="1326"/>
      <c r="D731" s="1703" t="s">
        <v>488</v>
      </c>
      <c r="E731" s="1703"/>
      <c r="F731" s="1703"/>
      <c r="G731" s="1427"/>
      <c r="H731" s="167"/>
      <c r="I731" s="167"/>
      <c r="J731" s="167"/>
      <c r="K731" s="167"/>
    </row>
    <row r="732" spans="1:11" s="29" customFormat="1" ht="10.5" customHeight="1">
      <c r="A732" s="1326"/>
      <c r="B732" s="1326"/>
      <c r="C732" s="1326"/>
      <c r="D732" s="1703"/>
      <c r="E732" s="1703"/>
      <c r="F732" s="1703"/>
      <c r="G732" s="1427"/>
      <c r="H732" s="167"/>
      <c r="I732" s="167"/>
      <c r="J732" s="167"/>
      <c r="K732" s="167"/>
    </row>
    <row r="733" spans="1:11" s="29" customFormat="1">
      <c r="A733" s="1326"/>
      <c r="B733" s="1326"/>
      <c r="C733" s="1326"/>
      <c r="D733" s="1703"/>
      <c r="E733" s="1703"/>
      <c r="F733" s="1703"/>
      <c r="G733" s="1427"/>
      <c r="H733" s="167"/>
      <c r="I733" s="167"/>
      <c r="J733" s="167"/>
      <c r="K733" s="167"/>
    </row>
    <row r="734" spans="1:11">
      <c r="A734" s="1326"/>
      <c r="B734" s="1326"/>
      <c r="C734" s="1326"/>
      <c r="D734" s="1703"/>
      <c r="E734" s="1703"/>
      <c r="F734" s="1703"/>
      <c r="G734" s="1427"/>
      <c r="H734" s="165"/>
      <c r="I734" s="165"/>
      <c r="J734" s="165"/>
      <c r="K734" s="165"/>
    </row>
    <row r="735" spans="1:11">
      <c r="A735" s="1641"/>
      <c r="B735" s="1641"/>
      <c r="C735" s="1641"/>
      <c r="D735" s="1703"/>
      <c r="E735" s="1703"/>
      <c r="F735" s="1703"/>
      <c r="G735" s="1428"/>
      <c r="H735" s="165"/>
      <c r="I735" s="165"/>
      <c r="J735" s="165"/>
      <c r="K735" s="165"/>
    </row>
    <row r="736" spans="1:11" ht="15.6" customHeight="1">
      <c r="A736" s="1641"/>
      <c r="B736" s="1641"/>
      <c r="C736" s="1641"/>
      <c r="D736" s="1703"/>
      <c r="E736" s="1703"/>
      <c r="F736" s="1703"/>
      <c r="G736" s="1428"/>
      <c r="H736" s="165"/>
      <c r="I736" s="165"/>
      <c r="J736" s="165"/>
      <c r="K736" s="165"/>
    </row>
    <row r="737" spans="1:11">
      <c r="A737" s="1641"/>
      <c r="B737" s="1641"/>
      <c r="C737" s="1641"/>
      <c r="D737" s="1425"/>
      <c r="E737" s="1429"/>
      <c r="F737" s="1429"/>
      <c r="G737" s="1428"/>
      <c r="H737" s="165"/>
      <c r="I737" s="165"/>
      <c r="J737" s="165"/>
      <c r="K737" s="165"/>
    </row>
    <row r="738" spans="1:11" s="234" customFormat="1" ht="13.15">
      <c r="A738" s="233"/>
      <c r="B738" s="1643" t="s">
        <v>294</v>
      </c>
      <c r="C738" s="1342"/>
      <c r="D738" s="1704" t="s">
        <v>489</v>
      </c>
      <c r="E738" s="1704"/>
      <c r="F738" s="1704"/>
      <c r="G738" s="1344"/>
    </row>
    <row r="739" spans="1:11" s="234" customFormat="1">
      <c r="A739" s="1342"/>
      <c r="B739" s="1342"/>
      <c r="C739" s="1342"/>
      <c r="D739" s="1704"/>
      <c r="E739" s="1704"/>
      <c r="F739" s="1704"/>
      <c r="G739" s="1344"/>
    </row>
    <row r="740" spans="1:11" s="234" customFormat="1">
      <c r="A740" s="1342"/>
      <c r="B740" s="1342"/>
      <c r="C740" s="1342"/>
      <c r="D740" s="1704"/>
      <c r="E740" s="1704"/>
      <c r="F740" s="1704"/>
      <c r="G740" s="1344"/>
    </row>
    <row r="741" spans="1:11" s="234" customFormat="1">
      <c r="A741" s="1342"/>
      <c r="B741" s="1342"/>
      <c r="C741" s="1342"/>
      <c r="D741" s="1704"/>
      <c r="E741" s="1704"/>
      <c r="F741" s="1704"/>
      <c r="G741" s="1344"/>
    </row>
    <row r="742" spans="1:11" s="234" customFormat="1">
      <c r="A742" s="1342"/>
      <c r="B742" s="1342"/>
      <c r="C742" s="1342"/>
      <c r="D742" s="1425"/>
      <c r="E742" s="1344"/>
      <c r="F742" s="1344"/>
      <c r="G742" s="1344"/>
    </row>
    <row r="743" spans="1:11" s="234" customFormat="1" ht="13.15">
      <c r="A743" s="460"/>
      <c r="B743" s="1643" t="s">
        <v>294</v>
      </c>
      <c r="C743" s="1342"/>
      <c r="D743" s="1769" t="s">
        <v>490</v>
      </c>
      <c r="E743" s="1769"/>
      <c r="F743" s="1769"/>
      <c r="G743" s="1344"/>
    </row>
    <row r="744" spans="1:11" s="234" customFormat="1">
      <c r="A744" s="1342"/>
      <c r="B744" s="1342"/>
      <c r="C744" s="1342"/>
      <c r="D744" s="1769"/>
      <c r="E744" s="1769"/>
      <c r="F744" s="1769"/>
      <c r="G744" s="1344"/>
    </row>
    <row r="745" spans="1:11" s="234" customFormat="1">
      <c r="A745" s="1342"/>
      <c r="B745" s="1342"/>
      <c r="C745" s="1342"/>
      <c r="D745" s="1769"/>
      <c r="E745" s="1769"/>
      <c r="F745" s="1769"/>
      <c r="G745" s="1344"/>
    </row>
    <row r="746" spans="1:11">
      <c r="A746" s="1641"/>
      <c r="B746" s="1641"/>
      <c r="C746" s="1641"/>
      <c r="D746" s="1425"/>
      <c r="E746" s="1429"/>
      <c r="F746" s="1429"/>
      <c r="G746" s="1428"/>
      <c r="H746" s="165"/>
      <c r="I746" s="165"/>
      <c r="J746" s="165"/>
      <c r="K746" s="165"/>
    </row>
    <row r="747" spans="1:11" ht="13.15">
      <c r="A747" s="460"/>
      <c r="B747" s="1643" t="s">
        <v>294</v>
      </c>
      <c r="C747" s="1641"/>
      <c r="D747" s="1704" t="s">
        <v>491</v>
      </c>
      <c r="E747" s="1704"/>
      <c r="F747" s="1704"/>
      <c r="G747" s="1428"/>
      <c r="H747" s="165"/>
      <c r="I747" s="165"/>
      <c r="J747" s="165"/>
      <c r="K747" s="165"/>
    </row>
    <row r="748" spans="1:11">
      <c r="A748" s="1641"/>
      <c r="B748" s="1641"/>
      <c r="C748" s="1641"/>
      <c r="D748" s="1704"/>
      <c r="E748" s="1704"/>
      <c r="F748" s="1704"/>
      <c r="G748" s="1428"/>
      <c r="H748" s="165"/>
      <c r="I748" s="165"/>
      <c r="J748" s="165"/>
      <c r="K748" s="165"/>
    </row>
    <row r="749" spans="1:11" s="447" customFormat="1">
      <c r="A749" s="1641"/>
      <c r="B749" s="1641"/>
      <c r="C749" s="1641"/>
      <c r="D749" s="1553"/>
      <c r="E749" s="1553"/>
      <c r="F749" s="1553"/>
      <c r="G749" s="1428"/>
      <c r="H749" s="165"/>
      <c r="I749" s="165"/>
      <c r="J749" s="165"/>
      <c r="K749" s="165"/>
    </row>
    <row r="750" spans="1:11" s="447" customFormat="1">
      <c r="A750" s="1641"/>
      <c r="B750" s="1643" t="s">
        <v>294</v>
      </c>
      <c r="C750" s="1641"/>
      <c r="D750" s="1704" t="s">
        <v>492</v>
      </c>
      <c r="E750" s="1704"/>
      <c r="F750" s="1704"/>
      <c r="G750" s="1428"/>
      <c r="H750" s="165"/>
      <c r="I750" s="165"/>
      <c r="J750" s="165"/>
      <c r="K750" s="165"/>
    </row>
    <row r="751" spans="1:11" s="447" customFormat="1">
      <c r="A751" s="1641"/>
      <c r="B751" s="1641"/>
      <c r="C751" s="1641"/>
      <c r="D751" s="1704"/>
      <c r="E751" s="1704"/>
      <c r="F751" s="1704"/>
      <c r="G751" s="1428"/>
      <c r="H751" s="165"/>
      <c r="I751" s="165"/>
      <c r="J751" s="165"/>
      <c r="K751" s="165"/>
    </row>
    <row r="752" spans="1:11" s="447" customFormat="1">
      <c r="A752" s="1641"/>
      <c r="B752" s="1641"/>
      <c r="C752" s="1641"/>
      <c r="D752" s="1704"/>
      <c r="E752" s="1704"/>
      <c r="F752" s="1704"/>
      <c r="G752" s="1428"/>
      <c r="H752" s="165"/>
      <c r="I752" s="165"/>
      <c r="J752" s="165"/>
      <c r="K752" s="165"/>
    </row>
    <row r="753" spans="1:11" s="447" customFormat="1">
      <c r="A753" s="1641"/>
      <c r="B753" s="1641"/>
      <c r="C753" s="1641"/>
      <c r="D753" s="1553"/>
      <c r="E753" s="1553"/>
      <c r="F753" s="1553"/>
      <c r="G753" s="1428"/>
      <c r="H753" s="165"/>
      <c r="I753" s="165"/>
      <c r="J753" s="165"/>
      <c r="K753" s="165"/>
    </row>
    <row r="754" spans="1:11" ht="13.15">
      <c r="A754" s="1773" t="s">
        <v>493</v>
      </c>
      <c r="B754" s="1773"/>
      <c r="C754" s="1773"/>
      <c r="D754" s="1773"/>
      <c r="E754" s="1773"/>
      <c r="F754" s="1773"/>
      <c r="G754" s="1773"/>
      <c r="H754" s="462"/>
      <c r="I754" s="462"/>
      <c r="J754" s="462"/>
      <c r="K754" s="462"/>
    </row>
    <row r="755" spans="1:11" ht="13.15">
      <c r="A755" s="463"/>
      <c r="B755" s="463"/>
      <c r="C755" s="463"/>
      <c r="D755" s="168"/>
      <c r="E755" s="46"/>
      <c r="F755" s="113"/>
      <c r="G755" s="1427"/>
      <c r="H755" s="462"/>
      <c r="I755" s="462"/>
      <c r="J755" s="462"/>
      <c r="K755" s="462"/>
    </row>
    <row r="756" spans="1:11" ht="13.15">
      <c r="A756" s="1641"/>
      <c r="B756" s="1641"/>
      <c r="C756" s="330"/>
      <c r="D756" s="1774" t="s">
        <v>494</v>
      </c>
      <c r="E756" s="1774"/>
      <c r="F756" s="1774"/>
      <c r="G756" s="1427"/>
      <c r="H756" s="462"/>
      <c r="I756" s="462"/>
      <c r="J756" s="462"/>
      <c r="K756" s="462"/>
    </row>
    <row r="757" spans="1:11">
      <c r="A757" s="288"/>
      <c r="B757" s="288"/>
      <c r="C757" s="287"/>
      <c r="D757" s="1765" t="s">
        <v>495</v>
      </c>
      <c r="E757" s="1765"/>
      <c r="F757" s="1765"/>
      <c r="G757" s="1427"/>
      <c r="H757" s="462"/>
      <c r="I757" s="462"/>
      <c r="J757" s="462"/>
      <c r="K757" s="462"/>
    </row>
    <row r="758" spans="1:11">
      <c r="A758" s="1641"/>
      <c r="B758" s="1641"/>
      <c r="C758" s="330"/>
      <c r="D758" s="454"/>
      <c r="E758" s="454"/>
      <c r="F758" s="454"/>
      <c r="G758" s="1427"/>
      <c r="H758" s="462"/>
      <c r="I758" s="462"/>
      <c r="J758" s="462"/>
      <c r="K758" s="462"/>
    </row>
    <row r="759" spans="1:11" ht="13.15">
      <c r="A759" s="460"/>
      <c r="B759" s="1643" t="s">
        <v>294</v>
      </c>
      <c r="C759" s="330"/>
      <c r="D759" s="1766" t="s">
        <v>496</v>
      </c>
      <c r="E759" s="1766"/>
      <c r="F759" s="1766"/>
      <c r="G759" s="1427"/>
      <c r="H759" s="462"/>
      <c r="I759" s="462"/>
      <c r="J759" s="462"/>
      <c r="K759" s="462"/>
    </row>
    <row r="760" spans="1:11" ht="13.15">
      <c r="A760" s="1641"/>
      <c r="B760" s="1641"/>
      <c r="C760" s="330"/>
      <c r="D760" s="1351"/>
      <c r="E760" s="1767" t="s">
        <v>497</v>
      </c>
      <c r="F760" s="1767"/>
      <c r="G760" s="1427"/>
      <c r="H760" s="462"/>
      <c r="I760" s="462"/>
      <c r="J760" s="462"/>
      <c r="K760" s="462"/>
    </row>
    <row r="761" spans="1:11" ht="13.15">
      <c r="A761" s="163"/>
      <c r="B761" s="163"/>
      <c r="C761" s="163"/>
      <c r="D761" s="1561"/>
      <c r="E761" s="46"/>
      <c r="F761" s="111"/>
      <c r="G761" s="1427"/>
      <c r="H761" s="462"/>
      <c r="I761" s="462"/>
      <c r="J761" s="462"/>
      <c r="K761" s="462"/>
    </row>
    <row r="762" spans="1:11" ht="13.15">
      <c r="A762" s="1771" t="s">
        <v>498</v>
      </c>
      <c r="B762" s="1771"/>
      <c r="C762" s="1771"/>
      <c r="D762" s="1771"/>
      <c r="E762" s="1771"/>
      <c r="F762" s="1771"/>
      <c r="G762" s="1771"/>
      <c r="H762" s="462"/>
      <c r="I762" s="462"/>
      <c r="J762" s="462"/>
      <c r="K762" s="462"/>
    </row>
    <row r="763" spans="1:11" ht="13.15">
      <c r="A763" s="1578"/>
      <c r="B763" s="1578"/>
      <c r="C763" s="1339"/>
      <c r="D763" s="1427"/>
      <c r="E763" s="1427"/>
      <c r="F763" s="1427"/>
      <c r="G763" s="1427"/>
      <c r="H763" s="462"/>
      <c r="I763" s="462"/>
      <c r="J763" s="462"/>
      <c r="K763" s="462"/>
    </row>
    <row r="764" spans="1:11">
      <c r="A764" s="1561"/>
      <c r="B764" s="1750" t="s">
        <v>499</v>
      </c>
      <c r="C764" s="1750"/>
      <c r="D764" s="1750"/>
      <c r="E764" s="1750"/>
      <c r="F764" s="1750"/>
      <c r="G764" s="1427"/>
      <c r="H764" s="462"/>
      <c r="I764" s="462"/>
      <c r="J764" s="462"/>
      <c r="K764" s="462"/>
    </row>
    <row r="765" spans="1:11" ht="13.15">
      <c r="A765" s="1640"/>
      <c r="B765" s="1640"/>
      <c r="C765" s="1326"/>
      <c r="D765" s="46"/>
      <c r="E765" s="46"/>
      <c r="F765" s="46"/>
      <c r="G765" s="1427"/>
      <c r="H765" s="462"/>
      <c r="I765" s="462"/>
      <c r="J765" s="462"/>
      <c r="K765" s="462"/>
    </row>
    <row r="766" spans="1:11" ht="13.15">
      <c r="A766" s="1771" t="s">
        <v>500</v>
      </c>
      <c r="B766" s="1771"/>
      <c r="C766" s="1771"/>
      <c r="D766" s="1771"/>
      <c r="E766" s="1771"/>
      <c r="F766" s="1771"/>
      <c r="G766" s="1771"/>
      <c r="H766" s="462"/>
      <c r="I766" s="462"/>
      <c r="J766" s="462"/>
      <c r="K766" s="462"/>
    </row>
    <row r="767" spans="1:11" ht="13.15">
      <c r="A767" s="1578"/>
      <c r="B767" s="1578"/>
      <c r="C767" s="1578"/>
      <c r="D767" s="1420"/>
      <c r="E767" s="46"/>
      <c r="F767" s="46"/>
      <c r="G767" s="1427"/>
      <c r="H767" s="462"/>
      <c r="I767" s="462"/>
      <c r="J767" s="462"/>
      <c r="K767" s="462"/>
    </row>
    <row r="768" spans="1:11">
      <c r="A768" s="1561"/>
      <c r="B768" s="1718" t="s">
        <v>334</v>
      </c>
      <c r="C768" s="1718"/>
      <c r="D768" s="1718"/>
      <c r="E768" s="1718"/>
      <c r="F768" s="1718"/>
      <c r="G768" s="1427"/>
      <c r="H768" s="462"/>
      <c r="I768" s="462"/>
      <c r="J768" s="462"/>
      <c r="K768" s="462"/>
    </row>
    <row r="769" spans="1:7" ht="13.15">
      <c r="A769" s="460"/>
      <c r="B769" s="460"/>
      <c r="C769" s="1326"/>
      <c r="D769" s="1561"/>
      <c r="E769" s="1561"/>
      <c r="F769" s="1427"/>
      <c r="G769" s="1427"/>
    </row>
    <row r="770" spans="1:7" ht="13.15">
      <c r="A770" s="1771" t="s">
        <v>501</v>
      </c>
      <c r="B770" s="1771"/>
      <c r="C770" s="1771"/>
      <c r="D770" s="1771"/>
      <c r="E770" s="1771"/>
      <c r="F770" s="1771"/>
      <c r="G770" s="1771"/>
    </row>
    <row r="771" spans="1:7" ht="13.15">
      <c r="A771" s="1326"/>
      <c r="B771" s="1326"/>
      <c r="C771" s="463"/>
      <c r="D771" s="162"/>
      <c r="E771" s="1561"/>
      <c r="F771" s="1427"/>
      <c r="G771" s="1427"/>
    </row>
    <row r="772" spans="1:7">
      <c r="A772" s="1561"/>
      <c r="B772" s="1718" t="s">
        <v>334</v>
      </c>
      <c r="C772" s="1718"/>
      <c r="D772" s="1718"/>
      <c r="E772" s="1718"/>
      <c r="F772" s="1718"/>
      <c r="G772" s="1427"/>
    </row>
    <row r="773" spans="1:7">
      <c r="A773" s="1561"/>
      <c r="B773" s="1561"/>
      <c r="C773" s="1339"/>
      <c r="D773" s="1427"/>
      <c r="E773" s="1427"/>
      <c r="F773" s="1427"/>
      <c r="G773" s="1427"/>
    </row>
    <row r="774" spans="1:7" ht="13.15">
      <c r="A774" s="1771" t="s">
        <v>502</v>
      </c>
      <c r="B774" s="1771"/>
      <c r="C774" s="1771"/>
      <c r="D774" s="1771"/>
      <c r="E774" s="1771"/>
      <c r="F774" s="1771"/>
      <c r="G774" s="1771"/>
    </row>
    <row r="775" spans="1:7">
      <c r="A775" s="1561"/>
      <c r="B775" s="1561"/>
      <c r="C775" s="1326"/>
      <c r="D775" s="46"/>
      <c r="E775" s="46"/>
      <c r="F775" s="46"/>
      <c r="G775" s="46"/>
    </row>
    <row r="776" spans="1:7">
      <c r="A776" s="1561"/>
      <c r="B776" s="1718" t="s">
        <v>334</v>
      </c>
      <c r="C776" s="1718"/>
      <c r="D776" s="1718"/>
      <c r="E776" s="1718"/>
      <c r="F776" s="1718"/>
      <c r="G776" s="46"/>
    </row>
    <row r="777" spans="1:7" ht="13.15">
      <c r="A777" s="1339"/>
      <c r="B777" s="1339"/>
      <c r="C777" s="1339"/>
      <c r="D777" s="1575"/>
      <c r="E777" s="46"/>
      <c r="F777" s="1427"/>
      <c r="G777" s="46"/>
    </row>
    <row r="778" spans="1:7" ht="13.15">
      <c r="A778" s="1771" t="s">
        <v>503</v>
      </c>
      <c r="B778" s="1771"/>
      <c r="C778" s="1771"/>
      <c r="D778" s="1771"/>
      <c r="E778" s="1771"/>
      <c r="F778" s="1771"/>
      <c r="G778" s="1771"/>
    </row>
    <row r="779" spans="1:7">
      <c r="A779" s="1561"/>
      <c r="B779" s="1561"/>
      <c r="C779" s="1326"/>
      <c r="D779" s="46"/>
      <c r="E779" s="46"/>
      <c r="F779" s="46"/>
      <c r="G779" s="46"/>
    </row>
    <row r="780" spans="1:7">
      <c r="A780" s="1561"/>
      <c r="B780" s="1718" t="s">
        <v>334</v>
      </c>
      <c r="C780" s="1718"/>
      <c r="D780" s="1718"/>
      <c r="E780" s="1718"/>
      <c r="F780" s="1718"/>
      <c r="G780" s="46"/>
    </row>
    <row r="781" spans="1:7" ht="13.15">
      <c r="A781" s="1339"/>
      <c r="B781" s="1339"/>
      <c r="C781" s="1339"/>
      <c r="D781" s="1575"/>
      <c r="E781" s="46"/>
      <c r="F781" s="1427"/>
      <c r="G781" s="46"/>
    </row>
    <row r="782" spans="1:7" ht="13.15">
      <c r="A782" s="1771" t="s">
        <v>504</v>
      </c>
      <c r="B782" s="1771"/>
      <c r="C782" s="1771"/>
      <c r="D782" s="1771"/>
      <c r="E782" s="1771"/>
      <c r="F782" s="1771"/>
      <c r="G782" s="1771"/>
    </row>
    <row r="783" spans="1:7">
      <c r="A783" s="1561"/>
      <c r="B783" s="1561"/>
      <c r="C783" s="1326"/>
      <c r="D783" s="46"/>
      <c r="E783" s="46"/>
      <c r="F783" s="46"/>
      <c r="G783" s="46"/>
    </row>
    <row r="784" spans="1:7">
      <c r="A784" s="1561"/>
      <c r="B784" s="1718" t="s">
        <v>334</v>
      </c>
      <c r="C784" s="1718"/>
      <c r="D784" s="1718"/>
      <c r="E784" s="1718"/>
      <c r="F784" s="1718"/>
      <c r="G784" s="46"/>
    </row>
    <row r="785" spans="1:7" ht="13.15">
      <c r="A785" s="455"/>
      <c r="B785" s="455"/>
      <c r="C785" s="455"/>
      <c r="D785" s="169"/>
      <c r="E785" s="111"/>
      <c r="F785" s="111"/>
      <c r="G785" s="111"/>
    </row>
    <row r="786" spans="1:7" ht="13.15">
      <c r="A786" s="1771" t="s">
        <v>505</v>
      </c>
      <c r="B786" s="1771"/>
      <c r="C786" s="1771"/>
      <c r="D786" s="1771"/>
      <c r="E786" s="1771"/>
      <c r="F786" s="1771"/>
      <c r="G786" s="1771"/>
    </row>
    <row r="787" spans="1:7">
      <c r="A787" s="1561"/>
      <c r="B787" s="1561"/>
      <c r="C787" s="1326"/>
      <c r="D787" s="46"/>
      <c r="E787" s="46"/>
      <c r="F787" s="46"/>
      <c r="G787" s="46"/>
    </row>
    <row r="788" spans="1:7">
      <c r="A788" s="1561"/>
      <c r="B788" s="1718" t="s">
        <v>334</v>
      </c>
      <c r="C788" s="1718"/>
      <c r="D788" s="1718"/>
      <c r="E788" s="1718"/>
      <c r="F788" s="1718"/>
      <c r="G788" s="46"/>
    </row>
    <row r="789" spans="1:7" ht="13.15">
      <c r="A789" s="1561"/>
      <c r="B789" s="1561"/>
      <c r="C789" s="1326"/>
      <c r="D789" s="1575"/>
      <c r="E789" s="46"/>
      <c r="F789" s="46"/>
      <c r="G789" s="46"/>
    </row>
    <row r="790" spans="1:7" ht="13.15">
      <c r="A790" s="1771" t="s">
        <v>506</v>
      </c>
      <c r="B790" s="1771"/>
      <c r="C790" s="1771"/>
      <c r="D790" s="1771"/>
      <c r="E790" s="1771"/>
      <c r="F790" s="1771"/>
      <c r="G790" s="1771"/>
    </row>
    <row r="791" spans="1:7">
      <c r="A791" s="1561"/>
      <c r="B791" s="1561"/>
      <c r="C791" s="1326"/>
      <c r="D791" s="46"/>
      <c r="E791" s="46"/>
      <c r="F791" s="46"/>
      <c r="G791" s="46"/>
    </row>
    <row r="792" spans="1:7">
      <c r="A792" s="1561"/>
      <c r="B792" s="1718" t="s">
        <v>334</v>
      </c>
      <c r="C792" s="1718"/>
      <c r="D792" s="1718"/>
      <c r="E792" s="1718"/>
      <c r="F792" s="1718"/>
      <c r="G792" s="462"/>
    </row>
    <row r="793" spans="1:7" ht="13.15">
      <c r="A793" s="1578"/>
      <c r="B793" s="1578"/>
      <c r="C793" s="1578"/>
      <c r="D793" s="46"/>
      <c r="E793" s="462"/>
      <c r="F793" s="462"/>
      <c r="G793" s="462"/>
    </row>
    <row r="794" spans="1:7" ht="13.15">
      <c r="A794" s="460"/>
      <c r="B794" s="460"/>
      <c r="C794" s="463"/>
      <c r="D794" s="1575"/>
      <c r="E794" s="462"/>
      <c r="F794" s="462"/>
      <c r="G794" s="462"/>
    </row>
    <row r="795" spans="1:7" ht="12.75" hidden="1" customHeight="1">
      <c r="A795" s="1326"/>
      <c r="B795" s="1326"/>
      <c r="C795" s="1326"/>
      <c r="D795" s="1561"/>
      <c r="E795" s="462"/>
      <c r="F795" s="462"/>
      <c r="G795" s="462"/>
    </row>
    <row r="796" spans="1:7" ht="12.75" hidden="1" customHeight="1">
      <c r="A796" s="1326"/>
      <c r="B796" s="1326"/>
      <c r="C796" s="1326"/>
      <c r="D796" s="46"/>
      <c r="E796" s="462"/>
      <c r="F796" s="462"/>
      <c r="G796" s="462"/>
    </row>
    <row r="797" spans="1:7" ht="12.75" hidden="1" customHeight="1">
      <c r="A797" s="1326"/>
      <c r="B797" s="1326"/>
      <c r="C797" s="1326"/>
      <c r="D797" s="46"/>
      <c r="E797" s="462"/>
      <c r="F797" s="462"/>
      <c r="G797" s="462"/>
    </row>
    <row r="798" spans="1:7" ht="12.75" hidden="1" customHeight="1">
      <c r="A798" s="1326"/>
      <c r="B798" s="1326"/>
      <c r="C798" s="1326"/>
      <c r="D798" s="39"/>
      <c r="E798" s="462"/>
      <c r="F798" s="462"/>
      <c r="G798" s="462"/>
    </row>
    <row r="799" spans="1:7" ht="12.75" hidden="1" customHeight="1">
      <c r="A799" s="1326"/>
      <c r="B799" s="1326"/>
      <c r="C799" s="1326"/>
      <c r="D799" s="39"/>
      <c r="E799" s="462"/>
      <c r="F799" s="462"/>
      <c r="G799" s="462"/>
    </row>
    <row r="800" spans="1:7" ht="12.75" hidden="1" customHeight="1">
      <c r="A800" s="1326"/>
      <c r="B800" s="1326"/>
      <c r="C800" s="1326"/>
      <c r="D800" s="39"/>
      <c r="E800" s="462"/>
      <c r="F800" s="462"/>
      <c r="G800" s="462"/>
    </row>
    <row r="801" spans="1:7" ht="12.75" hidden="1" customHeight="1">
      <c r="A801" s="1326"/>
      <c r="B801" s="1326"/>
      <c r="C801" s="1326"/>
      <c r="D801" s="46"/>
      <c r="E801" s="462"/>
      <c r="F801" s="462"/>
      <c r="G801" s="462"/>
    </row>
    <row r="802" spans="1:7" ht="14.25" hidden="1" customHeight="1">
      <c r="A802" s="460"/>
      <c r="B802" s="460"/>
      <c r="C802" s="1326"/>
      <c r="D802" s="1561"/>
      <c r="E802" s="462"/>
      <c r="F802" s="462"/>
      <c r="G802" s="462"/>
    </row>
    <row r="803" spans="1:7" ht="12.75" hidden="1" customHeight="1">
      <c r="A803" s="1326"/>
      <c r="B803" s="1326"/>
      <c r="C803" s="1326"/>
      <c r="D803" s="46"/>
      <c r="E803" s="462"/>
      <c r="F803" s="462"/>
      <c r="G803" s="462"/>
    </row>
    <row r="804" spans="1:7" ht="12.75" hidden="1" customHeight="1">
      <c r="A804" s="1326"/>
      <c r="B804" s="1326"/>
      <c r="C804" s="1326"/>
      <c r="D804" s="46"/>
      <c r="E804" s="462"/>
      <c r="F804" s="462"/>
      <c r="G804" s="462"/>
    </row>
    <row r="805" spans="1:7" ht="12.75" hidden="1" customHeight="1">
      <c r="A805" s="1326"/>
      <c r="B805" s="1326"/>
      <c r="C805" s="1326"/>
      <c r="D805" s="39"/>
      <c r="E805" s="462"/>
      <c r="F805" s="462"/>
      <c r="G805" s="462"/>
    </row>
    <row r="806" spans="1:7" ht="12.75" hidden="1" customHeight="1">
      <c r="A806" s="1326"/>
      <c r="B806" s="1326"/>
      <c r="C806" s="1326"/>
      <c r="D806" s="39"/>
      <c r="E806" s="462"/>
      <c r="F806" s="462"/>
      <c r="G806" s="462"/>
    </row>
    <row r="807" spans="1:7" ht="14.25" hidden="1" customHeight="1">
      <c r="A807" s="460"/>
      <c r="B807" s="460"/>
      <c r="C807" s="1326"/>
      <c r="D807" s="1561"/>
      <c r="E807" s="462"/>
      <c r="F807" s="462"/>
      <c r="G807" s="462"/>
    </row>
    <row r="808" spans="1:7" ht="12.75" hidden="1" customHeight="1">
      <c r="A808" s="1326"/>
      <c r="B808" s="1326"/>
      <c r="C808" s="1326"/>
      <c r="D808" s="46"/>
      <c r="E808" s="462"/>
      <c r="F808" s="462"/>
      <c r="G808" s="462"/>
    </row>
    <row r="809" spans="1:7" ht="12.75" hidden="1" customHeight="1">
      <c r="A809" s="1326"/>
      <c r="B809" s="1326"/>
      <c r="C809" s="1326"/>
      <c r="D809" s="46"/>
      <c r="E809" s="462"/>
      <c r="F809" s="462"/>
      <c r="G809" s="462"/>
    </row>
    <row r="810" spans="1:7" ht="14.25" hidden="1" customHeight="1">
      <c r="A810" s="460"/>
      <c r="B810" s="460"/>
      <c r="C810" s="1326"/>
      <c r="D810" s="1561"/>
      <c r="E810" s="462"/>
      <c r="F810" s="462"/>
      <c r="G810" s="462"/>
    </row>
    <row r="811" spans="1:7" ht="12.75" hidden="1" customHeight="1">
      <c r="A811" s="1326"/>
      <c r="B811" s="1326"/>
      <c r="C811" s="1326"/>
      <c r="D811" s="46"/>
      <c r="E811" s="462"/>
      <c r="F811" s="462"/>
      <c r="G811" s="462"/>
    </row>
    <row r="812" spans="1:7" ht="14.25" hidden="1" customHeight="1">
      <c r="A812" s="460"/>
      <c r="B812" s="460"/>
      <c r="C812" s="1326"/>
      <c r="D812" s="1561"/>
      <c r="E812" s="462"/>
      <c r="F812" s="462"/>
      <c r="G812" s="462"/>
    </row>
    <row r="813" spans="1:7" ht="12.75" hidden="1" customHeight="1">
      <c r="A813" s="163"/>
      <c r="B813" s="163"/>
      <c r="C813" s="163"/>
      <c r="D813" s="46"/>
      <c r="E813" s="462"/>
      <c r="F813" s="462"/>
      <c r="G813" s="462"/>
    </row>
    <row r="814" spans="1:7" ht="12.75" hidden="1" customHeight="1">
      <c r="A814" s="1326"/>
      <c r="B814" s="1326"/>
      <c r="C814" s="1326"/>
      <c r="D814" s="46"/>
      <c r="E814" s="462"/>
      <c r="F814" s="462"/>
      <c r="G814" s="462"/>
    </row>
    <row r="815" spans="1:7" ht="12.75" hidden="1" customHeight="1">
      <c r="A815" s="1326"/>
      <c r="B815" s="1326"/>
      <c r="C815" s="1326"/>
      <c r="D815" s="46"/>
      <c r="E815" s="462"/>
      <c r="F815" s="462"/>
      <c r="G815" s="462"/>
    </row>
    <row r="816" spans="1:7" ht="12.75" hidden="1" customHeight="1">
      <c r="A816" s="1326"/>
      <c r="B816" s="1326"/>
      <c r="C816" s="1326"/>
      <c r="D816" s="46"/>
      <c r="E816" s="462"/>
      <c r="F816" s="462"/>
      <c r="G816" s="462"/>
    </row>
    <row r="817" spans="1:7" ht="12.75" hidden="1" customHeight="1">
      <c r="A817" s="1326"/>
      <c r="B817" s="1326"/>
      <c r="C817" s="1326"/>
      <c r="D817" s="46"/>
      <c r="E817" s="462"/>
      <c r="F817" s="462"/>
      <c r="G817" s="462"/>
    </row>
    <row r="818" spans="1:7" ht="12.75" hidden="1" customHeight="1">
      <c r="A818" s="1326"/>
      <c r="B818" s="1326"/>
      <c r="C818" s="1326"/>
      <c r="D818" s="46"/>
      <c r="E818" s="462"/>
      <c r="F818" s="462"/>
      <c r="G818" s="462"/>
    </row>
    <row r="819" spans="1:7" ht="12.75" hidden="1" customHeight="1">
      <c r="A819" s="1326"/>
      <c r="B819" s="1326"/>
      <c r="C819" s="1326"/>
      <c r="D819" s="46"/>
      <c r="E819" s="462"/>
      <c r="F819" s="462"/>
      <c r="G819" s="462"/>
    </row>
    <row r="820" spans="1:7" ht="12.75" hidden="1" customHeight="1">
      <c r="A820" s="1326"/>
      <c r="B820" s="1326"/>
      <c r="C820" s="1326"/>
      <c r="D820" s="46"/>
      <c r="E820" s="462"/>
      <c r="F820" s="462"/>
      <c r="G820" s="462"/>
    </row>
    <row r="821" spans="1:7" ht="12.75" hidden="1" customHeight="1">
      <c r="A821" s="1326"/>
      <c r="B821" s="1326"/>
      <c r="C821" s="1326"/>
      <c r="D821" s="46"/>
      <c r="E821" s="462"/>
      <c r="F821" s="462"/>
      <c r="G821" s="462"/>
    </row>
    <row r="822" spans="1:7" ht="12.75" hidden="1" customHeight="1">
      <c r="A822" s="1326"/>
      <c r="B822" s="1326"/>
      <c r="C822" s="1326"/>
      <c r="D822" s="46"/>
      <c r="E822" s="462"/>
      <c r="F822" s="462"/>
      <c r="G822" s="462"/>
    </row>
    <row r="823" spans="1:7" ht="12.75" hidden="1" customHeight="1">
      <c r="A823" s="1326"/>
      <c r="B823" s="1326"/>
      <c r="C823" s="1326"/>
      <c r="D823" s="46"/>
      <c r="E823" s="462"/>
      <c r="F823" s="462"/>
      <c r="G823" s="462"/>
    </row>
    <row r="824" spans="1:7" ht="12.75" hidden="1" customHeight="1">
      <c r="A824" s="462"/>
      <c r="B824" s="462"/>
      <c r="C824" s="462"/>
      <c r="D824" s="462"/>
      <c r="E824" s="462"/>
      <c r="F824" s="462"/>
      <c r="G824" s="462"/>
    </row>
    <row r="825" spans="1:7" ht="12.75" hidden="1" customHeight="1">
      <c r="A825" s="462"/>
      <c r="B825" s="462"/>
      <c r="C825" s="462"/>
      <c r="D825" s="462"/>
      <c r="E825" s="462"/>
      <c r="F825" s="462"/>
      <c r="G825" s="462"/>
    </row>
    <row r="826" spans="1:7" ht="12.75" hidden="1" customHeight="1">
      <c r="A826" s="462"/>
      <c r="B826" s="462"/>
      <c r="C826" s="462"/>
      <c r="D826" s="462"/>
      <c r="E826" s="462"/>
      <c r="F826" s="462"/>
      <c r="G826" s="462"/>
    </row>
    <row r="827" spans="1:7" ht="12.75" hidden="1" customHeight="1">
      <c r="A827" s="462"/>
      <c r="B827" s="462"/>
      <c r="C827" s="462"/>
      <c r="D827" s="462"/>
      <c r="E827" s="462"/>
      <c r="F827" s="462"/>
      <c r="G827" s="462"/>
    </row>
    <row r="828" spans="1:7" ht="12.75" hidden="1" customHeight="1">
      <c r="A828" s="462"/>
      <c r="B828" s="462"/>
      <c r="C828" s="462"/>
      <c r="D828" s="462"/>
      <c r="E828" s="462"/>
      <c r="F828" s="462"/>
      <c r="G828" s="462"/>
    </row>
    <row r="829" spans="1:7" ht="12.75" hidden="1" customHeight="1">
      <c r="A829" s="462"/>
      <c r="B829" s="462"/>
      <c r="C829" s="462"/>
      <c r="D829" s="462"/>
      <c r="E829" s="462"/>
      <c r="F829" s="462"/>
      <c r="G829" s="462"/>
    </row>
    <row r="830" spans="1:7" ht="12.75" hidden="1" customHeight="1">
      <c r="A830" s="462"/>
      <c r="B830" s="462"/>
      <c r="C830" s="462"/>
      <c r="D830" s="462"/>
      <c r="E830" s="462"/>
      <c r="F830" s="462"/>
      <c r="G830" s="462"/>
    </row>
    <row r="831" spans="1:7" ht="12.75" hidden="1" customHeight="1">
      <c r="A831" s="462"/>
      <c r="B831" s="462"/>
      <c r="C831" s="462"/>
      <c r="D831" s="462"/>
      <c r="E831" s="462"/>
      <c r="F831" s="462"/>
      <c r="G831" s="462"/>
    </row>
    <row r="832" spans="1:7" ht="12.75" hidden="1" customHeight="1">
      <c r="A832" s="462"/>
      <c r="B832" s="462"/>
      <c r="C832" s="462"/>
      <c r="D832" s="462"/>
      <c r="E832" s="462"/>
      <c r="F832" s="462"/>
      <c r="G832" s="462"/>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7" zoomScaleNormal="100" zoomScaleSheetLayoutView="100" workbookViewId="0">
      <selection activeCell="A2" sqref="A2:J2"/>
    </sheetView>
  </sheetViews>
  <sheetFormatPr defaultColWidth="0" defaultRowHeight="12.6" customHeight="1" zeroHeight="1"/>
  <cols>
    <col min="1" max="10" width="10.73046875" style="465" customWidth="1"/>
    <col min="11" max="16384" width="8.86328125" style="465" hidden="1"/>
  </cols>
  <sheetData>
    <row r="1" spans="1:10" ht="14.25" customHeight="1">
      <c r="A1" s="1351"/>
      <c r="B1" s="1351"/>
      <c r="C1" s="1351"/>
      <c r="D1" s="1351"/>
      <c r="E1" s="1351"/>
      <c r="F1" s="1351"/>
      <c r="G1" s="1351"/>
      <c r="H1" s="1351"/>
      <c r="I1" s="1351"/>
      <c r="J1" s="1351"/>
    </row>
    <row r="2" spans="1:10" ht="15">
      <c r="A2" s="1779" t="s">
        <v>507</v>
      </c>
      <c r="B2" s="1780"/>
      <c r="C2" s="1780"/>
      <c r="D2" s="1780"/>
      <c r="E2" s="1780"/>
      <c r="F2" s="1780"/>
      <c r="G2" s="1780"/>
      <c r="H2" s="1780"/>
      <c r="I2" s="1780"/>
      <c r="J2" s="1780"/>
    </row>
    <row r="3" spans="1:10" ht="15">
      <c r="A3" s="1784" t="s">
        <v>508</v>
      </c>
      <c r="B3" s="1785"/>
      <c r="C3" s="1785"/>
      <c r="D3" s="1785"/>
      <c r="E3" s="1785"/>
      <c r="F3" s="1785"/>
      <c r="G3" s="1785"/>
      <c r="H3" s="1785"/>
      <c r="I3" s="1785"/>
      <c r="J3" s="1785"/>
    </row>
    <row r="4" spans="1:10" ht="12.75">
      <c r="A4" s="1351"/>
      <c r="B4" s="1351"/>
      <c r="C4" s="1351"/>
      <c r="D4" s="1351"/>
      <c r="E4" s="1351"/>
      <c r="F4" s="1351"/>
      <c r="G4" s="1351"/>
      <c r="H4" s="1351"/>
      <c r="I4" s="1351"/>
      <c r="J4" s="1351"/>
    </row>
    <row r="5" spans="1:10" ht="12.75" customHeight="1">
      <c r="A5" s="1781" t="s">
        <v>509</v>
      </c>
      <c r="B5" s="1781"/>
      <c r="C5" s="1781"/>
      <c r="D5" s="1781"/>
      <c r="E5" s="1781"/>
      <c r="F5" s="1781"/>
      <c r="G5" s="1781"/>
      <c r="H5" s="1781"/>
      <c r="I5" s="1781"/>
      <c r="J5" s="1781"/>
    </row>
    <row r="6" spans="1:10" ht="12.75">
      <c r="A6" s="1781"/>
      <c r="B6" s="1781"/>
      <c r="C6" s="1781"/>
      <c r="D6" s="1781"/>
      <c r="E6" s="1781"/>
      <c r="F6" s="1781"/>
      <c r="G6" s="1781"/>
      <c r="H6" s="1781"/>
      <c r="I6" s="1781"/>
      <c r="J6" s="1781"/>
    </row>
    <row r="7" spans="1:10" ht="30" customHeight="1">
      <c r="A7" s="1781"/>
      <c r="B7" s="1781"/>
      <c r="C7" s="1781"/>
      <c r="D7" s="1781"/>
      <c r="E7" s="1781"/>
      <c r="F7" s="1781"/>
      <c r="G7" s="1781"/>
      <c r="H7" s="1781"/>
      <c r="I7" s="1781"/>
      <c r="J7" s="1781"/>
    </row>
    <row r="8" spans="1:10" ht="12.75">
      <c r="A8" s="1593"/>
      <c r="B8" s="1593"/>
      <c r="C8" s="1593"/>
      <c r="D8" s="1593"/>
      <c r="E8" s="1593"/>
      <c r="F8" s="1593"/>
      <c r="G8" s="1593"/>
      <c r="H8" s="1593"/>
      <c r="I8" s="1593"/>
      <c r="J8" s="1593"/>
    </row>
    <row r="9" spans="1:10" ht="12.75" customHeight="1">
      <c r="A9" s="1595" t="s">
        <v>510</v>
      </c>
      <c r="B9" s="1593"/>
      <c r="C9" s="1593"/>
      <c r="D9" s="1593"/>
      <c r="E9" s="1593"/>
      <c r="F9" s="1593"/>
      <c r="G9" s="1593"/>
      <c r="H9" s="1593"/>
      <c r="I9" s="1593"/>
      <c r="J9" s="1593"/>
    </row>
    <row r="10" spans="1:10" ht="12.75">
      <c r="A10" s="1351"/>
      <c r="B10" s="1351"/>
      <c r="C10" s="1351"/>
      <c r="D10" s="1351"/>
      <c r="E10" s="1351"/>
      <c r="F10" s="1351"/>
      <c r="G10" s="1351"/>
      <c r="H10" s="1351"/>
      <c r="I10" s="1351"/>
      <c r="J10" s="1351"/>
    </row>
    <row r="11" spans="1:10" ht="12.75" customHeight="1">
      <c r="A11" s="1786" t="s">
        <v>511</v>
      </c>
      <c r="B11" s="1786"/>
      <c r="C11" s="1786"/>
      <c r="D11" s="1786"/>
      <c r="E11" s="1786"/>
      <c r="F11" s="1786"/>
      <c r="G11" s="1786"/>
      <c r="H11" s="1786"/>
      <c r="I11" s="1786"/>
      <c r="J11" s="1786"/>
    </row>
    <row r="12" spans="1:10" ht="12.75">
      <c r="A12" s="1786"/>
      <c r="B12" s="1786"/>
      <c r="C12" s="1786"/>
      <c r="D12" s="1786"/>
      <c r="E12" s="1786"/>
      <c r="F12" s="1786"/>
      <c r="G12" s="1786"/>
      <c r="H12" s="1786"/>
      <c r="I12" s="1786"/>
      <c r="J12" s="1786"/>
    </row>
    <row r="13" spans="1:10" s="1351" customFormat="1" ht="12.75">
      <c r="A13" s="1786"/>
      <c r="B13" s="1786"/>
      <c r="C13" s="1786"/>
      <c r="D13" s="1786"/>
      <c r="E13" s="1786"/>
      <c r="F13" s="1786"/>
      <c r="G13" s="1786"/>
      <c r="H13" s="1786"/>
      <c r="I13" s="1786"/>
      <c r="J13" s="1786"/>
    </row>
    <row r="14" spans="1:10" ht="12.75">
      <c r="A14" s="1787"/>
      <c r="B14" s="1787"/>
      <c r="C14" s="1787"/>
      <c r="D14" s="1787"/>
      <c r="E14" s="1787"/>
      <c r="F14" s="1787"/>
      <c r="G14" s="1787"/>
      <c r="H14" s="1787"/>
      <c r="I14" s="1787"/>
      <c r="J14" s="1787"/>
    </row>
    <row r="15" spans="1:10" ht="12.75">
      <c r="A15" s="1787"/>
      <c r="B15" s="1787"/>
      <c r="C15" s="1787"/>
      <c r="D15" s="1787"/>
      <c r="E15" s="1787"/>
      <c r="F15" s="1787"/>
      <c r="G15" s="1787"/>
      <c r="H15" s="1787"/>
      <c r="I15" s="1787"/>
      <c r="J15" s="1787"/>
    </row>
    <row r="16" spans="1:10" ht="12.75">
      <c r="A16" s="1787"/>
      <c r="B16" s="1787"/>
      <c r="C16" s="1787"/>
      <c r="D16" s="1787"/>
      <c r="E16" s="1787"/>
      <c r="F16" s="1787"/>
      <c r="G16" s="1787"/>
      <c r="H16" s="1787"/>
      <c r="I16" s="1787"/>
      <c r="J16" s="1787"/>
    </row>
    <row r="17" spans="1:10" s="1351" customFormat="1" ht="12.75">
      <c r="A17" s="1594"/>
      <c r="B17" s="1594"/>
      <c r="C17" s="1594"/>
      <c r="D17" s="1594"/>
      <c r="E17" s="1594"/>
      <c r="F17" s="1594"/>
      <c r="G17" s="1594"/>
      <c r="H17" s="1594"/>
      <c r="I17" s="1594"/>
      <c r="J17" s="1594"/>
    </row>
    <row r="18" spans="1:10" ht="12.75">
      <c r="A18" s="494" t="s">
        <v>512</v>
      </c>
      <c r="B18" s="1593"/>
      <c r="C18" s="1593"/>
      <c r="D18" s="1593"/>
      <c r="E18" s="1593"/>
      <c r="F18" s="1593"/>
      <c r="G18" s="1593"/>
      <c r="H18" s="1593"/>
      <c r="I18" s="1593"/>
      <c r="J18" s="1593"/>
    </row>
    <row r="19" spans="1:10" ht="12.75">
      <c r="A19" s="1592" t="s">
        <v>253</v>
      </c>
      <c r="B19" s="1592"/>
      <c r="C19" s="1592"/>
      <c r="D19" s="1592"/>
      <c r="E19" s="1592"/>
      <c r="F19" s="1592"/>
      <c r="G19" s="1592"/>
      <c r="H19" s="1592"/>
      <c r="I19" s="1592"/>
      <c r="J19" s="1592"/>
    </row>
    <row r="20" spans="1:10" ht="12.75">
      <c r="A20" s="1788" t="s">
        <v>513</v>
      </c>
      <c r="B20" s="1785"/>
      <c r="C20" s="1785"/>
      <c r="D20" s="1785"/>
      <c r="E20" s="1785"/>
      <c r="F20" s="1351"/>
      <c r="G20" s="1351"/>
      <c r="H20" s="1351"/>
      <c r="I20" s="1351"/>
      <c r="J20" s="1351"/>
    </row>
    <row r="21" spans="1:10" ht="12.75">
      <c r="A21" s="1351"/>
      <c r="B21" s="1351"/>
      <c r="C21" s="1351"/>
      <c r="D21" s="1351"/>
      <c r="E21" s="1351"/>
      <c r="F21" s="1351"/>
      <c r="G21" s="1351"/>
      <c r="H21" s="1351"/>
      <c r="I21" s="1351"/>
      <c r="J21" s="1351"/>
    </row>
    <row r="22" spans="1:10" ht="12.75">
      <c r="A22" s="1351"/>
      <c r="B22" s="1351"/>
      <c r="C22" s="1351"/>
      <c r="D22" s="1351"/>
      <c r="E22" s="1351"/>
      <c r="F22" s="1351"/>
      <c r="G22" s="1351"/>
      <c r="H22" s="1351"/>
      <c r="I22" s="1351"/>
      <c r="J22" s="1351"/>
    </row>
    <row r="23" spans="1:10" ht="12.75">
      <c r="A23" s="1351"/>
      <c r="B23" s="1351"/>
      <c r="C23" s="1351"/>
      <c r="D23" s="1351"/>
      <c r="E23" s="1351"/>
      <c r="F23" s="1351"/>
      <c r="G23" s="1351"/>
      <c r="H23" s="1351"/>
      <c r="I23" s="1351"/>
      <c r="J23" s="1351"/>
    </row>
    <row r="24" spans="1:10" ht="12.75">
      <c r="A24" s="1351"/>
      <c r="B24" s="1351"/>
      <c r="C24" s="1351"/>
      <c r="D24" s="1351"/>
      <c r="E24" s="1351"/>
      <c r="F24" s="1351"/>
      <c r="G24" s="1351"/>
      <c r="H24" s="1351"/>
      <c r="I24" s="1351"/>
      <c r="J24" s="1351"/>
    </row>
    <row r="25" spans="1:10" ht="12.75">
      <c r="A25" s="1351"/>
      <c r="B25" s="1351"/>
      <c r="C25" s="1351"/>
      <c r="D25" s="1351"/>
      <c r="E25" s="1351"/>
      <c r="F25" s="1351"/>
      <c r="G25" s="1351"/>
      <c r="H25" s="1351"/>
      <c r="I25" s="1351"/>
      <c r="J25" s="1351"/>
    </row>
    <row r="26" spans="1:10" ht="12.75">
      <c r="A26" s="1351"/>
      <c r="B26" s="1351"/>
      <c r="C26" s="1351"/>
      <c r="D26" s="1351"/>
      <c r="E26" s="1351"/>
      <c r="F26" s="1351"/>
      <c r="G26" s="1351"/>
      <c r="H26" s="1351"/>
      <c r="I26" s="1351"/>
      <c r="J26" s="1351"/>
    </row>
    <row r="27" spans="1:10" ht="12.75">
      <c r="A27" s="1351"/>
      <c r="B27" s="1351"/>
      <c r="C27" s="1351"/>
      <c r="D27" s="1351"/>
      <c r="E27" s="1351"/>
      <c r="F27" s="1351"/>
      <c r="G27" s="1351"/>
      <c r="H27" s="1351"/>
      <c r="I27" s="1351"/>
      <c r="J27" s="1351"/>
    </row>
    <row r="28" spans="1:10" ht="12.75">
      <c r="A28" s="1351"/>
      <c r="B28" s="1351"/>
      <c r="C28" s="1351"/>
      <c r="D28" s="1351"/>
      <c r="E28" s="1351"/>
      <c r="F28" s="1351"/>
      <c r="G28" s="1351"/>
      <c r="H28" s="1351"/>
      <c r="I28" s="1351"/>
      <c r="J28" s="1351"/>
    </row>
    <row r="29" spans="1:10" ht="12.75">
      <c r="A29" s="1351"/>
      <c r="B29" s="1351"/>
      <c r="C29" s="1351"/>
      <c r="D29" s="1351"/>
      <c r="E29" s="1351"/>
      <c r="F29" s="1351"/>
      <c r="G29" s="1351"/>
      <c r="H29" s="1351"/>
      <c r="I29" s="1351"/>
      <c r="J29" s="1351"/>
    </row>
    <row r="30" spans="1:10" ht="12.75">
      <c r="A30" s="1351"/>
      <c r="B30" s="1351"/>
      <c r="C30" s="1351"/>
      <c r="D30" s="1351"/>
      <c r="E30" s="1351"/>
      <c r="F30" s="1351"/>
      <c r="G30" s="1351"/>
      <c r="H30" s="1351"/>
      <c r="I30" s="1351"/>
      <c r="J30" s="1351"/>
    </row>
    <row r="31" spans="1:10" ht="12.75">
      <c r="A31" s="1351"/>
      <c r="B31" s="1351"/>
      <c r="C31" s="1351"/>
      <c r="D31" s="1351"/>
      <c r="E31" s="1351"/>
      <c r="F31" s="1351"/>
      <c r="G31" s="1351"/>
      <c r="H31" s="1351"/>
      <c r="I31" s="1351"/>
      <c r="J31" s="1351"/>
    </row>
    <row r="32" spans="1:10" ht="12.75">
      <c r="A32" s="1351"/>
      <c r="B32" s="1351"/>
      <c r="C32" s="1351"/>
      <c r="D32" s="1351"/>
      <c r="E32" s="1351"/>
      <c r="F32" s="1351"/>
      <c r="G32" s="1351"/>
      <c r="H32" s="1351"/>
      <c r="I32" s="1351"/>
      <c r="J32" s="1351"/>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1"/>
      <c r="B49" s="1351"/>
      <c r="C49" s="1351"/>
      <c r="D49" s="1351"/>
      <c r="E49" s="1351"/>
      <c r="F49" s="1351"/>
      <c r="G49" s="1351"/>
      <c r="H49" s="1351"/>
      <c r="I49" s="1351"/>
      <c r="J49" s="1351"/>
    </row>
    <row r="50" spans="1:10" ht="12.75">
      <c r="A50" s="1351"/>
      <c r="B50" s="1351"/>
      <c r="C50" s="1351"/>
      <c r="D50" s="1351"/>
      <c r="E50" s="1351"/>
      <c r="F50" s="1351"/>
      <c r="G50" s="1351"/>
      <c r="H50" s="1351"/>
      <c r="I50" s="1351"/>
      <c r="J50" s="1351"/>
    </row>
    <row r="51" spans="1:10" ht="12.75">
      <c r="A51" s="1351"/>
      <c r="B51" s="1351"/>
      <c r="C51" s="1351"/>
      <c r="D51" s="1351"/>
      <c r="E51" s="1351"/>
      <c r="F51" s="1351"/>
      <c r="G51" s="1351"/>
      <c r="H51" s="1351"/>
      <c r="I51" s="1351"/>
      <c r="J51" s="1351"/>
    </row>
    <row r="52" spans="1:10" ht="12.75">
      <c r="A52" s="1351"/>
      <c r="B52" s="1351"/>
      <c r="C52" s="1351"/>
      <c r="D52" s="1351"/>
      <c r="E52" s="1351"/>
      <c r="F52" s="1351"/>
      <c r="G52" s="1351"/>
      <c r="H52" s="1351"/>
      <c r="I52" s="1351"/>
      <c r="J52" s="1351"/>
    </row>
    <row r="53" spans="1:10" ht="12.75">
      <c r="A53" s="1351"/>
      <c r="B53" s="1351"/>
      <c r="C53" s="1351"/>
      <c r="D53" s="1351"/>
      <c r="E53" s="1351"/>
      <c r="F53" s="1351"/>
      <c r="G53" s="1351"/>
      <c r="H53" s="1351"/>
      <c r="I53" s="1351"/>
      <c r="J53" s="1351"/>
    </row>
    <row r="54" spans="1:10" ht="12.75">
      <c r="A54" s="1351"/>
      <c r="B54" s="1351"/>
      <c r="C54" s="1351"/>
      <c r="D54" s="1351"/>
      <c r="E54" s="1351"/>
      <c r="F54" s="1351"/>
      <c r="G54" s="1351"/>
      <c r="H54" s="1351"/>
      <c r="I54" s="1351"/>
      <c r="J54" s="1351"/>
    </row>
    <row r="55" spans="1:10" ht="12.75">
      <c r="A55" s="1351"/>
      <c r="B55" s="1351"/>
      <c r="C55" s="1351"/>
      <c r="D55" s="1351"/>
      <c r="E55" s="1351"/>
      <c r="F55" s="1351"/>
      <c r="G55" s="1351"/>
      <c r="H55" s="1351"/>
      <c r="I55" s="1351"/>
      <c r="J55" s="1351"/>
    </row>
    <row r="56" spans="1:10" ht="12.75">
      <c r="A56" s="1351"/>
      <c r="B56" s="1351"/>
      <c r="C56" s="1351"/>
      <c r="D56" s="1351"/>
      <c r="E56" s="1351"/>
      <c r="F56" s="1351"/>
      <c r="G56" s="1351"/>
      <c r="H56" s="1351"/>
      <c r="I56" s="1351"/>
      <c r="J56" s="1351"/>
    </row>
    <row r="57" spans="1:10" ht="12.75">
      <c r="A57" s="1781" t="s">
        <v>514</v>
      </c>
      <c r="B57" s="1782"/>
      <c r="C57" s="1782"/>
      <c r="D57" s="1782"/>
      <c r="E57" s="1782"/>
      <c r="F57" s="1782"/>
      <c r="G57" s="1782"/>
      <c r="H57" s="1782"/>
      <c r="I57" s="1782"/>
      <c r="J57" s="1782"/>
    </row>
    <row r="58" spans="1:10" ht="12.75">
      <c r="A58" s="1782"/>
      <c r="B58" s="1782"/>
      <c r="C58" s="1782"/>
      <c r="D58" s="1782"/>
      <c r="E58" s="1782"/>
      <c r="F58" s="1782"/>
      <c r="G58" s="1782"/>
      <c r="H58" s="1782"/>
      <c r="I58" s="1782"/>
      <c r="J58" s="1782"/>
    </row>
    <row r="59" spans="1:10" ht="12.75">
      <c r="A59" s="1782"/>
      <c r="B59" s="1782"/>
      <c r="C59" s="1782"/>
      <c r="D59" s="1782"/>
      <c r="E59" s="1782"/>
      <c r="F59" s="1782"/>
      <c r="G59" s="1782"/>
      <c r="H59" s="1782"/>
      <c r="I59" s="1782"/>
      <c r="J59" s="1782"/>
    </row>
    <row r="60" spans="1:10" ht="12.75">
      <c r="A60" s="1351"/>
      <c r="B60" s="1351"/>
      <c r="C60" s="1351"/>
      <c r="D60" s="1351"/>
      <c r="E60" s="1351"/>
      <c r="F60" s="1351"/>
      <c r="G60" s="1351"/>
      <c r="H60" s="1351"/>
      <c r="I60" s="1351"/>
      <c r="J60" s="1351"/>
    </row>
    <row r="61" spans="1:10" ht="12.75">
      <c r="A61" s="440" t="s">
        <v>513</v>
      </c>
      <c r="B61" s="1351"/>
      <c r="C61" s="1351"/>
      <c r="D61" s="1351"/>
      <c r="E61" s="1351"/>
      <c r="F61" s="1351"/>
      <c r="G61" s="1351"/>
      <c r="H61" s="1351"/>
      <c r="I61" s="1351"/>
      <c r="J61" s="1351"/>
    </row>
    <row r="62" spans="1:10" ht="12.75">
      <c r="A62" s="1351"/>
      <c r="B62" s="1351"/>
      <c r="C62" s="1351"/>
      <c r="D62" s="1351"/>
      <c r="E62" s="1351"/>
      <c r="F62" s="1351"/>
      <c r="G62" s="1351"/>
      <c r="H62" s="1351"/>
      <c r="I62" s="1351"/>
      <c r="J62" s="1351"/>
    </row>
    <row r="63" spans="1:10" ht="12.75">
      <c r="A63" s="1351"/>
      <c r="B63" s="1351"/>
      <c r="C63" s="1351"/>
      <c r="D63" s="1351"/>
      <c r="E63" s="1351"/>
      <c r="F63" s="1351"/>
      <c r="G63" s="1351"/>
      <c r="H63" s="1351"/>
      <c r="I63" s="1351"/>
      <c r="J63" s="1351"/>
    </row>
    <row r="64" spans="1:10" ht="12.75">
      <c r="A64" s="1351"/>
      <c r="B64" s="1351"/>
      <c r="C64" s="1351"/>
      <c r="D64" s="1351"/>
      <c r="E64" s="1351"/>
      <c r="F64" s="1351"/>
      <c r="G64" s="1351"/>
      <c r="H64" s="1351"/>
      <c r="I64" s="1351"/>
      <c r="J64" s="1351"/>
    </row>
    <row r="65" spans="1:9" ht="12.75">
      <c r="A65" s="1351"/>
      <c r="B65" s="1351"/>
      <c r="C65" s="1351"/>
      <c r="D65" s="1351"/>
      <c r="E65" s="1351"/>
      <c r="F65" s="1351"/>
      <c r="G65" s="1351"/>
      <c r="H65" s="1351"/>
      <c r="I65" s="1351"/>
    </row>
    <row r="66" spans="1:9" ht="12.75">
      <c r="A66" s="1351"/>
      <c r="B66" s="1351"/>
      <c r="C66" s="1351"/>
      <c r="D66" s="1351"/>
      <c r="E66" s="1351"/>
      <c r="F66" s="1351"/>
      <c r="G66" s="1351"/>
      <c r="H66" s="1351"/>
      <c r="I66" s="1351"/>
    </row>
    <row r="67" spans="1:9" ht="12.75">
      <c r="A67" s="1351"/>
      <c r="B67" s="1351"/>
      <c r="C67" s="1351"/>
      <c r="D67" s="1351"/>
      <c r="E67" s="1351"/>
      <c r="F67" s="1351"/>
      <c r="G67" s="1351"/>
      <c r="H67" s="1351"/>
      <c r="I67" s="1351"/>
    </row>
    <row r="68" spans="1:9" ht="12.75">
      <c r="A68" s="1351"/>
      <c r="B68" s="1351"/>
      <c r="C68" s="1351"/>
      <c r="D68" s="1351"/>
      <c r="E68" s="1351"/>
      <c r="F68" s="1351"/>
      <c r="G68" s="1351"/>
      <c r="H68" s="1351"/>
      <c r="I68" s="1351"/>
    </row>
    <row r="69" spans="1:9" ht="12.75">
      <c r="A69" s="1351"/>
      <c r="B69" s="1351"/>
      <c r="C69" s="1351"/>
      <c r="D69" s="1351"/>
      <c r="E69" s="1351"/>
      <c r="F69" s="1351"/>
      <c r="G69" s="1351"/>
      <c r="H69" s="1351"/>
      <c r="I69" s="1351"/>
    </row>
    <row r="70" spans="1:9" ht="12.75">
      <c r="A70" s="1351"/>
      <c r="B70" s="1351"/>
      <c r="C70" s="1351"/>
      <c r="D70" s="1351"/>
      <c r="E70" s="1351"/>
      <c r="F70" s="1351"/>
      <c r="G70" s="1351"/>
      <c r="H70" s="1351"/>
      <c r="I70" s="1351"/>
    </row>
    <row r="71" spans="1:9" ht="12.75">
      <c r="A71" s="1351"/>
      <c r="B71" s="1351"/>
      <c r="C71" s="1351"/>
      <c r="D71" s="1351"/>
      <c r="E71" s="1351"/>
      <c r="F71" s="1351"/>
      <c r="G71" s="1351"/>
      <c r="H71" s="1351"/>
      <c r="I71" s="1351"/>
    </row>
    <row r="72" spans="1:9" ht="13.15">
      <c r="A72" s="1783" t="s">
        <v>515</v>
      </c>
      <c r="B72" s="1783"/>
      <c r="C72" s="1783"/>
      <c r="D72" s="1783"/>
      <c r="E72" s="1783"/>
      <c r="F72" s="1783"/>
      <c r="G72" s="1783"/>
      <c r="H72" s="1783"/>
      <c r="I72" s="1783"/>
    </row>
    <row r="73" spans="1:9" ht="12.75">
      <c r="A73" s="1709" t="s">
        <v>13</v>
      </c>
      <c r="B73" s="1709"/>
      <c r="C73" s="1709"/>
      <c r="D73" s="1709"/>
      <c r="E73" s="1709"/>
      <c r="F73" s="1351"/>
      <c r="G73" s="1351"/>
      <c r="H73" s="1351"/>
      <c r="I73" s="1351"/>
    </row>
    <row r="74" spans="1:9" ht="12.75">
      <c r="A74" s="1709" t="s">
        <v>14</v>
      </c>
      <c r="B74" s="1709"/>
      <c r="C74" s="1709"/>
      <c r="D74" s="1709"/>
      <c r="E74" s="1709"/>
      <c r="F74" s="1351"/>
      <c r="G74" s="1351"/>
      <c r="H74" s="1351"/>
      <c r="I74" s="1351"/>
    </row>
    <row r="75" spans="1:9" ht="12.75">
      <c r="A75" s="1709" t="s">
        <v>516</v>
      </c>
      <c r="B75" s="1709"/>
      <c r="C75" s="1709"/>
      <c r="D75" s="1709"/>
      <c r="E75" s="1709"/>
      <c r="F75" s="1351"/>
      <c r="G75" s="1351"/>
      <c r="H75" s="1351"/>
      <c r="I75" s="1351"/>
    </row>
    <row r="76" spans="1:9" ht="12.75">
      <c r="A76" s="1351"/>
      <c r="B76" s="1351"/>
      <c r="C76" s="1351"/>
      <c r="D76" s="1351"/>
      <c r="E76" s="1351"/>
      <c r="F76" s="1351"/>
      <c r="G76" s="1351"/>
      <c r="H76" s="1351"/>
      <c r="I76" s="1351"/>
    </row>
    <row r="77" spans="1:9" ht="12.75">
      <c r="A77" s="1351"/>
      <c r="B77" s="1351"/>
      <c r="C77" s="1351"/>
      <c r="D77" s="1351"/>
      <c r="E77" s="1351"/>
      <c r="F77" s="1351"/>
      <c r="G77" s="1351"/>
      <c r="H77" s="1351"/>
      <c r="I77" s="1351"/>
    </row>
    <row r="78" spans="1:9" ht="12.75">
      <c r="A78" s="1351"/>
      <c r="B78" s="1351"/>
      <c r="C78" s="1351"/>
      <c r="D78" s="1351"/>
      <c r="E78" s="1351"/>
      <c r="F78" s="1351"/>
      <c r="G78" s="1351"/>
      <c r="H78" s="1351"/>
      <c r="I78" s="1351"/>
    </row>
    <row r="79" spans="1:9" ht="12.6" customHeight="1">
      <c r="A79" s="1351"/>
      <c r="B79" s="1351"/>
      <c r="C79" s="1351"/>
      <c r="D79" s="1351"/>
      <c r="E79" s="1351"/>
      <c r="F79" s="1351"/>
      <c r="G79" s="1351"/>
      <c r="H79" s="1351"/>
      <c r="I79" s="1351"/>
    </row>
    <row r="80" spans="1:9" ht="12.6" customHeight="1">
      <c r="A80" s="1351"/>
      <c r="B80" s="1351"/>
      <c r="C80" s="1351"/>
      <c r="D80" s="1351"/>
      <c r="E80" s="1351"/>
      <c r="F80" s="1351"/>
      <c r="G80" s="1351"/>
      <c r="H80" s="1351"/>
      <c r="I80" s="1351"/>
    </row>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6328125" defaultRowHeight="13.15" zeroHeight="1"/>
  <cols>
    <col min="1" max="1" width="3.73046875" style="499" customWidth="1"/>
    <col min="2" max="2" width="13.73046875" style="499" customWidth="1"/>
    <col min="3" max="3" width="2.73046875" style="499" customWidth="1"/>
    <col min="4" max="5" width="3.73046875" style="500" customWidth="1"/>
    <col min="6" max="6" width="65.73046875" style="500" customWidth="1"/>
    <col min="7" max="7" width="1.73046875" style="500" customWidth="1"/>
    <col min="8" max="8" width="3.73046875" style="501" customWidth="1"/>
    <col min="9" max="9" width="24.265625" style="1355" customWidth="1"/>
    <col min="10" max="16384" width="8.86328125" style="501"/>
  </cols>
  <sheetData>
    <row r="1" spans="1:9">
      <c r="D1" s="1352"/>
      <c r="E1" s="1352"/>
      <c r="F1" s="1352"/>
      <c r="G1" s="1352"/>
      <c r="H1" s="1353"/>
    </row>
    <row r="2" spans="1:9">
      <c r="A2" s="1839" t="s">
        <v>517</v>
      </c>
      <c r="B2" s="1839"/>
      <c r="C2" s="1839"/>
      <c r="D2" s="1839"/>
      <c r="E2" s="1839"/>
      <c r="F2" s="1839"/>
      <c r="G2" s="1839"/>
      <c r="H2" s="1839"/>
      <c r="I2" s="1839"/>
    </row>
    <row r="3" spans="1:9">
      <c r="A3" s="1840" t="s">
        <v>518</v>
      </c>
      <c r="B3" s="1840"/>
      <c r="C3" s="1840"/>
      <c r="D3" s="1840"/>
      <c r="E3" s="1840"/>
      <c r="F3" s="1840"/>
      <c r="G3" s="1840"/>
      <c r="H3" s="1840"/>
      <c r="I3" s="1840"/>
    </row>
    <row r="4" spans="1:9">
      <c r="A4" s="1820"/>
      <c r="B4" s="1820"/>
      <c r="C4" s="1821"/>
      <c r="D4" s="1821"/>
      <c r="E4" s="1821"/>
      <c r="F4" s="1821"/>
      <c r="G4" s="1821"/>
      <c r="H4" s="1353"/>
      <c r="I4" s="411"/>
    </row>
    <row r="5" spans="1:9" s="502" customFormat="1">
      <c r="A5" s="1820"/>
      <c r="B5" s="1820"/>
      <c r="C5" s="1826"/>
      <c r="D5" s="1826"/>
      <c r="E5" s="1826"/>
      <c r="F5" s="1826"/>
      <c r="G5" s="1826"/>
      <c r="H5" s="1354"/>
      <c r="I5" s="1384"/>
    </row>
    <row r="6" spans="1:9" s="502" customFormat="1">
      <c r="A6" s="1828" t="s">
        <v>300</v>
      </c>
      <c r="B6" s="1828"/>
      <c r="C6" s="1829"/>
      <c r="D6" s="1829"/>
      <c r="E6" s="1829"/>
      <c r="F6" s="1829"/>
      <c r="G6" s="1829"/>
      <c r="H6" s="1354"/>
      <c r="I6" s="1608" t="s">
        <v>519</v>
      </c>
    </row>
    <row r="7" spans="1:9" s="502" customFormat="1">
      <c r="A7" s="1828" t="s">
        <v>301</v>
      </c>
      <c r="B7" s="1828"/>
      <c r="C7" s="1829"/>
      <c r="D7" s="1829"/>
      <c r="E7" s="1829"/>
      <c r="F7" s="1829"/>
      <c r="G7" s="1829"/>
      <c r="H7" s="1354"/>
      <c r="I7" s="1608" t="s">
        <v>520</v>
      </c>
    </row>
    <row r="8" spans="1:9">
      <c r="A8" s="1612"/>
      <c r="B8" s="1612"/>
      <c r="C8" s="1614"/>
      <c r="D8" s="1614"/>
      <c r="E8" s="1614"/>
      <c r="F8" s="1614"/>
      <c r="G8" s="1352"/>
      <c r="H8" s="1353"/>
    </row>
    <row r="9" spans="1:9">
      <c r="A9" s="1758" t="s">
        <v>302</v>
      </c>
      <c r="B9" s="1758"/>
      <c r="C9" s="1758"/>
      <c r="D9" s="1758"/>
      <c r="E9" s="1758"/>
      <c r="F9" s="1758"/>
      <c r="G9" s="1758"/>
      <c r="H9" s="1395"/>
      <c r="I9" s="1396"/>
    </row>
    <row r="10" spans="1:9">
      <c r="A10" s="1614"/>
      <c r="B10" s="1614"/>
      <c r="D10" s="1352"/>
      <c r="E10" s="1355"/>
      <c r="F10" s="1352"/>
      <c r="G10" s="1352"/>
      <c r="H10" s="1353"/>
    </row>
    <row r="11" spans="1:9" ht="13.9" customHeight="1">
      <c r="C11" s="1614"/>
      <c r="D11" s="1830" t="s">
        <v>303</v>
      </c>
      <c r="E11" s="1830"/>
      <c r="F11" s="1830"/>
      <c r="G11" s="1352"/>
      <c r="H11" s="1353"/>
    </row>
    <row r="12" spans="1:9">
      <c r="C12" s="1614"/>
      <c r="D12" s="1830"/>
      <c r="E12" s="1830"/>
      <c r="F12" s="1830"/>
      <c r="G12" s="1352"/>
      <c r="H12" s="1353"/>
    </row>
    <row r="13" spans="1:9">
      <c r="A13" s="503"/>
      <c r="B13" s="503"/>
      <c r="C13" s="503"/>
      <c r="D13" s="1742" t="s">
        <v>304</v>
      </c>
      <c r="E13" s="1742"/>
      <c r="F13" s="1742"/>
      <c r="G13" s="1352"/>
      <c r="H13" s="1353"/>
    </row>
    <row r="14" spans="1:9">
      <c r="A14" s="503"/>
      <c r="B14" s="503"/>
      <c r="C14" s="503"/>
      <c r="D14" s="504"/>
      <c r="E14" s="1352"/>
      <c r="F14" s="1352"/>
      <c r="G14" s="1352"/>
      <c r="H14" s="1353"/>
    </row>
    <row r="15" spans="1:9">
      <c r="A15" s="505"/>
      <c r="B15" s="1356" t="s">
        <v>294</v>
      </c>
      <c r="C15" s="506"/>
      <c r="D15" s="1740" t="s">
        <v>305</v>
      </c>
      <c r="E15" s="1740"/>
      <c r="F15" s="1740"/>
      <c r="G15" s="1352"/>
      <c r="H15" s="1353"/>
      <c r="I15" s="1355" t="s">
        <v>521</v>
      </c>
    </row>
    <row r="16" spans="1:9">
      <c r="A16" s="503"/>
      <c r="B16" s="503"/>
      <c r="C16" s="506"/>
      <c r="D16" s="1740"/>
      <c r="E16" s="1740"/>
      <c r="F16" s="1740"/>
      <c r="G16" s="1352"/>
      <c r="H16" s="1353"/>
    </row>
    <row r="17" spans="1:9">
      <c r="A17" s="503"/>
      <c r="B17" s="503"/>
      <c r="C17" s="506"/>
      <c r="D17" s="1740"/>
      <c r="E17" s="1740"/>
      <c r="F17" s="1740"/>
      <c r="G17" s="1352"/>
      <c r="H17" s="1353"/>
    </row>
    <row r="18" spans="1:9">
      <c r="A18" s="503"/>
      <c r="B18" s="503"/>
      <c r="C18" s="503"/>
      <c r="D18" s="1352"/>
      <c r="E18" s="1352"/>
      <c r="F18" s="1352"/>
      <c r="G18" s="1352"/>
      <c r="H18" s="1353"/>
    </row>
    <row r="19" spans="1:9">
      <c r="A19" s="505"/>
      <c r="B19" s="1356" t="s">
        <v>294</v>
      </c>
      <c r="D19" s="1766" t="s">
        <v>306</v>
      </c>
      <c r="E19" s="1766"/>
      <c r="F19" s="1766"/>
      <c r="G19" s="1352"/>
      <c r="H19" s="1353"/>
      <c r="I19" s="1355" t="s">
        <v>522</v>
      </c>
    </row>
    <row r="20" spans="1:9">
      <c r="A20" s="505"/>
      <c r="B20" s="505"/>
      <c r="D20" s="1604"/>
      <c r="E20" s="1352"/>
      <c r="F20" s="1352"/>
      <c r="G20" s="1352"/>
      <c r="H20" s="1353"/>
    </row>
    <row r="21" spans="1:9">
      <c r="A21" s="505"/>
      <c r="B21" s="1356" t="s">
        <v>294</v>
      </c>
      <c r="D21" s="1740" t="s">
        <v>307</v>
      </c>
      <c r="E21" s="1740"/>
      <c r="F21" s="1740"/>
      <c r="G21" s="1352"/>
      <c r="H21" s="1353"/>
      <c r="I21" s="1355" t="s">
        <v>522</v>
      </c>
    </row>
    <row r="22" spans="1:9">
      <c r="A22" s="505"/>
      <c r="B22" s="505"/>
      <c r="D22" s="1740"/>
      <c r="E22" s="1740"/>
      <c r="F22" s="1740"/>
      <c r="G22" s="1352"/>
      <c r="H22" s="1353"/>
    </row>
    <row r="23" spans="1:9">
      <c r="D23" s="1352"/>
      <c r="E23" s="1352"/>
      <c r="F23" s="1352"/>
      <c r="G23" s="1352"/>
      <c r="H23" s="1353"/>
    </row>
    <row r="24" spans="1:9">
      <c r="A24" s="505"/>
      <c r="B24" s="1356" t="s">
        <v>294</v>
      </c>
      <c r="D24" s="1825" t="s">
        <v>308</v>
      </c>
      <c r="E24" s="1825"/>
      <c r="F24" s="1825"/>
      <c r="G24" s="1352"/>
      <c r="H24" s="1353"/>
      <c r="I24" s="1355" t="s">
        <v>523</v>
      </c>
    </row>
    <row r="25" spans="1:9">
      <c r="D25" s="1825"/>
      <c r="E25" s="1825"/>
      <c r="F25" s="1825"/>
      <c r="G25" s="1352"/>
      <c r="H25" s="1353"/>
    </row>
    <row r="26" spans="1:9">
      <c r="D26" s="1825"/>
      <c r="E26" s="1825"/>
      <c r="F26" s="1825"/>
      <c r="G26" s="1352"/>
      <c r="H26" s="1353"/>
    </row>
    <row r="27" spans="1:9">
      <c r="D27" s="1825"/>
      <c r="E27" s="1825"/>
      <c r="F27" s="1825"/>
      <c r="G27" s="1352"/>
      <c r="H27" s="1353"/>
    </row>
    <row r="28" spans="1:9">
      <c r="D28" s="1825"/>
      <c r="E28" s="1825"/>
      <c r="F28" s="1825"/>
      <c r="G28" s="1352"/>
      <c r="H28" s="1353"/>
    </row>
    <row r="29" spans="1:9" s="502" customFormat="1">
      <c r="A29" s="507"/>
      <c r="B29" s="507"/>
      <c r="C29" s="507"/>
      <c r="D29" s="1605"/>
      <c r="E29" s="508"/>
      <c r="F29" s="508"/>
      <c r="G29" s="508"/>
      <c r="H29" s="1354"/>
      <c r="I29" s="1384"/>
    </row>
    <row r="30" spans="1:9" s="502" customFormat="1">
      <c r="A30" s="507"/>
      <c r="B30" s="1356" t="s">
        <v>294</v>
      </c>
      <c r="C30" s="507"/>
      <c r="D30" s="1741" t="s">
        <v>309</v>
      </c>
      <c r="E30" s="1741"/>
      <c r="F30" s="1741"/>
      <c r="G30" s="508"/>
      <c r="H30" s="1354"/>
      <c r="I30" s="1384" t="s">
        <v>521</v>
      </c>
    </row>
    <row r="31" spans="1:9" s="502" customFormat="1">
      <c r="A31" s="507"/>
      <c r="B31" s="507"/>
      <c r="C31" s="507"/>
      <c r="D31" s="1741"/>
      <c r="E31" s="1741"/>
      <c r="F31" s="1741"/>
      <c r="G31" s="508"/>
      <c r="H31" s="1354"/>
      <c r="I31" s="1384"/>
    </row>
    <row r="32" spans="1:9">
      <c r="A32" s="505"/>
      <c r="B32" s="505"/>
      <c r="D32" s="1609"/>
      <c r="E32" s="1352"/>
      <c r="F32" s="1352"/>
      <c r="G32" s="1352"/>
      <c r="H32" s="1353"/>
    </row>
    <row r="33" spans="1:9" ht="14.65" customHeight="1">
      <c r="A33" s="505"/>
      <c r="B33" s="1356" t="s">
        <v>294</v>
      </c>
      <c r="D33" s="1741" t="s">
        <v>524</v>
      </c>
      <c r="E33" s="1741"/>
      <c r="F33" s="1741"/>
      <c r="G33" s="1352"/>
      <c r="H33" s="1353"/>
      <c r="I33" s="1384" t="s">
        <v>525</v>
      </c>
    </row>
    <row r="34" spans="1:9">
      <c r="A34" s="505"/>
      <c r="B34" s="505"/>
      <c r="D34" s="1741"/>
      <c r="E34" s="1741"/>
      <c r="F34" s="1741"/>
      <c r="G34" s="1352"/>
      <c r="H34" s="1353"/>
    </row>
    <row r="35" spans="1:9">
      <c r="A35" s="505"/>
      <c r="B35" s="505"/>
      <c r="D35" s="1741"/>
      <c r="E35" s="1741"/>
      <c r="F35" s="1741"/>
      <c r="G35" s="1352"/>
      <c r="H35" s="1353"/>
    </row>
    <row r="36" spans="1:9">
      <c r="A36" s="505"/>
      <c r="B36" s="505"/>
      <c r="D36" s="1741"/>
      <c r="E36" s="1741"/>
      <c r="F36" s="1741"/>
      <c r="G36" s="1352"/>
      <c r="H36" s="1353"/>
    </row>
    <row r="37" spans="1:9">
      <c r="A37" s="505"/>
      <c r="B37" s="505"/>
      <c r="D37" s="1353"/>
      <c r="E37" s="1352"/>
      <c r="F37" s="1352"/>
      <c r="G37" s="1352"/>
      <c r="H37" s="1353"/>
    </row>
    <row r="38" spans="1:9">
      <c r="A38" s="505"/>
      <c r="B38" s="1356" t="s">
        <v>294</v>
      </c>
      <c r="D38" s="1741" t="s">
        <v>311</v>
      </c>
      <c r="E38" s="1741"/>
      <c r="F38" s="1741"/>
      <c r="G38" s="1352"/>
      <c r="H38" s="1353"/>
    </row>
    <row r="39" spans="1:9">
      <c r="A39" s="505"/>
      <c r="B39" s="505"/>
      <c r="D39" s="1741"/>
      <c r="E39" s="1741"/>
      <c r="F39" s="1741"/>
      <c r="G39" s="1352"/>
      <c r="H39" s="1353"/>
    </row>
    <row r="40" spans="1:9">
      <c r="A40" s="505"/>
      <c r="B40" s="505"/>
      <c r="D40" s="1741"/>
      <c r="E40" s="1741"/>
      <c r="F40" s="1741"/>
      <c r="G40" s="1352"/>
      <c r="H40" s="1353"/>
    </row>
    <row r="41" spans="1:9">
      <c r="A41" s="505"/>
      <c r="B41" s="505"/>
      <c r="D41" s="1741"/>
      <c r="E41" s="1741"/>
      <c r="F41" s="1741"/>
      <c r="G41" s="1352"/>
      <c r="H41" s="1353"/>
    </row>
    <row r="42" spans="1:9">
      <c r="A42" s="505"/>
      <c r="B42" s="505"/>
      <c r="D42" s="1741"/>
      <c r="E42" s="1741"/>
      <c r="F42" s="1741"/>
      <c r="G42" s="1352"/>
      <c r="H42" s="1353"/>
    </row>
    <row r="43" spans="1:9">
      <c r="A43" s="505"/>
      <c r="B43" s="505"/>
      <c r="D43" s="1571"/>
      <c r="E43" s="1571"/>
      <c r="F43" s="1571"/>
      <c r="G43" s="1352"/>
      <c r="H43" s="1353"/>
    </row>
    <row r="44" spans="1:9">
      <c r="A44" s="505"/>
      <c r="B44" s="1356" t="s">
        <v>294</v>
      </c>
      <c r="D44" s="1741" t="s">
        <v>312</v>
      </c>
      <c r="E44" s="1741"/>
      <c r="F44" s="1741"/>
      <c r="G44" s="1352"/>
      <c r="H44" s="1353"/>
      <c r="I44" s="1384" t="s">
        <v>525</v>
      </c>
    </row>
    <row r="45" spans="1:9">
      <c r="A45" s="505"/>
      <c r="B45" s="505"/>
      <c r="D45" s="1741"/>
      <c r="E45" s="1741"/>
      <c r="F45" s="1741"/>
      <c r="G45" s="1352"/>
      <c r="H45" s="1353"/>
    </row>
    <row r="46" spans="1:9">
      <c r="A46" s="505"/>
      <c r="B46" s="505"/>
      <c r="D46" s="1741"/>
      <c r="E46" s="1741"/>
      <c r="F46" s="1741"/>
      <c r="G46" s="1352"/>
      <c r="H46" s="1353"/>
    </row>
    <row r="47" spans="1:9" ht="23.25" customHeight="1">
      <c r="A47" s="505"/>
      <c r="B47" s="505"/>
      <c r="D47" s="1741"/>
      <c r="E47" s="1741"/>
      <c r="F47" s="1741"/>
      <c r="G47" s="1352"/>
      <c r="H47" s="1353"/>
    </row>
    <row r="48" spans="1:9">
      <c r="A48" s="505"/>
      <c r="B48" s="505"/>
      <c r="D48" s="1572"/>
      <c r="E48" s="1352"/>
      <c r="F48" s="1352"/>
      <c r="G48" s="1352"/>
      <c r="H48" s="1353"/>
    </row>
    <row r="49" spans="1:9" ht="14.65" customHeight="1">
      <c r="A49" s="505"/>
      <c r="B49" s="1356" t="s">
        <v>294</v>
      </c>
      <c r="D49" s="1741" t="s">
        <v>313</v>
      </c>
      <c r="E49" s="1741"/>
      <c r="F49" s="1741"/>
      <c r="G49" s="1352"/>
      <c r="H49" s="1353"/>
      <c r="I49" s="1384" t="s">
        <v>525</v>
      </c>
    </row>
    <row r="50" spans="1:9">
      <c r="A50" s="505"/>
      <c r="B50" s="505"/>
      <c r="D50" s="1741"/>
      <c r="E50" s="1741"/>
      <c r="F50" s="1741"/>
      <c r="G50" s="1352"/>
      <c r="H50" s="1353"/>
    </row>
    <row r="51" spans="1:9">
      <c r="A51" s="505"/>
      <c r="B51" s="505"/>
      <c r="D51" s="1741"/>
      <c r="E51" s="1741"/>
      <c r="F51" s="1741"/>
      <c r="G51" s="1352"/>
      <c r="H51" s="1353"/>
    </row>
    <row r="52" spans="1:9" s="388" customFormat="1">
      <c r="A52" s="505"/>
      <c r="B52" s="505"/>
      <c r="C52" s="509"/>
      <c r="D52" s="508"/>
      <c r="E52" s="454"/>
      <c r="F52" s="454"/>
      <c r="G52" s="454"/>
      <c r="I52" s="411"/>
    </row>
    <row r="53" spans="1:9" s="388" customFormat="1">
      <c r="A53" s="510"/>
      <c r="B53" s="1356" t="s">
        <v>294</v>
      </c>
      <c r="C53" s="1357"/>
      <c r="D53" s="1741" t="s">
        <v>314</v>
      </c>
      <c r="E53" s="1741"/>
      <c r="F53" s="1741"/>
      <c r="G53" s="454"/>
      <c r="I53" s="1355"/>
    </row>
    <row r="54" spans="1:9" s="388" customFormat="1">
      <c r="A54" s="510"/>
      <c r="B54" s="510"/>
      <c r="C54" s="1357"/>
      <c r="D54" s="1741"/>
      <c r="E54" s="1741"/>
      <c r="F54" s="1741"/>
      <c r="G54" s="454"/>
      <c r="I54" s="411"/>
    </row>
    <row r="55" spans="1:9" s="502" customFormat="1">
      <c r="A55" s="507"/>
      <c r="B55" s="507"/>
      <c r="C55" s="507"/>
      <c r="D55" s="1605"/>
      <c r="E55" s="508"/>
      <c r="F55" s="508"/>
      <c r="G55" s="508"/>
      <c r="H55" s="1354"/>
      <c r="I55" s="1384"/>
    </row>
    <row r="56" spans="1:9">
      <c r="A56" s="505"/>
      <c r="B56" s="1356" t="s">
        <v>294</v>
      </c>
      <c r="D56" s="1741" t="s">
        <v>315</v>
      </c>
      <c r="E56" s="1741"/>
      <c r="F56" s="1741"/>
      <c r="G56" s="1352"/>
      <c r="H56" s="1353"/>
      <c r="I56" s="1355" t="s">
        <v>526</v>
      </c>
    </row>
    <row r="57" spans="1:9">
      <c r="D57" s="1741"/>
      <c r="E57" s="1741"/>
      <c r="F57" s="1741"/>
      <c r="G57" s="1352"/>
      <c r="H57" s="1353"/>
    </row>
    <row r="58" spans="1:9">
      <c r="D58" s="1741"/>
      <c r="E58" s="1741"/>
      <c r="F58" s="1741"/>
      <c r="G58" s="1352"/>
      <c r="H58" s="1353"/>
    </row>
    <row r="59" spans="1:9">
      <c r="D59" s="454"/>
      <c r="E59" s="1352"/>
      <c r="F59" s="1352"/>
      <c r="G59" s="1352"/>
      <c r="H59" s="1353"/>
    </row>
    <row r="60" spans="1:9">
      <c r="A60" s="505"/>
      <c r="B60" s="1356" t="s">
        <v>294</v>
      </c>
      <c r="D60" s="1741" t="s">
        <v>316</v>
      </c>
      <c r="E60" s="1741"/>
      <c r="F60" s="1741"/>
      <c r="G60" s="1352"/>
      <c r="H60" s="1353"/>
      <c r="I60" s="1355" t="s">
        <v>527</v>
      </c>
    </row>
    <row r="61" spans="1:9">
      <c r="D61" s="1741"/>
      <c r="E61" s="1741"/>
      <c r="F61" s="1741"/>
      <c r="G61" s="1352"/>
      <c r="H61" s="1353"/>
    </row>
    <row r="62" spans="1:9">
      <c r="D62" s="1352"/>
      <c r="E62" s="1352"/>
      <c r="F62" s="1352"/>
      <c r="G62" s="1352"/>
      <c r="H62" s="1353"/>
    </row>
    <row r="63" spans="1:9">
      <c r="A63" s="505"/>
      <c r="B63" s="1356" t="s">
        <v>294</v>
      </c>
      <c r="D63" s="1741" t="s">
        <v>317</v>
      </c>
      <c r="E63" s="1741"/>
      <c r="F63" s="1741"/>
      <c r="G63" s="1352"/>
      <c r="H63" s="1353"/>
    </row>
    <row r="64" spans="1:9">
      <c r="D64" s="1741"/>
      <c r="E64" s="1741"/>
      <c r="F64" s="1741"/>
      <c r="G64" s="1352"/>
      <c r="H64" s="1353"/>
      <c r="I64" s="1355" t="s">
        <v>523</v>
      </c>
    </row>
    <row r="65" spans="1:9">
      <c r="D65" s="1741"/>
      <c r="E65" s="1741"/>
      <c r="F65" s="1741"/>
      <c r="G65" s="1352"/>
      <c r="H65" s="1353"/>
    </row>
    <row r="66" spans="1:9">
      <c r="D66" s="1353"/>
      <c r="E66" s="1352"/>
      <c r="F66" s="1352"/>
      <c r="G66" s="1352"/>
      <c r="H66" s="1353"/>
    </row>
    <row r="67" spans="1:9">
      <c r="A67" s="505"/>
      <c r="B67" s="1356" t="s">
        <v>294</v>
      </c>
      <c r="D67" s="1740" t="s">
        <v>318</v>
      </c>
      <c r="E67" s="1740"/>
      <c r="F67" s="1740"/>
      <c r="G67" s="1352"/>
      <c r="H67" s="1353"/>
      <c r="I67" s="1355" t="s">
        <v>523</v>
      </c>
    </row>
    <row r="68" spans="1:9">
      <c r="D68" s="1740"/>
      <c r="E68" s="1740"/>
      <c r="F68" s="1740"/>
      <c r="G68" s="1352"/>
      <c r="H68" s="1353"/>
    </row>
    <row r="69" spans="1:9">
      <c r="A69" s="505"/>
      <c r="B69" s="505"/>
      <c r="D69" s="1604"/>
      <c r="E69" s="1352"/>
      <c r="F69" s="1352"/>
      <c r="G69" s="1352"/>
      <c r="H69" s="1353"/>
    </row>
    <row r="70" spans="1:9">
      <c r="A70" s="1723" t="s">
        <v>319</v>
      </c>
      <c r="B70" s="1723"/>
      <c r="C70" s="1723"/>
      <c r="D70" s="1723"/>
      <c r="E70" s="1723"/>
      <c r="F70" s="1723"/>
      <c r="G70" s="1723"/>
      <c r="H70" s="1395"/>
      <c r="I70" s="1396"/>
    </row>
    <row r="71" spans="1:9">
      <c r="D71" s="1352"/>
      <c r="E71" s="1352"/>
      <c r="F71" s="1352"/>
      <c r="G71" s="1352"/>
      <c r="H71" s="1353"/>
    </row>
    <row r="72" spans="1:9">
      <c r="C72" s="511"/>
      <c r="D72" s="1810" t="s">
        <v>320</v>
      </c>
      <c r="E72" s="1810"/>
      <c r="F72" s="1810"/>
      <c r="G72" s="1352"/>
      <c r="H72" s="1353"/>
    </row>
    <row r="73" spans="1:9">
      <c r="A73" s="1604"/>
      <c r="B73" s="1604"/>
      <c r="D73" s="1740" t="s">
        <v>321</v>
      </c>
      <c r="E73" s="1740"/>
      <c r="F73" s="1740"/>
      <c r="G73" s="1352"/>
      <c r="H73" s="1353"/>
    </row>
    <row r="74" spans="1:9">
      <c r="A74" s="1604"/>
      <c r="B74" s="1604"/>
      <c r="D74" s="1352"/>
      <c r="E74" s="1352"/>
      <c r="F74" s="1352"/>
      <c r="G74" s="1352"/>
      <c r="H74" s="1353"/>
    </row>
    <row r="75" spans="1:9" ht="13.9" customHeight="1">
      <c r="A75" s="505"/>
      <c r="B75" s="1356" t="s">
        <v>294</v>
      </c>
      <c r="D75" s="1740" t="s">
        <v>528</v>
      </c>
      <c r="E75" s="1740"/>
      <c r="F75" s="1740"/>
      <c r="G75" s="1352"/>
      <c r="H75" s="1353"/>
      <c r="I75" s="1355" t="s">
        <v>529</v>
      </c>
    </row>
    <row r="76" spans="1:9">
      <c r="A76" s="505"/>
      <c r="B76" s="505"/>
      <c r="D76" s="1740"/>
      <c r="E76" s="1740"/>
      <c r="F76" s="1740"/>
      <c r="G76" s="1352"/>
      <c r="H76" s="1353"/>
    </row>
    <row r="77" spans="1:9">
      <c r="A77" s="505"/>
      <c r="B77" s="505"/>
      <c r="D77" s="1740"/>
      <c r="E77" s="1740"/>
      <c r="F77" s="1740"/>
      <c r="G77" s="1352"/>
      <c r="H77" s="1353"/>
    </row>
    <row r="78" spans="1:9">
      <c r="A78" s="505"/>
      <c r="B78" s="505"/>
      <c r="D78" s="1740"/>
      <c r="E78" s="1740"/>
      <c r="F78" s="1740"/>
      <c r="G78" s="1352"/>
      <c r="H78" s="1353"/>
    </row>
    <row r="79" spans="1:9">
      <c r="A79" s="505"/>
      <c r="B79" s="505"/>
      <c r="D79" s="1740"/>
      <c r="E79" s="1740"/>
      <c r="F79" s="1740"/>
      <c r="G79" s="1352"/>
      <c r="H79" s="1353"/>
    </row>
    <row r="80" spans="1:9">
      <c r="A80" s="505"/>
      <c r="B80" s="505"/>
      <c r="D80" s="1740"/>
      <c r="E80" s="1740"/>
      <c r="F80" s="1740"/>
      <c r="G80" s="1352"/>
      <c r="H80" s="1353"/>
    </row>
    <row r="81" spans="1:9">
      <c r="A81" s="505"/>
      <c r="B81" s="505"/>
      <c r="D81" s="1740"/>
      <c r="E81" s="1740"/>
      <c r="F81" s="1740"/>
      <c r="G81" s="1352"/>
      <c r="H81" s="1353"/>
    </row>
    <row r="82" spans="1:9">
      <c r="A82" s="505"/>
      <c r="B82" s="505"/>
      <c r="D82" s="1740"/>
      <c r="E82" s="1740"/>
      <c r="F82" s="1740"/>
      <c r="G82" s="1352"/>
      <c r="H82" s="1353"/>
    </row>
    <row r="83" spans="1:9">
      <c r="A83" s="505"/>
      <c r="B83" s="505"/>
      <c r="D83" s="573"/>
      <c r="E83" s="573"/>
      <c r="F83" s="573"/>
      <c r="G83" s="1352"/>
      <c r="H83" s="1353"/>
    </row>
    <row r="84" spans="1:9" ht="15" customHeight="1">
      <c r="A84" s="505"/>
      <c r="B84" s="1356" t="s">
        <v>294</v>
      </c>
      <c r="D84" s="1740" t="s">
        <v>530</v>
      </c>
      <c r="E84" s="1740"/>
      <c r="F84" s="1740"/>
      <c r="G84" s="1352"/>
      <c r="H84" s="1353"/>
      <c r="I84" s="1355" t="s">
        <v>531</v>
      </c>
    </row>
    <row r="85" spans="1:9">
      <c r="A85" s="505"/>
      <c r="B85" s="505"/>
      <c r="D85" s="1740"/>
      <c r="E85" s="1740"/>
      <c r="F85" s="1740"/>
      <c r="G85" s="1352"/>
      <c r="H85" s="1353"/>
    </row>
    <row r="86" spans="1:9">
      <c r="A86" s="505"/>
      <c r="B86" s="505"/>
      <c r="D86" s="1570"/>
      <c r="E86" s="1570"/>
      <c r="F86" s="1570"/>
      <c r="G86" s="1352"/>
      <c r="H86" s="1353"/>
    </row>
    <row r="87" spans="1:9">
      <c r="A87" s="505"/>
      <c r="B87" s="1356" t="s">
        <v>294</v>
      </c>
      <c r="D87" s="1740" t="s">
        <v>532</v>
      </c>
      <c r="E87" s="1740"/>
      <c r="F87" s="1740"/>
      <c r="G87" s="1352"/>
      <c r="H87" s="1353"/>
      <c r="I87" s="1355" t="s">
        <v>533</v>
      </c>
    </row>
    <row r="88" spans="1:9">
      <c r="A88" s="505"/>
      <c r="B88" s="505"/>
      <c r="D88" s="1740"/>
      <c r="E88" s="1740"/>
      <c r="F88" s="1740"/>
      <c r="G88" s="1352"/>
      <c r="H88" s="1353"/>
    </row>
    <row r="89" spans="1:9">
      <c r="A89" s="505"/>
      <c r="B89" s="505"/>
      <c r="D89" s="1740"/>
      <c r="E89" s="1740"/>
      <c r="F89" s="1740"/>
      <c r="G89" s="1352"/>
      <c r="H89" s="1353"/>
    </row>
    <row r="90" spans="1:9">
      <c r="A90" s="505"/>
      <c r="B90" s="505"/>
      <c r="D90" s="1570"/>
      <c r="E90" s="1570"/>
      <c r="F90" s="1570"/>
      <c r="G90" s="1352"/>
      <c r="H90" s="1353"/>
    </row>
    <row r="91" spans="1:9">
      <c r="A91" s="505"/>
      <c r="B91" s="1356" t="s">
        <v>294</v>
      </c>
      <c r="D91" s="1740" t="s">
        <v>534</v>
      </c>
      <c r="E91" s="1740"/>
      <c r="F91" s="1740"/>
      <c r="G91" s="1352"/>
      <c r="H91" s="1353"/>
      <c r="I91" s="1355" t="s">
        <v>535</v>
      </c>
    </row>
    <row r="92" spans="1:9" s="1313" customFormat="1">
      <c r="A92" s="1311"/>
      <c r="B92" s="1311"/>
      <c r="C92" s="1312"/>
      <c r="D92" s="1740"/>
      <c r="E92" s="1740"/>
      <c r="F92" s="1740"/>
      <c r="I92" s="1385"/>
    </row>
    <row r="93" spans="1:9">
      <c r="A93" s="505"/>
      <c r="B93" s="505"/>
      <c r="D93" s="1586"/>
      <c r="E93" s="1587" t="s">
        <v>536</v>
      </c>
      <c r="F93" s="1570"/>
      <c r="G93" s="1352"/>
      <c r="H93" s="1353"/>
    </row>
    <row r="94" spans="1:9">
      <c r="A94" s="505"/>
      <c r="B94" s="505"/>
      <c r="D94" s="573"/>
      <c r="E94" s="573"/>
      <c r="F94" s="573"/>
      <c r="G94" s="1352"/>
      <c r="H94" s="1353"/>
    </row>
    <row r="95" spans="1:9">
      <c r="A95" s="505"/>
      <c r="B95" s="1356" t="s">
        <v>294</v>
      </c>
      <c r="D95" s="1740" t="s">
        <v>537</v>
      </c>
      <c r="E95" s="1740"/>
      <c r="F95" s="1740"/>
      <c r="G95" s="1352"/>
      <c r="H95" s="1353"/>
      <c r="I95" s="1355" t="s">
        <v>538</v>
      </c>
    </row>
    <row r="96" spans="1:9">
      <c r="A96" s="505"/>
      <c r="B96" s="505"/>
      <c r="D96" s="1740"/>
      <c r="E96" s="1740"/>
      <c r="F96" s="1740"/>
      <c r="G96" s="1352"/>
      <c r="H96" s="1353"/>
    </row>
    <row r="97" spans="1:9">
      <c r="A97" s="505"/>
      <c r="B97" s="505"/>
      <c r="D97" s="1570"/>
      <c r="E97" s="1570"/>
      <c r="F97" s="1570"/>
      <c r="G97" s="1352"/>
      <c r="H97" s="1353"/>
    </row>
    <row r="98" spans="1:9" ht="14.65" customHeight="1">
      <c r="A98" s="505"/>
      <c r="B98" s="1356" t="s">
        <v>294</v>
      </c>
      <c r="D98" s="1740" t="s">
        <v>539</v>
      </c>
      <c r="E98" s="1740"/>
      <c r="F98" s="1740"/>
      <c r="G98" s="1353"/>
      <c r="H98" s="1353"/>
      <c r="I98" s="1355" t="s">
        <v>540</v>
      </c>
    </row>
    <row r="99" spans="1:9">
      <c r="A99" s="505"/>
      <c r="B99" s="505"/>
      <c r="D99" s="1740"/>
      <c r="E99" s="1740"/>
      <c r="F99" s="1740"/>
      <c r="G99" s="1353"/>
      <c r="H99" s="1353"/>
    </row>
    <row r="100" spans="1:9">
      <c r="A100" s="505"/>
      <c r="B100" s="505"/>
      <c r="D100" s="1740"/>
      <c r="E100" s="1740"/>
      <c r="F100" s="1740"/>
      <c r="G100" s="1353"/>
      <c r="H100" s="1353"/>
    </row>
    <row r="101" spans="1:9">
      <c r="A101" s="505"/>
      <c r="B101" s="505"/>
      <c r="D101" s="1740"/>
      <c r="E101" s="1740"/>
      <c r="F101" s="1740"/>
      <c r="G101" s="1353"/>
      <c r="H101" s="1353"/>
    </row>
    <row r="102" spans="1:9">
      <c r="A102" s="505"/>
      <c r="B102" s="505"/>
      <c r="D102" s="1740"/>
      <c r="E102" s="1740"/>
      <c r="F102" s="1740"/>
      <c r="G102" s="1353"/>
      <c r="H102" s="1353"/>
    </row>
    <row r="103" spans="1:9">
      <c r="A103" s="505"/>
      <c r="B103" s="505"/>
      <c r="D103" s="1740"/>
      <c r="E103" s="1740"/>
      <c r="F103" s="1740"/>
      <c r="G103" s="1353"/>
      <c r="H103" s="1353"/>
    </row>
    <row r="104" spans="1:9">
      <c r="A104" s="505"/>
      <c r="B104" s="505"/>
      <c r="D104" s="1740"/>
      <c r="E104" s="1740"/>
      <c r="F104" s="1740"/>
      <c r="G104" s="1353"/>
      <c r="H104" s="1353"/>
    </row>
    <row r="105" spans="1:9">
      <c r="A105" s="505"/>
      <c r="B105" s="505"/>
      <c r="D105" s="1740"/>
      <c r="E105" s="1740"/>
      <c r="F105" s="1740"/>
      <c r="G105" s="1353"/>
      <c r="H105" s="1353"/>
    </row>
    <row r="106" spans="1:9">
      <c r="A106" s="505"/>
      <c r="B106" s="505"/>
      <c r="D106" s="1740"/>
      <c r="E106" s="1740"/>
      <c r="F106" s="1740"/>
      <c r="G106" s="1353"/>
      <c r="H106" s="1353"/>
    </row>
    <row r="107" spans="1:9">
      <c r="A107" s="505"/>
      <c r="B107" s="505"/>
      <c r="D107" s="1740"/>
      <c r="E107" s="1740"/>
      <c r="F107" s="1740"/>
      <c r="G107" s="1353"/>
      <c r="H107" s="1353"/>
    </row>
    <row r="108" spans="1:9">
      <c r="A108" s="505"/>
      <c r="B108" s="505"/>
      <c r="D108" s="1740"/>
      <c r="E108" s="1740"/>
      <c r="F108" s="1740"/>
      <c r="G108" s="1353"/>
      <c r="H108" s="1353"/>
    </row>
    <row r="109" spans="1:9">
      <c r="A109" s="505"/>
      <c r="B109" s="505"/>
      <c r="D109" s="1740"/>
      <c r="E109" s="1740"/>
      <c r="F109" s="1740"/>
      <c r="G109" s="1353"/>
      <c r="H109" s="1353"/>
    </row>
    <row r="110" spans="1:9">
      <c r="A110" s="505"/>
      <c r="B110" s="505"/>
      <c r="D110" s="1740"/>
      <c r="E110" s="1740"/>
      <c r="F110" s="1740"/>
      <c r="G110" s="1353"/>
      <c r="H110" s="1353"/>
    </row>
    <row r="111" spans="1:9">
      <c r="A111" s="505"/>
      <c r="B111" s="505"/>
      <c r="D111" s="1740"/>
      <c r="E111" s="1740"/>
      <c r="F111" s="1740"/>
      <c r="G111" s="1352"/>
      <c r="H111" s="1353"/>
    </row>
    <row r="112" spans="1:9">
      <c r="A112" s="505"/>
      <c r="B112" s="505"/>
      <c r="D112" s="1740"/>
      <c r="E112" s="1740"/>
      <c r="F112" s="1740"/>
      <c r="G112" s="1352"/>
      <c r="H112" s="1353"/>
    </row>
    <row r="113" spans="1:11">
      <c r="A113" s="505"/>
      <c r="B113" s="505"/>
      <c r="D113" s="1616"/>
      <c r="E113" s="1616"/>
      <c r="F113" s="1616"/>
      <c r="G113" s="1352"/>
      <c r="H113" s="1353"/>
      <c r="J113" s="1353"/>
      <c r="K113" s="1353"/>
    </row>
    <row r="114" spans="1:11" ht="14.25" customHeight="1">
      <c r="A114" s="505"/>
      <c r="B114" s="1356" t="s">
        <v>294</v>
      </c>
      <c r="D114" s="1760" t="s">
        <v>324</v>
      </c>
      <c r="E114" s="1760"/>
      <c r="F114" s="1760"/>
      <c r="G114" s="1352"/>
      <c r="H114" s="1353"/>
      <c r="J114" s="1353"/>
      <c r="K114" s="1353"/>
    </row>
    <row r="115" spans="1:11">
      <c r="A115" s="505"/>
      <c r="B115" s="505"/>
      <c r="D115" s="1760"/>
      <c r="E115" s="1760"/>
      <c r="F115" s="1760"/>
      <c r="G115" s="1352"/>
      <c r="H115" s="1353"/>
      <c r="J115" s="1353"/>
      <c r="K115" s="1353"/>
    </row>
    <row r="116" spans="1:11">
      <c r="A116" s="505"/>
      <c r="B116" s="505"/>
      <c r="D116" s="1760"/>
      <c r="E116" s="1760"/>
      <c r="F116" s="1760"/>
      <c r="G116" s="1352"/>
      <c r="H116" s="1353"/>
      <c r="J116" s="1353"/>
      <c r="K116" s="1353"/>
    </row>
    <row r="117" spans="1:11">
      <c r="A117" s="505"/>
      <c r="B117" s="505"/>
      <c r="D117" s="1760"/>
      <c r="E117" s="1760"/>
      <c r="F117" s="1760"/>
      <c r="G117" s="1352"/>
      <c r="H117" s="1353"/>
      <c r="J117" s="1353"/>
      <c r="K117" s="1353"/>
    </row>
    <row r="118" spans="1:11">
      <c r="A118" s="505"/>
      <c r="B118" s="505"/>
      <c r="D118" s="1760"/>
      <c r="E118" s="1760"/>
      <c r="F118" s="1760"/>
      <c r="G118" s="1352"/>
      <c r="H118" s="1353"/>
      <c r="J118" s="1353"/>
      <c r="K118" s="1353"/>
    </row>
    <row r="119" spans="1:11">
      <c r="A119" s="505"/>
      <c r="B119" s="505"/>
      <c r="D119" s="1760"/>
      <c r="E119" s="1760"/>
      <c r="F119" s="1760"/>
      <c r="G119" s="1352"/>
      <c r="H119" s="1353"/>
      <c r="J119" s="1353"/>
      <c r="K119" s="1353"/>
    </row>
    <row r="120" spans="1:11">
      <c r="A120" s="505"/>
      <c r="B120" s="505"/>
      <c r="D120" s="1760"/>
      <c r="E120" s="1760"/>
      <c r="F120" s="1760"/>
      <c r="G120" s="1352"/>
      <c r="H120" s="1353"/>
      <c r="J120" s="1353"/>
      <c r="K120" s="1353"/>
    </row>
    <row r="121" spans="1:11">
      <c r="A121" s="505"/>
      <c r="B121" s="505"/>
      <c r="D121" s="1760"/>
      <c r="E121" s="1760"/>
      <c r="F121" s="1760"/>
      <c r="G121" s="1352"/>
      <c r="H121" s="1353"/>
      <c r="J121" s="1353"/>
      <c r="K121" s="1353"/>
    </row>
    <row r="122" spans="1:11">
      <c r="C122" s="1351"/>
      <c r="D122" s="593"/>
      <c r="E122" s="593"/>
      <c r="F122" s="593"/>
      <c r="G122" s="1351"/>
      <c r="H122" s="1351"/>
      <c r="I122" s="391"/>
      <c r="J122" s="1351"/>
      <c r="K122" s="1351"/>
    </row>
    <row r="123" spans="1:11">
      <c r="A123" s="505"/>
      <c r="B123" s="1356" t="s">
        <v>294</v>
      </c>
      <c r="C123" s="1351"/>
      <c r="D123" s="1760" t="s">
        <v>326</v>
      </c>
      <c r="E123" s="1760"/>
      <c r="F123" s="1760"/>
      <c r="G123" s="1351"/>
      <c r="H123" s="1351"/>
      <c r="I123" s="391" t="s">
        <v>541</v>
      </c>
      <c r="J123" s="1351"/>
      <c r="K123" s="1351"/>
    </row>
    <row r="124" spans="1:11">
      <c r="A124" s="505"/>
      <c r="B124" s="505"/>
      <c r="C124" s="1351"/>
      <c r="D124" s="1760"/>
      <c r="E124" s="1760"/>
      <c r="F124" s="1760"/>
      <c r="G124" s="1351"/>
      <c r="H124" s="1351"/>
      <c r="I124" s="391"/>
      <c r="J124" s="1351"/>
      <c r="K124" s="1351"/>
    </row>
    <row r="125" spans="1:11">
      <c r="D125" s="1352"/>
      <c r="E125" s="1352"/>
      <c r="F125" s="1352"/>
      <c r="G125" s="1352"/>
      <c r="H125" s="1353"/>
      <c r="J125" s="1353"/>
      <c r="K125" s="1353"/>
    </row>
    <row r="126" spans="1:11">
      <c r="A126" s="505"/>
      <c r="B126" s="1356" t="s">
        <v>294</v>
      </c>
      <c r="C126" s="509"/>
      <c r="D126" s="1740" t="s">
        <v>327</v>
      </c>
      <c r="E126" s="1740"/>
      <c r="F126" s="1740"/>
      <c r="G126" s="1352"/>
      <c r="H126" s="1353"/>
      <c r="I126" s="391" t="s">
        <v>541</v>
      </c>
      <c r="J126" s="1353"/>
      <c r="K126" s="1353"/>
    </row>
    <row r="127" spans="1:11">
      <c r="C127" s="509"/>
      <c r="D127" s="1740"/>
      <c r="E127" s="1740"/>
      <c r="F127" s="1740"/>
      <c r="G127" s="1352"/>
      <c r="H127" s="1353"/>
      <c r="J127" s="1353"/>
      <c r="K127" s="1353"/>
    </row>
    <row r="128" spans="1:11">
      <c r="C128" s="509"/>
      <c r="D128" s="1740"/>
      <c r="E128" s="1740"/>
      <c r="F128" s="1740"/>
      <c r="G128" s="1352"/>
      <c r="H128" s="1353"/>
      <c r="J128" s="1353"/>
      <c r="K128" s="1353"/>
    </row>
    <row r="129" spans="1:9">
      <c r="C129" s="509"/>
      <c r="D129" s="1740"/>
      <c r="E129" s="1740"/>
      <c r="F129" s="1740"/>
      <c r="G129" s="1352"/>
      <c r="H129" s="1353"/>
    </row>
    <row r="130" spans="1:9">
      <c r="C130" s="509"/>
      <c r="D130" s="1740"/>
      <c r="E130" s="1740"/>
      <c r="F130" s="1740"/>
      <c r="G130" s="1352"/>
      <c r="H130" s="1353"/>
    </row>
    <row r="131" spans="1:9">
      <c r="C131" s="509"/>
      <c r="D131" s="440"/>
      <c r="E131" s="440"/>
      <c r="F131" s="440"/>
      <c r="G131" s="1352"/>
      <c r="H131" s="1353"/>
    </row>
    <row r="132" spans="1:9" s="465" customFormat="1">
      <c r="A132" s="505"/>
      <c r="B132" s="1356" t="s">
        <v>294</v>
      </c>
      <c r="C132" s="509"/>
      <c r="D132" s="1741" t="s">
        <v>328</v>
      </c>
      <c r="E132" s="1741"/>
      <c r="F132" s="1741"/>
      <c r="G132" s="440"/>
      <c r="H132" s="1351"/>
      <c r="I132" s="391" t="s">
        <v>542</v>
      </c>
    </row>
    <row r="133" spans="1:9" s="516" customFormat="1" ht="13.9" customHeight="1">
      <c r="A133" s="513"/>
      <c r="B133" s="513"/>
      <c r="C133" s="514"/>
      <c r="D133" s="1741"/>
      <c r="E133" s="1741"/>
      <c r="F133" s="1741"/>
      <c r="G133" s="515"/>
      <c r="I133" s="1386"/>
    </row>
    <row r="134" spans="1:9" s="465" customFormat="1" ht="13.9" customHeight="1">
      <c r="A134" s="499"/>
      <c r="B134" s="499"/>
      <c r="C134" s="509"/>
      <c r="D134" s="1741"/>
      <c r="E134" s="1741"/>
      <c r="F134" s="1741"/>
      <c r="G134" s="440"/>
      <c r="H134" s="1351"/>
      <c r="I134" s="391"/>
    </row>
    <row r="135" spans="1:9" s="465" customFormat="1" ht="13.9" customHeight="1">
      <c r="A135" s="499"/>
      <c r="B135" s="499"/>
      <c r="C135" s="509"/>
      <c r="D135" s="1741"/>
      <c r="E135" s="1741"/>
      <c r="F135" s="1741"/>
      <c r="G135" s="440"/>
      <c r="H135" s="1351"/>
      <c r="I135" s="391"/>
    </row>
    <row r="136" spans="1:9" s="465" customFormat="1" ht="13.9" customHeight="1">
      <c r="A136" s="499"/>
      <c r="B136" s="499"/>
      <c r="C136" s="509"/>
      <c r="D136" s="1741"/>
      <c r="E136" s="1741"/>
      <c r="F136" s="1741"/>
      <c r="G136" s="440"/>
      <c r="H136" s="1351"/>
      <c r="I136" s="391"/>
    </row>
    <row r="137" spans="1:9" s="465" customFormat="1" ht="13.9" customHeight="1">
      <c r="A137" s="517"/>
      <c r="B137" s="517"/>
      <c r="C137" s="509"/>
      <c r="D137" s="1741"/>
      <c r="E137" s="1741"/>
      <c r="F137" s="1741"/>
      <c r="G137" s="440"/>
      <c r="H137" s="1351"/>
      <c r="I137" s="391"/>
    </row>
    <row r="138" spans="1:9" s="388" customFormat="1" ht="13.9" customHeight="1">
      <c r="A138" s="507"/>
      <c r="B138" s="507"/>
      <c r="C138" s="1357"/>
      <c r="D138" s="1741"/>
      <c r="E138" s="1741"/>
      <c r="F138" s="1741"/>
      <c r="G138" s="454"/>
      <c r="I138" s="411"/>
    </row>
    <row r="139" spans="1:9" s="388" customFormat="1" ht="13.9" customHeight="1">
      <c r="A139" s="507"/>
      <c r="B139" s="507"/>
      <c r="C139" s="1357"/>
      <c r="D139" s="1741"/>
      <c r="E139" s="1741"/>
      <c r="F139" s="1741"/>
      <c r="G139" s="454"/>
      <c r="I139" s="411"/>
    </row>
    <row r="140" spans="1:9" s="465" customFormat="1" ht="13.9" customHeight="1">
      <c r="A140" s="499"/>
      <c r="B140" s="499"/>
      <c r="C140" s="509"/>
      <c r="D140" s="1741"/>
      <c r="E140" s="1741"/>
      <c r="F140" s="1741"/>
      <c r="G140" s="440"/>
      <c r="H140" s="1351"/>
      <c r="I140" s="391"/>
    </row>
    <row r="141" spans="1:9" s="465" customFormat="1" ht="13.9" customHeight="1">
      <c r="A141" s="499"/>
      <c r="B141" s="499"/>
      <c r="C141" s="509"/>
      <c r="D141" s="1741"/>
      <c r="E141" s="1741"/>
      <c r="F141" s="1741"/>
      <c r="G141" s="440"/>
      <c r="H141" s="1351"/>
      <c r="I141" s="391"/>
    </row>
    <row r="142" spans="1:9" s="465" customFormat="1" ht="13.9" customHeight="1">
      <c r="A142" s="499"/>
      <c r="B142" s="499"/>
      <c r="C142" s="509"/>
      <c r="D142" s="1741"/>
      <c r="E142" s="1741"/>
      <c r="F142" s="1741"/>
      <c r="G142" s="440"/>
      <c r="H142" s="1351"/>
      <c r="I142" s="391"/>
    </row>
    <row r="143" spans="1:9" s="465" customFormat="1" ht="13.9" customHeight="1">
      <c r="A143" s="499"/>
      <c r="B143" s="499"/>
      <c r="C143" s="509"/>
      <c r="D143" s="1741"/>
      <c r="E143" s="1741"/>
      <c r="F143" s="1741"/>
      <c r="G143" s="440"/>
      <c r="H143" s="1351"/>
      <c r="I143" s="391"/>
    </row>
    <row r="144" spans="1:9" s="465" customFormat="1" ht="13.9" customHeight="1">
      <c r="A144" s="499"/>
      <c r="B144" s="499"/>
      <c r="C144" s="509"/>
      <c r="D144" s="504"/>
      <c r="E144" s="1572"/>
      <c r="F144" s="1572"/>
      <c r="G144" s="440"/>
      <c r="H144" s="1351"/>
      <c r="I144" s="391"/>
    </row>
    <row r="145" spans="1:9" s="465" customFormat="1" ht="13.9" customHeight="1">
      <c r="A145" s="499"/>
      <c r="B145" s="1356" t="s">
        <v>294</v>
      </c>
      <c r="C145" s="509"/>
      <c r="D145" s="1823" t="s">
        <v>329</v>
      </c>
      <c r="E145" s="1823"/>
      <c r="F145" s="1823"/>
      <c r="G145" s="440"/>
      <c r="H145" s="1351"/>
      <c r="I145" s="391" t="s">
        <v>543</v>
      </c>
    </row>
    <row r="146" spans="1:9" s="465" customFormat="1" ht="13.9" customHeight="1">
      <c r="A146" s="499"/>
      <c r="B146" s="499"/>
      <c r="C146" s="509"/>
      <c r="D146" s="1823"/>
      <c r="E146" s="1823"/>
      <c r="F146" s="1823"/>
      <c r="G146" s="440"/>
      <c r="H146" s="1351"/>
      <c r="I146" s="391"/>
    </row>
    <row r="147" spans="1:9" s="465" customFormat="1" ht="13.9" customHeight="1">
      <c r="A147" s="499"/>
      <c r="B147" s="499"/>
      <c r="C147" s="509"/>
      <c r="D147" s="1823"/>
      <c r="E147" s="1823"/>
      <c r="F147" s="1823"/>
      <c r="G147" s="440"/>
      <c r="H147" s="1351"/>
      <c r="I147" s="391"/>
    </row>
    <row r="148" spans="1:9" s="465" customFormat="1" ht="13.9" customHeight="1">
      <c r="A148" s="499"/>
      <c r="B148" s="499"/>
      <c r="C148" s="509"/>
      <c r="D148" s="1823"/>
      <c r="E148" s="1823"/>
      <c r="F148" s="1823"/>
      <c r="G148" s="440"/>
      <c r="H148" s="1351"/>
      <c r="I148" s="391"/>
    </row>
    <row r="149" spans="1:9" s="465" customFormat="1" ht="13.9" customHeight="1">
      <c r="A149" s="499"/>
      <c r="B149" s="499"/>
      <c r="C149" s="509"/>
      <c r="D149" s="1823"/>
      <c r="E149" s="1823"/>
      <c r="F149" s="1823"/>
      <c r="G149" s="440"/>
      <c r="H149" s="1351"/>
      <c r="I149" s="391"/>
    </row>
    <row r="150" spans="1:9" s="465" customFormat="1" ht="13.9" customHeight="1">
      <c r="A150" s="499"/>
      <c r="B150" s="499"/>
      <c r="C150" s="509"/>
      <c r="D150" s="1823"/>
      <c r="E150" s="1823"/>
      <c r="F150" s="1823"/>
      <c r="G150" s="440"/>
      <c r="H150" s="1351"/>
      <c r="I150" s="391"/>
    </row>
    <row r="151" spans="1:9" s="465" customFormat="1" ht="13.9" customHeight="1">
      <c r="A151" s="499"/>
      <c r="B151" s="499"/>
      <c r="C151" s="509"/>
      <c r="D151" s="1823"/>
      <c r="E151" s="1823"/>
      <c r="F151" s="1823"/>
      <c r="G151" s="440"/>
      <c r="H151" s="1351"/>
      <c r="I151" s="391"/>
    </row>
    <row r="152" spans="1:9" s="465" customFormat="1" ht="13.9" customHeight="1">
      <c r="A152" s="499"/>
      <c r="B152" s="499"/>
      <c r="C152" s="509"/>
      <c r="D152" s="1823"/>
      <c r="E152" s="1823"/>
      <c r="F152" s="1823"/>
      <c r="G152" s="440"/>
      <c r="H152" s="1351"/>
      <c r="I152" s="391"/>
    </row>
    <row r="153" spans="1:9" s="465" customFormat="1" ht="13.9" customHeight="1">
      <c r="A153" s="499"/>
      <c r="B153" s="499"/>
      <c r="C153" s="509"/>
      <c r="D153" s="1823"/>
      <c r="E153" s="1823"/>
      <c r="F153" s="1823"/>
      <c r="G153" s="440"/>
      <c r="H153" s="1351"/>
      <c r="I153" s="391"/>
    </row>
    <row r="154" spans="1:9" s="465" customFormat="1" ht="13.9" customHeight="1">
      <c r="A154" s="499"/>
      <c r="B154" s="499"/>
      <c r="C154" s="509"/>
      <c r="D154" s="1823"/>
      <c r="E154" s="1823"/>
      <c r="F154" s="1823"/>
      <c r="G154" s="440"/>
      <c r="H154" s="1351"/>
      <c r="I154" s="391"/>
    </row>
    <row r="155" spans="1:9" s="465" customFormat="1" ht="13.9" customHeight="1">
      <c r="A155" s="499"/>
      <c r="B155" s="499"/>
      <c r="C155" s="509"/>
      <c r="D155" s="1823"/>
      <c r="E155" s="1823"/>
      <c r="F155" s="1823"/>
      <c r="G155" s="440"/>
      <c r="H155" s="1351"/>
      <c r="I155" s="391"/>
    </row>
    <row r="156" spans="1:9" s="465" customFormat="1" ht="13.9" customHeight="1">
      <c r="A156" s="499"/>
      <c r="B156" s="499"/>
      <c r="C156" s="509"/>
      <c r="D156" s="1823"/>
      <c r="E156" s="1823"/>
      <c r="F156" s="1823"/>
      <c r="G156" s="440"/>
      <c r="H156" s="1351"/>
      <c r="I156" s="391"/>
    </row>
    <row r="157" spans="1:9" s="465" customFormat="1" ht="13.9" customHeight="1">
      <c r="A157" s="499"/>
      <c r="B157" s="499"/>
      <c r="C157" s="509"/>
      <c r="D157" s="1823"/>
      <c r="E157" s="1823"/>
      <c r="F157" s="1823"/>
      <c r="G157" s="440"/>
      <c r="H157" s="1351"/>
      <c r="I157" s="391"/>
    </row>
    <row r="158" spans="1:9" s="465" customFormat="1" ht="13.9" customHeight="1">
      <c r="A158" s="499"/>
      <c r="B158" s="499"/>
      <c r="C158" s="509"/>
      <c r="D158" s="1823"/>
      <c r="E158" s="1823"/>
      <c r="F158" s="1823"/>
      <c r="G158" s="440"/>
      <c r="H158" s="1351"/>
      <c r="I158" s="391"/>
    </row>
    <row r="159" spans="1:9" s="465" customFormat="1" ht="13.9" customHeight="1">
      <c r="A159" s="499"/>
      <c r="B159" s="499"/>
      <c r="C159" s="509"/>
      <c r="D159" s="1823"/>
      <c r="E159" s="1823"/>
      <c r="F159" s="1823"/>
      <c r="G159" s="440"/>
      <c r="H159" s="1351"/>
      <c r="I159" s="391"/>
    </row>
    <row r="160" spans="1:9" s="465" customFormat="1" ht="13.9" customHeight="1">
      <c r="A160" s="499"/>
      <c r="B160" s="499"/>
      <c r="C160" s="509"/>
      <c r="D160" s="1823"/>
      <c r="E160" s="1823"/>
      <c r="F160" s="1823"/>
      <c r="G160" s="440"/>
      <c r="H160" s="1351"/>
      <c r="I160" s="391"/>
    </row>
    <row r="161" spans="1:9" s="465" customFormat="1" ht="13.9" customHeight="1">
      <c r="A161" s="499"/>
      <c r="B161" s="499"/>
      <c r="C161" s="509"/>
      <c r="D161" s="1823"/>
      <c r="E161" s="1823"/>
      <c r="F161" s="1823"/>
      <c r="G161" s="440"/>
      <c r="H161" s="1351"/>
      <c r="I161" s="391"/>
    </row>
    <row r="162" spans="1:9" s="465" customFormat="1" ht="13.9" customHeight="1">
      <c r="A162" s="499"/>
      <c r="B162" s="499"/>
      <c r="C162" s="509"/>
      <c r="D162" s="1823"/>
      <c r="E162" s="1823"/>
      <c r="F162" s="1823"/>
      <c r="G162" s="440"/>
      <c r="H162" s="1351"/>
      <c r="I162" s="391"/>
    </row>
    <row r="163" spans="1:9" s="465" customFormat="1" ht="13.9" customHeight="1">
      <c r="A163" s="499"/>
      <c r="B163" s="499"/>
      <c r="C163" s="509"/>
      <c r="D163" s="1824" t="s">
        <v>544</v>
      </c>
      <c r="E163" s="1824"/>
      <c r="F163" s="1824"/>
      <c r="G163" s="554"/>
      <c r="H163" s="1351"/>
      <c r="I163" s="391"/>
    </row>
    <row r="164" spans="1:9" s="465" customFormat="1" ht="13.9" customHeight="1">
      <c r="A164" s="499"/>
      <c r="B164" s="499"/>
      <c r="C164" s="509"/>
      <c r="D164" s="1822"/>
      <c r="E164" s="1822"/>
      <c r="F164" s="1822"/>
      <c r="G164" s="1822"/>
      <c r="H164" s="1351"/>
      <c r="I164" s="391"/>
    </row>
    <row r="165" spans="1:9" s="465" customFormat="1" ht="14.65" customHeight="1">
      <c r="A165" s="517"/>
      <c r="B165" s="1356" t="s">
        <v>294</v>
      </c>
      <c r="C165" s="1358"/>
      <c r="D165" s="1715" t="s">
        <v>545</v>
      </c>
      <c r="E165" s="1715"/>
      <c r="F165" s="1715"/>
      <c r="G165" s="518"/>
      <c r="H165" s="1351"/>
      <c r="I165" s="391" t="s">
        <v>533</v>
      </c>
    </row>
    <row r="166" spans="1:9" s="465" customFormat="1" ht="14.65" customHeight="1">
      <c r="A166" s="517"/>
      <c r="B166" s="517"/>
      <c r="C166" s="1358"/>
      <c r="D166" s="1715"/>
      <c r="E166" s="1715"/>
      <c r="F166" s="1715"/>
      <c r="G166" s="518"/>
      <c r="H166" s="1351"/>
      <c r="I166" s="391"/>
    </row>
    <row r="167" spans="1:9" s="465" customFormat="1" ht="13.9" customHeight="1">
      <c r="A167" s="517"/>
      <c r="B167" s="517"/>
      <c r="C167" s="1358"/>
      <c r="D167" s="1715"/>
      <c r="E167" s="1715"/>
      <c r="F167" s="1715"/>
      <c r="G167" s="518"/>
      <c r="H167" s="1351"/>
      <c r="I167" s="391"/>
    </row>
    <row r="168" spans="1:9" s="465" customFormat="1" ht="13.9" customHeight="1">
      <c r="A168" s="517"/>
      <c r="B168" s="517"/>
      <c r="C168" s="1358"/>
      <c r="D168" s="504"/>
      <c r="E168" s="1358"/>
      <c r="F168" s="1358"/>
      <c r="G168" s="518"/>
      <c r="H168" s="1351"/>
      <c r="I168" s="391"/>
    </row>
    <row r="169" spans="1:9" s="465" customFormat="1" ht="13.9" customHeight="1">
      <c r="A169" s="517"/>
      <c r="B169" s="1356" t="s">
        <v>294</v>
      </c>
      <c r="C169" s="1358"/>
      <c r="D169" s="1711" t="s">
        <v>331</v>
      </c>
      <c r="E169" s="1711"/>
      <c r="F169" s="1711"/>
      <c r="G169" s="518"/>
      <c r="H169" s="1351"/>
      <c r="I169" s="391" t="s">
        <v>546</v>
      </c>
    </row>
    <row r="170" spans="1:9" s="465" customFormat="1" ht="13.9" customHeight="1">
      <c r="A170" s="517"/>
      <c r="B170" s="517"/>
      <c r="C170" s="1358"/>
      <c r="D170" s="1711"/>
      <c r="E170" s="1711"/>
      <c r="F170" s="1711"/>
      <c r="G170" s="518"/>
      <c r="H170" s="1351"/>
      <c r="I170" s="391"/>
    </row>
    <row r="171" spans="1:9" s="465" customFormat="1" ht="13.9" customHeight="1">
      <c r="A171" s="517"/>
      <c r="B171" s="517"/>
      <c r="C171" s="1358"/>
      <c r="D171" s="1711"/>
      <c r="E171" s="1711"/>
      <c r="F171" s="1711"/>
      <c r="G171" s="518"/>
      <c r="H171" s="1351"/>
      <c r="I171" s="391"/>
    </row>
    <row r="172" spans="1:9" s="465" customFormat="1" ht="13.9" customHeight="1">
      <c r="A172" s="517"/>
      <c r="B172" s="517"/>
      <c r="C172" s="1358"/>
      <c r="D172" s="1711"/>
      <c r="E172" s="1711"/>
      <c r="F172" s="1711"/>
      <c r="G172" s="518"/>
      <c r="H172" s="1351"/>
      <c r="I172" s="391"/>
    </row>
    <row r="173" spans="1:9" s="465" customFormat="1" ht="13.9" customHeight="1">
      <c r="A173" s="499"/>
      <c r="B173" s="499"/>
      <c r="C173" s="509"/>
      <c r="D173" s="1572"/>
      <c r="E173" s="1572"/>
      <c r="F173" s="1572"/>
      <c r="G173" s="440"/>
      <c r="H173" s="1351"/>
      <c r="I173" s="391"/>
    </row>
    <row r="174" spans="1:9" s="465" customFormat="1" ht="13.9" customHeight="1">
      <c r="A174" s="499"/>
      <c r="B174" s="1356" t="s">
        <v>294</v>
      </c>
      <c r="C174" s="509"/>
      <c r="D174" s="1745" t="s">
        <v>332</v>
      </c>
      <c r="E174" s="1745"/>
      <c r="F174" s="1745"/>
      <c r="G174" s="440"/>
      <c r="H174" s="1351"/>
      <c r="I174" s="391" t="s">
        <v>547</v>
      </c>
    </row>
    <row r="175" spans="1:9" s="465" customFormat="1" ht="13.9" customHeight="1">
      <c r="A175" s="499"/>
      <c r="B175" s="499"/>
      <c r="C175" s="509"/>
      <c r="D175" s="1745"/>
      <c r="E175" s="1745"/>
      <c r="F175" s="1745"/>
      <c r="G175" s="440"/>
      <c r="H175" s="1351"/>
      <c r="I175" s="391"/>
    </row>
    <row r="176" spans="1:9" s="465" customFormat="1" ht="13.9" customHeight="1">
      <c r="A176" s="499"/>
      <c r="B176" s="499"/>
      <c r="C176" s="509"/>
      <c r="D176" s="1745"/>
      <c r="E176" s="1745"/>
      <c r="F176" s="1745"/>
      <c r="G176" s="440"/>
      <c r="H176" s="1351"/>
      <c r="I176" s="391"/>
    </row>
    <row r="177" spans="1:9" s="465" customFormat="1" ht="13.9" customHeight="1">
      <c r="A177" s="1615"/>
      <c r="B177" s="1615"/>
      <c r="C177" s="509"/>
      <c r="D177" s="1352"/>
      <c r="E177" s="1572"/>
      <c r="F177" s="1572"/>
      <c r="G177" s="440"/>
      <c r="H177" s="1351"/>
      <c r="I177" s="391"/>
    </row>
    <row r="178" spans="1:9">
      <c r="A178" s="1723" t="s">
        <v>548</v>
      </c>
      <c r="B178" s="1723"/>
      <c r="C178" s="1723"/>
      <c r="D178" s="1723"/>
      <c r="E178" s="1723"/>
      <c r="F178" s="1723"/>
      <c r="G178" s="1723"/>
      <c r="H178" s="1395"/>
      <c r="I178" s="1396"/>
    </row>
    <row r="179" spans="1:9" ht="12" customHeight="1">
      <c r="D179" s="1604"/>
      <c r="E179" s="1604"/>
      <c r="F179" s="1604"/>
      <c r="G179" s="1352"/>
      <c r="H179" s="1353"/>
    </row>
    <row r="180" spans="1:9">
      <c r="B180" s="1811" t="s">
        <v>334</v>
      </c>
      <c r="C180" s="1811"/>
      <c r="D180" s="1811"/>
      <c r="E180" s="1811"/>
      <c r="F180" s="1811"/>
      <c r="G180" s="1352"/>
      <c r="H180" s="1353"/>
    </row>
    <row r="181" spans="1:9" s="1353" customFormat="1">
      <c r="A181" s="499"/>
      <c r="B181" s="1602" t="s">
        <v>549</v>
      </c>
      <c r="C181" s="1602"/>
      <c r="D181" s="1602"/>
      <c r="E181" s="1602"/>
      <c r="F181" s="1602"/>
      <c r="G181" s="1352"/>
      <c r="I181" s="1355"/>
    </row>
    <row r="182" spans="1:9" ht="12" customHeight="1">
      <c r="A182" s="1614"/>
      <c r="B182" s="1614"/>
      <c r="C182" s="1614"/>
      <c r="D182" s="1352"/>
      <c r="E182" s="1352"/>
      <c r="F182" s="1352"/>
      <c r="G182" s="1352"/>
      <c r="H182" s="1353"/>
    </row>
    <row r="183" spans="1:9">
      <c r="A183" s="1723" t="s">
        <v>335</v>
      </c>
      <c r="B183" s="1723"/>
      <c r="C183" s="1723"/>
      <c r="D183" s="1723"/>
      <c r="E183" s="1723"/>
      <c r="F183" s="1723"/>
      <c r="G183" s="1723"/>
      <c r="H183" s="1395"/>
      <c r="I183" s="1396"/>
    </row>
    <row r="184" spans="1:9" ht="12" customHeight="1">
      <c r="A184" s="519"/>
      <c r="B184" s="519"/>
      <c r="C184" s="520"/>
      <c r="D184" s="521"/>
      <c r="E184" s="522"/>
      <c r="F184" s="521"/>
      <c r="G184" s="521"/>
      <c r="H184" s="1353"/>
    </row>
    <row r="185" spans="1:9" ht="13.9" customHeight="1">
      <c r="A185" s="519"/>
      <c r="B185" s="519"/>
      <c r="C185" s="520"/>
      <c r="D185" s="1746" t="s">
        <v>550</v>
      </c>
      <c r="E185" s="1746"/>
      <c r="F185" s="1746"/>
      <c r="G185" s="521"/>
      <c r="H185" s="1353"/>
    </row>
    <row r="186" spans="1:9">
      <c r="A186" s="519"/>
      <c r="B186" s="519"/>
      <c r="C186" s="520"/>
      <c r="D186" s="1746"/>
      <c r="E186" s="1746"/>
      <c r="F186" s="1746"/>
      <c r="G186" s="521"/>
      <c r="H186" s="1353"/>
    </row>
    <row r="187" spans="1:9">
      <c r="A187" s="519"/>
      <c r="B187" s="519"/>
      <c r="C187" s="520"/>
      <c r="D187" s="1747" t="s">
        <v>551</v>
      </c>
      <c r="E187" s="1747"/>
      <c r="F187" s="1747"/>
      <c r="G187" s="521"/>
      <c r="H187" s="1353"/>
    </row>
    <row r="188" spans="1:9">
      <c r="A188" s="519"/>
      <c r="B188" s="519"/>
      <c r="C188" s="520"/>
      <c r="D188" s="1574"/>
      <c r="E188" s="1574"/>
      <c r="F188" s="1574"/>
      <c r="G188" s="521"/>
      <c r="H188" s="1353"/>
    </row>
    <row r="189" spans="1:9">
      <c r="A189" s="519"/>
      <c r="B189" s="1356" t="s">
        <v>294</v>
      </c>
      <c r="C189" s="520"/>
      <c r="D189" s="1716" t="s">
        <v>552</v>
      </c>
      <c r="E189" s="1716"/>
      <c r="F189" s="1716"/>
      <c r="G189" s="521"/>
      <c r="H189" s="1353"/>
      <c r="I189" s="1355" t="s">
        <v>553</v>
      </c>
    </row>
    <row r="190" spans="1:9">
      <c r="A190" s="519"/>
      <c r="B190" s="519"/>
      <c r="C190" s="520"/>
      <c r="D190" s="1768" t="s">
        <v>554</v>
      </c>
      <c r="E190" s="1768"/>
      <c r="F190" s="1768"/>
      <c r="G190" s="521"/>
      <c r="H190" s="1353"/>
    </row>
    <row r="191" spans="1:9">
      <c r="A191" s="519"/>
      <c r="B191" s="519"/>
      <c r="C191" s="520"/>
      <c r="D191" s="1314" t="s">
        <v>555</v>
      </c>
      <c r="E191" s="1792" t="s">
        <v>556</v>
      </c>
      <c r="F191" s="1792"/>
      <c r="G191" s="521"/>
      <c r="H191" s="1353"/>
    </row>
    <row r="192" spans="1:9">
      <c r="A192" s="519"/>
      <c r="B192" s="519"/>
      <c r="C192" s="520"/>
      <c r="D192" s="100"/>
      <c r="E192" s="100"/>
      <c r="F192" s="100"/>
      <c r="G192" s="521"/>
      <c r="H192" s="1353"/>
    </row>
    <row r="193" spans="1:9">
      <c r="A193" s="519"/>
      <c r="B193" s="1356" t="s">
        <v>294</v>
      </c>
      <c r="C193" s="520"/>
      <c r="D193" s="1768" t="s">
        <v>557</v>
      </c>
      <c r="E193" s="1768"/>
      <c r="F193" s="1768"/>
      <c r="G193" s="521"/>
      <c r="H193" s="1353"/>
      <c r="I193" s="1355" t="s">
        <v>558</v>
      </c>
    </row>
    <row r="194" spans="1:9">
      <c r="A194" s="519"/>
      <c r="B194" s="519"/>
      <c r="C194" s="520"/>
      <c r="D194" s="1716" t="s">
        <v>554</v>
      </c>
      <c r="E194" s="1716"/>
      <c r="F194" s="1716"/>
      <c r="G194" s="521"/>
      <c r="H194" s="1353"/>
    </row>
    <row r="195" spans="1:9">
      <c r="A195" s="519"/>
      <c r="B195" s="519"/>
      <c r="C195" s="520"/>
      <c r="D195" s="1567" t="s">
        <v>559</v>
      </c>
      <c r="E195" s="1809" t="s">
        <v>560</v>
      </c>
      <c r="F195" s="1809"/>
      <c r="G195" s="521"/>
      <c r="H195" s="1353"/>
    </row>
    <row r="196" spans="1:9">
      <c r="A196" s="519"/>
      <c r="B196" s="519"/>
      <c r="C196" s="520"/>
      <c r="D196" s="100"/>
      <c r="E196" s="100"/>
      <c r="F196" s="100"/>
      <c r="G196" s="521"/>
      <c r="H196" s="1353"/>
    </row>
    <row r="197" spans="1:9">
      <c r="A197" s="519"/>
      <c r="B197" s="1356" t="s">
        <v>294</v>
      </c>
      <c r="C197" s="520"/>
      <c r="D197" s="1768" t="s">
        <v>561</v>
      </c>
      <c r="E197" s="1768"/>
      <c r="F197" s="1768"/>
      <c r="G197" s="521"/>
      <c r="H197" s="1353"/>
      <c r="I197" s="1355" t="s">
        <v>562</v>
      </c>
    </row>
    <row r="198" spans="1:9">
      <c r="A198" s="519"/>
      <c r="B198" s="519"/>
      <c r="C198" s="520"/>
      <c r="D198" s="1559" t="s">
        <v>554</v>
      </c>
      <c r="E198" s="100"/>
      <c r="F198" s="100"/>
      <c r="G198" s="521"/>
      <c r="H198" s="1353"/>
    </row>
    <row r="199" spans="1:9">
      <c r="A199" s="519"/>
      <c r="B199" s="519"/>
      <c r="C199" s="520"/>
      <c r="D199" s="1567" t="s">
        <v>555</v>
      </c>
      <c r="E199" s="1809" t="s">
        <v>563</v>
      </c>
      <c r="F199" s="1809"/>
      <c r="G199" s="521"/>
      <c r="H199" s="1353"/>
    </row>
    <row r="200" spans="1:9">
      <c r="A200" s="519"/>
      <c r="B200" s="519"/>
      <c r="C200" s="520"/>
      <c r="D200" s="1574"/>
      <c r="E200" s="1574"/>
      <c r="F200" s="1574"/>
      <c r="G200" s="521"/>
      <c r="H200" s="1353"/>
    </row>
    <row r="201" spans="1:9">
      <c r="A201" s="505"/>
      <c r="B201" s="1356" t="s">
        <v>294</v>
      </c>
      <c r="C201" s="520"/>
      <c r="D201" s="1740" t="s">
        <v>564</v>
      </c>
      <c r="E201" s="1740"/>
      <c r="F201" s="1740"/>
      <c r="G201" s="521"/>
      <c r="H201" s="1353"/>
      <c r="I201" s="1355" t="s">
        <v>565</v>
      </c>
    </row>
    <row r="202" spans="1:9">
      <c r="A202" s="505"/>
      <c r="B202" s="505"/>
      <c r="C202" s="520"/>
      <c r="D202" s="1740"/>
      <c r="E202" s="1740"/>
      <c r="F202" s="1740"/>
      <c r="G202" s="521"/>
      <c r="H202" s="1353"/>
    </row>
    <row r="203" spans="1:9">
      <c r="A203" s="520"/>
      <c r="B203" s="520"/>
      <c r="C203" s="520"/>
      <c r="D203" s="1740"/>
      <c r="E203" s="1740"/>
      <c r="F203" s="1740"/>
      <c r="G203" s="1352"/>
      <c r="H203" s="1353"/>
    </row>
    <row r="204" spans="1:9">
      <c r="A204" s="520"/>
      <c r="B204" s="520"/>
      <c r="C204" s="520"/>
      <c r="D204" s="1609"/>
      <c r="E204" s="521"/>
      <c r="F204" s="521"/>
      <c r="G204" s="1352"/>
      <c r="H204" s="1353"/>
    </row>
    <row r="205" spans="1:9">
      <c r="A205" s="520"/>
      <c r="B205" s="1356" t="s">
        <v>294</v>
      </c>
      <c r="C205" s="520"/>
      <c r="D205" s="1768" t="s">
        <v>566</v>
      </c>
      <c r="E205" s="1768"/>
      <c r="F205" s="1768"/>
      <c r="G205" s="1352"/>
      <c r="H205" s="1353"/>
      <c r="I205" s="1355" t="s">
        <v>567</v>
      </c>
    </row>
    <row r="206" spans="1:9">
      <c r="A206" s="520"/>
      <c r="B206" s="520"/>
      <c r="C206" s="520"/>
      <c r="D206" s="1768" t="s">
        <v>554</v>
      </c>
      <c r="E206" s="1768"/>
      <c r="F206" s="1768"/>
      <c r="G206" s="1352"/>
      <c r="H206" s="1353"/>
    </row>
    <row r="207" spans="1:9">
      <c r="A207" s="520"/>
      <c r="B207" s="520"/>
      <c r="C207" s="520"/>
      <c r="D207" s="1567" t="s">
        <v>555</v>
      </c>
      <c r="E207" s="1809" t="s">
        <v>568</v>
      </c>
      <c r="F207" s="1809"/>
      <c r="G207" s="1352"/>
      <c r="H207" s="1353"/>
    </row>
    <row r="208" spans="1:9">
      <c r="A208" s="520"/>
      <c r="B208" s="520"/>
      <c r="C208" s="520"/>
      <c r="D208" s="1556"/>
      <c r="E208" s="1556"/>
      <c r="F208" s="1556"/>
      <c r="G208" s="1352"/>
      <c r="H208" s="1353"/>
    </row>
    <row r="209" spans="1:9" s="388" customFormat="1">
      <c r="A209" s="505"/>
      <c r="B209" s="1356" t="s">
        <v>294</v>
      </c>
      <c r="C209" s="1357"/>
      <c r="D209" s="1740" t="s">
        <v>569</v>
      </c>
      <c r="E209" s="1740"/>
      <c r="F209" s="1740"/>
      <c r="G209" s="454"/>
      <c r="I209" s="411"/>
    </row>
    <row r="210" spans="1:9" s="388" customFormat="1" ht="14.65" customHeight="1">
      <c r="A210" s="505"/>
      <c r="C210" s="1357"/>
      <c r="D210" s="1740"/>
      <c r="E210" s="1740"/>
      <c r="F210" s="1740"/>
      <c r="G210" s="454"/>
      <c r="I210" s="411"/>
    </row>
    <row r="211" spans="1:9" s="388" customFormat="1">
      <c r="A211" s="505"/>
      <c r="B211" s="520"/>
      <c r="C211" s="1357"/>
      <c r="D211" s="1740"/>
      <c r="E211" s="1740"/>
      <c r="F211" s="1740"/>
      <c r="G211" s="454"/>
      <c r="I211" s="411"/>
    </row>
    <row r="212" spans="1:9" s="388" customFormat="1">
      <c r="A212" s="505"/>
      <c r="B212" s="520"/>
      <c r="C212" s="1357"/>
      <c r="D212" s="1740"/>
      <c r="E212" s="1740"/>
      <c r="F212" s="1740"/>
      <c r="G212" s="454"/>
      <c r="I212" s="411"/>
    </row>
    <row r="213" spans="1:9">
      <c r="A213" s="520"/>
      <c r="B213" s="520"/>
      <c r="C213" s="520"/>
      <c r="D213" s="1556"/>
      <c r="E213" s="1556"/>
      <c r="F213" s="1556"/>
      <c r="G213" s="1352"/>
      <c r="H213" s="1353"/>
    </row>
    <row r="214" spans="1:9">
      <c r="A214" s="1723" t="s">
        <v>341</v>
      </c>
      <c r="B214" s="1723"/>
      <c r="C214" s="1723"/>
      <c r="D214" s="1723"/>
      <c r="E214" s="1723"/>
      <c r="F214" s="1723"/>
      <c r="G214" s="1723"/>
      <c r="H214" s="1395"/>
      <c r="I214" s="1396"/>
    </row>
    <row r="215" spans="1:9" ht="12" customHeight="1">
      <c r="D215" s="1604"/>
      <c r="E215" s="1604"/>
      <c r="F215" s="1604"/>
      <c r="G215" s="1352"/>
      <c r="H215" s="1353"/>
    </row>
    <row r="216" spans="1:9">
      <c r="C216" s="511"/>
      <c r="D216" s="1827" t="s">
        <v>342</v>
      </c>
      <c r="E216" s="1827"/>
      <c r="F216" s="1827"/>
      <c r="G216" s="1352"/>
      <c r="H216" s="1353"/>
    </row>
    <row r="217" spans="1:9">
      <c r="A217" s="1614"/>
      <c r="B217" s="1614"/>
      <c r="C217" s="1614"/>
      <c r="D217" s="1813" t="s">
        <v>343</v>
      </c>
      <c r="E217" s="1813"/>
      <c r="F217" s="1813"/>
      <c r="G217" s="1352"/>
      <c r="H217" s="1353"/>
    </row>
    <row r="218" spans="1:9" ht="12" customHeight="1">
      <c r="A218" s="1615"/>
      <c r="B218" s="1615"/>
      <c r="C218" s="1615"/>
      <c r="D218" s="1352"/>
      <c r="E218" s="1352"/>
      <c r="F218" s="1352"/>
      <c r="G218" s="1352"/>
      <c r="H218" s="1353"/>
    </row>
    <row r="219" spans="1:9" ht="13.9" customHeight="1">
      <c r="A219" s="1615"/>
      <c r="C219" s="1615"/>
      <c r="D219" s="1739" t="s">
        <v>344</v>
      </c>
      <c r="E219" s="1739"/>
      <c r="F219" s="1739"/>
      <c r="G219" s="1352"/>
      <c r="H219" s="1353"/>
      <c r="I219" s="1355" t="s">
        <v>570</v>
      </c>
    </row>
    <row r="220" spans="1:9">
      <c r="A220" s="505"/>
      <c r="B220" s="1356" t="s">
        <v>294</v>
      </c>
      <c r="D220" s="1740" t="s">
        <v>571</v>
      </c>
      <c r="E220" s="1740"/>
      <c r="F220" s="1740"/>
      <c r="G220" s="1352"/>
      <c r="H220" s="1353"/>
    </row>
    <row r="221" spans="1:9" ht="14.25" customHeight="1">
      <c r="A221" s="505"/>
      <c r="B221" s="505"/>
      <c r="D221" s="1740"/>
      <c r="E221" s="1740"/>
      <c r="F221" s="1740"/>
      <c r="G221" s="1352"/>
      <c r="H221" s="1353"/>
    </row>
    <row r="222" spans="1:9" ht="14.25" customHeight="1">
      <c r="A222" s="505"/>
      <c r="B222" s="505"/>
      <c r="D222" s="1740"/>
      <c r="E222" s="1740"/>
      <c r="F222" s="1740"/>
      <c r="G222" s="1352"/>
      <c r="H222" s="1353"/>
    </row>
    <row r="223" spans="1:9">
      <c r="A223" s="505"/>
      <c r="B223" s="505"/>
      <c r="D223" s="1740"/>
      <c r="E223" s="1740"/>
      <c r="F223" s="1740"/>
      <c r="G223" s="1352"/>
      <c r="H223" s="1353"/>
    </row>
    <row r="224" spans="1:9">
      <c r="A224" s="505"/>
      <c r="B224" s="505"/>
      <c r="D224" s="1570"/>
      <c r="E224" s="1570"/>
      <c r="F224" s="1570"/>
      <c r="G224" s="1352"/>
      <c r="H224" s="1353"/>
    </row>
    <row r="225" spans="1:9">
      <c r="A225" s="505"/>
      <c r="B225" s="1356" t="s">
        <v>294</v>
      </c>
      <c r="D225" s="1740" t="s">
        <v>572</v>
      </c>
      <c r="E225" s="1740"/>
      <c r="F225" s="1740"/>
      <c r="G225" s="1352"/>
      <c r="H225" s="1353"/>
      <c r="I225" s="1355" t="s">
        <v>573</v>
      </c>
    </row>
    <row r="226" spans="1:9">
      <c r="A226" s="505"/>
      <c r="B226" s="505"/>
      <c r="D226" s="1740"/>
      <c r="E226" s="1740"/>
      <c r="F226" s="1740"/>
      <c r="G226" s="1352"/>
      <c r="H226" s="1353"/>
    </row>
    <row r="227" spans="1:9">
      <c r="A227" s="505"/>
      <c r="B227" s="505"/>
      <c r="D227" s="1740"/>
      <c r="E227" s="1740"/>
      <c r="F227" s="1740"/>
      <c r="G227" s="1352"/>
      <c r="H227" s="1353"/>
    </row>
    <row r="228" spans="1:9">
      <c r="A228" s="505"/>
      <c r="B228" s="505"/>
      <c r="D228" s="1740"/>
      <c r="E228" s="1740"/>
      <c r="F228" s="1740"/>
      <c r="G228" s="1352"/>
      <c r="H228" s="1353"/>
    </row>
    <row r="229" spans="1:9" ht="14.25" customHeight="1">
      <c r="A229" s="505"/>
      <c r="B229" s="505"/>
      <c r="D229" s="1740"/>
      <c r="E229" s="1740"/>
      <c r="F229" s="1740"/>
      <c r="G229" s="1352"/>
      <c r="H229" s="1353"/>
    </row>
    <row r="230" spans="1:9" ht="14.25" customHeight="1">
      <c r="A230" s="505"/>
      <c r="B230" s="505"/>
      <c r="D230" s="1570"/>
      <c r="E230" s="1570"/>
      <c r="F230" s="1570"/>
      <c r="G230" s="1352"/>
      <c r="H230" s="1353"/>
    </row>
    <row r="231" spans="1:9">
      <c r="A231" s="505"/>
      <c r="B231" s="505"/>
      <c r="D231" s="1740" t="s">
        <v>347</v>
      </c>
      <c r="E231" s="1740"/>
      <c r="F231" s="1740"/>
      <c r="G231" s="1352"/>
      <c r="H231" s="1353"/>
      <c r="I231" s="1355" t="s">
        <v>570</v>
      </c>
    </row>
    <row r="232" spans="1:9">
      <c r="A232" s="505"/>
      <c r="B232" s="505"/>
      <c r="D232" s="1740"/>
      <c r="E232" s="1740"/>
      <c r="F232" s="1740"/>
      <c r="G232" s="1352"/>
      <c r="H232" s="1353"/>
    </row>
    <row r="233" spans="1:9">
      <c r="A233" s="505"/>
      <c r="B233" s="505"/>
      <c r="D233" s="1740"/>
      <c r="E233" s="1740"/>
      <c r="F233" s="1740"/>
      <c r="G233" s="1352"/>
      <c r="H233" s="1353"/>
    </row>
    <row r="234" spans="1:9">
      <c r="A234" s="505"/>
      <c r="B234" s="505"/>
      <c r="D234" s="1740"/>
      <c r="E234" s="1740"/>
      <c r="F234" s="1740"/>
      <c r="G234" s="1352"/>
      <c r="H234" s="1353"/>
    </row>
    <row r="235" spans="1:9">
      <c r="A235" s="505"/>
      <c r="B235" s="505"/>
      <c r="D235" s="1740"/>
      <c r="E235" s="1740"/>
      <c r="F235" s="1740"/>
      <c r="G235" s="1352"/>
      <c r="H235" s="1353"/>
    </row>
    <row r="236" spans="1:9">
      <c r="A236" s="505"/>
      <c r="B236" s="505"/>
      <c r="D236" s="1604"/>
      <c r="E236" s="1604"/>
      <c r="F236" s="1604"/>
      <c r="G236" s="1352"/>
      <c r="H236" s="1353"/>
    </row>
    <row r="237" spans="1:9">
      <c r="A237" s="505"/>
      <c r="B237" s="1356" t="s">
        <v>294</v>
      </c>
      <c r="D237" s="1817" t="s">
        <v>574</v>
      </c>
      <c r="E237" s="1817"/>
      <c r="F237" s="1817"/>
      <c r="G237" s="1352"/>
      <c r="H237" s="1353"/>
      <c r="I237" s="1355" t="s">
        <v>575</v>
      </c>
    </row>
    <row r="238" spans="1:9">
      <c r="A238" s="505"/>
      <c r="B238" s="505"/>
      <c r="D238" s="1817"/>
      <c r="E238" s="1817"/>
      <c r="F238" s="1817"/>
      <c r="G238" s="1352"/>
      <c r="H238" s="1353"/>
    </row>
    <row r="239" spans="1:9">
      <c r="A239" s="505"/>
      <c r="B239" s="505"/>
      <c r="D239" s="1817"/>
      <c r="E239" s="1817"/>
      <c r="F239" s="1817"/>
      <c r="G239" s="1352"/>
      <c r="H239" s="1353"/>
    </row>
    <row r="240" spans="1:9">
      <c r="A240" s="505"/>
      <c r="B240" s="505"/>
      <c r="D240" s="1811" t="s">
        <v>349</v>
      </c>
      <c r="E240" s="1811"/>
      <c r="F240" s="1811"/>
      <c r="G240" s="1352"/>
      <c r="H240" s="1353"/>
    </row>
    <row r="241" spans="1:9">
      <c r="A241" s="505"/>
      <c r="B241" s="505"/>
      <c r="D241" s="1604"/>
      <c r="E241" s="1604"/>
      <c r="F241" s="1604"/>
      <c r="G241" s="1352"/>
      <c r="H241" s="1353"/>
    </row>
    <row r="242" spans="1:9" ht="14.65" customHeight="1">
      <c r="A242" s="505"/>
      <c r="B242" s="1356" t="s">
        <v>294</v>
      </c>
      <c r="D242" s="1817" t="s">
        <v>350</v>
      </c>
      <c r="E242" s="1817"/>
      <c r="F242" s="1817"/>
      <c r="G242" s="1352"/>
      <c r="H242" s="1353"/>
      <c r="I242" s="1355" t="s">
        <v>576</v>
      </c>
    </row>
    <row r="243" spans="1:9">
      <c r="A243" s="505"/>
      <c r="B243" s="505"/>
      <c r="D243" s="1817"/>
      <c r="E243" s="1817"/>
      <c r="F243" s="1817"/>
      <c r="G243" s="1352"/>
      <c r="H243" s="1353"/>
    </row>
    <row r="244" spans="1:9">
      <c r="A244" s="505"/>
      <c r="B244" s="505"/>
      <c r="D244" s="1817"/>
      <c r="E244" s="1817"/>
      <c r="F244" s="1817"/>
      <c r="G244" s="1352"/>
      <c r="H244" s="1353"/>
    </row>
    <row r="245" spans="1:9">
      <c r="A245" s="505"/>
      <c r="B245" s="505"/>
      <c r="D245" s="1817"/>
      <c r="E245" s="1817"/>
      <c r="F245" s="1817"/>
      <c r="G245" s="1352"/>
      <c r="H245" s="1353"/>
    </row>
    <row r="246" spans="1:9">
      <c r="A246" s="505"/>
      <c r="B246" s="505"/>
      <c r="D246" s="1817"/>
      <c r="E246" s="1817"/>
      <c r="F246" s="1817"/>
      <c r="G246" s="1352"/>
      <c r="H246" s="1353"/>
    </row>
    <row r="247" spans="1:9">
      <c r="A247" s="505"/>
      <c r="B247" s="505"/>
      <c r="D247" s="1607"/>
      <c r="E247" s="1607"/>
      <c r="F247" s="1607"/>
      <c r="G247" s="1352"/>
      <c r="H247" s="1353"/>
    </row>
    <row r="248" spans="1:9">
      <c r="A248" s="505"/>
      <c r="B248" s="1356" t="s">
        <v>294</v>
      </c>
      <c r="D248" s="1602" t="s">
        <v>577</v>
      </c>
      <c r="E248" s="1607"/>
      <c r="F248" s="1607"/>
      <c r="G248" s="1352"/>
      <c r="H248" s="1353"/>
      <c r="I248" s="1355" t="s">
        <v>578</v>
      </c>
    </row>
    <row r="249" spans="1:9">
      <c r="A249" s="505"/>
      <c r="B249" s="505"/>
      <c r="D249" s="1602"/>
      <c r="E249" s="1315" t="s">
        <v>579</v>
      </c>
      <c r="F249" s="1607"/>
      <c r="G249" s="1352"/>
      <c r="H249" s="1353"/>
    </row>
    <row r="250" spans="1:9">
      <c r="D250" s="1604"/>
      <c r="E250" s="1604"/>
      <c r="F250" s="1604"/>
      <c r="G250" s="1352"/>
      <c r="H250" s="1353"/>
    </row>
    <row r="251" spans="1:9">
      <c r="A251" s="505"/>
      <c r="B251" s="1356" t="s">
        <v>294</v>
      </c>
      <c r="D251" s="1740" t="s">
        <v>351</v>
      </c>
      <c r="E251" s="1740"/>
      <c r="F251" s="1740"/>
      <c r="G251" s="1352"/>
      <c r="H251" s="1353"/>
    </row>
    <row r="252" spans="1:9">
      <c r="A252" s="505"/>
      <c r="B252" s="505"/>
      <c r="D252" s="1740"/>
      <c r="E252" s="1740"/>
      <c r="F252" s="1740"/>
      <c r="G252" s="1352"/>
      <c r="H252" s="1353"/>
    </row>
    <row r="253" spans="1:9">
      <c r="D253" s="523"/>
      <c r="E253" s="1352"/>
      <c r="F253" s="1352"/>
      <c r="G253" s="1352"/>
      <c r="H253" s="1353"/>
    </row>
    <row r="254" spans="1:9">
      <c r="A254" s="1723" t="s">
        <v>352</v>
      </c>
      <c r="B254" s="1723"/>
      <c r="C254" s="1723"/>
      <c r="D254" s="1723"/>
      <c r="E254" s="1723"/>
      <c r="F254" s="1723"/>
      <c r="G254" s="1723"/>
      <c r="H254" s="1395"/>
      <c r="I254" s="1396"/>
    </row>
    <row r="255" spans="1:9">
      <c r="D255" s="523"/>
      <c r="E255" s="1352"/>
      <c r="F255" s="1352"/>
      <c r="G255" s="1352"/>
      <c r="H255" s="1353"/>
    </row>
    <row r="256" spans="1:9">
      <c r="C256" s="511"/>
      <c r="D256" s="1739" t="s">
        <v>353</v>
      </c>
      <c r="E256" s="1739"/>
      <c r="F256" s="1739"/>
      <c r="G256" s="1352"/>
      <c r="H256" s="1353"/>
    </row>
    <row r="257" spans="1:9">
      <c r="A257" s="1614"/>
      <c r="B257" s="1614"/>
      <c r="C257" s="1614"/>
      <c r="D257" s="1604"/>
      <c r="E257" s="1604"/>
      <c r="F257" s="1604"/>
      <c r="G257" s="1352"/>
      <c r="H257" s="1353"/>
    </row>
    <row r="258" spans="1:9">
      <c r="A258" s="503"/>
      <c r="B258" s="503"/>
      <c r="C258" s="503"/>
      <c r="D258" s="1739" t="s">
        <v>354</v>
      </c>
      <c r="E258" s="1739"/>
      <c r="F258" s="1739"/>
      <c r="G258" s="1352"/>
      <c r="H258" s="1353"/>
      <c r="I258" s="1355" t="s">
        <v>580</v>
      </c>
    </row>
    <row r="259" spans="1:9" ht="14.65" customHeight="1">
      <c r="A259" s="505"/>
      <c r="B259" s="1356" t="s">
        <v>294</v>
      </c>
      <c r="D259" s="1819" t="s">
        <v>581</v>
      </c>
      <c r="E259" s="1819"/>
      <c r="F259" s="1819"/>
      <c r="G259" s="1352"/>
      <c r="H259" s="1353"/>
    </row>
    <row r="260" spans="1:9">
      <c r="D260" s="1819"/>
      <c r="E260" s="1819"/>
      <c r="F260" s="1819"/>
      <c r="G260" s="1352"/>
      <c r="H260" s="1353"/>
    </row>
    <row r="261" spans="1:9">
      <c r="D261" s="1813" t="s">
        <v>357</v>
      </c>
      <c r="E261" s="1813"/>
      <c r="F261" s="1813"/>
      <c r="G261" s="1352"/>
      <c r="H261" s="1353"/>
    </row>
    <row r="262" spans="1:9">
      <c r="D262" s="1604"/>
      <c r="E262" s="1604"/>
      <c r="F262" s="1604"/>
      <c r="G262" s="1352"/>
      <c r="H262" s="1353"/>
    </row>
    <row r="263" spans="1:9" ht="14.65" customHeight="1">
      <c r="A263" s="505"/>
      <c r="B263" s="1356" t="s">
        <v>294</v>
      </c>
      <c r="D263" s="1817" t="s">
        <v>582</v>
      </c>
      <c r="E263" s="1817"/>
      <c r="F263" s="1817"/>
      <c r="G263" s="1352"/>
      <c r="H263" s="1353"/>
      <c r="I263" s="1355" t="s">
        <v>583</v>
      </c>
    </row>
    <row r="264" spans="1:9">
      <c r="D264" s="1817"/>
      <c r="E264" s="1817"/>
      <c r="F264" s="1817"/>
      <c r="G264" s="1352"/>
      <c r="H264" s="1353"/>
    </row>
    <row r="265" spans="1:9">
      <c r="D265" s="1817"/>
      <c r="E265" s="1817"/>
      <c r="F265" s="1817"/>
      <c r="G265" s="1352"/>
      <c r="H265" s="1353"/>
    </row>
    <row r="266" spans="1:9">
      <c r="D266" s="1817"/>
      <c r="E266" s="1817"/>
      <c r="F266" s="1817"/>
      <c r="G266" s="1352"/>
      <c r="H266" s="1353"/>
    </row>
    <row r="267" spans="1:9">
      <c r="D267" s="1817"/>
      <c r="E267" s="1817"/>
      <c r="F267" s="1817"/>
      <c r="G267" s="1352"/>
      <c r="H267" s="1353"/>
    </row>
    <row r="268" spans="1:9">
      <c r="D268" s="1817"/>
      <c r="E268" s="1817"/>
      <c r="F268" s="1817"/>
      <c r="G268" s="1352"/>
      <c r="H268" s="1353"/>
    </row>
    <row r="269" spans="1:9">
      <c r="D269" s="1604"/>
      <c r="E269" s="1604"/>
      <c r="F269" s="1604"/>
      <c r="G269" s="1352"/>
      <c r="H269" s="1353"/>
    </row>
    <row r="270" spans="1:9">
      <c r="A270" s="505"/>
      <c r="B270" s="1356" t="s">
        <v>294</v>
      </c>
      <c r="D270" s="1740" t="s">
        <v>359</v>
      </c>
      <c r="E270" s="1740"/>
      <c r="F270" s="1740"/>
      <c r="G270" s="1352"/>
      <c r="H270" s="1353"/>
    </row>
    <row r="271" spans="1:9">
      <c r="D271" s="1740"/>
      <c r="E271" s="1740"/>
      <c r="F271" s="1740"/>
      <c r="G271" s="1352"/>
      <c r="H271" s="1353"/>
    </row>
    <row r="272" spans="1:9">
      <c r="D272" s="1740"/>
      <c r="E272" s="1740"/>
      <c r="F272" s="1740"/>
      <c r="G272" s="1352"/>
      <c r="H272" s="1353"/>
    </row>
    <row r="273" spans="1:9">
      <c r="D273" s="524"/>
      <c r="E273" s="1604"/>
      <c r="F273" s="1604"/>
      <c r="G273" s="1352"/>
      <c r="H273" s="1353"/>
    </row>
    <row r="274" spans="1:9">
      <c r="A274" s="1723" t="s">
        <v>360</v>
      </c>
      <c r="B274" s="1723"/>
      <c r="C274" s="1723"/>
      <c r="D274" s="1723"/>
      <c r="E274" s="1723"/>
      <c r="F274" s="1723"/>
      <c r="G274" s="1723"/>
      <c r="H274" s="1395"/>
      <c r="I274" s="1396"/>
    </row>
    <row r="275" spans="1:9">
      <c r="D275" s="524"/>
      <c r="E275" s="1604"/>
      <c r="F275" s="1604"/>
      <c r="G275" s="1352"/>
      <c r="H275" s="1353"/>
    </row>
    <row r="276" spans="1:9">
      <c r="C276" s="1614"/>
      <c r="D276" s="1810" t="s">
        <v>361</v>
      </c>
      <c r="E276" s="1810"/>
      <c r="F276" s="1810"/>
      <c r="G276" s="1352"/>
      <c r="H276" s="1353"/>
    </row>
    <row r="277" spans="1:9">
      <c r="C277" s="1614"/>
      <c r="D277" s="1810"/>
      <c r="E277" s="1810"/>
      <c r="F277" s="1810"/>
      <c r="G277" s="1352"/>
      <c r="H277" s="1353"/>
    </row>
    <row r="278" spans="1:9">
      <c r="A278" s="503"/>
      <c r="B278" s="503"/>
      <c r="C278" s="503"/>
      <c r="D278" s="391"/>
      <c r="E278" s="440"/>
      <c r="F278" s="440"/>
      <c r="G278" s="1352"/>
      <c r="H278" s="1353"/>
    </row>
    <row r="279" spans="1:9">
      <c r="C279" s="503"/>
      <c r="D279" s="1739" t="s">
        <v>362</v>
      </c>
      <c r="E279" s="1739"/>
      <c r="F279" s="1739"/>
      <c r="G279" s="1352"/>
      <c r="H279" s="1353"/>
    </row>
    <row r="280" spans="1:9" ht="15.75" customHeight="1">
      <c r="A280" s="505"/>
      <c r="B280" s="505"/>
      <c r="D280" s="1812" t="s">
        <v>363</v>
      </c>
      <c r="E280" s="1812"/>
      <c r="F280" s="1812"/>
      <c r="G280" s="1352"/>
      <c r="H280" s="1353"/>
    </row>
    <row r="281" spans="1:9">
      <c r="D281" s="1352"/>
      <c r="E281" s="1604"/>
      <c r="F281" s="1604"/>
      <c r="G281" s="1352"/>
      <c r="H281" s="1353"/>
    </row>
    <row r="282" spans="1:9">
      <c r="A282" s="505"/>
      <c r="B282" s="1356" t="s">
        <v>294</v>
      </c>
      <c r="D282" s="1740" t="s">
        <v>364</v>
      </c>
      <c r="E282" s="1740"/>
      <c r="F282" s="1740"/>
      <c r="G282" s="1352"/>
      <c r="H282" s="1353"/>
      <c r="I282" s="1355" t="s">
        <v>584</v>
      </c>
    </row>
    <row r="283" spans="1:9">
      <c r="A283" s="505"/>
      <c r="B283" s="505"/>
      <c r="D283" s="1740"/>
      <c r="E283" s="1740"/>
      <c r="F283" s="1740"/>
      <c r="G283" s="1352"/>
      <c r="H283" s="1353"/>
    </row>
    <row r="284" spans="1:9">
      <c r="D284" s="1604"/>
      <c r="E284" s="1604"/>
      <c r="F284" s="1604"/>
      <c r="G284" s="1352"/>
      <c r="H284" s="1353"/>
    </row>
    <row r="285" spans="1:9">
      <c r="A285" s="505"/>
      <c r="B285" s="1356" t="s">
        <v>294</v>
      </c>
      <c r="D285" s="1817" t="s">
        <v>365</v>
      </c>
      <c r="E285" s="1817"/>
      <c r="F285" s="1817"/>
      <c r="G285" s="1352"/>
      <c r="H285" s="1353"/>
      <c r="I285" s="1355" t="s">
        <v>584</v>
      </c>
    </row>
    <row r="286" spans="1:9">
      <c r="A286" s="505"/>
      <c r="B286" s="505"/>
      <c r="D286" s="1817"/>
      <c r="E286" s="1817"/>
      <c r="F286" s="1817"/>
      <c r="G286" s="1352"/>
      <c r="H286" s="1353"/>
    </row>
    <row r="287" spans="1:9">
      <c r="A287" s="505"/>
      <c r="B287" s="505"/>
      <c r="D287" s="1817"/>
      <c r="E287" s="1817"/>
      <c r="F287" s="1817"/>
      <c r="G287" s="1352"/>
      <c r="H287" s="1353"/>
    </row>
    <row r="288" spans="1:9">
      <c r="D288" s="1604"/>
      <c r="E288" s="1604"/>
      <c r="F288" s="1604"/>
      <c r="G288" s="1352"/>
      <c r="H288" s="1353"/>
    </row>
    <row r="289" spans="1:9">
      <c r="A289" s="505"/>
      <c r="B289" s="1356" t="s">
        <v>294</v>
      </c>
      <c r="D289" s="1740" t="s">
        <v>366</v>
      </c>
      <c r="E289" s="1740"/>
      <c r="F289" s="1740"/>
      <c r="G289" s="1352"/>
      <c r="H289" s="1353"/>
      <c r="I289" s="1355" t="s">
        <v>584</v>
      </c>
    </row>
    <row r="290" spans="1:9">
      <c r="A290" s="505"/>
      <c r="B290" s="505"/>
      <c r="D290" s="1740"/>
      <c r="E290" s="1740"/>
      <c r="F290" s="1740"/>
      <c r="G290" s="1352"/>
      <c r="H290" s="1353"/>
    </row>
    <row r="291" spans="1:9">
      <c r="A291" s="1615"/>
      <c r="B291" s="1615"/>
      <c r="D291" s="1352"/>
      <c r="E291" s="1604"/>
      <c r="F291" s="1604"/>
      <c r="G291" s="1352"/>
      <c r="H291" s="1353"/>
    </row>
    <row r="292" spans="1:9">
      <c r="A292" s="1723" t="s">
        <v>367</v>
      </c>
      <c r="B292" s="1723"/>
      <c r="C292" s="1723"/>
      <c r="D292" s="1723"/>
      <c r="E292" s="1723"/>
      <c r="F292" s="1723"/>
      <c r="G292" s="1723"/>
      <c r="H292" s="1395"/>
      <c r="I292" s="1396"/>
    </row>
    <row r="293" spans="1:9">
      <c r="A293" s="1615"/>
      <c r="B293" s="1615"/>
      <c r="D293" s="1604"/>
      <c r="E293" s="1604"/>
      <c r="F293" s="1604"/>
      <c r="G293" s="1352"/>
      <c r="H293" s="1353"/>
    </row>
    <row r="294" spans="1:9">
      <c r="C294" s="1615"/>
      <c r="D294" s="1739" t="s">
        <v>368</v>
      </c>
      <c r="E294" s="1739"/>
      <c r="F294" s="1739"/>
      <c r="G294" s="1352"/>
      <c r="H294" s="1353"/>
    </row>
    <row r="295" spans="1:9">
      <c r="C295" s="1615"/>
      <c r="D295" s="1742" t="s">
        <v>369</v>
      </c>
      <c r="E295" s="1742"/>
      <c r="F295" s="1742"/>
      <c r="G295" s="1352"/>
      <c r="H295" s="1353"/>
    </row>
    <row r="296" spans="1:9">
      <c r="C296" s="1615"/>
      <c r="D296" s="525"/>
      <c r="E296" s="1352"/>
      <c r="F296" s="1352"/>
      <c r="G296" s="1352"/>
      <c r="H296" s="1353"/>
    </row>
    <row r="297" spans="1:9">
      <c r="A297" s="507"/>
      <c r="B297" s="1356" t="s">
        <v>294</v>
      </c>
      <c r="D297" s="1742" t="s">
        <v>370</v>
      </c>
      <c r="E297" s="1742"/>
      <c r="F297" s="1742"/>
      <c r="G297" s="1352"/>
      <c r="H297" s="1353"/>
      <c r="I297" s="1355" t="s">
        <v>585</v>
      </c>
    </row>
    <row r="298" spans="1:9" s="502" customFormat="1">
      <c r="A298" s="510"/>
      <c r="B298" s="510"/>
      <c r="C298" s="507"/>
      <c r="D298" s="526"/>
      <c r="E298" s="527"/>
      <c r="F298" s="527"/>
      <c r="G298" s="508"/>
      <c r="H298" s="1354"/>
      <c r="I298" s="1384"/>
    </row>
    <row r="299" spans="1:9" s="502" customFormat="1" ht="13.9" customHeight="1">
      <c r="A299" s="507"/>
      <c r="B299" s="1356" t="s">
        <v>294</v>
      </c>
      <c r="C299" s="507"/>
      <c r="D299" s="1835" t="s">
        <v>586</v>
      </c>
      <c r="E299" s="1835"/>
      <c r="F299" s="1835"/>
      <c r="G299" s="508"/>
      <c r="H299" s="1354"/>
      <c r="I299" s="1384" t="s">
        <v>585</v>
      </c>
    </row>
    <row r="300" spans="1:9" s="502" customFormat="1">
      <c r="A300" s="510"/>
      <c r="B300" s="510"/>
      <c r="C300" s="507"/>
      <c r="D300" s="1835"/>
      <c r="E300" s="1835"/>
      <c r="F300" s="1835"/>
      <c r="G300" s="508"/>
      <c r="H300" s="1354"/>
      <c r="I300" s="1384"/>
    </row>
    <row r="301" spans="1:9" s="502" customFormat="1">
      <c r="A301" s="510"/>
      <c r="B301" s="510"/>
      <c r="C301" s="507"/>
      <c r="D301" s="1835"/>
      <c r="E301" s="1835"/>
      <c r="F301" s="1835"/>
      <c r="G301" s="508"/>
      <c r="H301" s="1354"/>
      <c r="I301" s="1384"/>
    </row>
    <row r="302" spans="1:9" s="502" customFormat="1">
      <c r="A302" s="510"/>
      <c r="B302" s="510"/>
      <c r="C302" s="507"/>
      <c r="D302" s="1835"/>
      <c r="E302" s="1835"/>
      <c r="F302" s="1835"/>
      <c r="G302" s="508"/>
      <c r="H302" s="1354"/>
      <c r="I302" s="1384"/>
    </row>
    <row r="303" spans="1:9" s="502" customFormat="1">
      <c r="A303" s="510"/>
      <c r="B303" s="510"/>
      <c r="C303" s="507"/>
      <c r="D303" s="1835"/>
      <c r="E303" s="1835"/>
      <c r="F303" s="1835"/>
      <c r="G303" s="508"/>
      <c r="H303" s="1354"/>
      <c r="I303" s="1384"/>
    </row>
    <row r="304" spans="1:9" s="502" customFormat="1">
      <c r="A304" s="510"/>
      <c r="B304" s="510"/>
      <c r="C304" s="507"/>
      <c r="D304" s="526"/>
      <c r="E304" s="527"/>
      <c r="F304" s="527"/>
      <c r="G304" s="508"/>
      <c r="H304" s="1354"/>
      <c r="I304" s="1384"/>
    </row>
    <row r="305" spans="1:9" s="502" customFormat="1" ht="13.9" customHeight="1">
      <c r="A305" s="507"/>
      <c r="B305" s="1356" t="s">
        <v>294</v>
      </c>
      <c r="C305" s="507"/>
      <c r="D305" s="1835" t="s">
        <v>372</v>
      </c>
      <c r="E305" s="1835"/>
      <c r="F305" s="1835"/>
      <c r="G305" s="508"/>
      <c r="H305" s="1354"/>
      <c r="I305" s="1384" t="s">
        <v>585</v>
      </c>
    </row>
    <row r="306" spans="1:9" s="502" customFormat="1">
      <c r="A306" s="507"/>
      <c r="B306" s="507"/>
      <c r="C306" s="507"/>
      <c r="D306" s="1835"/>
      <c r="E306" s="1835"/>
      <c r="F306" s="1835"/>
      <c r="G306" s="508"/>
      <c r="H306" s="1354"/>
      <c r="I306" s="1384"/>
    </row>
    <row r="307" spans="1:9" s="502" customFormat="1">
      <c r="A307" s="510"/>
      <c r="B307" s="510"/>
      <c r="C307" s="507"/>
      <c r="D307" s="526"/>
      <c r="E307" s="527"/>
      <c r="F307" s="527"/>
      <c r="G307" s="508"/>
      <c r="H307" s="1354"/>
      <c r="I307" s="1384"/>
    </row>
    <row r="308" spans="1:9">
      <c r="A308" s="507"/>
      <c r="B308" s="1356" t="s">
        <v>294</v>
      </c>
      <c r="D308" s="1742" t="s">
        <v>373</v>
      </c>
      <c r="E308" s="1742"/>
      <c r="F308" s="1742"/>
      <c r="G308" s="1352"/>
      <c r="H308" s="1353"/>
      <c r="I308" s="1355" t="s">
        <v>523</v>
      </c>
    </row>
    <row r="309" spans="1:9">
      <c r="D309" s="1352"/>
      <c r="E309" s="1604"/>
      <c r="F309" s="1604"/>
      <c r="G309" s="1352"/>
      <c r="H309" s="1353"/>
    </row>
    <row r="310" spans="1:9">
      <c r="A310" s="505"/>
      <c r="B310" s="1356" t="s">
        <v>294</v>
      </c>
      <c r="D310" s="1817" t="s">
        <v>587</v>
      </c>
      <c r="E310" s="1817"/>
      <c r="F310" s="1817"/>
      <c r="G310" s="1352"/>
      <c r="H310" s="1353"/>
      <c r="I310" s="1355" t="s">
        <v>588</v>
      </c>
    </row>
    <row r="311" spans="1:9">
      <c r="A311" s="505"/>
      <c r="B311" s="505"/>
      <c r="D311" s="1817"/>
      <c r="E311" s="1817"/>
      <c r="F311" s="1817"/>
      <c r="G311" s="1352"/>
      <c r="H311" s="1353"/>
    </row>
    <row r="312" spans="1:9">
      <c r="A312" s="505"/>
      <c r="B312" s="505"/>
      <c r="D312" s="1817"/>
      <c r="E312" s="1817"/>
      <c r="F312" s="1817"/>
      <c r="G312" s="1352"/>
      <c r="H312" s="1353"/>
    </row>
    <row r="313" spans="1:9">
      <c r="A313" s="505"/>
      <c r="B313" s="505"/>
      <c r="D313" s="1817"/>
      <c r="E313" s="1817"/>
      <c r="F313" s="1817"/>
      <c r="G313" s="1352"/>
      <c r="H313" s="1353"/>
    </row>
    <row r="314" spans="1:9">
      <c r="A314" s="505"/>
      <c r="B314" s="505"/>
      <c r="D314" s="1817"/>
      <c r="E314" s="1817"/>
      <c r="F314" s="1817"/>
      <c r="G314" s="1352"/>
      <c r="H314" s="1353"/>
    </row>
    <row r="315" spans="1:9">
      <c r="A315" s="505"/>
      <c r="B315" s="505"/>
      <c r="D315" s="1817"/>
      <c r="E315" s="1817"/>
      <c r="F315" s="1817"/>
      <c r="G315" s="1352"/>
      <c r="H315" s="1353"/>
    </row>
    <row r="316" spans="1:9">
      <c r="A316" s="505"/>
      <c r="B316" s="505"/>
      <c r="D316" s="1817"/>
      <c r="E316" s="1817"/>
      <c r="F316" s="1817"/>
      <c r="G316" s="1352"/>
      <c r="H316" s="1353"/>
    </row>
    <row r="317" spans="1:9">
      <c r="A317" s="505"/>
      <c r="B317" s="505"/>
      <c r="D317" s="1817"/>
      <c r="E317" s="1817"/>
      <c r="F317" s="1817"/>
      <c r="G317" s="1352"/>
      <c r="H317" s="1353"/>
    </row>
    <row r="318" spans="1:9">
      <c r="A318" s="505"/>
      <c r="B318" s="505"/>
      <c r="D318" s="1817"/>
      <c r="E318" s="1817"/>
      <c r="F318" s="1817"/>
      <c r="G318" s="1352"/>
      <c r="H318" s="1353"/>
    </row>
    <row r="319" spans="1:9">
      <c r="A319" s="505"/>
      <c r="B319" s="505"/>
      <c r="D319" s="1817"/>
      <c r="E319" s="1817"/>
      <c r="F319" s="1817"/>
      <c r="G319" s="1352"/>
      <c r="H319" s="1353"/>
    </row>
    <row r="320" spans="1:9">
      <c r="A320" s="505"/>
      <c r="B320" s="505"/>
      <c r="D320" s="1817"/>
      <c r="E320" s="1817"/>
      <c r="F320" s="1817"/>
      <c r="G320" s="1352"/>
      <c r="H320" s="1353"/>
    </row>
    <row r="321" spans="1:9">
      <c r="A321" s="505"/>
      <c r="B321" s="505"/>
      <c r="D321" s="1817"/>
      <c r="E321" s="1817"/>
      <c r="F321" s="1817"/>
      <c r="G321" s="1352"/>
      <c r="H321" s="1353"/>
    </row>
    <row r="322" spans="1:9">
      <c r="A322" s="505"/>
      <c r="B322" s="505"/>
      <c r="D322" s="1817"/>
      <c r="E322" s="1817"/>
      <c r="F322" s="1817"/>
      <c r="G322" s="1352"/>
      <c r="H322" s="1353"/>
    </row>
    <row r="323" spans="1:9">
      <c r="A323" s="505"/>
      <c r="B323" s="505"/>
      <c r="D323" s="1817"/>
      <c r="E323" s="1817"/>
      <c r="F323" s="1817"/>
      <c r="G323" s="1352"/>
      <c r="H323" s="1353"/>
    </row>
    <row r="324" spans="1:9">
      <c r="A324" s="505"/>
      <c r="B324" s="505"/>
      <c r="D324" s="1817"/>
      <c r="E324" s="1817"/>
      <c r="F324" s="1817"/>
      <c r="G324" s="1352"/>
      <c r="H324" s="1353"/>
    </row>
    <row r="325" spans="1:9">
      <c r="D325" s="1604"/>
      <c r="E325" s="1604"/>
      <c r="F325" s="1604"/>
      <c r="G325" s="1352"/>
      <c r="H325" s="1353"/>
    </row>
    <row r="326" spans="1:9">
      <c r="A326" s="505"/>
      <c r="B326" s="1356" t="s">
        <v>294</v>
      </c>
      <c r="D326" s="1817" t="s">
        <v>375</v>
      </c>
      <c r="E326" s="1817"/>
      <c r="F326" s="1817"/>
      <c r="G326" s="1352"/>
      <c r="H326" s="1353"/>
      <c r="I326" s="1355" t="s">
        <v>588</v>
      </c>
    </row>
    <row r="327" spans="1:9">
      <c r="D327" s="1817"/>
      <c r="E327" s="1817"/>
      <c r="F327" s="1817"/>
      <c r="G327" s="1352"/>
      <c r="H327" s="1353"/>
    </row>
    <row r="328" spans="1:9">
      <c r="D328" s="1817"/>
      <c r="E328" s="1817"/>
      <c r="F328" s="1817"/>
      <c r="G328" s="1352"/>
      <c r="H328" s="1353"/>
    </row>
    <row r="329" spans="1:9">
      <c r="D329" s="1817"/>
      <c r="E329" s="1817"/>
      <c r="F329" s="1817"/>
      <c r="G329" s="1352"/>
      <c r="H329" s="1353"/>
    </row>
    <row r="330" spans="1:9">
      <c r="D330" s="1817"/>
      <c r="E330" s="1817"/>
      <c r="F330" s="1817"/>
      <c r="G330" s="1352"/>
      <c r="H330" s="1353"/>
    </row>
    <row r="331" spans="1:9">
      <c r="D331" s="1817"/>
      <c r="E331" s="1817"/>
      <c r="F331" s="1817"/>
      <c r="G331" s="1352"/>
      <c r="H331" s="1353"/>
    </row>
    <row r="332" spans="1:9">
      <c r="D332" s="1817"/>
      <c r="E332" s="1817"/>
      <c r="F332" s="1817"/>
      <c r="G332" s="1352"/>
      <c r="H332" s="1353"/>
    </row>
    <row r="333" spans="1:9">
      <c r="D333" s="1817"/>
      <c r="E333" s="1817"/>
      <c r="F333" s="1817"/>
      <c r="G333" s="1352"/>
      <c r="H333" s="1353"/>
    </row>
    <row r="334" spans="1:9">
      <c r="D334" s="1817"/>
      <c r="E334" s="1817"/>
      <c r="F334" s="1817"/>
      <c r="G334" s="1352"/>
      <c r="H334" s="1353"/>
    </row>
    <row r="335" spans="1:9">
      <c r="D335" s="1604"/>
      <c r="E335" s="1604"/>
      <c r="F335" s="1604"/>
      <c r="G335" s="1352"/>
      <c r="H335" s="1353"/>
    </row>
    <row r="336" spans="1:9">
      <c r="A336" s="505"/>
      <c r="B336" s="1356" t="s">
        <v>294</v>
      </c>
      <c r="D336" s="1740" t="s">
        <v>589</v>
      </c>
      <c r="E336" s="1740"/>
      <c r="F336" s="1740"/>
      <c r="G336" s="1352"/>
      <c r="H336" s="1353"/>
      <c r="I336" s="1355" t="s">
        <v>590</v>
      </c>
    </row>
    <row r="337" spans="1:9">
      <c r="D337" s="1740"/>
      <c r="E337" s="1740"/>
      <c r="F337" s="1740"/>
      <c r="G337" s="1353"/>
      <c r="H337" s="1353"/>
    </row>
    <row r="338" spans="1:9">
      <c r="D338" s="1740"/>
      <c r="E338" s="1740"/>
      <c r="F338" s="1740"/>
      <c r="G338" s="1353"/>
      <c r="H338" s="1353"/>
    </row>
    <row r="339" spans="1:9">
      <c r="D339" s="1740"/>
      <c r="E339" s="1740"/>
      <c r="F339" s="1740"/>
      <c r="G339" s="1353"/>
      <c r="H339" s="1353"/>
    </row>
    <row r="340" spans="1:9">
      <c r="D340" s="1740"/>
      <c r="E340" s="1740"/>
      <c r="F340" s="1740"/>
      <c r="G340" s="1353"/>
      <c r="H340" s="1353"/>
    </row>
    <row r="341" spans="1:9">
      <c r="D341" s="1740"/>
      <c r="E341" s="1740"/>
      <c r="F341" s="1740"/>
      <c r="G341" s="1353"/>
      <c r="H341" s="1353"/>
    </row>
    <row r="342" spans="1:9" s="1353" customFormat="1">
      <c r="A342" s="499"/>
      <c r="B342" s="499"/>
      <c r="C342" s="499"/>
      <c r="D342" s="1570"/>
      <c r="E342" s="1570"/>
      <c r="F342" s="1570"/>
      <c r="I342" s="1355"/>
    </row>
    <row r="343" spans="1:9" ht="13.5" thickBot="1">
      <c r="A343" s="1380"/>
      <c r="B343" s="1380"/>
      <c r="C343" s="1380"/>
      <c r="D343" s="1818" t="s">
        <v>377</v>
      </c>
      <c r="E343" s="1818"/>
      <c r="F343" s="1818"/>
      <c r="G343" s="1393"/>
      <c r="H343" s="1393"/>
      <c r="I343" s="1394"/>
    </row>
    <row r="344" spans="1:9" ht="13.5" thickTop="1">
      <c r="D344" s="1836" t="s">
        <v>378</v>
      </c>
      <c r="E344" s="1836"/>
      <c r="F344" s="1836"/>
      <c r="G344" s="1353"/>
      <c r="H344" s="1353"/>
    </row>
    <row r="345" spans="1:9" s="1353" customFormat="1">
      <c r="A345" s="499"/>
      <c r="B345" s="499"/>
      <c r="C345" s="499"/>
      <c r="D345" s="1606"/>
      <c r="E345" s="1606"/>
      <c r="F345" s="1606"/>
      <c r="I345" s="1355"/>
    </row>
    <row r="346" spans="1:9">
      <c r="A346" s="1358"/>
      <c r="B346" s="1358"/>
      <c r="C346" s="1358"/>
      <c r="D346" s="1568"/>
      <c r="E346" s="1568"/>
      <c r="F346" s="1604"/>
      <c r="G346" s="1353"/>
      <c r="H346" s="1353"/>
      <c r="I346" s="1355" t="s">
        <v>591</v>
      </c>
    </row>
    <row r="347" spans="1:9">
      <c r="A347" s="505"/>
      <c r="B347" s="1356" t="s">
        <v>294</v>
      </c>
      <c r="C347" s="531"/>
      <c r="D347" s="1742" t="s">
        <v>387</v>
      </c>
      <c r="E347" s="1742"/>
      <c r="F347" s="1742"/>
      <c r="G347" s="1352"/>
      <c r="H347" s="1353"/>
      <c r="I347" s="1841" t="s">
        <v>592</v>
      </c>
    </row>
    <row r="348" spans="1:9" ht="12.75" customHeight="1">
      <c r="D348" s="1732" t="s">
        <v>593</v>
      </c>
      <c r="E348" s="1732"/>
      <c r="F348" s="1732"/>
      <c r="G348" s="1352"/>
      <c r="H348" s="1353"/>
      <c r="I348" s="1842"/>
    </row>
    <row r="349" spans="1:9" ht="12.75">
      <c r="D349" s="1817" t="s">
        <v>594</v>
      </c>
      <c r="E349" s="1817"/>
      <c r="F349" s="1817"/>
      <c r="G349" s="1352"/>
      <c r="H349" s="1353"/>
      <c r="I349" s="1842"/>
    </row>
    <row r="350" spans="1:9" ht="12.75">
      <c r="D350" s="1817"/>
      <c r="E350" s="1817"/>
      <c r="F350" s="1817"/>
      <c r="G350" s="1352"/>
      <c r="H350" s="1353"/>
      <c r="I350" s="1842"/>
    </row>
    <row r="351" spans="1:9" ht="12.75">
      <c r="D351" s="1817"/>
      <c r="E351" s="1817"/>
      <c r="F351" s="1817"/>
      <c r="G351" s="1352"/>
      <c r="H351" s="1353"/>
      <c r="I351" s="1843"/>
    </row>
    <row r="352" spans="1:9">
      <c r="A352" s="505"/>
      <c r="B352" s="1356" t="s">
        <v>294</v>
      </c>
      <c r="C352" s="1358"/>
      <c r="D352" s="1736" t="s">
        <v>379</v>
      </c>
      <c r="E352" s="1736"/>
      <c r="F352" s="1736"/>
      <c r="G352" s="1353"/>
      <c r="H352" s="1353"/>
      <c r="I352" s="389"/>
    </row>
    <row r="353" spans="1:9">
      <c r="A353" s="1358"/>
      <c r="B353" s="1358"/>
      <c r="C353" s="1358"/>
      <c r="D353" s="1568"/>
      <c r="E353" s="1568"/>
      <c r="F353" s="1604"/>
      <c r="G353" s="1353"/>
      <c r="H353" s="1353"/>
    </row>
    <row r="354" spans="1:9">
      <c r="A354" s="1358"/>
      <c r="B354" s="1356" t="s">
        <v>294</v>
      </c>
      <c r="C354" s="1358"/>
      <c r="D354" s="1731" t="s">
        <v>595</v>
      </c>
      <c r="E354" s="1731"/>
      <c r="F354" s="1731"/>
      <c r="G354" s="1353"/>
      <c r="H354" s="1353"/>
    </row>
    <row r="355" spans="1:9">
      <c r="A355" s="1358"/>
      <c r="B355" s="1358"/>
      <c r="C355" s="1358"/>
      <c r="D355" s="1731"/>
      <c r="E355" s="1731"/>
      <c r="F355" s="1731"/>
      <c r="G355" s="1353"/>
      <c r="H355" s="1353"/>
    </row>
    <row r="356" spans="1:9">
      <c r="A356" s="1358"/>
      <c r="B356" s="1358"/>
      <c r="C356" s="1358"/>
      <c r="D356" s="1731"/>
      <c r="E356" s="1731"/>
      <c r="F356" s="1731"/>
      <c r="G356" s="1353"/>
      <c r="H356" s="1353"/>
    </row>
    <row r="357" spans="1:9">
      <c r="A357" s="1358"/>
      <c r="B357" s="1358"/>
      <c r="C357" s="1358"/>
      <c r="D357" s="1731"/>
      <c r="E357" s="1731"/>
      <c r="F357" s="1731"/>
      <c r="G357" s="1353"/>
      <c r="H357" s="1353"/>
    </row>
    <row r="358" spans="1:9">
      <c r="A358" s="1358"/>
      <c r="B358" s="1358"/>
      <c r="C358" s="1358"/>
      <c r="D358" s="1731"/>
      <c r="E358" s="1731"/>
      <c r="F358" s="1731"/>
      <c r="G358" s="1353"/>
      <c r="H358" s="1353"/>
    </row>
    <row r="359" spans="1:9">
      <c r="A359" s="1358"/>
      <c r="B359" s="1358"/>
      <c r="C359" s="1358"/>
      <c r="D359" s="1731"/>
      <c r="E359" s="1731"/>
      <c r="F359" s="1731"/>
      <c r="G359" s="1353"/>
      <c r="H359" s="1353"/>
    </row>
    <row r="360" spans="1:9">
      <c r="A360" s="1358"/>
      <c r="B360" s="1358"/>
      <c r="C360" s="1358"/>
      <c r="D360" s="1731"/>
      <c r="E360" s="1731"/>
      <c r="F360" s="1731"/>
      <c r="G360" s="1353"/>
      <c r="H360" s="1353"/>
    </row>
    <row r="361" spans="1:9">
      <c r="A361" s="1358"/>
      <c r="B361" s="1358"/>
      <c r="C361" s="1358"/>
      <c r="D361" s="1731"/>
      <c r="E361" s="1731"/>
      <c r="F361" s="1731"/>
      <c r="G361" s="1353"/>
      <c r="H361" s="1353"/>
    </row>
    <row r="362" spans="1:9">
      <c r="A362" s="1358"/>
      <c r="B362" s="1358"/>
      <c r="C362" s="1358"/>
      <c r="D362" s="1731"/>
      <c r="E362" s="1731"/>
      <c r="F362" s="1731"/>
      <c r="G362" s="1353"/>
      <c r="H362" s="1353"/>
    </row>
    <row r="363" spans="1:9">
      <c r="A363" s="1358"/>
      <c r="B363" s="1358"/>
      <c r="C363" s="1358"/>
      <c r="D363" s="1731"/>
      <c r="E363" s="1731"/>
      <c r="F363" s="1731"/>
      <c r="G363" s="1353"/>
      <c r="H363" s="1353"/>
    </row>
    <row r="364" spans="1:9">
      <c r="A364" s="1358"/>
      <c r="B364" s="1358"/>
      <c r="C364" s="1358"/>
      <c r="D364" s="1731"/>
      <c r="E364" s="1731"/>
      <c r="F364" s="1731"/>
      <c r="G364" s="1353"/>
      <c r="H364" s="1353"/>
    </row>
    <row r="365" spans="1:9">
      <c r="A365" s="1358"/>
      <c r="B365" s="1358"/>
      <c r="C365" s="1358"/>
      <c r="D365" s="1731"/>
      <c r="E365" s="1731"/>
      <c r="F365" s="1731"/>
      <c r="G365" s="1353"/>
      <c r="H365" s="1353"/>
    </row>
    <row r="366" spans="1:9" s="1353" customFormat="1">
      <c r="A366" s="1358"/>
      <c r="B366" s="1358"/>
      <c r="C366" s="1358"/>
      <c r="D366" s="1566"/>
      <c r="E366" s="1566"/>
      <c r="F366" s="1566"/>
      <c r="I366" s="1355"/>
    </row>
    <row r="367" spans="1:9" ht="12.6" customHeight="1">
      <c r="A367" s="1358"/>
      <c r="B367" s="1356" t="s">
        <v>294</v>
      </c>
      <c r="C367" s="1358"/>
      <c r="D367" s="1844" t="s">
        <v>596</v>
      </c>
      <c r="E367" s="1844"/>
      <c r="F367" s="1844"/>
      <c r="G367" s="1353"/>
      <c r="H367" s="1353"/>
    </row>
    <row r="368" spans="1:9">
      <c r="A368" s="1358"/>
      <c r="B368" s="1358"/>
      <c r="C368" s="1358"/>
      <c r="D368" s="1844"/>
      <c r="E368" s="1844"/>
      <c r="F368" s="1844"/>
      <c r="G368" s="1353"/>
      <c r="H368" s="1353"/>
    </row>
    <row r="369" spans="1:9">
      <c r="A369" s="1358"/>
      <c r="B369" s="1358"/>
      <c r="C369" s="1358"/>
      <c r="D369" s="1844"/>
      <c r="E369" s="1844"/>
      <c r="F369" s="1844"/>
      <c r="G369" s="1353"/>
      <c r="H369" s="1353"/>
    </row>
    <row r="370" spans="1:9">
      <c r="A370" s="1358"/>
      <c r="B370" s="1358"/>
      <c r="C370" s="1358"/>
      <c r="D370" s="1844"/>
      <c r="E370" s="1844"/>
      <c r="F370" s="1844"/>
      <c r="G370" s="1353"/>
      <c r="H370" s="1353"/>
    </row>
    <row r="371" spans="1:9" s="1353" customFormat="1">
      <c r="A371" s="1358"/>
      <c r="B371" s="1358"/>
      <c r="C371" s="1358"/>
      <c r="D371" s="1616"/>
      <c r="E371" s="1616"/>
      <c r="F371" s="1616"/>
      <c r="I371" s="1355"/>
    </row>
    <row r="372" spans="1:9" s="1353" customFormat="1">
      <c r="A372" s="1358"/>
      <c r="B372" s="1356" t="s">
        <v>294</v>
      </c>
      <c r="C372" s="1358"/>
      <c r="D372" s="1353" t="s">
        <v>597</v>
      </c>
      <c r="E372" s="1616"/>
      <c r="F372" s="1616"/>
      <c r="I372" s="1355"/>
    </row>
    <row r="373" spans="1:9" s="1353" customFormat="1">
      <c r="A373" s="1358"/>
      <c r="B373" s="1358"/>
      <c r="C373" s="1358"/>
      <c r="D373" s="1353" t="s">
        <v>598</v>
      </c>
      <c r="E373" s="1616"/>
      <c r="F373" s="1616"/>
      <c r="I373" s="1355"/>
    </row>
    <row r="374" spans="1:9" s="1353" customFormat="1">
      <c r="A374" s="1358"/>
      <c r="B374" s="1358"/>
      <c r="C374" s="1358"/>
      <c r="D374" s="1353" t="s">
        <v>599</v>
      </c>
      <c r="E374" s="1616"/>
      <c r="F374" s="1616"/>
      <c r="I374" s="1355"/>
    </row>
    <row r="375" spans="1:9" s="1353" customFormat="1">
      <c r="A375" s="1358"/>
      <c r="B375" s="1358"/>
      <c r="C375" s="1358"/>
      <c r="D375" s="1353" t="s">
        <v>600</v>
      </c>
      <c r="E375" s="1616"/>
      <c r="F375" s="1616"/>
      <c r="I375" s="1355"/>
    </row>
    <row r="376" spans="1:9" s="1353" customFormat="1">
      <c r="A376" s="1358"/>
      <c r="B376" s="1358"/>
      <c r="C376" s="1358"/>
      <c r="D376" s="1353" t="s">
        <v>601</v>
      </c>
      <c r="E376" s="1616"/>
      <c r="F376" s="1616"/>
      <c r="I376" s="1355"/>
    </row>
    <row r="377" spans="1:9" s="1353" customFormat="1">
      <c r="A377" s="1358"/>
      <c r="B377" s="1358"/>
      <c r="C377" s="1358"/>
      <c r="D377" s="1353" t="s">
        <v>602</v>
      </c>
      <c r="E377" s="1616"/>
      <c r="F377" s="1616"/>
      <c r="I377" s="1355"/>
    </row>
    <row r="378" spans="1:9">
      <c r="A378" s="1358"/>
      <c r="B378" s="1358"/>
      <c r="C378" s="1358"/>
      <c r="D378" s="1353"/>
      <c r="E378" s="1568"/>
      <c r="F378" s="1604"/>
      <c r="G378" s="1353"/>
      <c r="H378" s="1353"/>
    </row>
    <row r="379" spans="1:9">
      <c r="A379" s="505"/>
      <c r="B379" s="1356" t="s">
        <v>294</v>
      </c>
      <c r="C379" s="1358"/>
      <c r="D379" s="1729" t="s">
        <v>381</v>
      </c>
      <c r="E379" s="1729"/>
      <c r="F379" s="1729"/>
      <c r="G379" s="1353"/>
      <c r="H379" s="1353"/>
    </row>
    <row r="380" spans="1:9">
      <c r="A380" s="1358"/>
      <c r="B380" s="1358"/>
      <c r="C380" s="1358"/>
      <c r="D380" s="1729"/>
      <c r="E380" s="1729"/>
      <c r="F380" s="1729"/>
      <c r="G380" s="1353"/>
      <c r="H380" s="1353"/>
    </row>
    <row r="381" spans="1:9">
      <c r="A381" s="1358"/>
      <c r="B381" s="1358"/>
      <c r="C381" s="1358"/>
      <c r="D381" s="1729"/>
      <c r="E381" s="1729"/>
      <c r="F381" s="1729"/>
      <c r="G381" s="1353"/>
      <c r="H381" s="1353"/>
    </row>
    <row r="382" spans="1:9">
      <c r="A382" s="1358"/>
      <c r="B382" s="1358"/>
      <c r="C382" s="1358"/>
      <c r="D382" s="1729"/>
      <c r="E382" s="1729"/>
      <c r="F382" s="1729"/>
      <c r="G382" s="1353"/>
      <c r="H382" s="1353"/>
    </row>
    <row r="383" spans="1:9">
      <c r="A383" s="1358"/>
      <c r="B383" s="1358"/>
      <c r="C383" s="1358"/>
      <c r="D383" s="528"/>
      <c r="E383" s="1568"/>
      <c r="F383" s="1604"/>
      <c r="G383" s="1353"/>
      <c r="H383" s="1353"/>
    </row>
    <row r="384" spans="1:9">
      <c r="A384" s="1358"/>
      <c r="B384" s="1358"/>
      <c r="C384" s="1358"/>
      <c r="D384" s="1729" t="s">
        <v>382</v>
      </c>
      <c r="E384" s="1729"/>
      <c r="F384" s="1729"/>
      <c r="G384" s="1353"/>
      <c r="H384" s="1353"/>
    </row>
    <row r="385" spans="1:7">
      <c r="A385" s="1358"/>
      <c r="B385" s="1358"/>
      <c r="C385" s="1358"/>
      <c r="D385" s="1729"/>
      <c r="E385" s="1729"/>
      <c r="F385" s="1729"/>
      <c r="G385" s="1353"/>
    </row>
    <row r="386" spans="1:7">
      <c r="A386" s="1358"/>
      <c r="B386" s="1358"/>
      <c r="C386" s="1358"/>
      <c r="D386" s="1729"/>
      <c r="E386" s="1729"/>
      <c r="F386" s="1729"/>
      <c r="G386" s="1353"/>
    </row>
    <row r="387" spans="1:7">
      <c r="A387" s="1358"/>
      <c r="B387" s="1358"/>
      <c r="C387" s="1358"/>
      <c r="D387" s="1729"/>
      <c r="E387" s="1729"/>
      <c r="F387" s="1729"/>
      <c r="G387" s="1353"/>
    </row>
    <row r="388" spans="1:7" ht="18" customHeight="1">
      <c r="A388" s="1358"/>
      <c r="B388" s="1358"/>
      <c r="C388" s="1358"/>
      <c r="D388" s="1729"/>
      <c r="E388" s="1729"/>
      <c r="F388" s="1729"/>
      <c r="G388" s="1353"/>
    </row>
    <row r="389" spans="1:7">
      <c r="A389" s="1358"/>
      <c r="B389" s="1358"/>
      <c r="C389" s="1358"/>
      <c r="D389" s="1729"/>
      <c r="E389" s="1729"/>
      <c r="F389" s="1729"/>
      <c r="G389" s="1353"/>
    </row>
    <row r="390" spans="1:7">
      <c r="A390" s="1358"/>
      <c r="B390" s="1358"/>
      <c r="C390" s="1358"/>
      <c r="D390" s="1729"/>
      <c r="E390" s="1729"/>
      <c r="F390" s="1729"/>
      <c r="G390" s="1353"/>
    </row>
    <row r="391" spans="1:7">
      <c r="A391" s="1358"/>
      <c r="B391" s="1358"/>
      <c r="C391" s="1358"/>
      <c r="D391" s="1729"/>
      <c r="E391" s="1729"/>
      <c r="F391" s="1729"/>
      <c r="G391" s="1353"/>
    </row>
    <row r="392" spans="1:7" ht="8.25" customHeight="1">
      <c r="A392" s="1358"/>
      <c r="B392" s="1358"/>
      <c r="C392" s="1358"/>
      <c r="D392" s="1729"/>
      <c r="E392" s="1729"/>
      <c r="F392" s="1729"/>
      <c r="G392" s="1353"/>
    </row>
    <row r="393" spans="1:7" ht="13.9" customHeight="1">
      <c r="A393" s="1358"/>
      <c r="B393" s="1358"/>
      <c r="C393" s="1358"/>
      <c r="D393" s="1730" t="s">
        <v>383</v>
      </c>
      <c r="E393" s="1730"/>
      <c r="F393" s="1730"/>
      <c r="G393" s="1353"/>
    </row>
    <row r="394" spans="1:7">
      <c r="A394" s="1358"/>
      <c r="B394" s="1358"/>
      <c r="C394" s="1358"/>
      <c r="D394" s="1730"/>
      <c r="E394" s="1730"/>
      <c r="F394" s="1730"/>
      <c r="G394" s="1353"/>
    </row>
    <row r="395" spans="1:7">
      <c r="A395" s="1358"/>
      <c r="B395" s="1358"/>
      <c r="C395" s="1358"/>
      <c r="D395" s="1730"/>
      <c r="E395" s="1730"/>
      <c r="F395" s="1730"/>
      <c r="G395" s="1353"/>
    </row>
    <row r="396" spans="1:7">
      <c r="A396" s="1358"/>
      <c r="B396" s="1358"/>
      <c r="C396" s="1358"/>
      <c r="D396" s="1730"/>
      <c r="E396" s="1730"/>
      <c r="F396" s="1730"/>
      <c r="G396" s="1353"/>
    </row>
    <row r="397" spans="1:7">
      <c r="A397" s="1358"/>
      <c r="B397" s="1358"/>
      <c r="C397" s="1358"/>
      <c r="D397" s="1730"/>
      <c r="E397" s="1730"/>
      <c r="F397" s="1730"/>
      <c r="G397" s="1353"/>
    </row>
    <row r="398" spans="1:7">
      <c r="A398" s="1358"/>
      <c r="B398" s="1358"/>
      <c r="C398" s="1358"/>
      <c r="D398" s="1730"/>
      <c r="E398" s="1730"/>
      <c r="F398" s="1730"/>
      <c r="G398" s="1353"/>
    </row>
    <row r="399" spans="1:7">
      <c r="A399" s="1358"/>
      <c r="B399" s="1358"/>
      <c r="C399" s="1358"/>
      <c r="D399" s="1730"/>
      <c r="E399" s="1730"/>
      <c r="F399" s="1730"/>
      <c r="G399" s="1353"/>
    </row>
    <row r="400" spans="1:7">
      <c r="A400" s="1358"/>
      <c r="B400" s="1358"/>
      <c r="C400" s="1358"/>
      <c r="D400" s="1730"/>
      <c r="E400" s="1730"/>
      <c r="F400" s="1730"/>
      <c r="G400" s="1353"/>
    </row>
    <row r="401" spans="1:7">
      <c r="A401" s="1358"/>
      <c r="B401" s="1358"/>
      <c r="C401" s="1358"/>
      <c r="D401" s="1730"/>
      <c r="E401" s="1730"/>
      <c r="F401" s="1730"/>
      <c r="G401" s="1353"/>
    </row>
    <row r="402" spans="1:7">
      <c r="A402" s="1358"/>
      <c r="B402" s="1358"/>
      <c r="C402" s="1358"/>
      <c r="D402" s="1730"/>
      <c r="E402" s="1730"/>
      <c r="F402" s="1730"/>
      <c r="G402" s="1353"/>
    </row>
    <row r="403" spans="1:7">
      <c r="A403" s="1358"/>
      <c r="B403" s="1358"/>
      <c r="C403" s="1358"/>
      <c r="D403" s="1730"/>
      <c r="E403" s="1730"/>
      <c r="F403" s="1730"/>
      <c r="G403" s="1353"/>
    </row>
    <row r="404" spans="1:7">
      <c r="A404" s="1358"/>
      <c r="B404" s="1358"/>
      <c r="C404" s="1358"/>
      <c r="D404" s="1730"/>
      <c r="E404" s="1730"/>
      <c r="F404" s="1730"/>
      <c r="G404" s="1353"/>
    </row>
    <row r="405" spans="1:7">
      <c r="A405" s="1358"/>
      <c r="B405" s="1358"/>
      <c r="C405" s="529"/>
      <c r="D405" s="1730"/>
      <c r="E405" s="1730"/>
      <c r="F405" s="1730"/>
      <c r="G405" s="1353"/>
    </row>
    <row r="406" spans="1:7">
      <c r="A406" s="1358"/>
      <c r="B406" s="1358"/>
      <c r="C406" s="529"/>
      <c r="D406" s="1730"/>
      <c r="E406" s="1730"/>
      <c r="F406" s="1730"/>
      <c r="G406" s="1353"/>
    </row>
    <row r="407" spans="1:7">
      <c r="A407" s="1358"/>
      <c r="B407" s="1358"/>
      <c r="C407" s="1358"/>
      <c r="D407" s="1730"/>
      <c r="E407" s="1730"/>
      <c r="F407" s="1730"/>
      <c r="G407" s="1353"/>
    </row>
    <row r="408" spans="1:7">
      <c r="A408" s="1358"/>
      <c r="B408" s="1358"/>
      <c r="C408" s="529"/>
      <c r="D408" s="1730"/>
      <c r="E408" s="1730"/>
      <c r="F408" s="1730"/>
      <c r="G408" s="1353"/>
    </row>
    <row r="409" spans="1:7">
      <c r="A409" s="1358"/>
      <c r="B409" s="1358"/>
      <c r="C409" s="529"/>
      <c r="D409" s="1730"/>
      <c r="E409" s="1730"/>
      <c r="F409" s="1730"/>
      <c r="G409" s="1353"/>
    </row>
    <row r="410" spans="1:7">
      <c r="A410" s="1358"/>
      <c r="B410" s="1358"/>
      <c r="C410" s="529"/>
      <c r="D410" s="1730"/>
      <c r="E410" s="1730"/>
      <c r="F410" s="1730"/>
      <c r="G410" s="1353"/>
    </row>
    <row r="411" spans="1:7">
      <c r="A411" s="1358"/>
      <c r="B411" s="1358"/>
      <c r="C411" s="1358"/>
      <c r="D411" s="528"/>
      <c r="E411" s="1568"/>
      <c r="F411" s="1604"/>
      <c r="G411" s="1353"/>
    </row>
    <row r="412" spans="1:7">
      <c r="A412" s="1358"/>
      <c r="B412" s="1356" t="s">
        <v>294</v>
      </c>
      <c r="C412" s="1358"/>
      <c r="D412" s="1730" t="s">
        <v>384</v>
      </c>
      <c r="E412" s="1730"/>
      <c r="F412" s="1730"/>
      <c r="G412" s="1353"/>
    </row>
    <row r="413" spans="1:7">
      <c r="A413" s="1358"/>
      <c r="B413" s="1358"/>
      <c r="C413" s="1358"/>
      <c r="D413" s="1730"/>
      <c r="E413" s="1730"/>
      <c r="F413" s="1730"/>
      <c r="G413" s="1353"/>
    </row>
    <row r="414" spans="1:7">
      <c r="A414" s="1358"/>
      <c r="B414" s="1358"/>
      <c r="C414" s="1358"/>
      <c r="D414" s="1565"/>
      <c r="E414" s="1565"/>
      <c r="F414" s="1565"/>
      <c r="G414" s="1353"/>
    </row>
    <row r="415" spans="1:7" ht="14.65" customHeight="1">
      <c r="A415" s="505"/>
      <c r="B415" s="1356" t="s">
        <v>294</v>
      </c>
      <c r="D415" s="1730" t="s">
        <v>603</v>
      </c>
      <c r="E415" s="1730"/>
      <c r="F415" s="1730"/>
      <c r="G415" s="1352"/>
    </row>
    <row r="416" spans="1:7" ht="14.65" customHeight="1">
      <c r="A416" s="505"/>
      <c r="D416" s="1730"/>
      <c r="E416" s="1730"/>
      <c r="F416" s="1730"/>
      <c r="G416" s="1352"/>
    </row>
    <row r="417" spans="1:7" ht="14.65" customHeight="1">
      <c r="A417" s="505"/>
      <c r="D417" s="1730"/>
      <c r="E417" s="1730"/>
      <c r="F417" s="1730"/>
      <c r="G417" s="1352"/>
    </row>
    <row r="418" spans="1:7" ht="14.65" customHeight="1">
      <c r="A418" s="505"/>
      <c r="D418" s="1730"/>
      <c r="E418" s="1730"/>
      <c r="F418" s="1730"/>
      <c r="G418" s="1352"/>
    </row>
    <row r="419" spans="1:7" ht="14.65" customHeight="1">
      <c r="A419" s="505"/>
      <c r="D419" s="1730"/>
      <c r="E419" s="1730"/>
      <c r="F419" s="1730"/>
      <c r="G419" s="1352"/>
    </row>
    <row r="420" spans="1:7" ht="14.65" customHeight="1">
      <c r="A420" s="505"/>
      <c r="D420" s="573"/>
      <c r="E420" s="573"/>
      <c r="F420" s="573"/>
      <c r="G420" s="1352"/>
    </row>
    <row r="421" spans="1:7" ht="13.9" customHeight="1">
      <c r="A421" s="505"/>
      <c r="B421" s="1356" t="s">
        <v>294</v>
      </c>
      <c r="C421" s="1358"/>
      <c r="D421" s="1731" t="s">
        <v>604</v>
      </c>
      <c r="E421" s="1731"/>
      <c r="F421" s="1731"/>
      <c r="G421" s="1353"/>
    </row>
    <row r="422" spans="1:7">
      <c r="A422" s="530"/>
      <c r="B422" s="530"/>
      <c r="C422" s="1358"/>
      <c r="D422" s="1731"/>
      <c r="E422" s="1731"/>
      <c r="F422" s="1731"/>
      <c r="G422" s="1353"/>
    </row>
    <row r="423" spans="1:7">
      <c r="A423" s="530"/>
      <c r="B423" s="530"/>
      <c r="C423" s="1358"/>
      <c r="D423" s="1731"/>
      <c r="E423" s="1731"/>
      <c r="F423" s="1731"/>
      <c r="G423" s="1353"/>
    </row>
    <row r="424" spans="1:7">
      <c r="A424" s="530"/>
      <c r="B424" s="530"/>
      <c r="C424" s="1358"/>
      <c r="D424" s="1731"/>
      <c r="E424" s="1731"/>
      <c r="F424" s="1731"/>
      <c r="G424" s="1353"/>
    </row>
    <row r="425" spans="1:7" ht="15.75" customHeight="1">
      <c r="A425" s="530"/>
      <c r="B425" s="530"/>
      <c r="C425" s="1358"/>
      <c r="D425" s="1837" t="s">
        <v>605</v>
      </c>
      <c r="E425" s="1731"/>
      <c r="F425" s="1731"/>
      <c r="G425" s="1353"/>
    </row>
    <row r="426" spans="1:7">
      <c r="D426" s="1604"/>
      <c r="E426" s="1604"/>
      <c r="F426" s="1604"/>
      <c r="G426" s="1353"/>
    </row>
    <row r="427" spans="1:7">
      <c r="A427" s="505"/>
      <c r="B427" s="1356" t="s">
        <v>294</v>
      </c>
      <c r="C427" s="531"/>
      <c r="D427" s="1740" t="s">
        <v>386</v>
      </c>
      <c r="E427" s="1740"/>
      <c r="F427" s="1740"/>
      <c r="G427" s="1353"/>
    </row>
    <row r="428" spans="1:7">
      <c r="A428" s="505"/>
      <c r="B428" s="505"/>
      <c r="D428" s="1740"/>
      <c r="E428" s="1740"/>
      <c r="F428" s="1740"/>
      <c r="G428" s="1353"/>
    </row>
    <row r="429" spans="1:7">
      <c r="D429" s="1740"/>
      <c r="E429" s="1740"/>
      <c r="F429" s="1740"/>
      <c r="G429" s="1353"/>
    </row>
    <row r="430" spans="1:7">
      <c r="D430" s="1740"/>
      <c r="E430" s="1740"/>
      <c r="F430" s="1740"/>
      <c r="G430" s="1353"/>
    </row>
    <row r="431" spans="1:7">
      <c r="D431" s="1740"/>
      <c r="E431" s="1740"/>
      <c r="F431" s="1740"/>
      <c r="G431" s="1353"/>
    </row>
    <row r="432" spans="1:7">
      <c r="D432" s="1740"/>
      <c r="E432" s="1740"/>
      <c r="F432" s="1740"/>
      <c r="G432" s="1353"/>
    </row>
    <row r="433" spans="1:7">
      <c r="D433" s="1740"/>
      <c r="E433" s="1740"/>
      <c r="F433" s="1740"/>
      <c r="G433" s="1353"/>
    </row>
    <row r="434" spans="1:7">
      <c r="D434" s="1740"/>
      <c r="E434" s="1740"/>
      <c r="F434" s="1740"/>
      <c r="G434" s="1353"/>
    </row>
    <row r="435" spans="1:7">
      <c r="D435" s="1740"/>
      <c r="E435" s="1740"/>
      <c r="F435" s="1740"/>
      <c r="G435" s="1353"/>
    </row>
    <row r="436" spans="1:7">
      <c r="D436" s="1740"/>
      <c r="E436" s="1740"/>
      <c r="F436" s="1740"/>
      <c r="G436" s="1353"/>
    </row>
    <row r="437" spans="1:7">
      <c r="D437" s="1740"/>
      <c r="E437" s="1740"/>
      <c r="F437" s="1740"/>
      <c r="G437" s="1353"/>
    </row>
    <row r="438" spans="1:7">
      <c r="D438" s="1740"/>
      <c r="E438" s="1740"/>
      <c r="F438" s="1740"/>
      <c r="G438" s="1353"/>
    </row>
    <row r="439" spans="1:7">
      <c r="D439" s="1740"/>
      <c r="E439" s="1740"/>
      <c r="F439" s="1740"/>
      <c r="G439" s="1353"/>
    </row>
    <row r="440" spans="1:7">
      <c r="A440" s="1353"/>
      <c r="B440" s="1353"/>
      <c r="C440" s="1353"/>
      <c r="D440" s="1740"/>
      <c r="E440" s="1740"/>
      <c r="F440" s="1740"/>
      <c r="G440" s="1353"/>
    </row>
    <row r="441" spans="1:7">
      <c r="A441" s="1353"/>
      <c r="B441" s="1353"/>
      <c r="C441" s="1353"/>
      <c r="D441" s="1740"/>
      <c r="E441" s="1740"/>
      <c r="F441" s="1740"/>
      <c r="G441" s="1353"/>
    </row>
    <row r="442" spans="1:7">
      <c r="A442" s="1353"/>
      <c r="B442" s="1353"/>
      <c r="C442" s="1353"/>
      <c r="D442" s="1740"/>
      <c r="E442" s="1740"/>
      <c r="F442" s="1740"/>
      <c r="G442" s="1353"/>
    </row>
    <row r="443" spans="1:7">
      <c r="A443" s="1353"/>
      <c r="B443" s="1353"/>
      <c r="C443" s="1353"/>
      <c r="D443" s="1740"/>
      <c r="E443" s="1740"/>
      <c r="F443" s="1740"/>
      <c r="G443" s="1353"/>
    </row>
    <row r="444" spans="1:7">
      <c r="A444" s="1353"/>
      <c r="B444" s="1353"/>
      <c r="C444" s="1353"/>
      <c r="D444" s="1740"/>
      <c r="E444" s="1740"/>
      <c r="F444" s="1740"/>
      <c r="G444" s="1353"/>
    </row>
    <row r="445" spans="1:7">
      <c r="A445" s="1353"/>
      <c r="B445" s="1353"/>
      <c r="C445" s="1353"/>
      <c r="D445" s="1740"/>
      <c r="E445" s="1740"/>
      <c r="F445" s="1740"/>
      <c r="G445" s="1353"/>
    </row>
    <row r="446" spans="1:7">
      <c r="A446" s="1353"/>
      <c r="B446" s="1353"/>
      <c r="C446" s="1353"/>
      <c r="D446" s="1740"/>
      <c r="E446" s="1740"/>
      <c r="F446" s="1740"/>
      <c r="G446" s="1353"/>
    </row>
    <row r="447" spans="1:7">
      <c r="A447" s="1353"/>
      <c r="B447" s="1353"/>
      <c r="C447" s="1353"/>
      <c r="D447" s="1740"/>
      <c r="E447" s="1740"/>
      <c r="F447" s="1740"/>
      <c r="G447" s="1353"/>
    </row>
    <row r="448" spans="1:7">
      <c r="A448" s="1353"/>
      <c r="B448" s="1353"/>
      <c r="C448" s="1353"/>
      <c r="D448" s="1740"/>
      <c r="E448" s="1740"/>
      <c r="F448" s="1740"/>
      <c r="G448" s="1353"/>
    </row>
    <row r="449" spans="1:9">
      <c r="A449" s="1353"/>
      <c r="B449" s="1353"/>
      <c r="C449" s="1353"/>
      <c r="D449" s="1740"/>
      <c r="E449" s="1740"/>
      <c r="F449" s="1740"/>
      <c r="G449" s="1353"/>
      <c r="H449" s="1353"/>
    </row>
    <row r="450" spans="1:9">
      <c r="A450" s="1353"/>
      <c r="B450" s="1353"/>
      <c r="C450" s="1353"/>
      <c r="D450" s="1740"/>
      <c r="E450" s="1740"/>
      <c r="F450" s="1740"/>
      <c r="G450" s="1353"/>
      <c r="H450" s="1353"/>
    </row>
    <row r="451" spans="1:9">
      <c r="A451" s="1353"/>
      <c r="B451" s="1353"/>
      <c r="C451" s="1353"/>
      <c r="D451" s="1740"/>
      <c r="E451" s="1740"/>
      <c r="F451" s="1740"/>
      <c r="G451" s="1353"/>
      <c r="H451" s="1353"/>
    </row>
    <row r="452" spans="1:9">
      <c r="A452" s="1353"/>
      <c r="B452" s="1353"/>
      <c r="C452" s="1353"/>
      <c r="D452" s="1740"/>
      <c r="E452" s="1740"/>
      <c r="F452" s="1740"/>
      <c r="G452" s="1353"/>
      <c r="H452" s="1353"/>
    </row>
    <row r="453" spans="1:9">
      <c r="A453" s="1353"/>
      <c r="B453" s="1353"/>
      <c r="C453" s="1353"/>
      <c r="D453" s="1740"/>
      <c r="E453" s="1740"/>
      <c r="F453" s="1740"/>
      <c r="G453" s="1353"/>
      <c r="H453" s="1353"/>
    </row>
    <row r="454" spans="1:9">
      <c r="A454" s="1353"/>
      <c r="B454" s="1353"/>
      <c r="C454" s="1353"/>
      <c r="D454" s="1740"/>
      <c r="E454" s="1740"/>
      <c r="F454" s="1740"/>
      <c r="G454" s="1353"/>
      <c r="H454" s="1353"/>
    </row>
    <row r="455" spans="1:9">
      <c r="A455" s="1353"/>
      <c r="B455" s="1353"/>
      <c r="C455" s="1353"/>
      <c r="D455" s="1740"/>
      <c r="E455" s="1740"/>
      <c r="F455" s="1740"/>
      <c r="G455" s="1353"/>
      <c r="H455" s="1353"/>
    </row>
    <row r="456" spans="1:9" s="533" customFormat="1">
      <c r="A456" s="499"/>
      <c r="B456" s="499"/>
      <c r="C456" s="499"/>
      <c r="D456" s="1740"/>
      <c r="E456" s="1740"/>
      <c r="F456" s="1740"/>
      <c r="G456" s="532"/>
      <c r="I456" s="1387"/>
    </row>
    <row r="457" spans="1:9" s="533" customFormat="1" ht="40.9" customHeight="1">
      <c r="A457" s="499"/>
      <c r="B457" s="499"/>
      <c r="C457" s="499"/>
      <c r="D457" s="1740"/>
      <c r="E457" s="1740"/>
      <c r="F457" s="1740"/>
      <c r="G457" s="532"/>
      <c r="I457" s="1387"/>
    </row>
    <row r="458" spans="1:9">
      <c r="D458" s="1604"/>
      <c r="E458" s="1604"/>
      <c r="F458" s="1604"/>
      <c r="G458" s="1353"/>
      <c r="H458" s="1353"/>
    </row>
    <row r="459" spans="1:9">
      <c r="A459" s="505"/>
      <c r="B459" s="1356" t="s">
        <v>294</v>
      </c>
      <c r="C459" s="531"/>
      <c r="D459" s="1740" t="s">
        <v>390</v>
      </c>
      <c r="E459" s="1740"/>
      <c r="F459" s="1740"/>
      <c r="G459" s="1353"/>
      <c r="H459" s="1353"/>
    </row>
    <row r="460" spans="1:9">
      <c r="D460" s="1740"/>
      <c r="E460" s="1740"/>
      <c r="F460" s="1740"/>
      <c r="G460" s="1353"/>
      <c r="H460" s="1353"/>
    </row>
    <row r="461" spans="1:9">
      <c r="D461" s="1740"/>
      <c r="E461" s="1740"/>
      <c r="F461" s="1740"/>
      <c r="G461" s="1353"/>
      <c r="H461" s="1353"/>
    </row>
    <row r="462" spans="1:9">
      <c r="D462" s="1570"/>
      <c r="E462" s="1570"/>
      <c r="F462" s="1570"/>
      <c r="G462" s="1353"/>
      <c r="H462" s="1353"/>
    </row>
    <row r="463" spans="1:9">
      <c r="B463" s="1356" t="s">
        <v>294</v>
      </c>
      <c r="C463" s="505"/>
      <c r="D463" s="1817" t="s">
        <v>606</v>
      </c>
      <c r="E463" s="1817"/>
      <c r="F463" s="1817"/>
      <c r="G463" s="1353"/>
      <c r="H463" s="1353"/>
    </row>
    <row r="464" spans="1:9">
      <c r="D464" s="1817"/>
      <c r="E464" s="1817"/>
      <c r="F464" s="1817"/>
      <c r="G464" s="1353"/>
      <c r="H464" s="1353"/>
    </row>
    <row r="465" spans="1:7">
      <c r="D465" s="1604"/>
      <c r="E465" s="1604"/>
      <c r="F465" s="1604"/>
      <c r="G465" s="1353"/>
    </row>
    <row r="466" spans="1:7">
      <c r="B466" s="1356" t="s">
        <v>294</v>
      </c>
      <c r="C466" s="505"/>
      <c r="D466" s="1817" t="s">
        <v>392</v>
      </c>
      <c r="E466" s="1817"/>
      <c r="F466" s="1817"/>
      <c r="G466" s="1353"/>
    </row>
    <row r="467" spans="1:7">
      <c r="D467" s="1817"/>
      <c r="E467" s="1817"/>
      <c r="F467" s="1817"/>
      <c r="G467" s="1353"/>
    </row>
    <row r="468" spans="1:7">
      <c r="D468" s="1817"/>
      <c r="E468" s="1817"/>
      <c r="F468" s="1817"/>
      <c r="G468" s="1353"/>
    </row>
    <row r="469" spans="1:7">
      <c r="D469" s="1817"/>
      <c r="E469" s="1817"/>
      <c r="F469" s="1817"/>
      <c r="G469" s="1353"/>
    </row>
    <row r="470" spans="1:7">
      <c r="B470" s="1356" t="s">
        <v>294</v>
      </c>
      <c r="D470" s="1817"/>
      <c r="E470" s="1817"/>
      <c r="F470" s="1817"/>
      <c r="G470" s="1353"/>
    </row>
    <row r="471" spans="1:7">
      <c r="A471" s="1353"/>
      <c r="B471" s="1353"/>
      <c r="C471" s="1353"/>
      <c r="D471" s="1817"/>
      <c r="E471" s="1817"/>
      <c r="F471" s="1817"/>
      <c r="G471" s="1353"/>
    </row>
    <row r="472" spans="1:7">
      <c r="A472" s="1353"/>
      <c r="C472" s="1353"/>
      <c r="D472" s="1817"/>
      <c r="E472" s="1817"/>
      <c r="F472" s="1817"/>
      <c r="G472" s="1353"/>
    </row>
    <row r="473" spans="1:7">
      <c r="A473" s="1353"/>
      <c r="B473" s="1356" t="s">
        <v>294</v>
      </c>
      <c r="C473" s="1353"/>
      <c r="D473" s="1817"/>
      <c r="E473" s="1817"/>
      <c r="F473" s="1817"/>
      <c r="G473" s="1353"/>
    </row>
    <row r="474" spans="1:7">
      <c r="A474" s="1353"/>
      <c r="B474" s="1353"/>
      <c r="C474" s="1353"/>
      <c r="D474" s="1817"/>
      <c r="E474" s="1817"/>
      <c r="F474" s="1817"/>
      <c r="G474" s="1353"/>
    </row>
    <row r="475" spans="1:7">
      <c r="A475" s="1353"/>
      <c r="C475" s="1353"/>
      <c r="D475" s="1817"/>
      <c r="E475" s="1817"/>
      <c r="F475" s="1817"/>
      <c r="G475" s="1353"/>
    </row>
    <row r="476" spans="1:7">
      <c r="A476" s="1353"/>
      <c r="C476" s="1353"/>
      <c r="D476" s="1817"/>
      <c r="E476" s="1817"/>
      <c r="F476" s="1817"/>
      <c r="G476" s="1353"/>
    </row>
    <row r="477" spans="1:7">
      <c r="A477" s="1353"/>
      <c r="C477" s="1353"/>
      <c r="D477" s="1817"/>
      <c r="E477" s="1817"/>
      <c r="F477" s="1817"/>
      <c r="G477" s="1353"/>
    </row>
    <row r="478" spans="1:7">
      <c r="A478" s="1353"/>
      <c r="B478" s="1356" t="s">
        <v>294</v>
      </c>
      <c r="C478" s="1353"/>
      <c r="D478" s="1817"/>
      <c r="E478" s="1817"/>
      <c r="F478" s="1817"/>
      <c r="G478" s="1353"/>
    </row>
    <row r="479" spans="1:7">
      <c r="A479" s="1353"/>
      <c r="C479" s="1353"/>
      <c r="D479" s="1817"/>
      <c r="E479" s="1817"/>
      <c r="F479" s="1817"/>
      <c r="G479" s="1353"/>
    </row>
    <row r="480" spans="1:7">
      <c r="A480" s="1353"/>
      <c r="B480" s="1356" t="s">
        <v>294</v>
      </c>
      <c r="C480" s="1353"/>
      <c r="D480" s="1817" t="s">
        <v>393</v>
      </c>
      <c r="E480" s="1817"/>
      <c r="F480" s="1817"/>
      <c r="G480" s="1353"/>
    </row>
    <row r="481" spans="1:9">
      <c r="A481" s="1353"/>
      <c r="B481" s="1353"/>
      <c r="C481" s="1353"/>
      <c r="D481" s="1817"/>
      <c r="E481" s="1817"/>
      <c r="F481" s="1817"/>
      <c r="G481" s="1353"/>
      <c r="H481" s="1353"/>
    </row>
    <row r="482" spans="1:9">
      <c r="A482" s="1353"/>
      <c r="B482" s="1353"/>
      <c r="C482" s="1353"/>
      <c r="D482" s="1817"/>
      <c r="E482" s="1817"/>
      <c r="F482" s="1817"/>
      <c r="G482" s="1353"/>
      <c r="H482" s="1353"/>
    </row>
    <row r="483" spans="1:9">
      <c r="A483" s="1353"/>
      <c r="B483" s="1353"/>
      <c r="C483" s="1353"/>
      <c r="D483" s="1817"/>
      <c r="E483" s="1817"/>
      <c r="F483" s="1817"/>
      <c r="G483" s="1353"/>
      <c r="H483" s="1353"/>
    </row>
    <row r="484" spans="1:9">
      <c r="D484" s="1817"/>
      <c r="E484" s="1817"/>
      <c r="F484" s="1817"/>
      <c r="G484" s="1352"/>
      <c r="H484" s="1353"/>
    </row>
    <row r="485" spans="1:9">
      <c r="D485" s="1604"/>
      <c r="E485" s="1604"/>
      <c r="F485" s="1604"/>
      <c r="G485" s="1352"/>
      <c r="H485" s="1353"/>
    </row>
    <row r="486" spans="1:9">
      <c r="B486" s="1356" t="s">
        <v>294</v>
      </c>
      <c r="D486" s="1813" t="s">
        <v>394</v>
      </c>
      <c r="E486" s="1813"/>
      <c r="F486" s="1813"/>
      <c r="G486" s="1352"/>
      <c r="H486" s="1353"/>
    </row>
    <row r="487" spans="1:9">
      <c r="A487" s="1604"/>
      <c r="B487" s="1604"/>
      <c r="D487" s="1352"/>
      <c r="E487" s="1352"/>
      <c r="F487" s="1352"/>
      <c r="G487" s="1352"/>
      <c r="H487" s="1353"/>
    </row>
    <row r="488" spans="1:9">
      <c r="A488" s="1723" t="s">
        <v>395</v>
      </c>
      <c r="B488" s="1723"/>
      <c r="C488" s="1723"/>
      <c r="D488" s="1723"/>
      <c r="E488" s="1723"/>
      <c r="F488" s="1723"/>
      <c r="G488" s="1723"/>
      <c r="H488" s="1395"/>
      <c r="I488" s="1396"/>
    </row>
    <row r="489" spans="1:9">
      <c r="A489" s="1604"/>
      <c r="B489" s="1604"/>
      <c r="D489" s="1352"/>
      <c r="E489" s="1352"/>
      <c r="F489" s="1352"/>
      <c r="G489" s="1352"/>
      <c r="H489" s="1353"/>
    </row>
    <row r="490" spans="1:9">
      <c r="D490" s="1719" t="s">
        <v>396</v>
      </c>
      <c r="E490" s="1719"/>
      <c r="F490" s="1719"/>
      <c r="G490" s="1352"/>
      <c r="H490" s="1353"/>
    </row>
    <row r="491" spans="1:9" s="502" customFormat="1">
      <c r="A491" s="510"/>
      <c r="B491" s="510"/>
      <c r="C491" s="507"/>
      <c r="D491" s="1720" t="s">
        <v>397</v>
      </c>
      <c r="E491" s="1720"/>
      <c r="F491" s="1720"/>
      <c r="G491" s="508"/>
      <c r="H491" s="1354"/>
      <c r="I491" s="1384"/>
    </row>
    <row r="492" spans="1:9" s="502" customFormat="1">
      <c r="A492" s="510"/>
      <c r="B492" s="510"/>
      <c r="C492" s="507"/>
      <c r="D492" s="1562"/>
      <c r="E492" s="440"/>
      <c r="F492" s="440"/>
      <c r="G492" s="508"/>
      <c r="H492" s="1354"/>
      <c r="I492" s="1384"/>
    </row>
    <row r="493" spans="1:9" s="502" customFormat="1">
      <c r="A493" s="505"/>
      <c r="B493" s="1356" t="s">
        <v>294</v>
      </c>
      <c r="C493" s="507"/>
      <c r="D493" s="1721" t="s">
        <v>398</v>
      </c>
      <c r="E493" s="1721"/>
      <c r="F493" s="1721"/>
      <c r="G493" s="508"/>
      <c r="H493" s="1354"/>
      <c r="I493" s="1384" t="s">
        <v>607</v>
      </c>
    </row>
    <row r="494" spans="1:9" s="502" customFormat="1">
      <c r="A494" s="505"/>
      <c r="B494" s="505"/>
      <c r="C494" s="507"/>
      <c r="D494" s="1721"/>
      <c r="E494" s="1721"/>
      <c r="F494" s="1721"/>
      <c r="G494" s="508"/>
      <c r="H494" s="1354"/>
      <c r="I494" s="1384"/>
    </row>
    <row r="495" spans="1:9" s="502" customFormat="1">
      <c r="A495" s="505"/>
      <c r="B495" s="505"/>
      <c r="C495" s="507"/>
      <c r="D495" s="1572"/>
      <c r="E495" s="440"/>
      <c r="F495" s="440"/>
      <c r="G495" s="508"/>
      <c r="H495" s="1354"/>
      <c r="I495" s="1384"/>
    </row>
    <row r="496" spans="1:9" ht="12.75" customHeight="1">
      <c r="B496" s="1356" t="s">
        <v>294</v>
      </c>
      <c r="D496" s="1722" t="s">
        <v>608</v>
      </c>
      <c r="E496" s="1722"/>
      <c r="F496" s="1722"/>
      <c r="G496" s="1352"/>
      <c r="H496" s="1353"/>
      <c r="I496" s="1355" t="s">
        <v>609</v>
      </c>
    </row>
    <row r="497" spans="1:9">
      <c r="A497" s="505"/>
      <c r="D497" s="1722"/>
      <c r="E497" s="1722"/>
      <c r="F497" s="1722"/>
      <c r="G497" s="1352"/>
      <c r="H497" s="1353"/>
    </row>
    <row r="498" spans="1:9">
      <c r="A498" s="505"/>
      <c r="B498" s="505"/>
      <c r="D498" s="1722"/>
      <c r="E498" s="1722"/>
      <c r="F498" s="1722"/>
      <c r="G498" s="1352"/>
      <c r="H498" s="1353"/>
    </row>
    <row r="499" spans="1:9">
      <c r="A499" s="505"/>
      <c r="B499" s="505"/>
      <c r="D499" s="1722"/>
      <c r="E499" s="1722"/>
      <c r="F499" s="1722"/>
      <c r="G499" s="1352"/>
      <c r="H499" s="1353"/>
    </row>
    <row r="500" spans="1:9">
      <c r="A500" s="505"/>
      <c r="D500" s="584"/>
      <c r="E500" s="584"/>
      <c r="F500" s="584"/>
      <c r="G500" s="1353"/>
      <c r="H500" s="1353"/>
    </row>
    <row r="501" spans="1:9">
      <c r="A501" s="505"/>
      <c r="B501" s="1356" t="s">
        <v>294</v>
      </c>
      <c r="D501" s="1742" t="s">
        <v>401</v>
      </c>
      <c r="E501" s="1742"/>
      <c r="F501" s="1742"/>
      <c r="G501" s="1353"/>
      <c r="H501" s="1353"/>
      <c r="I501" s="1355" t="s">
        <v>610</v>
      </c>
    </row>
    <row r="502" spans="1:9">
      <c r="A502" s="505"/>
      <c r="B502" s="505"/>
      <c r="D502" s="1572"/>
      <c r="E502" s="440"/>
      <c r="F502" s="440"/>
      <c r="G502" s="1353"/>
      <c r="H502" s="1353"/>
    </row>
    <row r="503" spans="1:9">
      <c r="A503" s="505"/>
      <c r="B503" s="1356" t="s">
        <v>294</v>
      </c>
      <c r="D503" s="1740" t="s">
        <v>402</v>
      </c>
      <c r="E503" s="1740"/>
      <c r="F503" s="1740"/>
      <c r="G503" s="1353"/>
      <c r="H503" s="1353"/>
      <c r="I503" s="1355" t="s">
        <v>610</v>
      </c>
    </row>
    <row r="504" spans="1:9">
      <c r="A504" s="505"/>
      <c r="D504" s="1740"/>
      <c r="E504" s="1740"/>
      <c r="F504" s="1740"/>
      <c r="G504" s="1353"/>
      <c r="H504" s="1353"/>
    </row>
    <row r="505" spans="1:9">
      <c r="A505" s="1615"/>
      <c r="B505" s="1615"/>
      <c r="D505" s="1605"/>
      <c r="E505" s="440"/>
      <c r="F505" s="440"/>
      <c r="G505" s="1353"/>
      <c r="H505" s="1353"/>
    </row>
    <row r="506" spans="1:9">
      <c r="A506" s="1615"/>
      <c r="B506" s="1356" t="s">
        <v>294</v>
      </c>
      <c r="D506" s="1742" t="s">
        <v>403</v>
      </c>
      <c r="E506" s="1742"/>
      <c r="F506" s="1742"/>
      <c r="G506" s="1353"/>
      <c r="H506" s="1353"/>
      <c r="I506" s="1355" t="s">
        <v>611</v>
      </c>
    </row>
    <row r="507" spans="1:9">
      <c r="A507" s="505"/>
      <c r="B507" s="505"/>
      <c r="D507" s="1604"/>
      <c r="E507" s="1352"/>
      <c r="F507" s="1352"/>
      <c r="G507" s="1352"/>
      <c r="H507" s="1353"/>
    </row>
    <row r="508" spans="1:9">
      <c r="A508" s="1723" t="s">
        <v>404</v>
      </c>
      <c r="B508" s="1723"/>
      <c r="C508" s="1723"/>
      <c r="D508" s="1723"/>
      <c r="E508" s="1723"/>
      <c r="F508" s="1723"/>
      <c r="G508" s="1723"/>
      <c r="H508" s="1395"/>
      <c r="I508" s="1396"/>
    </row>
    <row r="509" spans="1:9" s="465" customFormat="1" ht="12" customHeight="1">
      <c r="A509" s="505"/>
      <c r="B509" s="505"/>
      <c r="C509" s="509"/>
      <c r="D509" s="1572"/>
      <c r="E509" s="440"/>
      <c r="F509" s="440"/>
      <c r="G509" s="440"/>
      <c r="H509" s="1351"/>
      <c r="I509" s="391"/>
    </row>
    <row r="510" spans="1:9" s="465" customFormat="1">
      <c r="A510" s="507"/>
      <c r="B510" s="507"/>
      <c r="C510" s="1613"/>
      <c r="D510" s="1845" t="s">
        <v>405</v>
      </c>
      <c r="E510" s="1845"/>
      <c r="F510" s="1845"/>
      <c r="G510" s="454"/>
      <c r="H510" s="1351"/>
      <c r="I510" s="391"/>
    </row>
    <row r="511" spans="1:9" s="465" customFormat="1">
      <c r="A511" s="507"/>
      <c r="B511" s="507"/>
      <c r="C511" s="1613"/>
      <c r="D511" s="553" t="s">
        <v>612</v>
      </c>
      <c r="E511" s="553"/>
      <c r="F511" s="553"/>
      <c r="G511" s="454"/>
      <c r="H511" s="1351"/>
      <c r="I511" s="391"/>
    </row>
    <row r="512" spans="1:9" s="465" customFormat="1">
      <c r="A512" s="507"/>
      <c r="B512" s="507"/>
      <c r="C512" s="1613"/>
      <c r="D512" s="553" t="s">
        <v>613</v>
      </c>
      <c r="E512" s="553"/>
      <c r="F512" s="553"/>
      <c r="G512" s="454"/>
      <c r="H512" s="1351"/>
      <c r="I512" s="391"/>
    </row>
    <row r="513" spans="1:9" s="465" customFormat="1">
      <c r="A513" s="507"/>
      <c r="B513" s="507"/>
      <c r="C513" s="1613"/>
      <c r="D513" s="1617"/>
      <c r="E513" s="1617"/>
      <c r="F513" s="1617"/>
      <c r="G513" s="454"/>
      <c r="H513" s="1351"/>
      <c r="I513" s="391"/>
    </row>
    <row r="514" spans="1:9" s="465" customFormat="1" ht="13.9" customHeight="1">
      <c r="A514" s="503"/>
      <c r="B514" s="1356" t="s">
        <v>294</v>
      </c>
      <c r="C514" s="506"/>
      <c r="D514" s="1715" t="s">
        <v>614</v>
      </c>
      <c r="E514" s="1715"/>
      <c r="F514" s="1715"/>
      <c r="G514" s="440"/>
      <c r="H514" s="1351"/>
      <c r="I514" s="391" t="s">
        <v>615</v>
      </c>
    </row>
    <row r="515" spans="1:9" s="465" customFormat="1">
      <c r="A515" s="503"/>
      <c r="B515" s="503"/>
      <c r="C515" s="506"/>
      <c r="D515" s="1715"/>
      <c r="E515" s="1715"/>
      <c r="F515" s="1715"/>
      <c r="G515" s="440"/>
      <c r="H515" s="1351"/>
      <c r="I515" s="391"/>
    </row>
    <row r="516" spans="1:9" s="465" customFormat="1">
      <c r="A516" s="503"/>
      <c r="B516" s="503"/>
      <c r="C516" s="506"/>
      <c r="D516" s="1558"/>
      <c r="E516" s="1558"/>
      <c r="F516" s="1558"/>
      <c r="G516" s="440"/>
      <c r="H516" s="1351"/>
      <c r="I516" s="1351"/>
    </row>
    <row r="517" spans="1:9" s="465" customFormat="1">
      <c r="A517" s="503"/>
      <c r="B517" s="1356" t="s">
        <v>294</v>
      </c>
      <c r="C517" s="509"/>
      <c r="D517" s="1715" t="s">
        <v>412</v>
      </c>
      <c r="E517" s="1715"/>
      <c r="F517" s="1715"/>
      <c r="G517" s="440"/>
      <c r="H517" s="1351"/>
      <c r="I517" s="391" t="s">
        <v>616</v>
      </c>
    </row>
    <row r="518" spans="1:9" s="465" customFormat="1">
      <c r="A518" s="503"/>
      <c r="B518" s="503"/>
      <c r="C518" s="509"/>
      <c r="D518" s="1715"/>
      <c r="E518" s="1715"/>
      <c r="F518" s="1715"/>
      <c r="G518" s="440"/>
      <c r="H518" s="1351"/>
      <c r="I518" s="391"/>
    </row>
    <row r="519" spans="1:9" s="465" customFormat="1">
      <c r="A519" s="503"/>
      <c r="B519" s="503"/>
      <c r="C519" s="506"/>
      <c r="D519" s="1715"/>
      <c r="E519" s="1715"/>
      <c r="F519" s="1715"/>
      <c r="G519" s="440"/>
      <c r="H519" s="1351"/>
      <c r="I519" s="391"/>
    </row>
    <row r="520" spans="1:9" s="465" customFormat="1">
      <c r="A520" s="503"/>
      <c r="B520" s="503"/>
      <c r="C520" s="506"/>
      <c r="D520" s="534"/>
      <c r="E520" s="440"/>
      <c r="F520" s="1572"/>
      <c r="G520" s="440"/>
      <c r="H520" s="1351"/>
      <c r="I520" s="391"/>
    </row>
    <row r="521" spans="1:9" s="465" customFormat="1" ht="13.35" customHeight="1">
      <c r="A521" s="503"/>
      <c r="B521" s="1356" t="s">
        <v>294</v>
      </c>
      <c r="C521" s="506"/>
      <c r="D521" s="1825" t="s">
        <v>423</v>
      </c>
      <c r="E521" s="1825"/>
      <c r="F521" s="1825"/>
      <c r="G521" s="440"/>
      <c r="H521" s="1351"/>
      <c r="I521" s="391" t="s">
        <v>616</v>
      </c>
    </row>
    <row r="522" spans="1:9" s="465" customFormat="1">
      <c r="A522" s="503"/>
      <c r="B522" s="503"/>
      <c r="C522" s="506"/>
      <c r="D522" s="1825"/>
      <c r="E522" s="1825"/>
      <c r="F522" s="1825"/>
      <c r="G522" s="440"/>
      <c r="H522" s="1351"/>
      <c r="I522" s="391"/>
    </row>
    <row r="523" spans="1:9" s="465" customFormat="1" ht="12" customHeight="1">
      <c r="A523" s="1604"/>
      <c r="B523" s="1604"/>
      <c r="C523" s="512"/>
      <c r="D523" s="1604"/>
      <c r="E523" s="440"/>
      <c r="F523" s="1603"/>
      <c r="G523" s="440"/>
      <c r="H523" s="1351"/>
      <c r="I523" s="391"/>
    </row>
    <row r="524" spans="1:9">
      <c r="A524" s="1723" t="s">
        <v>413</v>
      </c>
      <c r="B524" s="1723"/>
      <c r="C524" s="1723"/>
      <c r="D524" s="1723"/>
      <c r="E524" s="1723"/>
      <c r="F524" s="1723"/>
      <c r="G524" s="1723"/>
      <c r="H524" s="1395"/>
      <c r="I524" s="1396"/>
    </row>
    <row r="525" spans="1:9">
      <c r="A525" s="1604"/>
      <c r="B525" s="1604"/>
      <c r="C525" s="531"/>
      <c r="D525" s="1352"/>
      <c r="E525" s="1352"/>
      <c r="F525" s="536"/>
      <c r="G525" s="1352"/>
      <c r="H525" s="1353"/>
    </row>
    <row r="526" spans="1:9">
      <c r="B526" s="1811" t="s">
        <v>334</v>
      </c>
      <c r="C526" s="1811"/>
      <c r="D526" s="1811"/>
      <c r="E526" s="1811"/>
      <c r="F526" s="1811"/>
      <c r="G526" s="1352"/>
      <c r="H526" s="1353"/>
    </row>
    <row r="527" spans="1:9">
      <c r="A527" s="1604"/>
      <c r="B527" s="1604"/>
      <c r="C527" s="531"/>
      <c r="D527" s="1604"/>
      <c r="E527" s="1352"/>
      <c r="F527" s="1604"/>
      <c r="G527" s="1352"/>
      <c r="H527" s="1353"/>
    </row>
    <row r="528" spans="1:9">
      <c r="A528" s="1772" t="s">
        <v>414</v>
      </c>
      <c r="B528" s="1772"/>
      <c r="C528" s="1772"/>
      <c r="D528" s="1772"/>
      <c r="E528" s="1772"/>
      <c r="F528" s="1772"/>
      <c r="G528" s="1772"/>
      <c r="H528" s="1395"/>
      <c r="I528" s="1396"/>
    </row>
    <row r="529" spans="1:9">
      <c r="A529" s="1604"/>
      <c r="B529" s="1604"/>
      <c r="C529" s="531"/>
      <c r="D529" s="1604"/>
      <c r="E529" s="1352"/>
      <c r="F529" s="1604"/>
      <c r="G529" s="1352"/>
      <c r="H529" s="1353"/>
    </row>
    <row r="530" spans="1:9">
      <c r="C530" s="531"/>
      <c r="D530" s="1739" t="s">
        <v>415</v>
      </c>
      <c r="E530" s="1739"/>
      <c r="F530" s="1739"/>
      <c r="G530" s="1352"/>
      <c r="H530" s="1353"/>
    </row>
    <row r="531" spans="1:9">
      <c r="C531" s="531"/>
      <c r="D531" s="1742" t="s">
        <v>416</v>
      </c>
      <c r="E531" s="1742"/>
      <c r="F531" s="1742"/>
      <c r="G531" s="1352"/>
      <c r="H531" s="1353"/>
    </row>
    <row r="532" spans="1:9">
      <c r="C532" s="531"/>
      <c r="D532" s="1572"/>
      <c r="E532" s="1572"/>
      <c r="F532" s="1572"/>
      <c r="G532" s="1352"/>
      <c r="H532" s="1353"/>
    </row>
    <row r="533" spans="1:9" ht="13.9" customHeight="1">
      <c r="A533" s="505"/>
      <c r="B533" s="1356" t="s">
        <v>294</v>
      </c>
      <c r="C533" s="531"/>
      <c r="D533" s="1742" t="s">
        <v>417</v>
      </c>
      <c r="E533" s="1742"/>
      <c r="F533" s="1742"/>
      <c r="G533" s="1353"/>
      <c r="H533" s="1353"/>
      <c r="I533" s="1355" t="s">
        <v>617</v>
      </c>
    </row>
    <row r="534" spans="1:9" ht="13.9" customHeight="1">
      <c r="A534" s="531"/>
      <c r="B534" s="531"/>
      <c r="C534" s="531"/>
      <c r="D534" s="1572"/>
      <c r="E534" s="388"/>
      <c r="F534" s="388"/>
      <c r="G534" s="1353"/>
      <c r="H534" s="1353"/>
    </row>
    <row r="535" spans="1:9">
      <c r="A535" s="505"/>
      <c r="B535" s="1356" t="s">
        <v>294</v>
      </c>
      <c r="C535" s="531"/>
      <c r="D535" s="1740" t="s">
        <v>418</v>
      </c>
      <c r="E535" s="1740"/>
      <c r="F535" s="1740"/>
      <c r="G535" s="1353"/>
      <c r="H535" s="1353"/>
      <c r="I535" s="1355" t="s">
        <v>617</v>
      </c>
    </row>
    <row r="536" spans="1:9">
      <c r="A536" s="531"/>
      <c r="B536" s="531"/>
      <c r="C536" s="531"/>
      <c r="D536" s="1740"/>
      <c r="E536" s="1740"/>
      <c r="F536" s="1740"/>
      <c r="G536" s="1353"/>
      <c r="H536" s="1353"/>
    </row>
    <row r="537" spans="1:9">
      <c r="A537" s="531"/>
      <c r="B537" s="531"/>
      <c r="C537" s="531"/>
      <c r="D537" s="1604"/>
      <c r="E537" s="1604"/>
      <c r="F537" s="1604"/>
      <c r="G537" s="1353"/>
      <c r="H537" s="1353"/>
    </row>
    <row r="538" spans="1:9">
      <c r="A538" s="505"/>
      <c r="B538" s="1356" t="s">
        <v>294</v>
      </c>
      <c r="C538" s="531"/>
      <c r="D538" s="1740" t="s">
        <v>419</v>
      </c>
      <c r="E538" s="1740"/>
      <c r="F538" s="1740"/>
      <c r="G538" s="1353"/>
      <c r="H538" s="1353"/>
      <c r="I538" s="1355" t="s">
        <v>618</v>
      </c>
    </row>
    <row r="539" spans="1:9">
      <c r="A539" s="531"/>
      <c r="B539" s="531"/>
      <c r="C539" s="531"/>
      <c r="D539" s="1740"/>
      <c r="E539" s="1740"/>
      <c r="F539" s="1740"/>
      <c r="G539" s="1353"/>
      <c r="H539" s="1353"/>
    </row>
    <row r="540" spans="1:9">
      <c r="A540" s="531"/>
      <c r="B540" s="531"/>
      <c r="C540" s="531"/>
      <c r="D540" s="1604"/>
      <c r="E540" s="1604"/>
      <c r="F540" s="1604"/>
      <c r="G540" s="1353"/>
      <c r="H540" s="1353"/>
    </row>
    <row r="541" spans="1:9">
      <c r="A541" s="505"/>
      <c r="B541" s="1356" t="s">
        <v>294</v>
      </c>
      <c r="C541" s="531"/>
      <c r="D541" s="1740" t="s">
        <v>420</v>
      </c>
      <c r="E541" s="1740"/>
      <c r="F541" s="1740"/>
      <c r="G541" s="1353"/>
      <c r="H541" s="1353"/>
      <c r="I541" s="1355" t="s">
        <v>619</v>
      </c>
    </row>
    <row r="542" spans="1:9">
      <c r="A542" s="531"/>
      <c r="B542" s="531"/>
      <c r="C542" s="531"/>
      <c r="D542" s="1740"/>
      <c r="E542" s="1740"/>
      <c r="F542" s="1740"/>
      <c r="G542" s="1353"/>
      <c r="H542" s="1353"/>
    </row>
    <row r="543" spans="1:9">
      <c r="A543" s="531"/>
      <c r="B543" s="531"/>
      <c r="C543" s="531"/>
      <c r="D543" s="1604"/>
      <c r="E543" s="1604"/>
      <c r="F543" s="1604"/>
      <c r="G543" s="1353"/>
      <c r="H543" s="1353"/>
    </row>
    <row r="544" spans="1:9">
      <c r="A544" s="505"/>
      <c r="B544" s="1356" t="s">
        <v>294</v>
      </c>
      <c r="C544" s="531"/>
      <c r="D544" s="1740" t="s">
        <v>421</v>
      </c>
      <c r="E544" s="1740"/>
      <c r="F544" s="1740"/>
      <c r="G544" s="1353"/>
      <c r="H544" s="1353"/>
      <c r="I544" s="1355" t="s">
        <v>620</v>
      </c>
    </row>
    <row r="545" spans="1:9">
      <c r="A545" s="531"/>
      <c r="B545" s="531"/>
      <c r="C545" s="531"/>
      <c r="D545" s="1740"/>
      <c r="E545" s="1740"/>
      <c r="F545" s="1740"/>
      <c r="G545" s="1353"/>
      <c r="H545" s="1353"/>
    </row>
    <row r="546" spans="1:9">
      <c r="A546" s="531"/>
      <c r="B546" s="531"/>
      <c r="C546" s="531"/>
      <c r="D546" s="1740"/>
      <c r="E546" s="1740"/>
      <c r="F546" s="1740"/>
      <c r="G546" s="1353"/>
      <c r="H546" s="1353"/>
    </row>
    <row r="547" spans="1:9">
      <c r="A547" s="531"/>
      <c r="B547" s="531"/>
      <c r="C547" s="531"/>
      <c r="D547" s="1604"/>
      <c r="E547" s="1604"/>
      <c r="F547" s="1604"/>
      <c r="G547" s="1352"/>
      <c r="H547" s="1353"/>
    </row>
    <row r="548" spans="1:9">
      <c r="A548" s="505"/>
      <c r="B548" s="1356" t="s">
        <v>294</v>
      </c>
      <c r="C548" s="531"/>
      <c r="D548" s="1825" t="s">
        <v>422</v>
      </c>
      <c r="E548" s="1825"/>
      <c r="F548" s="1825"/>
      <c r="G548" s="1352"/>
      <c r="H548" s="1353"/>
      <c r="I548" s="1355" t="s">
        <v>617</v>
      </c>
    </row>
    <row r="549" spans="1:9">
      <c r="A549" s="531"/>
      <c r="B549" s="531"/>
      <c r="C549" s="531"/>
      <c r="D549" s="1825"/>
      <c r="E549" s="1825"/>
      <c r="F549" s="1825"/>
      <c r="G549" s="1352"/>
      <c r="H549" s="1353"/>
    </row>
    <row r="550" spans="1:9">
      <c r="A550" s="531"/>
      <c r="B550" s="531"/>
      <c r="C550" s="531"/>
      <c r="D550" s="1604"/>
      <c r="E550" s="1604"/>
      <c r="F550" s="1604"/>
      <c r="G550" s="1352"/>
      <c r="H550" s="1353"/>
    </row>
    <row r="551" spans="1:9">
      <c r="A551" s="505"/>
      <c r="B551" s="1356" t="s">
        <v>294</v>
      </c>
      <c r="C551" s="531"/>
      <c r="D551" s="1740" t="s">
        <v>424</v>
      </c>
      <c r="E551" s="1740"/>
      <c r="F551" s="1740"/>
      <c r="G551" s="1352"/>
      <c r="H551" s="1353"/>
      <c r="I551" s="1355" t="s">
        <v>617</v>
      </c>
    </row>
    <row r="552" spans="1:9">
      <c r="A552" s="531"/>
      <c r="B552" s="531"/>
      <c r="C552" s="531"/>
      <c r="D552" s="1740"/>
      <c r="E552" s="1740"/>
      <c r="F552" s="1740"/>
      <c r="G552" s="521"/>
      <c r="H552" s="1353"/>
    </row>
    <row r="553" spans="1:9">
      <c r="A553" s="531"/>
      <c r="B553" s="531"/>
      <c r="C553" s="531"/>
      <c r="D553" s="1604"/>
      <c r="E553" s="1604"/>
      <c r="F553" s="1604"/>
      <c r="G553" s="521"/>
      <c r="H553" s="1353"/>
    </row>
    <row r="554" spans="1:9">
      <c r="A554" s="505"/>
      <c r="B554" s="1356" t="s">
        <v>294</v>
      </c>
      <c r="C554" s="531"/>
      <c r="D554" s="1742" t="s">
        <v>425</v>
      </c>
      <c r="E554" s="1742"/>
      <c r="F554" s="1742"/>
      <c r="G554" s="521"/>
      <c r="H554" s="1353"/>
      <c r="I554" s="1355" t="s">
        <v>621</v>
      </c>
    </row>
    <row r="555" spans="1:9">
      <c r="A555" s="1615"/>
      <c r="B555" s="1615"/>
      <c r="C555" s="531"/>
      <c r="D555" s="1742" t="s">
        <v>426</v>
      </c>
      <c r="E555" s="1742"/>
      <c r="F555" s="1742"/>
      <c r="G555" s="521"/>
      <c r="H555" s="1353"/>
    </row>
    <row r="556" spans="1:9">
      <c r="A556" s="1615"/>
      <c r="B556" s="1615"/>
      <c r="C556" s="531"/>
      <c r="D556" s="440"/>
      <c r="E556" s="1812" t="s">
        <v>427</v>
      </c>
      <c r="F556" s="1812"/>
      <c r="G556" s="521"/>
      <c r="H556" s="1353"/>
    </row>
    <row r="557" spans="1:9">
      <c r="A557" s="505"/>
      <c r="B557" s="505"/>
      <c r="C557" s="531"/>
      <c r="D557" s="1352"/>
      <c r="E557" s="1604"/>
      <c r="F557" s="1604"/>
      <c r="G557" s="521"/>
      <c r="H557" s="1353"/>
    </row>
    <row r="558" spans="1:9">
      <c r="A558" s="505"/>
      <c r="B558" s="1356" t="s">
        <v>294</v>
      </c>
      <c r="C558" s="531"/>
      <c r="D558" s="1838" t="s">
        <v>428</v>
      </c>
      <c r="E558" s="1838"/>
      <c r="F558" s="1838"/>
      <c r="G558" s="521"/>
      <c r="H558" s="1353"/>
      <c r="I558" s="1355" t="s">
        <v>622</v>
      </c>
    </row>
    <row r="559" spans="1:9">
      <c r="C559" s="531"/>
      <c r="D559" s="1740" t="s">
        <v>429</v>
      </c>
      <c r="E559" s="1740"/>
      <c r="F559" s="1740"/>
      <c r="G559" s="521"/>
      <c r="H559" s="1353"/>
    </row>
    <row r="560" spans="1:9">
      <c r="A560" s="531"/>
      <c r="B560" s="531"/>
      <c r="C560" s="531"/>
      <c r="D560" s="1740"/>
      <c r="E560" s="1740"/>
      <c r="F560" s="1740"/>
      <c r="G560" s="521"/>
      <c r="H560" s="1353"/>
    </row>
    <row r="561" spans="1:9">
      <c r="A561" s="531"/>
      <c r="B561" s="531"/>
      <c r="C561" s="531"/>
      <c r="D561" s="1740"/>
      <c r="E561" s="1740"/>
      <c r="F561" s="1740"/>
      <c r="G561" s="521"/>
      <c r="H561" s="1353"/>
    </row>
    <row r="562" spans="1:9">
      <c r="A562" s="531"/>
      <c r="B562" s="531"/>
      <c r="C562" s="531"/>
      <c r="D562" s="1604"/>
      <c r="E562" s="1604"/>
      <c r="F562" s="1604"/>
      <c r="G562" s="521"/>
      <c r="H562" s="1353"/>
    </row>
    <row r="563" spans="1:9">
      <c r="A563" s="505"/>
      <c r="B563" s="1356" t="s">
        <v>294</v>
      </c>
      <c r="C563" s="531"/>
      <c r="D563" s="1740" t="s">
        <v>430</v>
      </c>
      <c r="E563" s="1740"/>
      <c r="F563" s="1740"/>
      <c r="G563" s="521"/>
      <c r="H563" s="1353"/>
      <c r="I563" s="1355" t="s">
        <v>623</v>
      </c>
    </row>
    <row r="564" spans="1:9">
      <c r="A564" s="505"/>
      <c r="B564" s="505"/>
      <c r="C564" s="531"/>
      <c r="D564" s="1740"/>
      <c r="E564" s="1740"/>
      <c r="F564" s="1740"/>
      <c r="G564" s="521"/>
      <c r="H564" s="1353"/>
    </row>
    <row r="565" spans="1:9">
      <c r="A565" s="505"/>
      <c r="B565" s="505"/>
      <c r="C565" s="531"/>
      <c r="D565" s="1740"/>
      <c r="E565" s="1740"/>
      <c r="F565" s="1740"/>
      <c r="G565" s="521"/>
      <c r="H565" s="1353"/>
    </row>
    <row r="566" spans="1:9">
      <c r="A566" s="505"/>
      <c r="B566" s="505"/>
      <c r="C566" s="531"/>
      <c r="D566" s="1740"/>
      <c r="E566" s="1740"/>
      <c r="F566" s="1740"/>
      <c r="G566" s="521"/>
      <c r="H566" s="1353"/>
    </row>
    <row r="567" spans="1:9">
      <c r="A567" s="505"/>
      <c r="B567" s="505"/>
      <c r="C567" s="531"/>
      <c r="D567" s="1604"/>
      <c r="E567" s="1604"/>
      <c r="F567" s="1604"/>
      <c r="G567" s="521"/>
      <c r="H567" s="1353"/>
    </row>
    <row r="568" spans="1:9">
      <c r="A568" s="1723" t="s">
        <v>431</v>
      </c>
      <c r="B568" s="1723"/>
      <c r="C568" s="1723"/>
      <c r="D568" s="1723"/>
      <c r="E568" s="1723"/>
      <c r="F568" s="1723"/>
      <c r="G568" s="1723"/>
      <c r="H568" s="1395"/>
      <c r="I568" s="1396"/>
    </row>
    <row r="569" spans="1:9">
      <c r="A569" s="531"/>
      <c r="B569" s="531"/>
      <c r="C569" s="531"/>
      <c r="D569" s="1352"/>
      <c r="E569" s="1604"/>
      <c r="F569" s="1604"/>
      <c r="G569" s="521"/>
      <c r="H569" s="1353"/>
    </row>
    <row r="570" spans="1:9" ht="12.75" customHeight="1">
      <c r="C570" s="1614"/>
      <c r="D570" s="1810" t="s">
        <v>432</v>
      </c>
      <c r="E570" s="1810"/>
      <c r="F570" s="1810"/>
      <c r="G570" s="521"/>
      <c r="H570" s="1353"/>
    </row>
    <row r="571" spans="1:9">
      <c r="A571" s="503"/>
      <c r="B571" s="503"/>
      <c r="C571" s="503"/>
      <c r="D571" s="1745" t="s">
        <v>433</v>
      </c>
      <c r="E571" s="1745"/>
      <c r="F571" s="1745"/>
      <c r="G571" s="521"/>
      <c r="H571" s="1353"/>
    </row>
    <row r="572" spans="1:9">
      <c r="A572" s="1353"/>
      <c r="B572" s="1353"/>
      <c r="C572" s="503"/>
      <c r="D572" s="537"/>
      <c r="E572" s="1352"/>
      <c r="F572" s="1352"/>
      <c r="G572" s="521"/>
      <c r="H572" s="1353"/>
      <c r="I572" s="1355" t="s">
        <v>624</v>
      </c>
    </row>
    <row r="573" spans="1:9">
      <c r="A573" s="503"/>
      <c r="B573" s="1356" t="s">
        <v>294</v>
      </c>
      <c r="D573" s="1745" t="s">
        <v>434</v>
      </c>
      <c r="E573" s="1745"/>
      <c r="F573" s="1745"/>
      <c r="G573" s="521"/>
      <c r="H573" s="1353"/>
    </row>
    <row r="574" spans="1:9">
      <c r="A574" s="1615"/>
      <c r="B574" s="1615"/>
      <c r="D574" s="1358"/>
      <c r="E574" s="1352"/>
      <c r="F574" s="1352"/>
      <c r="G574" s="1352"/>
      <c r="H574" s="1353"/>
    </row>
    <row r="575" spans="1:9">
      <c r="A575" s="1615"/>
      <c r="B575" s="1356" t="s">
        <v>294</v>
      </c>
      <c r="D575" s="1722" t="s">
        <v>435</v>
      </c>
      <c r="E575" s="1722"/>
      <c r="F575" s="1722"/>
      <c r="G575" s="1352"/>
      <c r="H575" s="1353"/>
      <c r="I575" s="1355" t="s">
        <v>625</v>
      </c>
    </row>
    <row r="576" spans="1:9">
      <c r="A576" s="1615"/>
      <c r="B576" s="1615"/>
      <c r="D576" s="1722"/>
      <c r="E576" s="1722"/>
      <c r="F576" s="1722"/>
      <c r="G576" s="1353"/>
      <c r="H576" s="1353"/>
      <c r="I576" s="1355" t="s">
        <v>626</v>
      </c>
    </row>
    <row r="577" spans="1:9">
      <c r="A577" s="1615"/>
      <c r="B577" s="1615"/>
      <c r="D577" s="1722"/>
      <c r="E577" s="1722"/>
      <c r="F577" s="1722"/>
      <c r="G577" s="1353"/>
      <c r="H577" s="1353"/>
    </row>
    <row r="578" spans="1:9">
      <c r="A578" s="1615"/>
      <c r="B578" s="1615"/>
      <c r="D578" s="1722"/>
      <c r="E578" s="1722"/>
      <c r="F578" s="1722"/>
      <c r="G578" s="1353"/>
      <c r="H578" s="1353"/>
    </row>
    <row r="579" spans="1:9">
      <c r="A579" s="1615"/>
      <c r="B579" s="1356" t="s">
        <v>294</v>
      </c>
      <c r="D579" s="1722" t="s">
        <v>436</v>
      </c>
      <c r="E579" s="1722"/>
      <c r="F579" s="1722"/>
      <c r="G579" s="1353"/>
      <c r="H579" s="1353"/>
    </row>
    <row r="580" spans="1:9">
      <c r="A580" s="1615"/>
      <c r="B580" s="1615"/>
      <c r="D580" s="1722"/>
      <c r="E580" s="1722"/>
      <c r="F580" s="1722"/>
      <c r="G580" s="1353"/>
      <c r="H580" s="1353"/>
    </row>
    <row r="581" spans="1:9">
      <c r="A581" s="1615"/>
      <c r="B581" s="1615"/>
      <c r="D581" s="1722"/>
      <c r="E581" s="1722"/>
      <c r="F581" s="1722"/>
      <c r="G581" s="1353"/>
      <c r="H581" s="1353"/>
    </row>
    <row r="582" spans="1:9">
      <c r="A582" s="1615"/>
      <c r="B582" s="1615"/>
      <c r="D582" s="1722"/>
      <c r="E582" s="1722"/>
      <c r="F582" s="1722"/>
      <c r="G582" s="1353"/>
      <c r="H582" s="1353"/>
    </row>
    <row r="583" spans="1:9">
      <c r="A583" s="1615"/>
      <c r="B583" s="1615"/>
      <c r="D583" s="1563"/>
      <c r="E583" s="1563"/>
      <c r="F583" s="1563"/>
      <c r="G583" s="1353"/>
      <c r="H583" s="1353"/>
    </row>
    <row r="584" spans="1:9">
      <c r="A584" s="1615"/>
      <c r="B584" s="1356" t="s">
        <v>294</v>
      </c>
      <c r="D584" s="1722" t="s">
        <v>437</v>
      </c>
      <c r="E584" s="1722"/>
      <c r="F584" s="1722"/>
      <c r="G584" s="1353"/>
      <c r="H584" s="1353"/>
    </row>
    <row r="585" spans="1:9">
      <c r="A585" s="1615"/>
      <c r="B585" s="1615"/>
      <c r="D585" s="1722"/>
      <c r="E585" s="1722"/>
      <c r="F585" s="1722"/>
      <c r="G585" s="1353"/>
      <c r="H585" s="1353"/>
    </row>
    <row r="586" spans="1:9">
      <c r="A586" s="1615"/>
      <c r="B586" s="1615"/>
      <c r="D586" s="537"/>
      <c r="E586" s="1352"/>
      <c r="F586" s="1352"/>
      <c r="G586" s="1353"/>
      <c r="H586" s="1353"/>
    </row>
    <row r="587" spans="1:9">
      <c r="A587" s="1615"/>
      <c r="B587" s="1356" t="s">
        <v>294</v>
      </c>
      <c r="D587" s="1745" t="s">
        <v>438</v>
      </c>
      <c r="E587" s="1745"/>
      <c r="F587" s="1745"/>
      <c r="G587" s="1353"/>
      <c r="H587" s="1353"/>
      <c r="I587" s="1355" t="s">
        <v>627</v>
      </c>
    </row>
    <row r="588" spans="1:9">
      <c r="A588" s="1615"/>
      <c r="B588" s="1615"/>
      <c r="D588" s="1745"/>
      <c r="E588" s="1745"/>
      <c r="F588" s="1745"/>
      <c r="G588" s="1353"/>
      <c r="H588" s="1353"/>
    </row>
    <row r="589" spans="1:9">
      <c r="A589" s="505"/>
      <c r="B589" s="505"/>
      <c r="D589" s="537"/>
      <c r="E589" s="1352"/>
      <c r="F589" s="1352"/>
      <c r="G589" s="1353"/>
      <c r="H589" s="1353"/>
    </row>
    <row r="590" spans="1:9">
      <c r="A590" s="1723" t="s">
        <v>441</v>
      </c>
      <c r="B590" s="1723"/>
      <c r="C590" s="1723"/>
      <c r="D590" s="1723"/>
      <c r="E590" s="1723"/>
      <c r="F590" s="1723"/>
      <c r="G590" s="1723"/>
      <c r="H590" s="1395"/>
      <c r="I590" s="1396"/>
    </row>
    <row r="591" spans="1:9">
      <c r="D591" s="1352"/>
      <c r="E591" s="1352"/>
      <c r="F591" s="1352"/>
      <c r="G591" s="1352"/>
      <c r="H591" s="1353"/>
    </row>
    <row r="592" spans="1:9">
      <c r="D592" s="1739" t="s">
        <v>442</v>
      </c>
      <c r="E592" s="1739"/>
      <c r="F592" s="1739"/>
      <c r="G592" s="1352"/>
      <c r="H592" s="1353"/>
    </row>
    <row r="593" spans="1:9">
      <c r="D593" s="1777" t="s">
        <v>443</v>
      </c>
      <c r="E593" s="1777"/>
      <c r="F593" s="1777"/>
      <c r="G593" s="1352"/>
      <c r="H593" s="1353"/>
    </row>
    <row r="594" spans="1:9">
      <c r="D594" s="1591"/>
      <c r="E594" s="1351"/>
      <c r="F594" s="1351"/>
      <c r="G594" s="1352"/>
      <c r="H594" s="1353"/>
    </row>
    <row r="595" spans="1:9" s="502" customFormat="1">
      <c r="A595" s="510"/>
      <c r="B595" s="1356" t="s">
        <v>294</v>
      </c>
      <c r="C595" s="507"/>
      <c r="D595" s="1741" t="s">
        <v>444</v>
      </c>
      <c r="E595" s="1741"/>
      <c r="F595" s="1741"/>
      <c r="G595" s="508"/>
      <c r="H595" s="1354"/>
      <c r="I595" s="1384" t="s">
        <v>628</v>
      </c>
    </row>
    <row r="596" spans="1:9">
      <c r="D596" s="1741"/>
      <c r="E596" s="1741"/>
      <c r="F596" s="1741"/>
      <c r="G596" s="1352"/>
      <c r="H596" s="1353"/>
    </row>
    <row r="597" spans="1:9">
      <c r="D597" s="1741"/>
      <c r="E597" s="1741"/>
      <c r="F597" s="1741"/>
      <c r="G597" s="1352"/>
      <c r="H597" s="1353"/>
    </row>
    <row r="598" spans="1:9">
      <c r="D598" s="1352"/>
      <c r="E598" s="1352"/>
      <c r="F598" s="1352"/>
      <c r="G598" s="1352"/>
      <c r="H598" s="1353"/>
    </row>
    <row r="599" spans="1:9">
      <c r="A599" s="1723" t="s">
        <v>445</v>
      </c>
      <c r="B599" s="1723"/>
      <c r="C599" s="1723"/>
      <c r="D599" s="1723"/>
      <c r="E599" s="1723"/>
      <c r="F599" s="1723"/>
      <c r="G599" s="1723"/>
      <c r="H599" s="1395"/>
      <c r="I599" s="1396"/>
    </row>
    <row r="600" spans="1:9">
      <c r="A600" s="1604"/>
      <c r="B600" s="1604"/>
      <c r="D600" s="1352"/>
      <c r="E600" s="1352"/>
      <c r="F600" s="1352"/>
      <c r="G600" s="521"/>
      <c r="H600" s="1353"/>
    </row>
    <row r="601" spans="1:9">
      <c r="A601" s="538"/>
      <c r="B601" s="538"/>
      <c r="C601" s="1614"/>
      <c r="D601" s="1778" t="s">
        <v>446</v>
      </c>
      <c r="E601" s="1778"/>
      <c r="F601" s="1778"/>
      <c r="G601" s="521"/>
      <c r="H601" s="1353"/>
    </row>
    <row r="602" spans="1:9">
      <c r="A602" s="538"/>
      <c r="B602" s="538"/>
      <c r="C602" s="1614"/>
      <c r="D602" s="1778"/>
      <c r="E602" s="1778"/>
      <c r="F602" s="1778"/>
      <c r="G602" s="521"/>
      <c r="H602" s="1353"/>
    </row>
    <row r="603" spans="1:9">
      <c r="C603" s="503"/>
      <c r="D603" s="1777" t="s">
        <v>447</v>
      </c>
      <c r="E603" s="1777"/>
      <c r="F603" s="1777"/>
      <c r="G603" s="521"/>
      <c r="H603" s="1353"/>
    </row>
    <row r="604" spans="1:9">
      <c r="C604" s="503"/>
      <c r="D604" s="1591"/>
      <c r="E604" s="1591"/>
      <c r="F604" s="1591"/>
      <c r="G604" s="521"/>
      <c r="H604" s="1353"/>
    </row>
    <row r="605" spans="1:9" ht="12.75" customHeight="1">
      <c r="A605" s="1615"/>
      <c r="B605" s="1356" t="s">
        <v>294</v>
      </c>
      <c r="D605" s="1738" t="s">
        <v>449</v>
      </c>
      <c r="E605" s="1738"/>
      <c r="F605" s="1738"/>
      <c r="G605" s="521"/>
      <c r="H605" s="1353"/>
      <c r="I605" s="1355" t="s">
        <v>629</v>
      </c>
    </row>
    <row r="606" spans="1:9">
      <c r="D606" s="1738"/>
      <c r="E606" s="1738"/>
      <c r="F606" s="1738"/>
      <c r="G606" s="521"/>
      <c r="H606" s="1353"/>
    </row>
    <row r="607" spans="1:9">
      <c r="D607" s="1353"/>
      <c r="E607" s="1352"/>
      <c r="F607" s="1352"/>
      <c r="G607" s="521"/>
      <c r="H607" s="1353"/>
    </row>
    <row r="608" spans="1:9">
      <c r="B608" s="1356" t="s">
        <v>294</v>
      </c>
      <c r="D608" s="1738" t="s">
        <v>450</v>
      </c>
      <c r="E608" s="1738"/>
      <c r="F608" s="1738"/>
      <c r="G608" s="521"/>
      <c r="H608" s="1353"/>
      <c r="I608" s="1355" t="s">
        <v>630</v>
      </c>
    </row>
    <row r="609" spans="1:9">
      <c r="C609" s="539"/>
      <c r="D609" s="1738"/>
      <c r="E609" s="1738"/>
      <c r="F609" s="1738"/>
      <c r="G609" s="521"/>
      <c r="H609" s="1353"/>
    </row>
    <row r="610" spans="1:9">
      <c r="C610" s="539"/>
      <c r="D610" s="1352"/>
      <c r="E610" s="1352"/>
      <c r="F610" s="1352"/>
      <c r="G610" s="521"/>
      <c r="H610" s="1353"/>
    </row>
    <row r="611" spans="1:9">
      <c r="B611" s="1356" t="s">
        <v>294</v>
      </c>
      <c r="C611" s="539"/>
      <c r="D611" s="1738" t="s">
        <v>451</v>
      </c>
      <c r="E611" s="1738"/>
      <c r="F611" s="1738"/>
      <c r="G611" s="521"/>
      <c r="H611" s="1353"/>
      <c r="I611" s="1355" t="s">
        <v>631</v>
      </c>
    </row>
    <row r="612" spans="1:9">
      <c r="C612" s="539"/>
      <c r="D612" s="1738"/>
      <c r="E612" s="1738"/>
      <c r="F612" s="1738"/>
      <c r="G612" s="521"/>
      <c r="H612" s="1353"/>
      <c r="I612" s="1392" t="s">
        <v>632</v>
      </c>
    </row>
    <row r="613" spans="1:9">
      <c r="C613" s="539"/>
      <c r="D613" s="1352"/>
      <c r="E613" s="1352"/>
      <c r="F613" s="1352"/>
      <c r="G613" s="521"/>
      <c r="H613" s="1353"/>
    </row>
    <row r="614" spans="1:9">
      <c r="A614" s="1723" t="s">
        <v>452</v>
      </c>
      <c r="B614" s="1723"/>
      <c r="C614" s="1723"/>
      <c r="D614" s="1723"/>
      <c r="E614" s="1723"/>
      <c r="F614" s="1723"/>
      <c r="G614" s="1723"/>
      <c r="H614" s="1395"/>
      <c r="I614" s="1396"/>
    </row>
    <row r="615" spans="1:9">
      <c r="A615" s="540"/>
      <c r="B615" s="540"/>
      <c r="C615" s="540"/>
      <c r="D615" s="1352"/>
      <c r="E615" s="1352"/>
      <c r="F615" s="1352"/>
      <c r="G615" s="521"/>
      <c r="H615" s="1353"/>
    </row>
    <row r="616" spans="1:9">
      <c r="C616" s="1615"/>
      <c r="D616" s="1739" t="s">
        <v>453</v>
      </c>
      <c r="E616" s="1739"/>
      <c r="F616" s="1739"/>
      <c r="G616" s="521"/>
      <c r="H616" s="1353"/>
    </row>
    <row r="617" spans="1:9">
      <c r="A617" s="1615"/>
      <c r="B617" s="1615"/>
      <c r="C617" s="520"/>
      <c r="D617" s="1355"/>
      <c r="E617" s="1352"/>
      <c r="F617" s="1352"/>
      <c r="G617" s="521"/>
      <c r="H617" s="1353"/>
    </row>
    <row r="618" spans="1:9">
      <c r="A618" s="505"/>
      <c r="B618" s="1356" t="s">
        <v>294</v>
      </c>
      <c r="C618" s="520"/>
      <c r="D618" s="1740" t="s">
        <v>633</v>
      </c>
      <c r="E618" s="1740"/>
      <c r="F618" s="1740"/>
      <c r="G618" s="521"/>
      <c r="H618" s="1353"/>
      <c r="I618" s="1355" t="s">
        <v>634</v>
      </c>
    </row>
    <row r="619" spans="1:9">
      <c r="C619" s="520"/>
      <c r="D619" s="1740"/>
      <c r="E619" s="1740"/>
      <c r="F619" s="1740"/>
      <c r="G619" s="521"/>
      <c r="H619" s="1353"/>
    </row>
    <row r="620" spans="1:9">
      <c r="C620" s="520"/>
      <c r="D620" s="1740"/>
      <c r="E620" s="1740"/>
      <c r="F620" s="1740"/>
      <c r="G620" s="521"/>
      <c r="H620" s="1353"/>
    </row>
    <row r="621" spans="1:9">
      <c r="C621" s="520"/>
      <c r="D621" s="1740"/>
      <c r="E621" s="1740"/>
      <c r="F621" s="1740"/>
      <c r="G621" s="521"/>
      <c r="H621" s="1353"/>
    </row>
    <row r="622" spans="1:9">
      <c r="C622" s="520"/>
      <c r="D622" s="1740"/>
      <c r="E622" s="1740"/>
      <c r="F622" s="1740"/>
      <c r="G622" s="521"/>
      <c r="H622" s="1353"/>
    </row>
    <row r="623" spans="1:9">
      <c r="C623" s="520"/>
      <c r="D623" s="1740"/>
      <c r="E623" s="1740"/>
      <c r="F623" s="1740"/>
      <c r="G623" s="521"/>
      <c r="H623" s="1353"/>
    </row>
    <row r="624" spans="1:9">
      <c r="C624" s="520"/>
      <c r="D624" s="1570"/>
      <c r="E624" s="1570"/>
      <c r="F624" s="1570"/>
      <c r="G624" s="521"/>
      <c r="H624" s="1353"/>
    </row>
    <row r="625" spans="1:9">
      <c r="A625" s="505"/>
      <c r="B625" s="1356" t="s">
        <v>294</v>
      </c>
      <c r="C625" s="520"/>
      <c r="D625" s="1740" t="s">
        <v>455</v>
      </c>
      <c r="E625" s="1740"/>
      <c r="F625" s="1740"/>
      <c r="G625" s="521"/>
      <c r="H625" s="1353"/>
      <c r="I625" s="1355" t="s">
        <v>635</v>
      </c>
    </row>
    <row r="626" spans="1:9">
      <c r="A626" s="531"/>
      <c r="B626" s="531"/>
      <c r="C626" s="531"/>
      <c r="D626" s="1740"/>
      <c r="E626" s="1740"/>
      <c r="F626" s="1740"/>
      <c r="G626" s="521"/>
      <c r="H626" s="1353"/>
    </row>
    <row r="627" spans="1:9">
      <c r="A627" s="531"/>
      <c r="B627" s="531"/>
      <c r="C627" s="531"/>
      <c r="D627" s="1572"/>
      <c r="E627" s="541"/>
      <c r="F627" s="541"/>
      <c r="G627" s="521"/>
      <c r="H627" s="1353"/>
    </row>
    <row r="628" spans="1:9">
      <c r="A628" s="505"/>
      <c r="B628" s="1356" t="s">
        <v>294</v>
      </c>
      <c r="C628" s="531"/>
      <c r="D628" s="1741" t="s">
        <v>636</v>
      </c>
      <c r="E628" s="1741"/>
      <c r="F628" s="1741"/>
      <c r="G628" s="521"/>
      <c r="H628" s="1353"/>
      <c r="I628" s="1355" t="s">
        <v>637</v>
      </c>
    </row>
    <row r="629" spans="1:9">
      <c r="A629" s="505"/>
      <c r="B629" s="505"/>
      <c r="C629" s="531"/>
      <c r="D629" s="1741"/>
      <c r="E629" s="1741"/>
      <c r="F629" s="1741"/>
      <c r="G629" s="521"/>
      <c r="H629" s="1353"/>
    </row>
    <row r="630" spans="1:9">
      <c r="A630" s="505"/>
      <c r="B630" s="505"/>
      <c r="C630" s="531"/>
      <c r="D630" s="1741"/>
      <c r="E630" s="1741"/>
      <c r="F630" s="1741"/>
      <c r="G630" s="521"/>
      <c r="H630" s="1353"/>
    </row>
    <row r="631" spans="1:9">
      <c r="A631" s="531"/>
      <c r="B631" s="1356" t="s">
        <v>294</v>
      </c>
      <c r="C631" s="531"/>
      <c r="D631" s="1742" t="s">
        <v>457</v>
      </c>
      <c r="E631" s="1742"/>
      <c r="F631" s="1742"/>
      <c r="G631" s="521"/>
      <c r="H631" s="1353"/>
      <c r="I631" s="1355" t="s">
        <v>637</v>
      </c>
    </row>
    <row r="632" spans="1:9">
      <c r="A632" s="531"/>
      <c r="B632" s="531"/>
      <c r="C632" s="531"/>
      <c r="D632" s="1606"/>
      <c r="E632" s="1606"/>
      <c r="F632" s="1606"/>
      <c r="G632" s="521"/>
      <c r="H632" s="1353"/>
    </row>
    <row r="633" spans="1:9">
      <c r="A633" s="1723" t="s">
        <v>458</v>
      </c>
      <c r="B633" s="1723"/>
      <c r="C633" s="1723"/>
      <c r="D633" s="1723"/>
      <c r="E633" s="1723"/>
      <c r="F633" s="1723"/>
      <c r="G633" s="1723"/>
      <c r="H633" s="1395"/>
      <c r="I633" s="1396"/>
    </row>
    <row r="634" spans="1:9">
      <c r="A634" s="1604"/>
      <c r="B634" s="1604"/>
      <c r="C634" s="531"/>
      <c r="D634" s="541"/>
      <c r="E634" s="541"/>
      <c r="F634" s="541"/>
      <c r="G634" s="521"/>
      <c r="H634" s="1353"/>
    </row>
    <row r="635" spans="1:9">
      <c r="C635" s="540"/>
      <c r="D635" s="1815" t="s">
        <v>459</v>
      </c>
      <c r="E635" s="1815"/>
      <c r="F635" s="1815"/>
      <c r="G635" s="521"/>
      <c r="H635" s="1353"/>
    </row>
    <row r="636" spans="1:9">
      <c r="A636" s="503"/>
      <c r="B636" s="503"/>
      <c r="C636" s="503"/>
      <c r="D636" s="1816" t="s">
        <v>460</v>
      </c>
      <c r="E636" s="1816"/>
      <c r="F636" s="1816"/>
      <c r="G636" s="521"/>
      <c r="H636" s="1353"/>
    </row>
    <row r="637" spans="1:9">
      <c r="A637" s="503"/>
      <c r="B637" s="503"/>
      <c r="C637" s="503"/>
      <c r="D637" s="1606"/>
      <c r="E637" s="1606"/>
      <c r="F637" s="1606"/>
      <c r="G637" s="521"/>
      <c r="H637" s="1353"/>
    </row>
    <row r="638" spans="1:9" ht="12.75" customHeight="1">
      <c r="B638" s="1356" t="s">
        <v>294</v>
      </c>
      <c r="C638" s="531"/>
      <c r="D638" s="1823" t="s">
        <v>638</v>
      </c>
      <c r="E638" s="1823"/>
      <c r="F638" s="1823"/>
      <c r="G638" s="1352"/>
      <c r="H638" s="1353"/>
      <c r="I638" s="1355" t="s">
        <v>639</v>
      </c>
    </row>
    <row r="639" spans="1:9">
      <c r="D639" s="1823"/>
      <c r="E639" s="1823"/>
      <c r="F639" s="1823"/>
      <c r="G639" s="1352"/>
      <c r="H639" s="1353"/>
    </row>
    <row r="640" spans="1:9">
      <c r="D640" s="1823"/>
      <c r="E640" s="1823"/>
      <c r="F640" s="1823"/>
      <c r="G640" s="1352"/>
      <c r="H640" s="1353"/>
    </row>
    <row r="641" spans="1:9">
      <c r="D641" s="1823"/>
      <c r="E641" s="1823"/>
      <c r="F641" s="1823"/>
      <c r="G641" s="1352"/>
      <c r="H641" s="1353"/>
    </row>
    <row r="642" spans="1:9" ht="14.65" customHeight="1">
      <c r="A642" s="505"/>
      <c r="B642" s="505"/>
      <c r="C642" s="531"/>
      <c r="D642" s="591"/>
      <c r="E642" s="591"/>
      <c r="F642" s="591"/>
      <c r="G642" s="521"/>
      <c r="H642" s="1353"/>
    </row>
    <row r="643" spans="1:9" ht="12.75" customHeight="1">
      <c r="A643" s="503"/>
      <c r="B643" s="1356" t="s">
        <v>294</v>
      </c>
      <c r="C643" s="531"/>
      <c r="D643" s="1823" t="s">
        <v>640</v>
      </c>
      <c r="E643" s="1823"/>
      <c r="F643" s="1823"/>
      <c r="G643" s="521"/>
      <c r="H643" s="1353"/>
      <c r="I643" s="1355" t="s">
        <v>639</v>
      </c>
    </row>
    <row r="644" spans="1:9">
      <c r="A644" s="503"/>
      <c r="B644" s="505"/>
      <c r="C644" s="531"/>
      <c r="D644" s="1823"/>
      <c r="E644" s="1823"/>
      <c r="F644" s="1823"/>
      <c r="G644" s="521"/>
      <c r="H644" s="1353"/>
    </row>
    <row r="645" spans="1:9">
      <c r="A645" s="503"/>
      <c r="B645" s="505"/>
      <c r="C645" s="531"/>
      <c r="D645" s="1823"/>
      <c r="E645" s="1823"/>
      <c r="F645" s="1823"/>
      <c r="G645" s="521"/>
      <c r="H645" s="1353"/>
    </row>
    <row r="646" spans="1:9">
      <c r="A646" s="503"/>
      <c r="B646" s="505"/>
      <c r="C646" s="531"/>
      <c r="D646" s="1823"/>
      <c r="E646" s="1823"/>
      <c r="F646" s="1823"/>
      <c r="G646" s="521"/>
      <c r="H646" s="1353"/>
    </row>
    <row r="647" spans="1:9">
      <c r="A647" s="503"/>
      <c r="B647" s="505"/>
      <c r="C647" s="531"/>
      <c r="D647" s="1823"/>
      <c r="E647" s="1823"/>
      <c r="F647" s="1823"/>
      <c r="G647" s="521"/>
      <c r="H647" s="1353"/>
    </row>
    <row r="648" spans="1:9" ht="14.25" customHeight="1">
      <c r="A648" s="503"/>
      <c r="B648" s="505"/>
      <c r="C648" s="531"/>
      <c r="D648" s="1352"/>
      <c r="E648" s="1352"/>
      <c r="F648" s="592"/>
      <c r="G648" s="521"/>
      <c r="H648" s="1353"/>
    </row>
    <row r="649" spans="1:9" ht="12.75" customHeight="1">
      <c r="A649" s="503"/>
      <c r="B649" s="1356" t="s">
        <v>294</v>
      </c>
      <c r="C649" s="531"/>
      <c r="D649" s="1823" t="s">
        <v>641</v>
      </c>
      <c r="E649" s="1823"/>
      <c r="F649" s="1823"/>
      <c r="G649" s="521"/>
      <c r="H649" s="1353"/>
      <c r="I649" s="1355" t="s">
        <v>639</v>
      </c>
    </row>
    <row r="650" spans="1:9">
      <c r="A650" s="503"/>
      <c r="B650" s="505"/>
      <c r="C650" s="531"/>
      <c r="D650" s="1823"/>
      <c r="E650" s="1823"/>
      <c r="F650" s="1823"/>
      <c r="G650" s="521"/>
      <c r="H650" s="1353"/>
    </row>
    <row r="651" spans="1:9">
      <c r="A651" s="505"/>
      <c r="B651" s="505"/>
      <c r="C651" s="531"/>
      <c r="D651" s="1823"/>
      <c r="E651" s="1823"/>
      <c r="F651" s="1823"/>
      <c r="G651" s="521"/>
      <c r="H651" s="1353"/>
    </row>
    <row r="652" spans="1:9">
      <c r="A652" s="505"/>
      <c r="B652" s="505"/>
      <c r="C652" s="531"/>
      <c r="D652" s="1823"/>
      <c r="E652" s="1823"/>
      <c r="F652" s="1823"/>
      <c r="G652" s="521"/>
      <c r="H652" s="1353"/>
    </row>
    <row r="653" spans="1:9">
      <c r="A653" s="505"/>
      <c r="B653" s="505"/>
      <c r="C653" s="531"/>
      <c r="D653" s="1610"/>
      <c r="E653" s="1610"/>
      <c r="F653" s="1610"/>
      <c r="G653" s="521"/>
      <c r="H653" s="1353"/>
    </row>
    <row r="654" spans="1:9" ht="12.75" customHeight="1">
      <c r="A654" s="503"/>
      <c r="B654" s="1356" t="s">
        <v>294</v>
      </c>
      <c r="C654" s="531"/>
      <c r="D654" s="1823" t="s">
        <v>642</v>
      </c>
      <c r="E654" s="1823"/>
      <c r="F654" s="1823"/>
      <c r="G654" s="521"/>
      <c r="H654" s="1353"/>
      <c r="I654" s="1355" t="s">
        <v>639</v>
      </c>
    </row>
    <row r="655" spans="1:9" ht="12.75" customHeight="1">
      <c r="A655" s="503"/>
      <c r="B655" s="505"/>
      <c r="C655" s="531"/>
      <c r="D655" s="1823"/>
      <c r="E655" s="1823"/>
      <c r="F655" s="1823"/>
      <c r="G655" s="521"/>
      <c r="H655" s="1353"/>
    </row>
    <row r="656" spans="1:9" ht="12.75" customHeight="1">
      <c r="A656" s="503"/>
      <c r="B656" s="505"/>
      <c r="C656" s="531"/>
      <c r="D656" s="1823"/>
      <c r="E656" s="1823"/>
      <c r="F656" s="1823"/>
      <c r="G656" s="521"/>
      <c r="H656" s="1353"/>
    </row>
    <row r="657" spans="1:11" ht="12.75" customHeight="1">
      <c r="A657" s="503"/>
      <c r="B657" s="505"/>
      <c r="C657" s="531"/>
      <c r="D657" s="1823"/>
      <c r="E657" s="1823"/>
      <c r="F657" s="1823"/>
      <c r="G657" s="521"/>
      <c r="H657" s="1353"/>
      <c r="J657" s="1353"/>
      <c r="K657" s="1353"/>
    </row>
    <row r="658" spans="1:11" ht="12.75" customHeight="1">
      <c r="A658" s="503"/>
      <c r="B658" s="505"/>
      <c r="C658" s="531"/>
      <c r="D658" s="1823"/>
      <c r="E658" s="1823"/>
      <c r="F658" s="1823"/>
      <c r="G658" s="521"/>
      <c r="H658" s="1353"/>
      <c r="J658" s="1353"/>
      <c r="K658" s="1353"/>
    </row>
    <row r="659" spans="1:11" ht="12.75" customHeight="1">
      <c r="A659" s="503"/>
      <c r="B659" s="505"/>
      <c r="C659" s="531"/>
      <c r="D659" s="1823"/>
      <c r="E659" s="1823"/>
      <c r="F659" s="1823"/>
      <c r="G659" s="521"/>
      <c r="H659" s="1353"/>
      <c r="J659" s="1353"/>
      <c r="K659" s="1353"/>
    </row>
    <row r="660" spans="1:11" ht="12.75" customHeight="1">
      <c r="A660" s="503"/>
      <c r="B660" s="505"/>
      <c r="C660" s="531"/>
      <c r="D660" s="1823"/>
      <c r="E660" s="1823"/>
      <c r="F660" s="1823"/>
      <c r="G660" s="521"/>
      <c r="H660" s="1353"/>
      <c r="J660" s="1353"/>
      <c r="K660" s="1353"/>
    </row>
    <row r="661" spans="1:11" ht="12.75" customHeight="1">
      <c r="A661" s="503"/>
      <c r="B661" s="505"/>
      <c r="C661" s="531"/>
      <c r="D661" s="1823"/>
      <c r="E661" s="1823"/>
      <c r="F661" s="1823"/>
      <c r="G661" s="521"/>
      <c r="H661" s="1353"/>
      <c r="J661" s="1353"/>
      <c r="K661" s="1353"/>
    </row>
    <row r="662" spans="1:11" ht="12.75" customHeight="1">
      <c r="A662" s="503"/>
      <c r="B662" s="505"/>
      <c r="C662" s="531"/>
      <c r="D662" s="1823"/>
      <c r="E662" s="1823"/>
      <c r="F662" s="1823"/>
      <c r="G662" s="521"/>
      <c r="H662" s="1353"/>
      <c r="J662" s="1353"/>
      <c r="K662" s="1353"/>
    </row>
    <row r="663" spans="1:11">
      <c r="A663" s="531"/>
      <c r="B663" s="531"/>
      <c r="C663" s="531"/>
      <c r="D663" s="541"/>
      <c r="E663" s="541"/>
      <c r="F663" s="541"/>
      <c r="G663" s="521"/>
      <c r="H663" s="1353"/>
      <c r="J663" s="1353"/>
      <c r="K663" s="1353"/>
    </row>
    <row r="664" spans="1:11">
      <c r="A664" s="1723" t="s">
        <v>465</v>
      </c>
      <c r="B664" s="1723"/>
      <c r="C664" s="1723"/>
      <c r="D664" s="1723"/>
      <c r="E664" s="1723"/>
      <c r="F664" s="1723"/>
      <c r="G664" s="1723"/>
      <c r="H664" s="1397"/>
      <c r="I664" s="1398"/>
      <c r="J664" s="542"/>
      <c r="K664" s="542"/>
    </row>
    <row r="665" spans="1:11">
      <c r="A665" s="466"/>
      <c r="B665" s="466"/>
      <c r="C665" s="466"/>
      <c r="D665" s="466"/>
      <c r="E665" s="466"/>
      <c r="F665" s="466"/>
      <c r="G665" s="466"/>
      <c r="H665" s="542"/>
      <c r="I665" s="1388"/>
      <c r="J665" s="542"/>
      <c r="K665" s="542"/>
    </row>
    <row r="666" spans="1:11">
      <c r="C666" s="540"/>
      <c r="D666" s="1739" t="s">
        <v>466</v>
      </c>
      <c r="E666" s="1739"/>
      <c r="F666" s="1739"/>
      <c r="G666" s="521"/>
      <c r="H666" s="542"/>
      <c r="I666" s="1388"/>
      <c r="J666" s="542"/>
      <c r="K666" s="542"/>
    </row>
    <row r="667" spans="1:11">
      <c r="A667" s="540"/>
      <c r="B667" s="540"/>
      <c r="C667" s="540"/>
      <c r="D667" s="1739" t="s">
        <v>467</v>
      </c>
      <c r="E667" s="1739"/>
      <c r="F667" s="1739"/>
      <c r="G667" s="521"/>
      <c r="H667" s="542"/>
      <c r="I667" s="1388"/>
      <c r="J667" s="542"/>
      <c r="K667" s="542"/>
    </row>
    <row r="668" spans="1:11">
      <c r="A668" s="503"/>
      <c r="B668" s="503"/>
      <c r="C668" s="503"/>
      <c r="D668" s="1742" t="s">
        <v>468</v>
      </c>
      <c r="E668" s="1742"/>
      <c r="F668" s="1742"/>
      <c r="G668" s="521"/>
      <c r="H668" s="542"/>
      <c r="I668" s="1388"/>
      <c r="J668" s="542"/>
      <c r="K668" s="542"/>
    </row>
    <row r="669" spans="1:11">
      <c r="A669" s="503"/>
      <c r="B669" s="503"/>
      <c r="C669" s="503"/>
      <c r="D669" s="1352"/>
      <c r="E669" s="1352"/>
      <c r="F669" s="1352"/>
      <c r="G669" s="521"/>
      <c r="H669" s="542"/>
      <c r="I669" s="1388"/>
      <c r="J669" s="542"/>
      <c r="K669" s="542"/>
    </row>
    <row r="670" spans="1:11">
      <c r="A670" s="505"/>
      <c r="B670" s="1356" t="s">
        <v>294</v>
      </c>
      <c r="C670" s="503"/>
      <c r="D670" s="1742" t="s">
        <v>469</v>
      </c>
      <c r="E670" s="1742"/>
      <c r="F670" s="1742"/>
      <c r="G670" s="521"/>
      <c r="H670" s="542"/>
      <c r="I670" s="1388" t="s">
        <v>643</v>
      </c>
      <c r="J670" s="542"/>
      <c r="K670" s="542"/>
    </row>
    <row r="671" spans="1:11">
      <c r="A671" s="503"/>
      <c r="B671" s="503"/>
      <c r="C671" s="503"/>
      <c r="D671" s="1742" t="s">
        <v>470</v>
      </c>
      <c r="E671" s="1742"/>
      <c r="F671" s="1742"/>
      <c r="G671" s="521"/>
      <c r="H671" s="542"/>
      <c r="I671" s="1388"/>
      <c r="J671" s="542"/>
      <c r="K671" s="542"/>
    </row>
    <row r="672" spans="1:11">
      <c r="A672" s="503"/>
      <c r="B672" s="503"/>
      <c r="C672" s="503"/>
      <c r="D672" s="440"/>
      <c r="E672" s="1833" t="s">
        <v>471</v>
      </c>
      <c r="F672" s="1833"/>
      <c r="G672" s="521"/>
      <c r="H672" s="542"/>
      <c r="I672" s="1388"/>
      <c r="J672" s="542"/>
      <c r="K672" s="542"/>
    </row>
    <row r="673" spans="1:11">
      <c r="A673" s="503"/>
      <c r="B673" s="503"/>
      <c r="C673" s="503"/>
      <c r="D673" s="440"/>
      <c r="E673" s="1833"/>
      <c r="F673" s="1833"/>
      <c r="G673" s="521"/>
      <c r="H673" s="542"/>
      <c r="I673" s="1388"/>
      <c r="J673" s="542"/>
      <c r="K673" s="542"/>
    </row>
    <row r="674" spans="1:11">
      <c r="A674" s="503"/>
      <c r="B674" s="503"/>
      <c r="C674" s="503"/>
      <c r="D674" s="543"/>
      <c r="E674" s="1604"/>
      <c r="F674" s="1352"/>
      <c r="G674" s="521"/>
      <c r="H674" s="542"/>
      <c r="I674" s="1388"/>
      <c r="J674" s="542"/>
      <c r="K674" s="542"/>
    </row>
    <row r="675" spans="1:11">
      <c r="A675" s="505"/>
      <c r="B675" s="1356" t="s">
        <v>294</v>
      </c>
      <c r="C675" s="503"/>
      <c r="D675" s="1740" t="s">
        <v>644</v>
      </c>
      <c r="E675" s="1740"/>
      <c r="F675" s="1740"/>
      <c r="G675" s="521"/>
      <c r="H675" s="542"/>
      <c r="I675" s="1388" t="s">
        <v>645</v>
      </c>
      <c r="J675" s="542"/>
      <c r="K675" s="542"/>
    </row>
    <row r="676" spans="1:11">
      <c r="A676" s="1615"/>
      <c r="B676" s="1615"/>
      <c r="C676" s="503"/>
      <c r="D676" s="1740"/>
      <c r="E676" s="1740"/>
      <c r="F676" s="1740"/>
      <c r="G676" s="521"/>
      <c r="H676" s="542"/>
      <c r="I676" s="1388"/>
      <c r="J676" s="542"/>
      <c r="K676" s="542"/>
    </row>
    <row r="677" spans="1:11">
      <c r="A677" s="503"/>
      <c r="B677" s="503"/>
      <c r="C677" s="503"/>
      <c r="D677" s="1740"/>
      <c r="E677" s="1740"/>
      <c r="F677" s="1740"/>
      <c r="G677" s="521"/>
      <c r="H677" s="542"/>
      <c r="I677" s="1388"/>
      <c r="J677" s="542"/>
      <c r="K677" s="542"/>
    </row>
    <row r="678" spans="1:11">
      <c r="A678" s="503"/>
      <c r="B678" s="503"/>
      <c r="C678" s="503"/>
      <c r="D678" s="1352"/>
      <c r="E678" s="1352"/>
      <c r="F678" s="1352"/>
      <c r="G678" s="521"/>
      <c r="H678" s="542"/>
      <c r="I678" s="1388" t="s">
        <v>646</v>
      </c>
      <c r="J678" s="542"/>
      <c r="K678" s="542"/>
    </row>
    <row r="679" spans="1:11">
      <c r="A679" s="505"/>
      <c r="B679" s="1356" t="s">
        <v>294</v>
      </c>
      <c r="C679" s="503"/>
      <c r="D679" s="1742" t="s">
        <v>473</v>
      </c>
      <c r="E679" s="1742"/>
      <c r="F679" s="1742"/>
      <c r="G679" s="521"/>
      <c r="H679" s="542"/>
      <c r="I679" s="1388"/>
      <c r="J679" s="542"/>
      <c r="K679" s="542"/>
    </row>
    <row r="680" spans="1:11">
      <c r="A680" s="505"/>
      <c r="B680" s="505"/>
      <c r="C680" s="503"/>
      <c r="D680" s="1742" t="s">
        <v>470</v>
      </c>
      <c r="E680" s="1742"/>
      <c r="F680" s="1742"/>
      <c r="G680" s="521"/>
      <c r="H680" s="542"/>
      <c r="I680" s="1388"/>
      <c r="J680" s="542"/>
      <c r="K680" s="542"/>
    </row>
    <row r="681" spans="1:11">
      <c r="A681" s="503"/>
      <c r="B681" s="503"/>
      <c r="C681" s="503"/>
      <c r="D681" s="440"/>
      <c r="E681" s="1812" t="s">
        <v>474</v>
      </c>
      <c r="F681" s="1812"/>
      <c r="G681" s="521"/>
      <c r="H681" s="542"/>
      <c r="I681" s="1388"/>
      <c r="J681" s="542"/>
      <c r="K681" s="542"/>
    </row>
    <row r="682" spans="1:11">
      <c r="A682" s="503"/>
      <c r="B682" s="503"/>
      <c r="C682" s="503"/>
      <c r="D682" s="1355"/>
      <c r="E682" s="1352"/>
      <c r="F682" s="1352"/>
      <c r="G682" s="521"/>
      <c r="H682" s="542"/>
      <c r="I682" s="1388"/>
      <c r="J682" s="542"/>
      <c r="K682" s="542"/>
    </row>
    <row r="683" spans="1:11">
      <c r="A683" s="505"/>
      <c r="B683" s="1356" t="s">
        <v>294</v>
      </c>
      <c r="C683" s="503"/>
      <c r="D683" s="1825" t="s">
        <v>475</v>
      </c>
      <c r="E683" s="1825"/>
      <c r="F683" s="1825"/>
      <c r="G683" s="521"/>
      <c r="H683" s="542"/>
      <c r="I683" s="1388" t="s">
        <v>647</v>
      </c>
      <c r="J683" s="542"/>
      <c r="K683" s="542"/>
    </row>
    <row r="684" spans="1:11">
      <c r="A684" s="503"/>
      <c r="B684" s="503"/>
      <c r="C684" s="503"/>
      <c r="D684" s="1825"/>
      <c r="E684" s="1825"/>
      <c r="F684" s="1825"/>
      <c r="G684" s="521"/>
      <c r="H684" s="542"/>
      <c r="I684" s="1388"/>
      <c r="J684" s="542"/>
      <c r="K684" s="542"/>
    </row>
    <row r="685" spans="1:11">
      <c r="A685" s="503"/>
      <c r="B685" s="503"/>
      <c r="C685" s="503"/>
      <c r="D685" s="1825"/>
      <c r="E685" s="1825"/>
      <c r="F685" s="1825"/>
      <c r="G685" s="521"/>
      <c r="H685" s="542"/>
      <c r="I685" s="1388"/>
      <c r="J685" s="542"/>
      <c r="K685" s="542"/>
    </row>
    <row r="686" spans="1:11">
      <c r="A686" s="503"/>
      <c r="B686" s="503"/>
      <c r="C686" s="503"/>
      <c r="D686" s="1825"/>
      <c r="E686" s="1825"/>
      <c r="F686" s="1825"/>
      <c r="G686" s="521"/>
      <c r="H686" s="542"/>
      <c r="I686" s="1388"/>
      <c r="J686" s="542"/>
      <c r="K686" s="542"/>
    </row>
    <row r="687" spans="1:11">
      <c r="A687" s="503"/>
      <c r="B687" s="503"/>
      <c r="C687" s="503"/>
      <c r="D687" s="1825"/>
      <c r="E687" s="1825"/>
      <c r="F687" s="1825"/>
      <c r="G687" s="521"/>
      <c r="H687" s="542"/>
      <c r="I687" s="1388"/>
      <c r="J687" s="542"/>
      <c r="K687" s="542"/>
    </row>
    <row r="688" spans="1:11" s="502" customFormat="1">
      <c r="A688" s="535"/>
      <c r="B688" s="535"/>
      <c r="C688" s="535"/>
      <c r="D688" s="1825"/>
      <c r="E688" s="1825"/>
      <c r="F688" s="1825"/>
      <c r="G688" s="544"/>
      <c r="H688" s="545"/>
      <c r="I688" s="1389"/>
      <c r="J688" s="545"/>
      <c r="K688" s="545"/>
    </row>
    <row r="689" spans="1:11" s="502" customFormat="1">
      <c r="A689" s="535"/>
      <c r="B689" s="535"/>
      <c r="C689" s="535"/>
      <c r="D689" s="1611"/>
      <c r="E689" s="1611"/>
      <c r="F689" s="1611"/>
      <c r="G689" s="544"/>
      <c r="H689" s="545"/>
      <c r="I689" s="1389"/>
      <c r="J689" s="545"/>
      <c r="K689" s="545"/>
    </row>
    <row r="690" spans="1:11" s="502" customFormat="1">
      <c r="A690" s="535"/>
      <c r="B690" s="1356" t="s">
        <v>294</v>
      </c>
      <c r="C690" s="535"/>
      <c r="D690" s="1825" t="s">
        <v>648</v>
      </c>
      <c r="E690" s="1825"/>
      <c r="F690" s="1825"/>
      <c r="G690" s="544"/>
      <c r="H690" s="545"/>
      <c r="I690" s="1389" t="s">
        <v>647</v>
      </c>
      <c r="J690" s="545"/>
      <c r="K690" s="545"/>
    </row>
    <row r="691" spans="1:11" s="502" customFormat="1">
      <c r="A691" s="535"/>
      <c r="B691" s="535"/>
      <c r="C691" s="535"/>
      <c r="D691" s="1825"/>
      <c r="E691" s="1825"/>
      <c r="F691" s="1825"/>
      <c r="G691" s="544"/>
      <c r="H691" s="545"/>
      <c r="I691" s="1389"/>
      <c r="J691" s="545"/>
      <c r="K691" s="545"/>
    </row>
    <row r="692" spans="1:11" s="502" customFormat="1">
      <c r="A692" s="535"/>
      <c r="B692" s="535"/>
      <c r="C692" s="535"/>
      <c r="D692" s="1611"/>
      <c r="E692" s="1611"/>
      <c r="F692" s="1611"/>
      <c r="G692" s="544"/>
      <c r="H692" s="545"/>
      <c r="I692" s="1389"/>
      <c r="J692" s="545"/>
      <c r="K692" s="545"/>
    </row>
    <row r="693" spans="1:11">
      <c r="A693" s="505"/>
      <c r="B693" s="1356" t="s">
        <v>294</v>
      </c>
      <c r="C693" s="503"/>
      <c r="D693" s="1825" t="s">
        <v>476</v>
      </c>
      <c r="E693" s="1825"/>
      <c r="F693" s="1825"/>
      <c r="G693" s="521"/>
      <c r="H693" s="542"/>
      <c r="I693" s="1388" t="s">
        <v>647</v>
      </c>
      <c r="J693" s="542"/>
      <c r="K693" s="542"/>
    </row>
    <row r="694" spans="1:11">
      <c r="A694" s="503"/>
      <c r="B694" s="503"/>
      <c r="C694" s="503"/>
      <c r="D694" s="1825"/>
      <c r="E694" s="1825"/>
      <c r="F694" s="1825"/>
      <c r="G694" s="521"/>
      <c r="H694" s="542"/>
      <c r="I694" s="1388"/>
      <c r="J694" s="542"/>
      <c r="K694" s="542"/>
    </row>
    <row r="695" spans="1:11">
      <c r="A695" s="503"/>
      <c r="B695" s="503"/>
      <c r="C695" s="503"/>
      <c r="D695" s="1825"/>
      <c r="E695" s="1825"/>
      <c r="F695" s="1825"/>
      <c r="G695" s="521"/>
      <c r="H695" s="542"/>
      <c r="I695" s="1388"/>
      <c r="J695" s="542"/>
      <c r="K695" s="542"/>
    </row>
    <row r="696" spans="1:11" ht="15" customHeight="1">
      <c r="A696" s="503"/>
      <c r="B696" s="503"/>
      <c r="C696" s="503"/>
      <c r="D696" s="1825"/>
      <c r="E696" s="1825"/>
      <c r="F696" s="1825"/>
      <c r="G696" s="521"/>
      <c r="H696" s="542"/>
      <c r="I696" s="1388"/>
      <c r="J696" s="542"/>
      <c r="K696" s="542"/>
    </row>
    <row r="697" spans="1:11" ht="15" customHeight="1">
      <c r="A697" s="503"/>
      <c r="B697" s="503"/>
      <c r="C697" s="503"/>
      <c r="D697" s="1825"/>
      <c r="E697" s="1825"/>
      <c r="F697" s="1825"/>
      <c r="G697" s="521"/>
      <c r="H697" s="542"/>
      <c r="I697" s="1388"/>
      <c r="J697" s="542"/>
      <c r="K697" s="542"/>
    </row>
    <row r="698" spans="1:11">
      <c r="A698" s="503"/>
      <c r="B698" s="503"/>
      <c r="C698" s="503"/>
      <c r="D698" s="1825"/>
      <c r="E698" s="1825"/>
      <c r="F698" s="1825"/>
      <c r="G698" s="521"/>
      <c r="H698" s="542"/>
      <c r="I698" s="1388"/>
      <c r="J698" s="542"/>
      <c r="K698" s="542"/>
    </row>
    <row r="699" spans="1:11">
      <c r="A699" s="503"/>
      <c r="B699" s="503"/>
      <c r="C699" s="503"/>
      <c r="D699" s="1825"/>
      <c r="E699" s="1825"/>
      <c r="F699" s="1825"/>
      <c r="G699" s="521"/>
      <c r="H699" s="542"/>
      <c r="I699" s="1388"/>
      <c r="J699" s="542"/>
      <c r="K699" s="542"/>
    </row>
    <row r="700" spans="1:11">
      <c r="A700" s="503"/>
      <c r="B700" s="503"/>
      <c r="C700" s="503"/>
      <c r="D700" s="1825"/>
      <c r="E700" s="1825"/>
      <c r="F700" s="1825"/>
      <c r="G700" s="521"/>
      <c r="H700" s="542"/>
      <c r="I700" s="1388"/>
      <c r="J700" s="542"/>
      <c r="K700" s="542"/>
    </row>
    <row r="701" spans="1:11" ht="15" customHeight="1">
      <c r="A701" s="503"/>
      <c r="B701" s="503"/>
      <c r="C701" s="503"/>
      <c r="D701" s="1825"/>
      <c r="E701" s="1825"/>
      <c r="F701" s="1825"/>
      <c r="G701" s="521"/>
      <c r="H701" s="542"/>
      <c r="I701" s="1388"/>
      <c r="J701" s="542"/>
      <c r="K701" s="542"/>
    </row>
    <row r="702" spans="1:11">
      <c r="A702" s="503"/>
      <c r="B702" s="503"/>
      <c r="C702" s="503"/>
      <c r="D702" s="1825"/>
      <c r="E702" s="1825"/>
      <c r="F702" s="1825"/>
      <c r="G702" s="521"/>
      <c r="H702" s="542"/>
      <c r="I702" s="1388"/>
      <c r="J702" s="542"/>
      <c r="K702" s="542"/>
    </row>
    <row r="703" spans="1:11">
      <c r="A703" s="503"/>
      <c r="B703" s="503"/>
      <c r="C703" s="503"/>
      <c r="D703" s="1825"/>
      <c r="E703" s="1825"/>
      <c r="F703" s="1825"/>
      <c r="G703" s="521"/>
      <c r="H703" s="542"/>
      <c r="I703" s="1388"/>
      <c r="J703" s="542"/>
      <c r="K703" s="542"/>
    </row>
    <row r="704" spans="1:11">
      <c r="A704" s="503"/>
      <c r="B704" s="503"/>
      <c r="C704" s="503"/>
      <c r="D704" s="1825"/>
      <c r="E704" s="1825"/>
      <c r="F704" s="1825"/>
      <c r="G704" s="521"/>
      <c r="H704" s="542"/>
      <c r="I704" s="1388"/>
      <c r="J704" s="542"/>
      <c r="K704" s="542"/>
    </row>
    <row r="705" spans="1:11">
      <c r="A705" s="503"/>
      <c r="B705" s="503"/>
      <c r="C705" s="503"/>
      <c r="D705" s="1825"/>
      <c r="E705" s="1825"/>
      <c r="F705" s="1825"/>
      <c r="G705" s="521"/>
      <c r="H705" s="542"/>
      <c r="I705" s="1388"/>
      <c r="J705" s="542"/>
      <c r="K705" s="542"/>
    </row>
    <row r="706" spans="1:11">
      <c r="A706" s="503"/>
      <c r="B706" s="1356" t="s">
        <v>294</v>
      </c>
      <c r="C706" s="503"/>
      <c r="D706" s="1825" t="s">
        <v>478</v>
      </c>
      <c r="E706" s="1825"/>
      <c r="F706" s="1825"/>
      <c r="G706" s="521"/>
      <c r="H706" s="542"/>
      <c r="I706" s="1388" t="s">
        <v>649</v>
      </c>
      <c r="J706" s="542"/>
      <c r="K706" s="542"/>
    </row>
    <row r="707" spans="1:11">
      <c r="A707" s="503"/>
      <c r="B707" s="503"/>
      <c r="C707" s="503"/>
      <c r="D707" s="1825"/>
      <c r="E707" s="1825"/>
      <c r="F707" s="1825"/>
      <c r="G707" s="521"/>
      <c r="H707" s="542"/>
      <c r="I707" s="1388"/>
      <c r="J707" s="542"/>
      <c r="K707" s="542"/>
    </row>
    <row r="708" spans="1:11">
      <c r="A708" s="503"/>
      <c r="B708" s="503"/>
      <c r="C708" s="503"/>
      <c r="D708" s="1611"/>
      <c r="E708" s="1611"/>
      <c r="F708" s="1611"/>
      <c r="G708" s="521"/>
      <c r="H708" s="542"/>
      <c r="I708" s="1388"/>
      <c r="J708" s="542"/>
      <c r="K708" s="542"/>
    </row>
    <row r="709" spans="1:11">
      <c r="A709" s="503"/>
      <c r="B709" s="1356" t="s">
        <v>294</v>
      </c>
      <c r="C709" s="503"/>
      <c r="D709" s="1825" t="s">
        <v>480</v>
      </c>
      <c r="E709" s="1825"/>
      <c r="F709" s="1825"/>
      <c r="G709" s="521"/>
      <c r="H709" s="542"/>
      <c r="I709" s="1388" t="s">
        <v>649</v>
      </c>
      <c r="J709" s="542"/>
      <c r="K709" s="542"/>
    </row>
    <row r="710" spans="1:11">
      <c r="A710" s="503"/>
      <c r="B710" s="503"/>
      <c r="C710" s="503"/>
      <c r="D710" s="1825"/>
      <c r="E710" s="1825"/>
      <c r="F710" s="1825"/>
      <c r="G710" s="521"/>
      <c r="H710" s="542"/>
      <c r="I710" s="1388"/>
      <c r="J710" s="542"/>
      <c r="K710" s="542"/>
    </row>
    <row r="711" spans="1:11">
      <c r="A711" s="503"/>
      <c r="B711" s="503"/>
      <c r="C711" s="503"/>
      <c r="D711" s="1825"/>
      <c r="E711" s="1825"/>
      <c r="F711" s="1825"/>
      <c r="G711" s="521"/>
      <c r="H711" s="542"/>
      <c r="I711" s="1388"/>
      <c r="J711" s="542"/>
      <c r="K711" s="542"/>
    </row>
    <row r="712" spans="1:11">
      <c r="A712" s="503"/>
      <c r="B712" s="503"/>
      <c r="C712" s="503"/>
      <c r="D712" s="508"/>
      <c r="E712" s="1352"/>
      <c r="F712" s="1352"/>
      <c r="G712" s="521"/>
      <c r="H712" s="542"/>
      <c r="I712" s="1388"/>
      <c r="J712" s="542"/>
      <c r="K712" s="542"/>
    </row>
    <row r="713" spans="1:11">
      <c r="A713" s="503"/>
      <c r="B713" s="1356" t="s">
        <v>294</v>
      </c>
      <c r="C713" s="503"/>
      <c r="D713" s="1825" t="s">
        <v>481</v>
      </c>
      <c r="E713" s="1825"/>
      <c r="F713" s="1825"/>
      <c r="G713" s="521"/>
      <c r="H713" s="542"/>
      <c r="I713" s="1388" t="s">
        <v>649</v>
      </c>
      <c r="J713" s="542"/>
      <c r="K713" s="542"/>
    </row>
    <row r="714" spans="1:11">
      <c r="A714" s="503"/>
      <c r="B714" s="503"/>
      <c r="C714" s="503"/>
      <c r="D714" s="1825"/>
      <c r="E714" s="1825"/>
      <c r="F714" s="1825"/>
      <c r="G714" s="521"/>
      <c r="H714" s="542"/>
      <c r="I714" s="1388"/>
      <c r="J714" s="542"/>
      <c r="K714" s="542"/>
    </row>
    <row r="715" spans="1:11">
      <c r="A715" s="503"/>
      <c r="B715" s="503"/>
      <c r="C715" s="503"/>
      <c r="D715" s="1825"/>
      <c r="E715" s="1825"/>
      <c r="F715" s="1825"/>
      <c r="G715" s="521"/>
      <c r="H715" s="542"/>
      <c r="I715" s="1388"/>
      <c r="J715" s="542"/>
      <c r="K715" s="542"/>
    </row>
    <row r="716" spans="1:11">
      <c r="A716" s="503"/>
      <c r="B716" s="503"/>
      <c r="C716" s="503"/>
      <c r="D716" s="1353"/>
      <c r="E716" s="1352"/>
      <c r="F716" s="1352"/>
      <c r="G716" s="521"/>
      <c r="H716" s="542"/>
      <c r="I716" s="1388"/>
      <c r="J716" s="542"/>
      <c r="K716" s="542"/>
    </row>
    <row r="717" spans="1:11">
      <c r="A717" s="505"/>
      <c r="B717" s="1356" t="s">
        <v>294</v>
      </c>
      <c r="C717" s="503"/>
      <c r="D717" s="1740" t="s">
        <v>482</v>
      </c>
      <c r="E717" s="1740"/>
      <c r="F717" s="1740"/>
      <c r="G717" s="521"/>
      <c r="H717" s="542"/>
      <c r="I717" s="1388" t="s">
        <v>650</v>
      </c>
      <c r="J717" s="542"/>
      <c r="K717" s="542"/>
    </row>
    <row r="718" spans="1:11">
      <c r="A718" s="503"/>
      <c r="B718" s="503"/>
      <c r="C718" s="503"/>
      <c r="D718" s="1740"/>
      <c r="E718" s="1740"/>
      <c r="F718" s="1740"/>
      <c r="G718" s="521"/>
      <c r="H718" s="542"/>
      <c r="I718" s="1388"/>
      <c r="J718" s="542"/>
      <c r="K718" s="542"/>
    </row>
    <row r="719" spans="1:11">
      <c r="A719" s="503"/>
      <c r="B719" s="503"/>
      <c r="C719" s="503"/>
      <c r="D719" s="1740"/>
      <c r="E719" s="1740"/>
      <c r="F719" s="1740"/>
      <c r="G719" s="521"/>
      <c r="H719" s="542"/>
      <c r="I719" s="1388"/>
      <c r="J719" s="542"/>
      <c r="K719" s="542"/>
    </row>
    <row r="720" spans="1:11">
      <c r="A720" s="503"/>
      <c r="B720" s="503"/>
      <c r="C720" s="503"/>
      <c r="D720" s="1740"/>
      <c r="E720" s="1740"/>
      <c r="F720" s="1740"/>
      <c r="G720" s="521"/>
      <c r="H720" s="542"/>
      <c r="I720" s="1388"/>
      <c r="J720" s="542"/>
      <c r="K720" s="542"/>
    </row>
    <row r="721" spans="1:11">
      <c r="A721" s="503"/>
      <c r="B721" s="503"/>
      <c r="C721" s="503"/>
      <c r="D721" s="524"/>
      <c r="E721" s="1352"/>
      <c r="F721" s="1352"/>
      <c r="G721" s="521"/>
      <c r="H721" s="542"/>
      <c r="I721" s="1388"/>
      <c r="J721" s="542"/>
      <c r="K721" s="542"/>
    </row>
    <row r="722" spans="1:11">
      <c r="A722" s="505"/>
      <c r="B722" s="1356" t="s">
        <v>294</v>
      </c>
      <c r="C722" s="503"/>
      <c r="D722" s="1825" t="s">
        <v>483</v>
      </c>
      <c r="E722" s="1825"/>
      <c r="F722" s="1825"/>
      <c r="G722" s="521"/>
      <c r="H722" s="542"/>
      <c r="I722" s="1388" t="s">
        <v>651</v>
      </c>
      <c r="J722" s="542"/>
      <c r="K722" s="542"/>
    </row>
    <row r="723" spans="1:11">
      <c r="A723" s="503"/>
      <c r="B723" s="503"/>
      <c r="C723" s="503"/>
      <c r="D723" s="1825"/>
      <c r="E723" s="1825"/>
      <c r="F723" s="1825"/>
      <c r="G723" s="521"/>
      <c r="H723" s="542"/>
      <c r="I723" s="1388"/>
      <c r="J723" s="542"/>
      <c r="K723" s="542"/>
    </row>
    <row r="724" spans="1:11">
      <c r="A724" s="503"/>
      <c r="B724" s="503"/>
      <c r="C724" s="503"/>
      <c r="D724" s="1825"/>
      <c r="E724" s="1825"/>
      <c r="F724" s="1825"/>
      <c r="G724" s="521"/>
      <c r="H724" s="542"/>
      <c r="I724" s="1388"/>
      <c r="J724" s="542"/>
      <c r="K724" s="542"/>
    </row>
    <row r="725" spans="1:11">
      <c r="A725" s="503"/>
      <c r="B725" s="503"/>
      <c r="C725" s="503"/>
      <c r="D725" s="1825"/>
      <c r="E725" s="1825"/>
      <c r="F725" s="1825"/>
      <c r="G725" s="521"/>
      <c r="H725" s="542"/>
      <c r="I725" s="1388"/>
      <c r="J725" s="542"/>
      <c r="K725" s="542"/>
    </row>
    <row r="726" spans="1:11">
      <c r="A726" s="503"/>
      <c r="B726" s="503"/>
      <c r="C726" s="503"/>
      <c r="D726" s="1825"/>
      <c r="E726" s="1825"/>
      <c r="F726" s="1825"/>
      <c r="G726" s="521"/>
      <c r="H726" s="542"/>
      <c r="I726" s="1388"/>
      <c r="J726" s="542"/>
      <c r="K726" s="542"/>
    </row>
    <row r="727" spans="1:11">
      <c r="A727" s="503"/>
      <c r="B727" s="503"/>
      <c r="C727" s="503"/>
      <c r="D727" s="1825"/>
      <c r="E727" s="1825"/>
      <c r="F727" s="1825"/>
      <c r="G727" s="521"/>
      <c r="H727" s="542"/>
      <c r="I727" s="1388"/>
      <c r="J727" s="542"/>
      <c r="K727" s="542"/>
    </row>
    <row r="728" spans="1:11">
      <c r="A728" s="503"/>
      <c r="B728" s="503"/>
      <c r="C728" s="503"/>
      <c r="D728" s="1825"/>
      <c r="E728" s="1825"/>
      <c r="F728" s="1825"/>
      <c r="G728" s="521"/>
      <c r="H728" s="542"/>
      <c r="I728" s="1388"/>
      <c r="J728" s="542"/>
      <c r="K728" s="542"/>
    </row>
    <row r="729" spans="1:11">
      <c r="A729" s="503"/>
      <c r="B729" s="503"/>
      <c r="C729" s="503"/>
      <c r="D729" s="1770" t="s">
        <v>484</v>
      </c>
      <c r="E729" s="1770"/>
      <c r="F729" s="1770"/>
      <c r="G729" s="521"/>
      <c r="H729" s="542"/>
      <c r="I729" s="1388"/>
      <c r="J729" s="542"/>
      <c r="K729" s="542"/>
    </row>
    <row r="730" spans="1:11">
      <c r="A730" s="503"/>
      <c r="B730" s="503"/>
      <c r="C730" s="503"/>
      <c r="D730" s="1588"/>
      <c r="E730" s="1352"/>
      <c r="F730" s="1352"/>
      <c r="G730" s="521"/>
      <c r="H730" s="542"/>
      <c r="I730" s="1388"/>
      <c r="J730" s="542"/>
      <c r="K730" s="542"/>
    </row>
    <row r="731" spans="1:11">
      <c r="A731" s="1772" t="s">
        <v>485</v>
      </c>
      <c r="B731" s="1772"/>
      <c r="C731" s="1772"/>
      <c r="D731" s="1772"/>
      <c r="E731" s="1772"/>
      <c r="F731" s="1772"/>
      <c r="G731" s="1772"/>
      <c r="H731" s="1397"/>
      <c r="I731" s="1398"/>
      <c r="J731" s="542"/>
      <c r="K731" s="542"/>
    </row>
    <row r="732" spans="1:11">
      <c r="A732" s="503"/>
      <c r="B732" s="503"/>
      <c r="C732" s="503"/>
      <c r="D732" s="524"/>
      <c r="E732" s="1352"/>
      <c r="F732" s="1352"/>
      <c r="G732" s="546"/>
      <c r="H732" s="542"/>
      <c r="I732" s="1388"/>
      <c r="J732" s="542"/>
      <c r="K732" s="542"/>
    </row>
    <row r="733" spans="1:11" ht="13.9" customHeight="1">
      <c r="C733" s="503"/>
      <c r="D733" s="1810" t="s">
        <v>486</v>
      </c>
      <c r="E733" s="1810"/>
      <c r="F733" s="1810"/>
      <c r="G733" s="546"/>
      <c r="H733" s="542"/>
      <c r="I733" s="1388"/>
      <c r="J733" s="542"/>
      <c r="K733" s="542"/>
    </row>
    <row r="734" spans="1:11">
      <c r="A734" s="503"/>
      <c r="B734" s="503"/>
      <c r="C734" s="503"/>
      <c r="D734" s="1766" t="s">
        <v>487</v>
      </c>
      <c r="E734" s="1766"/>
      <c r="F734" s="1766"/>
      <c r="G734" s="546"/>
      <c r="H734" s="542"/>
      <c r="I734" s="1388"/>
      <c r="J734" s="542"/>
      <c r="K734" s="542"/>
    </row>
    <row r="735" spans="1:11">
      <c r="A735" s="503"/>
      <c r="B735" s="503"/>
      <c r="C735" s="503"/>
      <c r="D735" s="1352"/>
      <c r="E735" s="1352"/>
      <c r="F735" s="1352"/>
      <c r="G735" s="546"/>
      <c r="H735" s="542"/>
      <c r="I735" s="1388"/>
      <c r="J735" s="542"/>
      <c r="K735" s="542"/>
    </row>
    <row r="736" spans="1:11" s="502" customFormat="1">
      <c r="A736" s="505"/>
      <c r="B736" s="1356" t="s">
        <v>294</v>
      </c>
      <c r="C736" s="499"/>
      <c r="D736" s="1740" t="s">
        <v>488</v>
      </c>
      <c r="E736" s="1740"/>
      <c r="F736" s="1740"/>
      <c r="G736" s="546"/>
      <c r="H736" s="545"/>
      <c r="I736" s="1389" t="s">
        <v>652</v>
      </c>
      <c r="J736" s="545"/>
      <c r="K736" s="545"/>
    </row>
    <row r="737" spans="1:11" s="502" customFormat="1" ht="10.5" customHeight="1">
      <c r="A737" s="499"/>
      <c r="B737" s="499"/>
      <c r="C737" s="499"/>
      <c r="D737" s="1740"/>
      <c r="E737" s="1740"/>
      <c r="F737" s="1740"/>
      <c r="G737" s="546"/>
      <c r="H737" s="545"/>
      <c r="I737" s="1389"/>
      <c r="J737" s="545"/>
      <c r="K737" s="545"/>
    </row>
    <row r="738" spans="1:11" s="502" customFormat="1">
      <c r="A738" s="499"/>
      <c r="B738" s="499"/>
      <c r="C738" s="499"/>
      <c r="D738" s="1740"/>
      <c r="E738" s="1740"/>
      <c r="F738" s="1740"/>
      <c r="G738" s="546"/>
      <c r="H738" s="545"/>
      <c r="I738" s="1389"/>
      <c r="J738" s="545"/>
      <c r="K738" s="545"/>
    </row>
    <row r="739" spans="1:11">
      <c r="D739" s="1740"/>
      <c r="E739" s="1740"/>
      <c r="F739" s="1740"/>
      <c r="G739" s="546"/>
      <c r="H739" s="542"/>
      <c r="I739" s="1388"/>
      <c r="J739" s="542"/>
      <c r="K739" s="542"/>
    </row>
    <row r="740" spans="1:11">
      <c r="A740" s="507"/>
      <c r="B740" s="507"/>
      <c r="C740" s="507"/>
      <c r="D740" s="1740"/>
      <c r="E740" s="1740"/>
      <c r="F740" s="1740"/>
      <c r="G740" s="547"/>
      <c r="H740" s="542"/>
      <c r="I740" s="1388"/>
      <c r="J740" s="542"/>
      <c r="K740" s="542"/>
    </row>
    <row r="741" spans="1:11" ht="15.6" customHeight="1">
      <c r="A741" s="507"/>
      <c r="B741" s="507"/>
      <c r="C741" s="507"/>
      <c r="D741" s="1740"/>
      <c r="E741" s="1740"/>
      <c r="F741" s="1740"/>
      <c r="G741" s="547"/>
      <c r="H741" s="542"/>
      <c r="I741" s="1388"/>
      <c r="J741" s="542"/>
      <c r="K741" s="542"/>
    </row>
    <row r="742" spans="1:11">
      <c r="A742" s="507"/>
      <c r="B742" s="507"/>
      <c r="C742" s="507"/>
      <c r="D742" s="537"/>
      <c r="E742" s="548"/>
      <c r="F742" s="548"/>
      <c r="G742" s="547"/>
      <c r="H742" s="542"/>
      <c r="I742" s="1388"/>
      <c r="J742" s="542"/>
      <c r="K742" s="542"/>
    </row>
    <row r="743" spans="1:11" s="552" customFormat="1">
      <c r="A743" s="549"/>
      <c r="B743" s="1356" t="s">
        <v>294</v>
      </c>
      <c r="C743" s="550"/>
      <c r="D743" s="1741" t="s">
        <v>653</v>
      </c>
      <c r="E743" s="1741"/>
      <c r="F743" s="1741"/>
      <c r="G743" s="551"/>
      <c r="I743" s="1390" t="s">
        <v>652</v>
      </c>
    </row>
    <row r="744" spans="1:11" s="552" customFormat="1">
      <c r="A744" s="550"/>
      <c r="B744" s="550"/>
      <c r="C744" s="550"/>
      <c r="D744" s="1741"/>
      <c r="E744" s="1741"/>
      <c r="F744" s="1741"/>
      <c r="G744" s="551"/>
      <c r="I744" s="1390"/>
    </row>
    <row r="745" spans="1:11" s="552" customFormat="1">
      <c r="A745" s="550"/>
      <c r="B745" s="550"/>
      <c r="C745" s="550"/>
      <c r="D745" s="1741"/>
      <c r="E745" s="1741"/>
      <c r="F745" s="1741"/>
      <c r="G745" s="551"/>
      <c r="I745" s="1390"/>
    </row>
    <row r="746" spans="1:11" s="552" customFormat="1">
      <c r="A746" s="550"/>
      <c r="B746" s="550"/>
      <c r="C746" s="550"/>
      <c r="D746" s="1741"/>
      <c r="E746" s="1741"/>
      <c r="F746" s="1741"/>
      <c r="G746" s="551"/>
      <c r="I746" s="1390"/>
    </row>
    <row r="747" spans="1:11" s="552" customFormat="1">
      <c r="A747" s="550"/>
      <c r="B747" s="550"/>
      <c r="C747" s="550"/>
      <c r="D747" s="537"/>
      <c r="E747" s="551"/>
      <c r="F747" s="551"/>
      <c r="G747" s="551"/>
      <c r="I747" s="1390"/>
    </row>
    <row r="748" spans="1:11" s="552" customFormat="1">
      <c r="A748" s="505"/>
      <c r="B748" s="1356" t="s">
        <v>294</v>
      </c>
      <c r="C748" s="550"/>
      <c r="D748" s="1834" t="s">
        <v>654</v>
      </c>
      <c r="E748" s="1834"/>
      <c r="F748" s="1834"/>
      <c r="G748" s="551"/>
      <c r="I748" s="1390" t="s">
        <v>655</v>
      </c>
    </row>
    <row r="749" spans="1:11" s="552" customFormat="1">
      <c r="A749" s="550"/>
      <c r="B749" s="550"/>
      <c r="C749" s="550"/>
      <c r="D749" s="1834"/>
      <c r="E749" s="1834"/>
      <c r="F749" s="1834"/>
      <c r="G749" s="551"/>
      <c r="I749" s="1390"/>
    </row>
    <row r="750" spans="1:11" s="552" customFormat="1">
      <c r="A750" s="550"/>
      <c r="B750" s="550"/>
      <c r="C750" s="550"/>
      <c r="D750" s="1834"/>
      <c r="E750" s="1834"/>
      <c r="F750" s="1834"/>
      <c r="G750" s="551"/>
      <c r="I750" s="1390"/>
    </row>
    <row r="751" spans="1:11">
      <c r="A751" s="507"/>
      <c r="B751" s="507"/>
      <c r="C751" s="507"/>
      <c r="D751" s="537"/>
      <c r="E751" s="548"/>
      <c r="F751" s="548"/>
      <c r="G751" s="547"/>
      <c r="H751" s="542"/>
      <c r="I751" s="1388"/>
      <c r="J751" s="542"/>
      <c r="K751" s="542"/>
    </row>
    <row r="752" spans="1:11">
      <c r="A752" s="505"/>
      <c r="B752" s="1356" t="s">
        <v>294</v>
      </c>
      <c r="C752" s="507"/>
      <c r="D752" s="1741" t="s">
        <v>656</v>
      </c>
      <c r="E752" s="1741"/>
      <c r="F752" s="1741"/>
      <c r="G752" s="547"/>
      <c r="H752" s="542"/>
      <c r="I752" s="1388" t="s">
        <v>652</v>
      </c>
      <c r="J752" s="542"/>
      <c r="K752" s="542"/>
    </row>
    <row r="753" spans="1:11">
      <c r="A753" s="507"/>
      <c r="B753" s="507"/>
      <c r="C753" s="507"/>
      <c r="D753" s="1741"/>
      <c r="E753" s="1741"/>
      <c r="F753" s="1741"/>
      <c r="G753" s="547"/>
      <c r="H753" s="542"/>
      <c r="I753" s="1388"/>
      <c r="J753" s="542"/>
      <c r="K753" s="542"/>
    </row>
    <row r="754" spans="1:11">
      <c r="A754" s="507"/>
      <c r="B754" s="507"/>
      <c r="C754" s="507"/>
      <c r="D754" s="1571"/>
      <c r="E754" s="1571"/>
      <c r="F754" s="1571"/>
      <c r="G754" s="547"/>
      <c r="H754" s="542"/>
      <c r="I754" s="1388"/>
      <c r="J754" s="542"/>
      <c r="K754" s="542"/>
    </row>
    <row r="755" spans="1:11">
      <c r="A755" s="507"/>
      <c r="B755" s="1356" t="s">
        <v>294</v>
      </c>
      <c r="C755" s="507"/>
      <c r="D755" s="1741" t="s">
        <v>657</v>
      </c>
      <c r="E755" s="1741"/>
      <c r="F755" s="1741"/>
      <c r="G755" s="547"/>
      <c r="H755" s="542"/>
      <c r="I755" s="1388" t="s">
        <v>652</v>
      </c>
      <c r="J755" s="542"/>
      <c r="K755" s="542"/>
    </row>
    <row r="756" spans="1:11">
      <c r="A756" s="507"/>
      <c r="B756" s="507"/>
      <c r="C756" s="507"/>
      <c r="D756" s="1741"/>
      <c r="E756" s="1741"/>
      <c r="F756" s="1741"/>
      <c r="G756" s="547"/>
      <c r="H756" s="542"/>
      <c r="I756" s="1388"/>
      <c r="J756" s="542"/>
      <c r="K756" s="542"/>
    </row>
    <row r="757" spans="1:11">
      <c r="A757" s="507"/>
      <c r="B757" s="507"/>
      <c r="C757" s="507"/>
      <c r="D757" s="1741"/>
      <c r="E757" s="1741"/>
      <c r="F757" s="1741"/>
      <c r="G757" s="547"/>
      <c r="H757" s="542"/>
      <c r="I757" s="1388"/>
      <c r="J757" s="542"/>
      <c r="K757" s="542"/>
    </row>
    <row r="758" spans="1:11">
      <c r="A758" s="507"/>
      <c r="B758" s="507"/>
      <c r="C758" s="507"/>
      <c r="D758" s="1571"/>
      <c r="E758" s="1571"/>
      <c r="F758" s="1571"/>
      <c r="G758" s="547"/>
      <c r="H758" s="542"/>
      <c r="I758" s="1388"/>
      <c r="J758" s="542"/>
      <c r="K758" s="542"/>
    </row>
    <row r="759" spans="1:11">
      <c r="A759" s="1831" t="s">
        <v>658</v>
      </c>
      <c r="B759" s="1831"/>
      <c r="C759" s="1831"/>
      <c r="D759" s="1831"/>
      <c r="E759" s="1831"/>
      <c r="F759" s="1831"/>
      <c r="G759" s="1831"/>
      <c r="H759" s="1395"/>
      <c r="I759" s="1396"/>
      <c r="J759" s="1353"/>
      <c r="K759" s="1353"/>
    </row>
    <row r="760" spans="1:11">
      <c r="A760" s="69"/>
      <c r="B760" s="69"/>
      <c r="C760" s="1316"/>
      <c r="D760" s="100"/>
      <c r="E760" s="100"/>
      <c r="F760" s="100"/>
      <c r="G760" s="450"/>
      <c r="H760" s="1353"/>
      <c r="J760" s="1353"/>
      <c r="K760" s="1353"/>
    </row>
    <row r="761" spans="1:11">
      <c r="A761" s="69"/>
      <c r="B761" s="69"/>
      <c r="C761" s="1316"/>
      <c r="D761" s="1832" t="s">
        <v>659</v>
      </c>
      <c r="E761" s="1832"/>
      <c r="F761" s="1832"/>
      <c r="G761" s="450"/>
      <c r="H761" s="1353"/>
      <c r="J761" s="1353"/>
      <c r="K761" s="1353"/>
    </row>
    <row r="762" spans="1:11">
      <c r="A762" s="69"/>
      <c r="B762" s="69"/>
      <c r="C762" s="1316"/>
      <c r="D762" s="1814" t="s">
        <v>660</v>
      </c>
      <c r="E762" s="1814"/>
      <c r="F762" s="1814"/>
      <c r="G762" s="450"/>
      <c r="H762" s="1353"/>
      <c r="J762" s="1353"/>
      <c r="K762" s="1353"/>
    </row>
    <row r="763" spans="1:11">
      <c r="A763" s="69"/>
      <c r="B763" s="69"/>
      <c r="C763" s="1316"/>
      <c r="D763" s="1605"/>
      <c r="E763" s="1605"/>
      <c r="F763" s="1605"/>
      <c r="G763" s="450"/>
      <c r="H763" s="1353"/>
      <c r="J763" s="1353"/>
      <c r="K763" s="1353"/>
    </row>
    <row r="764" spans="1:11">
      <c r="A764" s="69"/>
      <c r="B764" s="1356" t="s">
        <v>294</v>
      </c>
      <c r="C764" s="1316"/>
      <c r="D764" s="1762" t="s">
        <v>661</v>
      </c>
      <c r="E764" s="1762"/>
      <c r="F764" s="1762"/>
      <c r="G764" s="450"/>
      <c r="H764" s="1353"/>
      <c r="I764" s="1388" t="s">
        <v>662</v>
      </c>
      <c r="J764" s="1353"/>
      <c r="K764" s="1353"/>
    </row>
    <row r="765" spans="1:11">
      <c r="A765" s="69"/>
      <c r="B765" s="69"/>
      <c r="C765" s="1316"/>
      <c r="D765" s="1762"/>
      <c r="E765" s="1762"/>
      <c r="F765" s="1762"/>
      <c r="G765" s="450"/>
      <c r="H765" s="1353"/>
      <c r="J765" s="1353"/>
      <c r="K765" s="1353"/>
    </row>
    <row r="766" spans="1:11">
      <c r="A766" s="463"/>
      <c r="B766" s="463"/>
      <c r="C766" s="184"/>
      <c r="D766" s="1762"/>
      <c r="E766" s="1762"/>
      <c r="F766" s="1762"/>
      <c r="G766" s="1317"/>
      <c r="H766" s="1353"/>
      <c r="J766" s="1353"/>
      <c r="K766" s="1353"/>
    </row>
    <row r="767" spans="1:11">
      <c r="A767" s="1641"/>
      <c r="B767" s="1641"/>
      <c r="C767" s="1318"/>
      <c r="D767" s="1564"/>
      <c r="E767" s="450"/>
      <c r="F767" s="450"/>
      <c r="G767" s="450"/>
      <c r="H767" s="1353"/>
      <c r="J767" s="1353"/>
      <c r="K767" s="1353"/>
    </row>
    <row r="768" spans="1:11">
      <c r="A768" s="163"/>
      <c r="B768" s="1356" t="s">
        <v>294</v>
      </c>
      <c r="C768" s="1319"/>
      <c r="D768" s="1762" t="s">
        <v>663</v>
      </c>
      <c r="E768" s="1762"/>
      <c r="F768" s="1762"/>
      <c r="G768" s="450"/>
      <c r="H768" s="1353"/>
      <c r="I768" s="1388" t="s">
        <v>662</v>
      </c>
      <c r="J768" s="1353"/>
      <c r="K768" s="1353"/>
    </row>
    <row r="769" spans="1:9">
      <c r="A769" s="1320"/>
      <c r="B769" s="1320"/>
      <c r="C769" s="1321"/>
      <c r="D769" s="1762"/>
      <c r="E769" s="1762"/>
      <c r="F769" s="1762"/>
      <c r="G769" s="450"/>
      <c r="H769" s="1353"/>
    </row>
    <row r="770" spans="1:9">
      <c r="A770" s="163"/>
      <c r="B770" s="163"/>
      <c r="C770" s="1319"/>
      <c r="D770" s="1762"/>
      <c r="E770" s="1762"/>
      <c r="F770" s="1762"/>
      <c r="G770" s="450"/>
      <c r="H770" s="1353"/>
    </row>
    <row r="771" spans="1:9">
      <c r="A771" s="463"/>
      <c r="B771" s="463"/>
      <c r="C771" s="184"/>
      <c r="D771" s="4"/>
      <c r="E771" s="1322"/>
      <c r="F771" s="1322"/>
      <c r="G771" s="1323"/>
      <c r="H771" s="1353"/>
    </row>
    <row r="772" spans="1:9">
      <c r="A772" s="460"/>
      <c r="B772" s="1356" t="s">
        <v>294</v>
      </c>
      <c r="C772" s="1324"/>
      <c r="D772" s="1762" t="s">
        <v>664</v>
      </c>
      <c r="E772" s="1762"/>
      <c r="F772" s="1762"/>
      <c r="G772" s="1323"/>
      <c r="H772" s="1353"/>
      <c r="I772" s="1388" t="s">
        <v>662</v>
      </c>
    </row>
    <row r="773" spans="1:9">
      <c r="A773" s="460"/>
      <c r="B773" s="460"/>
      <c r="C773" s="1324"/>
      <c r="D773" s="1762"/>
      <c r="E773" s="1762"/>
      <c r="F773" s="1762"/>
      <c r="G773" s="1323"/>
      <c r="H773" s="1353"/>
    </row>
    <row r="774" spans="1:9">
      <c r="A774" s="460"/>
      <c r="B774" s="460"/>
      <c r="C774" s="1324"/>
      <c r="D774" s="1762"/>
      <c r="E774" s="1762"/>
      <c r="F774" s="1762"/>
      <c r="G774" s="1323"/>
      <c r="H774" s="1353"/>
    </row>
    <row r="775" spans="1:9">
      <c r="A775" s="460"/>
      <c r="B775" s="460"/>
      <c r="C775" s="1324"/>
      <c r="D775" s="1559"/>
      <c r="E775" s="4"/>
      <c r="F775" s="4"/>
      <c r="G775" s="1323"/>
      <c r="H775" s="1353"/>
    </row>
    <row r="776" spans="1:9">
      <c r="A776" s="460"/>
      <c r="B776" s="1356" t="s">
        <v>294</v>
      </c>
      <c r="C776" s="1324"/>
      <c r="D776" s="1762" t="s">
        <v>665</v>
      </c>
      <c r="E776" s="1762"/>
      <c r="F776" s="1762"/>
      <c r="G776" s="1323"/>
      <c r="H776" s="1353"/>
      <c r="I776" s="1388" t="s">
        <v>662</v>
      </c>
    </row>
    <row r="777" spans="1:9">
      <c r="A777" s="460"/>
      <c r="B777" s="460"/>
      <c r="C777" s="1324"/>
      <c r="D777" s="1762"/>
      <c r="E777" s="1762"/>
      <c r="F777" s="1762"/>
      <c r="G777" s="1323"/>
      <c r="H777" s="1353"/>
    </row>
    <row r="778" spans="1:9">
      <c r="A778" s="460"/>
      <c r="B778" s="460"/>
      <c r="C778" s="1324"/>
      <c r="D778" s="1762"/>
      <c r="E778" s="1762"/>
      <c r="F778" s="1762"/>
      <c r="G778" s="1323"/>
      <c r="H778" s="1353"/>
    </row>
    <row r="779" spans="1:9">
      <c r="A779" s="460"/>
      <c r="B779" s="460"/>
      <c r="C779" s="1324"/>
      <c r="D779" s="1762"/>
      <c r="E779" s="1762"/>
      <c r="F779" s="1762"/>
      <c r="G779" s="1323"/>
      <c r="H779" s="1353"/>
    </row>
    <row r="780" spans="1:9">
      <c r="A780" s="460"/>
      <c r="B780" s="460"/>
      <c r="C780" s="1324"/>
      <c r="D780" s="1762"/>
      <c r="E780" s="1762"/>
      <c r="F780" s="1762"/>
      <c r="G780" s="1323"/>
      <c r="H780" s="1353"/>
    </row>
    <row r="781" spans="1:9">
      <c r="A781" s="460"/>
      <c r="B781" s="460"/>
      <c r="C781" s="1324"/>
      <c r="D781" s="1762"/>
      <c r="E781" s="1762"/>
      <c r="F781" s="1762"/>
      <c r="G781" s="1323"/>
      <c r="H781" s="1353"/>
    </row>
    <row r="782" spans="1:9">
      <c r="A782" s="460"/>
      <c r="B782" s="460"/>
      <c r="C782" s="1324"/>
      <c r="D782" s="1762" t="s">
        <v>666</v>
      </c>
      <c r="E782" s="1762"/>
      <c r="F782" s="1762"/>
      <c r="G782" s="1323"/>
      <c r="H782" s="1353"/>
    </row>
    <row r="783" spans="1:9">
      <c r="A783" s="460"/>
      <c r="B783" s="460"/>
      <c r="C783" s="1324"/>
      <c r="D783" s="1762"/>
      <c r="E783" s="1762"/>
      <c r="F783" s="1762"/>
      <c r="G783" s="1323"/>
      <c r="H783" s="1353"/>
    </row>
    <row r="784" spans="1:9">
      <c r="A784" s="460"/>
      <c r="B784" s="460"/>
      <c r="C784" s="1324"/>
      <c r="D784" s="1762"/>
      <c r="E784" s="1762"/>
      <c r="F784" s="1762"/>
      <c r="G784" s="1323"/>
      <c r="H784" s="1353"/>
    </row>
    <row r="785" spans="1:9">
      <c r="A785" s="460"/>
      <c r="B785" s="329"/>
      <c r="C785" s="1324"/>
      <c r="D785" s="1325"/>
      <c r="E785" s="1325"/>
      <c r="F785" s="1325"/>
      <c r="G785" s="1323"/>
      <c r="H785" s="1353"/>
    </row>
    <row r="786" spans="1:9">
      <c r="A786" s="460"/>
      <c r="B786" s="1356" t="s">
        <v>294</v>
      </c>
      <c r="C786" s="1324"/>
      <c r="D786" s="1762" t="s">
        <v>667</v>
      </c>
      <c r="E786" s="1762"/>
      <c r="F786" s="1762"/>
      <c r="G786" s="1323"/>
      <c r="H786" s="1353"/>
      <c r="I786" s="1388" t="s">
        <v>662</v>
      </c>
    </row>
    <row r="787" spans="1:9">
      <c r="A787" s="460"/>
      <c r="B787" s="460"/>
      <c r="C787" s="1324"/>
      <c r="D787" s="1762"/>
      <c r="E787" s="1762"/>
      <c r="F787" s="1762"/>
      <c r="G787" s="1323"/>
      <c r="H787" s="1353"/>
    </row>
    <row r="788" spans="1:9">
      <c r="A788" s="460"/>
      <c r="B788" s="460"/>
      <c r="C788" s="1324"/>
      <c r="D788" s="1762"/>
      <c r="E788" s="1762"/>
      <c r="F788" s="1762"/>
      <c r="G788" s="1323"/>
      <c r="H788" s="1353"/>
    </row>
    <row r="789" spans="1:9">
      <c r="A789" s="460"/>
      <c r="B789" s="460"/>
      <c r="C789" s="1324"/>
      <c r="D789" s="1762"/>
      <c r="E789" s="1762"/>
      <c r="F789" s="1762"/>
      <c r="G789" s="1323"/>
      <c r="H789" s="1353"/>
    </row>
    <row r="790" spans="1:9">
      <c r="A790" s="460"/>
      <c r="B790" s="460"/>
      <c r="C790" s="1324"/>
      <c r="D790" s="1762"/>
      <c r="E790" s="1762"/>
      <c r="F790" s="1762"/>
      <c r="G790" s="1323"/>
      <c r="H790" s="1353"/>
    </row>
    <row r="791" spans="1:9">
      <c r="A791" s="460"/>
      <c r="B791" s="460"/>
      <c r="C791" s="1324"/>
      <c r="D791" s="1762"/>
      <c r="E791" s="1762"/>
      <c r="F791" s="1762"/>
      <c r="G791" s="1323"/>
      <c r="H791" s="1353"/>
    </row>
    <row r="792" spans="1:9">
      <c r="A792" s="460"/>
      <c r="B792" s="460"/>
      <c r="C792" s="1324"/>
      <c r="D792" s="1584"/>
      <c r="E792" s="1584"/>
      <c r="F792" s="1584"/>
      <c r="G792" s="1323"/>
      <c r="H792" s="1353"/>
    </row>
    <row r="793" spans="1:9">
      <c r="A793" s="460"/>
      <c r="B793" s="1356" t="s">
        <v>294</v>
      </c>
      <c r="C793" s="1324"/>
      <c r="D793" s="1762" t="s">
        <v>668</v>
      </c>
      <c r="E793" s="1762"/>
      <c r="F793" s="1762"/>
      <c r="G793" s="1323"/>
      <c r="H793" s="1353"/>
      <c r="I793" s="1388" t="s">
        <v>662</v>
      </c>
    </row>
    <row r="794" spans="1:9">
      <c r="A794" s="460"/>
      <c r="B794" s="460"/>
      <c r="C794" s="1324"/>
      <c r="D794" s="1762"/>
      <c r="E794" s="1762"/>
      <c r="F794" s="1762"/>
      <c r="G794" s="1323"/>
      <c r="H794" s="1353"/>
    </row>
    <row r="795" spans="1:9">
      <c r="A795" s="460"/>
      <c r="B795" s="460"/>
      <c r="C795" s="1324"/>
      <c r="D795" s="1762"/>
      <c r="E795" s="1762"/>
      <c r="F795" s="1762"/>
      <c r="G795" s="1323"/>
      <c r="H795" s="1353"/>
    </row>
    <row r="796" spans="1:9">
      <c r="A796" s="460"/>
      <c r="B796" s="460"/>
      <c r="C796" s="1324"/>
      <c r="D796" s="1762"/>
      <c r="E796" s="1762"/>
      <c r="F796" s="1762"/>
      <c r="G796" s="1323"/>
      <c r="H796" s="1353"/>
    </row>
    <row r="797" spans="1:9">
      <c r="A797" s="460"/>
      <c r="B797" s="460"/>
      <c r="C797" s="1324"/>
      <c r="D797" s="1762"/>
      <c r="E797" s="1762"/>
      <c r="F797" s="1762"/>
      <c r="G797" s="1323"/>
      <c r="H797" s="1353"/>
    </row>
    <row r="798" spans="1:9">
      <c r="A798" s="460"/>
      <c r="B798" s="460"/>
      <c r="C798" s="1324"/>
      <c r="D798" s="1762"/>
      <c r="E798" s="1762"/>
      <c r="F798" s="1762"/>
      <c r="G798" s="1323"/>
      <c r="H798" s="1353"/>
    </row>
    <row r="799" spans="1:9">
      <c r="A799" s="460"/>
      <c r="B799" s="460"/>
      <c r="C799" s="1324"/>
      <c r="D799" s="1584"/>
      <c r="E799" s="1584"/>
      <c r="F799" s="1584"/>
      <c r="G799" s="1323"/>
      <c r="H799" s="1353"/>
    </row>
    <row r="800" spans="1:9">
      <c r="A800" s="460"/>
      <c r="B800" s="1356" t="s">
        <v>294</v>
      </c>
      <c r="C800" s="1324"/>
      <c r="D800" s="1759" t="s">
        <v>669</v>
      </c>
      <c r="E800" s="1759"/>
      <c r="F800" s="1759"/>
      <c r="G800" s="1323"/>
      <c r="H800" s="1353"/>
      <c r="I800" s="1388" t="s">
        <v>662</v>
      </c>
    </row>
    <row r="801" spans="1:9">
      <c r="A801" s="460"/>
      <c r="B801" s="460"/>
      <c r="C801" s="1324"/>
      <c r="D801" s="1759"/>
      <c r="E801" s="1759"/>
      <c r="F801" s="1759"/>
      <c r="G801" s="1323"/>
      <c r="H801" s="1353"/>
    </row>
    <row r="802" spans="1:9">
      <c r="A802" s="1640"/>
      <c r="B802" s="1640"/>
      <c r="C802" s="1324"/>
      <c r="D802" s="1759"/>
      <c r="E802" s="1759"/>
      <c r="F802" s="1759"/>
      <c r="G802" s="1323"/>
      <c r="H802" s="1353"/>
    </row>
    <row r="803" spans="1:9">
      <c r="A803" s="460"/>
      <c r="B803" s="1640"/>
      <c r="C803" s="1324"/>
      <c r="D803" s="1759"/>
      <c r="E803" s="1759"/>
      <c r="F803" s="1759"/>
      <c r="G803" s="1323"/>
      <c r="H803" s="1353"/>
    </row>
    <row r="804" spans="1:9" ht="12.75" customHeight="1">
      <c r="A804" s="460"/>
      <c r="B804" s="1640"/>
      <c r="C804" s="1324"/>
      <c r="D804" s="1759"/>
      <c r="E804" s="1759"/>
      <c r="F804" s="1759"/>
      <c r="G804" s="1323"/>
      <c r="H804" s="1353"/>
    </row>
    <row r="805" spans="1:9" ht="12.75" customHeight="1">
      <c r="A805" s="460"/>
      <c r="B805" s="1640"/>
      <c r="C805" s="1324"/>
      <c r="D805" s="1759"/>
      <c r="E805" s="1759"/>
      <c r="F805" s="1759"/>
      <c r="G805" s="1323"/>
      <c r="H805" s="1353"/>
    </row>
    <row r="806" spans="1:9" ht="12.75" customHeight="1">
      <c r="A806" s="1640"/>
      <c r="B806" s="1640"/>
      <c r="C806" s="1324"/>
      <c r="D806" s="1322"/>
      <c r="E806" s="4"/>
      <c r="F806" s="4"/>
      <c r="G806" s="1323"/>
      <c r="H806" s="1353"/>
    </row>
    <row r="807" spans="1:9" ht="12.75" customHeight="1">
      <c r="A807" s="1771" t="s">
        <v>670</v>
      </c>
      <c r="B807" s="1771"/>
      <c r="C807" s="1771"/>
      <c r="D807" s="1771"/>
      <c r="E807" s="1771"/>
      <c r="F807" s="1771"/>
      <c r="G807" s="1771"/>
      <c r="H807" s="1395"/>
      <c r="I807" s="1396"/>
    </row>
    <row r="808" spans="1:9" ht="12.75" customHeight="1">
      <c r="A808" s="1578"/>
      <c r="B808" s="1578"/>
      <c r="C808" s="1324"/>
      <c r="D808" s="1322"/>
      <c r="E808" s="1322"/>
      <c r="F808" s="1322"/>
      <c r="G808" s="1323"/>
      <c r="H808" s="1353"/>
    </row>
    <row r="809" spans="1:9" ht="12.75" customHeight="1">
      <c r="A809" s="460"/>
      <c r="B809" s="460"/>
      <c r="C809" s="329"/>
      <c r="D809" s="1751" t="s">
        <v>671</v>
      </c>
      <c r="E809" s="1751"/>
      <c r="F809" s="1751"/>
      <c r="G809" s="444"/>
      <c r="H809" s="1353"/>
    </row>
    <row r="810" spans="1:9" ht="14.25" customHeight="1">
      <c r="A810" s="460"/>
      <c r="B810" s="460"/>
      <c r="C810" s="329"/>
      <c r="D810" s="1703" t="s">
        <v>672</v>
      </c>
      <c r="E810" s="1703"/>
      <c r="F810" s="1703"/>
      <c r="G810" s="444"/>
      <c r="H810" s="1353"/>
    </row>
    <row r="811" spans="1:9" ht="12.75" customHeight="1">
      <c r="A811" s="460"/>
      <c r="B811" s="460"/>
      <c r="C811" s="329"/>
      <c r="D811" s="1552"/>
      <c r="E811" s="1552"/>
      <c r="F811" s="1552"/>
      <c r="G811" s="444"/>
      <c r="H811" s="1353"/>
    </row>
    <row r="812" spans="1:9" ht="12.75" customHeight="1">
      <c r="A812" s="1326"/>
      <c r="B812" s="1356" t="s">
        <v>294</v>
      </c>
      <c r="C812" s="1324"/>
      <c r="D812" s="1703" t="s">
        <v>673</v>
      </c>
      <c r="E812" s="1703"/>
      <c r="F812" s="1703"/>
      <c r="G812" s="444"/>
      <c r="H812" s="1353"/>
      <c r="I812" s="1355" t="s">
        <v>575</v>
      </c>
    </row>
    <row r="813" spans="1:9" ht="14.25" customHeight="1">
      <c r="A813" s="1640"/>
      <c r="B813" s="1640"/>
      <c r="C813" s="1324"/>
      <c r="D813" s="3" t="s">
        <v>559</v>
      </c>
      <c r="E813" s="1712" t="s">
        <v>674</v>
      </c>
      <c r="F813" s="1712"/>
      <c r="G813" s="444"/>
      <c r="H813" s="1353"/>
    </row>
    <row r="814" spans="1:9" ht="12.75" customHeight="1">
      <c r="A814" s="1640"/>
      <c r="B814" s="1640"/>
      <c r="C814" s="1324"/>
      <c r="D814" s="1327"/>
      <c r="E814" s="4"/>
      <c r="F814" s="4"/>
      <c r="G814" s="444"/>
      <c r="H814" s="1353"/>
    </row>
    <row r="815" spans="1:9" ht="14.25" hidden="1" customHeight="1">
      <c r="A815" s="1640"/>
      <c r="B815" s="1356" t="s">
        <v>294</v>
      </c>
      <c r="C815" s="1324"/>
      <c r="D815" s="1808" t="s">
        <v>675</v>
      </c>
      <c r="E815" s="1808"/>
      <c r="F815" s="1808"/>
      <c r="G815" s="444"/>
      <c r="H815" s="1353"/>
    </row>
    <row r="816" spans="1:9" ht="12.75" hidden="1" customHeight="1">
      <c r="A816" s="1640"/>
      <c r="B816" s="1640"/>
      <c r="C816" s="1324"/>
      <c r="D816" s="1808"/>
      <c r="E816" s="1808"/>
      <c r="F816" s="1808"/>
      <c r="G816" s="444"/>
      <c r="H816" s="1353"/>
    </row>
    <row r="817" spans="1:9" ht="12.75" hidden="1" customHeight="1">
      <c r="A817" s="1640"/>
      <c r="B817" s="1640"/>
      <c r="C817" s="1324"/>
      <c r="D817" s="1808"/>
      <c r="E817" s="1808"/>
      <c r="F817" s="1808"/>
      <c r="G817" s="444"/>
      <c r="H817" s="1353"/>
    </row>
    <row r="818" spans="1:9" ht="12.75" hidden="1" customHeight="1">
      <c r="A818" s="1640"/>
      <c r="B818" s="1640"/>
      <c r="C818" s="1324"/>
      <c r="D818" s="1808"/>
      <c r="E818" s="1808"/>
      <c r="F818" s="1808"/>
      <c r="G818" s="444"/>
      <c r="H818" s="1353"/>
    </row>
    <row r="819" spans="1:9" ht="12.75" hidden="1" customHeight="1">
      <c r="A819" s="1640"/>
      <c r="B819" s="1640"/>
      <c r="C819" s="1324"/>
      <c r="D819" s="1808"/>
      <c r="E819" s="1808"/>
      <c r="F819" s="1808"/>
      <c r="G819" s="444"/>
      <c r="H819" s="1353"/>
    </row>
    <row r="820" spans="1:9" ht="12.75" hidden="1" customHeight="1">
      <c r="A820" s="1640"/>
      <c r="B820" s="1640"/>
      <c r="C820" s="1324"/>
      <c r="D820" s="1808"/>
      <c r="E820" s="1808"/>
      <c r="F820" s="1808"/>
      <c r="G820" s="444"/>
      <c r="H820" s="1353"/>
    </row>
    <row r="821" spans="1:9" ht="12.75" hidden="1" customHeight="1">
      <c r="A821" s="1640"/>
      <c r="B821" s="1640"/>
      <c r="C821" s="1324"/>
      <c r="D821" s="1808"/>
      <c r="E821" s="1808"/>
      <c r="F821" s="1808"/>
      <c r="G821" s="444"/>
      <c r="H821" s="1353"/>
    </row>
    <row r="822" spans="1:9" ht="12.75" hidden="1" customHeight="1">
      <c r="A822" s="1640"/>
      <c r="B822" s="1640"/>
      <c r="C822" s="1324"/>
      <c r="D822" s="1808"/>
      <c r="E822" s="1808"/>
      <c r="F822" s="1808"/>
      <c r="G822" s="444"/>
      <c r="H822" s="1353"/>
    </row>
    <row r="823" spans="1:9" ht="12.75" hidden="1" customHeight="1">
      <c r="A823" s="1640"/>
      <c r="B823" s="1640"/>
      <c r="C823" s="1324"/>
      <c r="D823" s="1808"/>
      <c r="E823" s="1808"/>
      <c r="F823" s="1808"/>
      <c r="G823" s="444"/>
      <c r="H823" s="1353"/>
    </row>
    <row r="824" spans="1:9" ht="12.75" hidden="1" customHeight="1">
      <c r="A824" s="1640"/>
      <c r="B824" s="1640"/>
      <c r="C824" s="1324"/>
      <c r="D824" s="1808"/>
      <c r="E824" s="1808"/>
      <c r="F824" s="1808"/>
      <c r="G824" s="444"/>
      <c r="H824" s="1353"/>
    </row>
    <row r="825" spans="1:9" ht="12.75" hidden="1" customHeight="1">
      <c r="A825" s="1640"/>
      <c r="B825" s="1640"/>
      <c r="C825" s="1324"/>
      <c r="D825" s="1327"/>
      <c r="E825" s="4"/>
      <c r="F825" s="4"/>
      <c r="G825" s="444"/>
      <c r="H825" s="1353"/>
    </row>
    <row r="826" spans="1:9" ht="12.75" customHeight="1">
      <c r="A826" s="460"/>
      <c r="B826" s="1356" t="s">
        <v>294</v>
      </c>
      <c r="C826" s="1324"/>
      <c r="D826" s="1703" t="s">
        <v>676</v>
      </c>
      <c r="E826" s="1703"/>
      <c r="F826" s="1703"/>
      <c r="G826" s="444"/>
      <c r="H826" s="1353"/>
      <c r="I826" s="1355" t="s">
        <v>576</v>
      </c>
    </row>
    <row r="827" spans="1:9" ht="12.75" customHeight="1">
      <c r="A827" s="460"/>
      <c r="B827" s="460"/>
      <c r="C827" s="1324"/>
      <c r="D827" s="1703"/>
      <c r="E827" s="1703"/>
      <c r="F827" s="1703"/>
      <c r="G827" s="444"/>
      <c r="H827" s="1353"/>
    </row>
    <row r="828" spans="1:9" ht="12.75" customHeight="1">
      <c r="A828" s="460"/>
      <c r="B828" s="460"/>
      <c r="C828" s="1324"/>
      <c r="D828" s="1703"/>
      <c r="E828" s="1703"/>
      <c r="F828" s="1703"/>
      <c r="G828" s="444"/>
      <c r="H828" s="1353"/>
    </row>
    <row r="829" spans="1:9" ht="12.75" customHeight="1">
      <c r="A829" s="232"/>
      <c r="B829" s="232"/>
      <c r="C829" s="1328"/>
      <c r="D829" s="1590"/>
      <c r="E829" s="444"/>
      <c r="F829" s="444"/>
      <c r="G829" s="444"/>
      <c r="H829" s="1353"/>
    </row>
    <row r="830" spans="1:9" ht="12.75" customHeight="1">
      <c r="A830" s="1329"/>
      <c r="B830" s="1356" t="s">
        <v>294</v>
      </c>
      <c r="C830" s="1328"/>
      <c r="D830" s="1806" t="s">
        <v>677</v>
      </c>
      <c r="E830" s="1806"/>
      <c r="F830" s="1806"/>
      <c r="G830" s="444"/>
      <c r="H830" s="1353"/>
    </row>
    <row r="831" spans="1:9" ht="12.75" customHeight="1">
      <c r="A831" s="329"/>
      <c r="B831" s="1329"/>
      <c r="C831" s="1328"/>
      <c r="D831" s="1806"/>
      <c r="E831" s="1806"/>
      <c r="F831" s="1806"/>
      <c r="G831" s="444"/>
      <c r="H831" s="1353"/>
    </row>
    <row r="832" spans="1:9" ht="12.75" customHeight="1">
      <c r="A832" s="232"/>
      <c r="B832" s="329"/>
      <c r="C832" s="1328"/>
      <c r="D832" s="1704" t="s">
        <v>678</v>
      </c>
      <c r="E832" s="1704"/>
      <c r="F832" s="1704"/>
      <c r="G832" s="444"/>
      <c r="H832" s="1353"/>
    </row>
    <row r="833" spans="1:9" ht="12.75" customHeight="1">
      <c r="A833" s="232"/>
      <c r="B833" s="232"/>
      <c r="C833" s="1328"/>
      <c r="D833" s="1704"/>
      <c r="E833" s="1704"/>
      <c r="F833" s="1704"/>
      <c r="G833" s="444"/>
      <c r="H833" s="1353"/>
    </row>
    <row r="834" spans="1:9" ht="12.75" customHeight="1">
      <c r="A834" s="232"/>
      <c r="B834" s="232"/>
      <c r="C834" s="1328"/>
      <c r="D834" s="1704"/>
      <c r="E834" s="1704"/>
      <c r="F834" s="1704"/>
      <c r="G834" s="444"/>
      <c r="H834" s="1353"/>
    </row>
    <row r="835" spans="1:9" ht="12.75" customHeight="1">
      <c r="A835" s="232"/>
      <c r="B835" s="232"/>
      <c r="C835" s="1328"/>
      <c r="D835" s="1704"/>
      <c r="E835" s="1704"/>
      <c r="F835" s="1704"/>
      <c r="G835" s="444"/>
      <c r="H835" s="1353"/>
    </row>
    <row r="836" spans="1:9" ht="12.75" customHeight="1">
      <c r="A836" s="232"/>
      <c r="B836" s="232"/>
      <c r="C836" s="1328"/>
      <c r="D836" s="1704"/>
      <c r="E836" s="1704"/>
      <c r="F836" s="1704"/>
      <c r="G836" s="444"/>
      <c r="H836" s="1353"/>
    </row>
    <row r="837" spans="1:9" ht="12.75" customHeight="1">
      <c r="A837" s="232"/>
      <c r="B837" s="232"/>
      <c r="C837" s="1328"/>
      <c r="D837" s="1704"/>
      <c r="E837" s="1704"/>
      <c r="F837" s="1704"/>
      <c r="G837" s="444"/>
      <c r="H837" s="1353"/>
    </row>
    <row r="838" spans="1:9" ht="12.75" customHeight="1">
      <c r="A838" s="232"/>
      <c r="B838" s="232"/>
      <c r="C838" s="1328"/>
      <c r="D838" s="1590"/>
      <c r="E838" s="444"/>
      <c r="F838" s="444"/>
      <c r="G838" s="444"/>
      <c r="H838" s="1353"/>
    </row>
    <row r="839" spans="1:9" ht="12.75" customHeight="1">
      <c r="A839" s="232"/>
      <c r="B839" s="1356" t="s">
        <v>294</v>
      </c>
      <c r="C839" s="1328"/>
      <c r="D839" s="1704" t="s">
        <v>679</v>
      </c>
      <c r="E839" s="1704"/>
      <c r="F839" s="1704"/>
      <c r="G839" s="444"/>
      <c r="H839" s="1353"/>
      <c r="I839" s="1355" t="s">
        <v>580</v>
      </c>
    </row>
    <row r="840" spans="1:9" ht="12.75" customHeight="1">
      <c r="A840" s="232"/>
      <c r="B840" s="232"/>
      <c r="C840" s="1328"/>
      <c r="D840" s="1704" t="s">
        <v>680</v>
      </c>
      <c r="E840" s="1704"/>
      <c r="F840" s="1704"/>
      <c r="G840" s="444"/>
      <c r="H840" s="1353"/>
    </row>
    <row r="841" spans="1:9" ht="12.75" customHeight="1">
      <c r="A841" s="232"/>
      <c r="B841" s="232"/>
      <c r="C841" s="1328"/>
      <c r="D841" s="116" t="s">
        <v>555</v>
      </c>
      <c r="E841" s="1800" t="s">
        <v>681</v>
      </c>
      <c r="F841" s="1800"/>
      <c r="G841" s="444"/>
      <c r="H841" s="1353"/>
    </row>
    <row r="842" spans="1:9" ht="12.75" customHeight="1">
      <c r="A842" s="232"/>
      <c r="B842" s="232"/>
      <c r="C842" s="1328"/>
      <c r="D842" s="1590"/>
      <c r="E842" s="444"/>
      <c r="F842" s="444"/>
      <c r="G842" s="444"/>
      <c r="H842" s="1353"/>
    </row>
    <row r="843" spans="1:9" ht="12.75" customHeight="1">
      <c r="A843" s="232"/>
      <c r="B843" s="1356" t="s">
        <v>294</v>
      </c>
      <c r="C843" s="1328"/>
      <c r="D843" s="1704" t="s">
        <v>682</v>
      </c>
      <c r="E843" s="1704"/>
      <c r="F843" s="1704"/>
      <c r="G843" s="444"/>
      <c r="H843" s="1353"/>
      <c r="I843" s="1355" t="s">
        <v>583</v>
      </c>
    </row>
    <row r="844" spans="1:9" ht="12.75" customHeight="1">
      <c r="A844" s="232"/>
      <c r="B844" s="232"/>
      <c r="C844" s="1328"/>
      <c r="D844" s="1704"/>
      <c r="E844" s="1704"/>
      <c r="F844" s="1704"/>
      <c r="G844" s="444"/>
      <c r="H844" s="1353"/>
    </row>
    <row r="845" spans="1:9" ht="12.75" customHeight="1">
      <c r="A845" s="232"/>
      <c r="B845" s="232"/>
      <c r="C845" s="1328"/>
      <c r="D845" s="1704"/>
      <c r="E845" s="1704"/>
      <c r="F845" s="1704"/>
      <c r="G845" s="444"/>
      <c r="H845" s="1353"/>
    </row>
    <row r="846" spans="1:9" ht="12.75" customHeight="1">
      <c r="A846" s="232"/>
      <c r="B846" s="232"/>
      <c r="C846" s="1328"/>
      <c r="D846" s="1704"/>
      <c r="E846" s="1704"/>
      <c r="F846" s="1704"/>
      <c r="G846" s="444"/>
      <c r="H846" s="1353"/>
    </row>
    <row r="847" spans="1:9" ht="12.75" customHeight="1">
      <c r="A847" s="1578"/>
      <c r="B847" s="1578"/>
      <c r="C847" s="1330"/>
      <c r="D847" s="1559"/>
      <c r="E847" s="4"/>
      <c r="F847" s="4"/>
      <c r="G847" s="444"/>
      <c r="H847" s="1353"/>
    </row>
    <row r="848" spans="1:9" ht="12.75" customHeight="1">
      <c r="A848" s="1589" t="s">
        <v>683</v>
      </c>
      <c r="B848" s="1589"/>
      <c r="C848" s="1331"/>
      <c r="D848" s="1331"/>
      <c r="E848" s="1331"/>
      <c r="F848" s="1331"/>
      <c r="G848" s="1332"/>
      <c r="H848" s="1395"/>
      <c r="I848" s="1396"/>
    </row>
    <row r="849" spans="1:9" ht="12.75" customHeight="1">
      <c r="A849" s="1578"/>
      <c r="B849" s="1578"/>
      <c r="C849" s="1330"/>
      <c r="D849" s="1333"/>
      <c r="E849" s="4"/>
      <c r="F849" s="4"/>
      <c r="G849" s="444"/>
      <c r="H849" s="1353"/>
    </row>
    <row r="850" spans="1:9" ht="12.75" customHeight="1">
      <c r="A850" s="1326"/>
      <c r="B850" s="1326"/>
      <c r="C850" s="184"/>
      <c r="D850" s="1726" t="s">
        <v>684</v>
      </c>
      <c r="E850" s="1726"/>
      <c r="F850" s="1726"/>
      <c r="G850" s="1323"/>
      <c r="H850" s="1353"/>
    </row>
    <row r="851" spans="1:9" ht="12.75" customHeight="1">
      <c r="A851" s="1326"/>
      <c r="B851" s="1326"/>
      <c r="C851" s="184"/>
      <c r="D851" s="1807" t="s">
        <v>685</v>
      </c>
      <c r="E851" s="1807"/>
      <c r="F851" s="1807"/>
      <c r="G851" s="1323"/>
      <c r="H851" s="1353"/>
    </row>
    <row r="852" spans="1:9" ht="12.75" customHeight="1">
      <c r="A852" s="1326"/>
      <c r="B852" s="1326"/>
      <c r="C852" s="184"/>
      <c r="D852" s="1601"/>
      <c r="E852" s="1601"/>
      <c r="F852" s="1601"/>
      <c r="G852" s="1323"/>
      <c r="H852" s="1353"/>
    </row>
    <row r="853" spans="1:9" ht="12.75" customHeight="1">
      <c r="A853" s="460"/>
      <c r="B853" s="1356" t="s">
        <v>294</v>
      </c>
      <c r="C853" s="329"/>
      <c r="D853" s="1716" t="s">
        <v>686</v>
      </c>
      <c r="E853" s="1716"/>
      <c r="F853" s="1716"/>
      <c r="G853" s="1323"/>
      <c r="H853" s="1353"/>
      <c r="I853" s="1355" t="s">
        <v>580</v>
      </c>
    </row>
    <row r="854" spans="1:9" ht="12.75" customHeight="1">
      <c r="A854" s="1326"/>
      <c r="B854" s="1326"/>
      <c r="C854" s="329"/>
      <c r="D854" s="3" t="s">
        <v>555</v>
      </c>
      <c r="E854" s="1802" t="s">
        <v>681</v>
      </c>
      <c r="F854" s="1802"/>
      <c r="G854" s="1323"/>
      <c r="H854" s="1353"/>
    </row>
    <row r="855" spans="1:9" ht="12.75" customHeight="1">
      <c r="A855" s="1326"/>
      <c r="B855" s="1326"/>
      <c r="C855" s="329"/>
      <c r="D855" s="1559"/>
      <c r="E855" s="1322"/>
      <c r="F855" s="1322"/>
      <c r="G855" s="1323"/>
      <c r="H855" s="1353"/>
    </row>
    <row r="856" spans="1:9" ht="12.75" customHeight="1">
      <c r="A856" s="460"/>
      <c r="B856" s="1356" t="s">
        <v>294</v>
      </c>
      <c r="C856" s="329"/>
      <c r="D856" s="1703" t="s">
        <v>687</v>
      </c>
      <c r="E856" s="1727"/>
      <c r="F856" s="1727"/>
      <c r="G856" s="444"/>
      <c r="H856" s="1353"/>
      <c r="I856" s="1355" t="s">
        <v>583</v>
      </c>
    </row>
    <row r="857" spans="1:9" ht="12.75" customHeight="1">
      <c r="A857" s="1326"/>
      <c r="B857" s="1326"/>
      <c r="C857" s="329"/>
      <c r="D857" s="1727"/>
      <c r="E857" s="1727"/>
      <c r="F857" s="1727"/>
      <c r="G857" s="444"/>
      <c r="H857" s="1353"/>
    </row>
    <row r="858" spans="1:9" ht="12.75" customHeight="1">
      <c r="A858" s="1326"/>
      <c r="B858" s="1326"/>
      <c r="C858" s="329"/>
      <c r="D858" s="1559"/>
      <c r="E858" s="4"/>
      <c r="F858" s="4"/>
      <c r="G858" s="444"/>
      <c r="H858" s="1353"/>
    </row>
    <row r="859" spans="1:9" ht="12.75" customHeight="1">
      <c r="A859" s="329"/>
      <c r="B859" s="1356" t="s">
        <v>294</v>
      </c>
      <c r="C859" s="330"/>
      <c r="D859" s="1803" t="s">
        <v>688</v>
      </c>
      <c r="E859" s="1803"/>
      <c r="F859" s="1803"/>
      <c r="G859" s="1323"/>
      <c r="H859" s="1353"/>
    </row>
    <row r="860" spans="1:9" ht="12.75" customHeight="1">
      <c r="A860" s="329"/>
      <c r="B860" s="1334"/>
      <c r="C860" s="330"/>
      <c r="D860" s="1803"/>
      <c r="E860" s="1803"/>
      <c r="F860" s="1803"/>
      <c r="G860" s="1323"/>
      <c r="H860" s="1353"/>
    </row>
    <row r="861" spans="1:9" ht="12.75" customHeight="1">
      <c r="A861" s="460"/>
      <c r="B861" s="443"/>
      <c r="C861" s="329"/>
      <c r="D861" s="1704" t="s">
        <v>678</v>
      </c>
      <c r="E861" s="1704"/>
      <c r="F861" s="1704"/>
      <c r="G861" s="1323"/>
      <c r="H861" s="1353"/>
    </row>
    <row r="862" spans="1:9" ht="12.75" customHeight="1">
      <c r="A862" s="460"/>
      <c r="B862" s="460"/>
      <c r="C862" s="329"/>
      <c r="D862" s="1704"/>
      <c r="E862" s="1704"/>
      <c r="F862" s="1704"/>
      <c r="G862" s="1323"/>
      <c r="H862" s="1353"/>
    </row>
    <row r="863" spans="1:9" ht="12.75" customHeight="1">
      <c r="A863" s="460"/>
      <c r="B863" s="460"/>
      <c r="C863" s="329"/>
      <c r="D863" s="1704"/>
      <c r="E863" s="1704"/>
      <c r="F863" s="1704"/>
      <c r="G863" s="1323"/>
      <c r="H863" s="1353"/>
    </row>
    <row r="864" spans="1:9" ht="12.75" customHeight="1">
      <c r="A864" s="460"/>
      <c r="B864" s="460"/>
      <c r="C864" s="329"/>
      <c r="D864" s="1704"/>
      <c r="E864" s="1704"/>
      <c r="F864" s="1704"/>
      <c r="G864" s="1323"/>
      <c r="H864" s="1353"/>
    </row>
    <row r="865" spans="1:9" ht="12.75" customHeight="1">
      <c r="A865" s="460"/>
      <c r="B865" s="460"/>
      <c r="C865" s="329"/>
      <c r="D865" s="1704"/>
      <c r="E865" s="1704"/>
      <c r="F865" s="1704"/>
      <c r="G865" s="1323"/>
      <c r="H865" s="1353"/>
    </row>
    <row r="866" spans="1:9" ht="12.75" customHeight="1">
      <c r="A866" s="460"/>
      <c r="B866" s="460"/>
      <c r="C866" s="329"/>
      <c r="D866" s="1704"/>
      <c r="E866" s="1704"/>
      <c r="F866" s="1704"/>
      <c r="G866" s="1323"/>
      <c r="H866" s="1353"/>
    </row>
    <row r="867" spans="1:9" ht="12.75" customHeight="1">
      <c r="A867" s="460"/>
      <c r="B867" s="460"/>
      <c r="C867" s="329"/>
      <c r="D867" s="1559"/>
      <c r="E867" s="1322"/>
      <c r="F867" s="1322"/>
      <c r="G867" s="1323"/>
      <c r="H867" s="1353"/>
    </row>
    <row r="868" spans="1:9" ht="12.75" customHeight="1">
      <c r="A868" s="460"/>
      <c r="B868" s="1356" t="s">
        <v>294</v>
      </c>
      <c r="C868" s="329"/>
      <c r="D868" s="1768" t="s">
        <v>679</v>
      </c>
      <c r="E868" s="1768"/>
      <c r="F868" s="1768"/>
      <c r="G868" s="1323"/>
      <c r="H868" s="1353"/>
      <c r="I868" s="1355" t="s">
        <v>580</v>
      </c>
    </row>
    <row r="869" spans="1:9" ht="12.75" customHeight="1">
      <c r="A869" s="460"/>
      <c r="B869" s="460"/>
      <c r="C869" s="329"/>
      <c r="D869" s="1768" t="s">
        <v>680</v>
      </c>
      <c r="E869" s="1768"/>
      <c r="F869" s="1768"/>
      <c r="G869" s="1323"/>
      <c r="H869" s="1353"/>
    </row>
    <row r="870" spans="1:9" ht="12.75" customHeight="1">
      <c r="A870" s="460"/>
      <c r="B870" s="460"/>
      <c r="C870" s="329"/>
      <c r="D870" s="3" t="s">
        <v>689</v>
      </c>
      <c r="E870" s="1804" t="s">
        <v>681</v>
      </c>
      <c r="F870" s="1804"/>
      <c r="G870" s="1323"/>
      <c r="H870" s="1353"/>
    </row>
    <row r="871" spans="1:9" ht="12.75" customHeight="1">
      <c r="A871" s="460"/>
      <c r="B871" s="460"/>
      <c r="C871" s="329"/>
      <c r="D871" s="1559"/>
      <c r="E871" s="1322"/>
      <c r="F871" s="1322"/>
      <c r="G871" s="1323"/>
      <c r="H871" s="1353"/>
    </row>
    <row r="872" spans="1:9" ht="12.75" customHeight="1">
      <c r="A872" s="460"/>
      <c r="B872" s="1356" t="s">
        <v>294</v>
      </c>
      <c r="C872" s="329"/>
      <c r="D872" s="1703" t="s">
        <v>682</v>
      </c>
      <c r="E872" s="1703"/>
      <c r="F872" s="1703"/>
      <c r="G872" s="1323"/>
      <c r="H872" s="1353"/>
      <c r="I872" s="1355" t="s">
        <v>583</v>
      </c>
    </row>
    <row r="873" spans="1:9" ht="12.75" customHeight="1">
      <c r="A873" s="460"/>
      <c r="B873" s="460"/>
      <c r="C873" s="329"/>
      <c r="D873" s="1703"/>
      <c r="E873" s="1703"/>
      <c r="F873" s="1703"/>
      <c r="G873" s="1323"/>
      <c r="H873" s="1353"/>
    </row>
    <row r="874" spans="1:9" ht="12.75" customHeight="1">
      <c r="A874" s="460"/>
      <c r="B874" s="460"/>
      <c r="C874" s="329"/>
      <c r="D874" s="1703"/>
      <c r="E874" s="1703"/>
      <c r="F874" s="1703"/>
      <c r="G874" s="1323"/>
      <c r="H874" s="1353"/>
    </row>
    <row r="875" spans="1:9" ht="12.75" customHeight="1">
      <c r="A875" s="460"/>
      <c r="B875" s="460"/>
      <c r="C875" s="329"/>
      <c r="D875" s="1703"/>
      <c r="E875" s="1703"/>
      <c r="F875" s="1703"/>
      <c r="G875" s="1323"/>
      <c r="H875" s="1353"/>
    </row>
    <row r="876" spans="1:9" ht="12.75" customHeight="1">
      <c r="A876" s="1561"/>
      <c r="B876" s="1561"/>
      <c r="C876" s="1324"/>
      <c r="D876" s="1322"/>
      <c r="E876" s="1322"/>
      <c r="F876" s="1322"/>
      <c r="G876" s="1323"/>
      <c r="H876" s="1353"/>
    </row>
    <row r="877" spans="1:9" ht="12.75" customHeight="1">
      <c r="A877" s="1771" t="s">
        <v>690</v>
      </c>
      <c r="B877" s="1771"/>
      <c r="C877" s="1771"/>
      <c r="D877" s="1771"/>
      <c r="E877" s="1771"/>
      <c r="F877" s="1771"/>
      <c r="G877" s="1771"/>
      <c r="H877" s="1395"/>
      <c r="I877" s="1396"/>
    </row>
    <row r="878" spans="1:9" s="1353" customFormat="1" ht="12.75" customHeight="1">
      <c r="A878" s="69"/>
      <c r="B878" s="69"/>
      <c r="C878" s="69"/>
      <c r="D878" s="69"/>
      <c r="E878" s="69"/>
      <c r="F878" s="69"/>
      <c r="G878" s="69"/>
      <c r="I878" s="1355"/>
    </row>
    <row r="879" spans="1:9" s="1353" customFormat="1" ht="12.75" customHeight="1">
      <c r="A879" s="69"/>
      <c r="B879" s="69"/>
      <c r="C879" s="69"/>
      <c r="D879" s="1761" t="s">
        <v>691</v>
      </c>
      <c r="E879" s="1761"/>
      <c r="F879" s="1761"/>
      <c r="G879" s="69"/>
      <c r="I879" s="1355"/>
    </row>
    <row r="880" spans="1:9" s="1353" customFormat="1" ht="12.75" customHeight="1">
      <c r="A880" s="69"/>
      <c r="B880" s="69"/>
      <c r="C880" s="69"/>
      <c r="D880" s="1583"/>
      <c r="E880" s="1583"/>
      <c r="F880" s="1583"/>
      <c r="G880" s="69"/>
      <c r="I880" s="1355"/>
    </row>
    <row r="881" spans="1:9" s="1353" customFormat="1" ht="12.75" customHeight="1">
      <c r="A881" s="69"/>
      <c r="B881" s="1356" t="s">
        <v>294</v>
      </c>
      <c r="C881" s="69"/>
      <c r="D881" s="1597" t="s">
        <v>692</v>
      </c>
      <c r="E881" s="1583"/>
      <c r="F881" s="1583"/>
      <c r="G881" s="69"/>
      <c r="I881" s="1355" t="s">
        <v>693</v>
      </c>
    </row>
    <row r="882" spans="1:9" s="1353" customFormat="1" ht="12.75" customHeight="1">
      <c r="A882" s="69"/>
      <c r="B882" s="69"/>
      <c r="C882" s="69"/>
      <c r="D882" s="1583"/>
      <c r="E882" s="1583"/>
      <c r="F882" s="1583"/>
      <c r="G882" s="69"/>
      <c r="I882" s="1355"/>
    </row>
    <row r="883" spans="1:9" ht="12.75" customHeight="1">
      <c r="A883" s="1326"/>
      <c r="B883" s="1326"/>
      <c r="C883" s="1324"/>
      <c r="D883" s="1761" t="s">
        <v>694</v>
      </c>
      <c r="E883" s="1761"/>
      <c r="F883" s="1761"/>
      <c r="G883" s="1323"/>
      <c r="H883" s="1353"/>
    </row>
    <row r="884" spans="1:9" ht="12.75" customHeight="1">
      <c r="A884" s="1578"/>
      <c r="B884" s="1578"/>
      <c r="C884" s="1330"/>
      <c r="D884" s="1716" t="s">
        <v>695</v>
      </c>
      <c r="E884" s="1716"/>
      <c r="F884" s="1716"/>
      <c r="G884" s="1323"/>
      <c r="H884" s="1353"/>
    </row>
    <row r="885" spans="1:9" ht="12.75" customHeight="1">
      <c r="A885" s="1339"/>
      <c r="B885" s="1339"/>
      <c r="C885" s="1324"/>
      <c r="D885" s="3"/>
      <c r="E885" s="1322"/>
      <c r="F885" s="1322"/>
      <c r="G885" s="1323"/>
      <c r="H885" s="1353"/>
    </row>
    <row r="886" spans="1:9" ht="12.75" customHeight="1">
      <c r="A886" s="460"/>
      <c r="B886" s="1356" t="s">
        <v>294</v>
      </c>
      <c r="C886" s="329"/>
      <c r="D886" s="1703" t="s">
        <v>696</v>
      </c>
      <c r="E886" s="1703"/>
      <c r="F886" s="1703"/>
      <c r="G886" s="444"/>
      <c r="H886" s="1353"/>
      <c r="I886" s="1355" t="s">
        <v>697</v>
      </c>
    </row>
    <row r="887" spans="1:9" ht="12.75" customHeight="1">
      <c r="A887" s="1326"/>
      <c r="B887" s="1326"/>
      <c r="C887" s="329"/>
      <c r="D887" s="1703"/>
      <c r="E887" s="1703"/>
      <c r="F887" s="1703"/>
      <c r="G887" s="444"/>
      <c r="H887" s="1353"/>
    </row>
    <row r="888" spans="1:9" s="1353" customFormat="1" ht="12.75" customHeight="1">
      <c r="A888" s="1578"/>
      <c r="B888" s="1578"/>
      <c r="C888" s="1330"/>
      <c r="D888" s="1703" t="s">
        <v>698</v>
      </c>
      <c r="E888" s="1703"/>
      <c r="F888" s="1703"/>
      <c r="G888" s="1323"/>
      <c r="I888" s="1355"/>
    </row>
    <row r="889" spans="1:9" s="1353" customFormat="1" ht="12.75" customHeight="1">
      <c r="A889" s="1578"/>
      <c r="B889" s="1578"/>
      <c r="C889" s="1330"/>
      <c r="D889" s="1703"/>
      <c r="E889" s="1703"/>
      <c r="F889" s="1703"/>
      <c r="G889" s="1323"/>
      <c r="I889" s="1355"/>
    </row>
    <row r="890" spans="1:9" ht="12.75" customHeight="1">
      <c r="A890" s="1578"/>
      <c r="B890" s="1578"/>
      <c r="C890" s="1330"/>
      <c r="D890" s="4"/>
      <c r="E890" s="4"/>
      <c r="F890" s="1322"/>
      <c r="G890" s="1323"/>
      <c r="H890" s="1353"/>
    </row>
    <row r="891" spans="1:9" ht="12.75" customHeight="1">
      <c r="A891" s="232"/>
      <c r="B891" s="1356" t="s">
        <v>294</v>
      </c>
      <c r="C891" s="276"/>
      <c r="D891" s="1800" t="s">
        <v>699</v>
      </c>
      <c r="E891" s="1800"/>
      <c r="F891" s="1800"/>
      <c r="G891" s="1323"/>
      <c r="H891" s="1353"/>
      <c r="I891" s="1355" t="s">
        <v>700</v>
      </c>
    </row>
    <row r="892" spans="1:9" ht="12.75" customHeight="1">
      <c r="A892" s="232"/>
      <c r="B892" s="232"/>
      <c r="C892" s="276"/>
      <c r="D892" s="1800"/>
      <c r="E892" s="1800"/>
      <c r="F892" s="1800"/>
      <c r="G892" s="1323"/>
      <c r="H892" s="1353"/>
    </row>
    <row r="893" spans="1:9" ht="12.75" customHeight="1">
      <c r="A893" s="232"/>
      <c r="B893" s="232"/>
      <c r="C893" s="276"/>
      <c r="D893" s="1800"/>
      <c r="E893" s="1800"/>
      <c r="F893" s="1800"/>
      <c r="G893" s="1323"/>
      <c r="H893" s="1353"/>
    </row>
    <row r="894" spans="1:9" s="1353" customFormat="1" ht="12.75" customHeight="1">
      <c r="A894" s="232"/>
      <c r="B894" s="232"/>
      <c r="C894" s="276"/>
      <c r="D894" s="1800"/>
      <c r="E894" s="1800"/>
      <c r="F894" s="1800"/>
      <c r="G894" s="1323"/>
      <c r="I894" s="1355"/>
    </row>
    <row r="895" spans="1:9" ht="12.75" customHeight="1">
      <c r="A895" s="232"/>
      <c r="B895" s="232"/>
      <c r="C895" s="276"/>
      <c r="D895" s="1800"/>
      <c r="E895" s="1800"/>
      <c r="F895" s="1800"/>
      <c r="G895" s="1323"/>
      <c r="H895" s="1353"/>
    </row>
    <row r="896" spans="1:9" ht="12.75" customHeight="1">
      <c r="A896" s="277"/>
      <c r="B896" s="277"/>
      <c r="C896" s="276"/>
      <c r="D896" s="1800"/>
      <c r="E896" s="1800"/>
      <c r="F896" s="1800"/>
      <c r="G896" s="1323"/>
      <c r="H896" s="1353"/>
    </row>
    <row r="897" spans="1:9" ht="12.75" customHeight="1">
      <c r="A897" s="277"/>
      <c r="B897" s="277"/>
      <c r="C897" s="276"/>
      <c r="D897" s="1800"/>
      <c r="E897" s="1800"/>
      <c r="F897" s="1800"/>
      <c r="G897" s="1323"/>
      <c r="H897" s="1353"/>
    </row>
    <row r="898" spans="1:9" ht="12.75" customHeight="1">
      <c r="A898" s="277"/>
      <c r="B898" s="277"/>
      <c r="C898" s="276"/>
      <c r="D898" s="1800"/>
      <c r="E898" s="1800"/>
      <c r="F898" s="1800"/>
      <c r="G898" s="1323"/>
      <c r="H898" s="1353"/>
    </row>
    <row r="899" spans="1:9" s="1353" customFormat="1" ht="12.75" customHeight="1">
      <c r="A899" s="277"/>
      <c r="B899" s="277"/>
      <c r="C899" s="276"/>
      <c r="D899" s="1599"/>
      <c r="E899" s="1599"/>
      <c r="F899" s="1599"/>
      <c r="G899" s="1323"/>
      <c r="I899" s="1355"/>
    </row>
    <row r="900" spans="1:9" ht="12.75" customHeight="1">
      <c r="A900" s="1339"/>
      <c r="B900" s="1356" t="s">
        <v>294</v>
      </c>
      <c r="C900" s="1324"/>
      <c r="D900" s="1703" t="s">
        <v>701</v>
      </c>
      <c r="E900" s="1703"/>
      <c r="F900" s="1703"/>
      <c r="G900" s="1323"/>
      <c r="H900" s="1353"/>
    </row>
    <row r="901" spans="1:9" ht="12.75" customHeight="1">
      <c r="A901" s="1339"/>
      <c r="B901" s="1339"/>
      <c r="C901" s="1324"/>
      <c r="D901" s="1703"/>
      <c r="E901" s="1703"/>
      <c r="F901" s="1703"/>
      <c r="G901" s="1323"/>
      <c r="H901" s="1353"/>
    </row>
    <row r="902" spans="1:9" ht="12.75" customHeight="1">
      <c r="A902" s="1339"/>
      <c r="B902" s="1339"/>
      <c r="C902" s="1324"/>
      <c r="D902" s="1322"/>
      <c r="E902" s="1322"/>
      <c r="F902" s="1322"/>
      <c r="G902" s="1323"/>
      <c r="H902" s="1353"/>
    </row>
    <row r="903" spans="1:9" ht="12.75" customHeight="1">
      <c r="A903" s="1339"/>
      <c r="B903" s="1356" t="s">
        <v>294</v>
      </c>
      <c r="C903" s="1324"/>
      <c r="D903" s="1759" t="s">
        <v>702</v>
      </c>
      <c r="E903" s="1759"/>
      <c r="F903" s="1759"/>
      <c r="G903" s="1323"/>
      <c r="H903" s="1353"/>
    </row>
    <row r="904" spans="1:9" ht="12.75" customHeight="1">
      <c r="A904" s="1339"/>
      <c r="B904" s="1339"/>
      <c r="C904" s="1324"/>
      <c r="D904" s="1759"/>
      <c r="E904" s="1759"/>
      <c r="F904" s="1759"/>
      <c r="G904" s="1323"/>
      <c r="H904" s="1353"/>
    </row>
    <row r="905" spans="1:9" ht="12.75" customHeight="1">
      <c r="A905" s="1339"/>
      <c r="B905" s="1339"/>
      <c r="C905" s="1324"/>
      <c r="D905" s="1759"/>
      <c r="E905" s="1759"/>
      <c r="F905" s="1759"/>
      <c r="G905" s="1323"/>
      <c r="H905" s="1353"/>
    </row>
    <row r="906" spans="1:9" ht="12.75" customHeight="1">
      <c r="A906" s="1339"/>
      <c r="B906" s="1339"/>
      <c r="C906" s="1324"/>
      <c r="D906" s="1759"/>
      <c r="E906" s="1759"/>
      <c r="F906" s="1759"/>
      <c r="G906" s="1323"/>
      <c r="H906" s="1353"/>
    </row>
    <row r="907" spans="1:9" ht="12.75" customHeight="1">
      <c r="A907" s="1339"/>
      <c r="B907" s="1339"/>
      <c r="C907" s="1324"/>
      <c r="D907" s="1559"/>
      <c r="E907" s="1322"/>
      <c r="F907" s="1322"/>
      <c r="G907" s="1323"/>
      <c r="H907" s="1353"/>
    </row>
    <row r="908" spans="1:9" ht="12.75" customHeight="1">
      <c r="A908" s="1339"/>
      <c r="B908" s="1356" t="s">
        <v>294</v>
      </c>
      <c r="C908" s="1324"/>
      <c r="D908" s="1716" t="s">
        <v>703</v>
      </c>
      <c r="E908" s="1716"/>
      <c r="F908" s="1716"/>
      <c r="G908" s="1323"/>
      <c r="H908" s="1353"/>
    </row>
    <row r="909" spans="1:9" ht="12.75" customHeight="1">
      <c r="A909" s="1339"/>
      <c r="B909" s="1339"/>
      <c r="C909" s="1324"/>
      <c r="D909" s="1559"/>
      <c r="E909" s="1322"/>
      <c r="F909" s="1322"/>
      <c r="G909" s="1323"/>
      <c r="H909" s="1353"/>
    </row>
    <row r="910" spans="1:9" ht="12.75" customHeight="1">
      <c r="A910" s="1339"/>
      <c r="B910" s="1356" t="s">
        <v>294</v>
      </c>
      <c r="C910" s="1324"/>
      <c r="D910" s="1716" t="s">
        <v>704</v>
      </c>
      <c r="E910" s="1716"/>
      <c r="F910" s="1716"/>
      <c r="G910" s="1323"/>
      <c r="H910" s="1353"/>
    </row>
    <row r="911" spans="1:9" ht="12.75" customHeight="1">
      <c r="A911" s="277"/>
      <c r="B911" s="277"/>
      <c r="C911" s="276"/>
      <c r="D911" s="116"/>
      <c r="E911" s="444"/>
      <c r="F911" s="1323"/>
      <c r="G911" s="1323"/>
      <c r="H911" s="1353"/>
    </row>
    <row r="912" spans="1:9" ht="12.75" customHeight="1">
      <c r="A912" s="1335"/>
      <c r="B912" s="1356" t="s">
        <v>294</v>
      </c>
      <c r="C912" s="1336"/>
      <c r="D912" s="1800" t="s">
        <v>705</v>
      </c>
      <c r="E912" s="1800"/>
      <c r="F912" s="1800"/>
      <c r="G912" s="1337"/>
      <c r="H912" s="1353"/>
      <c r="I912" s="1355" t="s">
        <v>706</v>
      </c>
    </row>
    <row r="913" spans="1:9" ht="12.75" customHeight="1">
      <c r="A913" s="1335"/>
      <c r="B913" s="1335"/>
      <c r="C913" s="1336"/>
      <c r="D913" s="1800"/>
      <c r="E913" s="1800"/>
      <c r="F913" s="1800"/>
      <c r="G913" s="1337"/>
      <c r="H913" s="1353"/>
    </row>
    <row r="914" spans="1:9" ht="12.75" customHeight="1">
      <c r="A914" s="1335"/>
      <c r="B914" s="1335"/>
      <c r="C914" s="1336"/>
      <c r="D914" s="1800"/>
      <c r="E914" s="1800"/>
      <c r="F914" s="1800"/>
      <c r="G914" s="1337"/>
      <c r="H914" s="1353"/>
    </row>
    <row r="915" spans="1:9" ht="12.75" customHeight="1">
      <c r="A915" s="1335"/>
      <c r="B915" s="1335"/>
      <c r="C915" s="1336"/>
      <c r="D915" s="1800"/>
      <c r="E915" s="1800"/>
      <c r="F915" s="1800"/>
      <c r="G915" s="1337"/>
      <c r="H915" s="1353"/>
    </row>
    <row r="916" spans="1:9" ht="12.75" customHeight="1">
      <c r="A916" s="1335"/>
      <c r="B916" s="1335"/>
      <c r="C916" s="1336"/>
      <c r="D916" s="1800"/>
      <c r="E916" s="1800"/>
      <c r="F916" s="1800"/>
      <c r="G916" s="1337"/>
      <c r="H916" s="1353"/>
    </row>
    <row r="917" spans="1:9" ht="12.75" customHeight="1">
      <c r="A917" s="1335"/>
      <c r="B917" s="1335"/>
      <c r="C917" s="1336"/>
      <c r="D917" s="1800"/>
      <c r="E917" s="1800"/>
      <c r="F917" s="1800"/>
      <c r="G917" s="1337"/>
      <c r="H917" s="1353"/>
    </row>
    <row r="918" spans="1:9" ht="12.75" customHeight="1">
      <c r="A918" s="1335"/>
      <c r="B918" s="1335"/>
      <c r="C918" s="1336"/>
      <c r="D918" s="1800"/>
      <c r="E918" s="1800"/>
      <c r="F918" s="1800"/>
      <c r="G918" s="1337"/>
      <c r="H918" s="1353"/>
    </row>
    <row r="919" spans="1:9" ht="12.75" customHeight="1">
      <c r="A919" s="1335"/>
      <c r="B919" s="1335"/>
      <c r="C919" s="1336"/>
      <c r="D919" s="1800"/>
      <c r="E919" s="1800"/>
      <c r="F919" s="1800"/>
      <c r="G919" s="1337"/>
      <c r="H919" s="1353"/>
    </row>
    <row r="920" spans="1:9" ht="12.75" customHeight="1">
      <c r="A920" s="1335"/>
      <c r="B920" s="1335"/>
      <c r="C920" s="1336"/>
      <c r="D920" s="1800"/>
      <c r="E920" s="1800"/>
      <c r="F920" s="1800"/>
      <c r="G920" s="1337"/>
      <c r="H920" s="1353"/>
    </row>
    <row r="921" spans="1:9" ht="12.75" customHeight="1">
      <c r="A921" s="277"/>
      <c r="B921" s="277"/>
      <c r="C921" s="276"/>
      <c r="D921" s="116"/>
      <c r="E921" s="444"/>
      <c r="F921" s="1323"/>
      <c r="G921" s="1323"/>
      <c r="H921" s="1353"/>
    </row>
    <row r="922" spans="1:9" ht="12.75" customHeight="1">
      <c r="A922" s="232"/>
      <c r="B922" s="1356" t="s">
        <v>294</v>
      </c>
      <c r="C922" s="276"/>
      <c r="D922" s="1801" t="s">
        <v>707</v>
      </c>
      <c r="E922" s="1801"/>
      <c r="F922" s="1801"/>
      <c r="G922" s="1323"/>
      <c r="H922" s="1353"/>
      <c r="I922" s="1355" t="s">
        <v>706</v>
      </c>
    </row>
    <row r="923" spans="1:9" ht="12.75" customHeight="1">
      <c r="A923" s="232"/>
      <c r="B923" s="232"/>
      <c r="C923" s="276"/>
      <c r="D923" s="1801"/>
      <c r="E923" s="1801"/>
      <c r="F923" s="1801"/>
      <c r="G923" s="1323"/>
      <c r="H923" s="1353"/>
    </row>
    <row r="924" spans="1:9" ht="12.75" customHeight="1">
      <c r="A924" s="232"/>
      <c r="B924" s="232"/>
      <c r="C924" s="276"/>
      <c r="D924" s="1801"/>
      <c r="E924" s="1801"/>
      <c r="F924" s="1801"/>
      <c r="G924" s="1323"/>
      <c r="H924" s="1353"/>
    </row>
    <row r="925" spans="1:9" ht="12.75" customHeight="1">
      <c r="A925" s="232"/>
      <c r="B925" s="232"/>
      <c r="C925" s="276"/>
      <c r="D925" s="1801"/>
      <c r="E925" s="1801"/>
      <c r="F925" s="1801"/>
      <c r="G925" s="1323"/>
      <c r="H925" s="1353"/>
    </row>
    <row r="926" spans="1:9" ht="12.75" customHeight="1">
      <c r="A926" s="232"/>
      <c r="B926" s="232"/>
      <c r="C926" s="276"/>
      <c r="D926" s="1801"/>
      <c r="E926" s="1801"/>
      <c r="F926" s="1801"/>
      <c r="G926" s="1323"/>
      <c r="H926" s="1353"/>
    </row>
    <row r="927" spans="1:9" ht="12.75" customHeight="1">
      <c r="A927" s="232"/>
      <c r="B927" s="232"/>
      <c r="C927" s="276"/>
      <c r="D927" s="1801"/>
      <c r="E927" s="1801"/>
      <c r="F927" s="1801"/>
      <c r="G927" s="1323"/>
      <c r="H927" s="1353"/>
    </row>
    <row r="928" spans="1:9" ht="12.75" customHeight="1">
      <c r="A928" s="232"/>
      <c r="B928" s="232"/>
      <c r="C928" s="276"/>
      <c r="D928" s="1801"/>
      <c r="E928" s="1801"/>
      <c r="F928" s="1801"/>
      <c r="G928" s="1323"/>
      <c r="H928" s="1353"/>
    </row>
    <row r="929" spans="1:9" s="1353" customFormat="1" ht="12.75" customHeight="1">
      <c r="A929" s="232"/>
      <c r="B929" s="232"/>
      <c r="C929" s="276"/>
      <c r="D929" s="1600"/>
      <c r="E929" s="1600"/>
      <c r="F929" s="1600"/>
      <c r="G929" s="1323"/>
      <c r="I929" s="1355"/>
    </row>
    <row r="930" spans="1:9" s="1353" customFormat="1" ht="12.75" customHeight="1">
      <c r="A930" s="232"/>
      <c r="B930" s="1356" t="s">
        <v>294</v>
      </c>
      <c r="C930" s="276"/>
      <c r="D930" s="1715" t="s">
        <v>708</v>
      </c>
      <c r="E930" s="1715"/>
      <c r="F930" s="1715"/>
      <c r="G930" s="1323"/>
      <c r="I930" s="1355"/>
    </row>
    <row r="931" spans="1:9" s="1353" customFormat="1" ht="12.75" customHeight="1">
      <c r="A931" s="232"/>
      <c r="B931" s="232"/>
      <c r="C931" s="276"/>
      <c r="D931" s="1715"/>
      <c r="E931" s="1715"/>
      <c r="F931" s="1715"/>
      <c r="G931" s="1323"/>
      <c r="I931" s="1355"/>
    </row>
    <row r="932" spans="1:9" s="1353" customFormat="1" ht="12.75" customHeight="1">
      <c r="A932" s="232"/>
      <c r="B932" s="232"/>
      <c r="C932" s="276"/>
      <c r="D932" s="1715"/>
      <c r="E932" s="1715"/>
      <c r="F932" s="1715"/>
      <c r="G932" s="1323"/>
      <c r="I932" s="1355"/>
    </row>
    <row r="933" spans="1:9" s="1353" customFormat="1" ht="12.75" customHeight="1">
      <c r="A933" s="232"/>
      <c r="B933" s="232"/>
      <c r="C933" s="276"/>
      <c r="D933" s="1715"/>
      <c r="E933" s="1715"/>
      <c r="F933" s="1715"/>
      <c r="G933" s="1323"/>
      <c r="I933" s="1355"/>
    </row>
    <row r="934" spans="1:9" s="1353" customFormat="1" ht="12.75" customHeight="1">
      <c r="A934" s="232"/>
      <c r="B934" s="232"/>
      <c r="C934" s="276"/>
      <c r="D934" s="1715"/>
      <c r="E934" s="1715"/>
      <c r="F934" s="1715"/>
      <c r="G934" s="1323"/>
      <c r="I934" s="1355"/>
    </row>
    <row r="935" spans="1:9" s="1353" customFormat="1" ht="12.75" customHeight="1">
      <c r="A935" s="232"/>
      <c r="B935" s="232"/>
      <c r="C935" s="276"/>
      <c r="D935" s="1715"/>
      <c r="E935" s="1715"/>
      <c r="F935" s="1715"/>
      <c r="G935" s="1323"/>
      <c r="I935" s="1355"/>
    </row>
    <row r="936" spans="1:9" s="1353" customFormat="1" ht="12.75" customHeight="1">
      <c r="A936" s="232"/>
      <c r="B936" s="232"/>
      <c r="C936" s="276"/>
      <c r="D936" s="1600"/>
      <c r="E936" s="1600"/>
      <c r="F936" s="1600"/>
      <c r="G936" s="1323"/>
      <c r="I936" s="1355"/>
    </row>
    <row r="937" spans="1:9" ht="12.75" customHeight="1">
      <c r="A937" s="1339"/>
      <c r="B937" s="1356" t="s">
        <v>294</v>
      </c>
      <c r="C937" s="1324"/>
      <c r="D937" s="1805" t="s">
        <v>709</v>
      </c>
      <c r="E937" s="1805"/>
      <c r="F937" s="1805"/>
      <c r="G937" s="1323"/>
      <c r="H937" s="1353"/>
    </row>
    <row r="938" spans="1:9" ht="12.75" customHeight="1">
      <c r="A938" s="1339"/>
      <c r="B938" s="1339"/>
      <c r="C938" s="1324"/>
      <c r="D938" s="1805"/>
      <c r="E938" s="1805"/>
      <c r="F938" s="1805"/>
      <c r="G938" s="1323"/>
      <c r="H938" s="1353"/>
    </row>
    <row r="939" spans="1:9" ht="12.75" customHeight="1">
      <c r="A939" s="1339"/>
      <c r="B939" s="1339"/>
      <c r="C939" s="1324"/>
      <c r="D939" s="1805"/>
      <c r="E939" s="1805"/>
      <c r="F939" s="1805"/>
      <c r="G939" s="1323"/>
      <c r="H939" s="1353"/>
    </row>
    <row r="940" spans="1:9" s="1353" customFormat="1" ht="12.75" customHeight="1">
      <c r="A940" s="232"/>
      <c r="B940" s="232"/>
      <c r="C940" s="276"/>
      <c r="D940" s="1600"/>
      <c r="E940" s="1600"/>
      <c r="F940" s="1600"/>
      <c r="G940" s="1323"/>
      <c r="I940" s="1355"/>
    </row>
    <row r="941" spans="1:9" ht="12.75" customHeight="1">
      <c r="A941" s="232"/>
      <c r="B941" s="232"/>
      <c r="C941" s="276"/>
      <c r="D941" s="1338"/>
      <c r="E941" s="444"/>
      <c r="F941" s="1323"/>
      <c r="G941" s="1323"/>
      <c r="H941" s="1353"/>
    </row>
    <row r="942" spans="1:9" ht="12.75" customHeight="1">
      <c r="A942" s="232"/>
      <c r="B942" s="1356" t="s">
        <v>294</v>
      </c>
      <c r="C942" s="276"/>
      <c r="D942" s="1800" t="s">
        <v>710</v>
      </c>
      <c r="E942" s="1800"/>
      <c r="F942" s="1800"/>
      <c r="G942" s="1323"/>
      <c r="H942" s="1353"/>
      <c r="I942" s="1355" t="s">
        <v>706</v>
      </c>
    </row>
    <row r="943" spans="1:9" ht="12.75" customHeight="1">
      <c r="A943" s="232"/>
      <c r="B943" s="232"/>
      <c r="C943" s="276"/>
      <c r="D943" s="1800"/>
      <c r="E943" s="1800"/>
      <c r="F943" s="1800"/>
      <c r="G943" s="1323"/>
      <c r="H943" s="1353"/>
    </row>
    <row r="944" spans="1:9" ht="12.75" customHeight="1">
      <c r="A944" s="232"/>
      <c r="B944" s="232"/>
      <c r="C944" s="276"/>
      <c r="D944" s="1800"/>
      <c r="E944" s="1800"/>
      <c r="F944" s="1800"/>
      <c r="G944" s="1323"/>
      <c r="H944" s="1353"/>
    </row>
    <row r="945" spans="1:9" ht="12.75" customHeight="1">
      <c r="A945" s="232"/>
      <c r="B945" s="232"/>
      <c r="C945" s="276"/>
      <c r="D945" s="1800"/>
      <c r="E945" s="1800"/>
      <c r="F945" s="1800"/>
      <c r="G945" s="1323"/>
      <c r="H945" s="1353"/>
    </row>
    <row r="946" spans="1:9" ht="12.75" customHeight="1">
      <c r="A946" s="1341"/>
      <c r="B946" s="1341"/>
      <c r="C946" s="1328"/>
      <c r="D946" s="1555"/>
      <c r="E946" s="1555"/>
      <c r="F946" s="1555"/>
      <c r="G946" s="1555"/>
      <c r="H946" s="1353"/>
    </row>
    <row r="947" spans="1:9" ht="12.75" customHeight="1">
      <c r="A947" s="1326"/>
      <c r="B947" s="1326"/>
      <c r="C947" s="329"/>
      <c r="D947" s="1726" t="s">
        <v>711</v>
      </c>
      <c r="E947" s="1726"/>
      <c r="F947" s="1726"/>
      <c r="G947" s="444"/>
      <c r="H947" s="1353"/>
    </row>
    <row r="948" spans="1:9" ht="12.75" customHeight="1">
      <c r="A948" s="460"/>
      <c r="B948" s="1356" t="s">
        <v>294</v>
      </c>
      <c r="C948" s="329"/>
      <c r="D948" s="1716" t="s">
        <v>712</v>
      </c>
      <c r="E948" s="1716"/>
      <c r="F948" s="1716"/>
      <c r="G948" s="444"/>
      <c r="H948" s="1353"/>
      <c r="I948" s="1355" t="s">
        <v>706</v>
      </c>
    </row>
    <row r="949" spans="1:9" ht="12.75" customHeight="1">
      <c r="A949" s="1326"/>
      <c r="B949" s="1326"/>
      <c r="C949" s="329"/>
      <c r="D949" s="4"/>
      <c r="E949" s="4"/>
      <c r="F949" s="4"/>
      <c r="G949" s="444"/>
      <c r="H949" s="1353"/>
    </row>
    <row r="950" spans="1:9" ht="12.75" customHeight="1">
      <c r="A950" s="1326"/>
      <c r="B950" s="1326"/>
      <c r="C950" s="329"/>
      <c r="D950" s="1726" t="s">
        <v>713</v>
      </c>
      <c r="E950" s="1726"/>
      <c r="F950" s="1726"/>
      <c r="G950" s="443"/>
      <c r="H950" s="1353"/>
    </row>
    <row r="951" spans="1:9" ht="12.75" customHeight="1">
      <c r="A951" s="460"/>
      <c r="B951" s="1356" t="s">
        <v>294</v>
      </c>
      <c r="C951" s="329"/>
      <c r="D951" s="1703" t="s">
        <v>714</v>
      </c>
      <c r="E951" s="1703"/>
      <c r="F951" s="1703"/>
      <c r="G951" s="443"/>
      <c r="H951" s="1353"/>
      <c r="I951" s="1355" t="s">
        <v>706</v>
      </c>
    </row>
    <row r="952" spans="1:9" ht="12.75" customHeight="1">
      <c r="A952" s="460"/>
      <c r="B952" s="460"/>
      <c r="C952" s="329"/>
      <c r="D952" s="1703"/>
      <c r="E952" s="1703"/>
      <c r="F952" s="1703"/>
      <c r="G952" s="443"/>
      <c r="H952" s="1353"/>
    </row>
    <row r="953" spans="1:9" ht="12.75" customHeight="1">
      <c r="A953" s="460"/>
      <c r="B953" s="460"/>
      <c r="C953" s="329"/>
      <c r="D953" s="1703"/>
      <c r="E953" s="1703"/>
      <c r="F953" s="1703"/>
      <c r="G953" s="443"/>
      <c r="H953" s="1353"/>
    </row>
    <row r="954" spans="1:9" ht="12.75" customHeight="1">
      <c r="A954" s="460"/>
      <c r="B954" s="460"/>
      <c r="C954" s="329"/>
      <c r="D954" s="1703"/>
      <c r="E954" s="1703"/>
      <c r="F954" s="1703"/>
      <c r="G954" s="443"/>
      <c r="H954" s="1353"/>
    </row>
    <row r="955" spans="1:9" ht="12.75" customHeight="1">
      <c r="A955" s="460"/>
      <c r="B955" s="460"/>
      <c r="C955" s="329"/>
      <c r="D955" s="1703"/>
      <c r="E955" s="1703"/>
      <c r="F955" s="1703"/>
      <c r="G955" s="443"/>
      <c r="H955" s="1353"/>
    </row>
    <row r="956" spans="1:9" ht="12.75" customHeight="1">
      <c r="A956" s="460"/>
      <c r="B956" s="460"/>
      <c r="C956" s="329"/>
      <c r="D956" s="1703"/>
      <c r="E956" s="1703"/>
      <c r="F956" s="1703"/>
      <c r="G956" s="443"/>
      <c r="H956" s="1353"/>
    </row>
    <row r="957" spans="1:9" ht="12.75" customHeight="1">
      <c r="A957" s="460"/>
      <c r="B957" s="460"/>
      <c r="C957" s="329"/>
      <c r="D957" s="1703"/>
      <c r="E957" s="1703"/>
      <c r="F957" s="1703"/>
      <c r="G957" s="443"/>
      <c r="H957" s="1353"/>
    </row>
    <row r="958" spans="1:9" ht="12.75" customHeight="1">
      <c r="A958" s="460"/>
      <c r="B958" s="460"/>
      <c r="C958" s="329"/>
      <c r="D958" s="1703"/>
      <c r="E958" s="1703"/>
      <c r="F958" s="1703"/>
      <c r="G958" s="443"/>
      <c r="H958" s="1353"/>
    </row>
    <row r="959" spans="1:9" ht="12.75" customHeight="1">
      <c r="A959" s="460"/>
      <c r="B959" s="460"/>
      <c r="C959" s="329"/>
      <c r="D959" s="1703"/>
      <c r="E959" s="1703"/>
      <c r="F959" s="1703"/>
      <c r="G959" s="443"/>
      <c r="H959" s="1353"/>
    </row>
    <row r="960" spans="1:9" ht="12.75" customHeight="1">
      <c r="A960" s="460"/>
      <c r="B960" s="460"/>
      <c r="C960" s="329"/>
      <c r="D960" s="1703"/>
      <c r="E960" s="1703"/>
      <c r="F960" s="1703"/>
      <c r="G960" s="443"/>
      <c r="H960" s="1353"/>
    </row>
    <row r="961" spans="1:9" ht="12.75" customHeight="1">
      <c r="A961" s="460"/>
      <c r="B961" s="460"/>
      <c r="C961" s="329"/>
      <c r="D961" s="1703"/>
      <c r="E961" s="1703"/>
      <c r="F961" s="1703"/>
      <c r="G961" s="443"/>
      <c r="H961" s="1353"/>
    </row>
    <row r="962" spans="1:9" ht="12.75" customHeight="1">
      <c r="A962" s="460"/>
      <c r="B962" s="460"/>
      <c r="C962" s="329"/>
      <c r="D962" s="1703"/>
      <c r="E962" s="1703"/>
      <c r="F962" s="1703"/>
      <c r="G962" s="443"/>
      <c r="H962" s="1353"/>
    </row>
    <row r="963" spans="1:9" s="1353" customFormat="1" ht="12.75" customHeight="1">
      <c r="A963" s="460"/>
      <c r="B963" s="460"/>
      <c r="C963" s="329"/>
      <c r="D963" s="1703"/>
      <c r="E963" s="1703"/>
      <c r="F963" s="1703"/>
      <c r="G963" s="443"/>
      <c r="I963" s="1355"/>
    </row>
    <row r="964" spans="1:9" ht="12.75" customHeight="1">
      <c r="A964" s="460"/>
      <c r="B964" s="460"/>
      <c r="C964" s="329"/>
      <c r="D964" s="1703"/>
      <c r="E964" s="1703"/>
      <c r="F964" s="1703"/>
      <c r="G964" s="443"/>
      <c r="H964" s="1353"/>
    </row>
    <row r="965" spans="1:9" ht="12.75" customHeight="1">
      <c r="A965" s="460"/>
      <c r="B965" s="460"/>
      <c r="C965" s="329"/>
      <c r="D965" s="1703"/>
      <c r="E965" s="1703"/>
      <c r="F965" s="1703"/>
      <c r="G965" s="444"/>
      <c r="H965" s="1353"/>
    </row>
    <row r="966" spans="1:9" ht="12.75" customHeight="1">
      <c r="A966" s="1326"/>
      <c r="B966" s="1326"/>
      <c r="C966" s="329"/>
      <c r="D966" s="4"/>
      <c r="E966" s="4"/>
      <c r="F966" s="4"/>
      <c r="G966" s="444"/>
      <c r="H966" s="1353"/>
    </row>
    <row r="967" spans="1:9" ht="12.75" customHeight="1">
      <c r="A967" s="1771" t="s">
        <v>715</v>
      </c>
      <c r="B967" s="1771"/>
      <c r="C967" s="1771"/>
      <c r="D967" s="1771"/>
      <c r="E967" s="1771"/>
      <c r="F967" s="1771"/>
      <c r="G967" s="1771"/>
      <c r="H967" s="1395"/>
      <c r="I967" s="1396"/>
    </row>
    <row r="968" spans="1:9" ht="12.75" customHeight="1">
      <c r="A968" s="1561"/>
      <c r="B968" s="1561"/>
      <c r="C968" s="329"/>
      <c r="D968" s="4"/>
      <c r="E968" s="4"/>
      <c r="F968" s="4"/>
      <c r="G968" s="444"/>
      <c r="H968" s="1353"/>
    </row>
    <row r="969" spans="1:9" ht="12.75" customHeight="1">
      <c r="A969" s="1326"/>
      <c r="B969" s="1326"/>
      <c r="C969" s="1324"/>
      <c r="D969" s="1726" t="s">
        <v>716</v>
      </c>
      <c r="E969" s="1726"/>
      <c r="F969" s="1726"/>
      <c r="G969" s="444"/>
      <c r="H969" s="1353"/>
    </row>
    <row r="970" spans="1:9" ht="12.75" customHeight="1">
      <c r="A970" s="1578"/>
      <c r="B970" s="1578"/>
      <c r="C970" s="1330"/>
      <c r="D970" s="1716" t="s">
        <v>717</v>
      </c>
      <c r="E970" s="1716"/>
      <c r="F970" s="1716"/>
      <c r="G970" s="444"/>
      <c r="H970" s="1353"/>
    </row>
    <row r="971" spans="1:9" ht="12.75" customHeight="1">
      <c r="A971" s="1578"/>
      <c r="B971" s="1578"/>
      <c r="C971" s="1330"/>
      <c r="D971" s="4"/>
      <c r="E971" s="4"/>
      <c r="F971" s="1322"/>
      <c r="G971" s="443"/>
      <c r="H971" s="1353"/>
    </row>
    <row r="972" spans="1:9" ht="12.75" customHeight="1">
      <c r="A972" s="1326"/>
      <c r="B972" s="1356" t="s">
        <v>294</v>
      </c>
      <c r="C972" s="329"/>
      <c r="D972" s="1712" t="s">
        <v>718</v>
      </c>
      <c r="E972" s="1712"/>
      <c r="F972" s="1712"/>
      <c r="G972" s="443"/>
      <c r="H972" s="1353"/>
      <c r="I972" s="1355" t="s">
        <v>719</v>
      </c>
    </row>
    <row r="973" spans="1:9" ht="12.75" customHeight="1">
      <c r="A973" s="1326"/>
      <c r="B973" s="1326"/>
      <c r="C973" s="329"/>
      <c r="D973" s="1712"/>
      <c r="E973" s="1712"/>
      <c r="F973" s="1712"/>
      <c r="G973" s="443"/>
      <c r="H973" s="1353"/>
    </row>
    <row r="974" spans="1:9" ht="12.75" customHeight="1">
      <c r="A974" s="1326"/>
      <c r="B974" s="1326"/>
      <c r="C974" s="329"/>
      <c r="D974" s="1712"/>
      <c r="E974" s="1712"/>
      <c r="F974" s="1712"/>
      <c r="G974" s="443"/>
      <c r="H974" s="1353"/>
    </row>
    <row r="975" spans="1:9" ht="12.75" customHeight="1">
      <c r="A975" s="1326"/>
      <c r="B975" s="1326"/>
      <c r="C975" s="329"/>
      <c r="D975" s="1712"/>
      <c r="E975" s="1712"/>
      <c r="F975" s="1712"/>
      <c r="G975" s="443"/>
      <c r="H975" s="1353"/>
    </row>
    <row r="976" spans="1:9" ht="12.75" customHeight="1">
      <c r="A976" s="1641"/>
      <c r="B976" s="1641"/>
      <c r="C976" s="330"/>
      <c r="D976" s="1712"/>
      <c r="E976" s="1712"/>
      <c r="F976" s="1712"/>
      <c r="G976" s="443"/>
      <c r="H976" s="1353"/>
    </row>
    <row r="977" spans="1:7" ht="12.75" customHeight="1">
      <c r="A977" s="1641"/>
      <c r="B977" s="1641"/>
      <c r="C977" s="330"/>
      <c r="D977" s="1712"/>
      <c r="E977" s="1712"/>
      <c r="F977" s="1712"/>
      <c r="G977" s="443"/>
    </row>
    <row r="978" spans="1:7" ht="12.75" customHeight="1">
      <c r="A978" s="463"/>
      <c r="B978" s="463"/>
      <c r="C978" s="184"/>
      <c r="D978" s="1712"/>
      <c r="E978" s="1712"/>
      <c r="F978" s="1712"/>
      <c r="G978" s="443"/>
    </row>
    <row r="979" spans="1:7" ht="12.75" customHeight="1">
      <c r="A979" s="463"/>
      <c r="B979" s="463"/>
      <c r="C979" s="184"/>
      <c r="D979" s="1712"/>
      <c r="E979" s="1712"/>
      <c r="F979" s="1712"/>
      <c r="G979" s="443"/>
    </row>
    <row r="980" spans="1:7" ht="12.75" customHeight="1">
      <c r="A980" s="463"/>
      <c r="B980" s="463"/>
      <c r="C980" s="184"/>
      <c r="D980" s="1557"/>
      <c r="E980" s="1557"/>
      <c r="F980" s="1557"/>
      <c r="G980" s="443"/>
    </row>
    <row r="981" spans="1:7" ht="12.75" customHeight="1">
      <c r="A981" s="463"/>
      <c r="B981" s="1356" t="s">
        <v>294</v>
      </c>
      <c r="C981" s="184"/>
      <c r="D981" s="1704" t="s">
        <v>720</v>
      </c>
      <c r="E981" s="1704"/>
      <c r="F981" s="1704"/>
      <c r="G981" s="443"/>
    </row>
    <row r="982" spans="1:7" ht="12.75" customHeight="1">
      <c r="A982" s="463"/>
      <c r="B982" s="463"/>
      <c r="C982" s="184"/>
      <c r="D982" s="1704"/>
      <c r="E982" s="1704"/>
      <c r="F982" s="1704"/>
      <c r="G982" s="443"/>
    </row>
    <row r="983" spans="1:7" ht="12.75" customHeight="1">
      <c r="A983" s="463"/>
      <c r="B983" s="463"/>
      <c r="C983" s="184"/>
      <c r="D983" s="1704"/>
      <c r="E983" s="1704"/>
      <c r="F983" s="1704"/>
      <c r="G983" s="443"/>
    </row>
    <row r="984" spans="1:7" ht="12.75" customHeight="1">
      <c r="A984" s="463"/>
      <c r="B984" s="463"/>
      <c r="C984" s="184"/>
      <c r="D984" s="1704"/>
      <c r="E984" s="1704"/>
      <c r="F984" s="1704"/>
      <c r="G984" s="443"/>
    </row>
    <row r="985" spans="1:7" ht="12.75" customHeight="1">
      <c r="A985" s="463"/>
      <c r="B985" s="463"/>
      <c r="C985" s="184"/>
      <c r="D985" s="1553"/>
      <c r="E985" s="1553"/>
      <c r="F985" s="1553"/>
      <c r="G985" s="443"/>
    </row>
    <row r="986" spans="1:7" ht="12.75" customHeight="1">
      <c r="A986" s="463"/>
      <c r="B986" s="1356" t="s">
        <v>294</v>
      </c>
      <c r="C986" s="184"/>
      <c r="D986" s="1704" t="s">
        <v>721</v>
      </c>
      <c r="E986" s="1704"/>
      <c r="F986" s="1704"/>
      <c r="G986" s="443"/>
    </row>
    <row r="987" spans="1:7" ht="12.75" customHeight="1">
      <c r="A987" s="463"/>
      <c r="B987" s="463"/>
      <c r="C987" s="184"/>
      <c r="D987" s="1704"/>
      <c r="E987" s="1704"/>
      <c r="F987" s="1704"/>
      <c r="G987" s="443"/>
    </row>
    <row r="988" spans="1:7" ht="12.75" customHeight="1">
      <c r="A988" s="463"/>
      <c r="B988" s="463"/>
      <c r="C988" s="184"/>
      <c r="D988" s="1553"/>
      <c r="E988" s="1553"/>
      <c r="F988" s="1553"/>
      <c r="G988" s="443"/>
    </row>
    <row r="989" spans="1:7" ht="12.75" customHeight="1">
      <c r="A989" s="460"/>
      <c r="B989" s="1356" t="s">
        <v>294</v>
      </c>
      <c r="C989" s="329"/>
      <c r="D989" s="1716" t="s">
        <v>722</v>
      </c>
      <c r="E989" s="1716"/>
      <c r="F989" s="1716"/>
      <c r="G989" s="443"/>
    </row>
    <row r="990" spans="1:7" ht="12.75" customHeight="1">
      <c r="A990" s="1326"/>
      <c r="B990" s="1326"/>
      <c r="C990" s="329"/>
      <c r="D990" s="4"/>
      <c r="E990" s="4"/>
      <c r="F990" s="4"/>
      <c r="G990" s="443"/>
    </row>
    <row r="991" spans="1:7" ht="12.75" customHeight="1">
      <c r="A991" s="460"/>
      <c r="B991" s="1356" t="s">
        <v>294</v>
      </c>
      <c r="C991" s="329"/>
      <c r="D991" s="1716" t="s">
        <v>723</v>
      </c>
      <c r="E991" s="1716"/>
      <c r="F991" s="1716"/>
      <c r="G991" s="443"/>
    </row>
    <row r="992" spans="1:7" ht="12.75" customHeight="1">
      <c r="A992" s="1326"/>
      <c r="B992" s="1326"/>
      <c r="C992" s="329"/>
      <c r="D992" s="1559"/>
      <c r="E992" s="4"/>
      <c r="F992" s="4"/>
      <c r="G992" s="443"/>
    </row>
    <row r="993" spans="1:9" ht="12.75" customHeight="1">
      <c r="A993" s="460"/>
      <c r="B993" s="1356" t="s">
        <v>294</v>
      </c>
      <c r="C993" s="329"/>
      <c r="D993" s="1716" t="s">
        <v>724</v>
      </c>
      <c r="E993" s="1716"/>
      <c r="F993" s="1716"/>
      <c r="G993" s="443"/>
      <c r="H993" s="1353"/>
    </row>
    <row r="994" spans="1:9" ht="12.75" customHeight="1">
      <c r="A994" s="1326"/>
      <c r="B994" s="1326"/>
      <c r="C994" s="329"/>
      <c r="D994" s="1559"/>
      <c r="E994" s="4"/>
      <c r="F994" s="4"/>
      <c r="G994" s="443"/>
      <c r="H994" s="1353"/>
    </row>
    <row r="995" spans="1:9" ht="12.75" customHeight="1">
      <c r="A995" s="460"/>
      <c r="B995" s="1356" t="s">
        <v>294</v>
      </c>
      <c r="C995" s="329"/>
      <c r="D995" s="1703" t="s">
        <v>725</v>
      </c>
      <c r="E995" s="1703"/>
      <c r="F995" s="1703"/>
      <c r="G995" s="443"/>
      <c r="H995" s="1353"/>
    </row>
    <row r="996" spans="1:9" ht="12.75" customHeight="1">
      <c r="A996" s="460"/>
      <c r="B996" s="460"/>
      <c r="C996" s="329"/>
      <c r="D996" s="1703"/>
      <c r="E996" s="1703"/>
      <c r="F996" s="1703"/>
      <c r="G996" s="443"/>
      <c r="H996" s="1353"/>
    </row>
    <row r="997" spans="1:9" ht="12.75" customHeight="1">
      <c r="A997" s="460"/>
      <c r="B997" s="460"/>
      <c r="C997" s="329"/>
      <c r="D997" s="1559"/>
      <c r="E997" s="4"/>
      <c r="F997" s="4"/>
      <c r="G997" s="444"/>
      <c r="H997" s="1353"/>
    </row>
    <row r="998" spans="1:9" ht="12.75" customHeight="1">
      <c r="A998" s="233"/>
      <c r="B998" s="1356" t="s">
        <v>294</v>
      </c>
      <c r="C998" s="1342"/>
      <c r="D998" s="1769" t="s">
        <v>726</v>
      </c>
      <c r="E998" s="1769"/>
      <c r="F998" s="1769"/>
      <c r="G998" s="1343"/>
      <c r="H998" s="1353"/>
    </row>
    <row r="999" spans="1:9" ht="12.75" customHeight="1">
      <c r="A999" s="1342"/>
      <c r="B999" s="1342"/>
      <c r="C999" s="1342"/>
      <c r="D999" s="1769"/>
      <c r="E999" s="1769"/>
      <c r="F999" s="1769"/>
      <c r="G999" s="1343"/>
      <c r="H999" s="1353"/>
    </row>
    <row r="1000" spans="1:9" ht="12.75" customHeight="1">
      <c r="A1000" s="1342"/>
      <c r="B1000" s="1342"/>
      <c r="C1000" s="1342"/>
      <c r="D1000" s="1598"/>
      <c r="E1000" s="1344"/>
      <c r="F1000" s="1344"/>
      <c r="G1000" s="1343"/>
      <c r="H1000" s="1353"/>
    </row>
    <row r="1001" spans="1:9" ht="12.75" customHeight="1">
      <c r="A1001" s="233"/>
      <c r="B1001" s="1356" t="s">
        <v>294</v>
      </c>
      <c r="C1001" s="1342"/>
      <c r="D1001" s="1799" t="s">
        <v>727</v>
      </c>
      <c r="E1001" s="1799"/>
      <c r="F1001" s="1799"/>
      <c r="G1001" s="1343"/>
      <c r="H1001" s="1353"/>
    </row>
    <row r="1002" spans="1:9" ht="12.75" customHeight="1">
      <c r="A1002" s="1342"/>
      <c r="B1002" s="1342"/>
      <c r="C1002" s="1342"/>
      <c r="D1002" s="1598"/>
      <c r="E1002" s="1344"/>
      <c r="F1002" s="1344"/>
      <c r="G1002" s="1343"/>
      <c r="H1002" s="1353"/>
    </row>
    <row r="1003" spans="1:9" ht="12.75" customHeight="1">
      <c r="A1003" s="460"/>
      <c r="B1003" s="1356" t="s">
        <v>294</v>
      </c>
      <c r="C1003" s="329"/>
      <c r="D1003" s="1716" t="s">
        <v>728</v>
      </c>
      <c r="E1003" s="1716"/>
      <c r="F1003" s="1716"/>
      <c r="G1003" s="444"/>
      <c r="H1003" s="1353"/>
    </row>
    <row r="1004" spans="1:9" ht="12.75" customHeight="1">
      <c r="A1004" s="460"/>
      <c r="B1004" s="460"/>
      <c r="C1004" s="329"/>
      <c r="D1004" s="1559"/>
      <c r="E1004" s="4"/>
      <c r="F1004" s="4"/>
      <c r="G1004" s="444"/>
      <c r="H1004" s="1353"/>
    </row>
    <row r="1005" spans="1:9" ht="12.75" customHeight="1">
      <c r="A1005" s="460"/>
      <c r="B1005" s="1356" t="s">
        <v>294</v>
      </c>
      <c r="C1005" s="329"/>
      <c r="D1005" s="1703" t="s">
        <v>729</v>
      </c>
      <c r="E1005" s="1703"/>
      <c r="F1005" s="1703"/>
      <c r="G1005" s="444"/>
      <c r="H1005" s="1353"/>
    </row>
    <row r="1006" spans="1:9" ht="12.75" customHeight="1">
      <c r="A1006" s="460"/>
      <c r="B1006" s="460"/>
      <c r="C1006" s="329"/>
      <c r="D1006" s="1703"/>
      <c r="E1006" s="1703"/>
      <c r="F1006" s="1703"/>
      <c r="G1006" s="444"/>
      <c r="H1006" s="1353"/>
    </row>
    <row r="1007" spans="1:9" ht="12.75" customHeight="1">
      <c r="A1007" s="1326"/>
      <c r="B1007" s="1326"/>
      <c r="C1007" s="329"/>
      <c r="D1007" s="4"/>
      <c r="E1007" s="4"/>
      <c r="F1007" s="4"/>
      <c r="G1007" s="444"/>
      <c r="H1007" s="1353"/>
    </row>
    <row r="1008" spans="1:9" ht="12.75" customHeight="1">
      <c r="A1008" s="1771" t="s">
        <v>730</v>
      </c>
      <c r="B1008" s="1771"/>
      <c r="C1008" s="1771"/>
      <c r="D1008" s="1771"/>
      <c r="E1008" s="1771"/>
      <c r="F1008" s="1771"/>
      <c r="G1008" s="1771"/>
      <c r="H1008" s="1395"/>
      <c r="I1008" s="1396"/>
    </row>
    <row r="1009" spans="1:9" ht="12.75" customHeight="1">
      <c r="A1009" s="1326"/>
      <c r="B1009" s="1326"/>
      <c r="C1009" s="329"/>
      <c r="D1009" s="4"/>
      <c r="E1009" s="4"/>
      <c r="F1009" s="4"/>
      <c r="G1009" s="444"/>
      <c r="H1009" s="1353"/>
    </row>
    <row r="1010" spans="1:9" ht="12.75" customHeight="1">
      <c r="A1010" s="1641"/>
      <c r="B1010" s="1641"/>
      <c r="C1010" s="330"/>
      <c r="D1010" s="1761" t="s">
        <v>731</v>
      </c>
      <c r="E1010" s="1761"/>
      <c r="F1010" s="1761"/>
      <c r="G1010" s="444"/>
      <c r="H1010" s="1353"/>
    </row>
    <row r="1011" spans="1:9" ht="12.75" customHeight="1">
      <c r="A1011" s="1641"/>
      <c r="B1011" s="1641"/>
      <c r="C1011" s="330"/>
      <c r="D1011" s="1798" t="s">
        <v>732</v>
      </c>
      <c r="E1011" s="1798"/>
      <c r="F1011" s="1798"/>
      <c r="G1011" s="444"/>
      <c r="H1011" s="1353"/>
    </row>
    <row r="1012" spans="1:9" ht="12.75" customHeight="1">
      <c r="A1012" s="441"/>
      <c r="B1012" s="441"/>
      <c r="C1012" s="1580"/>
      <c r="D1012" s="444"/>
      <c r="E1012" s="444"/>
      <c r="F1012" s="444"/>
      <c r="G1012" s="444"/>
      <c r="H1012" s="1353"/>
    </row>
    <row r="1013" spans="1:9" ht="12.75" customHeight="1">
      <c r="A1013" s="460"/>
      <c r="B1013" s="460"/>
      <c r="C1013" s="184"/>
      <c r="D1013" s="1761" t="s">
        <v>733</v>
      </c>
      <c r="E1013" s="1761"/>
      <c r="F1013" s="1761"/>
      <c r="G1013" s="444"/>
      <c r="H1013" s="1353"/>
      <c r="I1013" s="1355" t="s">
        <v>734</v>
      </c>
    </row>
    <row r="1014" spans="1:9" ht="12.75" customHeight="1">
      <c r="A1014" s="1326"/>
      <c r="B1014" s="1356" t="s">
        <v>294</v>
      </c>
      <c r="C1014" s="329"/>
      <c r="D1014" s="1798" t="s">
        <v>735</v>
      </c>
      <c r="E1014" s="1798"/>
      <c r="F1014" s="1798"/>
      <c r="G1014" s="444"/>
      <c r="H1014" s="1353"/>
    </row>
    <row r="1015" spans="1:9" s="1353" customFormat="1" ht="12.75" customHeight="1">
      <c r="A1015" s="1326"/>
      <c r="B1015" s="460"/>
      <c r="C1015" s="329"/>
      <c r="D1015" s="1795" t="s">
        <v>736</v>
      </c>
      <c r="E1015" s="1795"/>
      <c r="F1015" s="1795"/>
      <c r="G1015" s="444"/>
      <c r="I1015" s="1355"/>
    </row>
    <row r="1016" spans="1:9" ht="12.75" customHeight="1">
      <c r="A1016" s="1326"/>
      <c r="B1016" s="1326"/>
      <c r="C1016" s="329"/>
      <c r="D1016" s="1798"/>
      <c r="E1016" s="1798"/>
      <c r="F1016" s="1798"/>
      <c r="G1016" s="444"/>
      <c r="H1016" s="1353"/>
    </row>
    <row r="1017" spans="1:9" ht="12.75" customHeight="1">
      <c r="A1017" s="1790" t="s">
        <v>737</v>
      </c>
      <c r="B1017" s="1790"/>
      <c r="C1017" s="1790"/>
      <c r="D1017" s="1790"/>
      <c r="E1017" s="1790"/>
      <c r="F1017" s="1790"/>
      <c r="G1017" s="1790"/>
      <c r="H1017" s="1395"/>
      <c r="I1017" s="1396"/>
    </row>
    <row r="1018" spans="1:9" ht="12.75" customHeight="1">
      <c r="A1018" s="160"/>
      <c r="B1018" s="160"/>
      <c r="C1018" s="1318"/>
      <c r="D1018" s="450"/>
      <c r="E1018" s="450"/>
      <c r="F1018" s="450"/>
      <c r="G1018" s="450"/>
      <c r="H1018" s="1353"/>
    </row>
    <row r="1019" spans="1:9" ht="12.75" customHeight="1">
      <c r="A1019" s="160"/>
      <c r="B1019" s="1351"/>
      <c r="C1019" s="1357"/>
      <c r="D1019" s="1774" t="s">
        <v>738</v>
      </c>
      <c r="E1019" s="1774"/>
      <c r="F1019" s="1774"/>
      <c r="G1019" s="450"/>
      <c r="H1019" s="1353"/>
    </row>
    <row r="1020" spans="1:9" ht="12.75" customHeight="1">
      <c r="A1020" s="160"/>
      <c r="B1020" s="1356" t="s">
        <v>294</v>
      </c>
      <c r="C1020" s="1357"/>
      <c r="D1020" s="1777" t="s">
        <v>735</v>
      </c>
      <c r="E1020" s="1777"/>
      <c r="F1020" s="1777"/>
      <c r="G1020" s="450"/>
      <c r="H1020" s="1353"/>
    </row>
    <row r="1021" spans="1:9" ht="12.75" customHeight="1">
      <c r="A1021" s="160"/>
      <c r="B1021" s="1353"/>
      <c r="C1021" s="1357"/>
      <c r="D1021" s="1777" t="s">
        <v>739</v>
      </c>
      <c r="E1021" s="1777"/>
      <c r="F1021" s="1777"/>
      <c r="G1021" s="450"/>
      <c r="H1021" s="1353"/>
    </row>
    <row r="1022" spans="1:9" s="1353" customFormat="1" ht="12.75" customHeight="1">
      <c r="A1022" s="160"/>
      <c r="C1022" s="1357"/>
      <c r="D1022" s="1591"/>
      <c r="E1022" s="1591"/>
      <c r="F1022" s="1591"/>
      <c r="G1022" s="450"/>
      <c r="I1022" s="1355"/>
    </row>
    <row r="1023" spans="1:9" ht="12.75" customHeight="1">
      <c r="A1023" s="160"/>
      <c r="B1023" s="160"/>
      <c r="C1023" s="1318"/>
      <c r="D1023" s="1796" t="s">
        <v>494</v>
      </c>
      <c r="E1023" s="1796"/>
      <c r="F1023" s="1796"/>
      <c r="G1023" s="450"/>
      <c r="H1023" s="1353"/>
      <c r="I1023" s="1355" t="s">
        <v>740</v>
      </c>
    </row>
    <row r="1024" spans="1:9" ht="12.75" customHeight="1">
      <c r="A1024" s="288"/>
      <c r="B1024" s="288"/>
      <c r="C1024" s="287"/>
      <c r="D1024" s="1797" t="s">
        <v>495</v>
      </c>
      <c r="E1024" s="1797"/>
      <c r="F1024" s="1797"/>
      <c r="G1024" s="1345"/>
      <c r="H1024" s="1353"/>
    </row>
    <row r="1025" spans="1:9" ht="12.75" customHeight="1">
      <c r="A1025" s="460"/>
      <c r="B1025" s="1356" t="s">
        <v>294</v>
      </c>
      <c r="C1025" s="330"/>
      <c r="D1025" s="1768" t="s">
        <v>496</v>
      </c>
      <c r="E1025" s="1768"/>
      <c r="F1025" s="1768"/>
      <c r="G1025" s="444"/>
      <c r="H1025" s="1353"/>
    </row>
    <row r="1026" spans="1:9" ht="12.75" customHeight="1">
      <c r="A1026" s="1641"/>
      <c r="B1026" s="1641"/>
      <c r="C1026" s="330"/>
      <c r="D1026" s="4"/>
      <c r="E1026" s="1792" t="s">
        <v>497</v>
      </c>
      <c r="F1026" s="1792"/>
      <c r="G1026" s="444"/>
      <c r="H1026" s="1353"/>
    </row>
    <row r="1027" spans="1:9">
      <c r="A1027" s="1353"/>
      <c r="B1027" s="1353"/>
      <c r="C1027" s="1353"/>
      <c r="D1027" s="1353"/>
      <c r="E1027" s="1353"/>
      <c r="F1027" s="1353"/>
      <c r="G1027" s="1353"/>
      <c r="H1027" s="1353"/>
    </row>
    <row r="1028" spans="1:9">
      <c r="A1028" s="1790" t="s">
        <v>741</v>
      </c>
      <c r="B1028" s="1790"/>
      <c r="C1028" s="1790"/>
      <c r="D1028" s="1790"/>
      <c r="E1028" s="1790"/>
      <c r="F1028" s="1790"/>
      <c r="G1028" s="1790"/>
      <c r="H1028" s="1395"/>
      <c r="I1028" s="1396"/>
    </row>
    <row r="1029" spans="1:9">
      <c r="A1029" s="1353"/>
      <c r="B1029" s="1353"/>
      <c r="C1029" s="1353"/>
      <c r="D1029" s="1353"/>
      <c r="E1029" s="1353"/>
      <c r="F1029" s="1353"/>
      <c r="G1029" s="1353"/>
      <c r="H1029" s="1353"/>
    </row>
    <row r="1030" spans="1:9">
      <c r="A1030" s="1353"/>
      <c r="B1030" s="1353"/>
      <c r="C1030" s="1353"/>
      <c r="D1030" s="1355" t="s">
        <v>742</v>
      </c>
      <c r="E1030" s="1353"/>
      <c r="F1030" s="1353"/>
      <c r="G1030" s="1353"/>
      <c r="H1030" s="1353"/>
    </row>
    <row r="1031" spans="1:9" s="1353" customFormat="1">
      <c r="D1031" s="1352" t="s">
        <v>743</v>
      </c>
      <c r="I1031" s="1355"/>
    </row>
    <row r="1032" spans="1:9" s="1353" customFormat="1">
      <c r="D1032" s="1355"/>
      <c r="I1032" s="1355"/>
    </row>
    <row r="1033" spans="1:9">
      <c r="A1033" s="1353"/>
      <c r="B1033" s="1356" t="s">
        <v>294</v>
      </c>
      <c r="C1033" s="1353"/>
      <c r="D1033" s="1793" t="s">
        <v>744</v>
      </c>
      <c r="E1033" s="1793"/>
      <c r="F1033" s="1793"/>
      <c r="G1033" s="1353"/>
      <c r="H1033" s="1353"/>
      <c r="I1033" s="1355" t="s">
        <v>745</v>
      </c>
    </row>
    <row r="1034" spans="1:9">
      <c r="A1034" s="1353"/>
      <c r="B1034" s="1353"/>
      <c r="C1034" s="1353"/>
      <c r="D1034" s="1793"/>
      <c r="E1034" s="1793"/>
      <c r="F1034" s="1793"/>
      <c r="G1034" s="1353"/>
      <c r="H1034" s="1353"/>
    </row>
    <row r="1035" spans="1:9">
      <c r="A1035" s="1353"/>
      <c r="B1035" s="1353"/>
      <c r="C1035" s="1353"/>
      <c r="D1035" s="1793"/>
      <c r="E1035" s="1793"/>
      <c r="F1035" s="1793"/>
      <c r="G1035" s="1353"/>
      <c r="H1035" s="1353"/>
    </row>
    <row r="1036" spans="1:9">
      <c r="A1036" s="1353"/>
      <c r="B1036" s="1353"/>
      <c r="C1036" s="1353"/>
      <c r="D1036" s="1793"/>
      <c r="E1036" s="1793"/>
      <c r="F1036" s="1793"/>
      <c r="G1036" s="1353"/>
      <c r="H1036" s="1353"/>
    </row>
    <row r="1037" spans="1:9">
      <c r="A1037" s="1353"/>
      <c r="B1037" s="1353"/>
      <c r="C1037" s="1353"/>
      <c r="D1037" s="1353"/>
      <c r="E1037" s="1353"/>
      <c r="F1037" s="1353"/>
      <c r="G1037" s="1353"/>
      <c r="H1037" s="1353"/>
    </row>
    <row r="1038" spans="1:9">
      <c r="A1038" s="1353"/>
      <c r="B1038" s="1353"/>
      <c r="C1038" s="1353"/>
      <c r="D1038" s="1355" t="s">
        <v>746</v>
      </c>
      <c r="E1038" s="1353"/>
      <c r="F1038" s="1353"/>
      <c r="G1038" s="1353"/>
      <c r="H1038" s="1353"/>
    </row>
    <row r="1039" spans="1:9">
      <c r="A1039" s="1353"/>
      <c r="B1039" s="1353"/>
      <c r="C1039" s="1353"/>
      <c r="D1039" s="1353" t="s">
        <v>747</v>
      </c>
      <c r="E1039" s="1353"/>
      <c r="F1039" s="1353"/>
      <c r="G1039" s="1353"/>
      <c r="H1039" s="1353"/>
    </row>
    <row r="1040" spans="1:9">
      <c r="A1040" s="1353"/>
      <c r="B1040" s="1353"/>
      <c r="C1040" s="1353"/>
      <c r="D1040" s="1353"/>
      <c r="E1040" s="1353"/>
      <c r="F1040" s="1353"/>
      <c r="G1040" s="1353"/>
      <c r="H1040" s="1353"/>
    </row>
    <row r="1041" spans="1:9">
      <c r="A1041" s="1353"/>
      <c r="B1041" s="1356" t="s">
        <v>294</v>
      </c>
      <c r="C1041" s="1353"/>
      <c r="D1041" s="1353" t="s">
        <v>692</v>
      </c>
      <c r="E1041" s="1353"/>
      <c r="F1041" s="1353"/>
      <c r="G1041" s="1353"/>
      <c r="H1041" s="1353"/>
      <c r="I1041" s="1355" t="s">
        <v>748</v>
      </c>
    </row>
    <row r="1042" spans="1:9">
      <c r="A1042" s="1353"/>
      <c r="B1042" s="1353"/>
      <c r="C1042" s="1353"/>
      <c r="D1042" s="1353"/>
      <c r="E1042" s="1353"/>
      <c r="F1042" s="1353"/>
      <c r="G1042" s="1353"/>
      <c r="H1042" s="1353"/>
    </row>
    <row r="1043" spans="1:9">
      <c r="A1043" s="1353"/>
      <c r="B1043" s="1356" t="s">
        <v>294</v>
      </c>
      <c r="C1043" s="1353"/>
      <c r="D1043" s="1793" t="s">
        <v>749</v>
      </c>
      <c r="E1043" s="1793"/>
      <c r="F1043" s="1793"/>
      <c r="G1043" s="1353"/>
      <c r="H1043" s="1353"/>
      <c r="I1043" s="1355" t="s">
        <v>750</v>
      </c>
    </row>
    <row r="1044" spans="1:9">
      <c r="A1044" s="1353"/>
      <c r="B1044" s="1353"/>
      <c r="C1044" s="1353"/>
      <c r="D1044" s="1793"/>
      <c r="E1044" s="1793"/>
      <c r="F1044" s="1793"/>
      <c r="G1044" s="1353"/>
      <c r="H1044" s="1353"/>
    </row>
    <row r="1045" spans="1:9">
      <c r="A1045" s="1353"/>
      <c r="B1045" s="1353"/>
      <c r="C1045" s="1353"/>
      <c r="D1045" s="1793"/>
      <c r="E1045" s="1793"/>
      <c r="F1045" s="1793"/>
      <c r="G1045" s="1353"/>
      <c r="H1045" s="1353"/>
    </row>
    <row r="1046" spans="1:9">
      <c r="A1046" s="1353"/>
      <c r="B1046" s="1353"/>
      <c r="C1046" s="1353"/>
      <c r="D1046" s="1793"/>
      <c r="E1046" s="1793"/>
      <c r="F1046" s="1793"/>
      <c r="G1046" s="1353"/>
      <c r="H1046" s="1353"/>
    </row>
    <row r="1047" spans="1:9">
      <c r="A1047" s="1353"/>
      <c r="B1047" s="1353"/>
      <c r="C1047" s="1353"/>
      <c r="D1047" s="1793"/>
      <c r="E1047" s="1793"/>
      <c r="F1047" s="1793"/>
      <c r="G1047" s="1353"/>
      <c r="H1047" s="1353"/>
    </row>
    <row r="1048" spans="1:9">
      <c r="A1048" s="1353"/>
      <c r="B1048" s="1353"/>
      <c r="C1048" s="1353"/>
      <c r="D1048" s="1353"/>
      <c r="E1048" s="1353"/>
      <c r="F1048" s="1353"/>
      <c r="G1048" s="1353"/>
      <c r="H1048" s="1353"/>
    </row>
    <row r="1049" spans="1:9">
      <c r="A1049" s="1790" t="s">
        <v>751</v>
      </c>
      <c r="B1049" s="1790"/>
      <c r="C1049" s="1790"/>
      <c r="D1049" s="1790"/>
      <c r="E1049" s="1790"/>
      <c r="F1049" s="1790"/>
      <c r="G1049" s="1790"/>
      <c r="H1049" s="1395"/>
      <c r="I1049" s="1396"/>
    </row>
    <row r="1050" spans="1:9">
      <c r="A1050" s="1353"/>
      <c r="B1050" s="1353"/>
      <c r="C1050" s="1353"/>
      <c r="D1050" s="1353"/>
      <c r="E1050" s="1353"/>
      <c r="F1050" s="1353"/>
      <c r="G1050" s="1353"/>
      <c r="H1050" s="1353"/>
    </row>
    <row r="1051" spans="1:9">
      <c r="A1051" s="1353"/>
      <c r="B1051" s="1353"/>
      <c r="C1051" s="1353"/>
      <c r="D1051" s="1353"/>
      <c r="E1051" s="1353"/>
      <c r="F1051" s="1353"/>
      <c r="G1051" s="1353"/>
      <c r="H1051" s="1353"/>
    </row>
    <row r="1052" spans="1:9">
      <c r="A1052" s="1353"/>
      <c r="B1052" s="1356" t="s">
        <v>294</v>
      </c>
      <c r="C1052" s="1353"/>
      <c r="D1052" s="1349" t="s">
        <v>752</v>
      </c>
      <c r="E1052" s="1352"/>
      <c r="F1052" s="1353"/>
      <c r="G1052" s="1353"/>
      <c r="H1052" s="1353"/>
      <c r="I1052" s="1355" t="s">
        <v>753</v>
      </c>
    </row>
    <row r="1053" spans="1:9">
      <c r="A1053" s="1353"/>
      <c r="B1053" s="1353"/>
      <c r="C1053" s="1353"/>
      <c r="D1053" s="1349" t="s">
        <v>754</v>
      </c>
      <c r="E1053" s="1352"/>
      <c r="F1053" s="1353"/>
      <c r="G1053" s="1353"/>
      <c r="H1053" s="1353"/>
    </row>
    <row r="1054" spans="1:9" s="1353" customFormat="1">
      <c r="D1054" s="1349"/>
      <c r="E1054" s="1352"/>
      <c r="I1054" s="1355"/>
    </row>
    <row r="1055" spans="1:9">
      <c r="A1055" s="1353"/>
      <c r="B1055" s="1356" t="s">
        <v>294</v>
      </c>
      <c r="C1055" s="1353"/>
      <c r="D1055" s="1349" t="s">
        <v>755</v>
      </c>
      <c r="E1055" s="1352"/>
      <c r="F1055" s="1353"/>
      <c r="G1055" s="1353"/>
      <c r="H1055" s="1353"/>
      <c r="I1055" s="1355" t="s">
        <v>756</v>
      </c>
    </row>
    <row r="1056" spans="1:9" s="1353" customFormat="1">
      <c r="D1056" s="1349" t="s">
        <v>757</v>
      </c>
      <c r="E1056" s="1352"/>
      <c r="I1056" s="1355"/>
    </row>
    <row r="1057" spans="1:9" s="1353" customFormat="1">
      <c r="D1057" s="1349"/>
      <c r="E1057" s="1352"/>
      <c r="I1057" s="1355"/>
    </row>
    <row r="1058" spans="1:9">
      <c r="A1058" s="1353"/>
      <c r="B1058" s="1356" t="s">
        <v>294</v>
      </c>
      <c r="C1058" s="1353"/>
      <c r="D1058" s="1348" t="s">
        <v>758</v>
      </c>
      <c r="E1058" s="1352"/>
      <c r="F1058" s="1353"/>
      <c r="G1058" s="1353"/>
      <c r="H1058" s="1353"/>
      <c r="I1058" s="1355" t="s">
        <v>759</v>
      </c>
    </row>
    <row r="1059" spans="1:9" s="1353" customFormat="1">
      <c r="D1059" s="1794" t="s">
        <v>760</v>
      </c>
      <c r="E1059" s="1794"/>
      <c r="F1059" s="1794"/>
      <c r="I1059" s="1355"/>
    </row>
    <row r="1060" spans="1:9" s="1353" customFormat="1">
      <c r="D1060" s="1794"/>
      <c r="E1060" s="1794"/>
      <c r="F1060" s="1794"/>
      <c r="I1060" s="1355"/>
    </row>
    <row r="1061" spans="1:9" s="1353" customFormat="1">
      <c r="D1061" s="1794"/>
      <c r="E1061" s="1794"/>
      <c r="F1061" s="1794"/>
      <c r="I1061" s="1355"/>
    </row>
    <row r="1062" spans="1:9" s="1353" customFormat="1">
      <c r="D1062" s="1794"/>
      <c r="E1062" s="1794"/>
      <c r="F1062" s="1794"/>
      <c r="I1062" s="1355"/>
    </row>
    <row r="1063" spans="1:9" s="1353" customFormat="1">
      <c r="D1063" s="1348" t="s">
        <v>761</v>
      </c>
      <c r="E1063" s="1352"/>
      <c r="I1063" s="1355"/>
    </row>
    <row r="1064" spans="1:9" s="1353" customFormat="1">
      <c r="D1064" s="1348"/>
      <c r="E1064" s="1352"/>
      <c r="I1064" s="1355"/>
    </row>
    <row r="1065" spans="1:9">
      <c r="A1065" s="1353"/>
      <c r="B1065" s="1353"/>
      <c r="C1065" s="1353"/>
      <c r="D1065" s="1349" t="s">
        <v>762</v>
      </c>
      <c r="E1065" s="1352"/>
      <c r="F1065" s="1353"/>
      <c r="G1065" s="1353"/>
      <c r="H1065" s="1353"/>
      <c r="I1065" s="1355" t="s">
        <v>763</v>
      </c>
    </row>
    <row r="1066" spans="1:9">
      <c r="A1066" s="1353"/>
      <c r="B1066" s="1356" t="s">
        <v>294</v>
      </c>
      <c r="C1066" s="1353"/>
      <c r="D1066" s="1789" t="s">
        <v>764</v>
      </c>
      <c r="E1066" s="1789"/>
      <c r="F1066" s="1789"/>
      <c r="G1066" s="1353"/>
      <c r="H1066" s="1353"/>
    </row>
    <row r="1067" spans="1:9" s="1353" customFormat="1">
      <c r="D1067" s="1789"/>
      <c r="E1067" s="1789"/>
      <c r="F1067" s="1789"/>
      <c r="I1067" s="1355"/>
    </row>
    <row r="1068" spans="1:9" s="1353" customFormat="1">
      <c r="D1068" s="1789"/>
      <c r="E1068" s="1789"/>
      <c r="F1068" s="1789"/>
      <c r="I1068" s="1355"/>
    </row>
    <row r="1069" spans="1:9" s="1353" customFormat="1">
      <c r="D1069" s="1789"/>
      <c r="E1069" s="1789"/>
      <c r="F1069" s="1789"/>
      <c r="I1069" s="1355"/>
    </row>
    <row r="1070" spans="1:9">
      <c r="A1070" s="1353"/>
      <c r="B1070" s="1353"/>
      <c r="C1070" s="1353"/>
      <c r="D1070" s="1789"/>
      <c r="E1070" s="1789"/>
      <c r="F1070" s="1789"/>
      <c r="G1070" s="1353"/>
      <c r="H1070" s="1353"/>
    </row>
    <row r="1071" spans="1:9">
      <c r="A1071" s="1353"/>
      <c r="B1071" s="1353"/>
      <c r="C1071" s="1353"/>
      <c r="D1071" s="1349" t="s">
        <v>765</v>
      </c>
      <c r="E1071" s="1353"/>
      <c r="F1071" s="1353"/>
      <c r="G1071" s="1353"/>
      <c r="H1071" s="1353"/>
    </row>
    <row r="1072" spans="1:9">
      <c r="A1072" s="1353"/>
      <c r="B1072" s="1353"/>
      <c r="C1072" s="1353"/>
      <c r="D1072" s="1353"/>
      <c r="E1072" s="1353"/>
      <c r="F1072" s="1353"/>
      <c r="G1072" s="1353"/>
      <c r="H1072" s="1353"/>
    </row>
    <row r="1073" spans="1:9">
      <c r="A1073" s="1790" t="s">
        <v>766</v>
      </c>
      <c r="B1073" s="1790"/>
      <c r="C1073" s="1790"/>
      <c r="D1073" s="1790"/>
      <c r="E1073" s="1790"/>
      <c r="F1073" s="1790"/>
      <c r="G1073" s="1790"/>
      <c r="H1073" s="1395"/>
      <c r="I1073" s="1396"/>
    </row>
    <row r="1074" spans="1:9">
      <c r="A1074" s="1353"/>
      <c r="B1074" s="1353"/>
      <c r="C1074" s="1353"/>
      <c r="D1074" s="1353"/>
      <c r="E1074" s="1353"/>
      <c r="F1074" s="1353"/>
      <c r="G1074" s="1353"/>
      <c r="H1074" s="1353"/>
    </row>
    <row r="1075" spans="1:9">
      <c r="A1075" s="1353"/>
      <c r="B1075" s="1353"/>
      <c r="C1075" s="1353"/>
      <c r="D1075" s="1353"/>
      <c r="E1075" s="1353"/>
      <c r="F1075" s="1353"/>
      <c r="G1075" s="1353"/>
      <c r="H1075" s="1353"/>
    </row>
    <row r="1076" spans="1:9">
      <c r="A1076" s="1353"/>
      <c r="B1076" s="1356" t="s">
        <v>294</v>
      </c>
      <c r="C1076" s="1353"/>
      <c r="D1076" s="1789" t="s">
        <v>767</v>
      </c>
      <c r="E1076" s="1789"/>
      <c r="F1076" s="1789"/>
      <c r="G1076" s="1353"/>
      <c r="H1076" s="1353"/>
      <c r="I1076" s="1355" t="s">
        <v>768</v>
      </c>
    </row>
    <row r="1077" spans="1:9" s="1353" customFormat="1">
      <c r="D1077" s="1789"/>
      <c r="E1077" s="1789"/>
      <c r="F1077" s="1789"/>
      <c r="I1077" s="1355"/>
    </row>
    <row r="1078" spans="1:9" s="1353" customFormat="1">
      <c r="D1078" s="1789"/>
      <c r="E1078" s="1789"/>
      <c r="F1078" s="1789"/>
      <c r="I1078" s="1355"/>
    </row>
    <row r="1079" spans="1:9" s="1353" customFormat="1">
      <c r="D1079" s="1349"/>
      <c r="I1079" s="1355"/>
    </row>
    <row r="1080" spans="1:9">
      <c r="A1080" s="1353"/>
      <c r="B1080" s="1356" t="s">
        <v>294</v>
      </c>
      <c r="C1080" s="1353"/>
      <c r="D1080" s="1789" t="s">
        <v>769</v>
      </c>
      <c r="E1080" s="1789"/>
      <c r="F1080" s="1789"/>
      <c r="G1080" s="1353"/>
      <c r="H1080" s="1353"/>
      <c r="I1080" s="1355" t="s">
        <v>770</v>
      </c>
    </row>
    <row r="1081" spans="1:9" s="1353" customFormat="1">
      <c r="D1081" s="1789"/>
      <c r="E1081" s="1789"/>
      <c r="F1081" s="1789"/>
      <c r="I1081" s="1355"/>
    </row>
    <row r="1082" spans="1:9" s="1353" customFormat="1">
      <c r="D1082" s="1349"/>
      <c r="I1082" s="1355"/>
    </row>
    <row r="1083" spans="1:9">
      <c r="A1083" s="1353"/>
      <c r="B1083" s="1356" t="s">
        <v>294</v>
      </c>
      <c r="C1083" s="1353"/>
      <c r="D1083" s="1789" t="s">
        <v>771</v>
      </c>
      <c r="E1083" s="1789"/>
      <c r="F1083" s="1789"/>
      <c r="G1083" s="1353"/>
      <c r="H1083" s="1353"/>
      <c r="I1083" s="1355" t="s">
        <v>772</v>
      </c>
    </row>
    <row r="1084" spans="1:9" s="1353" customFormat="1">
      <c r="D1084" s="1789"/>
      <c r="E1084" s="1789"/>
      <c r="F1084" s="1789"/>
      <c r="I1084" s="1355"/>
    </row>
    <row r="1085" spans="1:9" s="1353" customFormat="1">
      <c r="D1085" s="1789"/>
      <c r="E1085" s="1789"/>
      <c r="F1085" s="1789"/>
      <c r="I1085" s="1355"/>
    </row>
    <row r="1086" spans="1:9" s="1353" customFormat="1">
      <c r="D1086" s="1789"/>
      <c r="E1086" s="1789"/>
      <c r="F1086" s="1789"/>
      <c r="I1086" s="1355"/>
    </row>
    <row r="1087" spans="1:9" s="1353" customFormat="1">
      <c r="D1087" s="1789"/>
      <c r="E1087" s="1789"/>
      <c r="F1087" s="1789"/>
      <c r="I1087" s="1355"/>
    </row>
    <row r="1088" spans="1:9" s="1353" customFormat="1">
      <c r="D1088" s="1789"/>
      <c r="E1088" s="1789"/>
      <c r="F1088" s="1789"/>
      <c r="I1088" s="1355"/>
    </row>
    <row r="1089" spans="1:9" s="1354" customFormat="1" ht="12.75">
      <c r="B1089" s="1353"/>
      <c r="D1089" s="1349" t="s">
        <v>773</v>
      </c>
    </row>
    <row r="1090" spans="1:9">
      <c r="A1090" s="1353"/>
      <c r="B1090" s="1356" t="s">
        <v>294</v>
      </c>
      <c r="C1090" s="1353"/>
      <c r="D1090" s="1789" t="s">
        <v>774</v>
      </c>
      <c r="E1090" s="1789"/>
      <c r="F1090" s="1789"/>
      <c r="G1090" s="1353"/>
      <c r="H1090" s="1353"/>
      <c r="I1090" s="1384" t="s">
        <v>775</v>
      </c>
    </row>
    <row r="1091" spans="1:9" s="1353" customFormat="1">
      <c r="D1091" s="1789"/>
      <c r="E1091" s="1789"/>
      <c r="F1091" s="1789"/>
      <c r="I1091" s="1355"/>
    </row>
    <row r="1092" spans="1:9" s="1353" customFormat="1">
      <c r="D1092" s="1789"/>
      <c r="E1092" s="1789"/>
      <c r="F1092" s="1789"/>
      <c r="I1092" s="1355"/>
    </row>
    <row r="1093" spans="1:9" s="1353" customFormat="1">
      <c r="D1093" s="1349"/>
      <c r="I1093" s="1355"/>
    </row>
    <row r="1094" spans="1:9">
      <c r="A1094" s="1353"/>
      <c r="B1094" s="1356" t="s">
        <v>294</v>
      </c>
      <c r="C1094" s="1353"/>
      <c r="D1094" s="1791" t="s">
        <v>776</v>
      </c>
      <c r="E1094" s="1791"/>
      <c r="F1094" s="1791"/>
      <c r="G1094" s="1353"/>
      <c r="H1094" s="1353"/>
      <c r="I1094" s="1355" t="s">
        <v>651</v>
      </c>
    </row>
    <row r="1095" spans="1:9">
      <c r="A1095" s="1353"/>
      <c r="B1095" s="1353"/>
      <c r="C1095" s="1353"/>
      <c r="D1095" s="1791"/>
      <c r="E1095" s="1791"/>
      <c r="F1095" s="1791"/>
      <c r="G1095" s="1353"/>
      <c r="H1095" s="1353"/>
    </row>
    <row r="1096" spans="1:9">
      <c r="A1096" s="1353"/>
      <c r="B1096" s="1353"/>
      <c r="C1096" s="1353"/>
      <c r="D1096" s="1791"/>
      <c r="E1096" s="1791"/>
      <c r="F1096" s="1791"/>
      <c r="G1096" s="1353"/>
      <c r="H1096" s="1353"/>
    </row>
    <row r="1097" spans="1:9" s="1353" customFormat="1">
      <c r="D1097" s="1596"/>
      <c r="E1097" s="1596"/>
      <c r="F1097" s="1596"/>
      <c r="I1097" s="1355"/>
    </row>
    <row r="1098" spans="1:9" s="1353" customFormat="1" ht="15.75" customHeight="1">
      <c r="B1098" s="1356" t="s">
        <v>294</v>
      </c>
      <c r="D1098" s="1704" t="s">
        <v>777</v>
      </c>
      <c r="E1098" s="1704"/>
      <c r="F1098" s="1704"/>
      <c r="I1098" s="1355" t="s">
        <v>778</v>
      </c>
    </row>
    <row r="1099" spans="1:9" s="1353" customFormat="1">
      <c r="D1099" s="1704"/>
      <c r="E1099" s="1704"/>
      <c r="F1099" s="1704"/>
      <c r="I1099" s="1355"/>
    </row>
    <row r="1100" spans="1:9" s="1353" customFormat="1">
      <c r="D1100" s="1704"/>
      <c r="E1100" s="1704"/>
      <c r="F1100" s="1704"/>
      <c r="I1100" s="1355"/>
    </row>
    <row r="1101" spans="1:9" s="1353" customFormat="1">
      <c r="D1101" s="1704"/>
      <c r="E1101" s="1704"/>
      <c r="F1101" s="1704"/>
      <c r="I1101" s="1355"/>
    </row>
    <row r="1102" spans="1:9" s="1353" customFormat="1">
      <c r="D1102" s="1596"/>
      <c r="E1102" s="1596"/>
      <c r="F1102" s="1596"/>
      <c r="I1102" s="1355"/>
    </row>
    <row r="1103" spans="1:9" ht="38.25">
      <c r="A1103" s="1353"/>
      <c r="B1103" s="1353"/>
      <c r="C1103" s="1353"/>
      <c r="D1103" s="1353"/>
      <c r="E1103" s="1353"/>
      <c r="F1103" s="1353"/>
      <c r="G1103" s="1353"/>
      <c r="H1103" s="1353"/>
      <c r="I1103" s="1391" t="s">
        <v>779</v>
      </c>
    </row>
    <row r="1104" spans="1:9">
      <c r="A1104" s="1353"/>
      <c r="B1104" s="1353"/>
      <c r="C1104" s="1353"/>
      <c r="D1104" s="1353"/>
      <c r="E1104" s="1353"/>
      <c r="F1104" s="1353"/>
      <c r="G1104" s="1353"/>
      <c r="H1104" s="1353"/>
    </row>
    <row r="1105" spans="1:7">
      <c r="A1105" s="1353"/>
      <c r="B1105" s="1353"/>
      <c r="C1105" s="1353"/>
      <c r="D1105" s="1353"/>
      <c r="E1105" s="1353"/>
      <c r="F1105" s="1353"/>
      <c r="G1105" s="1353"/>
    </row>
    <row r="1106" spans="1:7">
      <c r="A1106" s="1353"/>
      <c r="B1106" s="1353"/>
      <c r="C1106" s="1353"/>
      <c r="D1106" s="1353"/>
      <c r="E1106" s="1353"/>
      <c r="F1106" s="1353"/>
      <c r="G1106" s="1353"/>
    </row>
    <row r="1107" spans="1:7">
      <c r="A1107" s="1353"/>
      <c r="B1107" s="1353"/>
      <c r="C1107" s="1353"/>
      <c r="D1107" s="1353"/>
      <c r="E1107" s="1353"/>
      <c r="F1107" s="1353"/>
      <c r="G1107" s="1353"/>
    </row>
    <row r="1108" spans="1:7">
      <c r="A1108" s="1353"/>
      <c r="B1108" s="1353"/>
      <c r="C1108" s="1353"/>
      <c r="D1108" s="1353"/>
      <c r="E1108" s="1353"/>
      <c r="F1108" s="1353"/>
      <c r="G1108" s="1353"/>
    </row>
    <row r="1109" spans="1:7">
      <c r="A1109" s="1353"/>
      <c r="B1109" s="1353"/>
      <c r="C1109" s="1353"/>
      <c r="D1109" s="1353"/>
      <c r="E1109" s="1353"/>
      <c r="F1109" s="1353"/>
      <c r="G1109" s="1353"/>
    </row>
    <row r="1110" spans="1:7">
      <c r="A1110" s="1353"/>
      <c r="B1110" s="1353"/>
      <c r="C1110" s="1353"/>
      <c r="D1110" s="1353"/>
      <c r="E1110" s="1353"/>
      <c r="F1110" s="1353"/>
      <c r="G1110" s="1353"/>
    </row>
    <row r="1111" spans="1:7">
      <c r="A1111" s="1353"/>
      <c r="B1111" s="1353"/>
      <c r="C1111" s="1353"/>
      <c r="D1111" s="1353"/>
      <c r="E1111" s="1353"/>
      <c r="F1111" s="1353"/>
      <c r="G1111" s="1353"/>
    </row>
    <row r="1112" spans="1:7">
      <c r="A1112" s="1353"/>
      <c r="B1112" s="1353"/>
      <c r="C1112" s="1353"/>
      <c r="D1112" s="1353"/>
      <c r="E1112" s="1353"/>
      <c r="F1112" s="1353"/>
      <c r="G1112" s="1353"/>
    </row>
    <row r="1113" spans="1:7">
      <c r="A1113" s="1353"/>
      <c r="B1113" s="1353"/>
      <c r="C1113" s="1353"/>
      <c r="D1113" s="1353"/>
      <c r="E1113" s="1353"/>
      <c r="F1113" s="1353"/>
      <c r="G1113" s="1353"/>
    </row>
    <row r="1114" spans="1:7">
      <c r="A1114" s="1353"/>
      <c r="B1114" s="1353"/>
      <c r="C1114" s="1353"/>
      <c r="D1114" s="1353"/>
      <c r="E1114" s="1353"/>
      <c r="F1114" s="1353"/>
      <c r="G1114" s="1353"/>
    </row>
    <row r="1115" spans="1:7">
      <c r="A1115" s="1353"/>
      <c r="B1115" s="1353"/>
      <c r="C1115" s="1353"/>
      <c r="D1115" s="1353"/>
      <c r="E1115" s="1353"/>
      <c r="F1115" s="1353"/>
      <c r="G1115" s="1353"/>
    </row>
    <row r="1116" spans="1:7">
      <c r="A1116" s="1353"/>
      <c r="B1116" s="1353"/>
      <c r="C1116" s="1353"/>
      <c r="D1116" s="1353"/>
      <c r="E1116" s="1353"/>
      <c r="F1116" s="1353"/>
      <c r="G1116" s="1353"/>
    </row>
    <row r="1117" spans="1:7">
      <c r="A1117" s="1353"/>
      <c r="B1117" s="1353"/>
      <c r="C1117" s="1353"/>
      <c r="D1117" s="1353"/>
      <c r="E1117" s="1353"/>
      <c r="F1117" s="1353"/>
      <c r="G1117" s="1353"/>
    </row>
    <row r="1118" spans="1:7">
      <c r="A1118" s="1353"/>
      <c r="B1118" s="1353"/>
      <c r="C1118" s="1353"/>
      <c r="D1118" s="1353"/>
      <c r="E1118" s="1353"/>
      <c r="F1118" s="1353"/>
      <c r="G1118" s="1353"/>
    </row>
    <row r="1119" spans="1:7">
      <c r="A1119" s="1353"/>
      <c r="B1119" s="1353"/>
      <c r="C1119" s="1353"/>
      <c r="D1119" s="1353"/>
      <c r="E1119" s="1353"/>
      <c r="F1119" s="1353"/>
      <c r="G1119" s="1353"/>
    </row>
    <row r="1120" spans="1:7">
      <c r="A1120" s="1353"/>
      <c r="B1120" s="1353"/>
      <c r="C1120" s="1353"/>
      <c r="D1120" s="1353"/>
      <c r="E1120" s="1353"/>
      <c r="F1120" s="1353"/>
      <c r="G1120" s="1353"/>
    </row>
    <row r="1121" spans="1:7">
      <c r="D1121" s="1352"/>
      <c r="E1121" s="1352"/>
      <c r="F1121" s="1352"/>
      <c r="G1121" s="1352"/>
    </row>
    <row r="1122" spans="1:7">
      <c r="D1122" s="1352"/>
      <c r="E1122" s="1352"/>
      <c r="F1122" s="1352"/>
      <c r="G1122" s="1352"/>
    </row>
    <row r="1123" spans="1:7">
      <c r="D1123" s="1352"/>
      <c r="E1123" s="1352"/>
      <c r="F1123" s="1352"/>
      <c r="G1123" s="1352"/>
    </row>
    <row r="1124" spans="1:7">
      <c r="D1124" s="1352"/>
      <c r="E1124" s="1352"/>
      <c r="F1124" s="1352"/>
      <c r="G1124" s="1352"/>
    </row>
    <row r="1125" spans="1:7">
      <c r="D1125" s="1352"/>
      <c r="E1125" s="1352"/>
      <c r="F1125" s="1352"/>
      <c r="G1125" s="1352"/>
    </row>
    <row r="1126" spans="1:7">
      <c r="D1126" s="1352"/>
      <c r="E1126" s="1352"/>
      <c r="F1126" s="1352"/>
      <c r="G1126" s="1352"/>
    </row>
    <row r="1127" spans="1:7">
      <c r="D1127" s="1352"/>
      <c r="E1127" s="1352"/>
      <c r="F1127" s="1352"/>
      <c r="G1127" s="1352"/>
    </row>
    <row r="1128" spans="1:7">
      <c r="A1128" s="1353"/>
      <c r="B1128" s="1353"/>
      <c r="C1128" s="1353"/>
      <c r="D1128" s="1353"/>
      <c r="E1128" s="1353"/>
      <c r="F1128" s="1353"/>
      <c r="G1128" s="1353"/>
    </row>
    <row r="1129" spans="1:7">
      <c r="A1129" s="1353"/>
      <c r="B1129" s="1353"/>
      <c r="C1129" s="1353"/>
      <c r="D1129" s="1353"/>
      <c r="E1129" s="1353"/>
      <c r="F1129" s="1353"/>
      <c r="G1129" s="1353"/>
    </row>
    <row r="1130" spans="1:7">
      <c r="A1130" s="1353"/>
      <c r="B1130" s="1353"/>
      <c r="C1130" s="1353"/>
      <c r="D1130" s="1353"/>
      <c r="E1130" s="1353"/>
      <c r="F1130" s="1353"/>
      <c r="G1130" s="1353"/>
    </row>
    <row r="1131" spans="1:7">
      <c r="A1131" s="1353"/>
      <c r="B1131" s="1353"/>
      <c r="C1131" s="1353"/>
      <c r="D1131" s="1353"/>
      <c r="E1131" s="1353"/>
      <c r="F1131" s="1353"/>
      <c r="G1131" s="1353"/>
    </row>
    <row r="1132" spans="1:7">
      <c r="A1132" s="1353"/>
      <c r="B1132" s="1353"/>
      <c r="C1132" s="1353"/>
      <c r="D1132" s="1353"/>
      <c r="E1132" s="1353"/>
      <c r="F1132" s="1353"/>
      <c r="G1132" s="1353"/>
    </row>
    <row r="1133" spans="1:7">
      <c r="A1133" s="1353"/>
      <c r="B1133" s="1353"/>
      <c r="C1133" s="1353"/>
      <c r="D1133" s="1353"/>
      <c r="E1133" s="1353"/>
      <c r="F1133" s="1353"/>
      <c r="G1133" s="1353"/>
    </row>
    <row r="1134" spans="1:7">
      <c r="A1134" s="1353"/>
      <c r="B1134" s="1353"/>
      <c r="C1134" s="1353"/>
      <c r="D1134" s="1353"/>
      <c r="E1134" s="1353"/>
      <c r="F1134" s="1353"/>
      <c r="G1134" s="1353"/>
    </row>
    <row r="1135" spans="1:7">
      <c r="A1135" s="1353"/>
      <c r="B1135" s="1353"/>
      <c r="C1135" s="1353"/>
      <c r="D1135" s="1353"/>
      <c r="E1135" s="1353"/>
      <c r="F1135" s="1353"/>
      <c r="G1135" s="1353"/>
    </row>
    <row r="1136" spans="1:7">
      <c r="A1136" s="1353"/>
      <c r="B1136" s="1353"/>
      <c r="C1136" s="1353"/>
      <c r="D1136" s="1353"/>
      <c r="E1136" s="1353"/>
      <c r="F1136" s="1353"/>
      <c r="G1136" s="1353"/>
    </row>
    <row r="1137" spans="1:7">
      <c r="A1137" s="1353"/>
      <c r="B1137" s="1353"/>
      <c r="C1137" s="1353"/>
      <c r="D1137" s="1353"/>
      <c r="E1137" s="1353"/>
      <c r="F1137" s="1353"/>
      <c r="G1137" s="1353"/>
    </row>
    <row r="1138" spans="1:7">
      <c r="A1138" s="1353"/>
      <c r="B1138" s="1353"/>
      <c r="C1138" s="1353"/>
      <c r="D1138" s="1353"/>
      <c r="E1138" s="1353"/>
      <c r="F1138" s="1353"/>
      <c r="G1138" s="1353"/>
    </row>
    <row r="1139" spans="1:7">
      <c r="A1139" s="1353"/>
      <c r="B1139" s="1353"/>
      <c r="C1139" s="1353"/>
      <c r="D1139" s="1353"/>
      <c r="E1139" s="1353"/>
      <c r="F1139" s="1353"/>
      <c r="G1139" s="1353"/>
    </row>
    <row r="1140" spans="1:7">
      <c r="A1140" s="1353"/>
      <c r="B1140" s="1353"/>
      <c r="C1140" s="1353"/>
      <c r="D1140" s="1353"/>
      <c r="E1140" s="1353"/>
      <c r="F1140" s="1353"/>
      <c r="G1140" s="1353"/>
    </row>
    <row r="1141" spans="1:7">
      <c r="A1141" s="1353"/>
      <c r="B1141" s="1353"/>
      <c r="C1141" s="1353"/>
      <c r="D1141" s="1353"/>
      <c r="E1141" s="1353"/>
      <c r="F1141" s="1353"/>
      <c r="G1141" s="1353"/>
    </row>
    <row r="1142" spans="1:7">
      <c r="A1142" s="1353"/>
      <c r="B1142" s="1353"/>
      <c r="C1142" s="1353"/>
      <c r="D1142" s="1353"/>
      <c r="E1142" s="1353"/>
      <c r="F1142" s="1353"/>
      <c r="G1142" s="1353"/>
    </row>
    <row r="1143" spans="1:7">
      <c r="A1143" s="1353"/>
      <c r="B1143" s="1353"/>
      <c r="C1143" s="1353"/>
      <c r="D1143" s="1353"/>
      <c r="E1143" s="1353"/>
      <c r="F1143" s="1353"/>
      <c r="G1143" s="1353"/>
    </row>
    <row r="1144" spans="1:7">
      <c r="A1144" s="1353"/>
      <c r="B1144" s="1353"/>
      <c r="C1144" s="1353"/>
      <c r="D1144" s="1353"/>
      <c r="E1144" s="1353"/>
      <c r="F1144" s="1353"/>
      <c r="G1144" s="1353"/>
    </row>
    <row r="1145" spans="1:7">
      <c r="A1145" s="1353"/>
      <c r="B1145" s="1353"/>
      <c r="C1145" s="1353"/>
      <c r="D1145" s="1353"/>
      <c r="E1145" s="1353"/>
      <c r="F1145" s="1353"/>
      <c r="G1145" s="1353"/>
    </row>
    <row r="1146" spans="1:7">
      <c r="A1146" s="1353"/>
      <c r="B1146" s="1353"/>
      <c r="C1146" s="1353"/>
      <c r="D1146" s="1353"/>
      <c r="E1146" s="1353"/>
      <c r="F1146" s="1353"/>
      <c r="G1146" s="1353"/>
    </row>
    <row r="1147" spans="1:7">
      <c r="A1147" s="1353"/>
      <c r="B1147" s="1353"/>
      <c r="C1147" s="1353"/>
      <c r="D1147" s="1353"/>
      <c r="E1147" s="1353"/>
      <c r="F1147" s="1353"/>
      <c r="G1147" s="1353"/>
    </row>
    <row r="1148" spans="1:7">
      <c r="A1148" s="1353"/>
      <c r="B1148" s="1353"/>
      <c r="C1148" s="1353"/>
      <c r="D1148" s="1353"/>
      <c r="E1148" s="1353"/>
      <c r="F1148" s="1353"/>
      <c r="G1148" s="1353"/>
    </row>
    <row r="1149" spans="1:7">
      <c r="A1149" s="1353"/>
      <c r="B1149" s="1353"/>
      <c r="C1149" s="1353"/>
      <c r="D1149" s="1353"/>
      <c r="E1149" s="1353"/>
      <c r="F1149" s="1353"/>
      <c r="G1149" s="1353"/>
    </row>
    <row r="1150" spans="1:7">
      <c r="A1150" s="1353"/>
      <c r="B1150" s="1353"/>
      <c r="C1150" s="1353"/>
      <c r="D1150" s="1353"/>
      <c r="E1150" s="1353"/>
      <c r="F1150" s="1353"/>
      <c r="G1150" s="1353"/>
    </row>
    <row r="1151" spans="1:7">
      <c r="A1151" s="1353"/>
      <c r="B1151" s="1353"/>
      <c r="C1151" s="1353"/>
      <c r="D1151" s="1353"/>
      <c r="E1151" s="1353"/>
      <c r="F1151" s="1353"/>
      <c r="G1151" s="1353"/>
    </row>
    <row r="1152" spans="1:7">
      <c r="A1152" s="1353"/>
      <c r="B1152" s="1353"/>
      <c r="C1152" s="1353"/>
      <c r="D1152" s="1353"/>
      <c r="E1152" s="1353"/>
      <c r="F1152" s="1353"/>
      <c r="G1152" s="1353"/>
    </row>
    <row r="1153" spans="1:7">
      <c r="A1153" s="1353"/>
      <c r="B1153" s="1353"/>
      <c r="C1153" s="1353"/>
      <c r="D1153" s="1353"/>
      <c r="E1153" s="1353"/>
      <c r="F1153" s="1353"/>
      <c r="G1153" s="1353"/>
    </row>
    <row r="1154" spans="1:7">
      <c r="A1154" s="1353"/>
      <c r="B1154" s="1353"/>
      <c r="C1154" s="1353"/>
      <c r="D1154" s="1353"/>
      <c r="E1154" s="1353"/>
      <c r="F1154" s="1353"/>
      <c r="G1154" s="1353"/>
    </row>
    <row r="1155" spans="1:7">
      <c r="A1155" s="1353"/>
      <c r="B1155" s="1353"/>
      <c r="C1155" s="1353"/>
      <c r="D1155" s="1353"/>
      <c r="E1155" s="1353"/>
      <c r="F1155" s="1353"/>
      <c r="G1155" s="1353"/>
    </row>
    <row r="1156" spans="1:7">
      <c r="A1156" s="1353"/>
      <c r="B1156" s="1353"/>
      <c r="C1156" s="1353"/>
      <c r="D1156" s="1353"/>
      <c r="E1156" s="1353"/>
      <c r="F1156" s="1353"/>
      <c r="G1156" s="1353"/>
    </row>
    <row r="1157" spans="1:7">
      <c r="A1157" s="1353"/>
      <c r="B1157" s="1353"/>
      <c r="C1157" s="1353"/>
      <c r="D1157" s="1353"/>
      <c r="E1157" s="1353"/>
      <c r="F1157" s="1353"/>
      <c r="G1157" s="1353"/>
    </row>
    <row r="1158" spans="1:7">
      <c r="A1158" s="1353"/>
      <c r="B1158" s="1353"/>
      <c r="C1158" s="1353"/>
      <c r="D1158" s="1353"/>
      <c r="E1158" s="1353"/>
      <c r="F1158" s="1353"/>
      <c r="G1158" s="1353"/>
    </row>
    <row r="1159" spans="1:7">
      <c r="A1159" s="1353"/>
      <c r="B1159" s="1353"/>
      <c r="C1159" s="1353"/>
      <c r="D1159" s="1353"/>
      <c r="E1159" s="1353"/>
      <c r="F1159" s="1353"/>
      <c r="G1159" s="1353"/>
    </row>
    <row r="1160" spans="1:7">
      <c r="A1160" s="1353"/>
      <c r="B1160" s="1353"/>
      <c r="C1160" s="1353"/>
      <c r="D1160" s="1353"/>
      <c r="E1160" s="1353"/>
      <c r="F1160" s="1353"/>
      <c r="G1160" s="1353"/>
    </row>
    <row r="1161" spans="1:7">
      <c r="A1161" s="1353"/>
      <c r="B1161" s="1353"/>
      <c r="C1161" s="1353"/>
      <c r="D1161" s="1353"/>
      <c r="E1161" s="1353"/>
      <c r="F1161" s="1353"/>
      <c r="G1161" s="1353"/>
    </row>
    <row r="1162" spans="1:7">
      <c r="A1162" s="1353"/>
      <c r="B1162" s="1353"/>
      <c r="C1162" s="1353"/>
      <c r="D1162" s="1353"/>
      <c r="E1162" s="1353"/>
      <c r="F1162" s="1353"/>
      <c r="G1162" s="1353"/>
    </row>
    <row r="1163" spans="1:7">
      <c r="A1163" s="1353"/>
      <c r="B1163" s="1353"/>
      <c r="C1163" s="1353"/>
      <c r="D1163" s="1353"/>
      <c r="E1163" s="1353"/>
      <c r="F1163" s="1353"/>
      <c r="G1163" s="1353"/>
    </row>
    <row r="1164" spans="1:7">
      <c r="A1164" s="1353"/>
      <c r="B1164" s="1353"/>
      <c r="C1164" s="1353"/>
      <c r="D1164" s="1353"/>
      <c r="E1164" s="1353"/>
      <c r="F1164" s="1353"/>
      <c r="G1164" s="1353"/>
    </row>
    <row r="1165" spans="1:7">
      <c r="A1165" s="1353"/>
      <c r="B1165" s="1353"/>
      <c r="C1165" s="1353"/>
      <c r="D1165" s="1353"/>
      <c r="E1165" s="1353"/>
      <c r="F1165" s="1353"/>
      <c r="G1165" s="1353"/>
    </row>
    <row r="1166" spans="1:7">
      <c r="A1166" s="1353"/>
      <c r="B1166" s="1353"/>
      <c r="C1166" s="1353"/>
      <c r="D1166" s="1353"/>
      <c r="E1166" s="1353"/>
      <c r="F1166" s="1353"/>
      <c r="G1166" s="1353"/>
    </row>
    <row r="1167" spans="1:7">
      <c r="A1167" s="1353"/>
      <c r="B1167" s="1353"/>
      <c r="C1167" s="1353"/>
      <c r="D1167" s="1353"/>
      <c r="E1167" s="1353"/>
      <c r="F1167" s="1353"/>
      <c r="G1167" s="1353"/>
    </row>
    <row r="1168" spans="1:7">
      <c r="A1168" s="1353"/>
      <c r="B1168" s="1353"/>
      <c r="C1168" s="1353"/>
      <c r="D1168" s="1353"/>
      <c r="E1168" s="1353"/>
      <c r="F1168" s="1353"/>
      <c r="G1168" s="1353"/>
    </row>
    <row r="1169" spans="1:7">
      <c r="A1169" s="1353"/>
      <c r="B1169" s="1353"/>
      <c r="C1169" s="1353"/>
      <c r="D1169" s="1353"/>
      <c r="E1169" s="1353"/>
      <c r="F1169" s="1353"/>
      <c r="G1169" s="1353"/>
    </row>
    <row r="1170" spans="1:7">
      <c r="A1170" s="1353"/>
      <c r="B1170" s="1353"/>
      <c r="C1170" s="1353"/>
      <c r="D1170" s="1353"/>
      <c r="E1170" s="1353"/>
      <c r="F1170" s="1353"/>
      <c r="G1170" s="1353"/>
    </row>
    <row r="1171" spans="1:7">
      <c r="A1171" s="1353"/>
      <c r="B1171" s="1353"/>
      <c r="C1171" s="1353"/>
      <c r="D1171" s="1353"/>
      <c r="E1171" s="1353"/>
      <c r="F1171" s="1353"/>
      <c r="G1171" s="1353"/>
    </row>
    <row r="1172" spans="1:7">
      <c r="A1172" s="1353"/>
      <c r="B1172" s="1353"/>
      <c r="C1172" s="1353"/>
      <c r="D1172" s="1353"/>
      <c r="E1172" s="1353"/>
      <c r="F1172" s="1353"/>
      <c r="G1172" s="1353"/>
    </row>
    <row r="1173" spans="1:7">
      <c r="A1173" s="1353"/>
      <c r="B1173" s="1353"/>
      <c r="C1173" s="1353"/>
      <c r="D1173" s="1353"/>
      <c r="E1173" s="1353"/>
      <c r="F1173" s="1353"/>
      <c r="G1173" s="1353"/>
    </row>
    <row r="1174" spans="1:7">
      <c r="A1174" s="1353"/>
      <c r="B1174" s="1353"/>
      <c r="C1174" s="1353"/>
      <c r="D1174" s="1353"/>
      <c r="E1174" s="1353"/>
      <c r="F1174" s="1353"/>
      <c r="G1174" s="1353"/>
    </row>
    <row r="1175" spans="1:7">
      <c r="A1175" s="1353"/>
      <c r="B1175" s="1353"/>
      <c r="C1175" s="1353"/>
      <c r="D1175" s="1353"/>
      <c r="E1175" s="1353"/>
      <c r="F1175" s="1353"/>
      <c r="G1175" s="1353"/>
    </row>
    <row r="1176" spans="1:7">
      <c r="A1176" s="1353"/>
      <c r="B1176" s="1353"/>
      <c r="C1176" s="1353"/>
      <c r="D1176" s="1353"/>
      <c r="E1176" s="1353"/>
      <c r="F1176" s="1353"/>
      <c r="G1176" s="1353"/>
    </row>
    <row r="1177" spans="1:7">
      <c r="A1177" s="1353"/>
      <c r="B1177" s="1353"/>
      <c r="C1177" s="1353"/>
      <c r="D1177" s="1353"/>
      <c r="E1177" s="1353"/>
      <c r="F1177" s="1353"/>
      <c r="G1177" s="1353"/>
    </row>
    <row r="1178" spans="1:7">
      <c r="A1178" s="1353"/>
      <c r="B1178" s="1353"/>
      <c r="C1178" s="1353"/>
      <c r="D1178" s="1353"/>
      <c r="E1178" s="1353"/>
      <c r="F1178" s="1353"/>
      <c r="G1178" s="1353"/>
    </row>
    <row r="1179" spans="1:7">
      <c r="A1179" s="1353"/>
      <c r="B1179" s="1353"/>
      <c r="C1179" s="1353"/>
      <c r="D1179" s="1353"/>
      <c r="E1179" s="1353"/>
      <c r="F1179" s="1353"/>
      <c r="G1179" s="1353"/>
    </row>
    <row r="1180" spans="1:7">
      <c r="A1180" s="1353"/>
      <c r="B1180" s="1353"/>
      <c r="C1180" s="1353"/>
      <c r="D1180" s="1353"/>
      <c r="E1180" s="1353"/>
      <c r="F1180" s="1353"/>
      <c r="G1180" s="1353"/>
    </row>
    <row r="1181" spans="1:7">
      <c r="A1181" s="1353"/>
      <c r="B1181" s="1353"/>
      <c r="C1181" s="1353"/>
      <c r="D1181" s="1353"/>
      <c r="E1181" s="1353"/>
      <c r="F1181" s="1353"/>
      <c r="G1181" s="1353"/>
    </row>
    <row r="1182" spans="1:7">
      <c r="A1182" s="1353"/>
      <c r="B1182" s="1353"/>
      <c r="C1182" s="1353"/>
      <c r="D1182" s="1353"/>
      <c r="E1182" s="1353"/>
      <c r="F1182" s="1353"/>
      <c r="G1182" s="1353"/>
    </row>
    <row r="1183" spans="1:7">
      <c r="A1183" s="1353"/>
      <c r="B1183" s="1353"/>
      <c r="C1183" s="1353"/>
      <c r="D1183" s="1353"/>
      <c r="E1183" s="1353"/>
      <c r="F1183" s="1353"/>
      <c r="G1183" s="1353"/>
    </row>
    <row r="1184" spans="1:7">
      <c r="A1184" s="1353"/>
      <c r="B1184" s="1353"/>
      <c r="C1184" s="1353"/>
      <c r="D1184" s="1353"/>
      <c r="E1184" s="1353"/>
      <c r="F1184" s="1353"/>
      <c r="G1184" s="1353"/>
    </row>
    <row r="1185" spans="1:7">
      <c r="A1185" s="1353"/>
      <c r="B1185" s="1353"/>
      <c r="C1185" s="1353"/>
      <c r="D1185" s="1353"/>
      <c r="E1185" s="1353"/>
      <c r="F1185" s="1353"/>
      <c r="G1185" s="1353"/>
    </row>
    <row r="1186" spans="1:7">
      <c r="A1186" s="1353"/>
      <c r="B1186" s="1353"/>
      <c r="C1186" s="1353"/>
      <c r="D1186" s="1353"/>
      <c r="E1186" s="1353"/>
      <c r="F1186" s="1353"/>
      <c r="G1186" s="1353"/>
    </row>
    <row r="1187" spans="1:7">
      <c r="A1187" s="1353"/>
      <c r="B1187" s="1353"/>
      <c r="C1187" s="1353"/>
      <c r="D1187" s="1353"/>
      <c r="E1187" s="1353"/>
      <c r="F1187" s="1353"/>
      <c r="G1187" s="1353"/>
    </row>
    <row r="1188" spans="1:7">
      <c r="A1188" s="1353"/>
      <c r="B1188" s="1353"/>
      <c r="C1188" s="1353"/>
      <c r="D1188" s="1353"/>
      <c r="E1188" s="1353"/>
      <c r="F1188" s="1353"/>
      <c r="G1188" s="1353"/>
    </row>
    <row r="1189" spans="1:7">
      <c r="A1189" s="1353"/>
      <c r="B1189" s="1353"/>
      <c r="C1189" s="1353"/>
      <c r="D1189" s="1353"/>
      <c r="E1189" s="1353"/>
      <c r="F1189" s="1353"/>
      <c r="G1189" s="1353"/>
    </row>
    <row r="1190" spans="1:7">
      <c r="A1190" s="1353"/>
      <c r="B1190" s="1353"/>
      <c r="C1190" s="1353"/>
      <c r="D1190" s="1353"/>
      <c r="E1190" s="1353"/>
      <c r="F1190" s="1353"/>
      <c r="G1190" s="1353"/>
    </row>
    <row r="1191" spans="1:7">
      <c r="A1191" s="1353"/>
      <c r="B1191" s="1353"/>
      <c r="C1191" s="1353"/>
      <c r="D1191" s="1353"/>
      <c r="E1191" s="1353"/>
      <c r="F1191" s="1353"/>
      <c r="G1191" s="1353"/>
    </row>
    <row r="1192" spans="1:7">
      <c r="A1192" s="1353"/>
      <c r="B1192" s="1353"/>
      <c r="C1192" s="1353"/>
      <c r="D1192" s="1353"/>
      <c r="E1192" s="1353"/>
      <c r="F1192" s="1353"/>
      <c r="G1192" s="1353"/>
    </row>
    <row r="1193" spans="1:7">
      <c r="A1193" s="1353"/>
      <c r="B1193" s="1353"/>
      <c r="C1193" s="1353"/>
      <c r="D1193" s="1353"/>
      <c r="E1193" s="1353"/>
      <c r="F1193" s="1353"/>
      <c r="G1193" s="1353"/>
    </row>
    <row r="1194" spans="1:7">
      <c r="A1194" s="1353"/>
      <c r="B1194" s="1353"/>
      <c r="C1194" s="1353"/>
      <c r="D1194" s="1353"/>
      <c r="E1194" s="1353"/>
      <c r="F1194" s="1353"/>
      <c r="G1194" s="1353"/>
    </row>
    <row r="1195" spans="1:7">
      <c r="A1195" s="1353"/>
      <c r="B1195" s="1353"/>
      <c r="C1195" s="1353"/>
      <c r="D1195" s="1353"/>
      <c r="E1195" s="1353"/>
      <c r="F1195" s="1353"/>
      <c r="G1195" s="1353"/>
    </row>
    <row r="1196" spans="1:7">
      <c r="A1196" s="1353"/>
      <c r="B1196" s="1353"/>
      <c r="C1196" s="1353"/>
      <c r="D1196" s="1353"/>
      <c r="E1196" s="1353"/>
      <c r="F1196" s="1353"/>
      <c r="G1196" s="1353"/>
    </row>
    <row r="1197" spans="1:7">
      <c r="A1197" s="1353"/>
      <c r="B1197" s="1353"/>
      <c r="C1197" s="1353"/>
      <c r="D1197" s="1353"/>
      <c r="E1197" s="1353"/>
      <c r="F1197" s="1353"/>
      <c r="G1197" s="1353"/>
    </row>
    <row r="1198" spans="1:7">
      <c r="A1198" s="1353"/>
      <c r="B1198" s="1353"/>
      <c r="C1198" s="1353"/>
      <c r="D1198" s="1353"/>
      <c r="E1198" s="1353"/>
      <c r="F1198" s="1353"/>
      <c r="G1198" s="1353"/>
    </row>
    <row r="1199" spans="1:7">
      <c r="A1199" s="1353"/>
      <c r="B1199" s="1353"/>
      <c r="C1199" s="1353"/>
      <c r="D1199" s="1353"/>
      <c r="E1199" s="1353"/>
      <c r="F1199" s="1353"/>
      <c r="G1199" s="1353"/>
    </row>
    <row r="1200" spans="1:7">
      <c r="A1200" s="1353"/>
      <c r="B1200" s="1353"/>
      <c r="C1200" s="1353"/>
      <c r="D1200" s="1353"/>
      <c r="E1200" s="1353"/>
      <c r="F1200" s="1353"/>
      <c r="G1200" s="1353"/>
    </row>
    <row r="1201" spans="1:7">
      <c r="A1201" s="1353"/>
      <c r="B1201" s="1353"/>
      <c r="C1201" s="1353"/>
      <c r="D1201" s="1353"/>
      <c r="E1201" s="1353"/>
      <c r="F1201" s="1353"/>
      <c r="G1201" s="1353"/>
    </row>
    <row r="1202" spans="1:7">
      <c r="A1202" s="1353"/>
      <c r="B1202" s="1353"/>
      <c r="C1202" s="1353"/>
      <c r="D1202" s="1353"/>
      <c r="E1202" s="1353"/>
      <c r="F1202" s="1353"/>
      <c r="G1202" s="1353"/>
    </row>
    <row r="1203" spans="1:7">
      <c r="A1203" s="1353"/>
      <c r="B1203" s="1353"/>
      <c r="C1203" s="1353"/>
      <c r="D1203" s="1353"/>
      <c r="E1203" s="1353"/>
      <c r="F1203" s="1353"/>
      <c r="G1203" s="1353"/>
    </row>
    <row r="1204" spans="1:7">
      <c r="A1204" s="1353"/>
      <c r="B1204" s="1353"/>
      <c r="C1204" s="1353"/>
      <c r="D1204" s="1353"/>
      <c r="E1204" s="1353"/>
      <c r="F1204" s="1353"/>
      <c r="G1204" s="1353"/>
    </row>
    <row r="1205" spans="1:7">
      <c r="A1205" s="1353"/>
      <c r="B1205" s="1353"/>
      <c r="C1205" s="1353"/>
      <c r="D1205" s="1353"/>
      <c r="E1205" s="1353"/>
      <c r="F1205" s="1353"/>
      <c r="G1205" s="1353"/>
    </row>
    <row r="1206" spans="1:7">
      <c r="A1206" s="1353"/>
      <c r="B1206" s="1353"/>
      <c r="C1206" s="1353"/>
      <c r="D1206" s="1353"/>
      <c r="E1206" s="1353"/>
      <c r="F1206" s="1353"/>
      <c r="G1206" s="1353"/>
    </row>
    <row r="1207" spans="1:7">
      <c r="A1207" s="1353"/>
      <c r="B1207" s="1353"/>
      <c r="C1207" s="1353"/>
      <c r="D1207" s="1353"/>
      <c r="E1207" s="1353"/>
      <c r="F1207" s="1353"/>
      <c r="G1207" s="1353"/>
    </row>
    <row r="1208" spans="1:7">
      <c r="A1208" s="1353"/>
      <c r="B1208" s="1353"/>
      <c r="C1208" s="1353"/>
      <c r="D1208" s="1353"/>
      <c r="E1208" s="1353"/>
      <c r="F1208" s="1353"/>
      <c r="G1208" s="1353"/>
    </row>
    <row r="1209" spans="1:7">
      <c r="A1209" s="1353"/>
      <c r="B1209" s="1353"/>
      <c r="C1209" s="1353"/>
      <c r="D1209" s="1353"/>
      <c r="E1209" s="1353"/>
      <c r="F1209" s="1353"/>
      <c r="G1209" s="1353"/>
    </row>
    <row r="1210" spans="1:7">
      <c r="A1210" s="1353"/>
      <c r="B1210" s="1353"/>
      <c r="C1210" s="1353"/>
      <c r="D1210" s="1353"/>
      <c r="E1210" s="1353"/>
      <c r="F1210" s="1353"/>
      <c r="G1210" s="1353"/>
    </row>
    <row r="1211" spans="1:7">
      <c r="A1211" s="1353"/>
      <c r="B1211" s="1353"/>
      <c r="C1211" s="1353"/>
      <c r="D1211" s="1353"/>
      <c r="E1211" s="1353"/>
      <c r="F1211" s="1353"/>
      <c r="G1211" s="1353"/>
    </row>
    <row r="1212" spans="1:7">
      <c r="A1212" s="1353"/>
      <c r="B1212" s="1353"/>
      <c r="C1212" s="1353"/>
      <c r="D1212" s="1353"/>
      <c r="E1212" s="1353"/>
      <c r="F1212" s="1353"/>
      <c r="G1212" s="1353"/>
    </row>
    <row r="1213" spans="1:7">
      <c r="A1213" s="1353"/>
      <c r="B1213" s="1353"/>
      <c r="C1213" s="1353"/>
      <c r="D1213" s="1353"/>
      <c r="E1213" s="1353"/>
      <c r="F1213" s="1353"/>
      <c r="G1213" s="1353"/>
    </row>
    <row r="1214" spans="1:7">
      <c r="A1214" s="1353"/>
      <c r="B1214" s="1353"/>
      <c r="C1214" s="1353"/>
      <c r="D1214" s="1353"/>
      <c r="E1214" s="1353"/>
      <c r="F1214" s="1353"/>
      <c r="G1214" s="1353"/>
    </row>
    <row r="1215" spans="1:7">
      <c r="A1215" s="1353"/>
      <c r="B1215" s="1353"/>
      <c r="C1215" s="1353"/>
      <c r="D1215" s="1353"/>
      <c r="E1215" s="1353"/>
      <c r="F1215" s="1353"/>
      <c r="G1215" s="1353"/>
    </row>
    <row r="1216" spans="1:7">
      <c r="A1216" s="1353"/>
      <c r="B1216" s="1353"/>
      <c r="C1216" s="1353"/>
      <c r="D1216" s="1353"/>
      <c r="E1216" s="1353"/>
      <c r="F1216" s="1353"/>
      <c r="G1216" s="1353"/>
    </row>
    <row r="1217" spans="1:7">
      <c r="A1217" s="1353"/>
      <c r="B1217" s="1353"/>
      <c r="C1217" s="1353"/>
      <c r="D1217" s="1353"/>
      <c r="E1217" s="1353"/>
      <c r="F1217" s="1353"/>
      <c r="G1217" s="1353"/>
    </row>
    <row r="1218" spans="1:7">
      <c r="A1218" s="1353"/>
      <c r="B1218" s="1353"/>
      <c r="C1218" s="1353"/>
      <c r="D1218" s="1353"/>
      <c r="E1218" s="1353"/>
      <c r="F1218" s="1353"/>
      <c r="G1218" s="1353"/>
    </row>
    <row r="1219" spans="1:7">
      <c r="A1219" s="1353"/>
      <c r="B1219" s="1353"/>
      <c r="C1219" s="1353"/>
      <c r="D1219" s="1353"/>
      <c r="E1219" s="1353"/>
      <c r="F1219" s="1353"/>
      <c r="G1219" s="1353"/>
    </row>
    <row r="1220" spans="1:7">
      <c r="A1220" s="1353"/>
      <c r="B1220" s="1353"/>
      <c r="C1220" s="1353"/>
      <c r="D1220" s="1353"/>
      <c r="E1220" s="1353"/>
      <c r="F1220" s="1353"/>
      <c r="G1220" s="1353"/>
    </row>
    <row r="1221" spans="1:7">
      <c r="A1221" s="1353"/>
      <c r="B1221" s="1353"/>
      <c r="C1221" s="1353"/>
      <c r="D1221" s="1353"/>
      <c r="E1221" s="1353"/>
      <c r="F1221" s="1353"/>
      <c r="G1221" s="1353"/>
    </row>
    <row r="1222" spans="1:7">
      <c r="A1222" s="1353"/>
      <c r="B1222" s="1353"/>
      <c r="C1222" s="1353"/>
      <c r="D1222" s="1353"/>
      <c r="E1222" s="1353"/>
      <c r="F1222" s="1353"/>
      <c r="G1222" s="1353"/>
    </row>
    <row r="1223" spans="1:7">
      <c r="A1223" s="1353"/>
      <c r="B1223" s="1353"/>
      <c r="C1223" s="1353"/>
      <c r="D1223" s="1353"/>
      <c r="E1223" s="1353"/>
      <c r="F1223" s="1353"/>
      <c r="G1223" s="1353"/>
    </row>
    <row r="1224" spans="1:7">
      <c r="A1224" s="1353"/>
      <c r="B1224" s="1353"/>
      <c r="C1224" s="1353"/>
      <c r="D1224" s="1353"/>
      <c r="E1224" s="1353"/>
      <c r="F1224" s="1353"/>
      <c r="G1224" s="1353"/>
    </row>
    <row r="1225" spans="1:7">
      <c r="A1225" s="1353"/>
      <c r="B1225" s="1353"/>
      <c r="C1225" s="1353"/>
      <c r="D1225" s="1353"/>
      <c r="E1225" s="1353"/>
      <c r="F1225" s="1353"/>
      <c r="G1225" s="1353"/>
    </row>
    <row r="1226" spans="1:7">
      <c r="A1226" s="1353"/>
      <c r="B1226" s="1353"/>
      <c r="C1226" s="1353"/>
      <c r="D1226" s="1353"/>
      <c r="E1226" s="1353"/>
      <c r="F1226" s="1353"/>
      <c r="G1226" s="1353"/>
    </row>
    <row r="1227" spans="1:7">
      <c r="A1227" s="1353"/>
      <c r="B1227" s="1353"/>
      <c r="C1227" s="1353"/>
      <c r="D1227" s="1353"/>
      <c r="E1227" s="1353"/>
      <c r="F1227" s="1353"/>
      <c r="G1227" s="1353"/>
    </row>
    <row r="1228" spans="1:7">
      <c r="A1228" s="1353"/>
      <c r="B1228" s="1353"/>
      <c r="C1228" s="1353"/>
      <c r="D1228" s="1353"/>
      <c r="E1228" s="1353"/>
      <c r="F1228" s="1353"/>
      <c r="G1228" s="1353"/>
    </row>
    <row r="1229" spans="1:7">
      <c r="A1229" s="1353"/>
      <c r="B1229" s="1353"/>
      <c r="C1229" s="1353"/>
      <c r="D1229" s="1353"/>
      <c r="E1229" s="1353"/>
      <c r="F1229" s="1353"/>
      <c r="G1229" s="1353"/>
    </row>
    <row r="1230" spans="1:7">
      <c r="A1230" s="1353"/>
      <c r="B1230" s="1353"/>
      <c r="C1230" s="1353"/>
      <c r="D1230" s="1353"/>
      <c r="E1230" s="1353"/>
      <c r="F1230" s="1353"/>
      <c r="G1230" s="1353"/>
    </row>
    <row r="1231" spans="1:7">
      <c r="A1231" s="1353"/>
      <c r="B1231" s="1353"/>
      <c r="C1231" s="1353"/>
      <c r="D1231" s="1353"/>
      <c r="E1231" s="1353"/>
      <c r="F1231" s="1353"/>
      <c r="G1231" s="1353"/>
    </row>
    <row r="1232" spans="1:7">
      <c r="A1232" s="1353"/>
      <c r="B1232" s="1353"/>
      <c r="C1232" s="1353"/>
      <c r="D1232" s="1353"/>
      <c r="E1232" s="1353"/>
      <c r="F1232" s="1353"/>
      <c r="G1232" s="1353"/>
    </row>
    <row r="1233" spans="1:7">
      <c r="A1233" s="1353"/>
      <c r="B1233" s="1353"/>
      <c r="C1233" s="1353"/>
      <c r="D1233" s="1353"/>
      <c r="E1233" s="1353"/>
      <c r="F1233" s="1353"/>
      <c r="G1233" s="1353"/>
    </row>
    <row r="1234" spans="1:7">
      <c r="A1234" s="1353"/>
      <c r="B1234" s="1353"/>
      <c r="C1234" s="1353"/>
      <c r="D1234" s="1353"/>
      <c r="E1234" s="1353"/>
      <c r="F1234" s="1353"/>
      <c r="G1234" s="1353"/>
    </row>
    <row r="1235" spans="1:7">
      <c r="A1235" s="1353"/>
      <c r="B1235" s="1353"/>
      <c r="C1235" s="1353"/>
      <c r="D1235" s="1353"/>
      <c r="E1235" s="1353"/>
      <c r="F1235" s="1353"/>
      <c r="G1235" s="1353"/>
    </row>
    <row r="1236" spans="1:7">
      <c r="A1236" s="1353"/>
      <c r="B1236" s="1353"/>
      <c r="C1236" s="1353"/>
      <c r="D1236" s="1353"/>
      <c r="E1236" s="1353"/>
      <c r="F1236" s="1353"/>
      <c r="G1236" s="1353"/>
    </row>
    <row r="1237" spans="1:7">
      <c r="A1237" s="1353"/>
      <c r="B1237" s="1353"/>
      <c r="C1237" s="1353"/>
      <c r="D1237" s="1353"/>
      <c r="E1237" s="1353"/>
      <c r="F1237" s="1353"/>
      <c r="G1237" s="1353"/>
    </row>
    <row r="1238" spans="1:7">
      <c r="A1238" s="1353"/>
      <c r="B1238" s="1353"/>
      <c r="C1238" s="1353"/>
      <c r="D1238" s="1353"/>
      <c r="E1238" s="1353"/>
      <c r="F1238" s="1353"/>
      <c r="G1238" s="1353"/>
    </row>
    <row r="1239" spans="1:7">
      <c r="A1239" s="1353"/>
      <c r="B1239" s="1353"/>
      <c r="C1239" s="1353"/>
      <c r="D1239" s="1353"/>
      <c r="E1239" s="1353"/>
      <c r="F1239" s="1353"/>
      <c r="G1239" s="1353"/>
    </row>
    <row r="1240" spans="1:7">
      <c r="A1240" s="1353"/>
      <c r="B1240" s="1353"/>
      <c r="C1240" s="1353"/>
      <c r="D1240" s="1353"/>
      <c r="E1240" s="1353"/>
      <c r="F1240" s="1353"/>
      <c r="G1240" s="1353"/>
    </row>
    <row r="1241" spans="1:7">
      <c r="A1241" s="1353"/>
      <c r="B1241" s="1353"/>
      <c r="C1241" s="1353"/>
      <c r="D1241" s="1353"/>
      <c r="E1241" s="1353"/>
      <c r="F1241" s="1353"/>
      <c r="G1241" s="1353"/>
    </row>
    <row r="1242" spans="1:7">
      <c r="A1242" s="1353"/>
      <c r="B1242" s="1353"/>
      <c r="C1242" s="1353"/>
      <c r="D1242" s="1353"/>
      <c r="E1242" s="1353"/>
      <c r="F1242" s="1353"/>
      <c r="G1242" s="1353"/>
    </row>
    <row r="1243" spans="1:7">
      <c r="A1243" s="1353"/>
      <c r="B1243" s="1353"/>
      <c r="C1243" s="1353"/>
      <c r="D1243" s="1353"/>
      <c r="E1243" s="1353"/>
      <c r="F1243" s="1353"/>
      <c r="G1243" s="1353"/>
    </row>
    <row r="1244" spans="1:7">
      <c r="A1244" s="1353"/>
      <c r="B1244" s="1353"/>
      <c r="C1244" s="1353"/>
      <c r="D1244" s="1353"/>
      <c r="E1244" s="1353"/>
      <c r="F1244" s="1353"/>
      <c r="G1244" s="1353"/>
    </row>
    <row r="1245" spans="1:7">
      <c r="A1245" s="1353"/>
      <c r="B1245" s="1353"/>
      <c r="C1245" s="1353"/>
      <c r="D1245" s="1353"/>
      <c r="E1245" s="1353"/>
      <c r="F1245" s="1353"/>
      <c r="G1245" s="1353"/>
    </row>
    <row r="1246" spans="1:7">
      <c r="A1246" s="1353"/>
      <c r="B1246" s="1353"/>
      <c r="C1246" s="1353"/>
      <c r="D1246" s="1353"/>
      <c r="E1246" s="1353"/>
      <c r="F1246" s="1353"/>
      <c r="G1246" s="1353"/>
    </row>
    <row r="1247" spans="1:7">
      <c r="A1247" s="1353"/>
      <c r="B1247" s="1353"/>
      <c r="C1247" s="1353"/>
      <c r="D1247" s="1353"/>
      <c r="E1247" s="1353"/>
      <c r="F1247" s="1353"/>
      <c r="G1247" s="1353"/>
    </row>
    <row r="1248" spans="1:7">
      <c r="A1248" s="1353"/>
      <c r="B1248" s="1353"/>
      <c r="C1248" s="1353"/>
      <c r="D1248" s="1353"/>
      <c r="E1248" s="1353"/>
      <c r="F1248" s="1353"/>
      <c r="G1248" s="1353"/>
    </row>
    <row r="1249" spans="1:7">
      <c r="A1249" s="1353"/>
      <c r="B1249" s="1353"/>
      <c r="C1249" s="1353"/>
      <c r="D1249" s="1353"/>
      <c r="E1249" s="1353"/>
      <c r="F1249" s="1353"/>
      <c r="G1249" s="1353"/>
    </row>
    <row r="1250" spans="1:7">
      <c r="A1250" s="1353"/>
      <c r="B1250" s="1353"/>
      <c r="C1250" s="1353"/>
      <c r="D1250" s="1353"/>
      <c r="E1250" s="1353"/>
      <c r="F1250" s="1353"/>
      <c r="G1250" s="1353"/>
    </row>
    <row r="1251" spans="1:7">
      <c r="A1251" s="1353"/>
      <c r="B1251" s="1353"/>
      <c r="C1251" s="1353"/>
      <c r="D1251" s="1353"/>
      <c r="E1251" s="1353"/>
      <c r="F1251" s="1353"/>
      <c r="G1251" s="1353"/>
    </row>
    <row r="1252" spans="1:7">
      <c r="A1252" s="1353"/>
      <c r="B1252" s="1353"/>
      <c r="C1252" s="1353"/>
      <c r="D1252" s="1353"/>
      <c r="E1252" s="1353"/>
      <c r="F1252" s="1353"/>
      <c r="G1252" s="1353"/>
    </row>
    <row r="1253" spans="1:7">
      <c r="A1253" s="1353"/>
      <c r="B1253" s="1353"/>
      <c r="C1253" s="1353"/>
      <c r="D1253" s="1353"/>
      <c r="E1253" s="1353"/>
      <c r="F1253" s="1353"/>
      <c r="G1253" s="1353"/>
    </row>
    <row r="1254" spans="1:7">
      <c r="A1254" s="1353"/>
      <c r="B1254" s="1353"/>
      <c r="C1254" s="1353"/>
      <c r="D1254" s="1353"/>
      <c r="E1254" s="1353"/>
      <c r="F1254" s="1353"/>
      <c r="G1254" s="1353"/>
    </row>
    <row r="1255" spans="1:7">
      <c r="A1255" s="1353"/>
      <c r="B1255" s="1353"/>
      <c r="C1255" s="1353"/>
      <c r="D1255" s="1353"/>
      <c r="E1255" s="1353"/>
      <c r="F1255" s="1353"/>
      <c r="G1255" s="1353"/>
    </row>
    <row r="1256" spans="1:7">
      <c r="A1256" s="1353"/>
      <c r="B1256" s="1353"/>
      <c r="C1256" s="1353"/>
      <c r="D1256" s="1353"/>
      <c r="E1256" s="1353"/>
      <c r="F1256" s="1353"/>
      <c r="G1256" s="1353"/>
    </row>
    <row r="1257" spans="1:7">
      <c r="A1257" s="1353"/>
      <c r="B1257" s="1353"/>
      <c r="C1257" s="1353"/>
      <c r="D1257" s="1353"/>
      <c r="E1257" s="1353"/>
      <c r="F1257" s="1353"/>
      <c r="G1257" s="1353"/>
    </row>
    <row r="1258" spans="1:7">
      <c r="A1258" s="1353"/>
      <c r="B1258" s="1353"/>
      <c r="C1258" s="1353"/>
      <c r="D1258" s="1353"/>
      <c r="E1258" s="1353"/>
      <c r="F1258" s="1353"/>
      <c r="G1258" s="1353"/>
    </row>
    <row r="1259" spans="1:7">
      <c r="A1259" s="1353"/>
      <c r="B1259" s="1353"/>
      <c r="C1259" s="1353"/>
      <c r="D1259" s="1353"/>
      <c r="E1259" s="1353"/>
      <c r="F1259" s="1353"/>
      <c r="G1259" s="1353"/>
    </row>
    <row r="1260" spans="1:7">
      <c r="A1260" s="1353"/>
      <c r="B1260" s="1353"/>
      <c r="C1260" s="1353"/>
      <c r="D1260" s="1353"/>
      <c r="E1260" s="1353"/>
      <c r="F1260" s="1353"/>
      <c r="G1260" s="1353"/>
    </row>
    <row r="1261" spans="1:7">
      <c r="A1261" s="1353"/>
      <c r="B1261" s="1353"/>
      <c r="C1261" s="1353"/>
      <c r="D1261" s="1353"/>
      <c r="E1261" s="1353"/>
      <c r="F1261" s="1353"/>
      <c r="G1261" s="1353"/>
    </row>
    <row r="1262" spans="1:7">
      <c r="A1262" s="1353"/>
      <c r="B1262" s="1353"/>
      <c r="C1262" s="1353"/>
      <c r="D1262" s="1353"/>
      <c r="E1262" s="1353"/>
      <c r="F1262" s="1353"/>
      <c r="G1262" s="1353"/>
    </row>
    <row r="1263" spans="1:7">
      <c r="A1263" s="1353"/>
      <c r="B1263" s="1353"/>
      <c r="C1263" s="1353"/>
      <c r="D1263" s="1353"/>
      <c r="E1263" s="1353"/>
      <c r="F1263" s="1353"/>
      <c r="G1263" s="1353"/>
    </row>
    <row r="1264" spans="1:7">
      <c r="A1264" s="1353"/>
      <c r="B1264" s="1353"/>
      <c r="C1264" s="1353"/>
      <c r="D1264" s="1353"/>
      <c r="E1264" s="1353"/>
      <c r="F1264" s="1353"/>
      <c r="G1264" s="1353"/>
    </row>
    <row r="1265" spans="1:7">
      <c r="A1265" s="1353"/>
      <c r="B1265" s="1353"/>
      <c r="C1265" s="1353"/>
      <c r="D1265" s="1353"/>
      <c r="E1265" s="1353"/>
      <c r="F1265" s="1353"/>
      <c r="G1265" s="1353"/>
    </row>
    <row r="1266" spans="1:7">
      <c r="A1266" s="1353"/>
      <c r="B1266" s="1353"/>
      <c r="C1266" s="1353"/>
      <c r="D1266" s="1353"/>
      <c r="E1266" s="1353"/>
      <c r="F1266" s="1353"/>
      <c r="G1266" s="1353"/>
    </row>
    <row r="1267" spans="1:7">
      <c r="A1267" s="1353"/>
      <c r="B1267" s="1353"/>
      <c r="C1267" s="1353"/>
      <c r="D1267" s="1353"/>
      <c r="E1267" s="1353"/>
      <c r="F1267" s="1353"/>
      <c r="G1267" s="1353"/>
    </row>
    <row r="1268" spans="1:7">
      <c r="A1268" s="1353"/>
      <c r="B1268" s="1353"/>
      <c r="C1268" s="1353"/>
      <c r="D1268" s="1353"/>
      <c r="E1268" s="1353"/>
      <c r="F1268" s="1353"/>
      <c r="G1268" s="1353"/>
    </row>
    <row r="1269" spans="1:7">
      <c r="A1269" s="1353"/>
      <c r="B1269" s="1353"/>
      <c r="C1269" s="1353"/>
      <c r="D1269" s="1353"/>
      <c r="E1269" s="1353"/>
      <c r="F1269" s="1353"/>
      <c r="G1269" s="1353"/>
    </row>
    <row r="1270" spans="1:7">
      <c r="A1270" s="1353"/>
      <c r="B1270" s="1353"/>
      <c r="C1270" s="1353"/>
      <c r="D1270" s="1353"/>
      <c r="E1270" s="1353"/>
      <c r="F1270" s="1353"/>
      <c r="G1270" s="1353"/>
    </row>
    <row r="1271" spans="1:7">
      <c r="A1271" s="1353"/>
      <c r="B1271" s="1353"/>
      <c r="C1271" s="1353"/>
      <c r="D1271" s="1353"/>
      <c r="E1271" s="1353"/>
      <c r="F1271" s="1353"/>
      <c r="G1271" s="1353"/>
    </row>
    <row r="1272" spans="1:7">
      <c r="A1272" s="1353"/>
      <c r="B1272" s="1353"/>
      <c r="C1272" s="1353"/>
      <c r="D1272" s="1353"/>
      <c r="E1272" s="1353"/>
      <c r="F1272" s="1353"/>
      <c r="G1272" s="1353"/>
    </row>
    <row r="1273" spans="1:7">
      <c r="A1273" s="1353"/>
      <c r="B1273" s="1353"/>
      <c r="C1273" s="1353"/>
      <c r="D1273" s="1353"/>
      <c r="E1273" s="1353"/>
      <c r="F1273" s="1353"/>
      <c r="G1273" s="1353"/>
    </row>
    <row r="1274" spans="1:7">
      <c r="A1274" s="1353"/>
      <c r="B1274" s="1353"/>
      <c r="C1274" s="1353"/>
      <c r="D1274" s="1353"/>
      <c r="E1274" s="1353"/>
      <c r="F1274" s="1353"/>
      <c r="G1274" s="1353"/>
    </row>
    <row r="1275" spans="1:7">
      <c r="A1275" s="1353"/>
      <c r="B1275" s="1353"/>
      <c r="C1275" s="1353"/>
      <c r="D1275" s="1353"/>
      <c r="E1275" s="1353"/>
      <c r="F1275" s="1353"/>
      <c r="G1275" s="1353"/>
    </row>
    <row r="1276" spans="1:7">
      <c r="A1276" s="1353"/>
      <c r="B1276" s="1353"/>
      <c r="C1276" s="1353"/>
      <c r="D1276" s="1353"/>
      <c r="E1276" s="1353"/>
      <c r="F1276" s="1353"/>
      <c r="G1276" s="1353"/>
    </row>
    <row r="1277" spans="1:7">
      <c r="A1277" s="1353"/>
      <c r="B1277" s="1353"/>
      <c r="C1277" s="1353"/>
      <c r="D1277" s="1353"/>
      <c r="E1277" s="1353"/>
      <c r="F1277" s="1353"/>
      <c r="G1277" s="1353"/>
    </row>
    <row r="1278" spans="1:7">
      <c r="A1278" s="1353"/>
      <c r="B1278" s="1353"/>
      <c r="C1278" s="1353"/>
      <c r="D1278" s="1353"/>
      <c r="E1278" s="1353"/>
      <c r="F1278" s="1353"/>
      <c r="G1278" s="1353"/>
    </row>
    <row r="1279" spans="1:7">
      <c r="A1279" s="1353"/>
      <c r="B1279" s="1353"/>
      <c r="C1279" s="1353"/>
      <c r="D1279" s="1353"/>
      <c r="E1279" s="1353"/>
      <c r="F1279" s="1353"/>
      <c r="G1279" s="1353"/>
    </row>
    <row r="1280" spans="1:7">
      <c r="A1280" s="1353"/>
      <c r="B1280" s="1353"/>
      <c r="C1280" s="1353"/>
      <c r="D1280" s="1353"/>
      <c r="E1280" s="1353"/>
      <c r="F1280" s="1353"/>
      <c r="G1280" s="1353"/>
    </row>
    <row r="1281" spans="1:7">
      <c r="A1281" s="1353"/>
      <c r="B1281" s="1353"/>
      <c r="C1281" s="1353"/>
      <c r="D1281" s="1353"/>
      <c r="E1281" s="1353"/>
      <c r="F1281" s="1353"/>
      <c r="G1281" s="1353"/>
    </row>
    <row r="1282" spans="1:7">
      <c r="A1282" s="1353"/>
      <c r="B1282" s="1353"/>
      <c r="C1282" s="1353"/>
      <c r="D1282" s="1353"/>
      <c r="E1282" s="1353"/>
      <c r="F1282" s="1353"/>
      <c r="G1282" s="1353"/>
    </row>
    <row r="1283" spans="1:7">
      <c r="A1283" s="1353"/>
      <c r="B1283" s="1353"/>
      <c r="C1283" s="1353"/>
      <c r="D1283" s="1353"/>
      <c r="E1283" s="1353"/>
      <c r="F1283" s="1353"/>
      <c r="G1283" s="1353"/>
    </row>
    <row r="1284" spans="1:7">
      <c r="A1284" s="1353"/>
      <c r="B1284" s="1353"/>
      <c r="C1284" s="1353"/>
      <c r="D1284" s="1353"/>
      <c r="E1284" s="1353"/>
      <c r="F1284" s="1353"/>
      <c r="G1284" s="1353"/>
    </row>
    <row r="1285" spans="1:7">
      <c r="A1285" s="1353"/>
      <c r="B1285" s="1353"/>
      <c r="C1285" s="1353"/>
      <c r="D1285" s="1353"/>
      <c r="E1285" s="1353"/>
      <c r="F1285" s="1353"/>
      <c r="G1285" s="1353"/>
    </row>
    <row r="1286" spans="1:7">
      <c r="A1286" s="1353"/>
      <c r="B1286" s="1353"/>
      <c r="C1286" s="1353"/>
      <c r="D1286" s="1353"/>
      <c r="E1286" s="1353"/>
      <c r="F1286" s="1353"/>
      <c r="G1286" s="1353"/>
    </row>
    <row r="1287" spans="1:7">
      <c r="A1287" s="1353"/>
      <c r="B1287" s="1353"/>
      <c r="C1287" s="1353"/>
      <c r="D1287" s="1353"/>
      <c r="E1287" s="1353"/>
      <c r="F1287" s="1353"/>
      <c r="G1287" s="1353"/>
    </row>
    <row r="1288" spans="1:7">
      <c r="A1288" s="1353"/>
      <c r="B1288" s="1353"/>
      <c r="C1288" s="1353"/>
      <c r="D1288" s="1353"/>
      <c r="E1288" s="1353"/>
      <c r="F1288" s="1353"/>
      <c r="G1288" s="1353"/>
    </row>
    <row r="1289" spans="1:7">
      <c r="A1289" s="1353"/>
      <c r="B1289" s="1353"/>
      <c r="C1289" s="1353"/>
      <c r="D1289" s="1353"/>
      <c r="E1289" s="1353"/>
      <c r="F1289" s="1353"/>
      <c r="G1289" s="1353"/>
    </row>
    <row r="1290" spans="1:7">
      <c r="A1290" s="1353"/>
      <c r="B1290" s="1353"/>
      <c r="C1290" s="1353"/>
      <c r="D1290" s="1353"/>
      <c r="E1290" s="1353"/>
      <c r="F1290" s="1353"/>
      <c r="G1290" s="1353"/>
    </row>
    <row r="1291" spans="1:7">
      <c r="A1291" s="1353"/>
      <c r="B1291" s="1353"/>
      <c r="C1291" s="1353"/>
      <c r="D1291" s="1353"/>
      <c r="E1291" s="1353"/>
      <c r="F1291" s="1353"/>
      <c r="G1291" s="1353"/>
    </row>
    <row r="1292" spans="1:7">
      <c r="A1292" s="1353"/>
      <c r="B1292" s="1353"/>
      <c r="C1292" s="1353"/>
      <c r="D1292" s="1353"/>
      <c r="E1292" s="1353"/>
      <c r="F1292" s="1353"/>
      <c r="G1292" s="1353"/>
    </row>
    <row r="1293" spans="1:7">
      <c r="A1293" s="1353"/>
      <c r="B1293" s="1353"/>
      <c r="C1293" s="1353"/>
      <c r="D1293" s="1353"/>
      <c r="E1293" s="1353"/>
      <c r="F1293" s="1353"/>
      <c r="G1293" s="1353"/>
    </row>
    <row r="1294" spans="1:7">
      <c r="A1294" s="1353"/>
      <c r="B1294" s="1353"/>
      <c r="C1294" s="1353"/>
      <c r="D1294" s="1353"/>
      <c r="E1294" s="1353"/>
      <c r="F1294" s="1353"/>
      <c r="G1294" s="1353"/>
    </row>
    <row r="1295" spans="1:7">
      <c r="A1295" s="1353"/>
      <c r="B1295" s="1353"/>
      <c r="C1295" s="1353"/>
      <c r="D1295" s="1353"/>
      <c r="E1295" s="1353"/>
      <c r="F1295" s="1353"/>
      <c r="G1295" s="1353"/>
    </row>
    <row r="1296" spans="1:7">
      <c r="A1296" s="1353"/>
      <c r="B1296" s="1353"/>
      <c r="C1296" s="1353"/>
      <c r="D1296" s="1353"/>
      <c r="E1296" s="1353"/>
      <c r="F1296" s="1353"/>
      <c r="G1296" s="1353"/>
    </row>
    <row r="1297" spans="1:7">
      <c r="A1297" s="1353"/>
      <c r="B1297" s="1353"/>
      <c r="C1297" s="1353"/>
      <c r="D1297" s="1353"/>
      <c r="E1297" s="1353"/>
      <c r="F1297" s="1353"/>
      <c r="G1297" s="1353"/>
    </row>
    <row r="1298" spans="1:7">
      <c r="A1298" s="1353"/>
      <c r="B1298" s="1353"/>
      <c r="C1298" s="1353"/>
      <c r="D1298" s="1353"/>
      <c r="E1298" s="1353"/>
      <c r="F1298" s="1353"/>
      <c r="G1298" s="1353"/>
    </row>
    <row r="1299" spans="1:7">
      <c r="A1299" s="1353"/>
      <c r="B1299" s="1353"/>
      <c r="C1299" s="1353"/>
      <c r="D1299" s="1353"/>
      <c r="E1299" s="1353"/>
      <c r="F1299" s="1353"/>
      <c r="G1299" s="1353"/>
    </row>
    <row r="1300" spans="1:7">
      <c r="A1300" s="1353"/>
      <c r="B1300" s="1353"/>
      <c r="C1300" s="1353"/>
      <c r="D1300" s="1353"/>
      <c r="E1300" s="1353"/>
      <c r="F1300" s="1353"/>
      <c r="G1300" s="1353"/>
    </row>
    <row r="1301" spans="1:7">
      <c r="A1301" s="1353"/>
      <c r="B1301" s="1353"/>
      <c r="C1301" s="1353"/>
      <c r="D1301" s="1353"/>
      <c r="E1301" s="1353"/>
      <c r="F1301" s="1353"/>
      <c r="G1301" s="1353"/>
    </row>
    <row r="1302" spans="1:7">
      <c r="A1302" s="1353"/>
      <c r="B1302" s="1353"/>
      <c r="C1302" s="1353"/>
      <c r="D1302" s="1353"/>
      <c r="E1302" s="1353"/>
      <c r="F1302" s="1353"/>
      <c r="G1302" s="1353"/>
    </row>
    <row r="1303" spans="1:7">
      <c r="A1303" s="1353"/>
      <c r="B1303" s="1353"/>
      <c r="C1303" s="1353"/>
      <c r="D1303" s="1353"/>
      <c r="E1303" s="1353"/>
      <c r="F1303" s="1353"/>
      <c r="G1303" s="1353"/>
    </row>
    <row r="1304" spans="1:7">
      <c r="A1304" s="1353"/>
      <c r="B1304" s="1353"/>
      <c r="C1304" s="1353"/>
      <c r="D1304" s="1353"/>
      <c r="E1304" s="1353"/>
      <c r="F1304" s="1353"/>
      <c r="G1304" s="1353"/>
    </row>
    <row r="1305" spans="1:7">
      <c r="A1305" s="1353"/>
      <c r="B1305" s="1353"/>
      <c r="C1305" s="1353"/>
      <c r="D1305" s="1353"/>
      <c r="E1305" s="1353"/>
      <c r="F1305" s="1353"/>
      <c r="G1305" s="1353"/>
    </row>
    <row r="1306" spans="1:7">
      <c r="A1306" s="1353"/>
      <c r="B1306" s="1353"/>
      <c r="C1306" s="1353"/>
      <c r="D1306" s="1353"/>
      <c r="E1306" s="1353"/>
      <c r="F1306" s="1353"/>
      <c r="G1306" s="1353"/>
    </row>
    <row r="1307" spans="1:7">
      <c r="A1307" s="1353"/>
      <c r="B1307" s="1353"/>
      <c r="C1307" s="1353"/>
      <c r="D1307" s="1353"/>
      <c r="E1307" s="1353"/>
      <c r="F1307" s="1353"/>
      <c r="G1307" s="1353"/>
    </row>
    <row r="1308" spans="1:7">
      <c r="A1308" s="1353"/>
      <c r="B1308" s="1353"/>
      <c r="C1308" s="1353"/>
      <c r="D1308" s="1353"/>
      <c r="E1308" s="1353"/>
      <c r="F1308" s="1353"/>
      <c r="G1308" s="1353"/>
    </row>
    <row r="1309" spans="1:7">
      <c r="A1309" s="1353"/>
      <c r="B1309" s="1353"/>
      <c r="C1309" s="1353"/>
      <c r="D1309" s="1353"/>
      <c r="E1309" s="1353"/>
      <c r="F1309" s="1353"/>
      <c r="G1309" s="1353"/>
    </row>
    <row r="1310" spans="1:7">
      <c r="A1310" s="1353"/>
      <c r="B1310" s="1353"/>
      <c r="C1310" s="1353"/>
      <c r="D1310" s="1353"/>
      <c r="E1310" s="1353"/>
      <c r="F1310" s="1353"/>
      <c r="G1310" s="1353"/>
    </row>
    <row r="1311" spans="1:7">
      <c r="A1311" s="1353"/>
      <c r="B1311" s="1353"/>
      <c r="C1311" s="1353"/>
      <c r="D1311" s="1353"/>
      <c r="E1311" s="1353"/>
      <c r="F1311" s="1353"/>
      <c r="G1311" s="1353"/>
    </row>
    <row r="1312" spans="1:7">
      <c r="A1312" s="1353"/>
      <c r="B1312" s="1353"/>
      <c r="C1312" s="1353"/>
      <c r="D1312" s="1353"/>
      <c r="E1312" s="1353"/>
      <c r="F1312" s="1353"/>
      <c r="G1312" s="1353"/>
    </row>
    <row r="1313" spans="1:7">
      <c r="A1313" s="1353"/>
      <c r="B1313" s="1353"/>
      <c r="C1313" s="1353"/>
      <c r="D1313" s="1353"/>
      <c r="E1313" s="1353"/>
      <c r="F1313" s="1353"/>
      <c r="G1313" s="1353"/>
    </row>
    <row r="1314" spans="1:7">
      <c r="A1314" s="1353"/>
      <c r="B1314" s="1353"/>
      <c r="C1314" s="1353"/>
      <c r="D1314" s="1353"/>
      <c r="E1314" s="1353"/>
      <c r="F1314" s="1353"/>
      <c r="G1314" s="1353"/>
    </row>
    <row r="1315" spans="1:7">
      <c r="A1315" s="1353"/>
      <c r="B1315" s="1353"/>
      <c r="C1315" s="1353"/>
      <c r="D1315" s="1353"/>
      <c r="E1315" s="1353"/>
      <c r="F1315" s="1353"/>
      <c r="G1315" s="1353"/>
    </row>
    <row r="1316" spans="1:7">
      <c r="A1316" s="1353"/>
      <c r="B1316" s="1353"/>
      <c r="C1316" s="1353"/>
      <c r="D1316" s="1353"/>
      <c r="E1316" s="1353"/>
      <c r="F1316" s="1353"/>
      <c r="G1316" s="1353"/>
    </row>
    <row r="1317" spans="1:7">
      <c r="A1317" s="1353"/>
      <c r="B1317" s="1353"/>
      <c r="C1317" s="1353"/>
      <c r="D1317" s="1353"/>
      <c r="E1317" s="1353"/>
      <c r="F1317" s="1353"/>
      <c r="G1317" s="1353"/>
    </row>
    <row r="1318" spans="1:7">
      <c r="A1318" s="1353"/>
      <c r="B1318" s="1353"/>
      <c r="C1318" s="1353"/>
      <c r="D1318" s="1353"/>
      <c r="E1318" s="1353"/>
      <c r="F1318" s="1353"/>
      <c r="G1318" s="1353"/>
    </row>
    <row r="1319" spans="1:7">
      <c r="A1319" s="1353"/>
      <c r="B1319" s="1353"/>
      <c r="C1319" s="1353"/>
      <c r="D1319" s="1353"/>
      <c r="E1319" s="1353"/>
      <c r="F1319" s="1353"/>
      <c r="G1319" s="1353"/>
    </row>
    <row r="1320" spans="1:7">
      <c r="A1320" s="1353"/>
      <c r="B1320" s="1353"/>
      <c r="C1320" s="1353"/>
      <c r="D1320" s="1353"/>
      <c r="E1320" s="1353"/>
      <c r="F1320" s="1353"/>
      <c r="G1320" s="1353"/>
    </row>
    <row r="1321" spans="1:7">
      <c r="A1321" s="1353"/>
      <c r="B1321" s="1353"/>
      <c r="C1321" s="1353"/>
      <c r="D1321" s="1353"/>
      <c r="E1321" s="1353"/>
      <c r="F1321" s="1353"/>
      <c r="G1321" s="1353"/>
    </row>
    <row r="1322" spans="1:7">
      <c r="A1322" s="1353"/>
      <c r="B1322" s="1353"/>
      <c r="C1322" s="1353"/>
      <c r="D1322" s="1353"/>
      <c r="E1322" s="1353"/>
      <c r="F1322" s="1353"/>
      <c r="G1322" s="1353"/>
    </row>
    <row r="1323" spans="1:7">
      <c r="A1323" s="1353"/>
      <c r="B1323" s="1353"/>
      <c r="C1323" s="1353"/>
      <c r="D1323" s="1353"/>
      <c r="E1323" s="1353"/>
      <c r="F1323" s="1353"/>
      <c r="G1323" s="1353"/>
    </row>
    <row r="1324" spans="1:7">
      <c r="A1324" s="1353"/>
      <c r="B1324" s="1353"/>
      <c r="C1324" s="1353"/>
      <c r="D1324" s="1353"/>
      <c r="E1324" s="1353"/>
      <c r="F1324" s="1353"/>
      <c r="G1324" s="1353"/>
    </row>
    <row r="1325" spans="1:7">
      <c r="A1325" s="1353"/>
      <c r="B1325" s="1353"/>
      <c r="C1325" s="1353"/>
      <c r="D1325" s="1353"/>
      <c r="E1325" s="1353"/>
      <c r="F1325" s="1353"/>
      <c r="G1325" s="1353"/>
    </row>
    <row r="1326" spans="1:7">
      <c r="A1326" s="1353"/>
      <c r="B1326" s="1353"/>
      <c r="C1326" s="1353"/>
      <c r="D1326" s="1353"/>
      <c r="E1326" s="1353"/>
      <c r="F1326" s="1353"/>
      <c r="G1326" s="1353"/>
    </row>
    <row r="1327" spans="1:7">
      <c r="A1327" s="1353"/>
      <c r="B1327" s="1353"/>
      <c r="C1327" s="1353"/>
      <c r="D1327" s="1353"/>
      <c r="E1327" s="1353"/>
      <c r="F1327" s="1353"/>
      <c r="G1327" s="1353"/>
    </row>
    <row r="1328" spans="1:7">
      <c r="A1328" s="1353"/>
      <c r="B1328" s="1353"/>
      <c r="C1328" s="1353"/>
      <c r="D1328" s="1353"/>
      <c r="E1328" s="1353"/>
      <c r="F1328" s="1353"/>
      <c r="G1328" s="1353"/>
    </row>
    <row r="1329" spans="1:7">
      <c r="A1329" s="1353"/>
      <c r="B1329" s="1353"/>
      <c r="C1329" s="1353"/>
      <c r="D1329" s="1353"/>
      <c r="E1329" s="1353"/>
      <c r="F1329" s="1353"/>
      <c r="G1329" s="1353"/>
    </row>
    <row r="1330" spans="1:7">
      <c r="A1330" s="1353"/>
      <c r="B1330" s="1353"/>
      <c r="C1330" s="1353"/>
      <c r="D1330" s="1353"/>
      <c r="E1330" s="1353"/>
      <c r="F1330" s="1353"/>
      <c r="G1330" s="1353"/>
    </row>
    <row r="1331" spans="1:7">
      <c r="A1331" s="1353"/>
      <c r="B1331" s="1353"/>
      <c r="C1331" s="1353"/>
      <c r="D1331" s="1353"/>
      <c r="E1331" s="1353"/>
      <c r="F1331" s="1353"/>
      <c r="G1331" s="1353"/>
    </row>
    <row r="1332" spans="1:7">
      <c r="A1332" s="1353"/>
      <c r="B1332" s="1353"/>
      <c r="C1332" s="1353"/>
      <c r="D1332" s="1353"/>
      <c r="E1332" s="1353"/>
      <c r="F1332" s="1353"/>
      <c r="G1332" s="1353"/>
    </row>
    <row r="1333" spans="1:7">
      <c r="A1333" s="1353"/>
      <c r="B1333" s="1353"/>
      <c r="C1333" s="1353"/>
      <c r="D1333" s="1353"/>
      <c r="E1333" s="1353"/>
      <c r="F1333" s="1353"/>
      <c r="G1333" s="1353"/>
    </row>
    <row r="1334" spans="1:7">
      <c r="A1334" s="1353"/>
      <c r="B1334" s="1353"/>
      <c r="C1334" s="1353"/>
      <c r="D1334" s="1353"/>
      <c r="E1334" s="1353"/>
      <c r="F1334" s="1353"/>
      <c r="G1334" s="1353"/>
    </row>
    <row r="1335" spans="1:7">
      <c r="A1335" s="1353"/>
      <c r="B1335" s="1353"/>
      <c r="C1335" s="1353"/>
      <c r="D1335" s="1353"/>
      <c r="E1335" s="1353"/>
      <c r="F1335" s="1353"/>
      <c r="G1335" s="1353"/>
    </row>
    <row r="1336" spans="1:7">
      <c r="A1336" s="1353"/>
      <c r="B1336" s="1353"/>
      <c r="C1336" s="1353"/>
      <c r="D1336" s="1353"/>
      <c r="E1336" s="1353"/>
      <c r="F1336" s="1353"/>
      <c r="G1336" s="1353"/>
    </row>
    <row r="1337" spans="1:7">
      <c r="A1337" s="1353"/>
      <c r="B1337" s="1353"/>
      <c r="C1337" s="1353"/>
      <c r="D1337" s="1353"/>
      <c r="E1337" s="1353"/>
      <c r="F1337" s="1353"/>
      <c r="G1337" s="1353"/>
    </row>
    <row r="1338" spans="1:7">
      <c r="A1338" s="1353"/>
      <c r="B1338" s="1353"/>
      <c r="C1338" s="1353"/>
      <c r="D1338" s="1353"/>
      <c r="E1338" s="1353"/>
      <c r="F1338" s="1353"/>
      <c r="G1338" s="1353"/>
    </row>
    <row r="1339" spans="1:7">
      <c r="A1339" s="1353"/>
      <c r="B1339" s="1353"/>
      <c r="C1339" s="1353"/>
      <c r="D1339" s="1353"/>
      <c r="E1339" s="1353"/>
      <c r="F1339" s="1353"/>
      <c r="G1339" s="1353"/>
    </row>
    <row r="1340" spans="1:7">
      <c r="A1340" s="1353"/>
      <c r="B1340" s="1353"/>
      <c r="C1340" s="1353"/>
      <c r="D1340" s="1353"/>
      <c r="E1340" s="1353"/>
      <c r="F1340" s="1353"/>
      <c r="G1340" s="1353"/>
    </row>
    <row r="1341" spans="1:7">
      <c r="A1341" s="1353"/>
      <c r="B1341" s="1353"/>
      <c r="C1341" s="1353"/>
      <c r="D1341" s="1353"/>
      <c r="E1341" s="1353"/>
      <c r="F1341" s="1353"/>
      <c r="G1341" s="1353"/>
    </row>
    <row r="1342" spans="1:7">
      <c r="A1342" s="1353"/>
      <c r="B1342" s="1353"/>
      <c r="C1342" s="1353"/>
      <c r="D1342" s="1353"/>
      <c r="E1342" s="1353"/>
      <c r="F1342" s="1353"/>
      <c r="G1342" s="1353"/>
    </row>
    <row r="1343" spans="1:7">
      <c r="A1343" s="1353"/>
      <c r="B1343" s="1353"/>
      <c r="C1343" s="1353"/>
      <c r="D1343" s="1353"/>
      <c r="E1343" s="1353"/>
      <c r="F1343" s="1353"/>
      <c r="G1343" s="1353"/>
    </row>
    <row r="1344" spans="1:7">
      <c r="A1344" s="1353"/>
      <c r="B1344" s="1353"/>
      <c r="C1344" s="1353"/>
      <c r="D1344" s="1353"/>
      <c r="E1344" s="1353"/>
      <c r="F1344" s="1353"/>
      <c r="G1344" s="1353"/>
    </row>
    <row r="1345" spans="1:7">
      <c r="A1345" s="1353"/>
      <c r="B1345" s="1353"/>
      <c r="C1345" s="1353"/>
      <c r="D1345" s="1353"/>
      <c r="E1345" s="1353"/>
      <c r="F1345" s="1353"/>
      <c r="G1345" s="1353"/>
    </row>
    <row r="1346" spans="1:7">
      <c r="A1346" s="1353"/>
      <c r="B1346" s="1353"/>
      <c r="C1346" s="1353"/>
      <c r="D1346" s="1353"/>
      <c r="E1346" s="1353"/>
      <c r="F1346" s="1353"/>
      <c r="G1346" s="1353"/>
    </row>
    <row r="1347" spans="1:7">
      <c r="A1347" s="1353"/>
      <c r="B1347" s="1353"/>
      <c r="C1347" s="1353"/>
      <c r="D1347" s="1353"/>
      <c r="E1347" s="1353"/>
      <c r="F1347" s="1353"/>
      <c r="G1347" s="1353"/>
    </row>
    <row r="1348" spans="1:7">
      <c r="A1348" s="1353"/>
      <c r="B1348" s="1353"/>
      <c r="C1348" s="1353"/>
      <c r="D1348" s="1353"/>
      <c r="E1348" s="1353"/>
      <c r="F1348" s="1353"/>
      <c r="G1348" s="1353"/>
    </row>
    <row r="1349" spans="1:7">
      <c r="A1349" s="1353"/>
      <c r="B1349" s="1353"/>
      <c r="C1349" s="1353"/>
      <c r="D1349" s="1353"/>
      <c r="E1349" s="1353"/>
      <c r="F1349" s="1353"/>
      <c r="G1349" s="1353"/>
    </row>
    <row r="1350" spans="1:7">
      <c r="A1350" s="1353"/>
      <c r="B1350" s="1353"/>
      <c r="C1350" s="1353"/>
      <c r="D1350" s="1353"/>
      <c r="E1350" s="1353"/>
      <c r="F1350" s="1353"/>
      <c r="G1350" s="1353"/>
    </row>
    <row r="1351" spans="1:7">
      <c r="A1351" s="1353"/>
      <c r="B1351" s="1353"/>
      <c r="C1351" s="1353"/>
      <c r="D1351" s="1353"/>
      <c r="E1351" s="1353"/>
      <c r="F1351" s="1353"/>
      <c r="G1351" s="1353"/>
    </row>
    <row r="1352" spans="1:7">
      <c r="A1352" s="1353"/>
      <c r="B1352" s="1353"/>
      <c r="C1352" s="1353"/>
      <c r="D1352" s="1353"/>
      <c r="E1352" s="1353"/>
      <c r="F1352" s="1353"/>
      <c r="G1352" s="1353"/>
    </row>
    <row r="1353" spans="1:7">
      <c r="A1353" s="1353"/>
      <c r="B1353" s="1353"/>
      <c r="C1353" s="1353"/>
      <c r="D1353" s="1353"/>
      <c r="E1353" s="1353"/>
      <c r="F1353" s="1353"/>
      <c r="G1353" s="1353"/>
    </row>
    <row r="1354" spans="1:7">
      <c r="A1354" s="1353"/>
      <c r="B1354" s="1353"/>
      <c r="C1354" s="1353"/>
      <c r="D1354" s="1353"/>
      <c r="E1354" s="1353"/>
      <c r="F1354" s="1353"/>
      <c r="G1354" s="1353"/>
    </row>
    <row r="1355" spans="1:7">
      <c r="A1355" s="1353"/>
      <c r="B1355" s="1353"/>
      <c r="C1355" s="1353"/>
      <c r="D1355" s="1353"/>
      <c r="E1355" s="1353"/>
      <c r="F1355" s="1353"/>
      <c r="G1355" s="1353"/>
    </row>
    <row r="1356" spans="1:7">
      <c r="A1356" s="1353"/>
      <c r="B1356" s="1353"/>
      <c r="C1356" s="1353"/>
      <c r="D1356" s="1353"/>
      <c r="E1356" s="1353"/>
      <c r="F1356" s="1353"/>
      <c r="G1356" s="1353"/>
    </row>
    <row r="1357" spans="1:7">
      <c r="A1357" s="1353"/>
      <c r="B1357" s="1353"/>
      <c r="C1357" s="1353"/>
      <c r="D1357" s="1353"/>
      <c r="E1357" s="1353"/>
      <c r="F1357" s="1353"/>
      <c r="G1357" s="1353"/>
    </row>
    <row r="1358" spans="1:7">
      <c r="A1358" s="1353"/>
      <c r="B1358" s="1353"/>
      <c r="C1358" s="1353"/>
      <c r="D1358" s="1353"/>
      <c r="E1358" s="1353"/>
      <c r="F1358" s="1353"/>
      <c r="G1358" s="1353"/>
    </row>
    <row r="1359" spans="1:7">
      <c r="A1359" s="1353"/>
      <c r="B1359" s="1353"/>
      <c r="C1359" s="1353"/>
      <c r="D1359" s="1353"/>
      <c r="E1359" s="1353"/>
      <c r="F1359" s="1353"/>
      <c r="G1359" s="1353"/>
    </row>
    <row r="1360" spans="1:7">
      <c r="A1360" s="1353"/>
      <c r="B1360" s="1353"/>
      <c r="C1360" s="1353"/>
      <c r="D1360" s="1353"/>
      <c r="E1360" s="1353"/>
      <c r="F1360" s="1353"/>
      <c r="G1360" s="1353"/>
    </row>
    <row r="1361" spans="1:7">
      <c r="A1361" s="1353"/>
      <c r="B1361" s="1353"/>
      <c r="C1361" s="1353"/>
      <c r="D1361" s="1353"/>
      <c r="E1361" s="1353"/>
      <c r="F1361" s="1353"/>
      <c r="G1361" s="1353"/>
    </row>
    <row r="1362" spans="1:7">
      <c r="A1362" s="1353"/>
      <c r="B1362" s="1353"/>
      <c r="C1362" s="1353"/>
      <c r="D1362" s="1353"/>
      <c r="E1362" s="1353"/>
      <c r="F1362" s="1353"/>
      <c r="G1362" s="1353"/>
    </row>
    <row r="1363" spans="1:7">
      <c r="A1363" s="1353"/>
      <c r="B1363" s="1353"/>
      <c r="C1363" s="1353"/>
      <c r="D1363" s="1353"/>
      <c r="E1363" s="1353"/>
      <c r="F1363" s="1353"/>
      <c r="G1363" s="1353"/>
    </row>
    <row r="1364" spans="1:7">
      <c r="A1364" s="1353"/>
      <c r="B1364" s="1353"/>
      <c r="C1364" s="1353"/>
      <c r="D1364" s="1353"/>
      <c r="E1364" s="1353"/>
      <c r="F1364" s="1353"/>
      <c r="G1364" s="1353"/>
    </row>
    <row r="1365" spans="1:7">
      <c r="A1365" s="1353"/>
      <c r="B1365" s="1353"/>
      <c r="C1365" s="1353"/>
      <c r="D1365" s="1353"/>
      <c r="E1365" s="1353"/>
      <c r="F1365" s="1353"/>
      <c r="G1365" s="1353"/>
    </row>
    <row r="1366" spans="1:7">
      <c r="A1366" s="1353"/>
      <c r="B1366" s="1353"/>
      <c r="C1366" s="1353"/>
      <c r="D1366" s="1353"/>
      <c r="E1366" s="1353"/>
      <c r="F1366" s="1353"/>
      <c r="G1366" s="1353"/>
    </row>
    <row r="1367" spans="1:7">
      <c r="A1367" s="1353"/>
      <c r="B1367" s="1353"/>
      <c r="C1367" s="1353"/>
      <c r="D1367" s="1353"/>
      <c r="E1367" s="1353"/>
      <c r="F1367" s="1353"/>
      <c r="G1367" s="1353"/>
    </row>
    <row r="1368" spans="1:7">
      <c r="D1368" s="1352"/>
      <c r="E1368" s="1352"/>
      <c r="F1368" s="1352"/>
      <c r="G1368" s="1352"/>
    </row>
    <row r="1369" spans="1:7">
      <c r="D1369" s="1352"/>
      <c r="E1369" s="1352"/>
      <c r="F1369" s="1352"/>
      <c r="G1369" s="1352"/>
    </row>
    <row r="1370" spans="1:7">
      <c r="A1370" s="1353"/>
      <c r="B1370" s="1353"/>
      <c r="C1370" s="1353"/>
      <c r="D1370" s="1353"/>
      <c r="E1370" s="1353"/>
      <c r="F1370" s="1353"/>
      <c r="G1370" s="1353"/>
    </row>
    <row r="1371" spans="1:7">
      <c r="A1371" s="1353"/>
      <c r="B1371" s="1353"/>
      <c r="C1371" s="1353"/>
      <c r="D1371" s="1353"/>
      <c r="E1371" s="1353"/>
      <c r="F1371" s="1353"/>
      <c r="G1371" s="1353"/>
    </row>
    <row r="1372" spans="1:7">
      <c r="A1372" s="1353"/>
      <c r="B1372" s="1353"/>
      <c r="C1372" s="1353"/>
      <c r="D1372" s="1353"/>
      <c r="E1372" s="1353"/>
      <c r="F1372" s="1353"/>
      <c r="G1372" s="1353"/>
    </row>
    <row r="1373" spans="1:7">
      <c r="A1373" s="1353"/>
      <c r="B1373" s="1353"/>
      <c r="C1373" s="1353"/>
      <c r="D1373" s="1353"/>
      <c r="E1373" s="1353"/>
      <c r="F1373" s="1353"/>
      <c r="G1373" s="1353"/>
    </row>
    <row r="1374" spans="1:7">
      <c r="A1374" s="1353"/>
      <c r="B1374" s="1353"/>
      <c r="C1374" s="1353"/>
      <c r="D1374" s="1353"/>
      <c r="E1374" s="1353"/>
      <c r="F1374" s="1353"/>
      <c r="G1374" s="1353"/>
    </row>
    <row r="1375" spans="1:7">
      <c r="A1375" s="1353"/>
      <c r="B1375" s="1353"/>
      <c r="C1375" s="1353"/>
      <c r="D1375" s="1353"/>
      <c r="E1375" s="1353"/>
      <c r="F1375" s="1353"/>
      <c r="G1375" s="1353"/>
    </row>
    <row r="1376" spans="1:7">
      <c r="A1376" s="1353"/>
      <c r="B1376" s="1353"/>
      <c r="C1376" s="1353"/>
      <c r="D1376" s="1353"/>
      <c r="E1376" s="1353"/>
      <c r="F1376" s="1353"/>
      <c r="G1376" s="1353"/>
    </row>
    <row r="1377" spans="1:7">
      <c r="A1377" s="1353"/>
      <c r="B1377" s="1353"/>
      <c r="C1377" s="1353"/>
      <c r="D1377" s="1353"/>
      <c r="E1377" s="1353"/>
      <c r="F1377" s="1353"/>
      <c r="G1377" s="1353"/>
    </row>
    <row r="1378" spans="1:7">
      <c r="A1378" s="1353"/>
      <c r="B1378" s="1353"/>
      <c r="C1378" s="1353"/>
      <c r="D1378" s="1353"/>
      <c r="E1378" s="1353"/>
      <c r="F1378" s="1353"/>
      <c r="G1378" s="1353"/>
    </row>
    <row r="1379" spans="1:7">
      <c r="A1379" s="1353"/>
      <c r="B1379" s="1353"/>
      <c r="C1379" s="1353"/>
      <c r="D1379" s="1353"/>
      <c r="E1379" s="1353"/>
      <c r="F1379" s="1353"/>
      <c r="G1379" s="1353"/>
    </row>
    <row r="1380" spans="1:7">
      <c r="A1380" s="1353"/>
      <c r="B1380" s="1353"/>
      <c r="C1380" s="1353"/>
      <c r="D1380" s="1353"/>
      <c r="E1380" s="1353"/>
      <c r="F1380" s="1353"/>
      <c r="G1380" s="1353"/>
    </row>
    <row r="1381" spans="1:7">
      <c r="A1381" s="1353"/>
      <c r="B1381" s="1353"/>
      <c r="C1381" s="1353"/>
      <c r="D1381" s="1353"/>
      <c r="E1381" s="1353"/>
      <c r="F1381" s="1353"/>
      <c r="G1381" s="1353"/>
    </row>
    <row r="1382" spans="1:7">
      <c r="A1382" s="1353"/>
      <c r="B1382" s="1353"/>
      <c r="C1382" s="1353"/>
      <c r="D1382" s="1353"/>
      <c r="E1382" s="1353"/>
      <c r="F1382" s="1353"/>
      <c r="G1382" s="1353"/>
    </row>
    <row r="1383" spans="1:7">
      <c r="A1383" s="1353"/>
      <c r="B1383" s="1353"/>
      <c r="C1383" s="1353"/>
      <c r="D1383" s="1353"/>
      <c r="E1383" s="1353"/>
      <c r="F1383" s="1353"/>
      <c r="G1383" s="1353"/>
    </row>
    <row r="1384" spans="1:7">
      <c r="A1384" s="1353"/>
      <c r="B1384" s="1353"/>
      <c r="C1384" s="1353"/>
      <c r="D1384" s="1353"/>
      <c r="E1384" s="1353"/>
      <c r="F1384" s="1353"/>
      <c r="G1384" s="1353"/>
    </row>
    <row r="1385" spans="1:7">
      <c r="A1385" s="1353"/>
      <c r="B1385" s="1353"/>
      <c r="C1385" s="1353"/>
      <c r="D1385" s="1353"/>
      <c r="E1385" s="1353"/>
      <c r="F1385" s="1353"/>
      <c r="G1385" s="1353"/>
    </row>
    <row r="1386" spans="1:7">
      <c r="A1386" s="1353"/>
      <c r="B1386" s="1353"/>
      <c r="C1386" s="1353"/>
      <c r="D1386" s="1353"/>
      <c r="E1386" s="1353"/>
      <c r="F1386" s="1353"/>
      <c r="G1386" s="1353"/>
    </row>
    <row r="1387" spans="1:7">
      <c r="A1387" s="1353"/>
      <c r="B1387" s="1353"/>
      <c r="C1387" s="1353"/>
      <c r="D1387" s="1353"/>
      <c r="E1387" s="1353"/>
      <c r="F1387" s="1353"/>
      <c r="G1387" s="1353"/>
    </row>
    <row r="1388" spans="1:7">
      <c r="A1388" s="1353"/>
      <c r="B1388" s="1353"/>
      <c r="C1388" s="1353"/>
      <c r="D1388" s="1353"/>
      <c r="E1388" s="1353"/>
      <c r="F1388" s="1353"/>
      <c r="G1388" s="1353"/>
    </row>
    <row r="1389" spans="1:7">
      <c r="A1389" s="1353"/>
      <c r="B1389" s="1353"/>
      <c r="C1389" s="1353"/>
      <c r="D1389" s="1353"/>
      <c r="E1389" s="1353"/>
      <c r="F1389" s="1353"/>
      <c r="G1389" s="1353"/>
    </row>
    <row r="1390" spans="1:7">
      <c r="A1390" s="1353"/>
      <c r="B1390" s="1353"/>
      <c r="C1390" s="1353"/>
      <c r="D1390" s="1353"/>
      <c r="E1390" s="1353"/>
      <c r="F1390" s="1353"/>
      <c r="G1390" s="1353"/>
    </row>
    <row r="1391" spans="1:7">
      <c r="A1391" s="1353"/>
      <c r="B1391" s="1353"/>
      <c r="C1391" s="1353"/>
      <c r="D1391" s="1353"/>
      <c r="E1391" s="1353"/>
      <c r="F1391" s="1353"/>
      <c r="G1391" s="1353"/>
    </row>
    <row r="1392" spans="1:7">
      <c r="A1392" s="1353"/>
      <c r="B1392" s="1353"/>
      <c r="C1392" s="1353"/>
      <c r="D1392" s="1353"/>
      <c r="E1392" s="1353"/>
      <c r="F1392" s="1353"/>
      <c r="G1392" s="1353"/>
    </row>
    <row r="1393" spans="1:7">
      <c r="A1393" s="1353"/>
      <c r="B1393" s="1353"/>
      <c r="C1393" s="1353"/>
      <c r="D1393" s="1353"/>
      <c r="E1393" s="1353"/>
      <c r="F1393" s="1353"/>
      <c r="G1393" s="1353"/>
    </row>
    <row r="1394" spans="1:7">
      <c r="A1394" s="1353"/>
      <c r="B1394" s="1353"/>
      <c r="C1394" s="1353"/>
      <c r="D1394" s="1353"/>
      <c r="E1394" s="1353"/>
      <c r="F1394" s="1353"/>
      <c r="G1394" s="1353"/>
    </row>
    <row r="1395" spans="1:7">
      <c r="A1395" s="1353"/>
      <c r="B1395" s="1353"/>
      <c r="C1395" s="1353"/>
      <c r="D1395" s="1353"/>
      <c r="E1395" s="1353"/>
      <c r="F1395" s="1353"/>
      <c r="G1395" s="1353"/>
    </row>
    <row r="1396" spans="1:7">
      <c r="A1396" s="1353"/>
      <c r="B1396" s="1353"/>
      <c r="C1396" s="1353"/>
      <c r="D1396" s="1353"/>
      <c r="E1396" s="1353"/>
      <c r="F1396" s="1353"/>
      <c r="G1396" s="1353"/>
    </row>
    <row r="1397" spans="1:7">
      <c r="A1397" s="1353"/>
      <c r="B1397" s="1353"/>
      <c r="C1397" s="1353"/>
      <c r="D1397" s="1353"/>
      <c r="E1397" s="1353"/>
      <c r="F1397" s="1353"/>
      <c r="G1397" s="1353"/>
    </row>
    <row r="1398" spans="1:7">
      <c r="A1398" s="1353"/>
      <c r="B1398" s="1353"/>
      <c r="C1398" s="1353"/>
      <c r="D1398" s="1353"/>
      <c r="E1398" s="1353"/>
      <c r="F1398" s="1353"/>
      <c r="G1398" s="1353"/>
    </row>
    <row r="1399" spans="1:7">
      <c r="A1399" s="1353"/>
      <c r="B1399" s="1353"/>
      <c r="C1399" s="1353"/>
      <c r="D1399" s="1353"/>
      <c r="E1399" s="1353"/>
      <c r="F1399" s="1353"/>
      <c r="G1399" s="1353"/>
    </row>
    <row r="1400" spans="1:7">
      <c r="A1400" s="1353"/>
      <c r="B1400" s="1353"/>
      <c r="C1400" s="1353"/>
      <c r="D1400" s="1353"/>
      <c r="E1400" s="1353"/>
      <c r="F1400" s="1353"/>
      <c r="G1400" s="1353"/>
    </row>
    <row r="1401" spans="1:7">
      <c r="A1401" s="1353"/>
      <c r="B1401" s="1353"/>
      <c r="C1401" s="1353"/>
      <c r="D1401" s="1353"/>
      <c r="E1401" s="1353"/>
      <c r="F1401" s="1353"/>
      <c r="G1401" s="1353"/>
    </row>
    <row r="1402" spans="1:7">
      <c r="A1402" s="1353"/>
      <c r="B1402" s="1353"/>
      <c r="C1402" s="1353"/>
      <c r="D1402" s="1353"/>
      <c r="E1402" s="1353"/>
      <c r="F1402" s="1353"/>
      <c r="G1402" s="1353"/>
    </row>
    <row r="1403" spans="1:7">
      <c r="A1403" s="1353"/>
      <c r="B1403" s="1353"/>
      <c r="C1403" s="1353"/>
      <c r="D1403" s="1353"/>
      <c r="E1403" s="1353"/>
      <c r="F1403" s="1353"/>
      <c r="G1403" s="1353"/>
    </row>
    <row r="1404" spans="1:7">
      <c r="A1404" s="1353"/>
      <c r="B1404" s="1353"/>
      <c r="C1404" s="1353"/>
      <c r="D1404" s="1353"/>
      <c r="E1404" s="1353"/>
      <c r="F1404" s="1353"/>
      <c r="G1404" s="1353"/>
    </row>
    <row r="1405" spans="1:7">
      <c r="A1405" s="1353"/>
      <c r="B1405" s="1353"/>
      <c r="C1405" s="1353"/>
      <c r="D1405" s="1353"/>
      <c r="E1405" s="1353"/>
      <c r="F1405" s="1353"/>
      <c r="G1405" s="1353"/>
    </row>
    <row r="1406" spans="1:7">
      <c r="A1406" s="1353"/>
      <c r="B1406" s="1353"/>
      <c r="C1406" s="1353"/>
      <c r="D1406" s="1353"/>
      <c r="E1406" s="1353"/>
      <c r="F1406" s="1353"/>
      <c r="G1406" s="1353"/>
    </row>
    <row r="1407" spans="1:7">
      <c r="A1407" s="1353"/>
      <c r="B1407" s="1353"/>
      <c r="C1407" s="1353"/>
      <c r="D1407" s="1353"/>
      <c r="E1407" s="1353"/>
      <c r="F1407" s="1353"/>
      <c r="G1407" s="1353"/>
    </row>
    <row r="1408" spans="1:7">
      <c r="A1408" s="1353"/>
      <c r="B1408" s="1353"/>
      <c r="C1408" s="1353"/>
      <c r="D1408" s="1353"/>
      <c r="E1408" s="1353"/>
      <c r="F1408" s="1353"/>
      <c r="G1408" s="1353"/>
    </row>
    <row r="1409" spans="1:7">
      <c r="A1409" s="1353"/>
      <c r="B1409" s="1353"/>
      <c r="C1409" s="1353"/>
      <c r="D1409" s="1353"/>
      <c r="E1409" s="1353"/>
      <c r="F1409" s="1353"/>
      <c r="G1409" s="1353"/>
    </row>
    <row r="1410" spans="1:7">
      <c r="A1410" s="1353"/>
      <c r="B1410" s="1353"/>
      <c r="C1410" s="1353"/>
      <c r="D1410" s="1353"/>
      <c r="E1410" s="1353"/>
      <c r="F1410" s="1353"/>
      <c r="G1410" s="1353"/>
    </row>
    <row r="1411" spans="1:7">
      <c r="A1411" s="1353"/>
      <c r="B1411" s="1353"/>
      <c r="C1411" s="1353"/>
      <c r="D1411" s="1353"/>
      <c r="E1411" s="1353"/>
      <c r="F1411" s="1353"/>
      <c r="G1411" s="1353"/>
    </row>
    <row r="1412" spans="1:7">
      <c r="A1412" s="1353"/>
      <c r="B1412" s="1353"/>
      <c r="C1412" s="1353"/>
      <c r="D1412" s="1353"/>
      <c r="E1412" s="1353"/>
      <c r="F1412" s="1353"/>
      <c r="G1412" s="1353"/>
    </row>
    <row r="1413" spans="1:7">
      <c r="A1413" s="1353"/>
      <c r="B1413" s="1353"/>
      <c r="C1413" s="1353"/>
      <c r="D1413" s="1353"/>
      <c r="E1413" s="1353"/>
      <c r="F1413" s="1353"/>
      <c r="G1413" s="1353"/>
    </row>
    <row r="1414" spans="1:7">
      <c r="A1414" s="1353"/>
      <c r="B1414" s="1353"/>
      <c r="C1414" s="1353"/>
      <c r="D1414" s="1353"/>
      <c r="E1414" s="1353"/>
      <c r="F1414" s="1353"/>
      <c r="G1414" s="1353"/>
    </row>
    <row r="1415" spans="1:7">
      <c r="A1415" s="1353"/>
      <c r="B1415" s="1353"/>
      <c r="C1415" s="1353"/>
      <c r="D1415" s="1353"/>
      <c r="E1415" s="1353"/>
      <c r="F1415" s="1353"/>
      <c r="G1415" s="1353"/>
    </row>
    <row r="1416" spans="1:7">
      <c r="A1416" s="1353"/>
      <c r="B1416" s="1353"/>
      <c r="C1416" s="1353"/>
      <c r="D1416" s="1353"/>
      <c r="E1416" s="1353"/>
      <c r="F1416" s="1353"/>
      <c r="G1416" s="1353"/>
    </row>
    <row r="1417" spans="1:7">
      <c r="A1417" s="1353"/>
      <c r="B1417" s="1353"/>
      <c r="C1417" s="1353"/>
      <c r="D1417" s="1353"/>
      <c r="E1417" s="1353"/>
      <c r="F1417" s="1353"/>
      <c r="G1417" s="1353"/>
    </row>
    <row r="1418" spans="1:7">
      <c r="A1418" s="1353"/>
      <c r="B1418" s="1353"/>
      <c r="C1418" s="1353"/>
      <c r="D1418" s="1353"/>
      <c r="E1418" s="1353"/>
      <c r="F1418" s="1353"/>
      <c r="G1418" s="1353"/>
    </row>
    <row r="1419" spans="1:7">
      <c r="A1419" s="1353"/>
      <c r="B1419" s="1353"/>
      <c r="C1419" s="1353"/>
      <c r="D1419" s="1353"/>
      <c r="E1419" s="1353"/>
      <c r="F1419" s="1353"/>
      <c r="G1419" s="1353"/>
    </row>
    <row r="1420" spans="1:7">
      <c r="A1420" s="1353"/>
      <c r="B1420" s="1353"/>
      <c r="C1420" s="1353"/>
      <c r="D1420" s="1353"/>
      <c r="E1420" s="1353"/>
      <c r="F1420" s="1353"/>
      <c r="G1420" s="1353"/>
    </row>
    <row r="1421" spans="1:7">
      <c r="A1421" s="1353"/>
      <c r="B1421" s="1353"/>
      <c r="C1421" s="1353"/>
      <c r="D1421" s="1353"/>
      <c r="E1421" s="1353"/>
      <c r="F1421" s="1353"/>
      <c r="G1421" s="1353"/>
    </row>
    <row r="1422" spans="1:7">
      <c r="A1422" s="1353"/>
      <c r="B1422" s="1353"/>
      <c r="C1422" s="1353"/>
      <c r="D1422" s="1353"/>
      <c r="E1422" s="1353"/>
      <c r="F1422" s="1353"/>
      <c r="G1422" s="1353"/>
    </row>
    <row r="1423" spans="1:7">
      <c r="A1423" s="1353"/>
      <c r="B1423" s="1353"/>
      <c r="C1423" s="1353"/>
      <c r="D1423" s="1353"/>
      <c r="E1423" s="1353"/>
      <c r="F1423" s="1353"/>
      <c r="G1423" s="1353"/>
    </row>
    <row r="1424" spans="1:7">
      <c r="A1424" s="1353"/>
      <c r="B1424" s="1353"/>
      <c r="C1424" s="1353"/>
      <c r="D1424" s="1353"/>
      <c r="E1424" s="1353"/>
      <c r="F1424" s="1353"/>
      <c r="G1424" s="1353"/>
    </row>
    <row r="1425" spans="1:7">
      <c r="A1425" s="1353"/>
      <c r="B1425" s="1353"/>
      <c r="C1425" s="1353"/>
      <c r="D1425" s="1353"/>
      <c r="E1425" s="1353"/>
      <c r="F1425" s="1353"/>
      <c r="G1425" s="1353"/>
    </row>
    <row r="1426" spans="1:7">
      <c r="A1426" s="1353"/>
      <c r="B1426" s="1353"/>
      <c r="C1426" s="1353"/>
      <c r="D1426" s="1353"/>
      <c r="E1426" s="1353"/>
      <c r="F1426" s="1353"/>
      <c r="G1426" s="1353"/>
    </row>
    <row r="1427" spans="1:7">
      <c r="A1427" s="1353"/>
      <c r="B1427" s="1353"/>
      <c r="C1427" s="1353"/>
      <c r="D1427" s="1353"/>
      <c r="E1427" s="1353"/>
      <c r="F1427" s="1353"/>
      <c r="G1427" s="1353"/>
    </row>
    <row r="1428" spans="1:7">
      <c r="A1428" s="1353"/>
      <c r="B1428" s="1353"/>
      <c r="C1428" s="1353"/>
      <c r="D1428" s="1353"/>
      <c r="E1428" s="1353"/>
      <c r="F1428" s="1353"/>
      <c r="G1428" s="1353"/>
    </row>
    <row r="1429" spans="1:7">
      <c r="A1429" s="1353"/>
      <c r="B1429" s="1353"/>
      <c r="C1429" s="1353"/>
      <c r="D1429" s="1353"/>
      <c r="E1429" s="1353"/>
      <c r="F1429" s="1353"/>
      <c r="G1429" s="1353"/>
    </row>
    <row r="1430" spans="1:7">
      <c r="A1430" s="1353"/>
      <c r="B1430" s="1353"/>
      <c r="C1430" s="1353"/>
      <c r="D1430" s="1353"/>
      <c r="E1430" s="1353"/>
      <c r="F1430" s="1353"/>
      <c r="G1430" s="1353"/>
    </row>
    <row r="1431" spans="1:7">
      <c r="A1431" s="1353"/>
      <c r="B1431" s="1353"/>
      <c r="C1431" s="1353"/>
      <c r="D1431" s="1353"/>
      <c r="E1431" s="1353"/>
      <c r="F1431" s="1353"/>
      <c r="G1431" s="1353"/>
    </row>
    <row r="1432" spans="1:7">
      <c r="A1432" s="1353"/>
      <c r="B1432" s="1353"/>
      <c r="C1432" s="1353"/>
      <c r="D1432" s="1353"/>
      <c r="E1432" s="1353"/>
      <c r="F1432" s="1353"/>
      <c r="G1432" s="1353"/>
    </row>
    <row r="1433" spans="1:7">
      <c r="A1433" s="1353"/>
      <c r="B1433" s="1353"/>
      <c r="C1433" s="1353"/>
      <c r="D1433" s="1353"/>
      <c r="E1433" s="1353"/>
      <c r="F1433" s="1353"/>
      <c r="G1433" s="1353"/>
    </row>
    <row r="1434" spans="1:7">
      <c r="A1434" s="1353"/>
      <c r="B1434" s="1353"/>
      <c r="C1434" s="1353"/>
      <c r="D1434" s="1353"/>
      <c r="E1434" s="1353"/>
      <c r="F1434" s="1353"/>
      <c r="G1434" s="1353"/>
    </row>
    <row r="1435" spans="1:7">
      <c r="A1435" s="1353"/>
      <c r="B1435" s="1353"/>
      <c r="C1435" s="1353"/>
      <c r="D1435" s="1353"/>
      <c r="E1435" s="1353"/>
      <c r="F1435" s="1353"/>
      <c r="G1435" s="1353"/>
    </row>
    <row r="1436" spans="1:7">
      <c r="A1436" s="1353"/>
      <c r="B1436" s="1353"/>
      <c r="C1436" s="1353"/>
      <c r="D1436" s="1353"/>
      <c r="E1436" s="1353"/>
      <c r="F1436" s="1353"/>
      <c r="G1436" s="1353"/>
    </row>
    <row r="1437" spans="1:7">
      <c r="A1437" s="1353"/>
      <c r="B1437" s="1353"/>
      <c r="C1437" s="1353"/>
      <c r="D1437" s="1353"/>
      <c r="E1437" s="1353"/>
      <c r="F1437" s="1353"/>
      <c r="G1437" s="1353"/>
    </row>
    <row r="1438" spans="1:7">
      <c r="A1438" s="1353"/>
      <c r="B1438" s="1353"/>
      <c r="C1438" s="1353"/>
      <c r="D1438" s="1353"/>
      <c r="E1438" s="1353"/>
      <c r="F1438" s="1353"/>
      <c r="G1438" s="1353"/>
    </row>
    <row r="1439" spans="1:7">
      <c r="A1439" s="1353"/>
      <c r="B1439" s="1353"/>
      <c r="C1439" s="1353"/>
      <c r="D1439" s="1353"/>
      <c r="E1439" s="1353"/>
      <c r="F1439" s="1353"/>
      <c r="G1439" s="1353"/>
    </row>
    <row r="1440" spans="1:7">
      <c r="A1440" s="1353"/>
      <c r="B1440" s="1353"/>
      <c r="C1440" s="1353"/>
      <c r="D1440" s="1353"/>
      <c r="E1440" s="1353"/>
      <c r="F1440" s="1353"/>
      <c r="G1440" s="1353"/>
    </row>
    <row r="1441" spans="1:7">
      <c r="A1441" s="1353"/>
      <c r="B1441" s="1353"/>
      <c r="C1441" s="1353"/>
      <c r="D1441" s="1353"/>
      <c r="E1441" s="1353"/>
      <c r="F1441" s="1353"/>
      <c r="G1441" s="1353"/>
    </row>
    <row r="1442" spans="1:7">
      <c r="A1442" s="1353"/>
      <c r="B1442" s="1353"/>
      <c r="C1442" s="1353"/>
      <c r="D1442" s="1353"/>
      <c r="E1442" s="1353"/>
      <c r="F1442" s="1353"/>
      <c r="G1442" s="1353"/>
    </row>
    <row r="1443" spans="1:7">
      <c r="A1443" s="1353"/>
      <c r="B1443" s="1353"/>
      <c r="C1443" s="1353"/>
      <c r="D1443" s="1353"/>
      <c r="E1443" s="1353"/>
      <c r="F1443" s="1353"/>
      <c r="G1443" s="1353"/>
    </row>
    <row r="1444" spans="1:7">
      <c r="A1444" s="1353"/>
      <c r="B1444" s="1353"/>
      <c r="C1444" s="1353"/>
      <c r="D1444" s="1353"/>
      <c r="E1444" s="1353"/>
      <c r="F1444" s="1353"/>
      <c r="G1444" s="1353"/>
    </row>
    <row r="1445" spans="1:7">
      <c r="A1445" s="1353"/>
      <c r="B1445" s="1353"/>
      <c r="C1445" s="1353"/>
      <c r="D1445" s="1353"/>
      <c r="E1445" s="1353"/>
      <c r="F1445" s="1353"/>
      <c r="G1445" s="1353"/>
    </row>
    <row r="1446" spans="1:7">
      <c r="A1446" s="1353"/>
      <c r="B1446" s="1353"/>
      <c r="C1446" s="1353"/>
      <c r="D1446" s="1353"/>
      <c r="E1446" s="1353"/>
      <c r="F1446" s="1353"/>
      <c r="G1446" s="1353"/>
    </row>
    <row r="1447" spans="1:7">
      <c r="A1447" s="1353"/>
      <c r="B1447" s="1353"/>
      <c r="C1447" s="1353"/>
      <c r="D1447" s="1353"/>
      <c r="E1447" s="1353"/>
      <c r="F1447" s="1353"/>
      <c r="G1447" s="1353"/>
    </row>
    <row r="1448" spans="1:7">
      <c r="A1448" s="1353"/>
      <c r="B1448" s="1353"/>
      <c r="C1448" s="1353"/>
      <c r="D1448" s="1353"/>
      <c r="E1448" s="1353"/>
      <c r="F1448" s="1353"/>
      <c r="G1448" s="1353"/>
    </row>
    <row r="1449" spans="1:7">
      <c r="A1449" s="1353"/>
      <c r="B1449" s="1353"/>
      <c r="C1449" s="1353"/>
      <c r="D1449" s="1353"/>
      <c r="E1449" s="1353"/>
      <c r="F1449" s="1353"/>
      <c r="G1449" s="1353"/>
    </row>
    <row r="1450" spans="1:7">
      <c r="A1450" s="1353"/>
      <c r="B1450" s="1353"/>
      <c r="C1450" s="1353"/>
      <c r="D1450" s="1353"/>
      <c r="E1450" s="1353"/>
      <c r="F1450" s="1353"/>
      <c r="G1450" s="1353"/>
    </row>
    <row r="1451" spans="1:7">
      <c r="A1451" s="1353"/>
      <c r="B1451" s="1353"/>
      <c r="C1451" s="1353"/>
      <c r="D1451" s="1353"/>
      <c r="E1451" s="1353"/>
      <c r="F1451" s="1353"/>
      <c r="G1451" s="1353"/>
    </row>
    <row r="1452" spans="1:7">
      <c r="A1452" s="1353"/>
      <c r="B1452" s="1353"/>
      <c r="C1452" s="1353"/>
      <c r="D1452" s="1353"/>
      <c r="E1452" s="1353"/>
      <c r="F1452" s="1353"/>
      <c r="G1452" s="1353"/>
    </row>
    <row r="1453" spans="1:7">
      <c r="A1453" s="1353"/>
      <c r="B1453" s="1353"/>
      <c r="C1453" s="1353"/>
      <c r="D1453" s="1353"/>
      <c r="E1453" s="1353"/>
      <c r="F1453" s="1353"/>
      <c r="G1453" s="1353"/>
    </row>
    <row r="1454" spans="1:7">
      <c r="A1454" s="1353"/>
      <c r="B1454" s="1353"/>
      <c r="C1454" s="1353"/>
      <c r="D1454" s="1353"/>
      <c r="E1454" s="1353"/>
      <c r="F1454" s="1353"/>
      <c r="G1454" s="1353"/>
    </row>
    <row r="1455" spans="1:7">
      <c r="A1455" s="1353"/>
      <c r="B1455" s="1353"/>
      <c r="C1455" s="1353"/>
      <c r="D1455" s="1353"/>
      <c r="E1455" s="1353"/>
      <c r="F1455" s="1353"/>
      <c r="G1455" s="1353"/>
    </row>
    <row r="1456" spans="1:7">
      <c r="A1456" s="1353"/>
      <c r="B1456" s="1353"/>
      <c r="C1456" s="1353"/>
      <c r="D1456" s="1353"/>
      <c r="E1456" s="1353"/>
      <c r="F1456" s="1353"/>
      <c r="G1456" s="1353"/>
    </row>
    <row r="1457" spans="1:7">
      <c r="A1457" s="1353"/>
      <c r="B1457" s="1353"/>
      <c r="C1457" s="1353"/>
      <c r="D1457" s="1353"/>
      <c r="E1457" s="1353"/>
      <c r="F1457" s="1353"/>
      <c r="G1457" s="1353"/>
    </row>
    <row r="1458" spans="1:7">
      <c r="A1458" s="1353"/>
      <c r="B1458" s="1353"/>
      <c r="C1458" s="1353"/>
      <c r="D1458" s="1353"/>
      <c r="E1458" s="1353"/>
      <c r="F1458" s="1353"/>
      <c r="G1458" s="1353"/>
    </row>
    <row r="1459" spans="1:7">
      <c r="A1459" s="1353"/>
      <c r="B1459" s="1353"/>
      <c r="C1459" s="1353"/>
      <c r="D1459" s="1353"/>
      <c r="E1459" s="1353"/>
      <c r="F1459" s="1353"/>
      <c r="G1459" s="1353"/>
    </row>
    <row r="1460" spans="1:7">
      <c r="A1460" s="1353"/>
      <c r="B1460" s="1353"/>
      <c r="C1460" s="1353"/>
      <c r="D1460" s="1353"/>
      <c r="E1460" s="1353"/>
      <c r="F1460" s="1353"/>
      <c r="G1460" s="1353"/>
    </row>
    <row r="1461" spans="1:7">
      <c r="A1461" s="1353"/>
      <c r="B1461" s="1353"/>
      <c r="C1461" s="1353"/>
      <c r="D1461" s="1353"/>
      <c r="E1461" s="1353"/>
      <c r="F1461" s="1353"/>
      <c r="G1461" s="1353"/>
    </row>
    <row r="1462" spans="1:7">
      <c r="A1462" s="1353"/>
      <c r="B1462" s="1353"/>
      <c r="C1462" s="1353"/>
      <c r="D1462" s="1353"/>
      <c r="E1462" s="1353"/>
      <c r="F1462" s="1353"/>
      <c r="G1462" s="1353"/>
    </row>
    <row r="1463" spans="1:7">
      <c r="A1463" s="1353"/>
      <c r="B1463" s="1353"/>
      <c r="C1463" s="1353"/>
      <c r="D1463" s="1353"/>
      <c r="E1463" s="1353"/>
      <c r="F1463" s="1353"/>
      <c r="G1463" s="1353"/>
    </row>
    <row r="1464" spans="1:7">
      <c r="A1464" s="1353"/>
      <c r="B1464" s="1353"/>
      <c r="C1464" s="1353"/>
      <c r="D1464" s="1353"/>
      <c r="E1464" s="1353"/>
      <c r="F1464" s="1353"/>
      <c r="G1464" s="1353"/>
    </row>
    <row r="1465" spans="1:7">
      <c r="A1465" s="1353"/>
      <c r="B1465" s="1353"/>
      <c r="C1465" s="1353"/>
      <c r="D1465" s="1353"/>
      <c r="E1465" s="1353"/>
      <c r="F1465" s="1353"/>
      <c r="G1465" s="1353"/>
    </row>
    <row r="1466" spans="1:7">
      <c r="A1466" s="1353"/>
      <c r="B1466" s="1353"/>
      <c r="C1466" s="1353"/>
      <c r="D1466" s="1353"/>
      <c r="E1466" s="1353"/>
      <c r="F1466" s="1353"/>
      <c r="G1466" s="1353"/>
    </row>
    <row r="1467" spans="1:7">
      <c r="A1467" s="1353"/>
      <c r="B1467" s="1353"/>
      <c r="C1467" s="1353"/>
      <c r="D1467" s="1353"/>
      <c r="E1467" s="1353"/>
      <c r="F1467" s="1353"/>
      <c r="G1467" s="1353"/>
    </row>
    <row r="1468" spans="1:7">
      <c r="A1468" s="1353"/>
      <c r="B1468" s="1353"/>
      <c r="C1468" s="1353"/>
      <c r="D1468" s="1353"/>
      <c r="E1468" s="1353"/>
      <c r="F1468" s="1353"/>
      <c r="G1468" s="1353"/>
    </row>
    <row r="1469" spans="1:7">
      <c r="A1469" s="1353"/>
      <c r="B1469" s="1353"/>
      <c r="C1469" s="1353"/>
      <c r="D1469" s="1353"/>
      <c r="E1469" s="1353"/>
      <c r="F1469" s="1353"/>
      <c r="G1469" s="1353"/>
    </row>
    <row r="1470" spans="1:7">
      <c r="A1470" s="1353"/>
      <c r="B1470" s="1353"/>
      <c r="C1470" s="1353"/>
      <c r="D1470" s="1353"/>
      <c r="E1470" s="1353"/>
      <c r="F1470" s="1353"/>
      <c r="G1470" s="1353"/>
    </row>
    <row r="1471" spans="1:7">
      <c r="A1471" s="1353"/>
      <c r="B1471" s="1353"/>
      <c r="C1471" s="1353"/>
      <c r="D1471" s="1353"/>
      <c r="E1471" s="1353"/>
      <c r="F1471" s="1353"/>
      <c r="G1471" s="1353"/>
    </row>
    <row r="1472" spans="1:7">
      <c r="A1472" s="1353"/>
      <c r="B1472" s="1353"/>
      <c r="C1472" s="1353"/>
      <c r="D1472" s="1353"/>
      <c r="E1472" s="1353"/>
      <c r="F1472" s="1353"/>
      <c r="G1472" s="1353"/>
    </row>
    <row r="1473" spans="1:7">
      <c r="A1473" s="1353"/>
      <c r="B1473" s="1353"/>
      <c r="C1473" s="1353"/>
      <c r="D1473" s="1353"/>
      <c r="E1473" s="1353"/>
      <c r="F1473" s="1353"/>
      <c r="G1473" s="1353"/>
    </row>
    <row r="1474" spans="1:7">
      <c r="A1474" s="1353"/>
      <c r="B1474" s="1353"/>
      <c r="C1474" s="1353"/>
      <c r="D1474" s="1353"/>
      <c r="E1474" s="1353"/>
      <c r="F1474" s="1353"/>
      <c r="G1474" s="1353"/>
    </row>
    <row r="1475" spans="1:7">
      <c r="A1475" s="1353"/>
      <c r="B1475" s="1353"/>
      <c r="C1475" s="1353"/>
      <c r="D1475" s="1353"/>
      <c r="E1475" s="1353"/>
      <c r="F1475" s="1353"/>
      <c r="G1475" s="1353"/>
    </row>
    <row r="1476" spans="1:7">
      <c r="A1476" s="1353"/>
      <c r="B1476" s="1353"/>
      <c r="C1476" s="1353"/>
      <c r="D1476" s="1353"/>
      <c r="E1476" s="1353"/>
      <c r="F1476" s="1353"/>
      <c r="G1476" s="1353"/>
    </row>
    <row r="1477" spans="1:7">
      <c r="A1477" s="1353"/>
      <c r="B1477" s="1353"/>
      <c r="C1477" s="1353"/>
      <c r="D1477" s="1353"/>
      <c r="E1477" s="1353"/>
      <c r="F1477" s="1353"/>
      <c r="G1477" s="1353"/>
    </row>
    <row r="1478" spans="1:7">
      <c r="A1478" s="1353"/>
      <c r="B1478" s="1353"/>
      <c r="C1478" s="1353"/>
      <c r="D1478" s="1353"/>
      <c r="E1478" s="1353"/>
      <c r="F1478" s="1353"/>
      <c r="G1478" s="1353"/>
    </row>
    <row r="1479" spans="1:7">
      <c r="A1479" s="1353"/>
      <c r="B1479" s="1353"/>
      <c r="C1479" s="1353"/>
      <c r="D1479" s="1353"/>
      <c r="E1479" s="1353"/>
      <c r="F1479" s="1353"/>
      <c r="G1479" s="1353"/>
    </row>
    <row r="1480" spans="1:7">
      <c r="A1480" s="1353"/>
      <c r="B1480" s="1353"/>
      <c r="C1480" s="1353"/>
      <c r="D1480" s="1353"/>
      <c r="E1480" s="1353"/>
      <c r="F1480" s="1353"/>
      <c r="G1480" s="1353"/>
    </row>
    <row r="1481" spans="1:7">
      <c r="A1481" s="1353"/>
      <c r="B1481" s="1353"/>
      <c r="C1481" s="1353"/>
      <c r="D1481" s="1353"/>
      <c r="E1481" s="1353"/>
      <c r="F1481" s="1353"/>
      <c r="G1481" s="1353"/>
    </row>
    <row r="1482" spans="1:7">
      <c r="A1482" s="1353"/>
      <c r="B1482" s="1353"/>
      <c r="C1482" s="1353"/>
      <c r="D1482" s="1353"/>
      <c r="E1482" s="1353"/>
      <c r="F1482" s="1353"/>
      <c r="G1482" s="1353"/>
    </row>
    <row r="1483" spans="1:7">
      <c r="A1483" s="1353"/>
      <c r="B1483" s="1353"/>
      <c r="C1483" s="1353"/>
      <c r="D1483" s="1353"/>
      <c r="E1483" s="1353"/>
      <c r="F1483" s="1353"/>
      <c r="G1483" s="1353"/>
    </row>
    <row r="1484" spans="1:7">
      <c r="A1484" s="1353"/>
      <c r="B1484" s="1353"/>
      <c r="C1484" s="1353"/>
      <c r="D1484" s="1353"/>
      <c r="E1484" s="1353"/>
      <c r="F1484" s="1353"/>
      <c r="G1484" s="1353"/>
    </row>
    <row r="1485" spans="1:7">
      <c r="A1485" s="1353"/>
      <c r="B1485" s="1353"/>
      <c r="C1485" s="1353"/>
      <c r="D1485" s="1353"/>
      <c r="E1485" s="1353"/>
      <c r="F1485" s="1353"/>
      <c r="G1485" s="1353"/>
    </row>
    <row r="1486" spans="1:7">
      <c r="A1486" s="1353"/>
      <c r="B1486" s="1353"/>
      <c r="C1486" s="1353"/>
      <c r="D1486" s="1353"/>
      <c r="E1486" s="1353"/>
      <c r="F1486" s="1353"/>
      <c r="G1486" s="1353"/>
    </row>
    <row r="1487" spans="1:7">
      <c r="A1487" s="1353"/>
      <c r="B1487" s="1353"/>
      <c r="C1487" s="1353"/>
      <c r="D1487" s="1353"/>
      <c r="E1487" s="1353"/>
      <c r="F1487" s="1353"/>
      <c r="G1487" s="1353"/>
    </row>
    <row r="1488" spans="1:7">
      <c r="A1488" s="1353"/>
      <c r="B1488" s="1353"/>
      <c r="C1488" s="1353"/>
      <c r="D1488" s="1353"/>
      <c r="E1488" s="1353"/>
      <c r="F1488" s="1353"/>
      <c r="G1488" s="1353"/>
    </row>
    <row r="1489" spans="1:7">
      <c r="A1489" s="1353"/>
      <c r="B1489" s="1353"/>
      <c r="C1489" s="1353"/>
      <c r="D1489" s="1353"/>
      <c r="E1489" s="1353"/>
      <c r="F1489" s="1353"/>
      <c r="G1489" s="1353"/>
    </row>
    <row r="1490" spans="1:7">
      <c r="A1490" s="1353"/>
      <c r="B1490" s="1353"/>
      <c r="C1490" s="1353"/>
      <c r="D1490" s="1353"/>
      <c r="E1490" s="1353"/>
      <c r="F1490" s="1353"/>
      <c r="G1490" s="1353"/>
    </row>
    <row r="1491" spans="1:7">
      <c r="A1491" s="1353"/>
      <c r="B1491" s="1353"/>
      <c r="C1491" s="1353"/>
      <c r="D1491" s="1353"/>
      <c r="E1491" s="1353"/>
      <c r="F1491" s="1353"/>
      <c r="G1491" s="1353"/>
    </row>
    <row r="1492" spans="1:7">
      <c r="A1492" s="1353"/>
      <c r="B1492" s="1353"/>
      <c r="C1492" s="1353"/>
      <c r="D1492" s="1353"/>
      <c r="E1492" s="1353"/>
      <c r="F1492" s="1353"/>
      <c r="G1492" s="1353"/>
    </row>
    <row r="1493" spans="1:7">
      <c r="A1493" s="1353"/>
      <c r="B1493" s="1353"/>
      <c r="C1493" s="1353"/>
      <c r="D1493" s="1353"/>
      <c r="E1493" s="1353"/>
      <c r="F1493" s="1353"/>
      <c r="G1493" s="1353"/>
    </row>
    <row r="1494" spans="1:7">
      <c r="A1494" s="1353"/>
      <c r="B1494" s="1353"/>
      <c r="C1494" s="1353"/>
      <c r="D1494" s="1353"/>
      <c r="E1494" s="1353"/>
      <c r="F1494" s="1353"/>
      <c r="G1494" s="1353"/>
    </row>
    <row r="1495" spans="1:7">
      <c r="A1495" s="1353"/>
      <c r="B1495" s="1353"/>
      <c r="C1495" s="1353"/>
      <c r="D1495" s="1353"/>
      <c r="E1495" s="1353"/>
      <c r="F1495" s="1353"/>
      <c r="G1495" s="1353"/>
    </row>
    <row r="1496" spans="1:7">
      <c r="A1496" s="1353"/>
      <c r="B1496" s="1353"/>
      <c r="C1496" s="1353"/>
      <c r="D1496" s="1353"/>
      <c r="E1496" s="1353"/>
      <c r="F1496" s="1353"/>
      <c r="G1496" s="1353"/>
    </row>
    <row r="1497" spans="1:7">
      <c r="A1497" s="1353"/>
      <c r="B1497" s="1353"/>
      <c r="C1497" s="1353"/>
      <c r="D1497" s="1353"/>
      <c r="E1497" s="1353"/>
      <c r="F1497" s="1353"/>
      <c r="G1497" s="1353"/>
    </row>
    <row r="1498" spans="1:7">
      <c r="A1498" s="1353"/>
      <c r="B1498" s="1353"/>
      <c r="C1498" s="1353"/>
      <c r="D1498" s="1353"/>
      <c r="E1498" s="1353"/>
      <c r="F1498" s="1353"/>
      <c r="G1498" s="1353"/>
    </row>
    <row r="1499" spans="1:7">
      <c r="A1499" s="1353"/>
      <c r="B1499" s="1353"/>
      <c r="C1499" s="1353"/>
      <c r="D1499" s="1353"/>
      <c r="E1499" s="1353"/>
      <c r="F1499" s="1353"/>
      <c r="G1499" s="1353"/>
    </row>
    <row r="1500" spans="1:7">
      <c r="A1500" s="1353"/>
      <c r="B1500" s="1353"/>
      <c r="C1500" s="1353"/>
      <c r="D1500" s="1353"/>
      <c r="E1500" s="1353"/>
      <c r="F1500" s="1353"/>
      <c r="G1500" s="1353"/>
    </row>
    <row r="1501" spans="1:7">
      <c r="A1501" s="1353"/>
      <c r="B1501" s="1353"/>
      <c r="C1501" s="1353"/>
      <c r="D1501" s="1353"/>
      <c r="E1501" s="1353"/>
      <c r="F1501" s="1353"/>
      <c r="G1501" s="1353"/>
    </row>
    <row r="1502" spans="1:7">
      <c r="A1502" s="1353"/>
      <c r="B1502" s="1353"/>
      <c r="C1502" s="1353"/>
      <c r="D1502" s="1353"/>
      <c r="E1502" s="1353"/>
      <c r="F1502" s="1353"/>
      <c r="G1502" s="1353"/>
    </row>
    <row r="1503" spans="1:7">
      <c r="A1503" s="1353"/>
      <c r="B1503" s="1353"/>
      <c r="C1503" s="1353"/>
      <c r="D1503" s="1353"/>
      <c r="E1503" s="1353"/>
      <c r="F1503" s="1353"/>
      <c r="G1503" s="1353"/>
    </row>
    <row r="1504" spans="1:7">
      <c r="A1504" s="1353"/>
      <c r="B1504" s="1353"/>
      <c r="C1504" s="1353"/>
      <c r="D1504" s="1353"/>
      <c r="E1504" s="1353"/>
      <c r="F1504" s="1353"/>
      <c r="G1504" s="1353"/>
    </row>
    <row r="1505" spans="1:9">
      <c r="A1505" s="1353"/>
      <c r="B1505" s="1353"/>
      <c r="C1505" s="1353"/>
      <c r="D1505" s="1353"/>
      <c r="E1505" s="1353"/>
      <c r="F1505" s="1353"/>
      <c r="G1505" s="1353"/>
      <c r="H1505" s="1353"/>
    </row>
    <row r="1506" spans="1:9">
      <c r="A1506" s="1353"/>
      <c r="B1506" s="1353"/>
      <c r="C1506" s="1353"/>
      <c r="D1506" s="1353"/>
      <c r="E1506" s="1353"/>
      <c r="F1506" s="1353"/>
      <c r="G1506" s="1353"/>
      <c r="H1506" s="1353"/>
    </row>
    <row r="1507" spans="1:9">
      <c r="A1507" s="1353"/>
      <c r="B1507" s="1353"/>
      <c r="C1507" s="1353"/>
      <c r="D1507" s="1353"/>
      <c r="E1507" s="1353"/>
      <c r="F1507" s="1353"/>
      <c r="G1507" s="1353"/>
      <c r="H1507" s="1353"/>
    </row>
    <row r="1508" spans="1:9">
      <c r="A1508" s="1353"/>
      <c r="B1508" s="1353"/>
      <c r="C1508" s="1353"/>
      <c r="D1508" s="1353"/>
      <c r="E1508" s="1353"/>
      <c r="F1508" s="1353"/>
      <c r="G1508" s="1353"/>
      <c r="H1508" s="1353"/>
    </row>
    <row r="1509" spans="1:9">
      <c r="A1509" s="1353"/>
      <c r="B1509" s="1353"/>
      <c r="C1509" s="1353"/>
      <c r="D1509" s="1353"/>
      <c r="E1509" s="1353"/>
      <c r="F1509" s="1353"/>
      <c r="G1509" s="1353"/>
      <c r="H1509" s="1353"/>
    </row>
    <row r="1510" spans="1:9">
      <c r="A1510" s="1353"/>
      <c r="B1510" s="1353"/>
      <c r="C1510" s="1353"/>
      <c r="D1510" s="1353"/>
      <c r="E1510" s="1353"/>
      <c r="F1510" s="1353"/>
      <c r="G1510" s="1353"/>
      <c r="H1510" s="1353"/>
    </row>
    <row r="1511" spans="1:9">
      <c r="A1511" s="1353"/>
      <c r="B1511" s="1353"/>
      <c r="C1511" s="1353"/>
      <c r="D1511" s="1353"/>
      <c r="E1511" s="1353"/>
      <c r="F1511" s="1353"/>
      <c r="G1511" s="1353"/>
      <c r="H1511" s="1353"/>
    </row>
    <row r="1512" spans="1:9">
      <c r="A1512" s="1353"/>
      <c r="B1512" s="1353"/>
      <c r="C1512" s="1353"/>
      <c r="D1512" s="1353"/>
      <c r="E1512" s="1353"/>
      <c r="F1512" s="1353"/>
      <c r="G1512" s="1353"/>
      <c r="H1512" s="1353"/>
    </row>
    <row r="1513" spans="1:9">
      <c r="D1513" s="1352"/>
      <c r="E1513" s="1352"/>
      <c r="F1513" s="1352"/>
      <c r="G1513" s="1352"/>
      <c r="H1513" s="1353"/>
    </row>
    <row r="1514" spans="1:9">
      <c r="D1514" s="1352"/>
      <c r="E1514" s="1352"/>
      <c r="F1514" s="1352"/>
      <c r="G1514" s="1352"/>
      <c r="H1514" s="1353"/>
    </row>
    <row r="1515" spans="1:9">
      <c r="D1515" s="1352"/>
      <c r="E1515" s="1352"/>
      <c r="F1515" s="1352"/>
      <c r="G1515" s="1352"/>
      <c r="H1515" s="1353"/>
    </row>
    <row r="1516" spans="1:9">
      <c r="D1516" s="1352"/>
      <c r="E1516" s="1352"/>
      <c r="F1516" s="1352"/>
      <c r="G1516" s="1739"/>
      <c r="H1516" s="1739"/>
      <c r="I1516" s="1739"/>
    </row>
    <row r="1517" spans="1:9">
      <c r="D1517" s="1352"/>
      <c r="E1517" s="1352"/>
      <c r="F1517" s="1352"/>
      <c r="G1517" s="1352"/>
      <c r="H1517" s="1353"/>
    </row>
    <row r="1518" spans="1:9">
      <c r="D1518" s="1352"/>
      <c r="E1518" s="1352"/>
      <c r="F1518" s="1352"/>
      <c r="G1518" s="1352"/>
      <c r="H1518" s="1353"/>
    </row>
    <row r="1519" spans="1:9">
      <c r="D1519" s="1352"/>
      <c r="E1519" s="1352"/>
      <c r="F1519" s="1352"/>
      <c r="G1519" s="1352"/>
      <c r="H1519" s="1353"/>
    </row>
    <row r="1520" spans="1:9">
      <c r="D1520" s="1352"/>
      <c r="E1520" s="1352"/>
      <c r="F1520" s="1352"/>
      <c r="G1520" s="1352"/>
      <c r="H1520" s="135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81" zoomScaleNormal="100" zoomScaleSheetLayoutView="80" workbookViewId="0">
      <selection activeCell="AS206" sqref="AS206"/>
    </sheetView>
  </sheetViews>
  <sheetFormatPr defaultColWidth="0" defaultRowHeight="0" customHeight="1" zeroHeight="1"/>
  <cols>
    <col min="1" max="36" width="2.73046875" style="9" customWidth="1"/>
    <col min="37" max="37" width="2.86328125" style="9" customWidth="1"/>
    <col min="38" max="38" width="2.73046875" style="9" customWidth="1"/>
    <col min="39" max="45" width="2.73046875" style="29" customWidth="1"/>
    <col min="46" max="46" width="3.73046875" style="29" hidden="1" customWidth="1"/>
    <col min="47" max="51" width="0" style="29" hidden="1"/>
    <col min="52" max="95" width="0" style="9" hidden="1"/>
    <col min="96" max="96" width="0" style="18" hidden="1"/>
    <col min="97" max="16383" width="0" style="9" hidden="1"/>
    <col min="16384" max="16384" width="3.730468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2"/>
      <c r="AK1" s="446"/>
      <c r="AL1" s="446"/>
      <c r="AM1" s="446"/>
      <c r="AN1" s="446"/>
      <c r="AO1" s="446"/>
      <c r="AP1" s="446"/>
      <c r="AQ1" s="446"/>
      <c r="AR1" s="446"/>
      <c r="AS1" s="446"/>
      <c r="AT1" s="446"/>
      <c r="AU1" s="446"/>
      <c r="AV1" s="446"/>
      <c r="AW1" s="446"/>
      <c r="AX1" s="446"/>
      <c r="AY1" s="446"/>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2"/>
      <c r="AK2" s="446"/>
      <c r="AL2" s="446"/>
      <c r="AM2" s="446"/>
      <c r="AN2" s="446"/>
      <c r="AO2" s="446"/>
      <c r="AP2" s="446"/>
      <c r="AQ2" s="446"/>
      <c r="AR2" s="446"/>
      <c r="AS2" s="446"/>
      <c r="AT2" s="446"/>
      <c r="AU2" s="446"/>
      <c r="AV2" s="446"/>
      <c r="AW2" s="446"/>
      <c r="AX2" s="446"/>
      <c r="AY2" s="446"/>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2"/>
      <c r="AK3" s="446"/>
      <c r="AL3" s="446"/>
      <c r="AM3" s="446"/>
      <c r="AN3" s="446"/>
      <c r="AO3" s="446"/>
      <c r="AP3" s="446"/>
      <c r="AQ3" s="446"/>
      <c r="AR3" s="446"/>
      <c r="AS3" s="446"/>
      <c r="AT3" s="446"/>
      <c r="AU3" s="446"/>
      <c r="AV3" s="446"/>
      <c r="AW3" s="446"/>
      <c r="AX3" s="446"/>
      <c r="AY3" s="446"/>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row>
    <row r="4" spans="1:96" ht="12.75">
      <c r="A4" s="18"/>
      <c r="B4" s="18"/>
      <c r="C4" s="18"/>
      <c r="D4" s="18"/>
      <c r="E4" s="18"/>
      <c r="F4" s="18"/>
      <c r="G4" s="18"/>
      <c r="H4" s="18"/>
      <c r="I4" s="18"/>
      <c r="J4" s="18"/>
      <c r="K4" s="18"/>
      <c r="L4" s="18"/>
      <c r="M4" s="18"/>
      <c r="N4" s="18"/>
      <c r="O4" s="18"/>
      <c r="P4" s="18"/>
      <c r="Q4" s="18"/>
      <c r="R4" s="18"/>
      <c r="S4" s="18"/>
      <c r="T4" s="18"/>
      <c r="U4" s="18"/>
      <c r="V4" s="18"/>
      <c r="W4" s="18"/>
      <c r="X4" s="18"/>
      <c r="Y4" s="462"/>
      <c r="Z4" s="462"/>
      <c r="AA4" s="462"/>
      <c r="AB4" s="462"/>
      <c r="AC4" s="462"/>
      <c r="AD4" s="462"/>
      <c r="AE4" s="462"/>
      <c r="AF4" s="462"/>
      <c r="AG4" s="462"/>
      <c r="AH4" s="462"/>
      <c r="AI4" s="462"/>
      <c r="AJ4" s="462"/>
      <c r="AK4" s="462"/>
      <c r="AL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row>
    <row r="5" spans="1:96" ht="12.75">
      <c r="A5" s="18"/>
      <c r="B5" s="18"/>
      <c r="C5" s="18"/>
      <c r="D5" s="18"/>
      <c r="E5" s="18"/>
      <c r="F5" s="18"/>
      <c r="G5" s="446"/>
      <c r="H5" s="18"/>
      <c r="I5" s="18"/>
      <c r="J5" s="18"/>
      <c r="K5" s="18"/>
      <c r="L5" s="18"/>
      <c r="M5" s="18"/>
      <c r="N5" s="18"/>
      <c r="O5" s="18"/>
      <c r="P5" s="18"/>
      <c r="Q5" s="18"/>
      <c r="R5" s="18"/>
      <c r="S5" s="18"/>
      <c r="T5" s="18"/>
      <c r="U5" s="18"/>
      <c r="V5" s="18"/>
      <c r="W5" s="18"/>
      <c r="X5" s="18"/>
      <c r="Y5" s="462"/>
      <c r="Z5" s="462"/>
      <c r="AA5" s="462"/>
      <c r="AB5" s="462"/>
      <c r="AC5" s="462"/>
      <c r="AD5" s="462"/>
      <c r="AE5" s="462"/>
      <c r="AF5" s="462"/>
      <c r="AG5" s="462"/>
      <c r="AH5" s="462"/>
      <c r="AI5" s="462"/>
      <c r="AJ5" s="462"/>
      <c r="AK5" s="462"/>
      <c r="AL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2"/>
      <c r="AK6" s="446"/>
      <c r="AL6" s="446"/>
      <c r="AM6" s="446"/>
      <c r="AN6" s="446"/>
      <c r="AO6" s="446"/>
      <c r="AP6" s="446"/>
      <c r="AQ6" s="446"/>
      <c r="AR6" s="446"/>
      <c r="AS6" s="446"/>
      <c r="AT6" s="446"/>
      <c r="AU6" s="446"/>
      <c r="AV6" s="446"/>
      <c r="AW6" s="446"/>
      <c r="AX6" s="446"/>
      <c r="AY6" s="446"/>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6" ht="12.75">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row>
    <row r="8" spans="1:96" ht="17.25">
      <c r="A8" s="2117" t="s">
        <v>780</v>
      </c>
      <c r="B8" s="2117"/>
      <c r="C8" s="2117"/>
      <c r="D8" s="2117"/>
      <c r="E8" s="2117"/>
      <c r="F8" s="2117"/>
      <c r="G8" s="2117"/>
      <c r="H8" s="2117"/>
      <c r="I8" s="2117"/>
      <c r="J8" s="2117"/>
      <c r="K8" s="2117"/>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1201"/>
      <c r="AN8" s="1201"/>
      <c r="AO8" s="1201"/>
      <c r="AP8" s="1201"/>
      <c r="AQ8" s="1201"/>
      <c r="AR8" s="1201"/>
      <c r="AS8" s="1201"/>
      <c r="AT8" s="1201"/>
      <c r="AU8" s="1201"/>
      <c r="AV8" s="1201"/>
      <c r="AW8" s="1201"/>
      <c r="AX8" s="1201"/>
      <c r="AY8" s="1201"/>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row>
    <row r="9" spans="1:96" s="462" customFormat="1" ht="13.15">
      <c r="A9" s="2257" t="s">
        <v>781</v>
      </c>
      <c r="B9" s="2257"/>
      <c r="C9" s="2257"/>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7"/>
      <c r="AB9" s="2257"/>
      <c r="AC9" s="2257"/>
      <c r="AD9" s="2257"/>
      <c r="AE9" s="2257"/>
      <c r="AF9" s="2257"/>
      <c r="AG9" s="2257"/>
      <c r="AH9" s="2257"/>
      <c r="AI9" s="2257"/>
      <c r="AJ9" s="2257"/>
      <c r="AK9" s="2257"/>
      <c r="AL9" s="2257"/>
      <c r="AM9" s="1581"/>
      <c r="AN9" s="1581"/>
      <c r="AO9" s="1581"/>
      <c r="AP9" s="1581"/>
      <c r="AQ9" s="1581"/>
      <c r="AR9" s="1581"/>
      <c r="AS9" s="1581"/>
      <c r="AT9" s="1581"/>
      <c r="AU9" s="1581"/>
      <c r="AV9" s="1581"/>
      <c r="AW9" s="1581"/>
      <c r="AX9" s="1581"/>
      <c r="AY9" s="1581"/>
      <c r="CR9" s="18"/>
    </row>
    <row r="10" spans="1:96" ht="15" customHeight="1">
      <c r="A10" s="1909" t="s">
        <v>782</v>
      </c>
      <c r="B10" s="1909"/>
      <c r="C10" s="1909"/>
      <c r="D10" s="1909"/>
      <c r="E10" s="1909"/>
      <c r="F10" s="1909"/>
      <c r="G10" s="1909"/>
      <c r="H10" s="1909"/>
      <c r="I10" s="1909"/>
      <c r="J10" s="1909"/>
      <c r="K10" s="1909"/>
      <c r="L10" s="1909"/>
      <c r="M10" s="1909"/>
      <c r="N10" s="1909"/>
      <c r="O10" s="1909"/>
      <c r="P10" s="1909"/>
      <c r="Q10" s="1909"/>
      <c r="R10" s="1909"/>
      <c r="S10" s="1909"/>
      <c r="T10" s="1909"/>
      <c r="U10" s="1909"/>
      <c r="V10" s="1909"/>
      <c r="W10" s="1909"/>
      <c r="X10" s="1909"/>
      <c r="Y10" s="1909"/>
      <c r="Z10" s="1909"/>
      <c r="AA10" s="1909"/>
      <c r="AB10" s="1909"/>
      <c r="AC10" s="1909"/>
      <c r="AD10" s="1909"/>
      <c r="AE10" s="1909"/>
      <c r="AF10" s="1909"/>
      <c r="AG10" s="1909"/>
      <c r="AH10" s="1909"/>
      <c r="AI10" s="1909"/>
      <c r="AJ10" s="1909"/>
      <c r="AK10" s="1909"/>
      <c r="AL10" s="1909"/>
      <c r="AM10" s="16"/>
      <c r="AN10" s="16"/>
      <c r="AO10" s="16"/>
      <c r="AP10" s="16"/>
      <c r="AQ10" s="16"/>
      <c r="AR10" s="16"/>
      <c r="AS10" s="16"/>
      <c r="AT10" s="16"/>
      <c r="AU10" s="16"/>
      <c r="AV10" s="16"/>
      <c r="AW10" s="16"/>
      <c r="AX10" s="16"/>
      <c r="AY10" s="16"/>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row>
    <row r="11" spans="1:96" ht="15" customHeight="1">
      <c r="A11" s="2257" t="s">
        <v>783</v>
      </c>
      <c r="B11" s="2257"/>
      <c r="C11" s="2257"/>
      <c r="D11" s="2257"/>
      <c r="E11" s="2257"/>
      <c r="F11" s="2257"/>
      <c r="G11" s="2257"/>
      <c r="H11" s="2257"/>
      <c r="I11" s="2257"/>
      <c r="J11" s="2257"/>
      <c r="K11" s="2257"/>
      <c r="L11" s="2257"/>
      <c r="M11" s="2257"/>
      <c r="N11" s="2257"/>
      <c r="O11" s="2257"/>
      <c r="P11" s="2257"/>
      <c r="Q11" s="2257"/>
      <c r="R11" s="2257"/>
      <c r="S11" s="2257"/>
      <c r="T11" s="2257"/>
      <c r="U11" s="2257"/>
      <c r="V11" s="2257"/>
      <c r="W11" s="2257"/>
      <c r="X11" s="2257"/>
      <c r="Y11" s="2257"/>
      <c r="Z11" s="2257"/>
      <c r="AA11" s="2257"/>
      <c r="AB11" s="2257"/>
      <c r="AC11" s="2257"/>
      <c r="AD11" s="2257"/>
      <c r="AE11" s="2257"/>
      <c r="AF11" s="2257"/>
      <c r="AG11" s="2257"/>
      <c r="AH11" s="2257"/>
      <c r="AI11" s="2257"/>
      <c r="AJ11" s="2257"/>
      <c r="AK11" s="2257"/>
      <c r="AL11" s="2257"/>
      <c r="AM11" s="1581"/>
      <c r="AN11" s="1581"/>
      <c r="AO11" s="1581"/>
      <c r="AP11" s="1581"/>
      <c r="AQ11" s="1581"/>
      <c r="AR11" s="1581"/>
      <c r="AS11" s="1581"/>
      <c r="AT11" s="1581"/>
      <c r="AU11" s="1581"/>
      <c r="AV11" s="1581"/>
      <c r="AW11" s="1581"/>
      <c r="AX11" s="1581"/>
      <c r="AY11" s="1581"/>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row>
    <row r="12" spans="1:96" ht="12.75">
      <c r="A12" s="2273" t="s">
        <v>784</v>
      </c>
      <c r="B12" s="2273"/>
      <c r="C12" s="2273"/>
      <c r="D12" s="2273"/>
      <c r="E12" s="2273"/>
      <c r="F12" s="2273"/>
      <c r="G12" s="2273"/>
      <c r="H12" s="2273"/>
      <c r="I12" s="2273"/>
      <c r="J12" s="2273"/>
      <c r="K12" s="2273"/>
      <c r="L12" s="2273"/>
      <c r="M12" s="2273"/>
      <c r="N12" s="2273"/>
      <c r="O12" s="2273"/>
      <c r="P12" s="2273"/>
      <c r="Q12" s="2273"/>
      <c r="R12" s="2273"/>
      <c r="S12" s="2273"/>
      <c r="T12" s="2273"/>
      <c r="U12" s="2273"/>
      <c r="V12" s="2273"/>
      <c r="W12" s="2273"/>
      <c r="X12" s="2273"/>
      <c r="Y12" s="2273"/>
      <c r="Z12" s="2273"/>
      <c r="AA12" s="2273"/>
      <c r="AB12" s="2273"/>
      <c r="AC12" s="2273"/>
      <c r="AD12" s="2273"/>
      <c r="AE12" s="2273"/>
      <c r="AF12" s="2273"/>
      <c r="AG12" s="2273"/>
      <c r="AH12" s="2273"/>
      <c r="AI12" s="2273"/>
      <c r="AJ12" s="2273"/>
      <c r="AK12" s="2273"/>
      <c r="AL12" s="2273"/>
      <c r="AM12" s="1641"/>
      <c r="AN12" s="1641"/>
      <c r="AO12" s="1641"/>
      <c r="AP12" s="1641"/>
      <c r="AQ12" s="1641"/>
      <c r="AR12" s="1641"/>
      <c r="AS12" s="1641"/>
      <c r="AT12" s="1641"/>
      <c r="AU12" s="1641"/>
      <c r="AV12" s="1641"/>
      <c r="AW12" s="1641"/>
      <c r="AX12" s="1641"/>
      <c r="AY12" s="1641"/>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row>
    <row r="13" spans="1:96" ht="13.15">
      <c r="A13" s="1699" t="s">
        <v>785</v>
      </c>
      <c r="B13" s="1699"/>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9"/>
      <c r="Y13" s="1699"/>
      <c r="Z13" s="1699"/>
      <c r="AA13" s="1699"/>
      <c r="AB13" s="1699"/>
      <c r="AC13" s="1699"/>
      <c r="AD13" s="1699"/>
      <c r="AE13" s="1699"/>
      <c r="AF13" s="1699"/>
      <c r="AG13" s="1699"/>
      <c r="AH13" s="1699"/>
      <c r="AI13" s="1699"/>
      <c r="AJ13" s="1699"/>
      <c r="AK13" s="1699"/>
      <c r="AL13" s="1699"/>
      <c r="AM13" s="1202"/>
      <c r="AN13" s="1202"/>
      <c r="AO13" s="1202"/>
      <c r="AP13" s="1202"/>
      <c r="AQ13" s="1202"/>
      <c r="AR13" s="1202"/>
      <c r="AS13" s="1202"/>
      <c r="AT13" s="1202"/>
      <c r="AU13" s="1202"/>
      <c r="AV13" s="1202"/>
      <c r="AW13" s="1202"/>
      <c r="AX13" s="1202"/>
      <c r="AY13" s="120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row>
    <row r="14" spans="1:96" ht="12.75" customHeight="1" thickBot="1">
      <c r="A14" s="1700"/>
      <c r="B14" s="1700"/>
      <c r="C14" s="1700"/>
      <c r="D14" s="1700"/>
      <c r="E14" s="1700"/>
      <c r="F14" s="1700"/>
      <c r="G14" s="1700"/>
      <c r="H14" s="1700"/>
      <c r="I14" s="1700"/>
      <c r="J14" s="1700"/>
      <c r="K14" s="1700"/>
      <c r="L14" s="1700"/>
      <c r="M14" s="1700"/>
      <c r="N14" s="1700"/>
      <c r="O14" s="1700"/>
      <c r="P14" s="1700"/>
      <c r="Q14" s="1700"/>
      <c r="R14" s="1700"/>
      <c r="S14" s="1700"/>
      <c r="T14" s="1700"/>
      <c r="U14" s="1700"/>
      <c r="V14" s="1700"/>
      <c r="W14" s="1700"/>
      <c r="X14" s="1700"/>
      <c r="Y14" s="1700"/>
      <c r="Z14" s="1700"/>
      <c r="AA14" s="1700"/>
      <c r="AB14" s="1700"/>
      <c r="AC14" s="1700"/>
      <c r="AD14" s="1700"/>
      <c r="AE14" s="1700"/>
      <c r="AF14" s="1700"/>
      <c r="AG14" s="1700"/>
      <c r="AH14" s="1700"/>
      <c r="AI14" s="1700"/>
      <c r="AJ14" s="1700"/>
      <c r="AK14" s="1700"/>
      <c r="AL14" s="1700"/>
      <c r="AM14" s="1202"/>
      <c r="AN14" s="1202"/>
      <c r="AO14" s="1202"/>
      <c r="AP14" s="1202"/>
      <c r="AQ14" s="1202"/>
      <c r="AR14" s="1202"/>
      <c r="AS14" s="1202"/>
      <c r="AT14" s="1202"/>
      <c r="AU14" s="1202"/>
      <c r="AV14" s="1202"/>
      <c r="AW14" s="1202"/>
      <c r="AX14" s="1202"/>
      <c r="AY14" s="120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row>
    <row r="15" spans="1:96" ht="12.75" customHeight="1" thickTop="1">
      <c r="A15" s="94"/>
      <c r="B15" s="94"/>
      <c r="C15" s="94"/>
      <c r="D15" s="94"/>
      <c r="E15" s="94"/>
      <c r="F15" s="94"/>
      <c r="G15" s="94"/>
      <c r="H15" s="462"/>
      <c r="I15" s="462"/>
      <c r="J15" s="462"/>
      <c r="K15" s="462"/>
      <c r="L15" s="462"/>
      <c r="M15" s="462"/>
      <c r="N15" s="462"/>
      <c r="O15" s="462"/>
      <c r="P15" s="462"/>
      <c r="Q15" s="462"/>
      <c r="R15" s="462"/>
      <c r="S15" s="462"/>
      <c r="T15" s="462"/>
      <c r="U15" s="462"/>
      <c r="V15" s="462"/>
      <c r="W15" s="462"/>
      <c r="X15" s="462"/>
      <c r="Y15" s="462"/>
      <c r="Z15" s="462"/>
      <c r="AA15" s="462"/>
      <c r="AB15" s="462"/>
      <c r="AC15" s="94"/>
      <c r="AD15" s="94"/>
      <c r="AE15" s="94"/>
      <c r="AF15" s="94"/>
      <c r="AG15" s="94"/>
      <c r="AH15" s="94"/>
      <c r="AI15" s="94"/>
      <c r="AJ15" s="94"/>
      <c r="AK15" s="94"/>
      <c r="AL15" s="94"/>
      <c r="AM15" s="1203"/>
      <c r="AN15" s="1203"/>
      <c r="AO15" s="1203"/>
      <c r="AP15" s="1203"/>
      <c r="AQ15" s="1203"/>
      <c r="AR15" s="1203"/>
      <c r="AS15" s="1203"/>
      <c r="AT15" s="1203"/>
      <c r="AU15" s="1203"/>
      <c r="AV15" s="1203"/>
      <c r="AW15" s="1203"/>
      <c r="AX15" s="1203"/>
      <c r="AY15" s="1203"/>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row>
    <row r="16" spans="1:96" ht="12.75" customHeight="1">
      <c r="A16" s="88" t="s">
        <v>786</v>
      </c>
      <c r="B16" s="462"/>
      <c r="C16" s="46"/>
      <c r="D16" s="46"/>
      <c r="E16" s="46"/>
      <c r="F16" s="46"/>
      <c r="G16" s="46"/>
      <c r="H16" s="2253" t="s">
        <v>787</v>
      </c>
      <c r="I16" s="2253"/>
      <c r="J16" s="2253"/>
      <c r="K16" s="2253"/>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c r="AH16" s="2253"/>
      <c r="AI16" s="2253"/>
      <c r="AJ16" s="2253"/>
      <c r="AK16" s="462"/>
      <c r="AL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row>
    <row r="17" spans="1:96"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row>
    <row r="18" spans="1:96" ht="12.75" customHeight="1">
      <c r="A18" s="88" t="s">
        <v>788</v>
      </c>
      <c r="B18" s="462"/>
      <c r="C18" s="46"/>
      <c r="D18" s="46"/>
      <c r="E18" s="46"/>
      <c r="F18" s="46"/>
      <c r="G18" s="46"/>
      <c r="H18" s="2124" t="s">
        <v>789</v>
      </c>
      <c r="I18" s="2124"/>
      <c r="J18" s="2124"/>
      <c r="K18" s="2124"/>
      <c r="L18" s="212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462"/>
      <c r="AL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row>
    <row r="19" spans="1:96"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row>
    <row r="20" spans="1:96" ht="14.25" customHeight="1">
      <c r="A20" s="2265" t="s">
        <v>790</v>
      </c>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1204"/>
      <c r="AN20" s="1204"/>
      <c r="AO20" s="1204"/>
      <c r="AP20" s="1204"/>
      <c r="AQ20" s="1204"/>
      <c r="AR20" s="1204"/>
      <c r="AS20" s="1204"/>
      <c r="AT20" s="1204"/>
      <c r="AU20" s="1204"/>
      <c r="AV20" s="1204"/>
      <c r="AW20" s="1204"/>
      <c r="AX20" s="1204"/>
      <c r="AY20" s="1204"/>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row>
    <row r="21" spans="1:96" ht="12.75" customHeight="1">
      <c r="A21" s="2274" t="s">
        <v>791</v>
      </c>
      <c r="B21" s="2274"/>
      <c r="C21" s="2274"/>
      <c r="D21" s="2274"/>
      <c r="E21" s="2274"/>
      <c r="F21" s="2274"/>
      <c r="G21" s="2274"/>
      <c r="H21" s="2274"/>
      <c r="I21" s="2274"/>
      <c r="J21" s="2274"/>
      <c r="K21" s="2274"/>
      <c r="L21" s="2274"/>
      <c r="M21" s="2274"/>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1205"/>
      <c r="AN21" s="1205"/>
      <c r="AO21" s="1205"/>
      <c r="AP21" s="1205"/>
      <c r="AQ21" s="1205"/>
      <c r="AR21" s="1205"/>
      <c r="AS21" s="1205"/>
      <c r="AT21" s="1205"/>
      <c r="AU21" s="1205"/>
      <c r="AV21" s="1205"/>
      <c r="AW21" s="1205"/>
      <c r="AX21" s="1205"/>
      <c r="AY21" s="1205"/>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2"/>
      <c r="AL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row>
    <row r="23" spans="1:96" ht="12.75" customHeight="1">
      <c r="A23" s="114" t="s">
        <v>792</v>
      </c>
      <c r="B23" s="462"/>
      <c r="C23" s="1430"/>
      <c r="D23" s="1430"/>
      <c r="E23" s="1430"/>
      <c r="F23" s="1430"/>
      <c r="G23" s="1430"/>
      <c r="H23" s="1430"/>
      <c r="I23" s="1430"/>
      <c r="J23" s="1430"/>
      <c r="K23" s="1430"/>
      <c r="L23" s="1430"/>
      <c r="M23" s="1430"/>
      <c r="N23" s="1430"/>
      <c r="O23" s="1430"/>
      <c r="P23" s="1430"/>
      <c r="Q23" s="1430"/>
      <c r="R23" s="1430"/>
      <c r="S23" s="1430"/>
      <c r="T23" s="1430"/>
      <c r="U23" s="1430"/>
      <c r="V23" s="1430"/>
      <c r="W23" s="1430"/>
      <c r="X23" s="1430"/>
      <c r="Y23" s="1430"/>
      <c r="Z23" s="1430"/>
      <c r="AA23" s="21"/>
      <c r="AB23" s="21"/>
      <c r="AC23" s="21"/>
      <c r="AD23" s="21"/>
      <c r="AE23" s="21"/>
      <c r="AF23" s="21"/>
      <c r="AG23" s="21"/>
      <c r="AH23" s="21"/>
      <c r="AI23" s="21"/>
      <c r="AJ23" s="21"/>
      <c r="AK23" s="21"/>
      <c r="AL23" s="21"/>
      <c r="AM23" s="1206"/>
      <c r="AN23" s="1206"/>
      <c r="AO23" s="1206"/>
      <c r="AP23" s="1206"/>
      <c r="AQ23" s="1206"/>
      <c r="AR23" s="1206"/>
      <c r="AS23" s="1206"/>
      <c r="AT23" s="1206"/>
      <c r="AU23" s="1206"/>
      <c r="AV23" s="1206"/>
      <c r="AW23" s="1206"/>
      <c r="AX23" s="1206"/>
      <c r="AY23" s="1206"/>
      <c r="AZ23" s="21"/>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row>
    <row r="24" spans="1:96" ht="12.75" customHeight="1">
      <c r="A24" s="114" t="s">
        <v>793</v>
      </c>
      <c r="B24" s="462"/>
      <c r="C24" s="1430"/>
      <c r="D24" s="1430"/>
      <c r="E24" s="1430"/>
      <c r="F24" s="1430"/>
      <c r="G24" s="1430"/>
      <c r="H24" s="1430"/>
      <c r="I24" s="1430"/>
      <c r="J24" s="1430"/>
      <c r="K24" s="1430"/>
      <c r="L24" s="1430"/>
      <c r="M24" s="1430"/>
      <c r="N24" s="1430"/>
      <c r="O24" s="1430"/>
      <c r="P24" s="1430"/>
      <c r="Q24" s="1430"/>
      <c r="R24" s="1430"/>
      <c r="S24" s="1430"/>
      <c r="T24" s="1430"/>
      <c r="U24" s="1430"/>
      <c r="V24" s="1430"/>
      <c r="W24" s="1430"/>
      <c r="X24" s="1430"/>
      <c r="Y24" s="1430"/>
      <c r="Z24" s="1430"/>
      <c r="AA24" s="21"/>
      <c r="AB24" s="21"/>
      <c r="AC24" s="21"/>
      <c r="AD24" s="21"/>
      <c r="AE24" s="21"/>
      <c r="AF24" s="21"/>
      <c r="AG24" s="21"/>
      <c r="AH24" s="21"/>
      <c r="AI24" s="21"/>
      <c r="AJ24" s="21"/>
      <c r="AK24" s="21"/>
      <c r="AL24" s="21"/>
      <c r="AM24" s="1206"/>
      <c r="AN24" s="1206"/>
      <c r="AO24" s="1206"/>
      <c r="AP24" s="1206"/>
      <c r="AQ24" s="1206"/>
      <c r="AR24" s="1206"/>
      <c r="AS24" s="1206"/>
      <c r="AT24" s="1206"/>
      <c r="AU24" s="1206"/>
      <c r="AV24" s="1206"/>
      <c r="AW24" s="1206"/>
      <c r="AX24" s="1206"/>
      <c r="AY24" s="1206"/>
      <c r="AZ24" s="21"/>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row>
    <row r="25" spans="1:96" ht="12.75" customHeight="1">
      <c r="A25" s="1560"/>
      <c r="B25" s="462"/>
      <c r="C25" s="1560"/>
      <c r="D25" s="1560"/>
      <c r="E25" s="1560"/>
      <c r="F25" s="1560"/>
      <c r="G25" s="1560"/>
      <c r="H25" s="1560"/>
      <c r="I25" s="1560"/>
      <c r="J25" s="1560"/>
      <c r="K25" s="1560"/>
      <c r="L25" s="1560"/>
      <c r="M25" s="1560"/>
      <c r="N25" s="1560"/>
      <c r="O25" s="1560"/>
      <c r="P25" s="1560"/>
      <c r="Q25" s="1560"/>
      <c r="R25" s="1560"/>
      <c r="S25" s="1560"/>
      <c r="T25" s="1560"/>
      <c r="U25" s="1560"/>
      <c r="V25" s="1560"/>
      <c r="W25" s="1560"/>
      <c r="X25" s="1560"/>
      <c r="Y25" s="1560"/>
      <c r="Z25" s="1560"/>
      <c r="AA25" s="1560"/>
      <c r="AB25" s="1560"/>
      <c r="AC25" s="1560"/>
      <c r="AD25" s="1560"/>
      <c r="AE25" s="1560"/>
      <c r="AF25" s="1560"/>
      <c r="AG25" s="1560"/>
      <c r="AH25" s="1560"/>
      <c r="AI25" s="1560"/>
      <c r="AJ25" s="1560"/>
      <c r="AK25" s="46"/>
      <c r="AL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row>
    <row r="26" spans="1:96" ht="12.75" customHeight="1">
      <c r="A26" s="46"/>
      <c r="B26" s="462"/>
      <c r="C26" s="46"/>
      <c r="D26" s="46"/>
      <c r="E26" s="46"/>
      <c r="F26" s="46"/>
      <c r="G26" s="46"/>
      <c r="H26" s="46"/>
      <c r="I26" s="46"/>
      <c r="J26" s="46"/>
      <c r="K26" s="46"/>
      <c r="L26" s="46"/>
      <c r="M26" s="2263">
        <f>'Basis &amp; Credits'!AB56</f>
        <v>1527720</v>
      </c>
      <c r="N26" s="2263"/>
      <c r="O26" s="2263"/>
      <c r="P26" s="2263"/>
      <c r="Q26" s="2263"/>
      <c r="R26" s="46" t="s">
        <v>794</v>
      </c>
      <c r="S26" s="46"/>
      <c r="T26" s="46"/>
      <c r="U26" s="46"/>
      <c r="V26" s="46"/>
      <c r="W26" s="46"/>
      <c r="X26" s="46"/>
      <c r="Y26" s="46"/>
      <c r="Z26" s="46"/>
      <c r="AA26" s="462"/>
      <c r="AB26" s="462"/>
      <c r="AC26" s="462"/>
      <c r="AD26" s="462"/>
      <c r="AE26" s="462"/>
      <c r="AF26" s="46"/>
      <c r="AG26" s="46"/>
      <c r="AH26" s="46"/>
      <c r="AI26" s="46"/>
      <c r="AJ26" s="46"/>
      <c r="AK26" s="46"/>
      <c r="AL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row>
    <row r="27" spans="1:96" ht="12.75" customHeight="1">
      <c r="A27" s="46"/>
      <c r="B27" s="462"/>
      <c r="C27" s="46"/>
      <c r="D27" s="46"/>
      <c r="E27" s="46"/>
      <c r="F27" s="46"/>
      <c r="G27" s="46"/>
      <c r="H27" s="46"/>
      <c r="I27" s="46"/>
      <c r="J27" s="46"/>
      <c r="K27" s="46"/>
      <c r="L27" s="46"/>
      <c r="M27" s="1862">
        <f>'Basis &amp; Credits'!AB77</f>
        <v>0</v>
      </c>
      <c r="N27" s="1862"/>
      <c r="O27" s="1862"/>
      <c r="P27" s="1862"/>
      <c r="Q27" s="1862"/>
      <c r="R27" s="46" t="s">
        <v>795</v>
      </c>
      <c r="S27" s="46"/>
      <c r="T27" s="46"/>
      <c r="U27" s="46"/>
      <c r="V27" s="46"/>
      <c r="W27" s="46"/>
      <c r="X27" s="46"/>
      <c r="Y27" s="46"/>
      <c r="Z27" s="46"/>
      <c r="AA27" s="462"/>
      <c r="AB27" s="462"/>
      <c r="AC27" s="462"/>
      <c r="AD27" s="462"/>
      <c r="AE27" s="462"/>
      <c r="AF27" s="46"/>
      <c r="AG27" s="46"/>
      <c r="AH27" s="46"/>
      <c r="AI27" s="46"/>
      <c r="AJ27" s="46"/>
      <c r="AK27" s="46"/>
      <c r="AL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row>
    <row r="28" spans="1:96" ht="12.75" customHeight="1">
      <c r="A28" s="46"/>
      <c r="B28" s="462"/>
      <c r="C28" s="46"/>
      <c r="D28" s="46"/>
      <c r="E28" s="46"/>
      <c r="F28" s="46"/>
      <c r="G28" s="46"/>
      <c r="H28" s="46"/>
      <c r="I28" s="46"/>
      <c r="J28" s="46"/>
      <c r="K28" s="46"/>
      <c r="L28" s="46"/>
      <c r="M28" s="115"/>
      <c r="N28" s="46"/>
      <c r="O28" s="46"/>
      <c r="P28" s="46"/>
      <c r="Q28" s="46"/>
      <c r="R28" s="46"/>
      <c r="S28" s="46"/>
      <c r="T28" s="46"/>
      <c r="U28" s="46"/>
      <c r="V28" s="46"/>
      <c r="W28" s="46"/>
      <c r="X28" s="46"/>
      <c r="Y28" s="46"/>
      <c r="Z28" s="46"/>
      <c r="AA28" s="462"/>
      <c r="AB28" s="462"/>
      <c r="AC28" s="462"/>
      <c r="AD28" s="462"/>
      <c r="AE28" s="462"/>
      <c r="AF28" s="46"/>
      <c r="AG28" s="46"/>
      <c r="AH28" s="46"/>
      <c r="AI28" s="46"/>
      <c r="AJ28" s="46"/>
      <c r="AK28" s="46"/>
      <c r="AL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row>
    <row r="29" spans="1:96" ht="12.75" customHeight="1">
      <c r="A29" s="46" t="s">
        <v>796</v>
      </c>
      <c r="B29" s="462"/>
      <c r="C29" s="46"/>
      <c r="D29" s="46"/>
      <c r="E29" s="46"/>
      <c r="F29" s="46"/>
      <c r="G29" s="46"/>
      <c r="H29" s="46"/>
      <c r="I29" s="46"/>
      <c r="J29" s="46"/>
      <c r="K29" s="46"/>
      <c r="L29" s="46"/>
      <c r="M29" s="115"/>
      <c r="N29" s="46"/>
      <c r="O29" s="46"/>
      <c r="P29" s="46"/>
      <c r="Q29" s="46"/>
      <c r="R29" s="46"/>
      <c r="S29" s="46"/>
      <c r="T29" s="46"/>
      <c r="U29" s="46"/>
      <c r="V29" s="46"/>
      <c r="W29" s="46"/>
      <c r="X29" s="46"/>
      <c r="Y29" s="46"/>
      <c r="Z29" s="46"/>
      <c r="AA29" s="462"/>
      <c r="AB29" s="462"/>
      <c r="AC29" s="462"/>
      <c r="AD29" s="462"/>
      <c r="AE29" s="462"/>
      <c r="AF29" s="46"/>
      <c r="AG29" s="46"/>
      <c r="AH29" s="46"/>
      <c r="AI29" s="46"/>
      <c r="AJ29" s="46"/>
      <c r="AK29" s="46"/>
      <c r="AL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row>
    <row r="30" spans="1:96" ht="12.75" customHeight="1">
      <c r="A30" s="46" t="s">
        <v>797</v>
      </c>
      <c r="B30" s="46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2"/>
      <c r="AZ30" s="2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row>
    <row r="31" spans="1:96" ht="12.75" customHeight="1">
      <c r="A31" s="1577" t="s">
        <v>798</v>
      </c>
      <c r="B31" s="462"/>
      <c r="C31" s="1577"/>
      <c r="D31" s="1577"/>
      <c r="E31" s="1577"/>
      <c r="F31" s="1577"/>
      <c r="G31" s="1577"/>
      <c r="H31" s="1577"/>
      <c r="I31" s="1577"/>
      <c r="J31" s="1577"/>
      <c r="K31" s="1577"/>
      <c r="L31" s="1577"/>
      <c r="M31" s="1577"/>
      <c r="N31" s="1577"/>
      <c r="O31" s="1577"/>
      <c r="P31" s="1577"/>
      <c r="Q31" s="1577"/>
      <c r="R31" s="1577"/>
      <c r="S31" s="1577"/>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row>
    <row r="32" spans="1:96" s="29" customFormat="1" ht="12.75" customHeight="1">
      <c r="A32" s="1577"/>
      <c r="B32" s="462"/>
      <c r="C32" s="1577"/>
      <c r="D32" s="1577"/>
      <c r="E32" s="1577"/>
      <c r="F32" s="1577"/>
      <c r="G32" s="1577"/>
      <c r="H32" s="1577"/>
      <c r="I32" s="1577"/>
      <c r="J32" s="1577"/>
      <c r="K32" s="1577"/>
      <c r="L32" s="1577"/>
      <c r="M32" s="1577"/>
      <c r="N32" s="1577"/>
      <c r="O32" s="1577"/>
      <c r="P32" s="1577"/>
      <c r="Q32" s="1577"/>
      <c r="R32" s="1577"/>
      <c r="S32" s="1577"/>
      <c r="T32" s="1577"/>
      <c r="U32" s="1577"/>
      <c r="V32" s="1577"/>
      <c r="W32" s="1577"/>
      <c r="X32" s="1577"/>
      <c r="Y32" s="1577"/>
      <c r="Z32" s="1577"/>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89" t="s">
        <v>799</v>
      </c>
      <c r="C33" s="589"/>
      <c r="D33" s="589"/>
      <c r="E33" s="589"/>
      <c r="F33" s="589"/>
      <c r="G33" s="589"/>
      <c r="H33" s="589"/>
      <c r="I33" s="589"/>
      <c r="J33" s="589"/>
      <c r="K33" s="589"/>
      <c r="L33" s="589"/>
      <c r="M33" s="589"/>
      <c r="N33" s="589"/>
      <c r="O33" s="1867" t="s">
        <v>800</v>
      </c>
      <c r="P33" s="1867"/>
      <c r="Q33" s="589" t="s">
        <v>801</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82"/>
      <c r="CR33" s="446"/>
    </row>
    <row r="34" spans="1:96" s="29" customFormat="1" ht="12.75" customHeight="1">
      <c r="A34" s="151" t="s">
        <v>802</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803</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0" t="s">
        <v>804</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row>
    <row r="37" spans="1:96" ht="12.75" customHeight="1">
      <c r="A37" s="46" t="s">
        <v>805</v>
      </c>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Z37" s="2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row>
    <row r="38" spans="1:96" ht="12.75" customHeight="1">
      <c r="A38" s="46" t="s">
        <v>806</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Z38" s="2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row>
    <row r="39" spans="1:96"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Z39" s="2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6" ht="12.75" customHeight="1">
      <c r="A40" s="589" t="s">
        <v>807</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6" ht="12.75" customHeight="1">
      <c r="A41" s="595" t="s">
        <v>808</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row>
    <row r="42" spans="1:96" ht="12.75" customHeight="1">
      <c r="A42" s="595" t="s">
        <v>809</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82"/>
      <c r="AM42" s="1582"/>
      <c r="AN42" s="1582"/>
      <c r="AO42" s="1582"/>
      <c r="AP42" s="1582"/>
      <c r="AQ42" s="1582"/>
      <c r="AR42" s="1582"/>
      <c r="AS42" s="1582"/>
      <c r="AT42" s="1582"/>
      <c r="AU42" s="1582"/>
      <c r="AV42" s="1582"/>
      <c r="AW42" s="1582"/>
      <c r="AX42" s="1582"/>
      <c r="AY42" s="1582"/>
      <c r="AZ42" s="2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row>
    <row r="43" spans="1:96" ht="12.75" customHeight="1">
      <c r="A43" s="595" t="s">
        <v>810</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row>
    <row r="44" spans="1:96" ht="12.75" customHeight="1">
      <c r="A44" s="596" t="s">
        <v>811</v>
      </c>
      <c r="B44" s="462"/>
      <c r="C44" s="1577"/>
      <c r="D44" s="1577"/>
      <c r="E44" s="1577"/>
      <c r="F44" s="1577"/>
      <c r="G44" s="1577"/>
      <c r="H44" s="1577"/>
      <c r="I44" s="1577"/>
      <c r="J44" s="1577"/>
      <c r="K44" s="1577"/>
      <c r="L44" s="1577"/>
      <c r="M44" s="1577"/>
      <c r="N44" s="1577"/>
      <c r="O44" s="1577"/>
      <c r="P44" s="1577"/>
      <c r="Q44" s="1577"/>
      <c r="R44" s="1577"/>
      <c r="S44" s="1577"/>
      <c r="T44" s="1577"/>
      <c r="U44" s="1577"/>
      <c r="V44" s="1577"/>
      <c r="W44" s="1577"/>
      <c r="X44" s="1577"/>
      <c r="Y44" s="1577"/>
      <c r="Z44" s="1577"/>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row>
    <row r="45" spans="1:96" ht="12.75" customHeight="1">
      <c r="A45" s="596" t="s">
        <v>812</v>
      </c>
      <c r="B45" s="462"/>
      <c r="C45" s="1577"/>
      <c r="D45" s="1577"/>
      <c r="E45" s="1577"/>
      <c r="F45" s="1577"/>
      <c r="G45" s="1577"/>
      <c r="H45" s="1577"/>
      <c r="I45" s="1577"/>
      <c r="J45" s="1577"/>
      <c r="K45" s="1577"/>
      <c r="L45" s="1577"/>
      <c r="M45" s="1577"/>
      <c r="N45" s="1577"/>
      <c r="O45" s="1577"/>
      <c r="P45" s="1577"/>
      <c r="Q45" s="1577"/>
      <c r="R45" s="1577"/>
      <c r="S45" s="1577"/>
      <c r="T45" s="1577"/>
      <c r="U45" s="1577"/>
      <c r="V45" s="1577"/>
      <c r="W45" s="1577"/>
      <c r="X45" s="1577"/>
      <c r="Y45" s="1577"/>
      <c r="Z45" s="1577"/>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79"/>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row>
    <row r="46" spans="1:96" ht="12.75" customHeight="1">
      <c r="A46" s="596" t="s">
        <v>813</v>
      </c>
      <c r="B46" s="462"/>
      <c r="C46" s="1577"/>
      <c r="D46" s="1577"/>
      <c r="E46" s="1577"/>
      <c r="F46" s="1577"/>
      <c r="G46" s="1577"/>
      <c r="H46" s="1577"/>
      <c r="I46" s="1577"/>
      <c r="J46" s="1577"/>
      <c r="K46" s="1577"/>
      <c r="L46" s="1577"/>
      <c r="M46" s="1577"/>
      <c r="N46" s="1577"/>
      <c r="O46" s="1577"/>
      <c r="P46" s="1577"/>
      <c r="Q46" s="1577"/>
      <c r="R46" s="1577"/>
      <c r="S46" s="1577"/>
      <c r="T46" s="1577"/>
      <c r="U46" s="1577"/>
      <c r="V46" s="1577"/>
      <c r="W46" s="1577"/>
      <c r="X46" s="1577"/>
      <c r="Y46" s="1577"/>
      <c r="Z46" s="1577"/>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row>
    <row r="47" spans="1:96" ht="12.75" customHeight="1">
      <c r="A47" s="596"/>
      <c r="B47" s="462"/>
      <c r="C47" s="1577"/>
      <c r="D47" s="1577"/>
      <c r="E47" s="1577"/>
      <c r="F47" s="1577"/>
      <c r="G47" s="1577"/>
      <c r="H47" s="1577"/>
      <c r="I47" s="1577"/>
      <c r="J47" s="1577"/>
      <c r="K47" s="1577"/>
      <c r="L47" s="1577"/>
      <c r="M47" s="1577"/>
      <c r="N47" s="1577"/>
      <c r="O47" s="1577"/>
      <c r="P47" s="1577"/>
      <c r="Q47" s="1577"/>
      <c r="R47" s="1577"/>
      <c r="S47" s="1577"/>
      <c r="T47" s="1577"/>
      <c r="U47" s="1577"/>
      <c r="V47" s="1577"/>
      <c r="W47" s="1577"/>
      <c r="X47" s="1577"/>
      <c r="Y47" s="1577"/>
      <c r="Z47" s="1577"/>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row>
    <row r="48" spans="1:96" ht="12.75" customHeight="1">
      <c r="A48" s="597" t="s">
        <v>814</v>
      </c>
      <c r="B48" s="462"/>
      <c r="C48" s="1577"/>
      <c r="D48" s="1577"/>
      <c r="E48" s="1577"/>
      <c r="F48" s="1577"/>
      <c r="G48" s="1577"/>
      <c r="H48" s="1577"/>
      <c r="I48" s="1577"/>
      <c r="J48" s="1577"/>
      <c r="K48" s="1577"/>
      <c r="L48" s="1577"/>
      <c r="M48" s="1577"/>
      <c r="N48" s="1577"/>
      <c r="O48" s="1577"/>
      <c r="P48" s="1577"/>
      <c r="Q48" s="1577"/>
      <c r="R48" s="1577"/>
      <c r="S48" s="1577"/>
      <c r="T48" s="1577"/>
      <c r="U48" s="1577"/>
      <c r="V48" s="1577"/>
      <c r="W48" s="1577"/>
      <c r="X48" s="1577"/>
      <c r="Y48" s="1577"/>
      <c r="Z48" s="1577"/>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row>
    <row r="49" spans="1:52" ht="12.75" customHeight="1">
      <c r="A49" s="1577" t="s">
        <v>815</v>
      </c>
      <c r="B49" s="462"/>
      <c r="C49" s="1577"/>
      <c r="D49" s="1577"/>
      <c r="E49" s="1577"/>
      <c r="F49" s="1577"/>
      <c r="G49" s="1577"/>
      <c r="H49" s="1577"/>
      <c r="I49" s="1577"/>
      <c r="J49" s="1577"/>
      <c r="K49" s="1577"/>
      <c r="L49" s="1577"/>
      <c r="M49" s="1577"/>
      <c r="N49" s="1577"/>
      <c r="O49" s="1577"/>
      <c r="P49" s="1577"/>
      <c r="Q49" s="1577"/>
      <c r="R49" s="1577"/>
      <c r="S49" s="1577"/>
      <c r="T49" s="1577"/>
      <c r="U49" s="1577"/>
      <c r="V49" s="1577"/>
      <c r="W49" s="1577"/>
      <c r="X49" s="1577"/>
      <c r="Y49" s="1577"/>
      <c r="Z49" s="1577"/>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77" t="s">
        <v>816</v>
      </c>
      <c r="B50" s="462"/>
      <c r="C50" s="1577"/>
      <c r="D50" s="1577"/>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77" t="s">
        <v>817</v>
      </c>
      <c r="B51" s="462"/>
      <c r="C51" s="1577"/>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77" t="s">
        <v>818</v>
      </c>
      <c r="B52" s="462"/>
      <c r="C52" s="1577"/>
      <c r="D52" s="1577"/>
      <c r="E52" s="1577"/>
      <c r="F52" s="1577"/>
      <c r="G52" s="1577"/>
      <c r="H52" s="1577"/>
      <c r="I52" s="1577"/>
      <c r="J52" s="1577"/>
      <c r="K52" s="1577"/>
      <c r="L52" s="1577"/>
      <c r="M52" s="1577"/>
      <c r="N52" s="1577"/>
      <c r="O52" s="1577"/>
      <c r="P52" s="1577"/>
      <c r="Q52" s="1577"/>
      <c r="R52" s="1577"/>
      <c r="S52" s="1577"/>
      <c r="T52" s="1577"/>
      <c r="U52" s="1577"/>
      <c r="V52" s="1577"/>
      <c r="W52" s="1577"/>
      <c r="X52" s="1577"/>
      <c r="Y52" s="1577"/>
      <c r="Z52" s="1577"/>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2"/>
      <c r="B53" s="462"/>
      <c r="C53" s="1577"/>
      <c r="D53" s="1577"/>
      <c r="E53" s="1577"/>
      <c r="F53" s="1577"/>
      <c r="G53" s="1577"/>
      <c r="H53" s="1577"/>
      <c r="I53" s="1577"/>
      <c r="J53" s="1577"/>
      <c r="K53" s="1577"/>
      <c r="L53" s="1577"/>
      <c r="M53" s="1577"/>
      <c r="N53" s="1577"/>
      <c r="O53" s="1577"/>
      <c r="P53" s="1577"/>
      <c r="Q53" s="1577"/>
      <c r="R53" s="1577"/>
      <c r="S53" s="1577"/>
      <c r="T53" s="1577"/>
      <c r="U53" s="1577"/>
      <c r="V53" s="1577"/>
      <c r="W53" s="1577"/>
      <c r="X53" s="1577"/>
      <c r="Y53" s="1577"/>
      <c r="Z53" s="1577"/>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77" t="s">
        <v>819</v>
      </c>
      <c r="B54" s="462"/>
      <c r="C54" s="1577"/>
      <c r="D54" s="1577"/>
      <c r="E54" s="1577"/>
      <c r="F54" s="1577"/>
      <c r="G54" s="1577"/>
      <c r="H54" s="1577"/>
      <c r="I54" s="1577"/>
      <c r="J54" s="1577"/>
      <c r="K54" s="1577"/>
      <c r="L54" s="1577"/>
      <c r="M54" s="1577"/>
      <c r="N54" s="1577"/>
      <c r="O54" s="1577"/>
      <c r="P54" s="1577"/>
      <c r="Q54" s="1577"/>
      <c r="R54" s="1577"/>
      <c r="S54" s="1577"/>
      <c r="T54" s="1577"/>
      <c r="U54" s="1577"/>
      <c r="V54" s="1577"/>
      <c r="W54" s="1577"/>
      <c r="X54" s="1577"/>
      <c r="Y54" s="1577"/>
      <c r="Z54" s="1577"/>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77" t="s">
        <v>820</v>
      </c>
      <c r="B55" s="462"/>
      <c r="C55" s="1577"/>
      <c r="D55" s="1577"/>
      <c r="E55" s="1577"/>
      <c r="F55" s="1577"/>
      <c r="G55" s="1577"/>
      <c r="H55" s="1577"/>
      <c r="I55" s="1577"/>
      <c r="J55" s="1577"/>
      <c r="K55" s="1577"/>
      <c r="L55" s="1577"/>
      <c r="M55" s="1577"/>
      <c r="N55" s="1577"/>
      <c r="O55" s="1577"/>
      <c r="P55" s="1577"/>
      <c r="Q55" s="1577"/>
      <c r="R55" s="1577"/>
      <c r="S55" s="1577"/>
      <c r="T55" s="1577"/>
      <c r="U55" s="1577"/>
      <c r="V55" s="1577"/>
      <c r="W55" s="1577"/>
      <c r="X55" s="1577"/>
      <c r="Y55" s="1577"/>
      <c r="Z55" s="1577"/>
      <c r="AA55" s="22"/>
      <c r="AB55" s="22"/>
      <c r="AC55" s="22"/>
      <c r="AD55" s="22"/>
      <c r="AE55" s="22"/>
      <c r="AF55" s="22"/>
      <c r="AG55" s="22"/>
      <c r="AH55" s="22"/>
      <c r="AI55" s="22"/>
      <c r="AJ55" s="22"/>
      <c r="AK55" s="115"/>
      <c r="AL55" s="1579"/>
      <c r="AM55" s="1582"/>
      <c r="AN55" s="1582"/>
      <c r="AO55" s="1582"/>
      <c r="AP55" s="1582"/>
      <c r="AQ55" s="1582"/>
      <c r="AR55" s="1582"/>
      <c r="AS55" s="1582"/>
      <c r="AT55" s="1582"/>
      <c r="AU55" s="1582"/>
      <c r="AV55" s="1582"/>
      <c r="AW55" s="1582"/>
      <c r="AX55" s="1582"/>
      <c r="AY55" s="1582"/>
      <c r="AZ55" s="24"/>
    </row>
    <row r="56" spans="1:52" ht="12.75" customHeight="1">
      <c r="A56" s="1577" t="s">
        <v>821</v>
      </c>
      <c r="B56" s="462"/>
      <c r="C56" s="1577"/>
      <c r="D56" s="1577"/>
      <c r="E56" s="1577"/>
      <c r="F56" s="1577"/>
      <c r="G56" s="1577"/>
      <c r="H56" s="1577"/>
      <c r="I56" s="1577"/>
      <c r="J56" s="1577"/>
      <c r="K56" s="1577"/>
      <c r="L56" s="1577"/>
      <c r="M56" s="1577"/>
      <c r="N56" s="1577"/>
      <c r="O56" s="1577"/>
      <c r="P56" s="1577"/>
      <c r="Q56" s="1577"/>
      <c r="R56" s="1577"/>
      <c r="S56" s="1577"/>
      <c r="T56" s="1577"/>
      <c r="U56" s="1577"/>
      <c r="V56" s="1577"/>
      <c r="W56" s="1577"/>
      <c r="X56" s="1577"/>
      <c r="Y56" s="1577"/>
      <c r="Z56" s="1577"/>
      <c r="AA56" s="22"/>
      <c r="AB56" s="22"/>
      <c r="AC56" s="22"/>
      <c r="AD56" s="22"/>
      <c r="AE56" s="22"/>
      <c r="AF56" s="22"/>
      <c r="AG56" s="22"/>
      <c r="AH56" s="22"/>
      <c r="AI56" s="22"/>
      <c r="AJ56" s="22"/>
      <c r="AK56" s="115"/>
      <c r="AL56" s="1579"/>
      <c r="AM56" s="1582"/>
      <c r="AN56" s="1582"/>
      <c r="AO56" s="1582"/>
      <c r="AP56" s="1582"/>
      <c r="AQ56" s="1582"/>
      <c r="AR56" s="1582"/>
      <c r="AS56" s="1582"/>
      <c r="AT56" s="1582"/>
      <c r="AU56" s="1582"/>
      <c r="AV56" s="1582"/>
      <c r="AW56" s="1582"/>
      <c r="AX56" s="1582"/>
      <c r="AY56" s="1582"/>
      <c r="AZ56" s="1579"/>
    </row>
    <row r="57" spans="1:52" ht="12.75">
      <c r="A57" s="462"/>
      <c r="B57" s="462"/>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22"/>
      <c r="AB57" s="22"/>
      <c r="AC57" s="22"/>
      <c r="AD57" s="22"/>
      <c r="AE57" s="22"/>
      <c r="AF57" s="22"/>
      <c r="AG57" s="22"/>
      <c r="AH57" s="22"/>
      <c r="AI57" s="22"/>
      <c r="AJ57" s="22"/>
      <c r="AK57" s="115"/>
      <c r="AL57" s="1579"/>
      <c r="AM57" s="1582"/>
      <c r="AN57" s="1582"/>
      <c r="AO57" s="1582"/>
      <c r="AP57" s="1582"/>
      <c r="AQ57" s="1582"/>
      <c r="AR57" s="1582"/>
      <c r="AS57" s="1582"/>
      <c r="AT57" s="1582"/>
      <c r="AU57" s="1582"/>
      <c r="AV57" s="1582"/>
      <c r="AW57" s="1582"/>
      <c r="AX57" s="1582"/>
      <c r="AY57" s="1582"/>
      <c r="AZ57" s="1579"/>
    </row>
    <row r="58" spans="1:52" ht="12.75">
      <c r="A58" s="1577" t="s">
        <v>822</v>
      </c>
      <c r="B58" s="462"/>
      <c r="C58" s="1577"/>
      <c r="D58" s="1577"/>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22"/>
      <c r="AB58" s="22"/>
      <c r="AC58" s="22"/>
      <c r="AD58" s="22"/>
      <c r="AE58" s="22"/>
      <c r="AF58" s="22"/>
      <c r="AG58" s="22"/>
      <c r="AH58" s="22"/>
      <c r="AI58" s="22"/>
      <c r="AJ58" s="22"/>
      <c r="AK58" s="115"/>
      <c r="AL58" s="1579"/>
      <c r="AM58" s="1582"/>
      <c r="AN58" s="1582"/>
      <c r="AO58" s="1582"/>
      <c r="AP58" s="1582"/>
      <c r="AQ58" s="1582"/>
      <c r="AR58" s="1582"/>
      <c r="AS58" s="1582"/>
      <c r="AT58" s="1582"/>
      <c r="AU58" s="1582"/>
      <c r="AV58" s="1582"/>
      <c r="AW58" s="1582"/>
      <c r="AX58" s="1582"/>
      <c r="AY58" s="1582"/>
      <c r="AZ58" s="1579"/>
    </row>
    <row r="59" spans="1:52" ht="12.75">
      <c r="A59" s="596" t="s">
        <v>823</v>
      </c>
      <c r="B59" s="462"/>
      <c r="C59" s="1577"/>
      <c r="D59" s="1577"/>
      <c r="E59" s="1577"/>
      <c r="F59" s="1577"/>
      <c r="G59" s="1577"/>
      <c r="H59" s="1577"/>
      <c r="I59" s="1577"/>
      <c r="J59" s="1577"/>
      <c r="K59" s="1577"/>
      <c r="L59" s="1577"/>
      <c r="M59" s="1577"/>
      <c r="N59" s="1577"/>
      <c r="O59" s="1577"/>
      <c r="P59" s="1577"/>
      <c r="Q59" s="1577"/>
      <c r="R59" s="1577"/>
      <c r="S59" s="1577"/>
      <c r="T59" s="1577"/>
      <c r="U59" s="1577"/>
      <c r="V59" s="1577"/>
      <c r="W59" s="1577"/>
      <c r="X59" s="1577"/>
      <c r="Y59" s="1577"/>
      <c r="Z59" s="1577"/>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824</v>
      </c>
      <c r="B60" s="462"/>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6" t="s">
        <v>825</v>
      </c>
      <c r="B61" s="462"/>
      <c r="C61" s="1577"/>
      <c r="D61" s="1577"/>
      <c r="E61" s="1577"/>
      <c r="F61" s="1577"/>
      <c r="G61" s="1577"/>
      <c r="H61" s="1577"/>
      <c r="I61" s="1577"/>
      <c r="J61" s="1577"/>
      <c r="K61" s="1577"/>
      <c r="L61" s="1577"/>
      <c r="M61" s="1577"/>
      <c r="N61" s="1577"/>
      <c r="O61" s="1577"/>
      <c r="P61" s="1577"/>
      <c r="Q61" s="1577"/>
      <c r="R61" s="1577"/>
      <c r="S61" s="1577"/>
      <c r="T61" s="1577"/>
      <c r="U61" s="1577"/>
      <c r="V61" s="1577"/>
      <c r="W61" s="1577"/>
      <c r="X61" s="1577"/>
      <c r="Y61" s="1577"/>
      <c r="Z61" s="1577"/>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577" t="s">
        <v>826</v>
      </c>
      <c r="B62" s="462"/>
      <c r="C62" s="1577"/>
      <c r="D62" s="1577"/>
      <c r="E62" s="1577"/>
      <c r="F62" s="1577"/>
      <c r="G62" s="1577"/>
      <c r="H62" s="1577"/>
      <c r="I62" s="1577"/>
      <c r="J62" s="1577"/>
      <c r="K62" s="1577"/>
      <c r="L62" s="1577"/>
      <c r="M62" s="1577"/>
      <c r="N62" s="1577"/>
      <c r="O62" s="1577"/>
      <c r="P62" s="1577"/>
      <c r="Q62" s="1577"/>
      <c r="R62" s="1577"/>
      <c r="S62" s="1577"/>
      <c r="T62" s="1577"/>
      <c r="U62" s="1577"/>
      <c r="V62" s="1577"/>
      <c r="W62" s="1577"/>
      <c r="X62" s="1577"/>
      <c r="Y62" s="1577"/>
      <c r="Z62" s="1577"/>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77" t="s">
        <v>827</v>
      </c>
      <c r="B63" s="462"/>
      <c r="C63" s="1577"/>
      <c r="D63" s="1577"/>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2"/>
      <c r="B64" s="462"/>
      <c r="C64" s="1577"/>
      <c r="D64" s="1577"/>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6" t="s">
        <v>828</v>
      </c>
      <c r="B65" s="462"/>
      <c r="C65" s="1561"/>
      <c r="D65" s="1561"/>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24"/>
      <c r="AB65" s="24"/>
      <c r="AC65" s="24"/>
      <c r="AD65" s="24"/>
      <c r="AE65" s="24"/>
      <c r="AF65" s="24"/>
      <c r="AG65" s="24"/>
      <c r="AH65" s="24"/>
      <c r="AI65" s="24"/>
      <c r="AJ65" s="24"/>
      <c r="AK65" s="24"/>
      <c r="AL65" s="24"/>
      <c r="AM65" s="1207"/>
      <c r="AN65" s="1207"/>
      <c r="AO65" s="1207"/>
      <c r="AP65" s="1207"/>
      <c r="AQ65" s="1207"/>
      <c r="AR65" s="1207"/>
      <c r="AS65" s="1207"/>
      <c r="AT65" s="1207"/>
      <c r="AU65" s="1207"/>
      <c r="AV65" s="1207"/>
      <c r="AW65" s="1207"/>
      <c r="AX65" s="1207"/>
      <c r="AY65" s="1207"/>
      <c r="AZ65" s="22"/>
    </row>
    <row r="66" spans="1:52" ht="12.75">
      <c r="A66" s="596" t="s">
        <v>829</v>
      </c>
      <c r="B66" s="462"/>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24"/>
      <c r="AB66" s="24"/>
      <c r="AC66" s="24"/>
      <c r="AD66" s="24"/>
      <c r="AE66" s="24"/>
      <c r="AF66" s="24"/>
      <c r="AG66" s="24"/>
      <c r="AH66" s="24"/>
      <c r="AI66" s="24"/>
      <c r="AJ66" s="24"/>
      <c r="AK66" s="24"/>
      <c r="AL66" s="24"/>
      <c r="AM66" s="1207"/>
      <c r="AN66" s="1207"/>
      <c r="AO66" s="1207"/>
      <c r="AP66" s="1207"/>
      <c r="AQ66" s="1207"/>
      <c r="AR66" s="1207"/>
      <c r="AS66" s="1207"/>
      <c r="AT66" s="1207"/>
      <c r="AU66" s="1207"/>
      <c r="AV66" s="1207"/>
      <c r="AW66" s="1207"/>
      <c r="AX66" s="1207"/>
      <c r="AY66" s="1207"/>
      <c r="AZ66" s="22"/>
    </row>
    <row r="67" spans="1:52" ht="12.75" customHeight="1">
      <c r="A67" s="462"/>
      <c r="B67" s="462"/>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79"/>
      <c r="AB67" s="1579"/>
      <c r="AC67" s="1579"/>
      <c r="AD67" s="1579"/>
      <c r="AE67" s="1579"/>
      <c r="AF67" s="1579"/>
      <c r="AG67" s="1579"/>
      <c r="AH67" s="1579"/>
      <c r="AI67" s="1579"/>
      <c r="AJ67" s="1579"/>
      <c r="AK67" s="1579"/>
      <c r="AL67" s="1579"/>
      <c r="AM67" s="1582"/>
      <c r="AN67" s="1582"/>
      <c r="AO67" s="1582"/>
      <c r="AP67" s="1582"/>
      <c r="AQ67" s="1582"/>
      <c r="AR67" s="1582"/>
      <c r="AS67" s="1582"/>
      <c r="AT67" s="1582"/>
      <c r="AU67" s="1582"/>
      <c r="AV67" s="1582"/>
      <c r="AW67" s="1582"/>
      <c r="AX67" s="1582"/>
      <c r="AY67" s="1582"/>
      <c r="AZ67" s="22"/>
    </row>
    <row r="68" spans="1:52" ht="12.75" customHeight="1">
      <c r="A68" s="1561" t="s">
        <v>830</v>
      </c>
      <c r="B68" s="462"/>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79"/>
      <c r="AB68" s="1579"/>
      <c r="AC68" s="1579"/>
      <c r="AD68" s="1579"/>
      <c r="AE68" s="1579"/>
      <c r="AF68" s="1579"/>
      <c r="AG68" s="1579"/>
      <c r="AH68" s="1579"/>
      <c r="AI68" s="1579"/>
      <c r="AJ68" s="1579"/>
      <c r="AK68" s="1579"/>
      <c r="AL68" s="1579"/>
      <c r="AM68" s="1582"/>
      <c r="AN68" s="1582"/>
      <c r="AO68" s="1582"/>
      <c r="AP68" s="1582"/>
      <c r="AQ68" s="1582"/>
      <c r="AR68" s="1582"/>
      <c r="AS68" s="1582"/>
      <c r="AT68" s="1582"/>
      <c r="AU68" s="1582"/>
      <c r="AV68" s="1582"/>
      <c r="AW68" s="1582"/>
      <c r="AX68" s="1582"/>
      <c r="AY68" s="1582"/>
      <c r="AZ68" s="22"/>
    </row>
    <row r="69" spans="1:52" ht="12.75" customHeight="1">
      <c r="A69" s="1561" t="s">
        <v>831</v>
      </c>
      <c r="B69" s="462"/>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79"/>
      <c r="AB69" s="1579"/>
      <c r="AC69" s="1579"/>
      <c r="AD69" s="1579"/>
      <c r="AE69" s="1579"/>
      <c r="AF69" s="1579"/>
      <c r="AG69" s="1579"/>
      <c r="AH69" s="1579"/>
      <c r="AI69" s="1579"/>
      <c r="AJ69" s="1579"/>
      <c r="AK69" s="1579"/>
      <c r="AL69" s="1579"/>
      <c r="AM69" s="1582"/>
      <c r="AN69" s="1582"/>
      <c r="AO69" s="1582"/>
      <c r="AP69" s="1582"/>
      <c r="AQ69" s="1582"/>
      <c r="AR69" s="1582"/>
      <c r="AS69" s="1582"/>
      <c r="AT69" s="1582"/>
      <c r="AU69" s="1582"/>
      <c r="AV69" s="1582"/>
      <c r="AW69" s="1582"/>
      <c r="AX69" s="1582"/>
      <c r="AY69" s="1582"/>
      <c r="AZ69" s="22"/>
    </row>
    <row r="70" spans="1:52" ht="12.75" customHeight="1">
      <c r="A70" s="462"/>
      <c r="B70" s="462"/>
      <c r="C70" s="1577"/>
      <c r="D70" s="1577"/>
      <c r="E70" s="1577"/>
      <c r="F70" s="1577"/>
      <c r="G70" s="1577"/>
      <c r="H70" s="1577"/>
      <c r="I70" s="1577"/>
      <c r="J70" s="1577"/>
      <c r="K70" s="1577"/>
      <c r="L70" s="1577"/>
      <c r="M70" s="1577"/>
      <c r="N70" s="1577"/>
      <c r="O70" s="1577"/>
      <c r="P70" s="1577"/>
      <c r="Q70" s="1577"/>
      <c r="R70" s="1577"/>
      <c r="S70" s="1577"/>
      <c r="T70" s="1577"/>
      <c r="U70" s="1577"/>
      <c r="V70" s="1577"/>
      <c r="W70" s="1577"/>
      <c r="X70" s="1577"/>
      <c r="Y70" s="1577"/>
      <c r="Z70" s="1577"/>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6" t="s">
        <v>832</v>
      </c>
      <c r="B71" s="462"/>
      <c r="C71" s="1577"/>
      <c r="D71" s="1577"/>
      <c r="E71" s="1577"/>
      <c r="F71" s="1577"/>
      <c r="G71" s="1577"/>
      <c r="H71" s="1577"/>
      <c r="I71" s="1577"/>
      <c r="J71" s="1577"/>
      <c r="K71" s="1577"/>
      <c r="L71" s="1577"/>
      <c r="M71" s="1577"/>
      <c r="N71" s="1577"/>
      <c r="O71" s="1577"/>
      <c r="P71" s="1577"/>
      <c r="Q71" s="1577"/>
      <c r="R71" s="1577"/>
      <c r="S71" s="1577"/>
      <c r="T71" s="1577"/>
      <c r="U71" s="1577"/>
      <c r="V71" s="1577"/>
      <c r="W71" s="1577"/>
      <c r="X71" s="1577"/>
      <c r="Y71" s="1577"/>
      <c r="Z71" s="1577"/>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431" t="s">
        <v>833</v>
      </c>
      <c r="B72" s="462"/>
      <c r="C72" s="1577"/>
      <c r="D72" s="1577"/>
      <c r="E72" s="1577"/>
      <c r="F72" s="1577"/>
      <c r="G72" s="1577"/>
      <c r="H72" s="1577"/>
      <c r="I72" s="1577"/>
      <c r="J72" s="1577"/>
      <c r="K72" s="1577"/>
      <c r="L72" s="1577"/>
      <c r="M72" s="1577"/>
      <c r="N72" s="1577"/>
      <c r="O72" s="1577"/>
      <c r="P72" s="1577"/>
      <c r="Q72" s="1577"/>
      <c r="R72" s="1577"/>
      <c r="S72" s="1577"/>
      <c r="T72" s="1577"/>
      <c r="U72" s="1577"/>
      <c r="V72" s="1577"/>
      <c r="W72" s="1577"/>
      <c r="X72" s="1577"/>
      <c r="Y72" s="1577"/>
      <c r="Z72" s="1577"/>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432" t="s">
        <v>834</v>
      </c>
      <c r="B73" s="462"/>
      <c r="C73" s="1577"/>
      <c r="D73" s="1577"/>
      <c r="E73" s="1577"/>
      <c r="F73" s="1577"/>
      <c r="G73" s="1577"/>
      <c r="H73" s="1577"/>
      <c r="I73" s="1577"/>
      <c r="J73" s="1577"/>
      <c r="K73" s="1577"/>
      <c r="L73" s="1577"/>
      <c r="M73" s="1577"/>
      <c r="N73" s="1577"/>
      <c r="O73" s="1577"/>
      <c r="P73" s="1577"/>
      <c r="Q73" s="1577"/>
      <c r="R73" s="1577"/>
      <c r="S73" s="1577"/>
      <c r="T73" s="1577"/>
      <c r="U73" s="1577"/>
      <c r="V73" s="1577"/>
      <c r="W73" s="1577"/>
      <c r="X73" s="1577"/>
      <c r="Y73" s="1577"/>
      <c r="Z73" s="1577"/>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835</v>
      </c>
      <c r="B74" s="462"/>
      <c r="C74" s="1577"/>
      <c r="D74" s="1577"/>
      <c r="E74" s="1577"/>
      <c r="F74" s="1577"/>
      <c r="G74" s="1577"/>
      <c r="H74" s="1577"/>
      <c r="I74" s="1577"/>
      <c r="J74" s="1577"/>
      <c r="K74" s="1577"/>
      <c r="L74" s="1577"/>
      <c r="M74" s="1577"/>
      <c r="N74" s="1577"/>
      <c r="O74" s="1577"/>
      <c r="P74" s="1577"/>
      <c r="Q74" s="1577"/>
      <c r="R74" s="1577"/>
      <c r="S74" s="1577"/>
      <c r="T74" s="1577"/>
      <c r="U74" s="1577"/>
      <c r="V74" s="1577"/>
      <c r="W74" s="1577"/>
      <c r="X74" s="1577"/>
      <c r="Y74" s="1577"/>
      <c r="Z74" s="1577"/>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9" customHeight="1">
      <c r="A75" s="462"/>
      <c r="B75" s="462"/>
      <c r="C75" s="1577"/>
      <c r="D75" s="1577"/>
      <c r="E75" s="1577"/>
      <c r="F75" s="1577"/>
      <c r="G75" s="1577"/>
      <c r="H75" s="1577"/>
      <c r="I75" s="1577"/>
      <c r="J75" s="1577"/>
      <c r="K75" s="1577"/>
      <c r="L75" s="1577"/>
      <c r="M75" s="1577"/>
      <c r="N75" s="1577"/>
      <c r="O75" s="1577"/>
      <c r="P75" s="1577"/>
      <c r="Q75" s="1577"/>
      <c r="R75" s="1577"/>
      <c r="S75" s="1577"/>
      <c r="T75" s="1577"/>
      <c r="U75" s="1577"/>
      <c r="V75" s="1577"/>
      <c r="W75" s="1577"/>
      <c r="X75" s="1577"/>
      <c r="Y75" s="1577"/>
      <c r="Z75" s="1577"/>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9" customHeight="1">
      <c r="A76" s="596" t="s">
        <v>836</v>
      </c>
      <c r="B76" s="462"/>
      <c r="C76" s="1577"/>
      <c r="D76" s="1577"/>
      <c r="E76" s="1577"/>
      <c r="F76" s="1577"/>
      <c r="G76" s="1577"/>
      <c r="H76" s="1577"/>
      <c r="I76" s="1577"/>
      <c r="J76" s="1577"/>
      <c r="K76" s="1577"/>
      <c r="L76" s="1577"/>
      <c r="M76" s="1577"/>
      <c r="N76" s="1577"/>
      <c r="O76" s="1577"/>
      <c r="P76" s="1577"/>
      <c r="Q76" s="1577"/>
      <c r="R76" s="1577"/>
      <c r="S76" s="1577"/>
      <c r="T76" s="1577"/>
      <c r="U76" s="1577"/>
      <c r="V76" s="1577"/>
      <c r="W76" s="1577"/>
      <c r="X76" s="1577"/>
      <c r="Y76" s="1577"/>
      <c r="Z76" s="1577"/>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837</v>
      </c>
      <c r="B77" s="462"/>
      <c r="C77" s="1577"/>
      <c r="D77" s="1577"/>
      <c r="E77" s="1577"/>
      <c r="F77" s="1577"/>
      <c r="G77" s="1577"/>
      <c r="H77" s="1577"/>
      <c r="I77" s="1577"/>
      <c r="J77" s="1577"/>
      <c r="K77" s="1577"/>
      <c r="L77" s="1577"/>
      <c r="M77" s="1577"/>
      <c r="N77" s="1577"/>
      <c r="O77" s="1577"/>
      <c r="P77" s="1577"/>
      <c r="Q77" s="1577"/>
      <c r="R77" s="1577"/>
      <c r="S77" s="1577"/>
      <c r="T77" s="1577"/>
      <c r="U77" s="1577"/>
      <c r="V77" s="1577"/>
      <c r="W77" s="1577"/>
      <c r="X77" s="1577"/>
      <c r="Y77" s="1577"/>
      <c r="Z77" s="1577"/>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2"/>
      <c r="B78" s="462"/>
      <c r="C78" s="1577"/>
      <c r="D78" s="1577"/>
      <c r="E78" s="1577"/>
      <c r="F78" s="1577"/>
      <c r="G78" s="1577"/>
      <c r="H78" s="1577"/>
      <c r="I78" s="1577"/>
      <c r="J78" s="1577"/>
      <c r="K78" s="1577"/>
      <c r="L78" s="1577"/>
      <c r="M78" s="1577"/>
      <c r="N78" s="1577"/>
      <c r="O78" s="1577"/>
      <c r="P78" s="1577"/>
      <c r="Q78" s="1577"/>
      <c r="R78" s="1577"/>
      <c r="S78" s="1577"/>
      <c r="T78" s="1577"/>
      <c r="U78" s="1577"/>
      <c r="V78" s="1577"/>
      <c r="W78" s="1577"/>
      <c r="X78" s="1577"/>
      <c r="Y78" s="1577"/>
      <c r="Z78" s="1577"/>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577" t="s">
        <v>838</v>
      </c>
      <c r="B79" s="462"/>
      <c r="C79" s="1577"/>
      <c r="D79" s="1577"/>
      <c r="E79" s="1577"/>
      <c r="F79" s="1577"/>
      <c r="G79" s="1577"/>
      <c r="H79" s="1577"/>
      <c r="I79" s="1577"/>
      <c r="J79" s="1577"/>
      <c r="K79" s="1577"/>
      <c r="L79" s="1577"/>
      <c r="M79" s="1577"/>
      <c r="N79" s="1577"/>
      <c r="O79" s="1577"/>
      <c r="P79" s="1577"/>
      <c r="Q79" s="1577"/>
      <c r="R79" s="1577"/>
      <c r="S79" s="1577"/>
      <c r="T79" s="1577"/>
      <c r="U79" s="1577"/>
      <c r="V79" s="1577"/>
      <c r="W79" s="1577"/>
      <c r="X79" s="1577"/>
      <c r="Y79" s="1577"/>
      <c r="Z79" s="1577"/>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77" t="s">
        <v>839</v>
      </c>
      <c r="B80" s="462"/>
      <c r="C80" s="1577"/>
      <c r="D80" s="1577"/>
      <c r="E80" s="1577"/>
      <c r="F80" s="1577"/>
      <c r="G80" s="1577"/>
      <c r="H80" s="1577"/>
      <c r="I80" s="1577"/>
      <c r="J80" s="1577"/>
      <c r="K80" s="1577"/>
      <c r="L80" s="1577"/>
      <c r="M80" s="1577"/>
      <c r="N80" s="1577"/>
      <c r="O80" s="1577"/>
      <c r="P80" s="1577"/>
      <c r="Q80" s="1577"/>
      <c r="R80" s="1577"/>
      <c r="S80" s="1577"/>
      <c r="T80" s="1577"/>
      <c r="U80" s="1577"/>
      <c r="V80" s="1577"/>
      <c r="W80" s="1577"/>
      <c r="X80" s="1577"/>
      <c r="Y80" s="1577"/>
      <c r="Z80" s="1577"/>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2"/>
      <c r="B81" s="462"/>
      <c r="C81" s="1577"/>
      <c r="D81" s="1577"/>
      <c r="E81" s="1577"/>
      <c r="F81" s="1577"/>
      <c r="G81" s="1577"/>
      <c r="H81" s="1577"/>
      <c r="I81" s="1577"/>
      <c r="J81" s="1577"/>
      <c r="K81" s="1577"/>
      <c r="L81" s="1577"/>
      <c r="M81" s="1577"/>
      <c r="N81" s="1577"/>
      <c r="O81" s="1577"/>
      <c r="P81" s="1577"/>
      <c r="Q81" s="1577"/>
      <c r="R81" s="1577"/>
      <c r="S81" s="1577"/>
      <c r="T81" s="1577"/>
      <c r="U81" s="1577"/>
      <c r="V81" s="1577"/>
      <c r="W81" s="1577"/>
      <c r="X81" s="1577"/>
      <c r="Y81" s="1577"/>
      <c r="Z81" s="1577"/>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row>
    <row r="82" spans="1:96" ht="12.75">
      <c r="A82" s="596" t="s">
        <v>840</v>
      </c>
      <c r="B82" s="462"/>
      <c r="C82" s="1577"/>
      <c r="D82" s="1577"/>
      <c r="E82" s="1577"/>
      <c r="F82" s="1577"/>
      <c r="G82" s="1577"/>
      <c r="H82" s="1577"/>
      <c r="I82" s="1577"/>
      <c r="J82" s="1577"/>
      <c r="K82" s="1577"/>
      <c r="L82" s="1577"/>
      <c r="M82" s="1577"/>
      <c r="N82" s="1577"/>
      <c r="O82" s="1577"/>
      <c r="P82" s="1577"/>
      <c r="Q82" s="1577"/>
      <c r="R82" s="1577"/>
      <c r="S82" s="1577"/>
      <c r="T82" s="1577"/>
      <c r="U82" s="1577"/>
      <c r="V82" s="1577"/>
      <c r="W82" s="1577"/>
      <c r="X82" s="1577"/>
      <c r="Y82" s="1577"/>
      <c r="Z82" s="1577"/>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row>
    <row r="83" spans="1:96" ht="12.75">
      <c r="A83" s="1577" t="s">
        <v>841</v>
      </c>
      <c r="B83" s="462"/>
      <c r="C83" s="1577"/>
      <c r="D83" s="1577"/>
      <c r="E83" s="1577"/>
      <c r="F83" s="1577"/>
      <c r="G83" s="1577"/>
      <c r="H83" s="1577"/>
      <c r="I83" s="1577"/>
      <c r="J83" s="1577"/>
      <c r="K83" s="1577"/>
      <c r="L83" s="1577"/>
      <c r="M83" s="1577"/>
      <c r="N83" s="1577"/>
      <c r="O83" s="1577"/>
      <c r="P83" s="1577"/>
      <c r="Q83" s="1577"/>
      <c r="R83" s="1577"/>
      <c r="S83" s="1577"/>
      <c r="T83" s="1577"/>
      <c r="U83" s="1577"/>
      <c r="V83" s="1577"/>
      <c r="W83" s="1577"/>
      <c r="X83" s="1577"/>
      <c r="Y83" s="1577"/>
      <c r="Z83" s="1577"/>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row>
    <row r="84" spans="1:96" ht="12.75" customHeight="1">
      <c r="A84" s="1577" t="s">
        <v>842</v>
      </c>
      <c r="B84" s="462"/>
      <c r="C84" s="1577"/>
      <c r="D84" s="1577"/>
      <c r="E84" s="1577"/>
      <c r="F84" s="1577"/>
      <c r="G84" s="1577"/>
      <c r="H84" s="1577"/>
      <c r="I84" s="1577"/>
      <c r="J84" s="1577"/>
      <c r="K84" s="1577"/>
      <c r="L84" s="1577"/>
      <c r="M84" s="1577"/>
      <c r="N84" s="1577"/>
      <c r="O84" s="1577"/>
      <c r="P84" s="1577"/>
      <c r="Q84" s="1577"/>
      <c r="R84" s="1577"/>
      <c r="S84" s="1577"/>
      <c r="T84" s="1577"/>
      <c r="U84" s="1577"/>
      <c r="V84" s="1577"/>
      <c r="W84" s="1577"/>
      <c r="X84" s="1577"/>
      <c r="Y84" s="1577"/>
      <c r="Z84" s="1577"/>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row>
    <row r="85" spans="1:96" ht="12.75">
      <c r="A85" s="462"/>
      <c r="B85" s="462"/>
      <c r="C85" s="1577"/>
      <c r="D85" s="1577"/>
      <c r="E85" s="1577"/>
      <c r="F85" s="1577"/>
      <c r="G85" s="1577"/>
      <c r="H85" s="1577"/>
      <c r="I85" s="1577"/>
      <c r="J85" s="1577"/>
      <c r="K85" s="1577"/>
      <c r="L85" s="1577"/>
      <c r="M85" s="1577"/>
      <c r="N85" s="1577"/>
      <c r="O85" s="1577"/>
      <c r="P85" s="1577"/>
      <c r="Q85" s="1577"/>
      <c r="R85" s="1577"/>
      <c r="S85" s="1577"/>
      <c r="T85" s="1577"/>
      <c r="U85" s="1577"/>
      <c r="V85" s="1577"/>
      <c r="W85" s="1577"/>
      <c r="X85" s="1577"/>
      <c r="Y85" s="1577"/>
      <c r="Z85" s="1577"/>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row>
    <row r="86" spans="1:96" ht="12.75">
      <c r="A86" s="596" t="s">
        <v>843</v>
      </c>
      <c r="B86" s="462"/>
      <c r="C86" s="1577"/>
      <c r="D86" s="1577"/>
      <c r="E86" s="1577"/>
      <c r="F86" s="1577"/>
      <c r="G86" s="1577"/>
      <c r="H86" s="1577"/>
      <c r="I86" s="1577"/>
      <c r="J86" s="1577"/>
      <c r="K86" s="1577"/>
      <c r="L86" s="1577"/>
      <c r="M86" s="1577"/>
      <c r="N86" s="1577"/>
      <c r="O86" s="1577"/>
      <c r="P86" s="1577"/>
      <c r="Q86" s="1577"/>
      <c r="R86" s="1577"/>
      <c r="S86" s="1577"/>
      <c r="T86" s="1577"/>
      <c r="U86" s="1577"/>
      <c r="V86" s="1577"/>
      <c r="W86" s="1577"/>
      <c r="X86" s="1577"/>
      <c r="Y86" s="1577"/>
      <c r="Z86" s="1577"/>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row>
    <row r="87" spans="1:96" ht="12.75">
      <c r="A87" s="1577" t="s">
        <v>844</v>
      </c>
      <c r="B87" s="462"/>
      <c r="C87" s="1577"/>
      <c r="D87" s="1577"/>
      <c r="E87" s="1577"/>
      <c r="F87" s="1577"/>
      <c r="G87" s="1577"/>
      <c r="H87" s="1577"/>
      <c r="I87" s="1577"/>
      <c r="J87" s="1577"/>
      <c r="K87" s="1577"/>
      <c r="L87" s="1577"/>
      <c r="M87" s="1577"/>
      <c r="N87" s="1577"/>
      <c r="O87" s="1577"/>
      <c r="P87" s="1577"/>
      <c r="Q87" s="1577"/>
      <c r="R87" s="1577"/>
      <c r="S87" s="1577"/>
      <c r="T87" s="1577"/>
      <c r="U87" s="1577"/>
      <c r="V87" s="1577"/>
      <c r="W87" s="1577"/>
      <c r="X87" s="1577"/>
      <c r="Y87" s="1577"/>
      <c r="Z87" s="1577"/>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row>
    <row r="88" spans="1:96" ht="12.75" customHeight="1">
      <c r="A88" s="1577" t="s">
        <v>845</v>
      </c>
      <c r="B88" s="462"/>
      <c r="C88" s="1577"/>
      <c r="D88" s="1577"/>
      <c r="E88" s="1577"/>
      <c r="F88" s="1577"/>
      <c r="G88" s="1577"/>
      <c r="H88" s="1577"/>
      <c r="I88" s="1577"/>
      <c r="J88" s="1577"/>
      <c r="K88" s="1577"/>
      <c r="L88" s="1577"/>
      <c r="M88" s="1577"/>
      <c r="N88" s="1577"/>
      <c r="O88" s="1577"/>
      <c r="P88" s="1577"/>
      <c r="Q88" s="1577"/>
      <c r="R88" s="1577"/>
      <c r="S88" s="1577"/>
      <c r="T88" s="1577"/>
      <c r="U88" s="1577"/>
      <c r="V88" s="1577"/>
      <c r="W88" s="1577"/>
      <c r="X88" s="1577"/>
      <c r="Y88" s="1577"/>
      <c r="Z88" s="1577"/>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row>
    <row r="89" spans="1:96" s="29" customFormat="1" ht="12.75">
      <c r="B89" s="462"/>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8"/>
      <c r="AN89" s="1208"/>
      <c r="AO89" s="1208"/>
      <c r="AP89" s="1208"/>
      <c r="AQ89" s="1208"/>
      <c r="AR89" s="1208"/>
      <c r="AS89" s="1208"/>
      <c r="AT89" s="1208"/>
      <c r="AU89" s="1208"/>
      <c r="AV89" s="1208"/>
      <c r="AW89" s="1208"/>
      <c r="AX89" s="1208"/>
      <c r="AY89" s="1208"/>
      <c r="AZ89" s="170"/>
      <c r="CR89" s="446"/>
    </row>
    <row r="90" spans="1:96" s="29" customFormat="1" ht="12.75">
      <c r="A90" s="1577" t="s">
        <v>846</v>
      </c>
      <c r="B90" s="462"/>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8"/>
      <c r="AN90" s="1208"/>
      <c r="AO90" s="1208"/>
      <c r="AP90" s="1208"/>
      <c r="AQ90" s="1208"/>
      <c r="AR90" s="1208"/>
      <c r="AS90" s="1208"/>
      <c r="AT90" s="1208"/>
      <c r="AU90" s="1208"/>
      <c r="AV90" s="1208"/>
      <c r="AW90" s="1208"/>
      <c r="AX90" s="1208"/>
      <c r="AY90" s="1208"/>
      <c r="AZ90" s="170"/>
      <c r="CR90" s="446"/>
    </row>
    <row r="91" spans="1:96" s="29" customFormat="1" ht="12.75" customHeight="1">
      <c r="A91" s="1577" t="s">
        <v>847</v>
      </c>
      <c r="B91" s="462"/>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8"/>
      <c r="AN91" s="1208"/>
      <c r="AO91" s="1208"/>
      <c r="AP91" s="1208"/>
      <c r="AQ91" s="1208"/>
      <c r="AR91" s="1208"/>
      <c r="AS91" s="1208"/>
      <c r="AT91" s="1208"/>
      <c r="AU91" s="1208"/>
      <c r="AV91" s="1208"/>
      <c r="AW91" s="1208"/>
      <c r="AX91" s="1208"/>
      <c r="AY91" s="1208"/>
      <c r="AZ91" s="170"/>
      <c r="CR91" s="446"/>
    </row>
    <row r="92" spans="1:96" s="29" customFormat="1" ht="12.75">
      <c r="B92" s="462"/>
      <c r="C92" s="1577"/>
      <c r="D92" s="1577"/>
      <c r="E92" s="1577"/>
      <c r="F92" s="1577"/>
      <c r="G92" s="1577"/>
      <c r="H92" s="1577"/>
      <c r="I92" s="1577"/>
      <c r="J92" s="1577"/>
      <c r="K92" s="1577"/>
      <c r="L92" s="1577"/>
      <c r="M92" s="1577"/>
      <c r="N92" s="1577"/>
      <c r="O92" s="1577"/>
      <c r="P92" s="1577"/>
      <c r="Q92" s="1577"/>
      <c r="R92" s="1577"/>
      <c r="S92" s="1577"/>
      <c r="T92" s="1577"/>
      <c r="U92" s="1577"/>
      <c r="V92" s="1577"/>
      <c r="W92" s="1577"/>
      <c r="X92" s="1577"/>
      <c r="Y92" s="1577"/>
      <c r="Z92" s="1577"/>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433" t="s">
        <v>848</v>
      </c>
      <c r="B93" s="462"/>
      <c r="C93" s="1577"/>
      <c r="D93" s="1577"/>
      <c r="E93" s="1577"/>
      <c r="F93" s="1577"/>
      <c r="G93" s="1577"/>
      <c r="H93" s="1577"/>
      <c r="I93" s="1577"/>
      <c r="J93" s="1577"/>
      <c r="K93" s="1577"/>
      <c r="L93" s="1577"/>
      <c r="M93" s="1577"/>
      <c r="N93" s="1577"/>
      <c r="O93" s="1577"/>
      <c r="P93" s="1577"/>
      <c r="Q93" s="1577"/>
      <c r="R93" s="1577"/>
      <c r="S93" s="1577"/>
      <c r="T93" s="1577"/>
      <c r="U93" s="1577"/>
      <c r="V93" s="1577"/>
      <c r="W93" s="1577"/>
      <c r="X93" s="1577"/>
      <c r="Y93" s="1577"/>
      <c r="Z93" s="1577"/>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849</v>
      </c>
      <c r="B94" s="462"/>
      <c r="C94" s="1577"/>
      <c r="D94" s="1577"/>
      <c r="E94" s="1577"/>
      <c r="F94" s="1577"/>
      <c r="G94" s="1577"/>
      <c r="H94" s="1577"/>
      <c r="I94" s="1577"/>
      <c r="J94" s="1577"/>
      <c r="K94" s="1577"/>
      <c r="L94" s="1577"/>
      <c r="M94" s="1577"/>
      <c r="N94" s="1577"/>
      <c r="O94" s="1577"/>
      <c r="P94" s="1577"/>
      <c r="Q94" s="1577"/>
      <c r="R94" s="1577"/>
      <c r="S94" s="1577"/>
      <c r="T94" s="1577"/>
      <c r="U94" s="1577"/>
      <c r="V94" s="1577"/>
      <c r="W94" s="1577"/>
      <c r="X94" s="1577"/>
      <c r="Y94" s="1577"/>
      <c r="Z94" s="1577"/>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577" t="s">
        <v>850</v>
      </c>
      <c r="B95" s="462"/>
      <c r="C95" s="1577"/>
      <c r="D95" s="1577"/>
      <c r="E95" s="1577"/>
      <c r="F95" s="1577"/>
      <c r="G95" s="1577"/>
      <c r="H95" s="1577"/>
      <c r="I95" s="1577"/>
      <c r="J95" s="1577"/>
      <c r="K95" s="1577"/>
      <c r="L95" s="1577"/>
      <c r="M95" s="1577"/>
      <c r="N95" s="1577"/>
      <c r="O95" s="1577"/>
      <c r="P95" s="1577"/>
      <c r="Q95" s="1577"/>
      <c r="R95" s="1577"/>
      <c r="S95" s="1577"/>
      <c r="T95" s="1577"/>
      <c r="U95" s="1577"/>
      <c r="V95" s="1577"/>
      <c r="W95" s="1577"/>
      <c r="X95" s="1577"/>
      <c r="Y95" s="1577"/>
      <c r="Z95" s="1577"/>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6" t="s">
        <v>851</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6" t="s">
        <v>852</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5" t="s">
        <v>853</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854</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855</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6" t="s">
        <v>856</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row>
    <row r="104" spans="1:96" ht="12.75">
      <c r="A104" s="1" t="s">
        <v>857</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row>
    <row r="105" spans="1:96" ht="12.75">
      <c r="A105" s="576" t="s">
        <v>858</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row>
    <row r="106" spans="1:96" ht="12.75">
      <c r="A106" s="576" t="s">
        <v>859</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row>
    <row r="107" spans="1:96" ht="12.75">
      <c r="A107" s="576" t="s">
        <v>860</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row>
    <row r="108" spans="1:96" ht="12.75">
      <c r="A108" s="576" t="s">
        <v>861</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row>
    <row r="109" spans="1:96" ht="12.75">
      <c r="A109" s="462"/>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row>
    <row r="110" spans="1:96" ht="12.75">
      <c r="A110" s="576" t="s">
        <v>862</v>
      </c>
      <c r="B110" s="462"/>
      <c r="C110" s="1577"/>
      <c r="D110" s="1577"/>
      <c r="E110" s="1577"/>
      <c r="F110" s="1577"/>
      <c r="G110" s="1577"/>
      <c r="H110" s="1577"/>
      <c r="I110" s="1577"/>
      <c r="J110" s="1577"/>
      <c r="K110" s="1577"/>
      <c r="L110" s="1577"/>
      <c r="M110" s="1577"/>
      <c r="N110" s="1577"/>
      <c r="O110" s="1577"/>
      <c r="P110" s="1577"/>
      <c r="Q110" s="1577"/>
      <c r="R110" s="1577"/>
      <c r="S110" s="1577"/>
      <c r="T110" s="1577"/>
      <c r="U110" s="1577"/>
      <c r="V110" s="1577"/>
      <c r="W110" s="1577"/>
      <c r="X110" s="1577"/>
      <c r="Y110" s="1577"/>
      <c r="Z110" s="1577"/>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row>
    <row r="111" spans="1:96" s="29" customFormat="1" ht="12.75">
      <c r="A111" s="575" t="s">
        <v>863</v>
      </c>
      <c r="B111" s="462"/>
      <c r="C111" s="1577"/>
      <c r="D111" s="1577"/>
      <c r="E111" s="1577"/>
      <c r="F111" s="1577"/>
      <c r="G111" s="1577"/>
      <c r="H111" s="1577"/>
      <c r="I111" s="1577"/>
      <c r="J111" s="1577"/>
      <c r="K111" s="1577"/>
      <c r="L111" s="1577"/>
      <c r="M111" s="1577"/>
      <c r="N111" s="1577"/>
      <c r="O111" s="1577"/>
      <c r="P111" s="1577"/>
      <c r="Q111" s="1577"/>
      <c r="R111" s="1577"/>
      <c r="S111" s="1577"/>
      <c r="T111" s="1577"/>
      <c r="U111" s="1577"/>
      <c r="V111" s="1577"/>
      <c r="W111" s="1577"/>
      <c r="X111" s="1577"/>
      <c r="Y111" s="1577"/>
      <c r="Z111" s="1577"/>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434" t="s">
        <v>864</v>
      </c>
      <c r="B112" s="462"/>
      <c r="C112" s="1577"/>
      <c r="D112" s="1577"/>
      <c r="E112" s="1577"/>
      <c r="F112" s="1577"/>
      <c r="G112" s="1577"/>
      <c r="H112" s="1577"/>
      <c r="I112" s="1577"/>
      <c r="J112" s="1577"/>
      <c r="K112" s="1577"/>
      <c r="L112" s="1577"/>
      <c r="M112" s="1577"/>
      <c r="N112" s="1577"/>
      <c r="O112" s="1577"/>
      <c r="P112" s="1577"/>
      <c r="Q112" s="1577"/>
      <c r="R112" s="1577"/>
      <c r="S112" s="1577"/>
      <c r="T112" s="1577"/>
      <c r="U112" s="1577"/>
      <c r="V112" s="1577"/>
      <c r="W112" s="1577"/>
      <c r="X112" s="1577"/>
      <c r="Y112" s="1577"/>
      <c r="Z112" s="1577"/>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row>
    <row r="113" spans="1:96" ht="12.75">
      <c r="A113" s="1434" t="s">
        <v>865</v>
      </c>
      <c r="B113" s="462"/>
      <c r="C113" s="1577"/>
      <c r="D113" s="1577"/>
      <c r="E113" s="1577"/>
      <c r="F113" s="1577"/>
      <c r="G113" s="1577"/>
      <c r="H113" s="1577"/>
      <c r="I113" s="1577"/>
      <c r="J113" s="1577"/>
      <c r="K113" s="1577"/>
      <c r="L113" s="1577"/>
      <c r="M113" s="1577"/>
      <c r="N113" s="1577"/>
      <c r="O113" s="1577"/>
      <c r="P113" s="1577"/>
      <c r="Q113" s="1577"/>
      <c r="R113" s="1577"/>
      <c r="S113" s="1577"/>
      <c r="T113" s="1577"/>
      <c r="U113" s="1577"/>
      <c r="V113" s="1577"/>
      <c r="W113" s="1577"/>
      <c r="X113" s="1577"/>
      <c r="Y113" s="1577"/>
      <c r="Z113" s="1577"/>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row>
    <row r="114" spans="1:96" ht="12.75">
      <c r="A114" s="462"/>
      <c r="B114" s="462"/>
      <c r="C114" s="1577"/>
      <c r="D114" s="1577"/>
      <c r="E114" s="1577"/>
      <c r="F114" s="1577"/>
      <c r="G114" s="1577"/>
      <c r="H114" s="1577"/>
      <c r="I114" s="1577"/>
      <c r="J114" s="1577"/>
      <c r="K114" s="1577"/>
      <c r="L114" s="1577"/>
      <c r="M114" s="1577"/>
      <c r="N114" s="1577"/>
      <c r="O114" s="1577"/>
      <c r="P114" s="1577"/>
      <c r="Q114" s="1577"/>
      <c r="R114" s="1577"/>
      <c r="S114" s="1577"/>
      <c r="T114" s="1577"/>
      <c r="U114" s="1577"/>
      <c r="V114" s="1577"/>
      <c r="W114" s="1577"/>
      <c r="X114" s="1577"/>
      <c r="Y114" s="1577"/>
      <c r="Z114" s="1577"/>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row>
    <row r="115" spans="1:96" ht="12.75">
      <c r="A115" s="596" t="s">
        <v>866</v>
      </c>
      <c r="B115" s="462"/>
      <c r="C115" s="1577"/>
      <c r="D115" s="1577"/>
      <c r="E115" s="1577"/>
      <c r="F115" s="1577"/>
      <c r="G115" s="1577"/>
      <c r="H115" s="1577"/>
      <c r="I115" s="1577"/>
      <c r="J115" s="1577"/>
      <c r="K115" s="1577"/>
      <c r="L115" s="1577"/>
      <c r="M115" s="1577"/>
      <c r="N115" s="1577"/>
      <c r="O115" s="1577"/>
      <c r="P115" s="1577"/>
      <c r="Q115" s="1577"/>
      <c r="R115" s="1577"/>
      <c r="S115" s="1577"/>
      <c r="T115" s="1577"/>
      <c r="U115" s="1577"/>
      <c r="V115" s="1577"/>
      <c r="W115" s="1577"/>
      <c r="X115" s="1577"/>
      <c r="Y115" s="1577"/>
      <c r="Z115" s="1577"/>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row>
    <row r="116" spans="1:96" ht="12.75">
      <c r="A116" s="1577" t="s">
        <v>867</v>
      </c>
      <c r="B116" s="462"/>
      <c r="C116" s="1577"/>
      <c r="D116" s="1577"/>
      <c r="E116" s="1577"/>
      <c r="F116" s="1577"/>
      <c r="G116" s="1577"/>
      <c r="H116" s="1577"/>
      <c r="I116" s="1577"/>
      <c r="J116" s="1577"/>
      <c r="K116" s="1577"/>
      <c r="L116" s="1577"/>
      <c r="M116" s="1577"/>
      <c r="N116" s="1577"/>
      <c r="O116" s="1577"/>
      <c r="P116" s="1577"/>
      <c r="Q116" s="1577"/>
      <c r="R116" s="1577"/>
      <c r="S116" s="1577"/>
      <c r="T116" s="1577"/>
      <c r="U116" s="1577"/>
      <c r="V116" s="1577"/>
      <c r="W116" s="1577"/>
      <c r="X116" s="1577"/>
      <c r="Y116" s="1577"/>
      <c r="Z116" s="1577"/>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row>
    <row r="117" spans="1:96" ht="12.75">
      <c r="A117" s="1577" t="s">
        <v>868</v>
      </c>
      <c r="B117" s="26"/>
      <c r="C117" s="26"/>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row>
    <row r="118" spans="1:96" ht="12.75">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row>
    <row r="119" spans="1:96" ht="12.75" customHeight="1">
      <c r="A119" s="1577" t="s">
        <v>869</v>
      </c>
      <c r="B119" s="46"/>
      <c r="C119" s="462"/>
      <c r="D119" s="29"/>
      <c r="E119" s="151"/>
      <c r="F119" s="151"/>
      <c r="G119" s="462"/>
      <c r="H119" s="462"/>
      <c r="I119" s="462"/>
      <c r="J119" s="151"/>
      <c r="K119" s="29"/>
      <c r="L119" s="462"/>
      <c r="M119" s="462"/>
      <c r="N119" s="462"/>
      <c r="O119" s="462"/>
      <c r="P119" s="151"/>
      <c r="Q119" s="151"/>
      <c r="R119" s="151"/>
      <c r="S119" s="46"/>
      <c r="T119" s="46"/>
      <c r="U119" s="46"/>
      <c r="V119" s="46"/>
      <c r="W119" s="46"/>
      <c r="X119" s="462"/>
      <c r="Y119" s="462"/>
      <c r="Z119" s="462"/>
      <c r="AA119" s="462"/>
      <c r="AB119" s="462"/>
      <c r="AC119" s="462"/>
      <c r="AD119" s="462"/>
      <c r="AE119" s="462"/>
      <c r="AF119" s="462"/>
      <c r="AG119" s="462"/>
      <c r="AH119" s="462"/>
      <c r="AI119" s="462"/>
      <c r="AJ119" s="462"/>
      <c r="AK119" s="462"/>
      <c r="AL119" s="46"/>
      <c r="AM119" s="151"/>
      <c r="AN119" s="151"/>
      <c r="AO119" s="151"/>
      <c r="AP119" s="151"/>
      <c r="AQ119" s="151"/>
      <c r="AR119" s="151"/>
      <c r="AS119" s="151"/>
      <c r="AT119" s="151"/>
      <c r="AU119" s="151"/>
      <c r="AV119" s="151"/>
      <c r="AW119" s="151"/>
      <c r="AX119" s="151"/>
      <c r="AY119" s="151"/>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row>
    <row r="120" spans="1:96" ht="12.75">
      <c r="A120" s="1577" t="s">
        <v>870</v>
      </c>
      <c r="B120" s="46"/>
      <c r="C120" s="462"/>
      <c r="D120" s="462"/>
      <c r="E120" s="462"/>
      <c r="F120" s="462"/>
      <c r="G120" s="462"/>
      <c r="H120" s="462"/>
      <c r="I120" s="462"/>
      <c r="J120" s="462"/>
      <c r="K120" s="462"/>
      <c r="L120" s="462"/>
      <c r="M120" s="462"/>
      <c r="N120" s="462"/>
      <c r="O120" s="462"/>
      <c r="P120" s="46"/>
      <c r="Q120" s="46"/>
      <c r="R120" s="46"/>
      <c r="S120" s="46"/>
      <c r="T120" s="46"/>
      <c r="U120" s="46"/>
      <c r="V120" s="46"/>
      <c r="W120" s="46"/>
      <c r="X120" s="462"/>
      <c r="Y120" s="462"/>
      <c r="Z120" s="462"/>
      <c r="AA120" s="462"/>
      <c r="AB120" s="462"/>
      <c r="AC120" s="462"/>
      <c r="AD120" s="462"/>
      <c r="AE120" s="462"/>
      <c r="AF120" s="462"/>
      <c r="AG120" s="462"/>
      <c r="AH120" s="462"/>
      <c r="AI120" s="462"/>
      <c r="AJ120" s="462"/>
      <c r="AK120" s="462"/>
      <c r="AL120" s="46"/>
      <c r="AM120" s="151"/>
      <c r="AN120" s="151"/>
      <c r="AO120" s="151"/>
      <c r="AP120" s="151"/>
      <c r="AQ120" s="151"/>
      <c r="AR120" s="151"/>
      <c r="AS120" s="151"/>
      <c r="AT120" s="151"/>
      <c r="AU120" s="151"/>
      <c r="AV120" s="151"/>
      <c r="AW120" s="151"/>
      <c r="AX120" s="151"/>
      <c r="AY120" s="151"/>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row>
    <row r="121" spans="1:96" ht="12.75">
      <c r="A121" s="46"/>
      <c r="B121" s="46"/>
      <c r="C121" s="462"/>
      <c r="D121" s="462"/>
      <c r="E121" s="462"/>
      <c r="F121" s="462"/>
      <c r="G121" s="462"/>
      <c r="H121" s="462"/>
      <c r="I121" s="462"/>
      <c r="J121" s="462"/>
      <c r="K121" s="462"/>
      <c r="L121" s="462"/>
      <c r="M121" s="462"/>
      <c r="N121" s="462"/>
      <c r="O121" s="462"/>
      <c r="P121" s="46"/>
      <c r="Q121" s="46"/>
      <c r="R121" s="46"/>
      <c r="S121" s="46"/>
      <c r="T121" s="46"/>
      <c r="U121" s="46"/>
      <c r="V121" s="46"/>
      <c r="W121" s="46"/>
      <c r="X121" s="462"/>
      <c r="Y121" s="462"/>
      <c r="Z121" s="462"/>
      <c r="AA121" s="462"/>
      <c r="AB121" s="462"/>
      <c r="AC121" s="462"/>
      <c r="AD121" s="462"/>
      <c r="AE121" s="462"/>
      <c r="AF121" s="462"/>
      <c r="AG121" s="462"/>
      <c r="AH121" s="462"/>
      <c r="AI121" s="462"/>
      <c r="AJ121" s="462"/>
      <c r="AK121" s="462"/>
      <c r="AL121" s="46"/>
      <c r="AM121" s="151"/>
      <c r="AN121" s="151"/>
      <c r="AO121" s="151"/>
      <c r="AP121" s="151"/>
      <c r="AQ121" s="151"/>
      <c r="AR121" s="151"/>
      <c r="AS121" s="151"/>
      <c r="AT121" s="151"/>
      <c r="AU121" s="151"/>
      <c r="AV121" s="151"/>
      <c r="AW121" s="151"/>
      <c r="AX121" s="151"/>
      <c r="AY121" s="151"/>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row>
    <row r="122" spans="1:96" ht="12.75">
      <c r="A122" s="46"/>
      <c r="B122" s="46"/>
      <c r="C122" s="151" t="s">
        <v>871</v>
      </c>
      <c r="D122" s="462"/>
      <c r="E122" s="462"/>
      <c r="F122" s="462"/>
      <c r="G122" s="2266"/>
      <c r="H122" s="2266"/>
      <c r="I122" s="151" t="s">
        <v>872</v>
      </c>
      <c r="J122" s="462"/>
      <c r="K122" s="462"/>
      <c r="L122" s="2266"/>
      <c r="M122" s="2266"/>
      <c r="N122" s="2266"/>
      <c r="O122" s="598" t="s">
        <v>873</v>
      </c>
      <c r="P122" s="462"/>
      <c r="Q122" s="462"/>
      <c r="R122" s="462"/>
      <c r="S122" s="46"/>
      <c r="T122" s="46"/>
      <c r="U122" s="46"/>
      <c r="V122" s="46"/>
      <c r="W122" s="46"/>
      <c r="X122" s="462"/>
      <c r="Y122" s="462"/>
      <c r="Z122" s="462"/>
      <c r="AA122" s="462"/>
      <c r="AB122" s="462"/>
      <c r="AC122" s="462"/>
      <c r="AD122" s="462"/>
      <c r="AE122" s="462"/>
      <c r="AF122" s="462"/>
      <c r="AG122" s="462"/>
      <c r="AH122" s="462"/>
      <c r="AI122" s="462"/>
      <c r="AJ122" s="462"/>
      <c r="AK122" s="462"/>
      <c r="AL122" s="46"/>
      <c r="AM122" s="151"/>
      <c r="AN122" s="151"/>
      <c r="AO122" s="151"/>
      <c r="AP122" s="151"/>
      <c r="AQ122" s="151"/>
      <c r="AR122" s="151"/>
      <c r="AS122" s="151"/>
      <c r="AT122" s="151"/>
      <c r="AU122" s="151"/>
      <c r="AV122" s="151"/>
      <c r="AW122" s="151"/>
      <c r="AX122" s="151"/>
      <c r="AY122" s="151"/>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283"/>
      <c r="D124" s="2283"/>
      <c r="E124" s="2283"/>
      <c r="F124" s="2283"/>
      <c r="G124" s="2283"/>
      <c r="H124" s="2283"/>
      <c r="I124" s="2283"/>
      <c r="J124" s="2283"/>
      <c r="K124" s="2283"/>
      <c r="L124" s="187" t="s">
        <v>874</v>
      </c>
      <c r="M124" s="462"/>
      <c r="N124" s="462"/>
      <c r="O124" s="462"/>
      <c r="P124" s="462"/>
      <c r="Q124" s="462"/>
      <c r="R124" s="462"/>
      <c r="S124" s="46"/>
      <c r="T124" s="46"/>
      <c r="U124" s="46"/>
      <c r="V124" s="46"/>
      <c r="W124" s="46"/>
      <c r="X124" s="46"/>
      <c r="Y124" s="46"/>
      <c r="Z124" s="462"/>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row>
    <row r="125" spans="1:96" ht="12.75">
      <c r="A125" s="46"/>
      <c r="B125" s="46"/>
      <c r="C125" s="462"/>
      <c r="D125" s="462"/>
      <c r="E125" s="462"/>
      <c r="F125" s="462"/>
      <c r="G125" s="462"/>
      <c r="H125" s="462"/>
      <c r="I125" s="462"/>
      <c r="J125" s="462"/>
      <c r="K125" s="462"/>
      <c r="L125" s="462"/>
      <c r="M125" s="462"/>
      <c r="N125" s="462"/>
      <c r="O125" s="462"/>
      <c r="P125" s="462"/>
      <c r="Q125" s="462"/>
      <c r="R125" s="462"/>
      <c r="S125" s="46"/>
      <c r="T125" s="46"/>
      <c r="U125" s="46"/>
      <c r="V125" s="46"/>
      <c r="W125" s="46"/>
      <c r="X125" s="462"/>
      <c r="Y125" s="462"/>
      <c r="Z125" s="462"/>
      <c r="AA125" s="462"/>
      <c r="AB125" s="462"/>
      <c r="AC125" s="462"/>
      <c r="AD125" s="462"/>
      <c r="AE125" s="462"/>
      <c r="AF125" s="462"/>
      <c r="AG125" s="462"/>
      <c r="AH125" s="462"/>
      <c r="AI125" s="462"/>
      <c r="AJ125" s="462"/>
      <c r="AK125" s="462"/>
      <c r="AL125" s="46"/>
      <c r="AM125" s="151"/>
      <c r="AN125" s="151"/>
      <c r="AO125" s="151"/>
      <c r="AP125" s="151"/>
      <c r="AQ125" s="151"/>
      <c r="AR125" s="151"/>
      <c r="AS125" s="151"/>
      <c r="AT125" s="151"/>
      <c r="AU125" s="151"/>
      <c r="AV125" s="151"/>
      <c r="AW125" s="151"/>
      <c r="AX125" s="151"/>
      <c r="AY125" s="151"/>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row>
    <row r="126" spans="1:96" ht="12.75">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151" t="s">
        <v>875</v>
      </c>
      <c r="Y126" s="2266"/>
      <c r="Z126" s="2266"/>
      <c r="AA126" s="2266"/>
      <c r="AB126" s="2266"/>
      <c r="AC126" s="2266"/>
      <c r="AD126" s="2266"/>
      <c r="AE126" s="2266"/>
      <c r="AF126" s="2266"/>
      <c r="AG126" s="2266"/>
      <c r="AH126" s="2266"/>
      <c r="AI126" s="2266"/>
      <c r="AJ126" s="2266"/>
      <c r="AK126" s="2266"/>
      <c r="AL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row>
    <row r="127" spans="1:96" ht="12.75">
      <c r="A127" s="112"/>
      <c r="B127" s="112"/>
      <c r="C127" s="462"/>
      <c r="D127" s="462"/>
      <c r="E127" s="462"/>
      <c r="F127" s="462"/>
      <c r="G127" s="462"/>
      <c r="H127" s="462"/>
      <c r="I127" s="462"/>
      <c r="J127" s="462"/>
      <c r="K127" s="462"/>
      <c r="L127" s="462"/>
      <c r="M127" s="462"/>
      <c r="N127" s="462"/>
      <c r="O127" s="462"/>
      <c r="P127" s="462"/>
      <c r="Q127" s="462"/>
      <c r="R127" s="112"/>
      <c r="S127" s="112"/>
      <c r="T127" s="112"/>
      <c r="U127" s="112"/>
      <c r="V127" s="112"/>
      <c r="W127" s="112"/>
      <c r="X127" s="46"/>
      <c r="Y127" s="46"/>
      <c r="Z127" s="46" t="s">
        <v>876</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6" ht="12.75">
      <c r="A128" s="455"/>
      <c r="B128" s="18"/>
      <c r="C128" s="462"/>
      <c r="D128" s="462"/>
      <c r="E128" s="462"/>
      <c r="F128" s="462"/>
      <c r="G128" s="462"/>
      <c r="H128" s="462"/>
      <c r="I128" s="462"/>
      <c r="J128" s="462"/>
      <c r="K128" s="462"/>
      <c r="L128" s="462"/>
      <c r="M128" s="462"/>
      <c r="N128" s="462"/>
      <c r="O128" s="462"/>
      <c r="P128" s="462"/>
      <c r="Q128" s="462"/>
      <c r="R128" s="18"/>
      <c r="S128" s="18"/>
      <c r="T128" s="18"/>
      <c r="U128" s="18"/>
      <c r="V128" s="18"/>
      <c r="W128" s="18"/>
      <c r="X128" s="46"/>
      <c r="Y128" s="462"/>
      <c r="Z128" s="462"/>
      <c r="AA128" s="462"/>
      <c r="AB128" s="462"/>
      <c r="AC128" s="462"/>
      <c r="AD128" s="462"/>
      <c r="AE128" s="462"/>
      <c r="AF128" s="462"/>
      <c r="AG128" s="462"/>
      <c r="AH128" s="462"/>
      <c r="AI128" s="462"/>
      <c r="AJ128" s="462"/>
      <c r="AK128" s="462"/>
      <c r="AL128" s="455"/>
      <c r="AM128" s="1209"/>
      <c r="AN128" s="1209"/>
      <c r="AO128" s="1209"/>
      <c r="AP128" s="1209"/>
      <c r="AQ128" s="1209"/>
      <c r="AR128" s="1209"/>
      <c r="AS128" s="1209"/>
      <c r="AT128" s="1209"/>
      <c r="AU128" s="1209"/>
      <c r="AV128" s="1209"/>
      <c r="AW128" s="1209"/>
      <c r="AX128" s="1209"/>
      <c r="AY128" s="1209"/>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6" ht="12.75">
      <c r="A129" s="455"/>
      <c r="B129" s="100"/>
      <c r="C129" s="462"/>
      <c r="D129" s="462"/>
      <c r="E129" s="462"/>
      <c r="F129" s="462"/>
      <c r="G129" s="462"/>
      <c r="H129" s="462"/>
      <c r="I129" s="462"/>
      <c r="J129" s="462"/>
      <c r="K129" s="462"/>
      <c r="L129" s="462"/>
      <c r="M129" s="462"/>
      <c r="N129" s="462"/>
      <c r="O129" s="462"/>
      <c r="P129" s="462"/>
      <c r="Q129" s="462"/>
      <c r="R129" s="455"/>
      <c r="S129" s="455"/>
      <c r="T129" s="455"/>
      <c r="U129" s="455"/>
      <c r="V129" s="455"/>
      <c r="W129" s="455"/>
      <c r="X129" s="46"/>
      <c r="Y129" s="2256" t="s">
        <v>877</v>
      </c>
      <c r="Z129" s="2256"/>
      <c r="AA129" s="2256"/>
      <c r="AB129" s="2256"/>
      <c r="AC129" s="2256"/>
      <c r="AD129" s="2256"/>
      <c r="AE129" s="2256"/>
      <c r="AF129" s="2256"/>
      <c r="AG129" s="2256"/>
      <c r="AH129" s="2256"/>
      <c r="AI129" s="2256"/>
      <c r="AJ129" s="2256"/>
      <c r="AK129" s="2256"/>
      <c r="AL129" s="455"/>
      <c r="AM129" s="1209"/>
      <c r="AN129" s="1209"/>
      <c r="AO129" s="1209"/>
      <c r="AP129" s="1209"/>
      <c r="AQ129" s="1209"/>
      <c r="AR129" s="1209"/>
      <c r="AS129" s="1209"/>
      <c r="AT129" s="1209"/>
      <c r="AU129" s="1209"/>
      <c r="AV129" s="1209"/>
      <c r="AW129" s="1209"/>
      <c r="AX129" s="1209"/>
      <c r="AY129" s="1209"/>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row>
    <row r="130" spans="1:96" ht="12.75">
      <c r="A130" s="111"/>
      <c r="B130" s="113"/>
      <c r="C130" s="455"/>
      <c r="D130" s="462"/>
      <c r="E130" s="462"/>
      <c r="F130" s="462"/>
      <c r="G130" s="462"/>
      <c r="H130" s="462"/>
      <c r="I130" s="462"/>
      <c r="J130" s="462"/>
      <c r="K130" s="462"/>
      <c r="L130" s="462"/>
      <c r="M130" s="462"/>
      <c r="N130" s="462"/>
      <c r="O130" s="462"/>
      <c r="P130" s="462"/>
      <c r="Q130" s="462"/>
      <c r="R130" s="455"/>
      <c r="S130" s="455"/>
      <c r="T130" s="455"/>
      <c r="U130" s="455"/>
      <c r="V130" s="455"/>
      <c r="W130" s="455"/>
      <c r="X130" s="46"/>
      <c r="Y130" s="46"/>
      <c r="Z130" s="46" t="s">
        <v>878</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row>
    <row r="131" spans="1:96" ht="12.75" customHeight="1">
      <c r="A131" s="111"/>
      <c r="B131" s="18"/>
      <c r="C131" s="18"/>
      <c r="D131" s="462"/>
      <c r="E131" s="462"/>
      <c r="F131" s="462"/>
      <c r="G131" s="462"/>
      <c r="H131" s="462"/>
      <c r="I131" s="462"/>
      <c r="J131" s="462"/>
      <c r="K131" s="462"/>
      <c r="L131" s="462"/>
      <c r="M131" s="462"/>
      <c r="N131" s="462"/>
      <c r="O131" s="462"/>
      <c r="P131" s="462"/>
      <c r="Q131" s="462"/>
      <c r="R131" s="18"/>
      <c r="S131" s="18"/>
      <c r="T131" s="18"/>
      <c r="U131" s="18"/>
      <c r="V131" s="18"/>
      <c r="W131" s="18"/>
      <c r="X131" s="462"/>
      <c r="Y131" s="462"/>
      <c r="Z131" s="462"/>
      <c r="AA131" s="462"/>
      <c r="AB131" s="462"/>
      <c r="AC131" s="462"/>
      <c r="AD131" s="462"/>
      <c r="AE131" s="462"/>
      <c r="AF131" s="462"/>
      <c r="AG131" s="462"/>
      <c r="AH131" s="462"/>
      <c r="AI131" s="462"/>
      <c r="AJ131" s="462"/>
      <c r="AK131" s="462"/>
      <c r="AL131" s="111"/>
      <c r="AM131" s="152"/>
      <c r="AN131" s="152"/>
      <c r="AO131" s="152"/>
      <c r="AP131" s="152"/>
      <c r="AQ131" s="152"/>
      <c r="AR131" s="152"/>
      <c r="AS131" s="152"/>
      <c r="AT131" s="152"/>
      <c r="AU131" s="152"/>
      <c r="AV131" s="152"/>
      <c r="AW131" s="152"/>
      <c r="AX131" s="152"/>
      <c r="AY131" s="15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256" t="s">
        <v>879</v>
      </c>
      <c r="Z132" s="2256"/>
      <c r="AA132" s="2256"/>
      <c r="AB132" s="2256"/>
      <c r="AC132" s="2256"/>
      <c r="AD132" s="2256"/>
      <c r="AE132" s="2256"/>
      <c r="AF132" s="2256"/>
      <c r="AG132" s="2256"/>
      <c r="AH132" s="2256"/>
      <c r="AI132" s="2256"/>
      <c r="AJ132" s="2256"/>
      <c r="AK132" s="2256"/>
      <c r="AL132" s="111"/>
      <c r="AM132" s="152"/>
      <c r="AN132" s="152"/>
      <c r="AO132" s="152"/>
      <c r="AP132" s="152"/>
      <c r="AQ132" s="152"/>
      <c r="AR132" s="152"/>
      <c r="AS132" s="152"/>
      <c r="AT132" s="152"/>
      <c r="AU132" s="152"/>
      <c r="AV132" s="152"/>
      <c r="AW132" s="152"/>
      <c r="AX132" s="152"/>
      <c r="AY132" s="15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880</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row>
    <row r="134" spans="1:96" s="462"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2"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2"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2"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2"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2"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54"/>
      <c r="U139" s="1654"/>
      <c r="V139" s="1654"/>
      <c r="W139" s="1654"/>
      <c r="X139" s="1654"/>
      <c r="Y139" s="1654"/>
      <c r="Z139" s="1654"/>
      <c r="AA139" s="1654"/>
      <c r="AB139" s="1654"/>
      <c r="AC139" s="1654"/>
      <c r="AD139" s="1654"/>
      <c r="AE139" s="1654"/>
      <c r="AF139" s="1654"/>
      <c r="AG139" s="1654"/>
      <c r="AH139" s="1654"/>
      <c r="AI139" s="1654"/>
      <c r="AJ139" s="1654"/>
      <c r="AK139" s="111"/>
      <c r="AL139" s="111"/>
      <c r="AM139" s="152"/>
      <c r="AN139" s="152"/>
      <c r="AO139" s="152"/>
      <c r="AP139" s="152"/>
      <c r="AQ139" s="152"/>
      <c r="AR139" s="152"/>
      <c r="AS139" s="152"/>
      <c r="AT139" s="152"/>
      <c r="AU139" s="152"/>
      <c r="AV139" s="152"/>
      <c r="AW139" s="152"/>
      <c r="AX139" s="152"/>
      <c r="AY139" s="152"/>
      <c r="CR139" s="18"/>
    </row>
    <row r="140" spans="1:96" s="462" customFormat="1" ht="12.75" customHeight="1">
      <c r="A140" s="111"/>
      <c r="B140" s="581"/>
      <c r="C140" s="1654"/>
      <c r="D140" s="1654"/>
      <c r="E140" s="1654"/>
      <c r="F140" s="1654"/>
      <c r="G140" s="1654"/>
      <c r="H140" s="1654"/>
      <c r="I140" s="1654"/>
      <c r="J140" s="1654"/>
      <c r="K140" s="1654"/>
      <c r="L140" s="1654"/>
      <c r="M140" s="1654"/>
      <c r="N140" s="1654"/>
      <c r="O140" s="1654"/>
      <c r="P140" s="1654"/>
      <c r="Q140" s="1654"/>
      <c r="R140" s="1654"/>
      <c r="S140" s="1654"/>
      <c r="T140" s="1654"/>
      <c r="U140" s="1654"/>
      <c r="V140" s="1654"/>
      <c r="W140" s="1654"/>
      <c r="X140" s="1654"/>
      <c r="Y140" s="1654"/>
      <c r="Z140" s="1654"/>
      <c r="AA140" s="1654"/>
      <c r="AB140" s="1654"/>
      <c r="AC140" s="1654"/>
      <c r="AD140" s="1654"/>
      <c r="AE140" s="1654"/>
      <c r="AF140" s="1654"/>
      <c r="AG140" s="1654"/>
      <c r="AH140" s="1654"/>
      <c r="AI140" s="1654"/>
      <c r="AJ140" s="1654"/>
      <c r="AK140" s="111"/>
      <c r="AL140" s="111"/>
      <c r="AM140" s="152"/>
      <c r="AN140" s="152"/>
      <c r="AO140" s="152"/>
      <c r="AP140" s="152"/>
      <c r="AQ140" s="152"/>
      <c r="AR140" s="152"/>
      <c r="AS140" s="152"/>
      <c r="AT140" s="152"/>
      <c r="AU140" s="152"/>
      <c r="AV140" s="152"/>
      <c r="AW140" s="152"/>
      <c r="AX140" s="152"/>
      <c r="AY140" s="152"/>
      <c r="CR140" s="18"/>
    </row>
    <row r="141" spans="1:96" s="462" customFormat="1" ht="12.75" customHeight="1">
      <c r="A141" s="111"/>
      <c r="B141" s="581"/>
      <c r="C141" s="1654"/>
      <c r="D141" s="1654"/>
      <c r="E141" s="1654"/>
      <c r="F141" s="1654"/>
      <c r="G141" s="1654"/>
      <c r="H141" s="1654"/>
      <c r="I141" s="1654"/>
      <c r="J141" s="1654"/>
      <c r="K141" s="1654"/>
      <c r="L141" s="1654"/>
      <c r="M141" s="1654"/>
      <c r="N141" s="1654"/>
      <c r="O141" s="1654"/>
      <c r="P141" s="1654"/>
      <c r="Q141" s="1654"/>
      <c r="R141" s="1654"/>
      <c r="S141" s="1654"/>
      <c r="T141" s="1654"/>
      <c r="U141" s="1654"/>
      <c r="V141" s="1654"/>
      <c r="W141" s="1654"/>
      <c r="X141" s="1654"/>
      <c r="Y141" s="1654"/>
      <c r="Z141" s="1654"/>
      <c r="AA141" s="1654"/>
      <c r="AB141" s="1654"/>
      <c r="AC141" s="1654"/>
      <c r="AD141" s="1654"/>
      <c r="AE141" s="1654"/>
      <c r="AF141" s="1654"/>
      <c r="AG141" s="1654"/>
      <c r="AH141" s="1654"/>
      <c r="AI141" s="1654"/>
      <c r="AJ141" s="1654"/>
      <c r="AK141" s="111"/>
      <c r="AL141" s="111"/>
      <c r="AM141" s="152"/>
      <c r="AN141" s="152"/>
      <c r="AO141" s="152"/>
      <c r="AP141" s="152"/>
      <c r="AQ141" s="152"/>
      <c r="AR141" s="152"/>
      <c r="AS141" s="152"/>
      <c r="AT141" s="152"/>
      <c r="AU141" s="152"/>
      <c r="AV141" s="152"/>
      <c r="AW141" s="152"/>
      <c r="AX141" s="152"/>
      <c r="AY141" s="152"/>
      <c r="CR141" s="18"/>
    </row>
    <row r="142" spans="1:96" s="462"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2"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2"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2"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2"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2"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2"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2"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2" customFormat="1" ht="12.75" customHeight="1">
      <c r="A150" s="111"/>
      <c r="B150" s="111"/>
      <c r="C150" s="18"/>
      <c r="D150" s="111"/>
      <c r="E150" s="111"/>
      <c r="F150" s="2275"/>
      <c r="G150" s="2275"/>
      <c r="H150" s="2275"/>
      <c r="I150" s="2275"/>
      <c r="J150" s="2275"/>
      <c r="K150" s="2275"/>
      <c r="L150" s="2275"/>
      <c r="M150" s="2275"/>
      <c r="N150" s="2275"/>
      <c r="O150" s="2275"/>
      <c r="P150" s="2275"/>
      <c r="Q150" s="2275"/>
      <c r="R150" s="2275"/>
      <c r="S150" s="2275"/>
      <c r="T150" s="2275"/>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42"/>
      <c r="G151" s="1642"/>
      <c r="H151" s="1642"/>
      <c r="I151" s="1642"/>
      <c r="J151" s="1642"/>
      <c r="K151" s="1642"/>
      <c r="L151" s="1642"/>
      <c r="M151" s="1642"/>
      <c r="N151" s="1642"/>
      <c r="O151" s="1642"/>
      <c r="P151" s="1642"/>
      <c r="Q151" s="1642"/>
      <c r="R151" s="1642"/>
      <c r="S151" s="1642"/>
      <c r="T151" s="1642"/>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row>
    <row r="152" spans="1:96" ht="12.75" customHeight="1">
      <c r="A152" s="462"/>
      <c r="B152" s="462"/>
      <c r="C152" s="462"/>
      <c r="D152" s="462"/>
      <c r="E152" s="462"/>
      <c r="F152" s="462"/>
      <c r="G152" s="462"/>
      <c r="H152" s="462"/>
      <c r="I152" s="462"/>
      <c r="J152" s="462"/>
      <c r="K152" s="446"/>
      <c r="L152" s="446"/>
      <c r="M152" s="446"/>
      <c r="N152" s="446"/>
      <c r="O152" s="446"/>
      <c r="P152" s="446"/>
      <c r="Q152" s="446"/>
      <c r="R152" s="446"/>
      <c r="S152" s="446"/>
      <c r="T152" s="446"/>
      <c r="U152" s="446"/>
      <c r="V152" s="446"/>
      <c r="W152" s="446"/>
      <c r="X152" s="446"/>
      <c r="Y152" s="446"/>
      <c r="Z152" s="446"/>
      <c r="AA152" s="446"/>
      <c r="AB152" s="446"/>
      <c r="AC152" s="462"/>
      <c r="AD152" s="462"/>
      <c r="AE152" s="462"/>
      <c r="AF152" s="462"/>
      <c r="AG152" s="462"/>
      <c r="AH152" s="462"/>
      <c r="AI152" s="462"/>
      <c r="AJ152" s="462"/>
      <c r="AK152" s="462"/>
      <c r="AL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row>
    <row r="153" spans="1:96" ht="12.75">
      <c r="A153" s="462"/>
      <c r="B153" s="462"/>
      <c r="C153" s="462"/>
      <c r="D153" s="1579" t="s">
        <v>881</v>
      </c>
      <c r="E153" s="462"/>
      <c r="F153" s="1579"/>
      <c r="G153" s="1579"/>
      <c r="H153" s="1579"/>
      <c r="I153" s="1579"/>
      <c r="J153" s="1579"/>
      <c r="K153" s="1579"/>
      <c r="L153" s="1579"/>
      <c r="M153" s="1579"/>
      <c r="N153" s="1579"/>
      <c r="O153" s="2124" t="s">
        <v>882</v>
      </c>
      <c r="P153" s="2124"/>
      <c r="Q153" s="2124"/>
      <c r="R153" s="2124"/>
      <c r="S153" s="2124"/>
      <c r="T153" s="2124"/>
      <c r="U153" s="2124"/>
      <c r="V153" s="2124"/>
      <c r="W153" s="2124"/>
      <c r="X153" s="2124"/>
      <c r="Y153" s="2124"/>
      <c r="Z153" s="2124"/>
      <c r="AA153" s="2124"/>
      <c r="AB153" s="2124"/>
      <c r="AC153" s="2124"/>
      <c r="AD153" s="2124"/>
      <c r="AE153" s="2124"/>
      <c r="AF153" s="2124"/>
      <c r="AG153" s="2124"/>
      <c r="AH153" s="2124"/>
      <c r="AI153" s="462"/>
      <c r="AJ153" s="462"/>
      <c r="AK153" s="462"/>
      <c r="AL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row>
    <row r="154" spans="1:96" ht="12.75" customHeight="1">
      <c r="A154" s="462"/>
      <c r="B154" s="462"/>
      <c r="C154" s="462"/>
      <c r="D154" s="261" t="s">
        <v>883</v>
      </c>
      <c r="E154" s="462"/>
      <c r="F154" s="1579"/>
      <c r="G154" s="1579"/>
      <c r="H154" s="1579"/>
      <c r="I154" s="1579"/>
      <c r="J154" s="1579"/>
      <c r="K154" s="1579"/>
      <c r="L154" s="1579"/>
      <c r="M154" s="1579"/>
      <c r="N154" s="1579"/>
      <c r="O154" s="1868" t="s">
        <v>884</v>
      </c>
      <c r="P154" s="1868"/>
      <c r="Q154" s="1868"/>
      <c r="R154" s="1868"/>
      <c r="S154" s="1868"/>
      <c r="T154" s="1868"/>
      <c r="U154" s="1868"/>
      <c r="V154" s="1868"/>
      <c r="W154" s="1868"/>
      <c r="X154" s="1868"/>
      <c r="Y154" s="1868"/>
      <c r="Z154" s="1868"/>
      <c r="AA154" s="1868"/>
      <c r="AB154" s="1868"/>
      <c r="AC154" s="1868"/>
      <c r="AD154" s="1868"/>
      <c r="AE154" s="1868"/>
      <c r="AF154" s="1868"/>
      <c r="AG154" s="1868"/>
      <c r="AH154" s="1868"/>
      <c r="AI154" s="462"/>
      <c r="AJ154" s="462"/>
      <c r="AK154" s="462"/>
      <c r="AL154" s="462"/>
      <c r="AZ154" s="18"/>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row>
    <row r="155" spans="1:96" ht="12.75">
      <c r="A155" s="462"/>
      <c r="B155" s="462"/>
      <c r="C155" s="462"/>
      <c r="D155" s="10" t="s">
        <v>885</v>
      </c>
      <c r="E155" s="462"/>
      <c r="F155" s="10"/>
      <c r="G155" s="10"/>
      <c r="H155" s="10"/>
      <c r="I155" s="10"/>
      <c r="J155" s="10"/>
      <c r="K155" s="10"/>
      <c r="L155" s="10"/>
      <c r="M155" s="10"/>
      <c r="N155" s="10"/>
      <c r="O155" s="2258" t="s">
        <v>886</v>
      </c>
      <c r="P155" s="2258"/>
      <c r="Q155" s="2258"/>
      <c r="R155" s="2258"/>
      <c r="S155" s="2258"/>
      <c r="T155" s="2258"/>
      <c r="U155" s="2258"/>
      <c r="V155" s="2258"/>
      <c r="W155" s="2258"/>
      <c r="X155" s="2258"/>
      <c r="Y155" s="2258"/>
      <c r="Z155" s="2258"/>
      <c r="AA155" s="2258"/>
      <c r="AB155" s="2258"/>
      <c r="AC155" s="2258"/>
      <c r="AD155" s="2258"/>
      <c r="AE155" s="2258"/>
      <c r="AF155" s="2258"/>
      <c r="AG155" s="2258"/>
      <c r="AH155" s="2258"/>
      <c r="AI155" s="462"/>
      <c r="AJ155" s="462"/>
      <c r="AK155" s="462"/>
      <c r="AL155" s="462"/>
      <c r="AZ155" s="18"/>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row>
    <row r="156" spans="1:96" ht="12.75">
      <c r="A156" s="462"/>
      <c r="B156" s="462"/>
      <c r="C156" s="462"/>
      <c r="D156" s="1579" t="s">
        <v>887</v>
      </c>
      <c r="E156" s="462"/>
      <c r="F156" s="1579"/>
      <c r="G156" s="1579"/>
      <c r="H156" s="1579"/>
      <c r="I156" s="1579"/>
      <c r="J156" s="1579"/>
      <c r="K156" s="1579"/>
      <c r="L156" s="1579"/>
      <c r="M156" s="1579"/>
      <c r="N156" s="1579"/>
      <c r="O156" s="1885" t="s">
        <v>888</v>
      </c>
      <c r="P156" s="1885"/>
      <c r="Q156" s="1885"/>
      <c r="R156" s="1885"/>
      <c r="S156" s="1885"/>
      <c r="T156" s="1885"/>
      <c r="U156" s="1885"/>
      <c r="V156" s="1885"/>
      <c r="W156" s="1885"/>
      <c r="X156" s="1885"/>
      <c r="Y156" s="1885"/>
      <c r="Z156" s="1885"/>
      <c r="AA156" s="1885"/>
      <c r="AB156" s="1885"/>
      <c r="AC156" s="1885"/>
      <c r="AD156" s="1885"/>
      <c r="AE156" s="1885"/>
      <c r="AF156" s="1885"/>
      <c r="AG156" s="1885"/>
      <c r="AH156" s="1885"/>
      <c r="AI156" s="462"/>
      <c r="AJ156" s="462"/>
      <c r="AK156" s="462"/>
      <c r="AL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t="s">
        <v>294</v>
      </c>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row>
    <row r="157" spans="1:96" ht="13.15">
      <c r="A157" s="462"/>
      <c r="B157" s="462"/>
      <c r="C157" s="462"/>
      <c r="D157" s="1579" t="s">
        <v>889</v>
      </c>
      <c r="E157" s="462"/>
      <c r="F157" s="1579"/>
      <c r="G157" s="1579"/>
      <c r="H157" s="1579"/>
      <c r="I157" s="1579"/>
      <c r="J157" s="1579"/>
      <c r="K157" s="1579"/>
      <c r="L157" s="1579"/>
      <c r="M157" s="1579"/>
      <c r="N157" s="1579"/>
      <c r="O157" s="2124" t="s">
        <v>890</v>
      </c>
      <c r="P157" s="2124"/>
      <c r="Q157" s="2124"/>
      <c r="R157" s="2124"/>
      <c r="S157" s="2124"/>
      <c r="T157" s="2124"/>
      <c r="U157" s="2124"/>
      <c r="V157" s="2124"/>
      <c r="W157" s="2124"/>
      <c r="X157" s="2124"/>
      <c r="Y157" s="11"/>
      <c r="Z157" s="11"/>
      <c r="AA157" s="11"/>
      <c r="AB157" s="11"/>
      <c r="AC157" s="11"/>
      <c r="AD157" s="11"/>
      <c r="AE157" s="11"/>
      <c r="AF157" s="11"/>
      <c r="AG157" s="462"/>
      <c r="AH157" s="462"/>
      <c r="AI157" s="462"/>
      <c r="AJ157" s="462"/>
      <c r="AK157" s="462"/>
      <c r="AL157" s="462"/>
      <c r="AZ157" s="462"/>
      <c r="BA157" s="462"/>
      <c r="BB157" s="462"/>
      <c r="BC157" s="462"/>
      <c r="BD157" s="462"/>
      <c r="BE157" s="462"/>
      <c r="BF157" s="462"/>
      <c r="BG157" s="462"/>
      <c r="BH157" s="462"/>
      <c r="BI157" s="462"/>
      <c r="BJ157" s="462"/>
      <c r="BK157" s="462"/>
      <c r="BL157" s="462"/>
      <c r="BM157" s="462"/>
      <c r="BN157" s="1435" t="s">
        <v>891</v>
      </c>
      <c r="BO157" s="462"/>
      <c r="BP157" s="462"/>
      <c r="BQ157" s="462"/>
      <c r="BR157" s="462"/>
      <c r="BS157" s="462"/>
      <c r="BT157" s="462" t="s">
        <v>892</v>
      </c>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6" ht="13.15">
      <c r="A158" s="462"/>
      <c r="B158" s="462"/>
      <c r="C158" s="462"/>
      <c r="D158" s="1579" t="s">
        <v>893</v>
      </c>
      <c r="E158" s="462"/>
      <c r="F158" s="1579"/>
      <c r="G158" s="1579"/>
      <c r="H158" s="1579"/>
      <c r="I158" s="1579"/>
      <c r="J158" s="1579"/>
      <c r="K158" s="1579"/>
      <c r="L158" s="1579"/>
      <c r="M158" s="1579"/>
      <c r="N158" s="1579"/>
      <c r="O158" s="2259">
        <v>90017</v>
      </c>
      <c r="P158" s="2259"/>
      <c r="Q158" s="2259"/>
      <c r="R158" s="2259"/>
      <c r="S158" s="12"/>
      <c r="T158" s="12"/>
      <c r="U158" s="12"/>
      <c r="V158" s="12"/>
      <c r="W158" s="12"/>
      <c r="X158" s="12"/>
      <c r="Y158" s="12"/>
      <c r="Z158" s="12"/>
      <c r="AA158" s="12"/>
      <c r="AB158" s="12"/>
      <c r="AC158" s="12"/>
      <c r="AD158" s="12"/>
      <c r="AE158" s="12"/>
      <c r="AF158" s="12"/>
      <c r="AG158" s="462"/>
      <c r="AH158" s="462"/>
      <c r="AI158" s="462"/>
      <c r="AJ158" s="462"/>
      <c r="AK158" s="462"/>
      <c r="AL158" s="462"/>
      <c r="AZ158" s="462"/>
      <c r="BA158" s="462"/>
      <c r="BB158" s="462"/>
      <c r="BC158" s="462"/>
      <c r="BD158" s="462"/>
      <c r="BE158" s="462"/>
      <c r="BF158" s="462"/>
      <c r="BG158" s="462"/>
      <c r="BH158" s="462"/>
      <c r="BI158" s="462"/>
      <c r="BJ158" s="462"/>
      <c r="BK158" s="462"/>
      <c r="BL158" s="462"/>
      <c r="BM158" s="462"/>
      <c r="BN158" s="1435" t="s">
        <v>894</v>
      </c>
      <c r="BO158" s="462"/>
      <c r="BP158" s="462"/>
      <c r="BQ158" s="462"/>
      <c r="BR158" s="462"/>
      <c r="BS158" s="462"/>
      <c r="BT158" s="462" t="s">
        <v>895</v>
      </c>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6" ht="13.15">
      <c r="A159" s="462"/>
      <c r="B159" s="462"/>
      <c r="C159" s="462"/>
      <c r="D159" s="1579" t="s">
        <v>896</v>
      </c>
      <c r="E159" s="462"/>
      <c r="F159" s="1579"/>
      <c r="G159" s="1579"/>
      <c r="H159" s="1579"/>
      <c r="I159" s="1579"/>
      <c r="J159" s="1579"/>
      <c r="K159" s="1579"/>
      <c r="L159" s="1579"/>
      <c r="M159" s="1579"/>
      <c r="N159" s="1579"/>
      <c r="O159" s="2261" t="s">
        <v>897</v>
      </c>
      <c r="P159" s="2261"/>
      <c r="Q159" s="2261"/>
      <c r="R159" s="2261"/>
      <c r="S159" s="2261"/>
      <c r="T159" s="2261"/>
      <c r="U159" s="462"/>
      <c r="V159" s="95" t="s">
        <v>898</v>
      </c>
      <c r="W159" s="2260"/>
      <c r="X159" s="2260"/>
      <c r="Y159" s="13"/>
      <c r="Z159" s="13"/>
      <c r="AA159" s="13"/>
      <c r="AB159" s="13"/>
      <c r="AC159" s="13"/>
      <c r="AD159" s="13"/>
      <c r="AE159" s="13"/>
      <c r="AF159" s="13"/>
      <c r="AG159" s="462"/>
      <c r="AH159" s="462"/>
      <c r="AI159" s="462"/>
      <c r="AJ159" s="462"/>
      <c r="AK159" s="462"/>
      <c r="AL159" s="462"/>
      <c r="AZ159" s="462"/>
      <c r="BA159" s="462"/>
      <c r="BB159" s="462"/>
      <c r="BC159" s="462"/>
      <c r="BD159" s="462"/>
      <c r="BE159" s="462"/>
      <c r="BF159" s="462"/>
      <c r="BG159" s="462"/>
      <c r="BH159" s="462"/>
      <c r="BI159" s="462"/>
      <c r="BJ159" s="462"/>
      <c r="BK159" s="462"/>
      <c r="BL159" s="462"/>
      <c r="BM159" s="462"/>
      <c r="BN159" s="1435" t="s">
        <v>899</v>
      </c>
      <c r="BO159" s="462"/>
      <c r="BP159" s="462"/>
      <c r="BQ159" s="462"/>
      <c r="BR159" s="462"/>
      <c r="BS159" s="462"/>
      <c r="BT159" s="462" t="s">
        <v>900</v>
      </c>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row>
    <row r="160" spans="1:96" ht="13.15">
      <c r="A160" s="462"/>
      <c r="B160" s="462"/>
      <c r="C160" s="462"/>
      <c r="D160" s="1579" t="s">
        <v>901</v>
      </c>
      <c r="E160" s="462"/>
      <c r="F160" s="1579"/>
      <c r="G160" s="1579"/>
      <c r="H160" s="1579"/>
      <c r="I160" s="1579"/>
      <c r="J160" s="1579"/>
      <c r="K160" s="1579"/>
      <c r="L160" s="1579"/>
      <c r="M160" s="1579"/>
      <c r="N160" s="1579"/>
      <c r="O160" s="2261" t="s">
        <v>902</v>
      </c>
      <c r="P160" s="2261"/>
      <c r="Q160" s="2261"/>
      <c r="R160" s="2261"/>
      <c r="S160" s="2261"/>
      <c r="T160" s="2261"/>
      <c r="U160" s="13"/>
      <c r="V160" s="13"/>
      <c r="W160" s="13"/>
      <c r="X160" s="13"/>
      <c r="Y160" s="13"/>
      <c r="Z160" s="13"/>
      <c r="AA160" s="13"/>
      <c r="AB160" s="13"/>
      <c r="AC160" s="13"/>
      <c r="AD160" s="13"/>
      <c r="AE160" s="13"/>
      <c r="AF160" s="13"/>
      <c r="AG160" s="462"/>
      <c r="AH160" s="462"/>
      <c r="AI160" s="462"/>
      <c r="AJ160" s="462"/>
      <c r="AK160" s="462"/>
      <c r="AL160" s="462"/>
      <c r="AZ160" s="462"/>
      <c r="BA160" s="462"/>
      <c r="BB160" s="462"/>
      <c r="BC160" s="462"/>
      <c r="BD160" s="462"/>
      <c r="BE160" s="462"/>
      <c r="BF160" s="462"/>
      <c r="BG160" s="462"/>
      <c r="BH160" s="462"/>
      <c r="BI160" s="462"/>
      <c r="BJ160" s="462"/>
      <c r="BK160" s="462"/>
      <c r="BL160" s="462"/>
      <c r="BM160" s="462"/>
      <c r="BN160" s="1435" t="s">
        <v>903</v>
      </c>
      <c r="BO160" s="462"/>
      <c r="BP160" s="462"/>
      <c r="BQ160" s="462"/>
      <c r="BR160" s="462"/>
      <c r="BS160" s="462"/>
      <c r="BT160" s="462" t="s">
        <v>904</v>
      </c>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row>
    <row r="161" spans="1:72" ht="13.15">
      <c r="A161" s="462"/>
      <c r="B161" s="462"/>
      <c r="C161" s="462"/>
      <c r="D161" s="1579" t="s">
        <v>905</v>
      </c>
      <c r="E161" s="462"/>
      <c r="F161" s="1579"/>
      <c r="G161" s="1579"/>
      <c r="H161" s="1579"/>
      <c r="I161" s="1579"/>
      <c r="J161" s="1579"/>
      <c r="K161" s="1579"/>
      <c r="L161" s="1579"/>
      <c r="M161" s="1579"/>
      <c r="N161" s="1579"/>
      <c r="O161" s="2170" t="s">
        <v>906</v>
      </c>
      <c r="P161" s="2170"/>
      <c r="Q161" s="2170"/>
      <c r="R161" s="2170"/>
      <c r="S161" s="2170"/>
      <c r="T161" s="2170"/>
      <c r="U161" s="2170"/>
      <c r="V161" s="2170"/>
      <c r="W161" s="2170"/>
      <c r="X161" s="2170"/>
      <c r="Y161" s="2170"/>
      <c r="Z161" s="2170"/>
      <c r="AA161" s="2170"/>
      <c r="AB161" s="2170"/>
      <c r="AC161" s="2170"/>
      <c r="AD161" s="2170"/>
      <c r="AE161" s="2170"/>
      <c r="AF161" s="2170"/>
      <c r="AG161" s="2170"/>
      <c r="AH161" s="2170"/>
      <c r="AI161" s="462"/>
      <c r="AJ161" s="462"/>
      <c r="AK161" s="462"/>
      <c r="AL161" s="462"/>
      <c r="AZ161" s="462"/>
      <c r="BA161" s="462"/>
      <c r="BB161" s="462"/>
      <c r="BC161" s="462"/>
      <c r="BD161" s="462"/>
      <c r="BE161" s="462"/>
      <c r="BF161" s="462"/>
      <c r="BG161" s="462"/>
      <c r="BH161" s="462"/>
      <c r="BI161" s="462"/>
      <c r="BJ161" s="462" t="s">
        <v>800</v>
      </c>
      <c r="BK161" s="462"/>
      <c r="BL161" s="462"/>
      <c r="BM161" s="462"/>
      <c r="BN161" s="1435" t="s">
        <v>907</v>
      </c>
      <c r="BO161" s="462"/>
      <c r="BP161" s="462"/>
      <c r="BQ161" s="462"/>
      <c r="BR161" s="462"/>
      <c r="BS161" s="462"/>
      <c r="BT161" s="462" t="s">
        <v>908</v>
      </c>
    </row>
    <row r="162" spans="1:72" ht="13.15">
      <c r="A162" s="462"/>
      <c r="B162" s="462"/>
      <c r="C162" s="462"/>
      <c r="D162" s="1582"/>
      <c r="E162" s="29"/>
      <c r="F162" s="1582"/>
      <c r="G162" s="1582"/>
      <c r="H162" s="1582"/>
      <c r="I162" s="1582"/>
      <c r="J162" s="1582"/>
      <c r="K162" s="1582"/>
      <c r="L162" s="1582"/>
      <c r="M162" s="1582"/>
      <c r="N162" s="1582"/>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2"/>
      <c r="BA162" s="462"/>
      <c r="BB162" s="462"/>
      <c r="BC162" s="462"/>
      <c r="BD162" s="462"/>
      <c r="BE162" s="462"/>
      <c r="BF162" s="462"/>
      <c r="BG162" s="462"/>
      <c r="BH162" s="462"/>
      <c r="BI162" s="462"/>
      <c r="BJ162" s="462" t="s">
        <v>909</v>
      </c>
      <c r="BK162" s="462"/>
      <c r="BL162" s="462"/>
      <c r="BM162" s="462"/>
      <c r="BN162" s="1435" t="s">
        <v>910</v>
      </c>
      <c r="BO162" s="462"/>
      <c r="BP162" s="462"/>
      <c r="BQ162" s="462"/>
      <c r="BR162" s="462"/>
      <c r="BS162" s="462"/>
      <c r="BT162" s="462" t="s">
        <v>911</v>
      </c>
    </row>
    <row r="163" spans="1:72" ht="13.15">
      <c r="A163" s="462"/>
      <c r="B163" s="462"/>
      <c r="C163" s="92" t="s">
        <v>912</v>
      </c>
      <c r="D163" s="1582" t="s">
        <v>913</v>
      </c>
      <c r="E163" s="29"/>
      <c r="F163" s="1582"/>
      <c r="G163" s="1582"/>
      <c r="H163" s="1582"/>
      <c r="I163" s="1582"/>
      <c r="J163" s="1582"/>
      <c r="K163" s="1582"/>
      <c r="L163" s="1582"/>
      <c r="M163" s="1582"/>
      <c r="N163" s="1582"/>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2"/>
      <c r="BA163" s="462"/>
      <c r="BB163" s="462"/>
      <c r="BC163" s="462"/>
      <c r="BD163" s="462"/>
      <c r="BE163" s="462"/>
      <c r="BF163" s="462"/>
      <c r="BG163" s="462"/>
      <c r="BH163" s="462"/>
      <c r="BI163" s="462"/>
      <c r="BJ163" s="462"/>
      <c r="BK163" s="462"/>
      <c r="BL163" s="462"/>
      <c r="BM163" s="462"/>
      <c r="BN163" s="1435" t="s">
        <v>914</v>
      </c>
      <c r="BO163" s="462"/>
      <c r="BP163" s="462"/>
      <c r="BQ163" s="462"/>
      <c r="BR163" s="462"/>
      <c r="BS163" s="462"/>
      <c r="BT163" s="462" t="s">
        <v>915</v>
      </c>
    </row>
    <row r="164" spans="1:72" ht="13.15">
      <c r="A164" s="462"/>
      <c r="B164" s="462"/>
      <c r="C164" s="92"/>
      <c r="D164" s="2284" t="s">
        <v>916</v>
      </c>
      <c r="E164" s="2284"/>
      <c r="F164" s="2284"/>
      <c r="G164" s="2284"/>
      <c r="H164" s="2284"/>
      <c r="I164" s="2284"/>
      <c r="J164" s="2284"/>
      <c r="K164" s="2284"/>
      <c r="L164" s="2284"/>
      <c r="M164" s="2284"/>
      <c r="N164" s="2284"/>
      <c r="O164" s="2284"/>
      <c r="P164" s="2284"/>
      <c r="Q164" s="2284"/>
      <c r="R164" s="2284"/>
      <c r="S164" s="2284"/>
      <c r="T164" s="2284"/>
      <c r="U164" s="2284"/>
      <c r="V164" s="2284"/>
      <c r="W164" s="2284"/>
      <c r="X164" s="2284"/>
      <c r="Y164" s="2284"/>
      <c r="Z164" s="2284"/>
      <c r="AA164" s="2284"/>
      <c r="AB164" s="2284"/>
      <c r="AC164" s="2284"/>
      <c r="AD164" s="2284"/>
      <c r="AE164" s="2284"/>
      <c r="AF164" s="2284"/>
      <c r="AG164" s="2284"/>
      <c r="AH164" s="2284"/>
      <c r="AI164" s="29"/>
      <c r="AJ164" s="29"/>
      <c r="AK164" s="29"/>
      <c r="AL164" s="29"/>
      <c r="AZ164" s="462"/>
      <c r="BA164" s="462"/>
      <c r="BB164" s="462"/>
      <c r="BC164" s="462"/>
      <c r="BD164" s="462"/>
      <c r="BE164" s="462"/>
      <c r="BF164" s="462"/>
      <c r="BG164" s="462"/>
      <c r="BH164" s="462"/>
      <c r="BI164" s="462"/>
      <c r="BJ164" s="462"/>
      <c r="BK164" s="462"/>
      <c r="BL164" s="462"/>
      <c r="BM164" s="462"/>
      <c r="BN164" s="1435" t="s">
        <v>917</v>
      </c>
      <c r="BO164" s="462"/>
      <c r="BP164" s="462"/>
      <c r="BQ164" s="462"/>
      <c r="BR164" s="462"/>
      <c r="BS164" s="462"/>
      <c r="BT164" s="462" t="s">
        <v>918</v>
      </c>
    </row>
    <row r="165" spans="1:72" ht="13.15">
      <c r="A165" s="462"/>
      <c r="B165" s="462"/>
      <c r="C165" s="92"/>
      <c r="D165" s="1436"/>
      <c r="E165" s="1437"/>
      <c r="F165" s="1436"/>
      <c r="G165" s="1436"/>
      <c r="H165" s="1436"/>
      <c r="I165" s="1436"/>
      <c r="J165" s="1436"/>
      <c r="K165" s="1436"/>
      <c r="L165" s="1436"/>
      <c r="M165" s="1436"/>
      <c r="N165" s="1436"/>
      <c r="O165" s="1438"/>
      <c r="P165" s="1438"/>
      <c r="Q165" s="1438"/>
      <c r="R165" s="1438"/>
      <c r="S165" s="1438"/>
      <c r="T165" s="1438"/>
      <c r="U165" s="1438"/>
      <c r="V165" s="1438"/>
      <c r="W165" s="1438"/>
      <c r="X165" s="1438"/>
      <c r="Y165" s="1438"/>
      <c r="Z165" s="1438"/>
      <c r="AA165" s="153"/>
      <c r="AB165" s="153"/>
      <c r="AC165" s="153"/>
      <c r="AD165" s="153"/>
      <c r="AE165" s="153"/>
      <c r="AF165" s="153"/>
      <c r="AG165" s="153"/>
      <c r="AH165" s="153"/>
      <c r="AI165" s="29"/>
      <c r="AJ165" s="29"/>
      <c r="AK165" s="29"/>
      <c r="AL165" s="29"/>
      <c r="AZ165" s="462"/>
      <c r="BA165" s="462"/>
      <c r="BB165" s="462"/>
      <c r="BC165" s="462"/>
      <c r="BD165" s="462"/>
      <c r="BE165" s="462"/>
      <c r="BF165" s="462"/>
      <c r="BG165" s="462"/>
      <c r="BH165" s="462"/>
      <c r="BI165" s="462"/>
      <c r="BJ165" s="462"/>
      <c r="BK165" s="462"/>
      <c r="BL165" s="462"/>
      <c r="BM165" s="462"/>
      <c r="BN165" s="1435" t="s">
        <v>919</v>
      </c>
      <c r="BO165" s="462"/>
      <c r="BP165" s="462"/>
      <c r="BQ165" s="462"/>
      <c r="BR165" s="462"/>
      <c r="BS165" s="462"/>
      <c r="BT165" s="462" t="s">
        <v>920</v>
      </c>
    </row>
    <row r="166" spans="1:72" ht="13.15">
      <c r="A166" s="462"/>
      <c r="B166" s="39"/>
      <c r="C166" s="92"/>
      <c r="D166" s="1436"/>
      <c r="E166" s="1437"/>
      <c r="F166" s="1436"/>
      <c r="G166" s="1436"/>
      <c r="H166" s="1436"/>
      <c r="I166" s="1436"/>
      <c r="J166" s="1436"/>
      <c r="K166" s="1436"/>
      <c r="L166" s="1436"/>
      <c r="M166" s="1436"/>
      <c r="N166" s="1436"/>
      <c r="O166" s="1438"/>
      <c r="P166" s="1438"/>
      <c r="Q166" s="1438"/>
      <c r="R166" s="1438"/>
      <c r="S166" s="1438"/>
      <c r="T166" s="1438"/>
      <c r="U166" s="1438"/>
      <c r="V166" s="1438"/>
      <c r="W166" s="1438"/>
      <c r="X166" s="1438"/>
      <c r="Y166" s="1438"/>
      <c r="Z166" s="1438"/>
      <c r="AA166" s="153"/>
      <c r="AB166" s="153"/>
      <c r="AC166" s="153"/>
      <c r="AD166" s="153"/>
      <c r="AE166" s="153"/>
      <c r="AF166" s="153"/>
      <c r="AG166" s="153"/>
      <c r="AH166" s="153"/>
      <c r="AI166" s="29"/>
      <c r="AJ166" s="29"/>
      <c r="AK166" s="29"/>
      <c r="AL166" s="29"/>
      <c r="AZ166" s="462"/>
      <c r="BA166" s="462"/>
      <c r="BB166" s="462"/>
      <c r="BC166" s="462"/>
      <c r="BD166" s="462"/>
      <c r="BE166" s="462"/>
      <c r="BF166" s="462"/>
      <c r="BG166" s="462"/>
      <c r="BH166" s="462"/>
      <c r="BI166" s="462"/>
      <c r="BJ166" s="462"/>
      <c r="BK166" s="462"/>
      <c r="BL166" s="462"/>
      <c r="BM166" s="462"/>
      <c r="BN166" s="1435" t="s">
        <v>921</v>
      </c>
      <c r="BO166" s="462"/>
      <c r="BP166" s="462"/>
      <c r="BQ166" s="462"/>
      <c r="BR166" s="462"/>
      <c r="BS166" s="462"/>
      <c r="BT166" s="462" t="s">
        <v>922</v>
      </c>
    </row>
    <row r="167" spans="1:72" ht="13.15">
      <c r="A167" s="462"/>
      <c r="B167" s="39"/>
      <c r="C167" s="92"/>
      <c r="D167" s="1436"/>
      <c r="E167" s="1437"/>
      <c r="F167" s="1436"/>
      <c r="G167" s="1436"/>
      <c r="H167" s="1436"/>
      <c r="I167" s="1436"/>
      <c r="J167" s="1436"/>
      <c r="K167" s="1436"/>
      <c r="L167" s="1436"/>
      <c r="M167" s="1436"/>
      <c r="N167" s="1436"/>
      <c r="O167" s="1438"/>
      <c r="P167" s="1438"/>
      <c r="Q167" s="1438"/>
      <c r="R167" s="1438"/>
      <c r="S167" s="1438"/>
      <c r="T167" s="1438"/>
      <c r="U167" s="1438"/>
      <c r="V167" s="1438"/>
      <c r="W167" s="1438"/>
      <c r="X167" s="1438"/>
      <c r="Y167" s="1438"/>
      <c r="Z167" s="1438"/>
      <c r="AA167" s="153"/>
      <c r="AB167" s="153"/>
      <c r="AC167" s="153"/>
      <c r="AD167" s="153"/>
      <c r="AE167" s="153"/>
      <c r="AF167" s="153"/>
      <c r="AG167" s="153"/>
      <c r="AH167" s="153"/>
      <c r="AI167" s="29"/>
      <c r="AJ167" s="29"/>
      <c r="AK167" s="29"/>
      <c r="AL167" s="29"/>
      <c r="AZ167" s="462"/>
      <c r="BA167" s="462"/>
      <c r="BB167" s="462"/>
      <c r="BC167" s="462"/>
      <c r="BD167" s="462"/>
      <c r="BE167" s="462"/>
      <c r="BF167" s="462"/>
      <c r="BG167" s="462"/>
      <c r="BH167" s="462"/>
      <c r="BI167" s="462"/>
      <c r="BJ167" s="462"/>
      <c r="BK167" s="462"/>
      <c r="BL167" s="462"/>
      <c r="BM167" s="462"/>
      <c r="BN167" s="1435" t="s">
        <v>923</v>
      </c>
      <c r="BO167" s="462"/>
      <c r="BP167" s="462"/>
      <c r="BQ167" s="462"/>
      <c r="BR167" s="462"/>
      <c r="BS167" s="462"/>
      <c r="BT167" s="462" t="s">
        <v>924</v>
      </c>
    </row>
    <row r="168" spans="1:72" ht="13.15">
      <c r="A168" s="462"/>
      <c r="B168" s="462"/>
      <c r="C168" s="462"/>
      <c r="D168" s="1582"/>
      <c r="E168" s="29"/>
      <c r="F168" s="1582"/>
      <c r="G168" s="1582"/>
      <c r="H168" s="1582"/>
      <c r="I168" s="1582"/>
      <c r="J168" s="1582"/>
      <c r="K168" s="1582"/>
      <c r="L168" s="1582"/>
      <c r="M168" s="1582"/>
      <c r="N168" s="1582"/>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2"/>
      <c r="BA168" s="462"/>
      <c r="BB168" s="462"/>
      <c r="BC168" s="462"/>
      <c r="BD168" s="462"/>
      <c r="BE168" s="462"/>
      <c r="BF168" s="462"/>
      <c r="BG168" s="462"/>
      <c r="BH168" s="462"/>
      <c r="BI168" s="462"/>
      <c r="BJ168" s="462"/>
      <c r="BK168" s="462"/>
      <c r="BL168" s="462"/>
      <c r="BM168" s="462"/>
      <c r="BN168" s="1435" t="s">
        <v>925</v>
      </c>
      <c r="BO168" s="462"/>
      <c r="BP168" s="462"/>
      <c r="BQ168" s="462"/>
      <c r="BR168" s="462"/>
      <c r="BS168" s="462"/>
      <c r="BT168" s="462" t="s">
        <v>926</v>
      </c>
    </row>
    <row r="169" spans="1:72" ht="13.15">
      <c r="A169" s="2197" t="s">
        <v>927</v>
      </c>
      <c r="B169" s="2197"/>
      <c r="C169" s="2197"/>
      <c r="D169" s="2197"/>
      <c r="E169" s="2197"/>
      <c r="F169" s="2197"/>
      <c r="G169" s="2197"/>
      <c r="H169" s="2197"/>
      <c r="I169" s="2197"/>
      <c r="J169" s="2197"/>
      <c r="K169" s="2197"/>
      <c r="L169" s="2197"/>
      <c r="M169" s="2197"/>
      <c r="N169" s="2197"/>
      <c r="O169" s="2197"/>
      <c r="P169" s="2197"/>
      <c r="Q169" s="2197"/>
      <c r="R169" s="2197"/>
      <c r="S169" s="2197"/>
      <c r="T169" s="2197"/>
      <c r="U169" s="2197"/>
      <c r="V169" s="2197"/>
      <c r="W169" s="2197"/>
      <c r="X169" s="2197"/>
      <c r="Y169" s="2197"/>
      <c r="Z169" s="2197"/>
      <c r="AA169" s="2197"/>
      <c r="AB169" s="2197"/>
      <c r="AC169" s="2197"/>
      <c r="AD169" s="2197"/>
      <c r="AE169" s="2197"/>
      <c r="AF169" s="2197"/>
      <c r="AG169" s="2197"/>
      <c r="AH169" s="2197"/>
      <c r="AI169" s="2197"/>
      <c r="AJ169" s="2197"/>
      <c r="AK169" s="2197"/>
      <c r="AL169" s="2197"/>
      <c r="AM169" s="93"/>
      <c r="AN169" s="93"/>
      <c r="AO169" s="93"/>
      <c r="AP169" s="93"/>
      <c r="AQ169" s="93"/>
      <c r="AR169" s="93"/>
      <c r="AS169" s="93"/>
      <c r="AT169" s="93"/>
      <c r="AU169" s="93"/>
      <c r="AV169" s="93"/>
      <c r="AW169" s="93"/>
      <c r="AX169" s="93"/>
      <c r="AY169" s="93"/>
      <c r="AZ169" s="462"/>
      <c r="BA169" s="462"/>
      <c r="BB169" s="462"/>
      <c r="BC169" s="462"/>
      <c r="BD169" s="462"/>
      <c r="BE169" s="462"/>
      <c r="BF169" s="462"/>
      <c r="BG169" s="462"/>
      <c r="BH169" s="462"/>
      <c r="BI169" s="462"/>
      <c r="BJ169" s="462"/>
      <c r="BK169" s="462"/>
      <c r="BL169" s="462"/>
      <c r="BM169" s="462"/>
      <c r="BN169" s="1435" t="s">
        <v>928</v>
      </c>
      <c r="BO169" s="462"/>
      <c r="BP169" s="462"/>
      <c r="BQ169" s="462"/>
      <c r="BR169" s="462"/>
      <c r="BS169" s="462"/>
      <c r="BT169" s="462" t="s">
        <v>929</v>
      </c>
    </row>
    <row r="170" spans="1:72" ht="13.5" thickBot="1">
      <c r="A170" s="2198"/>
      <c r="B170" s="2198"/>
      <c r="C170" s="2198"/>
      <c r="D170" s="2198"/>
      <c r="E170" s="2198"/>
      <c r="F170" s="2198"/>
      <c r="G170" s="2198"/>
      <c r="H170" s="2198"/>
      <c r="I170" s="2198"/>
      <c r="J170" s="2198"/>
      <c r="K170" s="2198"/>
      <c r="L170" s="2198"/>
      <c r="M170" s="2198"/>
      <c r="N170" s="2198"/>
      <c r="O170" s="2198"/>
      <c r="P170" s="2198"/>
      <c r="Q170" s="2198"/>
      <c r="R170" s="2198"/>
      <c r="S170" s="2198"/>
      <c r="T170" s="2198"/>
      <c r="U170" s="2198"/>
      <c r="V170" s="2198"/>
      <c r="W170" s="2198"/>
      <c r="X170" s="2198"/>
      <c r="Y170" s="2198"/>
      <c r="Z170" s="2198"/>
      <c r="AA170" s="2198"/>
      <c r="AB170" s="2198"/>
      <c r="AC170" s="2198"/>
      <c r="AD170" s="2198"/>
      <c r="AE170" s="2198"/>
      <c r="AF170" s="2198"/>
      <c r="AG170" s="2198"/>
      <c r="AH170" s="2198"/>
      <c r="AI170" s="2198"/>
      <c r="AJ170" s="2198"/>
      <c r="AK170" s="2198"/>
      <c r="AL170" s="2198"/>
      <c r="AM170" s="93"/>
      <c r="AN170" s="93"/>
      <c r="AO170" s="93"/>
      <c r="AP170" s="93"/>
      <c r="AQ170" s="93"/>
      <c r="AR170" s="93"/>
      <c r="AS170" s="93"/>
      <c r="AT170" s="93"/>
      <c r="AU170" s="93"/>
      <c r="AV170" s="93"/>
      <c r="AW170" s="93"/>
      <c r="AX170" s="93"/>
      <c r="AY170" s="93"/>
      <c r="AZ170" s="462"/>
      <c r="BA170" s="462"/>
      <c r="BB170" s="462"/>
      <c r="BC170" s="462"/>
      <c r="BD170" s="462"/>
      <c r="BE170" s="462"/>
      <c r="BF170" s="462"/>
      <c r="BG170" s="462"/>
      <c r="BH170" s="462"/>
      <c r="BI170" s="462"/>
      <c r="BJ170" s="462"/>
      <c r="BK170" s="462"/>
      <c r="BL170" s="462"/>
      <c r="BM170" s="462"/>
      <c r="BN170" s="1435" t="s">
        <v>930</v>
      </c>
      <c r="BO170" s="462"/>
      <c r="BP170" s="462"/>
      <c r="BQ170" s="462"/>
      <c r="BR170" s="462"/>
      <c r="BS170" s="462"/>
      <c r="BT170" s="462" t="s">
        <v>931</v>
      </c>
    </row>
    <row r="171" spans="1:72" ht="12.75" customHeight="1" thickTop="1">
      <c r="A171" s="18"/>
      <c r="B171" s="18"/>
      <c r="C171" s="18"/>
      <c r="D171" s="18"/>
      <c r="E171" s="18"/>
      <c r="F171" s="18"/>
      <c r="G171" s="446"/>
      <c r="H171" s="18"/>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46"/>
      <c r="AL171" s="446"/>
      <c r="AM171" s="446"/>
      <c r="AN171" s="446"/>
      <c r="AO171" s="446"/>
      <c r="AP171" s="446"/>
      <c r="AQ171" s="446"/>
      <c r="AR171" s="446"/>
      <c r="AS171" s="446"/>
      <c r="AT171" s="446"/>
      <c r="AU171" s="446"/>
      <c r="AV171" s="446"/>
      <c r="AW171" s="446"/>
      <c r="AX171" s="446"/>
      <c r="AY171" s="446"/>
      <c r="AZ171" s="462"/>
      <c r="BA171" s="462"/>
      <c r="BB171" s="462"/>
      <c r="BC171" s="462"/>
      <c r="BD171" s="462"/>
      <c r="BE171" s="462"/>
      <c r="BF171" s="462"/>
      <c r="BG171" s="462"/>
      <c r="BH171" s="462"/>
      <c r="BI171" s="462"/>
      <c r="BJ171" s="462"/>
      <c r="BK171" s="462"/>
      <c r="BL171" s="462"/>
      <c r="BM171" s="462"/>
      <c r="BN171" s="1435" t="s">
        <v>932</v>
      </c>
      <c r="BO171" s="462"/>
      <c r="BP171" s="462"/>
      <c r="BQ171" s="462"/>
      <c r="BR171" s="462"/>
      <c r="BS171" s="462"/>
      <c r="BT171" s="462" t="s">
        <v>933</v>
      </c>
    </row>
    <row r="172" spans="1:72" ht="13.15">
      <c r="A172" s="27" t="s">
        <v>934</v>
      </c>
      <c r="B172" s="462"/>
      <c r="C172" s="27" t="s">
        <v>90</v>
      </c>
      <c r="D172" s="446"/>
      <c r="E172" s="446"/>
      <c r="F172" s="446"/>
      <c r="G172" s="446"/>
      <c r="H172" s="446"/>
      <c r="I172" s="446"/>
      <c r="J172" s="462"/>
      <c r="K172" s="462"/>
      <c r="L172" s="462"/>
      <c r="M172" s="462"/>
      <c r="N172" s="462"/>
      <c r="O172" s="462"/>
      <c r="P172" s="462"/>
      <c r="Q172" s="462"/>
      <c r="R172" s="462"/>
      <c r="S172" s="462"/>
      <c r="T172" s="446"/>
      <c r="U172" s="446"/>
      <c r="V172" s="446"/>
      <c r="W172" s="446"/>
      <c r="X172" s="446"/>
      <c r="Y172" s="446"/>
      <c r="Z172" s="446"/>
      <c r="AA172" s="446"/>
      <c r="AB172" s="446"/>
      <c r="AC172" s="446"/>
      <c r="AD172" s="446"/>
      <c r="AE172" s="446"/>
      <c r="AF172" s="446"/>
      <c r="AG172" s="462"/>
      <c r="AH172" s="446"/>
      <c r="AI172" s="462"/>
      <c r="AJ172" s="446"/>
      <c r="AK172" s="446"/>
      <c r="AL172" s="446"/>
      <c r="AM172" s="446"/>
      <c r="AN172" s="446"/>
      <c r="AO172" s="446"/>
      <c r="AP172" s="446"/>
      <c r="AQ172" s="446"/>
      <c r="AR172" s="446"/>
      <c r="AS172" s="446"/>
      <c r="AT172" s="446"/>
      <c r="AU172" s="446"/>
      <c r="AV172" s="446"/>
      <c r="AW172" s="446"/>
      <c r="AX172" s="446"/>
      <c r="AY172" s="446"/>
      <c r="AZ172" s="462"/>
      <c r="BA172" s="462"/>
      <c r="BB172" s="462"/>
      <c r="BC172" s="462"/>
      <c r="BD172" s="462"/>
      <c r="BE172" s="462"/>
      <c r="BF172" s="462"/>
      <c r="BG172" s="462"/>
      <c r="BH172" s="462"/>
      <c r="BI172" s="462"/>
      <c r="BJ172" s="462"/>
      <c r="BK172" s="462"/>
      <c r="BL172" s="462"/>
      <c r="BM172" s="462"/>
      <c r="BN172" s="1435" t="s">
        <v>935</v>
      </c>
      <c r="BO172" s="462"/>
      <c r="BP172" s="462"/>
      <c r="BQ172" s="462"/>
      <c r="BR172" s="462"/>
      <c r="BS172" s="462"/>
      <c r="BT172" s="462" t="s">
        <v>936</v>
      </c>
    </row>
    <row r="173" spans="1:72" ht="13.15">
      <c r="A173" s="18"/>
      <c r="B173" s="462"/>
      <c r="C173" s="28"/>
      <c r="D173" s="29" t="s">
        <v>937</v>
      </c>
      <c r="E173" s="462"/>
      <c r="F173" s="462"/>
      <c r="G173" s="462"/>
      <c r="H173" s="462"/>
      <c r="I173" s="462"/>
      <c r="J173" s="2276" t="s">
        <v>938</v>
      </c>
      <c r="K173" s="2276"/>
      <c r="L173" s="2276"/>
      <c r="M173" s="2276"/>
      <c r="N173" s="2276"/>
      <c r="O173" s="2276"/>
      <c r="P173" s="2276"/>
      <c r="Q173" s="2276"/>
      <c r="R173" s="2276"/>
      <c r="S173" s="2276"/>
      <c r="T173" s="462"/>
      <c r="U173" s="30"/>
      <c r="V173" s="462"/>
      <c r="W173" s="462"/>
      <c r="X173" s="30"/>
      <c r="Y173" s="462"/>
      <c r="Z173" s="462"/>
      <c r="AA173" s="462"/>
      <c r="AB173" s="462"/>
      <c r="AC173" s="462"/>
      <c r="AD173" s="462"/>
      <c r="AE173" s="462"/>
      <c r="AF173" s="18"/>
      <c r="AG173" s="462"/>
      <c r="AH173" s="18"/>
      <c r="AI173" s="462"/>
      <c r="AJ173" s="446"/>
      <c r="AK173" s="446"/>
      <c r="AL173" s="446"/>
      <c r="AM173" s="446"/>
      <c r="AN173" s="446"/>
      <c r="AO173" s="446"/>
      <c r="AP173" s="446"/>
      <c r="AQ173" s="446"/>
      <c r="AR173" s="446"/>
      <c r="AS173" s="446"/>
      <c r="AT173" s="446"/>
      <c r="AU173" s="446"/>
      <c r="AV173" s="446"/>
      <c r="AW173" s="446"/>
      <c r="AX173" s="446"/>
      <c r="AY173" s="446"/>
      <c r="AZ173" s="462"/>
      <c r="BA173" s="462"/>
      <c r="BB173" s="462"/>
      <c r="BC173" s="462"/>
      <c r="BD173" s="462"/>
      <c r="BE173" s="462"/>
      <c r="BF173" s="462"/>
      <c r="BG173" s="462"/>
      <c r="BH173" s="462"/>
      <c r="BI173" s="462"/>
      <c r="BJ173" s="462"/>
      <c r="BK173" s="462"/>
      <c r="BL173" s="462"/>
      <c r="BM173" s="462"/>
      <c r="BN173" s="1435" t="s">
        <v>939</v>
      </c>
      <c r="BO173" s="462"/>
      <c r="BP173" s="462"/>
      <c r="BQ173" s="462"/>
      <c r="BR173" s="462"/>
      <c r="BS173" s="462"/>
      <c r="BT173" s="462" t="s">
        <v>940</v>
      </c>
    </row>
    <row r="174" spans="1:72" ht="13.15">
      <c r="A174" s="18"/>
      <c r="B174" s="462"/>
      <c r="C174" s="28"/>
      <c r="D174" s="46" t="s">
        <v>941</v>
      </c>
      <c r="E174" s="18"/>
      <c r="F174" s="18"/>
      <c r="G174" s="18"/>
      <c r="H174" s="18"/>
      <c r="I174" s="18"/>
      <c r="J174" s="1885" t="s">
        <v>294</v>
      </c>
      <c r="K174" s="1885"/>
      <c r="L174" s="1885"/>
      <c r="M174" s="1885"/>
      <c r="N174" s="1885"/>
      <c r="O174" s="1885"/>
      <c r="P174" s="1885"/>
      <c r="Q174" s="1885"/>
      <c r="R174" s="1885"/>
      <c r="S174" s="1885"/>
      <c r="T174" s="1885"/>
      <c r="U174" s="1885"/>
      <c r="V174" s="1885"/>
      <c r="W174" s="1885"/>
      <c r="X174" s="1885"/>
      <c r="Y174" s="1885"/>
      <c r="Z174" s="1885"/>
      <c r="AA174" s="446"/>
      <c r="AB174" s="462"/>
      <c r="AC174" s="462"/>
      <c r="AD174" s="462"/>
      <c r="AE174" s="462"/>
      <c r="AF174" s="462"/>
      <c r="AG174" s="462"/>
      <c r="AH174" s="18"/>
      <c r="AI174" s="462"/>
      <c r="AJ174" s="446"/>
      <c r="AK174" s="446"/>
      <c r="AL174" s="446"/>
      <c r="AM174" s="446"/>
      <c r="AN174" s="446"/>
      <c r="AO174" s="446"/>
      <c r="AP174" s="446"/>
      <c r="AQ174" s="446"/>
      <c r="AR174" s="446"/>
      <c r="AS174" s="446"/>
      <c r="AT174" s="446"/>
      <c r="AU174" s="446"/>
      <c r="AV174" s="446"/>
      <c r="AW174" s="446"/>
      <c r="AX174" s="446"/>
      <c r="AY174" s="446"/>
      <c r="AZ174" s="462"/>
      <c r="BA174" s="462"/>
      <c r="BB174" s="462"/>
      <c r="BC174" s="462"/>
      <c r="BD174" s="462"/>
      <c r="BE174" s="462"/>
      <c r="BF174" s="462"/>
      <c r="BG174" s="462"/>
      <c r="BH174" s="462"/>
      <c r="BI174" s="462"/>
      <c r="BJ174" s="462"/>
      <c r="BK174" s="462"/>
      <c r="BL174" s="462"/>
      <c r="BM174" s="462"/>
      <c r="BN174" s="1435" t="s">
        <v>942</v>
      </c>
      <c r="BO174" s="462"/>
      <c r="BP174" s="462"/>
      <c r="BQ174" s="462"/>
      <c r="BR174" s="462"/>
      <c r="BS174" s="462"/>
      <c r="BT174" s="462" t="s">
        <v>943</v>
      </c>
    </row>
    <row r="175" spans="1:72" ht="13.15">
      <c r="A175" s="18"/>
      <c r="B175" s="462"/>
      <c r="C175" s="10"/>
      <c r="D175" s="46" t="s">
        <v>944</v>
      </c>
      <c r="E175" s="462"/>
      <c r="F175" s="462"/>
      <c r="G175" s="462"/>
      <c r="H175" s="462"/>
      <c r="I175" s="462"/>
      <c r="J175" s="462"/>
      <c r="K175" s="462"/>
      <c r="L175" s="462"/>
      <c r="M175" s="462"/>
      <c r="N175" s="462"/>
      <c r="O175" s="32"/>
      <c r="P175" s="462"/>
      <c r="Q175" s="18"/>
      <c r="R175" s="18"/>
      <c r="S175" s="462"/>
      <c r="T175" s="462"/>
      <c r="U175" s="1867" t="s">
        <v>800</v>
      </c>
      <c r="V175" s="1867"/>
      <c r="W175" s="462"/>
      <c r="X175" s="462"/>
      <c r="Y175" s="462"/>
      <c r="Z175" s="18"/>
      <c r="AA175" s="462"/>
      <c r="AB175" s="462"/>
      <c r="AC175" s="18"/>
      <c r="AD175" s="18"/>
      <c r="AE175" s="18"/>
      <c r="AF175" s="18"/>
      <c r="AG175" s="462"/>
      <c r="AH175" s="18"/>
      <c r="AI175" s="462"/>
      <c r="AJ175" s="446"/>
      <c r="AK175" s="446"/>
      <c r="AL175" s="446"/>
      <c r="AM175" s="446"/>
      <c r="AN175" s="446"/>
      <c r="AO175" s="446"/>
      <c r="AP175" s="446"/>
      <c r="AQ175" s="446"/>
      <c r="AR175" s="446"/>
      <c r="AS175" s="446"/>
      <c r="AT175" s="446"/>
      <c r="AU175" s="446"/>
      <c r="AV175" s="446"/>
      <c r="AW175" s="446"/>
      <c r="AX175" s="446"/>
      <c r="AY175" s="446"/>
      <c r="AZ175" s="462"/>
      <c r="BA175" s="462"/>
      <c r="BB175" s="462"/>
      <c r="BC175" s="462"/>
      <c r="BD175" s="462"/>
      <c r="BE175" s="462"/>
      <c r="BF175" s="462"/>
      <c r="BG175" s="462"/>
      <c r="BH175" s="462"/>
      <c r="BI175" s="462"/>
      <c r="BJ175" s="462"/>
      <c r="BK175" s="462"/>
      <c r="BL175" s="462"/>
      <c r="BM175" s="462"/>
      <c r="BN175" s="1435" t="s">
        <v>945</v>
      </c>
      <c r="BO175" s="462"/>
      <c r="BP175" s="462"/>
      <c r="BQ175" s="462"/>
      <c r="BR175" s="462"/>
      <c r="BS175" s="462"/>
      <c r="BT175" s="462" t="s">
        <v>890</v>
      </c>
    </row>
    <row r="176" spans="1:72" ht="13.15">
      <c r="A176" s="18"/>
      <c r="B176" s="462"/>
      <c r="C176" s="10"/>
      <c r="D176" s="31"/>
      <c r="E176" s="462" t="s">
        <v>946</v>
      </c>
      <c r="F176" s="462"/>
      <c r="G176" s="462"/>
      <c r="H176" s="462"/>
      <c r="I176" s="462"/>
      <c r="J176" s="462"/>
      <c r="K176" s="462"/>
      <c r="L176" s="462"/>
      <c r="M176" s="462"/>
      <c r="N176" s="462"/>
      <c r="O176" s="32"/>
      <c r="P176" s="18" t="s">
        <v>947</v>
      </c>
      <c r="Q176" s="18"/>
      <c r="R176" s="18"/>
      <c r="S176" s="18" t="s">
        <v>948</v>
      </c>
      <c r="T176" s="462"/>
      <c r="U176" s="1877"/>
      <c r="V176" s="1877"/>
      <c r="W176" s="1642" t="s">
        <v>949</v>
      </c>
      <c r="X176" s="2279"/>
      <c r="Y176" s="2279"/>
      <c r="Z176" s="462"/>
      <c r="AA176" s="462"/>
      <c r="AB176" s="462"/>
      <c r="AC176" s="18"/>
      <c r="AD176" s="18"/>
      <c r="AE176" s="18"/>
      <c r="AF176" s="18"/>
      <c r="AG176" s="462"/>
      <c r="AH176" s="18"/>
      <c r="AI176" s="462"/>
      <c r="AJ176" s="446"/>
      <c r="AK176" s="446"/>
      <c r="AL176" s="446"/>
      <c r="AM176" s="446"/>
      <c r="AN176" s="446"/>
      <c r="AO176" s="446"/>
      <c r="AP176" s="446"/>
      <c r="AQ176" s="446"/>
      <c r="AR176" s="446"/>
      <c r="AS176" s="446"/>
      <c r="AT176" s="446"/>
      <c r="AU176" s="446"/>
      <c r="AV176" s="446"/>
      <c r="AW176" s="446"/>
      <c r="AX176" s="446"/>
      <c r="AY176" s="446"/>
      <c r="AZ176" s="462"/>
      <c r="BA176" s="462"/>
      <c r="BB176" s="462"/>
      <c r="BC176" s="462"/>
      <c r="BD176" s="462"/>
      <c r="BE176" s="462"/>
      <c r="BF176" s="462"/>
      <c r="BG176" s="462"/>
      <c r="BH176" s="462"/>
      <c r="BI176" s="462"/>
      <c r="BJ176" s="462"/>
      <c r="BK176" s="462"/>
      <c r="BL176" s="462"/>
      <c r="BM176" s="462"/>
      <c r="BN176" s="1435" t="s">
        <v>950</v>
      </c>
      <c r="BO176" s="462"/>
      <c r="BP176" s="462"/>
      <c r="BQ176" s="462"/>
      <c r="BR176" s="462"/>
      <c r="BS176" s="462"/>
      <c r="BT176" s="462" t="s">
        <v>951</v>
      </c>
    </row>
    <row r="177" spans="1:96" s="462" customFormat="1" ht="13.15">
      <c r="A177" s="18"/>
      <c r="C177" s="33"/>
      <c r="D177" s="18" t="s">
        <v>952</v>
      </c>
      <c r="M177" s="18"/>
      <c r="R177" s="1867"/>
      <c r="S177" s="1867"/>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435" t="s">
        <v>953</v>
      </c>
      <c r="BT177" s="462" t="s">
        <v>954</v>
      </c>
      <c r="CR177" s="18"/>
    </row>
    <row r="178" spans="1:96" s="462" customFormat="1" ht="13.15">
      <c r="A178" s="18"/>
      <c r="C178" s="33"/>
      <c r="D178" s="46" t="s">
        <v>955</v>
      </c>
      <c r="P178" s="18"/>
      <c r="AA178" s="18" t="s">
        <v>947</v>
      </c>
      <c r="AC178" s="18"/>
      <c r="AD178" s="18" t="s">
        <v>948</v>
      </c>
      <c r="AF178" s="2125"/>
      <c r="AG178" s="2125"/>
      <c r="AH178" s="1642" t="s">
        <v>949</v>
      </c>
      <c r="AI178" s="2248"/>
      <c r="AJ178" s="2248"/>
      <c r="AK178" s="2248"/>
      <c r="AL178" s="446"/>
      <c r="AM178" s="446"/>
      <c r="AN178" s="446"/>
      <c r="AO178" s="446"/>
      <c r="AP178" s="446"/>
      <c r="AQ178" s="446"/>
      <c r="AR178" s="446"/>
      <c r="AS178" s="446"/>
      <c r="AT178" s="446"/>
      <c r="AU178" s="446"/>
      <c r="AV178" s="446"/>
      <c r="AW178" s="446"/>
      <c r="AX178" s="446"/>
      <c r="AY178" s="446"/>
      <c r="BN178" s="1435" t="s">
        <v>956</v>
      </c>
      <c r="BT178" s="462" t="s">
        <v>957</v>
      </c>
      <c r="CR178" s="18"/>
    </row>
    <row r="179" spans="1:96" s="462" customFormat="1" ht="13.15">
      <c r="A179" s="18"/>
      <c r="C179" s="33"/>
      <c r="AL179" s="446"/>
      <c r="AM179" s="446"/>
      <c r="AN179" s="446"/>
      <c r="AO179" s="446"/>
      <c r="AP179" s="446"/>
      <c r="AQ179" s="446"/>
      <c r="AR179" s="446"/>
      <c r="AS179" s="446"/>
      <c r="AT179" s="446"/>
      <c r="AU179" s="446"/>
      <c r="AV179" s="446"/>
      <c r="AW179" s="446"/>
      <c r="AX179" s="446"/>
      <c r="AY179" s="446"/>
      <c r="BN179" s="1435" t="s">
        <v>958</v>
      </c>
      <c r="BT179" s="462" t="s">
        <v>959</v>
      </c>
      <c r="CR179" s="18"/>
    </row>
    <row r="180" spans="1:96" s="462" customFormat="1" ht="13.15">
      <c r="A180" s="18"/>
      <c r="C180" s="33"/>
      <c r="D180" s="446" t="s">
        <v>960</v>
      </c>
      <c r="E180" s="18"/>
      <c r="X180" s="1867"/>
      <c r="Y180" s="1867"/>
      <c r="Z180" s="572"/>
      <c r="AK180" s="446"/>
      <c r="AL180" s="446"/>
      <c r="AM180" s="446"/>
      <c r="AN180" s="446"/>
      <c r="AO180" s="446"/>
      <c r="AP180" s="446"/>
      <c r="AQ180" s="446"/>
      <c r="AR180" s="446"/>
      <c r="AS180" s="446"/>
      <c r="AT180" s="446"/>
      <c r="AU180" s="446"/>
      <c r="AV180" s="446"/>
      <c r="AW180" s="446"/>
      <c r="AX180" s="446"/>
      <c r="AY180" s="446"/>
      <c r="BN180" s="1435" t="s">
        <v>961</v>
      </c>
      <c r="BT180" s="462" t="s">
        <v>962</v>
      </c>
      <c r="CR180" s="18"/>
    </row>
    <row r="181" spans="1:96" s="462" customFormat="1" ht="13.15" customHeight="1">
      <c r="A181" s="18"/>
      <c r="C181" s="34"/>
      <c r="E181" s="46" t="s">
        <v>963</v>
      </c>
      <c r="Z181" s="18"/>
      <c r="AA181" s="18"/>
      <c r="AJ181" s="446"/>
      <c r="AK181" s="446"/>
      <c r="AL181" s="446"/>
      <c r="AM181" s="446"/>
      <c r="AN181" s="446"/>
      <c r="AO181" s="446"/>
      <c r="AP181" s="446"/>
      <c r="AQ181" s="446"/>
      <c r="AR181" s="446"/>
      <c r="AS181" s="446"/>
      <c r="AT181" s="446"/>
      <c r="AU181" s="446"/>
      <c r="AV181" s="446"/>
      <c r="AW181" s="446"/>
      <c r="AX181" s="446"/>
      <c r="AY181" s="446"/>
      <c r="BN181" s="1435" t="s">
        <v>964</v>
      </c>
      <c r="BT181" s="462" t="s">
        <v>965</v>
      </c>
      <c r="CR181" s="18"/>
    </row>
    <row r="182" spans="1:96" ht="13.15">
      <c r="A182" s="446"/>
      <c r="B182" s="462"/>
      <c r="C182" s="603"/>
      <c r="D182" s="18"/>
      <c r="E182" s="18"/>
      <c r="F182" s="18"/>
      <c r="G182" s="18"/>
      <c r="H182" s="18"/>
      <c r="I182" s="18"/>
      <c r="J182" s="18"/>
      <c r="K182" s="462"/>
      <c r="L182" s="462"/>
      <c r="M182" s="462"/>
      <c r="N182" s="462"/>
      <c r="O182" s="462"/>
      <c r="P182" s="462"/>
      <c r="Q182" s="462"/>
      <c r="R182" s="462"/>
      <c r="S182" s="18"/>
      <c r="T182" s="18"/>
      <c r="U182" s="462"/>
      <c r="V182" s="462"/>
      <c r="W182" s="462"/>
      <c r="X182" s="462"/>
      <c r="Y182" s="462"/>
      <c r="Z182" s="18"/>
      <c r="AA182" s="18"/>
      <c r="AB182" s="462"/>
      <c r="AC182" s="462"/>
      <c r="AD182" s="18"/>
      <c r="AE182" s="18"/>
      <c r="AF182" s="18"/>
      <c r="AG182" s="462"/>
      <c r="AH182" s="18"/>
      <c r="AI182" s="462"/>
      <c r="AJ182" s="446"/>
      <c r="AK182" s="446"/>
      <c r="AL182" s="446"/>
      <c r="AM182" s="446"/>
      <c r="AN182" s="446"/>
      <c r="AO182" s="446"/>
      <c r="AP182" s="446"/>
      <c r="AQ182" s="446"/>
      <c r="AR182" s="446"/>
      <c r="AS182" s="446"/>
      <c r="AT182" s="446"/>
      <c r="AU182" s="446"/>
      <c r="AV182" s="446"/>
      <c r="AW182" s="446"/>
      <c r="AX182" s="446"/>
      <c r="AY182" s="446"/>
      <c r="AZ182" s="462"/>
      <c r="BA182" s="462"/>
      <c r="BB182" s="462"/>
      <c r="BC182" s="462"/>
      <c r="BD182" s="462"/>
      <c r="BE182" s="462"/>
      <c r="BF182" s="462"/>
      <c r="BG182" s="462"/>
      <c r="BH182" s="462"/>
      <c r="BI182" s="462"/>
      <c r="BJ182" s="462"/>
      <c r="BK182" s="462"/>
      <c r="BL182" s="462"/>
      <c r="BM182" s="462"/>
      <c r="BN182" s="1435" t="s">
        <v>966</v>
      </c>
      <c r="BO182" s="462"/>
      <c r="BP182" s="462"/>
      <c r="BQ182" s="462"/>
      <c r="BR182" s="462"/>
      <c r="BS182" s="462"/>
      <c r="BT182" s="462" t="s">
        <v>967</v>
      </c>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row>
    <row r="183" spans="1:96" ht="13.15">
      <c r="A183" s="27" t="s">
        <v>968</v>
      </c>
      <c r="B183" s="462"/>
      <c r="C183" s="27" t="s">
        <v>92</v>
      </c>
      <c r="D183" s="446"/>
      <c r="E183" s="446"/>
      <c r="F183" s="446"/>
      <c r="G183" s="446"/>
      <c r="H183" s="446"/>
      <c r="I183" s="446"/>
      <c r="J183" s="446"/>
      <c r="K183" s="446"/>
      <c r="L183" s="446"/>
      <c r="M183" s="446"/>
      <c r="N183" s="446"/>
      <c r="O183" s="446"/>
      <c r="P183" s="446"/>
      <c r="Q183" s="462"/>
      <c r="R183" s="462"/>
      <c r="S183" s="462"/>
      <c r="T183" s="462"/>
      <c r="U183" s="462"/>
      <c r="V183" s="462"/>
      <c r="W183" s="18"/>
      <c r="X183" s="18"/>
      <c r="Y183" s="18"/>
      <c r="Z183" s="18"/>
      <c r="AA183" s="462"/>
      <c r="AB183" s="462"/>
      <c r="AC183" s="462"/>
      <c r="AD183" s="446"/>
      <c r="AE183" s="446"/>
      <c r="AF183" s="446"/>
      <c r="AG183" s="462"/>
      <c r="AH183" s="446"/>
      <c r="AI183" s="462"/>
      <c r="AJ183" s="446"/>
      <c r="AK183" s="446"/>
      <c r="AL183" s="446"/>
      <c r="AM183" s="446"/>
      <c r="AN183" s="446"/>
      <c r="AO183" s="446"/>
      <c r="AP183" s="446"/>
      <c r="AQ183" s="446"/>
      <c r="AR183" s="446"/>
      <c r="AS183" s="446"/>
      <c r="AT183" s="446"/>
      <c r="AU183" s="446"/>
      <c r="AV183" s="446"/>
      <c r="AW183" s="446"/>
      <c r="AX183" s="446"/>
      <c r="AY183" s="446"/>
      <c r="AZ183" s="462"/>
      <c r="BA183" s="462"/>
      <c r="BB183" s="462"/>
      <c r="BC183" s="462"/>
      <c r="BD183" s="462"/>
      <c r="BE183" s="462"/>
      <c r="BF183" s="462"/>
      <c r="BG183" s="462"/>
      <c r="BH183" s="462"/>
      <c r="BI183" s="462"/>
      <c r="BJ183" s="462"/>
      <c r="BK183" s="462"/>
      <c r="BL183" s="462"/>
      <c r="BM183" s="462"/>
      <c r="BN183" s="1435" t="s">
        <v>969</v>
      </c>
      <c r="BO183" s="462"/>
      <c r="BP183" s="462"/>
      <c r="BQ183" s="462"/>
      <c r="BR183" s="462"/>
      <c r="BS183" s="462"/>
      <c r="BT183" s="462" t="s">
        <v>970</v>
      </c>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row>
    <row r="184" spans="1:96" ht="13.15">
      <c r="A184" s="18"/>
      <c r="B184" s="462"/>
      <c r="C184" s="35"/>
      <c r="D184" s="18" t="s">
        <v>971</v>
      </c>
      <c r="E184" s="18"/>
      <c r="F184" s="18"/>
      <c r="G184" s="18"/>
      <c r="H184" s="18"/>
      <c r="I184" s="1857" t="str">
        <f>H18</f>
        <v>My Angel</v>
      </c>
      <c r="J184" s="1857"/>
      <c r="K184" s="1857"/>
      <c r="L184" s="1857"/>
      <c r="M184" s="1857"/>
      <c r="N184" s="1857"/>
      <c r="O184" s="1857"/>
      <c r="P184" s="1857"/>
      <c r="Q184" s="1857"/>
      <c r="R184" s="1857"/>
      <c r="S184" s="1857"/>
      <c r="T184" s="1857"/>
      <c r="U184" s="1857"/>
      <c r="V184" s="1857"/>
      <c r="W184" s="1857"/>
      <c r="X184" s="1857"/>
      <c r="Y184" s="1857"/>
      <c r="Z184" s="1857"/>
      <c r="AA184" s="1857"/>
      <c r="AB184" s="1857"/>
      <c r="AC184" s="1857"/>
      <c r="AD184" s="1857"/>
      <c r="AE184" s="1857"/>
      <c r="AF184" s="18"/>
      <c r="AG184" s="462"/>
      <c r="AH184" s="18"/>
      <c r="AI184" s="462"/>
      <c r="AJ184" s="446"/>
      <c r="AK184" s="446"/>
      <c r="AL184" s="446"/>
      <c r="AM184" s="446"/>
      <c r="AN184" s="446"/>
      <c r="AO184" s="446"/>
      <c r="AP184" s="446"/>
      <c r="AQ184" s="446"/>
      <c r="AR184" s="446"/>
      <c r="AS184" s="446"/>
      <c r="AT184" s="446"/>
      <c r="AU184" s="446"/>
      <c r="AV184" s="446"/>
      <c r="AW184" s="446"/>
      <c r="AX184" s="446"/>
      <c r="AY184" s="446"/>
      <c r="AZ184" s="462"/>
      <c r="BA184" s="462"/>
      <c r="BB184" s="462"/>
      <c r="BC184" s="18" t="s">
        <v>972</v>
      </c>
      <c r="BD184" s="462"/>
      <c r="BE184" s="462"/>
      <c r="BF184" s="462"/>
      <c r="BG184" s="462"/>
      <c r="BH184" s="462"/>
      <c r="BI184" s="462"/>
      <c r="BJ184" s="462"/>
      <c r="BK184" s="462"/>
      <c r="BL184" s="462"/>
      <c r="BM184" s="462"/>
      <c r="BN184" s="1435" t="s">
        <v>973</v>
      </c>
      <c r="BO184" s="462"/>
      <c r="BP184" s="462"/>
      <c r="BQ184" s="462"/>
      <c r="BR184" s="462"/>
      <c r="BS184" s="462"/>
      <c r="BT184" s="462" t="s">
        <v>974</v>
      </c>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row>
    <row r="185" spans="1:96" ht="13.15">
      <c r="A185" s="18"/>
      <c r="B185" s="462"/>
      <c r="C185" s="35"/>
      <c r="D185" s="18" t="s">
        <v>975</v>
      </c>
      <c r="E185" s="18"/>
      <c r="F185" s="18"/>
      <c r="G185" s="18"/>
      <c r="H185" s="18"/>
      <c r="I185" s="1869" t="s">
        <v>976</v>
      </c>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
      <c r="AG185" s="462"/>
      <c r="AH185" s="18"/>
      <c r="AI185" s="462"/>
      <c r="AJ185" s="446"/>
      <c r="AK185" s="446"/>
      <c r="AL185" s="446"/>
      <c r="AM185" s="446"/>
      <c r="AN185" s="446"/>
      <c r="AO185" s="446"/>
      <c r="AP185" s="446"/>
      <c r="AQ185" s="446"/>
      <c r="AR185" s="446"/>
      <c r="AS185" s="446"/>
      <c r="AT185" s="446"/>
      <c r="AU185" s="446"/>
      <c r="AV185" s="446"/>
      <c r="AW185" s="446"/>
      <c r="AX185" s="446"/>
      <c r="AY185" s="446"/>
      <c r="AZ185" s="462"/>
      <c r="BA185" s="462"/>
      <c r="BB185" s="462"/>
      <c r="BC185" s="18" t="s">
        <v>977</v>
      </c>
      <c r="BD185" s="462"/>
      <c r="BE185" s="462"/>
      <c r="BF185" s="462"/>
      <c r="BG185" s="462"/>
      <c r="BH185" s="462"/>
      <c r="BI185" s="462"/>
      <c r="BJ185" s="462"/>
      <c r="BK185" s="462"/>
      <c r="BL185" s="462"/>
      <c r="BM185" s="462"/>
      <c r="BN185" s="1435" t="s">
        <v>978</v>
      </c>
      <c r="BO185" s="462"/>
      <c r="BP185" s="462"/>
      <c r="BQ185" s="462"/>
      <c r="BR185" s="462"/>
      <c r="BS185" s="462"/>
      <c r="BT185" s="462" t="s">
        <v>979</v>
      </c>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row>
    <row r="186" spans="1:96" ht="13.15">
      <c r="A186" s="18"/>
      <c r="B186" s="462"/>
      <c r="C186" s="35"/>
      <c r="D186" s="18"/>
      <c r="E186" s="18" t="s">
        <v>980</v>
      </c>
      <c r="F186" s="18"/>
      <c r="G186" s="18"/>
      <c r="H186" s="18"/>
      <c r="I186" s="18"/>
      <c r="J186" s="18"/>
      <c r="K186" s="18"/>
      <c r="L186" s="18"/>
      <c r="M186" s="18"/>
      <c r="N186" s="18"/>
      <c r="O186" s="18"/>
      <c r="P186" s="18"/>
      <c r="Q186" s="462"/>
      <c r="R186" s="462"/>
      <c r="S186" s="18"/>
      <c r="T186" s="18"/>
      <c r="U186" s="462"/>
      <c r="V186" s="462"/>
      <c r="W186" s="462"/>
      <c r="X186" s="462"/>
      <c r="Y186" s="462"/>
      <c r="Z186" s="462"/>
      <c r="AA186" s="462"/>
      <c r="AB186" s="462"/>
      <c r="AC186" s="462"/>
      <c r="AD186" s="462"/>
      <c r="AE186" s="462"/>
      <c r="AF186" s="18"/>
      <c r="AG186" s="462"/>
      <c r="AH186" s="18"/>
      <c r="AI186" s="462"/>
      <c r="AJ186" s="446"/>
      <c r="AK186" s="446"/>
      <c r="AL186" s="446"/>
      <c r="AM186" s="446"/>
      <c r="AN186" s="446"/>
      <c r="AO186" s="446"/>
      <c r="AP186" s="446"/>
      <c r="AQ186" s="446"/>
      <c r="AR186" s="446"/>
      <c r="AS186" s="446"/>
      <c r="AT186" s="446"/>
      <c r="AU186" s="446"/>
      <c r="AV186" s="446"/>
      <c r="AW186" s="446"/>
      <c r="AX186" s="446"/>
      <c r="AY186" s="446"/>
      <c r="AZ186" s="462"/>
      <c r="BA186" s="462"/>
      <c r="BB186" s="462"/>
      <c r="BC186" s="462"/>
      <c r="BD186" s="462"/>
      <c r="BE186" s="462"/>
      <c r="BF186" s="462"/>
      <c r="BG186" s="462"/>
      <c r="BH186" s="462"/>
      <c r="BI186" s="462"/>
      <c r="BJ186" s="462"/>
      <c r="BK186" s="462"/>
      <c r="BL186" s="462"/>
      <c r="BM186" s="462"/>
      <c r="BN186" s="1435" t="s">
        <v>981</v>
      </c>
      <c r="BO186" s="462"/>
      <c r="BP186" s="462"/>
      <c r="BQ186" s="462"/>
      <c r="BR186" s="462"/>
      <c r="BS186" s="462"/>
      <c r="BT186" s="462" t="s">
        <v>982</v>
      </c>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row>
    <row r="187" spans="1:96" ht="13.15">
      <c r="A187" s="18"/>
      <c r="B187" s="462"/>
      <c r="C187" s="35"/>
      <c r="D187" s="18"/>
      <c r="E187" s="2271"/>
      <c r="F187" s="2271"/>
      <c r="G187" s="2271"/>
      <c r="H187" s="2271"/>
      <c r="I187" s="2271"/>
      <c r="J187" s="2271"/>
      <c r="K187" s="2271"/>
      <c r="L187" s="2271"/>
      <c r="M187" s="2271"/>
      <c r="N187" s="2271"/>
      <c r="O187" s="2271"/>
      <c r="P187" s="2271"/>
      <c r="Q187" s="2271"/>
      <c r="R187" s="2271"/>
      <c r="S187" s="2271"/>
      <c r="T187" s="2271"/>
      <c r="U187" s="2271"/>
      <c r="V187" s="2271"/>
      <c r="W187" s="2271"/>
      <c r="X187" s="2271"/>
      <c r="Y187" s="2271"/>
      <c r="Z187" s="2271"/>
      <c r="AA187" s="2271"/>
      <c r="AB187" s="2271"/>
      <c r="AC187" s="2271"/>
      <c r="AD187" s="2271"/>
      <c r="AE187" s="2271"/>
      <c r="AF187" s="18"/>
      <c r="AG187" s="462"/>
      <c r="AH187" s="18"/>
      <c r="AI187" s="462"/>
      <c r="AJ187" s="446"/>
      <c r="AK187" s="446"/>
      <c r="AL187" s="446"/>
      <c r="AM187" s="446"/>
      <c r="AN187" s="446"/>
      <c r="AO187" s="446"/>
      <c r="AP187" s="446"/>
      <c r="AQ187" s="446"/>
      <c r="AR187" s="446"/>
      <c r="AS187" s="446"/>
      <c r="AT187" s="446"/>
      <c r="AU187" s="446"/>
      <c r="AV187" s="446"/>
      <c r="AW187" s="446"/>
      <c r="AX187" s="446"/>
      <c r="AY187" s="446"/>
      <c r="AZ187" s="462"/>
      <c r="BA187" s="462"/>
      <c r="BB187" s="462"/>
      <c r="BC187" s="462"/>
      <c r="BD187" s="462"/>
      <c r="BE187" s="462"/>
      <c r="BF187" s="462"/>
      <c r="BG187" s="462"/>
      <c r="BH187" s="462"/>
      <c r="BI187" s="462"/>
      <c r="BJ187" s="462"/>
      <c r="BK187" s="462"/>
      <c r="BL187" s="462"/>
      <c r="BM187" s="462"/>
      <c r="BN187" s="1435" t="s">
        <v>983</v>
      </c>
      <c r="BO187" s="462"/>
      <c r="BP187" s="462"/>
      <c r="BQ187" s="462"/>
      <c r="BR187" s="462"/>
      <c r="BS187" s="462"/>
      <c r="BT187" s="462" t="s">
        <v>984</v>
      </c>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6" ht="13.15">
      <c r="A188" s="18"/>
      <c r="B188" s="462"/>
      <c r="C188" s="35"/>
      <c r="D188" s="18"/>
      <c r="E188" s="2272"/>
      <c r="F188" s="2272"/>
      <c r="G188" s="2272"/>
      <c r="H188" s="2272"/>
      <c r="I188" s="2272"/>
      <c r="J188" s="2272"/>
      <c r="K188" s="2272"/>
      <c r="L188" s="2272"/>
      <c r="M188" s="2272"/>
      <c r="N188" s="2272"/>
      <c r="O188" s="2272"/>
      <c r="P188" s="2272"/>
      <c r="Q188" s="2272"/>
      <c r="R188" s="2272"/>
      <c r="S188" s="2272"/>
      <c r="T188" s="2272"/>
      <c r="U188" s="2272"/>
      <c r="V188" s="2272"/>
      <c r="W188" s="2272"/>
      <c r="X188" s="2272"/>
      <c r="Y188" s="2272"/>
      <c r="Z188" s="2272"/>
      <c r="AA188" s="2272"/>
      <c r="AB188" s="2272"/>
      <c r="AC188" s="2272"/>
      <c r="AD188" s="2272"/>
      <c r="AE188" s="2272"/>
      <c r="AF188" s="18"/>
      <c r="AG188" s="462"/>
      <c r="AH188" s="18"/>
      <c r="AI188" s="462"/>
      <c r="AJ188" s="446"/>
      <c r="AK188" s="446"/>
      <c r="AL188" s="446"/>
      <c r="AM188" s="446"/>
      <c r="AN188" s="446"/>
      <c r="AO188" s="446"/>
      <c r="AP188" s="446"/>
      <c r="AQ188" s="446"/>
      <c r="AR188" s="446"/>
      <c r="AS188" s="446"/>
      <c r="AT188" s="446"/>
      <c r="AU188" s="446"/>
      <c r="AV188" s="446"/>
      <c r="AW188" s="446"/>
      <c r="AX188" s="446"/>
      <c r="AY188" s="446"/>
      <c r="AZ188" s="462"/>
      <c r="BA188" s="462"/>
      <c r="BB188" s="462"/>
      <c r="BC188" s="462"/>
      <c r="BD188" s="462"/>
      <c r="BE188" s="462"/>
      <c r="BF188" s="462"/>
      <c r="BG188" s="462"/>
      <c r="BH188" s="462"/>
      <c r="BI188" s="462"/>
      <c r="BJ188" s="462"/>
      <c r="BK188" s="462"/>
      <c r="BL188" s="462"/>
      <c r="BM188" s="462"/>
      <c r="BN188" s="1435" t="s">
        <v>985</v>
      </c>
      <c r="BO188" s="462"/>
      <c r="BP188" s="462"/>
      <c r="BQ188" s="462"/>
      <c r="BR188" s="462"/>
      <c r="BS188" s="462"/>
      <c r="BT188" s="462" t="s">
        <v>986</v>
      </c>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6" ht="13.15">
      <c r="A189" s="18"/>
      <c r="B189" s="462"/>
      <c r="C189" s="35"/>
      <c r="D189" s="18" t="s">
        <v>987</v>
      </c>
      <c r="E189" s="18"/>
      <c r="F189" s="462"/>
      <c r="G189" s="462"/>
      <c r="H189" s="462"/>
      <c r="I189" s="2124" t="s">
        <v>988</v>
      </c>
      <c r="J189" s="1885"/>
      <c r="K189" s="1885"/>
      <c r="L189" s="1885"/>
      <c r="M189" s="1885"/>
      <c r="N189" s="1885"/>
      <c r="O189" s="1885"/>
      <c r="P189" s="1885"/>
      <c r="Q189" s="18" t="s">
        <v>989</v>
      </c>
      <c r="R189" s="462"/>
      <c r="S189" s="462"/>
      <c r="T189" s="2124" t="s">
        <v>890</v>
      </c>
      <c r="U189" s="1885"/>
      <c r="V189" s="1885"/>
      <c r="W189" s="1885"/>
      <c r="X189" s="1885"/>
      <c r="Y189" s="1885"/>
      <c r="Z189" s="1885"/>
      <c r="AA189" s="1885"/>
      <c r="AB189" s="1885"/>
      <c r="AC189" s="1885"/>
      <c r="AD189" s="1885"/>
      <c r="AE189" s="1885"/>
      <c r="AF189" s="462"/>
      <c r="AG189" s="462"/>
      <c r="AH189" s="18"/>
      <c r="AI189" s="462"/>
      <c r="AJ189" s="446"/>
      <c r="AK189" s="446"/>
      <c r="AL189" s="446"/>
      <c r="AM189" s="446"/>
      <c r="AN189" s="446"/>
      <c r="AO189" s="446"/>
      <c r="AP189" s="446"/>
      <c r="AQ189" s="446"/>
      <c r="AR189" s="446"/>
      <c r="AS189" s="446"/>
      <c r="AT189" s="446"/>
      <c r="AU189" s="446"/>
      <c r="AV189" s="446"/>
      <c r="AW189" s="446"/>
      <c r="AX189" s="446"/>
      <c r="AY189" s="446"/>
      <c r="AZ189" s="462"/>
      <c r="BA189" s="462"/>
      <c r="BB189" s="462"/>
      <c r="BC189" s="462" t="s">
        <v>294</v>
      </c>
      <c r="BD189" s="462"/>
      <c r="BE189" s="462"/>
      <c r="BF189" s="462"/>
      <c r="BG189" s="462"/>
      <c r="BH189" s="46" t="s">
        <v>299</v>
      </c>
      <c r="BI189" s="462"/>
      <c r="BJ189" s="462"/>
      <c r="BK189" s="462"/>
      <c r="BL189" s="462"/>
      <c r="BM189" s="462"/>
      <c r="BN189" s="1435" t="s">
        <v>990</v>
      </c>
      <c r="BO189" s="462"/>
      <c r="BP189" s="462"/>
      <c r="BQ189" s="462"/>
      <c r="BR189" s="462"/>
      <c r="BS189" s="462"/>
      <c r="BT189" s="462" t="s">
        <v>991</v>
      </c>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row>
    <row r="190" spans="1:96" ht="13.15">
      <c r="A190" s="18"/>
      <c r="B190" s="462"/>
      <c r="C190" s="36"/>
      <c r="D190" s="18" t="s">
        <v>992</v>
      </c>
      <c r="E190" s="18"/>
      <c r="F190" s="18"/>
      <c r="G190" s="18"/>
      <c r="H190" s="462"/>
      <c r="I190" s="1869">
        <v>91343</v>
      </c>
      <c r="J190" s="1869"/>
      <c r="K190" s="1869"/>
      <c r="L190" s="1869"/>
      <c r="M190" s="1869"/>
      <c r="N190" s="1869"/>
      <c r="O190" s="18" t="s">
        <v>993</v>
      </c>
      <c r="P190" s="18"/>
      <c r="Q190" s="18"/>
      <c r="R190" s="18"/>
      <c r="S190" s="18"/>
      <c r="T190" s="2268">
        <v>1174.08</v>
      </c>
      <c r="U190" s="2268"/>
      <c r="V190" s="2268"/>
      <c r="W190" s="2268"/>
      <c r="X190" s="2268"/>
      <c r="Y190" s="2268"/>
      <c r="Z190" s="2268"/>
      <c r="AA190" s="2268"/>
      <c r="AB190" s="2268"/>
      <c r="AC190" s="2268"/>
      <c r="AD190" s="2268"/>
      <c r="AE190" s="2268"/>
      <c r="AF190" s="18"/>
      <c r="AG190" s="462"/>
      <c r="AH190" s="18"/>
      <c r="AI190" s="462"/>
      <c r="AJ190" s="446"/>
      <c r="AK190" s="446"/>
      <c r="AL190" s="446"/>
      <c r="AM190" s="446"/>
      <c r="AN190" s="446"/>
      <c r="AO190" s="446"/>
      <c r="AP190" s="446"/>
      <c r="AQ190" s="446"/>
      <c r="AR190" s="446"/>
      <c r="AS190" s="446"/>
      <c r="AT190" s="446"/>
      <c r="AU190" s="446"/>
      <c r="AV190" s="446"/>
      <c r="AW190" s="446"/>
      <c r="AX190" s="446"/>
      <c r="AY190" s="446"/>
      <c r="AZ190" s="462"/>
      <c r="BA190" s="462"/>
      <c r="BB190" s="462"/>
      <c r="BC190" s="462" t="s">
        <v>994</v>
      </c>
      <c r="BD190" s="462"/>
      <c r="BE190" s="462"/>
      <c r="BF190" s="462"/>
      <c r="BG190" s="462"/>
      <c r="BH190" s="462" t="s">
        <v>994</v>
      </c>
      <c r="BI190" s="462"/>
      <c r="BJ190" s="462"/>
      <c r="BK190" s="462"/>
      <c r="BL190" s="462"/>
      <c r="BM190" s="462"/>
      <c r="BN190" s="1435" t="s">
        <v>995</v>
      </c>
      <c r="BO190" s="462"/>
      <c r="BP190" s="462"/>
      <c r="BQ190" s="462"/>
      <c r="BR190" s="462"/>
      <c r="BS190" s="462"/>
      <c r="BT190" s="462" t="s">
        <v>996</v>
      </c>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row>
    <row r="191" spans="1:96" ht="13.15">
      <c r="A191" s="18"/>
      <c r="B191" s="462"/>
      <c r="C191" s="36"/>
      <c r="D191" s="18" t="s">
        <v>997</v>
      </c>
      <c r="E191" s="18"/>
      <c r="F191" s="18"/>
      <c r="G191" s="18"/>
      <c r="H191" s="18"/>
      <c r="I191" s="18"/>
      <c r="J191" s="18"/>
      <c r="K191" s="18"/>
      <c r="L191" s="18"/>
      <c r="M191" s="18"/>
      <c r="N191" s="2270" t="s">
        <v>998</v>
      </c>
      <c r="O191" s="2271"/>
      <c r="P191" s="2271"/>
      <c r="Q191" s="2271"/>
      <c r="R191" s="2271"/>
      <c r="S191" s="2271"/>
      <c r="T191" s="2271"/>
      <c r="U191" s="2271"/>
      <c r="V191" s="2271"/>
      <c r="W191" s="2271"/>
      <c r="X191" s="2271"/>
      <c r="Y191" s="2271"/>
      <c r="Z191" s="2271"/>
      <c r="AA191" s="2271"/>
      <c r="AB191" s="2271"/>
      <c r="AC191" s="2271"/>
      <c r="AD191" s="2271"/>
      <c r="AE191" s="2271"/>
      <c r="AF191" s="18"/>
      <c r="AG191" s="462"/>
      <c r="AH191" s="18"/>
      <c r="AI191" s="462"/>
      <c r="AJ191" s="446"/>
      <c r="AK191" s="446"/>
      <c r="AL191" s="446"/>
      <c r="AM191" s="446"/>
      <c r="AN191" s="446"/>
      <c r="AO191" s="446"/>
      <c r="AP191" s="446"/>
      <c r="AQ191" s="446"/>
      <c r="AR191" s="446"/>
      <c r="AS191" s="446"/>
      <c r="AT191" s="446"/>
      <c r="AU191" s="446"/>
      <c r="AV191" s="446"/>
      <c r="AW191" s="446"/>
      <c r="AX191" s="446"/>
      <c r="AY191" s="446"/>
      <c r="AZ191" s="462"/>
      <c r="BA191" s="462"/>
      <c r="BB191" s="462"/>
      <c r="BC191" s="462" t="s">
        <v>999</v>
      </c>
      <c r="BD191" s="462"/>
      <c r="BE191" s="462"/>
      <c r="BF191" s="462"/>
      <c r="BG191" s="462"/>
      <c r="BH191" s="462" t="s">
        <v>999</v>
      </c>
      <c r="BI191" s="462"/>
      <c r="BJ191" s="462"/>
      <c r="BK191" s="462"/>
      <c r="BL191" s="462"/>
      <c r="BM191" s="462"/>
      <c r="BN191" s="1435" t="s">
        <v>1000</v>
      </c>
      <c r="BO191" s="462"/>
      <c r="BP191" s="462"/>
      <c r="BQ191" s="462"/>
      <c r="BR191" s="462"/>
      <c r="BS191" s="462"/>
      <c r="BT191" s="462" t="s">
        <v>1001</v>
      </c>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row>
    <row r="192" spans="1:96" ht="13.15">
      <c r="A192" s="18"/>
      <c r="B192" s="462"/>
      <c r="C192" s="36"/>
      <c r="D192" s="18"/>
      <c r="E192" s="18"/>
      <c r="F192" s="18"/>
      <c r="G192" s="18"/>
      <c r="H192" s="18"/>
      <c r="I192" s="18"/>
      <c r="J192" s="18"/>
      <c r="K192" s="18"/>
      <c r="L192" s="18"/>
      <c r="M192" s="108"/>
      <c r="N192" s="2272"/>
      <c r="O192" s="2272"/>
      <c r="P192" s="2272"/>
      <c r="Q192" s="2272"/>
      <c r="R192" s="2272"/>
      <c r="S192" s="2272"/>
      <c r="T192" s="2272"/>
      <c r="U192" s="2272"/>
      <c r="V192" s="2272"/>
      <c r="W192" s="2272"/>
      <c r="X192" s="2272"/>
      <c r="Y192" s="2272"/>
      <c r="Z192" s="2272"/>
      <c r="AA192" s="2272"/>
      <c r="AB192" s="2272"/>
      <c r="AC192" s="2272"/>
      <c r="AD192" s="2272"/>
      <c r="AE192" s="2272"/>
      <c r="AF192" s="18"/>
      <c r="AG192" s="462"/>
      <c r="AH192" s="18"/>
      <c r="AI192" s="462"/>
      <c r="AJ192" s="446"/>
      <c r="AK192" s="446"/>
      <c r="AL192" s="446"/>
      <c r="AM192" s="446"/>
      <c r="AN192" s="446"/>
      <c r="AO192" s="446"/>
      <c r="AP192" s="446"/>
      <c r="AQ192" s="446"/>
      <c r="AR192" s="446"/>
      <c r="AS192" s="446"/>
      <c r="AT192" s="446"/>
      <c r="AU192" s="446"/>
      <c r="AV192" s="446"/>
      <c r="AW192" s="446"/>
      <c r="AX192" s="446"/>
      <c r="AY192" s="446"/>
      <c r="AZ192" s="462"/>
      <c r="BA192" s="462"/>
      <c r="BB192" s="462"/>
      <c r="BC192" s="462" t="s">
        <v>1002</v>
      </c>
      <c r="BD192" s="462"/>
      <c r="BE192" s="462"/>
      <c r="BF192" s="462"/>
      <c r="BG192" s="462"/>
      <c r="BH192" s="46" t="s">
        <v>1003</v>
      </c>
      <c r="BI192" s="462"/>
      <c r="BJ192" s="462"/>
      <c r="BK192" s="462"/>
      <c r="BL192" s="462"/>
      <c r="BM192" s="462"/>
      <c r="BN192" s="1435" t="s">
        <v>1004</v>
      </c>
      <c r="BO192" s="462"/>
      <c r="BP192" s="462"/>
      <c r="BQ192" s="462"/>
      <c r="BR192" s="462"/>
      <c r="BS192" s="462"/>
      <c r="BT192" s="462" t="s">
        <v>1005</v>
      </c>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row>
    <row r="193" spans="1:96" ht="13.15">
      <c r="A193" s="18"/>
      <c r="B193" s="462"/>
      <c r="C193" s="36"/>
      <c r="D193" s="451" t="s">
        <v>1006</v>
      </c>
      <c r="E193" s="18"/>
      <c r="F193" s="18"/>
      <c r="G193" s="18"/>
      <c r="H193" s="18"/>
      <c r="I193" s="18"/>
      <c r="J193" s="18"/>
      <c r="K193" s="18"/>
      <c r="L193" s="18"/>
      <c r="M193" s="108"/>
      <c r="N193" s="1151"/>
      <c r="O193" s="1151"/>
      <c r="P193" s="1151"/>
      <c r="Q193" s="1151"/>
      <c r="R193" s="1151"/>
      <c r="S193" s="1151"/>
      <c r="T193" s="2281" t="s">
        <v>1007</v>
      </c>
      <c r="U193" s="2281"/>
      <c r="V193" s="2281"/>
      <c r="W193" s="2281"/>
      <c r="X193" s="2281"/>
      <c r="Y193" s="2281"/>
      <c r="Z193" s="2281"/>
      <c r="AA193" s="2281"/>
      <c r="AB193" s="2281"/>
      <c r="AC193" s="2281"/>
      <c r="AD193" s="2281"/>
      <c r="AE193" s="2281"/>
      <c r="AF193" s="2281"/>
      <c r="AG193" s="2281"/>
      <c r="AH193" s="2281"/>
      <c r="AI193" s="2281"/>
      <c r="AJ193" s="446"/>
      <c r="AK193" s="446"/>
      <c r="AL193" s="446"/>
      <c r="AM193" s="446"/>
      <c r="AN193" s="446"/>
      <c r="AO193" s="446"/>
      <c r="AP193" s="446"/>
      <c r="AQ193" s="446"/>
      <c r="AR193" s="446"/>
      <c r="AS193" s="446"/>
      <c r="AT193" s="446"/>
      <c r="AU193" s="446"/>
      <c r="AV193" s="446"/>
      <c r="AW193" s="446"/>
      <c r="AX193" s="446"/>
      <c r="AY193" s="446"/>
      <c r="AZ193" s="462"/>
      <c r="BA193" s="462"/>
      <c r="BB193" s="462"/>
      <c r="BC193" s="462" t="s">
        <v>1008</v>
      </c>
      <c r="BD193" s="462"/>
      <c r="BE193" s="462"/>
      <c r="BF193" s="462"/>
      <c r="BG193" s="462"/>
      <c r="BH193" s="46" t="s">
        <v>1009</v>
      </c>
      <c r="BI193" s="462"/>
      <c r="BJ193" s="462"/>
      <c r="BK193" s="462"/>
      <c r="BL193" s="462"/>
      <c r="BM193" s="462"/>
      <c r="BN193" s="1435" t="s">
        <v>1010</v>
      </c>
      <c r="BO193" s="462"/>
      <c r="BP193" s="462"/>
      <c r="BQ193" s="462"/>
      <c r="BR193" s="462"/>
      <c r="BS193" s="462"/>
      <c r="BT193" s="462" t="s">
        <v>1011</v>
      </c>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row>
    <row r="194" spans="1:96" ht="13.15">
      <c r="A194" s="18"/>
      <c r="B194" s="462"/>
      <c r="C194" s="36"/>
      <c r="D194" s="18" t="s">
        <v>1012</v>
      </c>
      <c r="E194" s="18"/>
      <c r="F194" s="18"/>
      <c r="G194" s="18"/>
      <c r="H194" s="18"/>
      <c r="I194" s="18"/>
      <c r="J194" s="18"/>
      <c r="K194" s="18"/>
      <c r="L194" s="18"/>
      <c r="M194" s="18"/>
      <c r="N194" s="18"/>
      <c r="O194" s="18"/>
      <c r="P194" s="18"/>
      <c r="Q194" s="18"/>
      <c r="R194" s="18"/>
      <c r="S194" s="462"/>
      <c r="T194" s="1867" t="s">
        <v>800</v>
      </c>
      <c r="U194" s="1867"/>
      <c r="V194" s="462"/>
      <c r="W194" s="18" t="s">
        <v>1013</v>
      </c>
      <c r="X194" s="18"/>
      <c r="Y194" s="18"/>
      <c r="Z194" s="18"/>
      <c r="AA194" s="18"/>
      <c r="AB194" s="18"/>
      <c r="AC194" s="18"/>
      <c r="AD194" s="18"/>
      <c r="AE194" s="18"/>
      <c r="AF194" s="18"/>
      <c r="AG194" s="18"/>
      <c r="AH194" s="1867">
        <v>29</v>
      </c>
      <c r="AI194" s="1867"/>
      <c r="AJ194" s="446"/>
      <c r="AK194" s="446"/>
      <c r="AL194" s="446"/>
      <c r="AM194" s="446"/>
      <c r="AN194" s="446"/>
      <c r="AO194" s="446"/>
      <c r="AP194" s="446"/>
      <c r="AQ194" s="446"/>
      <c r="AR194" s="446"/>
      <c r="AS194" s="446"/>
      <c r="AT194" s="446"/>
      <c r="AU194" s="446"/>
      <c r="AV194" s="446"/>
      <c r="AW194" s="446"/>
      <c r="AX194" s="446"/>
      <c r="AY194" s="446"/>
      <c r="AZ194" s="462"/>
      <c r="BA194" s="462"/>
      <c r="BB194" s="462"/>
      <c r="BC194" s="462" t="s">
        <v>1014</v>
      </c>
      <c r="BD194" s="462"/>
      <c r="BE194" s="462"/>
      <c r="BF194" s="462"/>
      <c r="BG194" s="462"/>
      <c r="BH194" s="462"/>
      <c r="BI194" s="462"/>
      <c r="BJ194" s="462"/>
      <c r="BK194" s="462"/>
      <c r="BL194" s="462"/>
      <c r="BM194" s="462"/>
      <c r="BN194" s="1435" t="s">
        <v>1015</v>
      </c>
      <c r="BO194" s="462"/>
      <c r="BP194" s="462"/>
      <c r="BQ194" s="462"/>
      <c r="BR194" s="462"/>
      <c r="BS194" s="462"/>
      <c r="BT194" s="462" t="s">
        <v>1016</v>
      </c>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row>
    <row r="195" spans="1:96" s="462" customFormat="1" ht="13.15">
      <c r="A195" s="18"/>
      <c r="C195" s="36"/>
      <c r="D195" s="18" t="s">
        <v>1017</v>
      </c>
      <c r="E195" s="18"/>
      <c r="F195" s="18"/>
      <c r="G195" s="18"/>
      <c r="H195" s="18"/>
      <c r="I195" s="18"/>
      <c r="J195" s="18"/>
      <c r="K195" s="18"/>
      <c r="L195" s="18"/>
      <c r="M195" s="18"/>
      <c r="N195" s="18"/>
      <c r="O195" s="18"/>
      <c r="P195" s="18"/>
      <c r="Q195" s="18"/>
      <c r="R195" s="18"/>
      <c r="T195" s="2041" t="s">
        <v>909</v>
      </c>
      <c r="U195" s="2041"/>
      <c r="W195" s="18" t="s">
        <v>1018</v>
      </c>
      <c r="X195" s="18"/>
      <c r="Y195" s="18"/>
      <c r="Z195" s="18"/>
      <c r="AA195" s="18"/>
      <c r="AB195" s="18"/>
      <c r="AC195" s="18"/>
      <c r="AD195" s="18"/>
      <c r="AE195" s="18"/>
      <c r="AF195" s="18"/>
      <c r="AG195" s="18"/>
      <c r="AH195" s="1867">
        <v>46</v>
      </c>
      <c r="AI195" s="1867"/>
      <c r="AJ195" s="446"/>
      <c r="AK195" s="446"/>
      <c r="AL195" s="446"/>
      <c r="AM195" s="446"/>
      <c r="AN195" s="446"/>
      <c r="AO195" s="446"/>
      <c r="AP195" s="446"/>
      <c r="AQ195" s="446"/>
      <c r="AR195" s="446"/>
      <c r="AS195" s="446"/>
      <c r="AT195" s="446"/>
      <c r="AU195" s="446"/>
      <c r="AV195" s="446"/>
      <c r="AW195" s="446"/>
      <c r="AX195" s="446"/>
      <c r="AY195" s="446"/>
      <c r="BC195" s="462" t="s">
        <v>1019</v>
      </c>
      <c r="BN195" s="1435" t="s">
        <v>1020</v>
      </c>
      <c r="BT195" s="462" t="s">
        <v>1021</v>
      </c>
      <c r="CR195" s="18"/>
    </row>
    <row r="196" spans="1:96" ht="13.15">
      <c r="A196" s="18"/>
      <c r="B196" s="462"/>
      <c r="C196" s="36"/>
      <c r="D196" s="111" t="s">
        <v>1022</v>
      </c>
      <c r="E196" s="18"/>
      <c r="F196" s="18"/>
      <c r="G196" s="18"/>
      <c r="H196" s="18"/>
      <c r="I196" s="18"/>
      <c r="J196" s="18"/>
      <c r="K196" s="18"/>
      <c r="L196" s="18"/>
      <c r="M196" s="18"/>
      <c r="N196" s="18"/>
      <c r="O196" s="18"/>
      <c r="P196" s="18"/>
      <c r="Q196" s="18"/>
      <c r="R196" s="18"/>
      <c r="S196" s="462"/>
      <c r="T196" s="2041" t="s">
        <v>800</v>
      </c>
      <c r="U196" s="2041"/>
      <c r="V196" s="462"/>
      <c r="W196" s="18" t="s">
        <v>1023</v>
      </c>
      <c r="X196" s="18"/>
      <c r="Y196" s="18"/>
      <c r="Z196" s="18"/>
      <c r="AA196" s="18"/>
      <c r="AB196" s="18"/>
      <c r="AC196" s="18"/>
      <c r="AD196" s="18"/>
      <c r="AE196" s="18"/>
      <c r="AF196" s="18"/>
      <c r="AG196" s="18"/>
      <c r="AH196" s="1867">
        <v>18</v>
      </c>
      <c r="AI196" s="1867"/>
      <c r="AJ196" s="446"/>
      <c r="AK196" s="446"/>
      <c r="AL196" s="446"/>
      <c r="AM196" s="446"/>
      <c r="AN196" s="446"/>
      <c r="AO196" s="446"/>
      <c r="AP196" s="446"/>
      <c r="AQ196" s="446"/>
      <c r="AR196" s="446"/>
      <c r="AS196" s="446"/>
      <c r="AT196" s="446"/>
      <c r="AU196" s="446"/>
      <c r="AV196" s="446"/>
      <c r="AW196" s="446"/>
      <c r="AX196" s="446"/>
      <c r="AY196" s="446"/>
      <c r="AZ196" s="462"/>
      <c r="BA196" s="462"/>
      <c r="BB196" s="462"/>
      <c r="BC196" s="462"/>
      <c r="BD196" s="462"/>
      <c r="BE196" s="462"/>
      <c r="BF196" s="462"/>
      <c r="BG196" s="462"/>
      <c r="BH196" s="462"/>
      <c r="BI196" s="462"/>
      <c r="BJ196" s="462"/>
      <c r="BK196" s="462"/>
      <c r="BL196" s="462"/>
      <c r="BM196" s="462"/>
      <c r="BN196" s="1435" t="s">
        <v>1024</v>
      </c>
      <c r="BO196" s="462"/>
      <c r="BP196" s="462"/>
      <c r="BQ196" s="462"/>
      <c r="BR196" s="462"/>
      <c r="BS196" s="462"/>
      <c r="BT196" s="462" t="s">
        <v>1025</v>
      </c>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row>
    <row r="197" spans="1:96" ht="12.75" customHeight="1">
      <c r="A197" s="18"/>
      <c r="B197" s="462"/>
      <c r="C197" s="36"/>
      <c r="D197" s="152" t="s">
        <v>1026</v>
      </c>
      <c r="E197" s="18"/>
      <c r="F197" s="18"/>
      <c r="G197" s="18"/>
      <c r="H197" s="18"/>
      <c r="I197" s="18"/>
      <c r="J197" s="18"/>
      <c r="K197" s="18"/>
      <c r="L197" s="18"/>
      <c r="M197" s="18"/>
      <c r="N197" s="18"/>
      <c r="O197" s="18"/>
      <c r="P197" s="18"/>
      <c r="Q197" s="18"/>
      <c r="R197" s="18"/>
      <c r="S197" s="462"/>
      <c r="T197" s="2041"/>
      <c r="U197" s="2041"/>
      <c r="V197" s="462"/>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2"/>
      <c r="BA197" s="462"/>
      <c r="BB197" s="462"/>
      <c r="BC197" s="462" t="s">
        <v>294</v>
      </c>
      <c r="BD197" s="461"/>
      <c r="BE197" s="462"/>
      <c r="BF197" s="462"/>
      <c r="BG197" s="462"/>
      <c r="BH197" s="462"/>
      <c r="BI197" s="462"/>
      <c r="BJ197" s="462"/>
      <c r="BK197" s="462"/>
      <c r="BL197" s="462"/>
      <c r="BM197" s="462"/>
      <c r="BN197" s="1435" t="s">
        <v>1027</v>
      </c>
      <c r="BO197" s="462"/>
      <c r="BP197" s="462"/>
      <c r="BQ197" s="462"/>
      <c r="BR197" s="462"/>
      <c r="BS197" s="462"/>
      <c r="BT197" s="462" t="s">
        <v>1028</v>
      </c>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row>
    <row r="198" spans="1:96" s="40" customFormat="1" ht="12.75" customHeight="1">
      <c r="A198" s="18"/>
      <c r="B198" s="462"/>
      <c r="C198" s="36"/>
      <c r="D198" s="111" t="s">
        <v>1029</v>
      </c>
      <c r="E198" s="18"/>
      <c r="F198" s="18"/>
      <c r="G198" s="18"/>
      <c r="H198" s="18"/>
      <c r="I198" s="18"/>
      <c r="J198" s="18"/>
      <c r="K198" s="18"/>
      <c r="L198" s="18"/>
      <c r="M198" s="18"/>
      <c r="N198" s="18"/>
      <c r="O198" s="18"/>
      <c r="P198" s="18"/>
      <c r="Q198" s="18"/>
      <c r="R198" s="18"/>
      <c r="S198" s="462"/>
      <c r="T198" s="462"/>
      <c r="U198" s="462"/>
      <c r="V198" s="462"/>
      <c r="W198" s="18"/>
      <c r="X198" s="18"/>
      <c r="Y198" s="1867" t="s">
        <v>800</v>
      </c>
      <c r="Z198" s="1867"/>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882</v>
      </c>
      <c r="BD198" s="461"/>
      <c r="BE198" s="17"/>
      <c r="BF198" s="17"/>
      <c r="BN198" s="1435" t="s">
        <v>1030</v>
      </c>
      <c r="BO198" s="462"/>
      <c r="BP198" s="462"/>
      <c r="BQ198" s="462"/>
      <c r="BR198" s="462"/>
      <c r="BS198" s="462"/>
      <c r="BT198" s="462" t="s">
        <v>1031</v>
      </c>
      <c r="BU198" s="462"/>
      <c r="BV198" s="42"/>
      <c r="CR198" s="77"/>
    </row>
    <row r="199" spans="1:96" s="40" customFormat="1" ht="12.75" customHeight="1">
      <c r="A199" s="18"/>
      <c r="B199" s="462"/>
      <c r="C199" s="36"/>
      <c r="D199" s="446" t="s">
        <v>1032</v>
      </c>
      <c r="E199" s="18"/>
      <c r="F199" s="18"/>
      <c r="G199" s="18"/>
      <c r="H199" s="18"/>
      <c r="I199" s="18"/>
      <c r="J199" s="18"/>
      <c r="K199" s="18"/>
      <c r="L199" s="18"/>
      <c r="M199" s="18"/>
      <c r="N199" s="18"/>
      <c r="O199" s="18"/>
      <c r="P199" s="18"/>
      <c r="Q199" s="18"/>
      <c r="R199" s="18"/>
      <c r="S199" s="29"/>
      <c r="T199" s="1650"/>
      <c r="U199" s="1650"/>
      <c r="V199" s="29"/>
      <c r="W199" s="18"/>
      <c r="X199" s="18"/>
      <c r="Y199" s="18"/>
      <c r="Z199" s="18"/>
      <c r="AA199" s="18"/>
      <c r="AB199" s="18"/>
      <c r="AC199" s="18"/>
      <c r="AD199" s="18"/>
      <c r="AE199" s="18"/>
      <c r="AF199" s="18"/>
      <c r="AG199" s="446"/>
      <c r="AH199" s="1650"/>
      <c r="AI199" s="1650"/>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1033</v>
      </c>
      <c r="BD199" s="461"/>
      <c r="BE199" s="17"/>
      <c r="BF199" s="17"/>
      <c r="BN199" s="1435" t="s">
        <v>1034</v>
      </c>
      <c r="BO199" s="462"/>
      <c r="BP199" s="462"/>
      <c r="BQ199" s="462"/>
      <c r="BR199" s="462"/>
      <c r="BS199" s="462"/>
      <c r="BT199" s="43" t="s">
        <v>1035</v>
      </c>
      <c r="BU199" s="462"/>
      <c r="BV199" s="42"/>
      <c r="CR199" s="77"/>
    </row>
    <row r="200" spans="1:96" s="40" customFormat="1" ht="12.75" customHeight="1">
      <c r="A200" s="18"/>
      <c r="B200" s="462"/>
      <c r="C200" s="36"/>
      <c r="D200" s="195" t="s">
        <v>1036</v>
      </c>
      <c r="E200" s="18"/>
      <c r="F200" s="18"/>
      <c r="G200" s="18"/>
      <c r="H200" s="18"/>
      <c r="I200" s="18"/>
      <c r="J200" s="18"/>
      <c r="K200" s="18"/>
      <c r="L200" s="18"/>
      <c r="M200" s="18"/>
      <c r="N200" s="18"/>
      <c r="O200" s="18"/>
      <c r="P200" s="18"/>
      <c r="Q200" s="18"/>
      <c r="R200" s="18"/>
      <c r="S200" s="29"/>
      <c r="T200" s="1650"/>
      <c r="U200" s="1650"/>
      <c r="V200" s="29"/>
      <c r="W200" s="195" t="s">
        <v>1037</v>
      </c>
      <c r="X200" s="18"/>
      <c r="Y200" s="18"/>
      <c r="Z200" s="18"/>
      <c r="AA200" s="18"/>
      <c r="AB200" s="18"/>
      <c r="AC200" s="18"/>
      <c r="AD200" s="18"/>
      <c r="AE200" s="18"/>
      <c r="AF200" s="18"/>
      <c r="AG200" s="446"/>
      <c r="AH200" s="1650"/>
      <c r="AI200" s="1650"/>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1038</v>
      </c>
      <c r="BD200" s="1439"/>
      <c r="BE200" s="17"/>
      <c r="BF200" s="17"/>
      <c r="BN200" s="1435" t="s">
        <v>1039</v>
      </c>
      <c r="BO200" s="462"/>
      <c r="BP200" s="462"/>
      <c r="BQ200" s="462"/>
      <c r="BR200" s="462"/>
      <c r="BS200" s="462"/>
      <c r="BT200" s="43" t="s">
        <v>1040</v>
      </c>
      <c r="BU200" s="462"/>
      <c r="CR200" s="77"/>
    </row>
    <row r="201" spans="1:96" s="40" customFormat="1" ht="13.15">
      <c r="A201" s="18"/>
      <c r="B201" s="462"/>
      <c r="C201" s="36"/>
      <c r="D201" s="601"/>
      <c r="E201" s="462"/>
      <c r="F201" s="462"/>
      <c r="G201" s="462"/>
      <c r="H201" s="462"/>
      <c r="I201" s="462"/>
      <c r="J201" s="462"/>
      <c r="K201" s="462"/>
      <c r="L201" s="462"/>
      <c r="M201" s="462"/>
      <c r="N201" s="462"/>
      <c r="O201" s="462"/>
      <c r="P201" s="462"/>
      <c r="Q201" s="18"/>
      <c r="R201" s="18"/>
      <c r="S201" s="29"/>
      <c r="T201" s="446"/>
      <c r="U201" s="446"/>
      <c r="V201" s="446"/>
      <c r="W201" s="18"/>
      <c r="X201" s="462"/>
      <c r="Y201" s="18"/>
      <c r="Z201" s="462"/>
      <c r="AA201" s="446"/>
      <c r="AB201" s="18"/>
      <c r="AC201" s="18"/>
      <c r="AD201" s="18"/>
      <c r="AE201" s="18"/>
      <c r="AF201" s="18"/>
      <c r="AG201" s="18"/>
      <c r="AH201" s="462"/>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1041</v>
      </c>
      <c r="BD201" s="1439"/>
      <c r="BE201" s="17"/>
      <c r="BF201" s="17"/>
      <c r="BN201" s="1435" t="s">
        <v>1042</v>
      </c>
      <c r="BO201" s="42"/>
      <c r="BP201" s="43"/>
      <c r="BQ201" s="43"/>
      <c r="BR201" s="43"/>
      <c r="BS201" s="43"/>
      <c r="BT201" s="44" t="s">
        <v>1043</v>
      </c>
      <c r="BU201" s="462"/>
      <c r="BV201" s="45"/>
      <c r="BW201" s="45"/>
      <c r="BX201" s="45"/>
      <c r="BY201" s="45"/>
      <c r="BZ201" s="45"/>
      <c r="CA201" s="45"/>
      <c r="CR201" s="77"/>
    </row>
    <row r="202" spans="1:96" ht="12.75" customHeight="1">
      <c r="A202" s="27" t="s">
        <v>1044</v>
      </c>
      <c r="B202" s="462"/>
      <c r="C202" s="27" t="s">
        <v>1045</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2"/>
      <c r="AH202" s="446"/>
      <c r="AI202" s="462"/>
      <c r="AJ202" s="446"/>
      <c r="AK202" s="446"/>
      <c r="AL202" s="446"/>
      <c r="AM202" s="446"/>
      <c r="AN202" s="446"/>
      <c r="AO202" s="446"/>
      <c r="AP202" s="446"/>
      <c r="AQ202" s="446"/>
      <c r="AR202" s="446"/>
      <c r="AS202" s="446"/>
      <c r="AT202" s="446"/>
      <c r="AU202" s="446"/>
      <c r="AV202" s="446"/>
      <c r="AW202" s="446"/>
      <c r="AX202" s="446"/>
      <c r="AY202" s="446"/>
      <c r="AZ202" s="462"/>
      <c r="BA202" s="462"/>
      <c r="BB202" s="462"/>
      <c r="BC202" s="448" t="s">
        <v>1046</v>
      </c>
      <c r="BD202" s="1439"/>
      <c r="BE202" s="462"/>
      <c r="BF202" s="462"/>
      <c r="BG202" s="462"/>
      <c r="BH202" s="462"/>
      <c r="BI202" s="462"/>
      <c r="BJ202" s="462"/>
      <c r="BK202" s="462"/>
      <c r="BL202" s="462"/>
      <c r="BM202" s="462"/>
      <c r="BN202" s="1435" t="s">
        <v>1047</v>
      </c>
      <c r="BO202" s="40"/>
      <c r="BP202" s="43"/>
      <c r="BQ202" s="43"/>
      <c r="BR202" s="43"/>
      <c r="BS202" s="43"/>
      <c r="BT202" s="44" t="s">
        <v>1048</v>
      </c>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row>
    <row r="203" spans="1:96" ht="12.75" customHeight="1">
      <c r="A203" s="18"/>
      <c r="B203" s="462"/>
      <c r="C203" s="18"/>
      <c r="D203" s="1857" t="s">
        <v>1049</v>
      </c>
      <c r="E203" s="1857"/>
      <c r="F203" s="1857"/>
      <c r="G203" s="1857"/>
      <c r="H203" s="1857"/>
      <c r="I203" s="1857"/>
      <c r="J203" s="1857"/>
      <c r="K203" s="1857"/>
      <c r="L203" s="1857"/>
      <c r="M203" s="1857"/>
      <c r="N203" s="462"/>
      <c r="O203" s="462"/>
      <c r="P203" s="2263">
        <f>M26</f>
        <v>1527720</v>
      </c>
      <c r="Q203" s="2264"/>
      <c r="R203" s="2264"/>
      <c r="S203" s="2264"/>
      <c r="T203" s="2264"/>
      <c r="U203" s="2264"/>
      <c r="V203" s="18"/>
      <c r="W203" s="18"/>
      <c r="X203" s="18"/>
      <c r="Y203" s="18"/>
      <c r="Z203" s="2277" t="s">
        <v>1050</v>
      </c>
      <c r="AA203" s="2277"/>
      <c r="AB203" s="2277"/>
      <c r="AC203" s="2277"/>
      <c r="AD203" s="2277"/>
      <c r="AE203" s="2277"/>
      <c r="AF203" s="2277"/>
      <c r="AG203" s="18"/>
      <c r="AH203" s="18"/>
      <c r="AI203" s="18"/>
      <c r="AJ203" s="446"/>
      <c r="AK203" s="446"/>
      <c r="AL203" s="446"/>
      <c r="AM203" s="446"/>
      <c r="AN203" s="446"/>
      <c r="AO203" s="446"/>
      <c r="AP203" s="446"/>
      <c r="AQ203" s="446"/>
      <c r="AR203" s="446"/>
      <c r="AS203" s="446"/>
      <c r="AT203" s="446"/>
      <c r="AU203" s="446"/>
      <c r="AV203" s="446"/>
      <c r="AW203" s="446"/>
      <c r="AX203" s="446"/>
      <c r="AY203" s="446"/>
      <c r="AZ203" s="462"/>
      <c r="BA203" s="462"/>
      <c r="BB203" s="462"/>
      <c r="BC203" s="446" t="s">
        <v>1051</v>
      </c>
      <c r="BD203" s="461"/>
      <c r="BE203" s="462"/>
      <c r="BF203" s="462"/>
      <c r="BG203" s="462"/>
      <c r="BH203" s="462"/>
      <c r="BI203" s="462"/>
      <c r="BJ203" s="462"/>
      <c r="BK203" s="462"/>
      <c r="BL203" s="462"/>
      <c r="BM203" s="462"/>
      <c r="BN203" s="1435" t="s">
        <v>1052</v>
      </c>
      <c r="BO203" s="40"/>
      <c r="BP203" s="43"/>
      <c r="BQ203" s="43"/>
      <c r="BR203" s="43"/>
      <c r="BS203" s="44"/>
      <c r="BT203" s="44" t="s">
        <v>1053</v>
      </c>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row>
    <row r="204" spans="1:96" ht="12.75" customHeight="1">
      <c r="A204" s="18"/>
      <c r="B204" s="462"/>
      <c r="C204" s="35"/>
      <c r="D204" s="2282" t="s">
        <v>1054</v>
      </c>
      <c r="E204" s="1857"/>
      <c r="F204" s="1857"/>
      <c r="G204" s="1857"/>
      <c r="H204" s="1857"/>
      <c r="I204" s="1857"/>
      <c r="J204" s="1857"/>
      <c r="K204" s="1857"/>
      <c r="L204" s="1857"/>
      <c r="M204" s="1857"/>
      <c r="N204" s="462"/>
      <c r="O204" s="462"/>
      <c r="P204" s="2264">
        <f>M27</f>
        <v>0</v>
      </c>
      <c r="Q204" s="2264"/>
      <c r="R204" s="2264"/>
      <c r="S204" s="2264"/>
      <c r="T204" s="2264"/>
      <c r="U204" s="2264"/>
      <c r="V204" s="1440"/>
      <c r="W204" s="46" t="s">
        <v>1055</v>
      </c>
      <c r="X204" s="462"/>
      <c r="Y204" s="462"/>
      <c r="Z204" s="2277"/>
      <c r="AA204" s="2277"/>
      <c r="AB204" s="2277"/>
      <c r="AC204" s="2277"/>
      <c r="AD204" s="2277"/>
      <c r="AE204" s="2277"/>
      <c r="AF204" s="2277"/>
      <c r="AG204" s="18" t="s">
        <v>1056</v>
      </c>
      <c r="AH204" s="18"/>
      <c r="AI204" s="18"/>
      <c r="AJ204" s="18"/>
      <c r="AK204" s="18"/>
      <c r="AL204" s="18"/>
      <c r="AM204" s="18"/>
      <c r="AN204" s="18"/>
      <c r="AO204" s="18"/>
      <c r="AP204" s="1867" t="s">
        <v>800</v>
      </c>
      <c r="AQ204" s="1867"/>
      <c r="AR204" s="446"/>
      <c r="AS204" s="446"/>
      <c r="AT204" s="446"/>
      <c r="AU204" s="446"/>
      <c r="AV204" s="446"/>
      <c r="AW204" s="446"/>
      <c r="AX204" s="446"/>
      <c r="AY204" s="446"/>
      <c r="AZ204" s="462"/>
      <c r="BA204" s="462"/>
      <c r="BB204" s="462"/>
      <c r="BC204" s="448" t="s">
        <v>1057</v>
      </c>
      <c r="BD204" s="461"/>
      <c r="BE204" s="462"/>
      <c r="BF204" s="462"/>
      <c r="BG204" s="462"/>
      <c r="BH204" s="462"/>
      <c r="BI204" s="462"/>
      <c r="BJ204" s="462"/>
      <c r="BK204" s="462"/>
      <c r="BL204" s="462"/>
      <c r="BM204" s="462"/>
      <c r="BN204" s="1435" t="s">
        <v>1058</v>
      </c>
      <c r="BO204" s="462"/>
      <c r="BP204" s="462"/>
      <c r="BQ204" s="462"/>
      <c r="BR204" s="462"/>
      <c r="BS204" s="462"/>
      <c r="BT204" s="44" t="s">
        <v>1059</v>
      </c>
      <c r="BU204" s="40"/>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row>
    <row r="205" spans="1:96" ht="12.75" customHeight="1">
      <c r="A205" s="18"/>
      <c r="B205" s="462"/>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78"/>
      <c r="AA205" s="2278"/>
      <c r="AB205" s="2278"/>
      <c r="AC205" s="2278"/>
      <c r="AD205" s="2278"/>
      <c r="AE205" s="2278"/>
      <c r="AF205" s="2278"/>
      <c r="AG205" s="462"/>
      <c r="AH205" s="18"/>
      <c r="AI205" s="462"/>
      <c r="AJ205" s="446"/>
      <c r="AK205" s="446"/>
      <c r="AL205" s="446"/>
      <c r="AM205" s="446"/>
      <c r="AN205" s="446"/>
      <c r="AO205" s="446"/>
      <c r="AP205" s="446"/>
      <c r="AQ205" s="446"/>
      <c r="AR205" s="446"/>
      <c r="AS205" s="446"/>
      <c r="AT205" s="446"/>
      <c r="AU205" s="446"/>
      <c r="AV205" s="446"/>
      <c r="AW205" s="446"/>
      <c r="AX205" s="446"/>
      <c r="AY205" s="446"/>
      <c r="AZ205" s="462"/>
      <c r="BA205" s="462"/>
      <c r="BB205" s="462"/>
      <c r="BC205" s="448" t="s">
        <v>1060</v>
      </c>
      <c r="BD205" s="461"/>
      <c r="BE205" s="462"/>
      <c r="BF205" s="462"/>
      <c r="BG205" s="462"/>
      <c r="BH205" s="462"/>
      <c r="BI205" s="462"/>
      <c r="BJ205" s="462"/>
      <c r="BK205" s="462"/>
      <c r="BL205" s="462"/>
      <c r="BM205" s="462"/>
      <c r="BN205" s="1435" t="s">
        <v>1061</v>
      </c>
      <c r="BO205" s="462"/>
      <c r="BP205" s="462"/>
      <c r="BQ205" s="462"/>
      <c r="BR205" s="462"/>
      <c r="BS205" s="462"/>
      <c r="BT205" s="44" t="s">
        <v>1062</v>
      </c>
      <c r="BU205" s="40"/>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row>
    <row r="206" spans="1:96" ht="13.15">
      <c r="A206" s="38" t="s">
        <v>1063</v>
      </c>
      <c r="B206" s="462"/>
      <c r="C206" s="38" t="s">
        <v>1064</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2"/>
      <c r="AH206" s="18"/>
      <c r="AI206" s="462"/>
      <c r="AJ206" s="446"/>
      <c r="AK206" s="446"/>
      <c r="AL206" s="446"/>
      <c r="AM206" s="446"/>
      <c r="AN206" s="446"/>
      <c r="AO206" s="446"/>
      <c r="AP206" s="446"/>
      <c r="AQ206" s="446"/>
      <c r="AR206" s="446"/>
      <c r="AS206" s="446"/>
      <c r="AT206" s="446"/>
      <c r="AU206" s="446"/>
      <c r="AV206" s="446"/>
      <c r="AW206" s="446"/>
      <c r="AX206" s="446"/>
      <c r="AY206" s="446"/>
      <c r="AZ206" s="462"/>
      <c r="BA206" s="462"/>
      <c r="BB206" s="462"/>
      <c r="BC206" s="449" t="s">
        <v>1065</v>
      </c>
      <c r="BD206" s="461"/>
      <c r="BE206" s="462"/>
      <c r="BF206" s="462"/>
      <c r="BG206" s="462"/>
      <c r="BH206" s="462"/>
      <c r="BI206" s="462"/>
      <c r="BJ206" s="462"/>
      <c r="BK206" s="462"/>
      <c r="BL206" s="462"/>
      <c r="BM206" s="462"/>
      <c r="BN206" s="1435" t="s">
        <v>1066</v>
      </c>
      <c r="BO206" s="462"/>
      <c r="BP206" s="462"/>
      <c r="BQ206" s="462"/>
      <c r="BR206" s="462"/>
      <c r="BS206" s="462"/>
      <c r="BT206" s="44" t="s">
        <v>1067</v>
      </c>
      <c r="BU206" s="45"/>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row>
    <row r="207" spans="1:96" ht="13.15">
      <c r="A207" s="18"/>
      <c r="B207" s="462"/>
      <c r="C207" s="35"/>
      <c r="D207" s="2124" t="s">
        <v>1068</v>
      </c>
      <c r="E207" s="2124"/>
      <c r="F207" s="2124"/>
      <c r="G207" s="2124"/>
      <c r="H207" s="2124"/>
      <c r="I207" s="2124"/>
      <c r="J207" s="2124"/>
      <c r="K207" s="2124"/>
      <c r="L207" s="2124"/>
      <c r="M207" s="2124"/>
      <c r="N207" s="18"/>
      <c r="O207" s="18"/>
      <c r="P207" s="18"/>
      <c r="Q207" s="18"/>
      <c r="R207" s="18"/>
      <c r="S207" s="18"/>
      <c r="T207" s="18"/>
      <c r="U207" s="18"/>
      <c r="V207" s="18"/>
      <c r="W207" s="18"/>
      <c r="X207" s="18"/>
      <c r="Y207" s="18"/>
      <c r="Z207" s="18"/>
      <c r="AA207" s="18"/>
      <c r="AB207" s="18"/>
      <c r="AC207" s="18"/>
      <c r="AD207" s="18"/>
      <c r="AE207" s="18"/>
      <c r="AF207" s="18"/>
      <c r="AG207" s="462"/>
      <c r="AH207" s="18"/>
      <c r="AI207" s="462"/>
      <c r="AJ207" s="446"/>
      <c r="AK207" s="446"/>
      <c r="AL207" s="446"/>
      <c r="AM207" s="446"/>
      <c r="AN207" s="446"/>
      <c r="AO207" s="446"/>
      <c r="AP207" s="446"/>
      <c r="AQ207" s="446"/>
      <c r="AR207" s="446"/>
      <c r="AS207" s="446"/>
      <c r="AT207" s="446"/>
      <c r="AU207" s="446"/>
      <c r="AV207" s="446"/>
      <c r="AW207" s="446"/>
      <c r="AX207" s="446"/>
      <c r="AY207" s="446"/>
      <c r="AZ207" s="462"/>
      <c r="BA207" s="462"/>
      <c r="BB207" s="462"/>
      <c r="BC207" s="450" t="s">
        <v>1069</v>
      </c>
      <c r="BD207" s="461"/>
      <c r="BE207" s="462"/>
      <c r="BF207" s="462"/>
      <c r="BG207" s="462"/>
      <c r="BH207" s="462"/>
      <c r="BI207" s="462"/>
      <c r="BJ207" s="462"/>
      <c r="BK207" s="462"/>
      <c r="BL207" s="462"/>
      <c r="BM207" s="462"/>
      <c r="BN207" s="1435" t="s">
        <v>1070</v>
      </c>
      <c r="BO207" s="462"/>
      <c r="BP207" s="462"/>
      <c r="BQ207" s="462"/>
      <c r="BR207" s="462"/>
      <c r="BS207" s="462"/>
      <c r="BT207" s="44" t="s">
        <v>1071</v>
      </c>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row>
    <row r="208" spans="1:96" ht="13.15">
      <c r="A208" s="462"/>
      <c r="B208" s="462"/>
      <c r="C208" s="462"/>
      <c r="D208" s="462"/>
      <c r="E208" s="462"/>
      <c r="F208" s="462"/>
      <c r="G208" s="462"/>
      <c r="H208" s="462"/>
      <c r="I208" s="462"/>
      <c r="J208" s="462"/>
      <c r="K208" s="462"/>
      <c r="L208" s="462"/>
      <c r="M208" s="462"/>
      <c r="N208" s="462"/>
      <c r="O208" s="462"/>
      <c r="P208" s="462"/>
      <c r="Q208" s="462"/>
      <c r="R208" s="462"/>
      <c r="S208" s="462"/>
      <c r="T208" s="18"/>
      <c r="U208" s="18"/>
      <c r="V208" s="18"/>
      <c r="W208" s="18"/>
      <c r="X208" s="18"/>
      <c r="Y208" s="18"/>
      <c r="Z208" s="18"/>
      <c r="AA208" s="18"/>
      <c r="AB208" s="18"/>
      <c r="AC208" s="18"/>
      <c r="AD208" s="18"/>
      <c r="AE208" s="18"/>
      <c r="AF208" s="18"/>
      <c r="AG208" s="462"/>
      <c r="AH208" s="18"/>
      <c r="AI208" s="462"/>
      <c r="AJ208" s="446"/>
      <c r="AK208" s="446"/>
      <c r="AL208" s="446"/>
      <c r="AM208" s="446"/>
      <c r="AN208" s="446"/>
      <c r="AO208" s="446"/>
      <c r="AP208" s="446"/>
      <c r="AQ208" s="446"/>
      <c r="AR208" s="446"/>
      <c r="AS208" s="446"/>
      <c r="AT208" s="446"/>
      <c r="AU208" s="446"/>
      <c r="AV208" s="446"/>
      <c r="AW208" s="446"/>
      <c r="AX208" s="446"/>
      <c r="AY208" s="446"/>
      <c r="AZ208" s="462"/>
      <c r="BA208" s="462"/>
      <c r="BB208" s="462"/>
      <c r="BC208" s="446" t="s">
        <v>1072</v>
      </c>
      <c r="BD208" s="461"/>
      <c r="BE208" s="462"/>
      <c r="BF208" s="462"/>
      <c r="BG208" s="462"/>
      <c r="BH208" s="462"/>
      <c r="BI208" s="462"/>
      <c r="BJ208" s="462"/>
      <c r="BK208" s="462"/>
      <c r="BL208" s="462"/>
      <c r="BM208" s="462"/>
      <c r="BN208" s="1435" t="s">
        <v>1073</v>
      </c>
      <c r="BO208" s="462"/>
      <c r="BP208" s="462"/>
      <c r="BQ208" s="462"/>
      <c r="BR208" s="462"/>
      <c r="BS208" s="462"/>
      <c r="BT208" s="44" t="s">
        <v>1074</v>
      </c>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row>
    <row r="209" spans="1:96" ht="13.15">
      <c r="A209" s="39" t="s">
        <v>1075</v>
      </c>
      <c r="B209" s="462"/>
      <c r="C209" s="39" t="s">
        <v>1076</v>
      </c>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18"/>
      <c r="AB209" s="18"/>
      <c r="AC209" s="18"/>
      <c r="AD209" s="18"/>
      <c r="AE209" s="18"/>
      <c r="AF209" s="18"/>
      <c r="AG209" s="462"/>
      <c r="AH209" s="462"/>
      <c r="AI209" s="462"/>
      <c r="AJ209" s="446"/>
      <c r="AK209" s="446"/>
      <c r="AL209" s="446"/>
      <c r="AM209" s="446"/>
      <c r="AN209" s="446"/>
      <c r="AO209" s="446"/>
      <c r="AP209" s="446"/>
      <c r="AQ209" s="446"/>
      <c r="AR209" s="446"/>
      <c r="AS209" s="446"/>
      <c r="AT209" s="446"/>
      <c r="AU209" s="446"/>
      <c r="AV209" s="446"/>
      <c r="AW209" s="446"/>
      <c r="AX209" s="446"/>
      <c r="AY209" s="446"/>
      <c r="AZ209" s="462"/>
      <c r="BA209" s="462"/>
      <c r="BB209" s="462"/>
      <c r="BC209" s="448" t="s">
        <v>1077</v>
      </c>
      <c r="BD209" s="461"/>
      <c r="BE209" s="462"/>
      <c r="BF209" s="462"/>
      <c r="BG209" s="462"/>
      <c r="BH209" s="462"/>
      <c r="BI209" s="462"/>
      <c r="BJ209" s="462"/>
      <c r="BK209" s="462"/>
      <c r="BL209" s="462"/>
      <c r="BM209" s="462"/>
      <c r="BN209" s="1435" t="s">
        <v>1078</v>
      </c>
      <c r="BO209" s="462"/>
      <c r="BP209" s="462"/>
      <c r="BQ209" s="462"/>
      <c r="BR209" s="462"/>
      <c r="BS209" s="462"/>
      <c r="BT209" s="44" t="s">
        <v>1079</v>
      </c>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row>
    <row r="210" spans="1:96" ht="13.15">
      <c r="A210" s="462"/>
      <c r="B210" s="462"/>
      <c r="C210" s="35"/>
      <c r="D210" s="2124" t="s">
        <v>1002</v>
      </c>
      <c r="E210" s="2124"/>
      <c r="F210" s="2124"/>
      <c r="G210" s="2124"/>
      <c r="H210" s="2124"/>
      <c r="I210" s="2124"/>
      <c r="J210" s="2124"/>
      <c r="K210" s="2124"/>
      <c r="L210" s="2124"/>
      <c r="M210" s="2124"/>
      <c r="N210" s="462"/>
      <c r="O210" s="462"/>
      <c r="P210" s="462"/>
      <c r="Q210" s="462"/>
      <c r="R210" s="462"/>
      <c r="S210" s="462"/>
      <c r="T210" s="462"/>
      <c r="U210" s="462"/>
      <c r="V210" s="462"/>
      <c r="W210" s="462"/>
      <c r="X210" s="462"/>
      <c r="Y210" s="462"/>
      <c r="Z210" s="462"/>
      <c r="AA210" s="462"/>
      <c r="AB210" s="462"/>
      <c r="AC210" s="462"/>
      <c r="AD210" s="462"/>
      <c r="AE210" s="462"/>
      <c r="AF210" s="462"/>
      <c r="AG210" s="462"/>
      <c r="AH210" s="64"/>
      <c r="AI210" s="64"/>
      <c r="AJ210" s="446"/>
      <c r="AK210" s="446"/>
      <c r="AL210" s="446"/>
      <c r="AM210" s="446"/>
      <c r="AN210" s="446"/>
      <c r="AO210" s="446"/>
      <c r="AP210" s="446"/>
      <c r="AQ210" s="446"/>
      <c r="AR210" s="446"/>
      <c r="AS210" s="446"/>
      <c r="AT210" s="446"/>
      <c r="AU210" s="446"/>
      <c r="AV210" s="446"/>
      <c r="AW210" s="446"/>
      <c r="AX210" s="446"/>
      <c r="AY210" s="446"/>
      <c r="AZ210" s="462"/>
      <c r="BA210" s="462"/>
      <c r="BB210" s="462"/>
      <c r="BC210" s="462"/>
      <c r="BD210" s="461"/>
      <c r="BE210" s="462"/>
      <c r="BF210" s="462"/>
      <c r="BG210" s="462"/>
      <c r="BH210" s="462"/>
      <c r="BI210" s="462"/>
      <c r="BJ210" s="462"/>
      <c r="BK210" s="462"/>
      <c r="BL210" s="462"/>
      <c r="BM210" s="462"/>
      <c r="BN210" s="1435" t="s">
        <v>1080</v>
      </c>
      <c r="BO210" s="462"/>
      <c r="BP210" s="462"/>
      <c r="BQ210" s="462"/>
      <c r="BR210" s="462"/>
      <c r="BS210" s="462"/>
      <c r="BT210" s="44" t="s">
        <v>1081</v>
      </c>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row>
    <row r="211" spans="1:96" ht="13.15">
      <c r="A211" s="462"/>
      <c r="B211" s="462"/>
      <c r="C211" s="35"/>
      <c r="D211" s="462" t="s">
        <v>1082</v>
      </c>
      <c r="E211" s="462"/>
      <c r="F211" s="462"/>
      <c r="G211" s="462"/>
      <c r="H211" s="462"/>
      <c r="I211" s="462"/>
      <c r="J211" s="462"/>
      <c r="K211" s="462"/>
      <c r="L211" s="462"/>
      <c r="M211" s="462"/>
      <c r="N211" s="462"/>
      <c r="O211" s="462"/>
      <c r="P211" s="462"/>
      <c r="Q211" s="462"/>
      <c r="R211" s="462"/>
      <c r="S211" s="462"/>
      <c r="T211" s="462"/>
      <c r="U211" s="462"/>
      <c r="V211" s="462"/>
      <c r="W211" s="462"/>
      <c r="X211" s="462"/>
      <c r="Y211" s="1867">
        <v>53</v>
      </c>
      <c r="Z211" s="1867"/>
      <c r="AA211" s="462"/>
      <c r="AB211" s="462"/>
      <c r="AC211" s="462"/>
      <c r="AD211" s="462"/>
      <c r="AE211" s="462"/>
      <c r="AF211" s="462"/>
      <c r="AG211" s="462"/>
      <c r="AH211" s="462"/>
      <c r="AI211" s="462"/>
      <c r="AJ211" s="446"/>
      <c r="AK211" s="446"/>
      <c r="AL211" s="446"/>
      <c r="AM211" s="446"/>
      <c r="AN211" s="446"/>
      <c r="AO211" s="446"/>
      <c r="AP211" s="446"/>
      <c r="AQ211" s="446"/>
      <c r="AR211" s="446"/>
      <c r="AS211" s="446"/>
      <c r="AT211" s="446"/>
      <c r="AU211" s="446"/>
      <c r="AV211" s="446"/>
      <c r="AW211" s="446"/>
      <c r="AX211" s="446"/>
      <c r="AY211" s="446"/>
      <c r="AZ211" s="462"/>
      <c r="BA211" s="462"/>
      <c r="BB211" s="462"/>
      <c r="BC211" s="462"/>
      <c r="BD211" s="462"/>
      <c r="BE211" s="462"/>
      <c r="BF211" s="462"/>
      <c r="BG211" s="462"/>
      <c r="BH211" s="462"/>
      <c r="BI211" s="462"/>
      <c r="BJ211" s="462"/>
      <c r="BK211" s="462"/>
      <c r="BL211" s="462"/>
      <c r="BM211" s="462"/>
      <c r="BN211" s="1435" t="s">
        <v>1083</v>
      </c>
      <c r="BO211" s="462"/>
      <c r="BP211" s="462"/>
      <c r="BQ211" s="462"/>
      <c r="BR211" s="462"/>
      <c r="BS211" s="462"/>
      <c r="BT211" s="44" t="s">
        <v>1084</v>
      </c>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row>
    <row r="212" spans="1:96" ht="13.15">
      <c r="A212" s="462"/>
      <c r="B212" s="462"/>
      <c r="C212" s="462"/>
      <c r="D212" s="46" t="s">
        <v>1085</v>
      </c>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46"/>
      <c r="AH212" s="462"/>
      <c r="AI212" s="462"/>
      <c r="AJ212" s="446"/>
      <c r="AK212" s="446"/>
      <c r="AL212" s="446"/>
      <c r="AM212" s="446"/>
      <c r="AN212" s="446"/>
      <c r="AO212" s="446"/>
      <c r="AP212" s="446"/>
      <c r="AQ212" s="446"/>
      <c r="AR212" s="446"/>
      <c r="AS212" s="446"/>
      <c r="AT212" s="446"/>
      <c r="AU212" s="446"/>
      <c r="AV212" s="446"/>
      <c r="AW212" s="446"/>
      <c r="AX212" s="446"/>
      <c r="AY212" s="446"/>
      <c r="AZ212" s="462"/>
      <c r="BA212" s="462"/>
      <c r="BB212" s="462"/>
      <c r="BC212" s="269" t="s">
        <v>294</v>
      </c>
      <c r="BD212" s="462"/>
      <c r="BE212" s="462"/>
      <c r="BF212" s="462"/>
      <c r="BG212" s="462"/>
      <c r="BH212" s="462"/>
      <c r="BI212" s="462"/>
      <c r="BJ212" s="462"/>
      <c r="BK212" s="462"/>
      <c r="BL212" s="462"/>
      <c r="BM212" s="462"/>
      <c r="BN212" s="1435" t="s">
        <v>1086</v>
      </c>
      <c r="BO212" s="462"/>
      <c r="BP212" s="462"/>
      <c r="BQ212" s="462"/>
      <c r="BR212" s="462"/>
      <c r="BS212" s="462"/>
      <c r="BT212" s="44" t="s">
        <v>1087</v>
      </c>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row>
    <row r="213" spans="1:96" s="462" customFormat="1" ht="13.15">
      <c r="D213" s="2366" t="s">
        <v>299</v>
      </c>
      <c r="E213" s="2366"/>
      <c r="F213" s="2366"/>
      <c r="G213" s="2366"/>
      <c r="H213" s="2366"/>
      <c r="I213" s="2366"/>
      <c r="J213" s="2366"/>
      <c r="K213" s="2366"/>
      <c r="L213" s="2366"/>
      <c r="M213" s="2366"/>
      <c r="N213" s="2366"/>
      <c r="O213" s="2366"/>
      <c r="P213" s="2366"/>
      <c r="Q213" s="2366"/>
      <c r="R213" s="2366"/>
      <c r="S213" s="2366"/>
      <c r="T213" s="2366"/>
      <c r="U213" s="2366"/>
      <c r="V213" s="2366"/>
      <c r="W213" s="2366"/>
      <c r="X213" s="2366"/>
      <c r="Y213" s="2366"/>
      <c r="Z213" s="2366"/>
      <c r="AG213" s="446"/>
      <c r="AJ213" s="446"/>
      <c r="AK213" s="446"/>
      <c r="AL213" s="446"/>
      <c r="AM213" s="446"/>
      <c r="AN213" s="446"/>
      <c r="AO213" s="446"/>
      <c r="AP213" s="446"/>
      <c r="AQ213" s="446"/>
      <c r="AR213" s="446"/>
      <c r="AS213" s="446"/>
      <c r="AT213" s="446"/>
      <c r="AU213" s="446"/>
      <c r="AV213" s="446"/>
      <c r="AW213" s="446"/>
      <c r="AX213" s="446"/>
      <c r="AY213" s="446"/>
      <c r="BC213" s="462" t="s">
        <v>1088</v>
      </c>
      <c r="BN213" s="1435" t="s">
        <v>1089</v>
      </c>
      <c r="BT213" s="44" t="s">
        <v>1090</v>
      </c>
      <c r="CR213" s="18"/>
    </row>
    <row r="214" spans="1:96" ht="13.15">
      <c r="A214" s="462"/>
      <c r="B214" s="462"/>
      <c r="C214" s="462"/>
      <c r="D214" s="46" t="s">
        <v>1091</v>
      </c>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51"/>
      <c r="AA214" s="462"/>
      <c r="AB214" s="2346"/>
      <c r="AC214" s="2346"/>
      <c r="AD214" s="2346"/>
      <c r="AE214" s="2346"/>
      <c r="AF214" s="2346"/>
      <c r="AG214" s="2346"/>
      <c r="AH214" s="2346"/>
      <c r="AI214" s="2346"/>
      <c r="AJ214" s="2346"/>
      <c r="AK214" s="2346"/>
      <c r="AL214" s="2346"/>
      <c r="AM214" s="36"/>
      <c r="AN214" s="36"/>
      <c r="AO214" s="36"/>
      <c r="AP214" s="36"/>
      <c r="AQ214" s="36"/>
      <c r="AR214" s="36"/>
      <c r="AS214" s="36"/>
      <c r="AT214" s="36"/>
      <c r="AU214" s="36"/>
      <c r="AV214" s="36"/>
      <c r="AW214" s="36"/>
      <c r="AX214" s="36"/>
      <c r="AY214" s="36"/>
      <c r="AZ214" s="462"/>
      <c r="BA214" s="462"/>
      <c r="BB214" s="462"/>
      <c r="BC214" s="462" t="s">
        <v>1092</v>
      </c>
      <c r="BD214" s="462"/>
      <c r="BE214" s="462"/>
      <c r="BF214" s="462"/>
      <c r="BG214" s="462"/>
      <c r="BH214" s="462"/>
      <c r="BI214" s="462"/>
      <c r="BJ214" s="462"/>
      <c r="BK214" s="462"/>
      <c r="BL214" s="462"/>
      <c r="BM214" s="462"/>
      <c r="BN214" s="1435" t="s">
        <v>1093</v>
      </c>
      <c r="BO214" s="462"/>
      <c r="BP214" s="462"/>
      <c r="BQ214" s="462"/>
      <c r="BR214" s="462"/>
      <c r="BS214" s="462"/>
      <c r="BT214" s="44" t="s">
        <v>1094</v>
      </c>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row>
    <row r="215" spans="1:96" s="462" customFormat="1" ht="12.75" customHeight="1">
      <c r="D215" s="46" t="s">
        <v>1095</v>
      </c>
      <c r="Z215" s="51"/>
      <c r="AB215" s="2346"/>
      <c r="AC215" s="2346"/>
      <c r="AD215" s="2346"/>
      <c r="AE215" s="2346"/>
      <c r="AF215" s="2346"/>
      <c r="AG215" s="2346"/>
      <c r="AH215" s="2346"/>
      <c r="AI215" s="2346"/>
      <c r="AJ215" s="2346"/>
      <c r="AK215" s="2346"/>
      <c r="AL215" s="2346"/>
      <c r="AM215" s="36"/>
      <c r="AN215" s="36"/>
      <c r="AO215" s="36"/>
      <c r="AP215" s="36"/>
      <c r="AQ215" s="36"/>
      <c r="AR215" s="36"/>
      <c r="AS215" s="36"/>
      <c r="AT215" s="36"/>
      <c r="AU215" s="36"/>
      <c r="AV215" s="36"/>
      <c r="AW215" s="36"/>
      <c r="AX215" s="36"/>
      <c r="AY215" s="36"/>
      <c r="BC215" s="29" t="s">
        <v>1096</v>
      </c>
      <c r="CR215" s="18"/>
    </row>
    <row r="216" spans="1:96" s="462"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2" t="s">
        <v>1097</v>
      </c>
      <c r="CR216" s="18"/>
    </row>
    <row r="217" spans="1:96" s="462" customFormat="1" ht="13.15">
      <c r="A217" s="289" t="s">
        <v>1098</v>
      </c>
      <c r="B217" s="29"/>
      <c r="C217" s="289" t="s">
        <v>1099</v>
      </c>
      <c r="D217" s="1441"/>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2" t="s">
        <v>1100</v>
      </c>
      <c r="CR217" s="18"/>
    </row>
    <row r="218" spans="1:96" ht="13.15">
      <c r="A218" s="39"/>
      <c r="B218" s="462"/>
      <c r="C218" s="39"/>
      <c r="D218" s="46" t="s">
        <v>1101</v>
      </c>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46"/>
      <c r="AH218" s="462"/>
      <c r="AI218" s="462"/>
      <c r="AJ218" s="446"/>
      <c r="AK218" s="446"/>
      <c r="AL218" s="446"/>
      <c r="AM218" s="446"/>
      <c r="AN218" s="446"/>
      <c r="AO218" s="446"/>
      <c r="AP218" s="446"/>
      <c r="AQ218" s="446"/>
      <c r="AR218" s="446"/>
      <c r="AS218" s="446"/>
      <c r="AT218" s="446"/>
      <c r="AU218" s="446"/>
      <c r="AV218" s="446"/>
      <c r="AW218" s="446"/>
      <c r="AX218" s="446"/>
      <c r="AY218" s="446"/>
      <c r="AZ218" s="462"/>
      <c r="BA218" s="462"/>
      <c r="BB218" s="462"/>
      <c r="BC218" s="462" t="s">
        <v>1102</v>
      </c>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row>
    <row r="219" spans="1:96" s="29" customFormat="1" ht="12.75" customHeight="1">
      <c r="A219" s="39"/>
      <c r="B219" s="462"/>
      <c r="C219" s="39"/>
      <c r="D219" s="2124" t="s">
        <v>882</v>
      </c>
      <c r="E219" s="2124"/>
      <c r="F219" s="2124"/>
      <c r="G219" s="2124"/>
      <c r="H219" s="2124"/>
      <c r="I219" s="2124"/>
      <c r="J219" s="2124"/>
      <c r="K219" s="2124"/>
      <c r="L219" s="2124"/>
      <c r="M219" s="2124"/>
      <c r="N219" s="2124"/>
      <c r="O219" s="2124"/>
      <c r="P219" s="2124"/>
      <c r="Q219" s="2124"/>
      <c r="R219" s="2124"/>
      <c r="S219" s="2124"/>
      <c r="T219" s="2124"/>
      <c r="U219" s="2124"/>
      <c r="V219" s="2124"/>
      <c r="W219" s="2124"/>
      <c r="X219" s="2124"/>
      <c r="Y219" s="2124"/>
      <c r="Z219" s="2124"/>
      <c r="AA219" s="462"/>
      <c r="AB219" s="462"/>
      <c r="AC219" s="462"/>
      <c r="AD219" s="462"/>
      <c r="AE219" s="462"/>
      <c r="AF219" s="462"/>
      <c r="AG219" s="446"/>
      <c r="AH219" s="462"/>
      <c r="AI219" s="462"/>
      <c r="AJ219" s="446"/>
      <c r="AK219" s="446"/>
      <c r="AL219" s="446"/>
      <c r="AM219" s="446"/>
      <c r="AN219" s="446"/>
      <c r="AO219" s="446"/>
      <c r="AP219" s="446"/>
      <c r="AQ219" s="446"/>
      <c r="AR219" s="446"/>
      <c r="AS219" s="446"/>
      <c r="AT219" s="446"/>
      <c r="AU219" s="446"/>
      <c r="AV219" s="446"/>
      <c r="AW219" s="446"/>
      <c r="AX219" s="446"/>
      <c r="AY219" s="446"/>
      <c r="AZ219" s="151"/>
      <c r="BA219" s="151"/>
      <c r="BC219" s="462" t="s">
        <v>1103</v>
      </c>
      <c r="CR219" s="446"/>
    </row>
    <row r="220" spans="1:96" ht="13.15">
      <c r="A220" s="39"/>
      <c r="B220" s="40"/>
      <c r="C220" s="39"/>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46"/>
      <c r="AH220" s="462"/>
      <c r="AI220" s="462"/>
      <c r="AJ220" s="446"/>
      <c r="AK220" s="446"/>
      <c r="AL220" s="446"/>
      <c r="AM220" s="446"/>
      <c r="AN220" s="446"/>
      <c r="AO220" s="446"/>
      <c r="AP220" s="446"/>
      <c r="AQ220" s="446"/>
      <c r="AR220" s="446"/>
      <c r="AS220" s="446"/>
      <c r="AT220" s="446"/>
      <c r="AU220" s="446"/>
      <c r="AV220" s="446"/>
      <c r="AW220" s="446"/>
      <c r="AX220" s="446"/>
      <c r="AY220" s="446"/>
      <c r="AZ220" s="462"/>
      <c r="BA220" s="46"/>
      <c r="BB220" s="462"/>
      <c r="BC220" s="462" t="s">
        <v>1104</v>
      </c>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row>
    <row r="221" spans="1:96" ht="13.15">
      <c r="A221" s="2197" t="s">
        <v>1105</v>
      </c>
      <c r="B221" s="2197"/>
      <c r="C221" s="2197"/>
      <c r="D221" s="2197"/>
      <c r="E221" s="2197"/>
      <c r="F221" s="2197"/>
      <c r="G221" s="2197"/>
      <c r="H221" s="2197"/>
      <c r="I221" s="2197"/>
      <c r="J221" s="2197"/>
      <c r="K221" s="2197"/>
      <c r="L221" s="2197"/>
      <c r="M221" s="2197"/>
      <c r="N221" s="2197"/>
      <c r="O221" s="2197"/>
      <c r="P221" s="2197"/>
      <c r="Q221" s="2197"/>
      <c r="R221" s="2197"/>
      <c r="S221" s="2197"/>
      <c r="T221" s="2197"/>
      <c r="U221" s="2197"/>
      <c r="V221" s="2197"/>
      <c r="W221" s="2197"/>
      <c r="X221" s="2197"/>
      <c r="Y221" s="2197"/>
      <c r="Z221" s="2197"/>
      <c r="AA221" s="2197"/>
      <c r="AB221" s="2197"/>
      <c r="AC221" s="2197"/>
      <c r="AD221" s="2197"/>
      <c r="AE221" s="2197"/>
      <c r="AF221" s="2197"/>
      <c r="AG221" s="2197"/>
      <c r="AH221" s="2197"/>
      <c r="AI221" s="2197"/>
      <c r="AJ221" s="2197"/>
      <c r="AK221" s="2197"/>
      <c r="AL221" s="2197"/>
      <c r="AM221" s="93"/>
      <c r="AN221" s="93"/>
      <c r="AO221" s="93"/>
      <c r="AP221" s="93"/>
      <c r="AQ221" s="93"/>
      <c r="AR221" s="93"/>
      <c r="AS221" s="93"/>
      <c r="AT221" s="93"/>
      <c r="AU221" s="93"/>
      <c r="AV221" s="93"/>
      <c r="AW221" s="93"/>
      <c r="AX221" s="93"/>
      <c r="AY221" s="93"/>
      <c r="AZ221" s="462"/>
      <c r="BA221" s="46"/>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row>
    <row r="222" spans="1:96" ht="13.5" thickBot="1">
      <c r="A222" s="2198"/>
      <c r="B222" s="2198"/>
      <c r="C222" s="2198"/>
      <c r="D222" s="2198"/>
      <c r="E222" s="2198"/>
      <c r="F222" s="2198"/>
      <c r="G222" s="2198"/>
      <c r="H222" s="2198"/>
      <c r="I222" s="2198"/>
      <c r="J222" s="2198"/>
      <c r="K222" s="2198"/>
      <c r="L222" s="2198"/>
      <c r="M222" s="2198"/>
      <c r="N222" s="2198"/>
      <c r="O222" s="2198"/>
      <c r="P222" s="2198"/>
      <c r="Q222" s="2198"/>
      <c r="R222" s="2198"/>
      <c r="S222" s="2198"/>
      <c r="T222" s="2198"/>
      <c r="U222" s="2198"/>
      <c r="V222" s="2198"/>
      <c r="W222" s="2198"/>
      <c r="X222" s="2198"/>
      <c r="Y222" s="2198"/>
      <c r="Z222" s="2198"/>
      <c r="AA222" s="2198"/>
      <c r="AB222" s="2198"/>
      <c r="AC222" s="2198"/>
      <c r="AD222" s="2198"/>
      <c r="AE222" s="2198"/>
      <c r="AF222" s="2198"/>
      <c r="AG222" s="2198"/>
      <c r="AH222" s="2198"/>
      <c r="AI222" s="2198"/>
      <c r="AJ222" s="2198"/>
      <c r="AK222" s="2198"/>
      <c r="AL222" s="2198"/>
      <c r="AM222" s="93"/>
      <c r="AN222" s="93"/>
      <c r="AO222" s="93"/>
      <c r="AP222" s="93"/>
      <c r="AQ222" s="93"/>
      <c r="AR222" s="93"/>
      <c r="AS222" s="93"/>
      <c r="AT222" s="93"/>
      <c r="AU222" s="93"/>
      <c r="AV222" s="93"/>
      <c r="AW222" s="93"/>
      <c r="AX222" s="93"/>
      <c r="AY222" s="93"/>
      <c r="AZ222" s="46"/>
      <c r="BA222" s="46"/>
      <c r="BB222" s="462"/>
      <c r="BC222" s="462"/>
      <c r="BD222" s="462"/>
      <c r="BE222" s="462"/>
      <c r="BF222" s="462"/>
      <c r="BG222" s="462"/>
      <c r="BH222" s="462"/>
      <c r="BI222" s="462"/>
      <c r="BJ222" s="462"/>
      <c r="BK222" s="462"/>
      <c r="BL222" s="462"/>
      <c r="BM222" s="462"/>
      <c r="BN222" s="462"/>
      <c r="BO222" s="462"/>
      <c r="BP222" s="46"/>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row>
    <row r="223" spans="1:96" ht="13.15" thickTop="1">
      <c r="A223" s="18"/>
      <c r="B223" s="18"/>
      <c r="C223" s="18"/>
      <c r="D223" s="18"/>
      <c r="E223" s="18"/>
      <c r="F223" s="18"/>
      <c r="G223" s="446"/>
      <c r="H223" s="18"/>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Z223" s="462"/>
      <c r="BA223" s="46"/>
      <c r="BB223" s="46"/>
      <c r="BC223" s="462"/>
      <c r="BD223" s="462"/>
      <c r="BE223" s="462"/>
      <c r="BF223" s="462"/>
      <c r="BG223" s="462"/>
      <c r="BH223" s="462"/>
      <c r="BI223" s="462"/>
      <c r="BJ223" s="462"/>
      <c r="BK223" s="462"/>
      <c r="BL223" s="462"/>
      <c r="BM223" s="462"/>
      <c r="BN223" s="462"/>
      <c r="BO223" s="462"/>
      <c r="BP223" s="462"/>
      <c r="BQ223" s="46"/>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row>
    <row r="224" spans="1:96" ht="13.15">
      <c r="A224" s="39" t="s">
        <v>934</v>
      </c>
      <c r="B224" s="39"/>
      <c r="C224" s="39" t="s">
        <v>1106</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2"/>
      <c r="AL224" s="462"/>
      <c r="AZ224" s="46"/>
      <c r="BA224" s="46"/>
      <c r="BB224" s="46"/>
      <c r="BC224" s="462"/>
      <c r="BD224" s="462"/>
      <c r="BE224" s="462"/>
      <c r="BF224" s="462"/>
      <c r="BG224" s="462"/>
      <c r="BH224" s="462"/>
      <c r="BI224" s="462"/>
      <c r="BJ224" s="462"/>
      <c r="BK224" s="462"/>
      <c r="BL224" s="462"/>
      <c r="BM224" s="462"/>
      <c r="BN224" s="462"/>
      <c r="BO224" s="462"/>
      <c r="BP224" s="462"/>
      <c r="BQ224" s="46"/>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row>
    <row r="225" spans="1:69" ht="12.75">
      <c r="A225" s="462"/>
      <c r="B225" s="115"/>
      <c r="C225" s="462"/>
      <c r="D225" s="46" t="s">
        <v>1107</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7" t="s">
        <v>299</v>
      </c>
      <c r="AJ225" s="1867"/>
      <c r="AK225" s="462"/>
      <c r="AL225" s="46"/>
      <c r="AM225" s="151"/>
      <c r="AN225" s="151"/>
      <c r="AO225" s="151"/>
      <c r="AP225" s="151"/>
      <c r="AQ225" s="151"/>
      <c r="AR225" s="151"/>
      <c r="AS225" s="151"/>
      <c r="AT225" s="151"/>
      <c r="AU225" s="151"/>
      <c r="AV225" s="151"/>
      <c r="AW225" s="151"/>
      <c r="AX225" s="151"/>
      <c r="AY225" s="151"/>
      <c r="AZ225" s="462"/>
      <c r="BA225" s="462"/>
      <c r="BB225" s="462"/>
      <c r="BC225" s="462"/>
      <c r="BD225" s="462"/>
      <c r="BE225" s="462"/>
      <c r="BF225" s="462"/>
      <c r="BG225" s="462"/>
      <c r="BH225" s="462"/>
      <c r="BI225" s="462"/>
      <c r="BJ225" s="462"/>
      <c r="BK225" s="462"/>
      <c r="BL225" s="462"/>
      <c r="BM225" s="462"/>
      <c r="BN225" s="462"/>
      <c r="BO225" s="46"/>
      <c r="BP225" s="462"/>
      <c r="BQ225" s="462"/>
    </row>
    <row r="226" spans="1:69" ht="12.75">
      <c r="A226" s="462"/>
      <c r="B226" s="115"/>
      <c r="C226" s="462"/>
      <c r="D226" s="46" t="s">
        <v>1108</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7" t="s">
        <v>299</v>
      </c>
      <c r="AJ226" s="1867"/>
      <c r="AK226" s="462"/>
      <c r="AL226" s="46"/>
      <c r="AM226" s="151"/>
      <c r="AN226" s="151"/>
      <c r="AO226" s="151"/>
      <c r="AP226" s="151"/>
      <c r="AQ226" s="151"/>
      <c r="AR226" s="151"/>
      <c r="AS226" s="151"/>
      <c r="AT226" s="151"/>
      <c r="AU226" s="151"/>
      <c r="AV226" s="151"/>
      <c r="AW226" s="151"/>
      <c r="AX226" s="151"/>
      <c r="AY226" s="151"/>
      <c r="AZ226" s="46"/>
      <c r="BA226" s="462"/>
      <c r="BB226" s="1442" t="s">
        <v>1109</v>
      </c>
      <c r="BC226" s="462"/>
      <c r="BD226" s="462"/>
      <c r="BE226" s="462"/>
      <c r="BF226" s="462"/>
      <c r="BG226" s="1443">
        <f>IF(AND(AND($M$248="for profit",$M$256="for profit",$M$264="nonprofit")),2,0)</f>
        <v>0</v>
      </c>
      <c r="BH226" s="462"/>
      <c r="BI226" s="462"/>
      <c r="BJ226" s="462"/>
      <c r="BK226" s="462"/>
      <c r="BL226" s="462"/>
      <c r="BM226" s="462"/>
      <c r="BN226" s="462"/>
      <c r="BO226" s="46"/>
      <c r="BP226" s="462"/>
      <c r="BQ226" s="462"/>
    </row>
    <row r="227" spans="1:69" ht="12.75" customHeight="1">
      <c r="A227" s="462"/>
      <c r="B227" s="115"/>
      <c r="C227" s="462"/>
      <c r="D227" s="46" t="s">
        <v>1110</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7" t="s">
        <v>299</v>
      </c>
      <c r="AJ227" s="1867"/>
      <c r="AK227" s="462"/>
      <c r="AL227" s="46"/>
      <c r="AM227" s="151"/>
      <c r="AN227" s="151"/>
      <c r="AO227" s="151"/>
      <c r="AP227" s="151"/>
      <c r="AQ227" s="151"/>
      <c r="AR227" s="151"/>
      <c r="AS227" s="151"/>
      <c r="AT227" s="151"/>
      <c r="AU227" s="151"/>
      <c r="AV227" s="151"/>
      <c r="AW227" s="151"/>
      <c r="AX227" s="151"/>
      <c r="AY227" s="151"/>
      <c r="AZ227" s="462"/>
      <c r="BA227" s="46"/>
      <c r="BB227" s="1442" t="s">
        <v>1109</v>
      </c>
      <c r="BC227" s="462"/>
      <c r="BD227" s="462"/>
      <c r="BE227" s="462"/>
      <c r="BF227" s="462"/>
      <c r="BG227" s="1443">
        <f>IF(AND(AND($M$248="for profit",$M$256="nonprofit",$M$264="for profit")),2,0)</f>
        <v>0</v>
      </c>
      <c r="BH227" s="462"/>
      <c r="BI227" s="462"/>
      <c r="BJ227" s="462"/>
      <c r="BK227" s="462"/>
      <c r="BL227" s="462"/>
      <c r="BM227" s="462"/>
      <c r="BN227" s="462"/>
      <c r="BO227" s="462"/>
      <c r="BP227" s="462"/>
      <c r="BQ227" s="46"/>
    </row>
    <row r="228" spans="1:69" ht="12.75">
      <c r="A228" s="462"/>
      <c r="B228" s="115"/>
      <c r="C228" s="462"/>
      <c r="D228" s="46" t="s">
        <v>1111</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7" t="s">
        <v>299</v>
      </c>
      <c r="AJ228" s="1867"/>
      <c r="AK228" s="462"/>
      <c r="AL228" s="46"/>
      <c r="AM228" s="151"/>
      <c r="AN228" s="151"/>
      <c r="AO228" s="151"/>
      <c r="AP228" s="151"/>
      <c r="AQ228" s="151"/>
      <c r="AR228" s="151"/>
      <c r="AS228" s="151"/>
      <c r="AT228" s="151"/>
      <c r="AU228" s="151"/>
      <c r="AV228" s="151"/>
      <c r="AW228" s="151"/>
      <c r="AX228" s="151"/>
      <c r="AY228" s="151"/>
      <c r="AZ228" s="46"/>
      <c r="BA228" s="46"/>
      <c r="BB228" s="229" t="s">
        <v>1109</v>
      </c>
      <c r="BC228" s="462"/>
      <c r="BD228" s="462"/>
      <c r="BE228" s="462"/>
      <c r="BF228" s="462"/>
      <c r="BG228" s="1443">
        <f>IF(AND(AND($M$248="nonprofit",$M$256="for profit",$M$264="for profit")),2,0)</f>
        <v>0</v>
      </c>
      <c r="BH228" s="462"/>
      <c r="BI228" s="462"/>
      <c r="BJ228" s="462"/>
      <c r="BK228" s="462"/>
      <c r="BL228" s="462"/>
      <c r="BM228" s="462"/>
      <c r="BN228" s="462"/>
      <c r="BO228" s="462"/>
      <c r="BP228" s="462"/>
      <c r="BQ228" s="46"/>
    </row>
    <row r="229" spans="1:69" ht="12.75">
      <c r="A229" s="462"/>
      <c r="B229" s="115"/>
      <c r="C229" s="462"/>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2"/>
      <c r="AL229" s="46"/>
      <c r="AM229" s="151"/>
      <c r="AN229" s="151"/>
      <c r="AO229" s="151"/>
      <c r="AP229" s="151"/>
      <c r="AQ229" s="151"/>
      <c r="AR229" s="151"/>
      <c r="AS229" s="151"/>
      <c r="AT229" s="151"/>
      <c r="AU229" s="151"/>
      <c r="AV229" s="151"/>
      <c r="AW229" s="151"/>
      <c r="AX229" s="151"/>
      <c r="AY229" s="151"/>
      <c r="AZ229" s="462"/>
      <c r="BA229" s="46"/>
      <c r="BB229" s="229" t="s">
        <v>1109</v>
      </c>
      <c r="BC229" s="462"/>
      <c r="BD229" s="462"/>
      <c r="BE229" s="462"/>
      <c r="BF229" s="462"/>
      <c r="BG229" s="1443">
        <f>IF(AND(AND($M$248="for profit",$M$256="nonprofit",$M$264="(select one)")),2,0)</f>
        <v>0</v>
      </c>
      <c r="BH229" s="462"/>
      <c r="BI229" s="462"/>
      <c r="BJ229" s="462"/>
      <c r="BK229" s="462"/>
      <c r="BL229" s="462"/>
      <c r="BM229" s="462"/>
      <c r="BN229" s="462"/>
      <c r="BO229" s="46"/>
      <c r="BP229" s="462"/>
      <c r="BQ229" s="462"/>
    </row>
    <row r="230" spans="1:69" ht="13.15">
      <c r="A230" s="39" t="s">
        <v>968</v>
      </c>
      <c r="B230" s="115"/>
      <c r="C230" s="39" t="s">
        <v>1112</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2"/>
      <c r="AL230" s="46"/>
      <c r="AM230" s="151"/>
      <c r="AN230" s="151"/>
      <c r="AO230" s="151"/>
      <c r="AP230" s="151"/>
      <c r="AQ230" s="151"/>
      <c r="AR230" s="151"/>
      <c r="AS230" s="151"/>
      <c r="AT230" s="151"/>
      <c r="AU230" s="151"/>
      <c r="AV230" s="151"/>
      <c r="AW230" s="151"/>
      <c r="AX230" s="151"/>
      <c r="AY230" s="151"/>
      <c r="AZ230" s="462"/>
      <c r="BA230" s="46"/>
      <c r="BB230" s="229" t="s">
        <v>1109</v>
      </c>
      <c r="BC230" s="462"/>
      <c r="BD230" s="462"/>
      <c r="BE230" s="462"/>
      <c r="BF230" s="462"/>
      <c r="BG230" s="1444">
        <f>IF(AND(AND($M$248="nonprofit",$M$256="for profit",$M$264="(select one)")),2,0)</f>
        <v>0</v>
      </c>
      <c r="BH230" s="462"/>
      <c r="BI230" s="462"/>
      <c r="BJ230" s="462"/>
      <c r="BK230" s="462"/>
      <c r="BL230" s="462"/>
      <c r="BM230" s="462"/>
      <c r="BN230" s="462"/>
      <c r="BO230" s="46"/>
      <c r="BP230" s="462"/>
      <c r="BQ230" s="462"/>
    </row>
    <row r="231" spans="1:69" ht="12.75">
      <c r="A231" s="462"/>
      <c r="B231" s="462"/>
      <c r="C231" s="462"/>
      <c r="D231" s="111" t="s">
        <v>1113</v>
      </c>
      <c r="E231" s="111"/>
      <c r="F231" s="111"/>
      <c r="G231" s="111"/>
      <c r="H231" s="111"/>
      <c r="I231" s="111"/>
      <c r="J231" s="111"/>
      <c r="K231" s="46"/>
      <c r="L231" s="462"/>
      <c r="M231" s="2269" t="str">
        <f>H16</f>
        <v>The Angel 2018, L.P.</v>
      </c>
      <c r="N231" s="2269"/>
      <c r="O231" s="2269"/>
      <c r="P231" s="2269"/>
      <c r="Q231" s="2269"/>
      <c r="R231" s="2269"/>
      <c r="S231" s="2269"/>
      <c r="T231" s="2269"/>
      <c r="U231" s="2269"/>
      <c r="V231" s="2269"/>
      <c r="W231" s="2269"/>
      <c r="X231" s="2269"/>
      <c r="Y231" s="2269"/>
      <c r="Z231" s="2269"/>
      <c r="AA231" s="2269"/>
      <c r="AB231" s="2269"/>
      <c r="AC231" s="2269"/>
      <c r="AD231" s="2269"/>
      <c r="AE231" s="2269"/>
      <c r="AF231" s="2269"/>
      <c r="AG231" s="2269"/>
      <c r="AH231" s="2269"/>
      <c r="AI231" s="2269"/>
      <c r="AJ231" s="2269"/>
      <c r="AK231" s="2269"/>
      <c r="AL231" s="462"/>
      <c r="AZ231" s="462"/>
      <c r="BA231" s="46"/>
      <c r="BB231" s="230"/>
      <c r="BC231" s="462"/>
      <c r="BD231" s="462"/>
      <c r="BE231" s="462"/>
      <c r="BF231" s="462"/>
      <c r="BG231" s="1445"/>
      <c r="BH231" s="462"/>
      <c r="BI231" s="462"/>
      <c r="BJ231" s="462"/>
      <c r="BK231" s="462"/>
      <c r="BL231" s="462"/>
      <c r="BM231" s="462"/>
      <c r="BN231" s="462"/>
      <c r="BO231" s="462"/>
      <c r="BP231" s="462"/>
      <c r="BQ231" s="46"/>
    </row>
    <row r="232" spans="1:69" ht="13.15">
      <c r="A232" s="462"/>
      <c r="B232" s="462"/>
      <c r="C232" s="462"/>
      <c r="D232" s="111" t="s">
        <v>1114</v>
      </c>
      <c r="E232" s="111"/>
      <c r="F232" s="111"/>
      <c r="G232" s="111"/>
      <c r="H232" s="111"/>
      <c r="I232" s="111"/>
      <c r="J232" s="111"/>
      <c r="K232" s="46"/>
      <c r="L232" s="462"/>
      <c r="M232" s="2124" t="s">
        <v>1115</v>
      </c>
      <c r="N232" s="2124"/>
      <c r="O232" s="2124"/>
      <c r="P232" s="2124"/>
      <c r="Q232" s="2124"/>
      <c r="R232" s="2124"/>
      <c r="S232" s="2124"/>
      <c r="T232" s="2124"/>
      <c r="U232" s="2124"/>
      <c r="V232" s="2124"/>
      <c r="W232" s="2124"/>
      <c r="X232" s="2124"/>
      <c r="Y232" s="2124"/>
      <c r="Z232" s="2124"/>
      <c r="AA232" s="2124"/>
      <c r="AB232" s="2124"/>
      <c r="AC232" s="2124"/>
      <c r="AD232" s="2124"/>
      <c r="AE232" s="2124"/>
      <c r="AF232" s="462"/>
      <c r="AG232" s="462"/>
      <c r="AH232" s="462"/>
      <c r="AI232" s="462"/>
      <c r="AJ232" s="462"/>
      <c r="AK232" s="462"/>
      <c r="AL232" s="462"/>
      <c r="AZ232" s="46"/>
      <c r="BA232" s="46"/>
      <c r="BB232" s="196" t="s">
        <v>1109</v>
      </c>
      <c r="BC232" s="462"/>
      <c r="BD232" s="462"/>
      <c r="BE232" s="462"/>
      <c r="BF232" s="462"/>
      <c r="BG232" s="1443">
        <f>IF(AND(AND($M$248="nonprofit",$M$256="nonprofit",$M$264="for profit")),2,0)</f>
        <v>0</v>
      </c>
      <c r="BH232" s="462"/>
      <c r="BI232" s="462"/>
      <c r="BJ232" s="462"/>
      <c r="BK232" s="462"/>
      <c r="BL232" s="462"/>
      <c r="BM232" s="462"/>
      <c r="BN232" s="462"/>
      <c r="BO232" s="462"/>
      <c r="BP232" s="462"/>
      <c r="BQ232" s="46"/>
    </row>
    <row r="233" spans="1:69" ht="13.15">
      <c r="A233" s="462"/>
      <c r="B233" s="462"/>
      <c r="C233" s="462"/>
      <c r="D233" s="111" t="s">
        <v>987</v>
      </c>
      <c r="E233" s="111"/>
      <c r="F233" s="462"/>
      <c r="G233" s="462"/>
      <c r="H233" s="462"/>
      <c r="I233" s="462"/>
      <c r="J233" s="462"/>
      <c r="K233" s="462"/>
      <c r="L233" s="462"/>
      <c r="M233" s="2124" t="s">
        <v>1116</v>
      </c>
      <c r="N233" s="2124"/>
      <c r="O233" s="2124"/>
      <c r="P233" s="2124"/>
      <c r="Q233" s="2124"/>
      <c r="R233" s="2124"/>
      <c r="S233" s="2124"/>
      <c r="T233" s="2124"/>
      <c r="U233" s="462"/>
      <c r="V233" s="1446" t="s">
        <v>1117</v>
      </c>
      <c r="W233" s="1868" t="s">
        <v>1118</v>
      </c>
      <c r="X233" s="1868"/>
      <c r="Y233" s="111" t="s">
        <v>992</v>
      </c>
      <c r="Z233" s="462"/>
      <c r="AA233" s="462"/>
      <c r="AB233" s="462"/>
      <c r="AC233" s="2124">
        <v>91605</v>
      </c>
      <c r="AD233" s="2124"/>
      <c r="AE233" s="2124"/>
      <c r="AF233" s="462"/>
      <c r="AG233" s="462"/>
      <c r="AH233" s="462"/>
      <c r="AI233" s="462"/>
      <c r="AJ233" s="462"/>
      <c r="AK233" s="462"/>
      <c r="AL233" s="462"/>
      <c r="AZ233" s="462"/>
      <c r="BA233" s="462"/>
      <c r="BB233" s="196" t="s">
        <v>1109</v>
      </c>
      <c r="BC233" s="462"/>
      <c r="BD233" s="462"/>
      <c r="BE233" s="462"/>
      <c r="BF233" s="462"/>
      <c r="BG233" s="1443">
        <f>IF(AND(AND($M$248="nonprofit",$M$256="for profit",$M$264="nonprofit")),2,0)</f>
        <v>0</v>
      </c>
      <c r="BH233" s="462"/>
      <c r="BI233" s="462"/>
      <c r="BJ233" s="462"/>
      <c r="BK233" s="462"/>
      <c r="BL233" s="462"/>
      <c r="BM233" s="462"/>
      <c r="BN233" s="462"/>
      <c r="BO233" s="462"/>
      <c r="BP233" s="462"/>
      <c r="BQ233" s="462"/>
    </row>
    <row r="234" spans="1:69" ht="13.15">
      <c r="A234" s="462"/>
      <c r="B234" s="462"/>
      <c r="C234" s="462"/>
      <c r="D234" s="152" t="s">
        <v>1119</v>
      </c>
      <c r="E234" s="46"/>
      <c r="F234" s="46"/>
      <c r="G234" s="46"/>
      <c r="H234" s="46"/>
      <c r="I234" s="46"/>
      <c r="J234" s="46"/>
      <c r="K234" s="1419"/>
      <c r="L234" s="462"/>
      <c r="M234" s="2124" t="s">
        <v>1120</v>
      </c>
      <c r="N234" s="2124"/>
      <c r="O234" s="2124"/>
      <c r="P234" s="2124"/>
      <c r="Q234" s="2124"/>
      <c r="R234" s="2124"/>
      <c r="S234" s="2124"/>
      <c r="T234" s="2124"/>
      <c r="U234" s="2124"/>
      <c r="V234" s="2124"/>
      <c r="W234" s="2124"/>
      <c r="X234" s="2124"/>
      <c r="Y234" s="2124"/>
      <c r="Z234" s="2124"/>
      <c r="AA234" s="2124"/>
      <c r="AB234" s="2124"/>
      <c r="AC234" s="2124"/>
      <c r="AD234" s="2124"/>
      <c r="AE234" s="2124"/>
      <c r="AF234" s="462"/>
      <c r="AG234" s="462"/>
      <c r="AH234" s="462"/>
      <c r="AI234" s="46"/>
      <c r="AJ234" s="46"/>
      <c r="AK234" s="46"/>
      <c r="AL234" s="46"/>
      <c r="AM234" s="151"/>
      <c r="AN234" s="151"/>
      <c r="AO234" s="151"/>
      <c r="AP234" s="151"/>
      <c r="AQ234" s="151"/>
      <c r="AR234" s="151"/>
      <c r="AS234" s="151"/>
      <c r="AT234" s="151"/>
      <c r="AU234" s="151"/>
      <c r="AV234" s="151"/>
      <c r="AW234" s="151"/>
      <c r="AX234" s="151"/>
      <c r="AY234" s="151"/>
      <c r="AZ234" s="46"/>
      <c r="BA234" s="462"/>
      <c r="BB234" s="196" t="s">
        <v>1109</v>
      </c>
      <c r="BC234" s="462"/>
      <c r="BD234" s="462"/>
      <c r="BE234" s="462"/>
      <c r="BF234" s="462"/>
      <c r="BG234" s="1444">
        <f>IF(AND(AND($M$248="for profit",$M$256="nonprofit",$M$264="nonprofit")),2,0)</f>
        <v>0</v>
      </c>
      <c r="BH234" s="462"/>
      <c r="BI234" s="462"/>
      <c r="BJ234" s="462"/>
      <c r="BK234" s="462"/>
      <c r="BL234" s="462"/>
      <c r="BM234" s="462"/>
      <c r="BN234" s="462"/>
      <c r="BO234" s="46"/>
      <c r="BP234" s="462"/>
      <c r="BQ234" s="462"/>
    </row>
    <row r="235" spans="1:69" ht="13.15">
      <c r="A235" s="462"/>
      <c r="B235" s="462"/>
      <c r="C235" s="462"/>
      <c r="D235" s="152" t="s">
        <v>1121</v>
      </c>
      <c r="E235" s="46"/>
      <c r="F235" s="46"/>
      <c r="G235" s="462"/>
      <c r="H235" s="462"/>
      <c r="I235" s="462"/>
      <c r="J235" s="462"/>
      <c r="K235" s="462"/>
      <c r="L235" s="462"/>
      <c r="M235" s="1913" t="s">
        <v>1122</v>
      </c>
      <c r="N235" s="1913"/>
      <c r="O235" s="1913"/>
      <c r="P235" s="1913"/>
      <c r="Q235" s="1913"/>
      <c r="R235" s="1913"/>
      <c r="S235" s="46" t="s">
        <v>1123</v>
      </c>
      <c r="T235" s="46"/>
      <c r="U235" s="1868"/>
      <c r="V235" s="1868"/>
      <c r="W235" s="1868"/>
      <c r="X235" s="46" t="s">
        <v>1124</v>
      </c>
      <c r="Y235" s="462"/>
      <c r="Z235" s="1913"/>
      <c r="AA235" s="1913"/>
      <c r="AB235" s="1913"/>
      <c r="AC235" s="1913"/>
      <c r="AD235" s="1913"/>
      <c r="AE235" s="1913"/>
      <c r="AF235" s="462"/>
      <c r="AG235" s="462"/>
      <c r="AH235" s="462"/>
      <c r="AI235" s="462"/>
      <c r="AJ235" s="462"/>
      <c r="AK235" s="462"/>
      <c r="AL235" s="462"/>
      <c r="AZ235" s="462"/>
      <c r="BA235" s="462"/>
      <c r="BB235" s="231"/>
      <c r="BC235" s="462"/>
      <c r="BD235" s="462"/>
      <c r="BE235" s="462"/>
      <c r="BF235" s="462"/>
      <c r="BG235" s="1447"/>
      <c r="BH235" s="462"/>
      <c r="BI235" s="462"/>
      <c r="BJ235" s="462"/>
      <c r="BK235" s="462"/>
      <c r="BL235" s="462"/>
      <c r="BM235" s="462"/>
      <c r="BN235" s="462"/>
      <c r="BO235" s="462"/>
      <c r="BP235" s="462"/>
      <c r="BQ235" s="462"/>
    </row>
    <row r="236" spans="1:69" ht="12.75">
      <c r="A236" s="462"/>
      <c r="B236" s="462"/>
      <c r="C236" s="462"/>
      <c r="D236" s="152" t="s">
        <v>1125</v>
      </c>
      <c r="E236" s="46"/>
      <c r="F236" s="46"/>
      <c r="G236" s="462"/>
      <c r="H236" s="462"/>
      <c r="I236" s="462"/>
      <c r="J236" s="462"/>
      <c r="K236" s="462"/>
      <c r="L236" s="462"/>
      <c r="M236" s="2170" t="s">
        <v>1126</v>
      </c>
      <c r="N236" s="2170"/>
      <c r="O236" s="2170"/>
      <c r="P236" s="2170"/>
      <c r="Q236" s="2170"/>
      <c r="R236" s="2170"/>
      <c r="S236" s="2170"/>
      <c r="T236" s="2170"/>
      <c r="U236" s="2170"/>
      <c r="V236" s="2170"/>
      <c r="W236" s="2170"/>
      <c r="X236" s="2170"/>
      <c r="Y236" s="2170"/>
      <c r="Z236" s="2170"/>
      <c r="AA236" s="2170"/>
      <c r="AB236" s="2170"/>
      <c r="AC236" s="2170"/>
      <c r="AD236" s="2170"/>
      <c r="AE236" s="2170"/>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2"/>
      <c r="BB236" s="229" t="s">
        <v>1127</v>
      </c>
      <c r="BC236" s="462"/>
      <c r="BD236" s="462"/>
      <c r="BE236" s="462"/>
      <c r="BF236" s="462"/>
      <c r="BG236" s="1443">
        <f>IF(AND(AND($M$248="nonprofit",$M$256="nonprofit",$M$264="(select one)")),1,0)</f>
        <v>0</v>
      </c>
      <c r="BH236" s="462"/>
      <c r="BI236" s="462"/>
      <c r="BJ236" s="462"/>
      <c r="BK236" s="462"/>
      <c r="BL236" s="462"/>
      <c r="BM236" s="462"/>
      <c r="BN236" s="462"/>
      <c r="BO236" s="462"/>
      <c r="BP236" s="462"/>
      <c r="BQ236" s="462"/>
    </row>
    <row r="237" spans="1:69" ht="13.15">
      <c r="A237" s="39" t="s">
        <v>1044</v>
      </c>
      <c r="B237" s="462"/>
      <c r="C237" s="27" t="s">
        <v>1128</v>
      </c>
      <c r="D237" s="462"/>
      <c r="E237" s="462"/>
      <c r="F237" s="462"/>
      <c r="G237" s="462"/>
      <c r="H237" s="462"/>
      <c r="I237" s="462"/>
      <c r="J237" s="462"/>
      <c r="K237" s="462"/>
      <c r="L237" s="462"/>
      <c r="M237" s="1869" t="s">
        <v>1100</v>
      </c>
      <c r="N237" s="1869"/>
      <c r="O237" s="1869"/>
      <c r="P237" s="1869"/>
      <c r="Q237" s="1869"/>
      <c r="R237" s="1869"/>
      <c r="S237" s="1869"/>
      <c r="T237" s="1869"/>
      <c r="U237" s="1445" t="s">
        <v>1129</v>
      </c>
      <c r="V237" s="189"/>
      <c r="W237" s="189"/>
      <c r="X237" s="189"/>
      <c r="Y237" s="189"/>
      <c r="Z237" s="189"/>
      <c r="AA237" s="2254" t="s">
        <v>1130</v>
      </c>
      <c r="AB237" s="2254"/>
      <c r="AC237" s="2254"/>
      <c r="AD237" s="2254"/>
      <c r="AE237" s="2254"/>
      <c r="AF237" s="2254"/>
      <c r="AG237" s="2254"/>
      <c r="AH237" s="2254"/>
      <c r="AI237" s="2254"/>
      <c r="AJ237" s="2254"/>
      <c r="AK237" s="2254"/>
      <c r="AL237" s="46"/>
      <c r="AM237" s="151"/>
      <c r="AN237" s="151"/>
      <c r="AO237" s="151"/>
      <c r="AP237" s="151"/>
      <c r="AQ237" s="151"/>
      <c r="AR237" s="151"/>
      <c r="AS237" s="151"/>
      <c r="AT237" s="151"/>
      <c r="AU237" s="151"/>
      <c r="AV237" s="151"/>
      <c r="AW237" s="151"/>
      <c r="AX237" s="151"/>
      <c r="AY237" s="151"/>
      <c r="AZ237" s="462"/>
      <c r="BA237" s="462"/>
      <c r="BB237" s="229" t="s">
        <v>1127</v>
      </c>
      <c r="BC237" s="462"/>
      <c r="BD237" s="462"/>
      <c r="BE237" s="462"/>
      <c r="BF237" s="462"/>
      <c r="BG237" s="1443">
        <f>IF(AND(AND($M$248="nonprofit",$M$256="nonprofit",$M$264="nonprofit")),1,0)</f>
        <v>0</v>
      </c>
      <c r="BH237" s="462"/>
      <c r="BI237" s="462"/>
      <c r="BJ237" s="462"/>
      <c r="BK237" s="462"/>
      <c r="BL237" s="462"/>
      <c r="BM237" s="462"/>
      <c r="BN237" s="462"/>
      <c r="BO237" s="462"/>
      <c r="BP237" s="462"/>
      <c r="BQ237" s="462"/>
    </row>
    <row r="238" spans="1:69" ht="12.75">
      <c r="A238" s="462"/>
      <c r="B238" s="462"/>
      <c r="C238" s="462"/>
      <c r="D238" s="462" t="s">
        <v>1131</v>
      </c>
      <c r="E238" s="462"/>
      <c r="F238" s="462"/>
      <c r="G238" s="462"/>
      <c r="H238" s="462"/>
      <c r="I238" s="462"/>
      <c r="J238" s="462"/>
      <c r="K238" s="462"/>
      <c r="L238" s="462"/>
      <c r="M238" s="1885"/>
      <c r="N238" s="1885"/>
      <c r="O238" s="1885"/>
      <c r="P238" s="1885"/>
      <c r="Q238" s="1885"/>
      <c r="R238" s="1885"/>
      <c r="S238" s="1885"/>
      <c r="T238" s="1885"/>
      <c r="U238" s="1885"/>
      <c r="V238" s="1885"/>
      <c r="W238" s="1885"/>
      <c r="X238" s="1885"/>
      <c r="Y238" s="1885"/>
      <c r="Z238" s="1885"/>
      <c r="AA238" s="1885"/>
      <c r="AB238" s="1885"/>
      <c r="AC238" s="1885"/>
      <c r="AD238" s="1885"/>
      <c r="AE238" s="1885"/>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2"/>
      <c r="BA238" s="462"/>
      <c r="BB238" s="229" t="s">
        <v>1127</v>
      </c>
      <c r="BC238" s="462"/>
      <c r="BD238" s="462"/>
      <c r="BE238" s="462"/>
      <c r="BF238" s="462"/>
      <c r="BG238" s="1443">
        <f>IF(AND(AND($M$248="nonprofit",$M$256="(select one)",$M$264="(select one)")),1,0)</f>
        <v>1</v>
      </c>
      <c r="BH238" s="462"/>
      <c r="BI238" s="462"/>
      <c r="BJ238" s="462"/>
      <c r="BK238" s="462"/>
      <c r="BL238" s="462"/>
      <c r="BM238" s="462"/>
      <c r="BN238" s="46"/>
      <c r="BO238" s="462"/>
      <c r="BP238" s="462"/>
      <c r="BQ238" s="462"/>
    </row>
    <row r="239" spans="1:69" ht="12.75">
      <c r="A239" s="462"/>
      <c r="B239" s="462"/>
      <c r="C239" s="462"/>
      <c r="D239" s="152"/>
      <c r="E239" s="462"/>
      <c r="F239" s="462"/>
      <c r="G239" s="462"/>
      <c r="H239" s="462"/>
      <c r="I239" s="462"/>
      <c r="J239" s="462"/>
      <c r="K239" s="446"/>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Z239" s="462"/>
      <c r="BA239" s="462"/>
      <c r="BB239" s="229" t="s">
        <v>1132</v>
      </c>
      <c r="BC239" s="462"/>
      <c r="BD239" s="462"/>
      <c r="BE239" s="462"/>
      <c r="BF239" s="462"/>
      <c r="BG239" s="1443">
        <f>IF(AND(AND($M$248="for profit",$M$256="for profit",$M$264="(select one)")),3,0)</f>
        <v>0</v>
      </c>
      <c r="BH239" s="462"/>
      <c r="BI239" s="462"/>
      <c r="BJ239" s="462"/>
      <c r="BK239" s="462"/>
      <c r="BL239" s="462"/>
      <c r="BM239" s="462"/>
      <c r="BN239" s="462"/>
      <c r="BO239" s="462"/>
      <c r="BP239" s="462"/>
      <c r="BQ239" s="462"/>
    </row>
    <row r="240" spans="1:69" ht="13.15">
      <c r="A240" s="39" t="s">
        <v>1063</v>
      </c>
      <c r="B240" s="462"/>
      <c r="C240" s="39" t="s">
        <v>1133</v>
      </c>
      <c r="D240" s="152"/>
      <c r="E240" s="462"/>
      <c r="F240" s="462"/>
      <c r="G240" s="462"/>
      <c r="H240" s="462"/>
      <c r="I240" s="462"/>
      <c r="J240" s="462"/>
      <c r="K240" s="446"/>
      <c r="L240" s="11"/>
      <c r="M240" s="11"/>
      <c r="N240" s="11"/>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Z240" s="462"/>
      <c r="BA240" s="462"/>
      <c r="BB240" s="229" t="s">
        <v>1132</v>
      </c>
      <c r="BC240" s="462"/>
      <c r="BD240" s="462"/>
      <c r="BE240" s="462"/>
      <c r="BF240" s="462"/>
      <c r="BG240" s="1443">
        <f>IF(AND(AND($M$248="for profit",$M$256="for profit",$M$264="for profit")),3,0)</f>
        <v>0</v>
      </c>
      <c r="BH240" s="462"/>
      <c r="BI240" s="462"/>
      <c r="BJ240" s="462"/>
      <c r="BK240" s="462"/>
      <c r="BL240" s="462"/>
      <c r="BM240" s="462"/>
      <c r="BN240" s="462"/>
      <c r="BO240" s="462"/>
      <c r="BP240" s="462"/>
      <c r="BQ240" s="462"/>
    </row>
    <row r="241" spans="1:72" ht="12.75">
      <c r="A241" s="462"/>
      <c r="B241" s="462"/>
      <c r="C241" s="462"/>
      <c r="D241" s="152"/>
      <c r="E241" s="462"/>
      <c r="F241" s="462"/>
      <c r="G241" s="462"/>
      <c r="H241" s="462"/>
      <c r="I241" s="462"/>
      <c r="J241" s="462"/>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2"/>
      <c r="BA241" s="462"/>
      <c r="BB241" s="229" t="s">
        <v>1132</v>
      </c>
      <c r="BC241" s="462"/>
      <c r="BD241" s="462"/>
      <c r="BE241" s="462"/>
      <c r="BF241" s="462"/>
      <c r="BG241" s="1443">
        <f>IF(AND(AND($M$248="for profit",$M$256="(select one)",$M$264="(select one)")),3,0)</f>
        <v>0</v>
      </c>
      <c r="BH241" s="462"/>
      <c r="BI241" s="462"/>
      <c r="BJ241" s="462"/>
      <c r="BK241" s="462"/>
      <c r="BL241" s="462"/>
      <c r="BM241" s="462"/>
      <c r="BN241" s="462"/>
      <c r="BO241" s="462"/>
      <c r="BP241" s="462"/>
      <c r="BQ241" s="462"/>
      <c r="BR241" s="462"/>
      <c r="BS241" s="462"/>
      <c r="BT241" s="462"/>
    </row>
    <row r="242" spans="1:72" ht="13.15">
      <c r="A242" s="1419"/>
      <c r="B242" s="46"/>
      <c r="C242" s="89" t="s">
        <v>1134</v>
      </c>
      <c r="D242" s="111" t="s">
        <v>1135</v>
      </c>
      <c r="E242" s="111"/>
      <c r="F242" s="111"/>
      <c r="G242" s="111"/>
      <c r="H242" s="111"/>
      <c r="I242" s="111"/>
      <c r="J242" s="111"/>
      <c r="K242" s="111"/>
      <c r="L242" s="46"/>
      <c r="M242" s="2253" t="s">
        <v>1136</v>
      </c>
      <c r="N242" s="2253"/>
      <c r="O242" s="2253"/>
      <c r="P242" s="2253"/>
      <c r="Q242" s="2253"/>
      <c r="R242" s="2253"/>
      <c r="S242" s="2253"/>
      <c r="T242" s="2253"/>
      <c r="U242" s="2253"/>
      <c r="V242" s="2253"/>
      <c r="W242" s="2253"/>
      <c r="X242" s="2253"/>
      <c r="Y242" s="2253"/>
      <c r="Z242" s="2253"/>
      <c r="AA242" s="2253"/>
      <c r="AB242" s="2253"/>
      <c r="AC242" s="2253"/>
      <c r="AD242" s="2253"/>
      <c r="AE242" s="2253"/>
      <c r="AF242" s="2253" t="s">
        <v>1137</v>
      </c>
      <c r="AG242" s="2253"/>
      <c r="AH242" s="2253"/>
      <c r="AI242" s="2253"/>
      <c r="AJ242" s="2253"/>
      <c r="AK242" s="2253"/>
      <c r="AL242" s="462"/>
      <c r="AZ242" s="462"/>
      <c r="BA242" s="462"/>
      <c r="BB242" s="462"/>
      <c r="BC242" s="462"/>
      <c r="BD242" s="462"/>
      <c r="BE242" s="462"/>
      <c r="BF242" s="462"/>
      <c r="BG242" s="462"/>
      <c r="BH242" s="462"/>
      <c r="BI242" s="462"/>
      <c r="BJ242" s="462"/>
      <c r="BK242" s="462"/>
      <c r="BL242" s="462"/>
      <c r="BM242" s="18"/>
      <c r="BN242" s="446"/>
      <c r="BO242" s="152"/>
      <c r="BP242" s="112"/>
      <c r="BQ242" s="112"/>
      <c r="BR242" s="112"/>
      <c r="BS242" s="112"/>
      <c r="BT242" s="18"/>
    </row>
    <row r="243" spans="1:72" ht="12.75">
      <c r="A243" s="1419"/>
      <c r="B243" s="46"/>
      <c r="C243" s="46"/>
      <c r="D243" s="111" t="s">
        <v>1114</v>
      </c>
      <c r="E243" s="111"/>
      <c r="F243" s="111"/>
      <c r="G243" s="111"/>
      <c r="H243" s="111"/>
      <c r="I243" s="111"/>
      <c r="J243" s="111"/>
      <c r="K243" s="111"/>
      <c r="L243" s="46"/>
      <c r="M243" s="2124" t="s">
        <v>1138</v>
      </c>
      <c r="N243" s="2124"/>
      <c r="O243" s="2124"/>
      <c r="P243" s="2124"/>
      <c r="Q243" s="2124"/>
      <c r="R243" s="2124"/>
      <c r="S243" s="2124"/>
      <c r="T243" s="2124"/>
      <c r="U243" s="2124"/>
      <c r="V243" s="2124"/>
      <c r="W243" s="2124"/>
      <c r="X243" s="2124"/>
      <c r="Y243" s="2124"/>
      <c r="Z243" s="2124"/>
      <c r="AA243" s="2124"/>
      <c r="AB243" s="2124"/>
      <c r="AC243" s="2124"/>
      <c r="AD243" s="2124"/>
      <c r="AE243" s="2124"/>
      <c r="AF243" s="46" t="s">
        <v>1139</v>
      </c>
      <c r="AG243" s="462"/>
      <c r="AH243" s="462"/>
      <c r="AI243" s="462"/>
      <c r="AJ243" s="462"/>
      <c r="AK243" s="462"/>
      <c r="AL243" s="46"/>
      <c r="AM243" s="151"/>
      <c r="AN243" s="151"/>
      <c r="AO243" s="151"/>
      <c r="AP243" s="151"/>
      <c r="AQ243" s="151"/>
      <c r="AR243" s="151"/>
      <c r="AS243" s="151"/>
      <c r="AT243" s="151"/>
      <c r="AU243" s="151"/>
      <c r="AV243" s="151"/>
      <c r="AW243" s="151"/>
      <c r="AX243" s="151"/>
      <c r="AY243" s="151"/>
      <c r="AZ243" s="462"/>
      <c r="BA243" s="462"/>
      <c r="BB243" s="462"/>
      <c r="BC243" s="462"/>
      <c r="BD243" s="462"/>
      <c r="BE243" s="462"/>
      <c r="BF243" s="462"/>
      <c r="BG243" s="462">
        <f>SUM(BG226:BG241)</f>
        <v>1</v>
      </c>
      <c r="BH243" s="462"/>
      <c r="BI243" s="462"/>
      <c r="BJ243" s="462"/>
      <c r="BK243" s="462"/>
      <c r="BL243" s="462"/>
      <c r="BM243" s="18"/>
      <c r="BN243" s="446"/>
      <c r="BO243" s="446"/>
      <c r="BP243" s="462"/>
      <c r="BQ243" s="462"/>
      <c r="BR243" s="462"/>
      <c r="BS243" s="462"/>
      <c r="BT243" s="462"/>
    </row>
    <row r="244" spans="1:72" ht="12.75">
      <c r="A244" s="1419"/>
      <c r="B244" s="46"/>
      <c r="C244" s="46"/>
      <c r="D244" s="111" t="s">
        <v>987</v>
      </c>
      <c r="E244" s="111"/>
      <c r="F244" s="462"/>
      <c r="G244" s="462"/>
      <c r="H244" s="462"/>
      <c r="I244" s="462"/>
      <c r="J244" s="462"/>
      <c r="K244" s="462"/>
      <c r="L244" s="462"/>
      <c r="M244" s="2124" t="s">
        <v>1116</v>
      </c>
      <c r="N244" s="2124"/>
      <c r="O244" s="2124"/>
      <c r="P244" s="2124"/>
      <c r="Q244" s="2124"/>
      <c r="R244" s="2124"/>
      <c r="S244" s="2124"/>
      <c r="T244" s="2124"/>
      <c r="U244" s="462"/>
      <c r="V244" s="1446" t="s">
        <v>1117</v>
      </c>
      <c r="W244" s="1868" t="s">
        <v>1118</v>
      </c>
      <c r="X244" s="1868"/>
      <c r="Y244" s="111" t="s">
        <v>992</v>
      </c>
      <c r="Z244" s="462"/>
      <c r="AA244" s="462"/>
      <c r="AB244" s="462"/>
      <c r="AC244" s="2124">
        <v>91605</v>
      </c>
      <c r="AD244" s="2124"/>
      <c r="AE244" s="2124"/>
      <c r="AF244" s="46" t="s">
        <v>1140</v>
      </c>
      <c r="AG244" s="462"/>
      <c r="AH244" s="462"/>
      <c r="AI244" s="462"/>
      <c r="AJ244" s="462"/>
      <c r="AK244" s="462"/>
      <c r="AL244" s="462"/>
      <c r="AZ244" s="462"/>
      <c r="BA244" s="462"/>
      <c r="BB244" s="462" t="s">
        <v>294</v>
      </c>
      <c r="BC244" s="462"/>
      <c r="BD244" s="462"/>
      <c r="BE244" s="462"/>
      <c r="BF244" s="462"/>
      <c r="BG244" s="462">
        <v>1</v>
      </c>
      <c r="BH244" s="462" t="s">
        <v>1141</v>
      </c>
      <c r="BI244" s="462"/>
      <c r="BJ244" s="462"/>
      <c r="BK244" s="462"/>
      <c r="BL244" s="462"/>
      <c r="BM244" s="18"/>
      <c r="BN244" s="446"/>
      <c r="BO244" s="446"/>
      <c r="BP244" s="462"/>
      <c r="BQ244" s="462"/>
      <c r="BR244" s="462"/>
      <c r="BS244" s="462"/>
      <c r="BT244" s="462"/>
    </row>
    <row r="245" spans="1:72" ht="12.75">
      <c r="A245" s="1419"/>
      <c r="B245" s="46"/>
      <c r="C245" s="46"/>
      <c r="D245" s="152" t="s">
        <v>1119</v>
      </c>
      <c r="E245" s="46"/>
      <c r="F245" s="46"/>
      <c r="G245" s="46"/>
      <c r="H245" s="46"/>
      <c r="I245" s="46"/>
      <c r="J245" s="46"/>
      <c r="K245" s="46"/>
      <c r="L245" s="1419"/>
      <c r="M245" s="2124" t="s">
        <v>877</v>
      </c>
      <c r="N245" s="2124"/>
      <c r="O245" s="2124"/>
      <c r="P245" s="2124"/>
      <c r="Q245" s="2124"/>
      <c r="R245" s="2124"/>
      <c r="S245" s="2124"/>
      <c r="T245" s="2124"/>
      <c r="U245" s="2124"/>
      <c r="V245" s="2124"/>
      <c r="W245" s="2124"/>
      <c r="X245" s="2124"/>
      <c r="Y245" s="2124"/>
      <c r="Z245" s="2124"/>
      <c r="AA245" s="2124"/>
      <c r="AB245" s="2124"/>
      <c r="AC245" s="2124"/>
      <c r="AD245" s="2124"/>
      <c r="AE245" s="2124"/>
      <c r="AF245" s="462"/>
      <c r="AG245" s="462"/>
      <c r="AH245" s="2371">
        <v>99.9</v>
      </c>
      <c r="AI245" s="2262"/>
      <c r="AJ245" s="2262"/>
      <c r="AK245" s="2262"/>
      <c r="AL245" s="46"/>
      <c r="AM245" s="151"/>
      <c r="AN245" s="151"/>
      <c r="AO245" s="151"/>
      <c r="AP245" s="151"/>
      <c r="AQ245" s="151"/>
      <c r="AR245" s="151"/>
      <c r="AS245" s="151"/>
      <c r="AT245" s="151"/>
      <c r="AU245" s="151"/>
      <c r="AV245" s="151"/>
      <c r="AW245" s="151"/>
      <c r="AX245" s="151"/>
      <c r="AY245" s="151"/>
      <c r="AZ245" s="462"/>
      <c r="BA245" s="462"/>
      <c r="BB245" s="46" t="s">
        <v>1142</v>
      </c>
      <c r="BC245" s="462"/>
      <c r="BD245" s="462"/>
      <c r="BE245" s="462"/>
      <c r="BF245" s="462"/>
      <c r="BG245" s="462">
        <v>2</v>
      </c>
      <c r="BH245" s="462" t="s">
        <v>1097</v>
      </c>
      <c r="BI245" s="462"/>
      <c r="BJ245" s="462"/>
      <c r="BK245" s="462"/>
      <c r="BL245" s="462"/>
      <c r="BM245" s="462"/>
      <c r="BN245" s="446"/>
      <c r="BO245" s="1448" t="str">
        <f>VLOOKUP(BG243,BG244:BH246,2,FALSE)</f>
        <v>Nonprofit</v>
      </c>
      <c r="BP245" s="462"/>
      <c r="BQ245" s="462"/>
      <c r="BR245" s="462"/>
      <c r="BS245" s="462"/>
      <c r="BT245" s="462"/>
    </row>
    <row r="246" spans="1:72" ht="12.75">
      <c r="A246" s="1419"/>
      <c r="B246" s="46"/>
      <c r="C246" s="46"/>
      <c r="D246" s="152" t="s">
        <v>1121</v>
      </c>
      <c r="E246" s="46"/>
      <c r="F246" s="46"/>
      <c r="G246" s="462"/>
      <c r="H246" s="462"/>
      <c r="I246" s="462"/>
      <c r="J246" s="462"/>
      <c r="K246" s="462"/>
      <c r="L246" s="462"/>
      <c r="M246" s="1913" t="s">
        <v>1122</v>
      </c>
      <c r="N246" s="1913"/>
      <c r="O246" s="1913"/>
      <c r="P246" s="1913"/>
      <c r="Q246" s="1913"/>
      <c r="R246" s="1913"/>
      <c r="S246" s="46" t="s">
        <v>1123</v>
      </c>
      <c r="T246" s="46"/>
      <c r="U246" s="1868"/>
      <c r="V246" s="1868"/>
      <c r="W246" s="1868"/>
      <c r="X246" s="46" t="s">
        <v>1124</v>
      </c>
      <c r="Y246" s="462"/>
      <c r="Z246" s="1913"/>
      <c r="AA246" s="1913"/>
      <c r="AB246" s="1913"/>
      <c r="AC246" s="1913"/>
      <c r="AD246" s="1913"/>
      <c r="AE246" s="1913"/>
      <c r="AF246" s="462"/>
      <c r="AG246" s="462"/>
      <c r="AH246" s="462"/>
      <c r="AI246" s="462"/>
      <c r="AJ246" s="462"/>
      <c r="AK246" s="462"/>
      <c r="AL246" s="462"/>
      <c r="AZ246" s="462"/>
      <c r="BA246" s="462"/>
      <c r="BB246" s="46" t="s">
        <v>1143</v>
      </c>
      <c r="BC246" s="462"/>
      <c r="BD246" s="462"/>
      <c r="BE246" s="462"/>
      <c r="BF246" s="462"/>
      <c r="BG246" s="462">
        <v>3</v>
      </c>
      <c r="BH246" s="462" t="s">
        <v>1144</v>
      </c>
      <c r="BI246" s="462"/>
      <c r="BJ246" s="462"/>
      <c r="BK246" s="462"/>
      <c r="BL246" s="462"/>
      <c r="BM246" s="462"/>
      <c r="BN246" s="152"/>
      <c r="BO246" s="29"/>
      <c r="BP246" s="462"/>
      <c r="BQ246" s="462"/>
      <c r="BR246" s="462"/>
      <c r="BS246" s="462"/>
      <c r="BT246" s="462"/>
    </row>
    <row r="247" spans="1:72" ht="12.75">
      <c r="A247" s="1419"/>
      <c r="B247" s="46"/>
      <c r="C247" s="46"/>
      <c r="D247" s="152" t="s">
        <v>1125</v>
      </c>
      <c r="E247" s="46"/>
      <c r="F247" s="46"/>
      <c r="G247" s="462"/>
      <c r="H247" s="462"/>
      <c r="I247" s="462"/>
      <c r="J247" s="462"/>
      <c r="K247" s="462"/>
      <c r="L247" s="462"/>
      <c r="M247" s="2170" t="s">
        <v>1126</v>
      </c>
      <c r="N247" s="2170"/>
      <c r="O247" s="2170"/>
      <c r="P247" s="2170"/>
      <c r="Q247" s="2170"/>
      <c r="R247" s="2170"/>
      <c r="S247" s="2170"/>
      <c r="T247" s="2170"/>
      <c r="U247" s="2170"/>
      <c r="V247" s="2170"/>
      <c r="W247" s="2170"/>
      <c r="X247" s="2170"/>
      <c r="Y247" s="2170"/>
      <c r="Z247" s="2170"/>
      <c r="AA247" s="2170"/>
      <c r="AB247" s="2170"/>
      <c r="AC247" s="2170"/>
      <c r="AD247" s="2170"/>
      <c r="AE247" s="2170"/>
      <c r="AF247" s="462"/>
      <c r="AG247" s="46"/>
      <c r="AH247" s="46"/>
      <c r="AI247" s="46"/>
      <c r="AJ247" s="46"/>
      <c r="AK247" s="46"/>
      <c r="AL247" s="46"/>
      <c r="AM247" s="151"/>
      <c r="AN247" s="151"/>
      <c r="AO247" s="151"/>
      <c r="AP247" s="151"/>
      <c r="AQ247" s="151"/>
      <c r="AR247" s="151"/>
      <c r="AS247" s="151"/>
      <c r="AT247" s="151"/>
      <c r="AU247" s="151"/>
      <c r="AV247" s="151"/>
      <c r="AW247" s="151"/>
      <c r="AX247" s="151"/>
      <c r="AY247" s="151"/>
      <c r="AZ247" s="462"/>
      <c r="BA247" s="462"/>
      <c r="BB247" s="462"/>
      <c r="BC247" s="462"/>
      <c r="BD247" s="462"/>
      <c r="BE247" s="462"/>
      <c r="BF247" s="462"/>
      <c r="BG247" s="462"/>
      <c r="BH247" s="462"/>
      <c r="BI247" s="462"/>
      <c r="BJ247" s="462"/>
      <c r="BK247" s="462"/>
      <c r="BL247" s="462"/>
      <c r="BM247" s="462"/>
      <c r="BN247" s="46"/>
      <c r="BO247" s="462"/>
      <c r="BP247" s="462"/>
      <c r="BQ247" s="462"/>
      <c r="BR247" s="462"/>
      <c r="BS247" s="462"/>
      <c r="BT247" s="462"/>
    </row>
    <row r="248" spans="1:72" ht="13.15">
      <c r="A248" s="1640"/>
      <c r="B248" s="46"/>
      <c r="C248" s="89"/>
      <c r="D248" s="152" t="s">
        <v>1145</v>
      </c>
      <c r="E248" s="46"/>
      <c r="F248" s="46"/>
      <c r="G248" s="46"/>
      <c r="H248" s="46"/>
      <c r="I248" s="46"/>
      <c r="J248" s="46"/>
      <c r="K248" s="46"/>
      <c r="L248" s="46"/>
      <c r="M248" s="1869" t="s">
        <v>1141</v>
      </c>
      <c r="N248" s="1869"/>
      <c r="O248" s="1869"/>
      <c r="P248" s="1869"/>
      <c r="Q248" s="1869"/>
      <c r="R248" s="1869"/>
      <c r="S248" s="1869"/>
      <c r="T248" s="1869"/>
      <c r="U248" s="1445" t="s">
        <v>1129</v>
      </c>
      <c r="V248" s="189"/>
      <c r="W248" s="189"/>
      <c r="X248" s="189"/>
      <c r="Y248" s="189"/>
      <c r="Z248" s="189"/>
      <c r="AA248" s="2254"/>
      <c r="AB248" s="2254"/>
      <c r="AC248" s="2254"/>
      <c r="AD248" s="2254"/>
      <c r="AE248" s="2254"/>
      <c r="AF248" s="2254"/>
      <c r="AG248" s="2254"/>
      <c r="AH248" s="2254"/>
      <c r="AI248" s="2254"/>
      <c r="AJ248" s="2254"/>
      <c r="AK248" s="2254"/>
      <c r="AL248" s="462"/>
      <c r="AZ248" s="462"/>
      <c r="BA248" s="462"/>
      <c r="BB248" s="462"/>
      <c r="BC248" s="462"/>
      <c r="BD248" s="462"/>
      <c r="BE248" s="462"/>
      <c r="BF248" s="462"/>
      <c r="BG248" s="462"/>
      <c r="BH248" s="462"/>
      <c r="BI248" s="462"/>
      <c r="BJ248" s="462"/>
      <c r="BK248" s="462"/>
      <c r="BL248" s="462"/>
      <c r="BM248" s="462"/>
      <c r="BN248" s="46"/>
      <c r="BO248" s="462"/>
      <c r="BP248" s="462"/>
      <c r="BQ248" s="462"/>
      <c r="BR248" s="462"/>
      <c r="BS248" s="462"/>
      <c r="BT248" s="462"/>
    </row>
    <row r="249" spans="1:72" ht="12.75">
      <c r="A249" s="1419"/>
      <c r="B249" s="46"/>
      <c r="C249" s="46"/>
      <c r="D249" s="46"/>
      <c r="E249" s="46"/>
      <c r="F249" s="46"/>
      <c r="G249" s="46"/>
      <c r="H249" s="46"/>
      <c r="I249" s="46"/>
      <c r="J249" s="46"/>
      <c r="K249" s="46"/>
      <c r="L249" s="46"/>
      <c r="M249" s="462"/>
      <c r="N249" s="462"/>
      <c r="O249" s="462"/>
      <c r="P249" s="462"/>
      <c r="Q249" s="462"/>
      <c r="R249" s="462"/>
      <c r="S249" s="462"/>
      <c r="T249" s="462"/>
      <c r="U249" s="462"/>
      <c r="V249" s="462"/>
      <c r="W249" s="462"/>
      <c r="X249" s="462"/>
      <c r="Y249" s="462"/>
      <c r="Z249" s="462"/>
      <c r="AA249" s="462"/>
      <c r="AB249" s="462"/>
      <c r="AC249" s="462"/>
      <c r="AD249" s="462"/>
      <c r="AE249" s="462"/>
      <c r="AF249" s="462"/>
      <c r="AG249" s="46"/>
      <c r="AH249" s="46"/>
      <c r="AI249" s="46"/>
      <c r="AJ249" s="111"/>
      <c r="AK249" s="462"/>
      <c r="AL249" s="462"/>
      <c r="AZ249" s="462"/>
      <c r="BA249" s="462"/>
      <c r="BB249" s="462"/>
      <c r="BC249" s="462"/>
      <c r="BD249" s="462"/>
      <c r="BE249" s="462"/>
      <c r="BF249" s="462"/>
      <c r="BG249" s="462"/>
      <c r="BH249" s="462"/>
      <c r="BI249" s="462"/>
      <c r="BJ249" s="462"/>
      <c r="BK249" s="462"/>
      <c r="BL249" s="462"/>
      <c r="BM249" s="462"/>
      <c r="BN249" s="46"/>
      <c r="BO249" s="462"/>
      <c r="BP249" s="462"/>
      <c r="BQ249" s="462"/>
      <c r="BR249" s="462"/>
      <c r="BS249" s="462"/>
      <c r="BT249" s="462"/>
    </row>
    <row r="250" spans="1:72" ht="13.15">
      <c r="A250" s="74"/>
      <c r="B250" s="46"/>
      <c r="C250" s="89" t="s">
        <v>1146</v>
      </c>
      <c r="D250" s="111" t="s">
        <v>1147</v>
      </c>
      <c r="E250" s="111"/>
      <c r="F250" s="111"/>
      <c r="G250" s="111"/>
      <c r="H250" s="111"/>
      <c r="I250" s="111"/>
      <c r="J250" s="111"/>
      <c r="K250" s="111"/>
      <c r="L250" s="46"/>
      <c r="M250" s="2253"/>
      <c r="N250" s="2253"/>
      <c r="O250" s="2253"/>
      <c r="P250" s="2253"/>
      <c r="Q250" s="2253"/>
      <c r="R250" s="2253"/>
      <c r="S250" s="2253"/>
      <c r="T250" s="2253"/>
      <c r="U250" s="2253"/>
      <c r="V250" s="2253"/>
      <c r="W250" s="2253"/>
      <c r="X250" s="2253"/>
      <c r="Y250" s="2253"/>
      <c r="Z250" s="2253"/>
      <c r="AA250" s="2253"/>
      <c r="AB250" s="2253"/>
      <c r="AC250" s="2253"/>
      <c r="AD250" s="2253"/>
      <c r="AE250" s="2253"/>
      <c r="AF250" s="2253" t="s">
        <v>294</v>
      </c>
      <c r="AG250" s="2253"/>
      <c r="AH250" s="2253"/>
      <c r="AI250" s="2253"/>
      <c r="AJ250" s="2253"/>
      <c r="AK250" s="2253"/>
      <c r="AL250" s="462"/>
      <c r="AZ250" s="462"/>
      <c r="BA250" s="462"/>
      <c r="BB250" s="462"/>
      <c r="BC250" s="462"/>
      <c r="BD250" s="462"/>
      <c r="BE250" s="462"/>
      <c r="BF250" s="462"/>
      <c r="BG250" s="462"/>
      <c r="BH250" s="462"/>
      <c r="BI250" s="462"/>
      <c r="BJ250" s="462"/>
      <c r="BK250" s="462"/>
      <c r="BL250" s="462"/>
      <c r="BM250" s="462"/>
      <c r="BN250" s="46"/>
      <c r="BO250" s="462"/>
      <c r="BP250" s="462"/>
      <c r="BQ250" s="462"/>
      <c r="BR250" s="462"/>
      <c r="BS250" s="462"/>
      <c r="BT250" s="462"/>
    </row>
    <row r="251" spans="1:72" ht="12.75">
      <c r="A251" s="1419"/>
      <c r="B251" s="46"/>
      <c r="C251" s="46"/>
      <c r="D251" s="111" t="s">
        <v>1114</v>
      </c>
      <c r="E251" s="111"/>
      <c r="F251" s="111"/>
      <c r="G251" s="111"/>
      <c r="H251" s="111"/>
      <c r="I251" s="111"/>
      <c r="J251" s="111"/>
      <c r="K251" s="111"/>
      <c r="L251" s="46"/>
      <c r="M251" s="2124"/>
      <c r="N251" s="2124"/>
      <c r="O251" s="2124"/>
      <c r="P251" s="2124"/>
      <c r="Q251" s="2124"/>
      <c r="R251" s="2124"/>
      <c r="S251" s="2124"/>
      <c r="T251" s="2124"/>
      <c r="U251" s="2124"/>
      <c r="V251" s="2124"/>
      <c r="W251" s="2124"/>
      <c r="X251" s="2124"/>
      <c r="Y251" s="2124"/>
      <c r="Z251" s="2124"/>
      <c r="AA251" s="2124"/>
      <c r="AB251" s="2124"/>
      <c r="AC251" s="2124"/>
      <c r="AD251" s="2124"/>
      <c r="AE251" s="2124"/>
      <c r="AF251" s="46" t="s">
        <v>1139</v>
      </c>
      <c r="AG251" s="462"/>
      <c r="AH251" s="462"/>
      <c r="AI251" s="462"/>
      <c r="AJ251" s="462"/>
      <c r="AK251" s="462"/>
      <c r="AL251" s="46"/>
      <c r="AM251" s="151"/>
      <c r="AN251" s="151"/>
      <c r="AO251" s="151"/>
      <c r="AP251" s="151"/>
      <c r="AQ251" s="151"/>
      <c r="AR251" s="151"/>
      <c r="AS251" s="151"/>
      <c r="AT251" s="151"/>
      <c r="AU251" s="151"/>
      <c r="AV251" s="151"/>
      <c r="AW251" s="151"/>
      <c r="AX251" s="151"/>
      <c r="AY251" s="151"/>
      <c r="AZ251" s="462"/>
      <c r="BA251" s="462"/>
      <c r="BB251" s="462"/>
      <c r="BC251" s="462"/>
      <c r="BD251" s="462"/>
      <c r="BE251" s="462"/>
      <c r="BF251" s="462"/>
      <c r="BG251" s="462"/>
      <c r="BH251" s="462"/>
      <c r="BI251" s="462"/>
      <c r="BJ251" s="462"/>
      <c r="BK251" s="462"/>
      <c r="BL251" s="462"/>
      <c r="BM251" s="462"/>
      <c r="BN251" s="46"/>
      <c r="BO251" s="462"/>
      <c r="BP251" s="462"/>
      <c r="BQ251" s="462"/>
      <c r="BR251" s="462"/>
      <c r="BS251" s="462"/>
      <c r="BT251" s="462"/>
    </row>
    <row r="252" spans="1:72" ht="12.75">
      <c r="A252" s="1419"/>
      <c r="B252" s="46"/>
      <c r="C252" s="46"/>
      <c r="D252" s="111" t="s">
        <v>987</v>
      </c>
      <c r="E252" s="111"/>
      <c r="F252" s="462"/>
      <c r="G252" s="462"/>
      <c r="H252" s="462"/>
      <c r="I252" s="462"/>
      <c r="J252" s="462"/>
      <c r="K252" s="462"/>
      <c r="L252" s="462"/>
      <c r="M252" s="2124"/>
      <c r="N252" s="2124"/>
      <c r="O252" s="2124"/>
      <c r="P252" s="2124"/>
      <c r="Q252" s="2124"/>
      <c r="R252" s="2124"/>
      <c r="S252" s="2124"/>
      <c r="T252" s="2124"/>
      <c r="U252" s="462"/>
      <c r="V252" s="1446" t="s">
        <v>1117</v>
      </c>
      <c r="W252" s="1868"/>
      <c r="X252" s="1868"/>
      <c r="Y252" s="111" t="s">
        <v>992</v>
      </c>
      <c r="Z252" s="462"/>
      <c r="AA252" s="462"/>
      <c r="AB252" s="462"/>
      <c r="AC252" s="2124"/>
      <c r="AD252" s="2124"/>
      <c r="AE252" s="2124"/>
      <c r="AF252" s="46" t="s">
        <v>1140</v>
      </c>
      <c r="AG252" s="462"/>
      <c r="AH252" s="462"/>
      <c r="AI252" s="462"/>
      <c r="AJ252" s="462"/>
      <c r="AK252" s="462"/>
      <c r="AL252" s="462"/>
      <c r="AZ252" s="462"/>
      <c r="BA252" s="462"/>
      <c r="BB252" s="462"/>
      <c r="BC252" s="462"/>
      <c r="BD252" s="462"/>
      <c r="BE252" s="462"/>
      <c r="BF252" s="462"/>
      <c r="BG252" s="462"/>
      <c r="BH252" s="462"/>
      <c r="BI252" s="462"/>
      <c r="BJ252" s="462"/>
      <c r="BK252" s="462"/>
      <c r="BL252" s="462"/>
      <c r="BM252" s="462"/>
      <c r="BN252" s="46"/>
      <c r="BO252" s="462"/>
      <c r="BP252" s="462"/>
      <c r="BQ252" s="462"/>
      <c r="BR252" s="462"/>
      <c r="BS252" s="462"/>
      <c r="BT252" s="462"/>
    </row>
    <row r="253" spans="1:72" ht="12.75">
      <c r="A253" s="1419"/>
      <c r="B253" s="46"/>
      <c r="C253" s="46"/>
      <c r="D253" s="152" t="s">
        <v>1119</v>
      </c>
      <c r="E253" s="46"/>
      <c r="F253" s="46"/>
      <c r="G253" s="46"/>
      <c r="H253" s="46"/>
      <c r="I253" s="46"/>
      <c r="J253" s="46"/>
      <c r="K253" s="46"/>
      <c r="L253" s="1419"/>
      <c r="M253" s="2124"/>
      <c r="N253" s="2124"/>
      <c r="O253" s="2124"/>
      <c r="P253" s="2124"/>
      <c r="Q253" s="2124"/>
      <c r="R253" s="2124"/>
      <c r="S253" s="2124"/>
      <c r="T253" s="2124"/>
      <c r="U253" s="2124"/>
      <c r="V253" s="2124"/>
      <c r="W253" s="2124"/>
      <c r="X253" s="2124"/>
      <c r="Y253" s="2124"/>
      <c r="Z253" s="2124"/>
      <c r="AA253" s="2124"/>
      <c r="AB253" s="2124"/>
      <c r="AC253" s="2124"/>
      <c r="AD253" s="2124"/>
      <c r="AE253" s="2124"/>
      <c r="AF253" s="462"/>
      <c r="AG253" s="462"/>
      <c r="AH253" s="2262"/>
      <c r="AI253" s="2262"/>
      <c r="AJ253" s="2262"/>
      <c r="AK253" s="2262"/>
      <c r="AL253" s="46"/>
      <c r="AM253" s="151"/>
      <c r="AN253" s="151"/>
      <c r="AO253" s="151"/>
      <c r="AP253" s="151"/>
      <c r="AQ253" s="151"/>
      <c r="AR253" s="151"/>
      <c r="AS253" s="151"/>
      <c r="AT253" s="151"/>
      <c r="AU253" s="151"/>
      <c r="AV253" s="151"/>
      <c r="AW253" s="151"/>
      <c r="AX253" s="151"/>
      <c r="AY253" s="151"/>
      <c r="AZ253" s="462"/>
      <c r="BA253" s="462"/>
      <c r="BB253" s="462"/>
      <c r="BC253" s="462"/>
      <c r="BD253" s="462"/>
      <c r="BE253" s="462"/>
      <c r="BF253" s="462"/>
      <c r="BG253" s="462"/>
      <c r="BH253" s="462"/>
      <c r="BI253" s="462"/>
      <c r="BJ253" s="462"/>
      <c r="BK253" s="462"/>
      <c r="BL253" s="462"/>
      <c r="BM253" s="462"/>
      <c r="BN253" s="46"/>
      <c r="BO253" s="462"/>
      <c r="BP253" s="462"/>
      <c r="BQ253" s="462"/>
      <c r="BR253" s="462"/>
      <c r="BS253" s="462"/>
      <c r="BT253" s="462"/>
    </row>
    <row r="254" spans="1:72" ht="12.75">
      <c r="A254" s="1419"/>
      <c r="B254" s="46"/>
      <c r="C254" s="46"/>
      <c r="D254" s="152" t="s">
        <v>1121</v>
      </c>
      <c r="E254" s="46"/>
      <c r="F254" s="46"/>
      <c r="G254" s="462"/>
      <c r="H254" s="462"/>
      <c r="I254" s="462"/>
      <c r="J254" s="462"/>
      <c r="K254" s="462"/>
      <c r="L254" s="462"/>
      <c r="M254" s="1913"/>
      <c r="N254" s="1913"/>
      <c r="O254" s="1913"/>
      <c r="P254" s="1913"/>
      <c r="Q254" s="1913"/>
      <c r="R254" s="1913"/>
      <c r="S254" s="46" t="s">
        <v>1123</v>
      </c>
      <c r="T254" s="46"/>
      <c r="U254" s="1868"/>
      <c r="V254" s="1868"/>
      <c r="W254" s="1868"/>
      <c r="X254" s="46" t="s">
        <v>1124</v>
      </c>
      <c r="Y254" s="462"/>
      <c r="Z254" s="1913"/>
      <c r="AA254" s="1913"/>
      <c r="AB254" s="1913"/>
      <c r="AC254" s="1913"/>
      <c r="AD254" s="1913"/>
      <c r="AE254" s="1913"/>
      <c r="AF254" s="462"/>
      <c r="AG254" s="462"/>
      <c r="AH254" s="462"/>
      <c r="AI254" s="462"/>
      <c r="AJ254" s="462"/>
      <c r="AK254" s="462"/>
      <c r="AL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row>
    <row r="255" spans="1:72" ht="12.75">
      <c r="A255" s="1419"/>
      <c r="B255" s="46"/>
      <c r="C255" s="46"/>
      <c r="D255" s="152" t="s">
        <v>1125</v>
      </c>
      <c r="E255" s="46"/>
      <c r="F255" s="46"/>
      <c r="G255" s="462"/>
      <c r="H255" s="462"/>
      <c r="I255" s="462"/>
      <c r="J255" s="462"/>
      <c r="K255" s="462"/>
      <c r="L255" s="462"/>
      <c r="M255" s="2170"/>
      <c r="N255" s="2170"/>
      <c r="O255" s="2170"/>
      <c r="P255" s="2170"/>
      <c r="Q255" s="2170"/>
      <c r="R255" s="2170"/>
      <c r="S255" s="2170"/>
      <c r="T255" s="2170"/>
      <c r="U255" s="2170"/>
      <c r="V255" s="2170"/>
      <c r="W255" s="2170"/>
      <c r="X255" s="2170"/>
      <c r="Y255" s="2170"/>
      <c r="Z255" s="2170"/>
      <c r="AA255" s="2170"/>
      <c r="AB255" s="2170"/>
      <c r="AC255" s="2170"/>
      <c r="AD255" s="2170"/>
      <c r="AE255" s="2170"/>
      <c r="AF255" s="462"/>
      <c r="AG255" s="46"/>
      <c r="AH255" s="46"/>
      <c r="AI255" s="46"/>
      <c r="AJ255" s="46"/>
      <c r="AK255" s="46"/>
      <c r="AL255" s="46"/>
      <c r="AM255" s="151"/>
      <c r="AN255" s="151"/>
      <c r="AO255" s="151"/>
      <c r="AP255" s="151"/>
      <c r="AQ255" s="151"/>
      <c r="AR255" s="151"/>
      <c r="AS255" s="151"/>
      <c r="AT255" s="151"/>
      <c r="AU255" s="151"/>
      <c r="AV255" s="151"/>
      <c r="AW255" s="151"/>
      <c r="AX255" s="151"/>
      <c r="AY255" s="151"/>
      <c r="AZ255" s="462"/>
      <c r="BA255" s="462"/>
      <c r="BB255" s="462"/>
      <c r="BC255" s="462"/>
      <c r="BD255" s="462"/>
      <c r="BE255" s="462"/>
      <c r="BF255" s="462"/>
      <c r="BG255" s="462"/>
      <c r="BH255" s="462"/>
      <c r="BI255" s="462"/>
      <c r="BJ255" s="462"/>
      <c r="BK255" s="462"/>
      <c r="BL255" s="462"/>
      <c r="BM255" s="462"/>
      <c r="BN255" s="46"/>
      <c r="BO255" s="462"/>
      <c r="BP255" s="462"/>
      <c r="BQ255" s="462"/>
      <c r="BR255" s="462"/>
      <c r="BS255" s="462"/>
      <c r="BT255" s="462"/>
    </row>
    <row r="256" spans="1:72" ht="13.15">
      <c r="A256" s="1640"/>
      <c r="B256" s="46"/>
      <c r="C256" s="89"/>
      <c r="D256" s="152" t="s">
        <v>1145</v>
      </c>
      <c r="E256" s="46"/>
      <c r="F256" s="46"/>
      <c r="G256" s="46"/>
      <c r="H256" s="46"/>
      <c r="I256" s="46"/>
      <c r="J256" s="46"/>
      <c r="K256" s="46"/>
      <c r="L256" s="46"/>
      <c r="M256" s="1869" t="s">
        <v>294</v>
      </c>
      <c r="N256" s="1869"/>
      <c r="O256" s="1869"/>
      <c r="P256" s="1869"/>
      <c r="Q256" s="1869"/>
      <c r="R256" s="1869"/>
      <c r="S256" s="1869"/>
      <c r="T256" s="1869"/>
      <c r="U256" s="1445" t="s">
        <v>1129</v>
      </c>
      <c r="V256" s="189"/>
      <c r="W256" s="189"/>
      <c r="X256" s="189"/>
      <c r="Y256" s="189"/>
      <c r="Z256" s="189"/>
      <c r="AA256" s="2254"/>
      <c r="AB256" s="2254"/>
      <c r="AC256" s="2254"/>
      <c r="AD256" s="2254"/>
      <c r="AE256" s="2254"/>
      <c r="AF256" s="2254"/>
      <c r="AG256" s="2254"/>
      <c r="AH256" s="2254"/>
      <c r="AI256" s="2254"/>
      <c r="AJ256" s="2254"/>
      <c r="AK256" s="2254"/>
      <c r="AL256" s="46"/>
      <c r="AM256" s="151"/>
      <c r="AN256" s="151"/>
      <c r="AO256" s="151"/>
      <c r="AP256" s="151"/>
      <c r="AQ256" s="151"/>
      <c r="AR256" s="151"/>
      <c r="AS256" s="151"/>
      <c r="AT256" s="151"/>
      <c r="AU256" s="151"/>
      <c r="AV256" s="151"/>
      <c r="AW256" s="151"/>
      <c r="AX256" s="151"/>
      <c r="AY256" s="151"/>
      <c r="AZ256" s="462"/>
      <c r="BA256" s="462"/>
      <c r="BB256" s="462"/>
      <c r="BC256" s="462"/>
      <c r="BD256" s="462"/>
      <c r="BE256" s="462"/>
      <c r="BF256" s="462"/>
      <c r="BG256" s="462"/>
      <c r="BH256" s="462"/>
      <c r="BI256" s="462"/>
      <c r="BJ256" s="462"/>
      <c r="BK256" s="462"/>
      <c r="BL256" s="462"/>
      <c r="BM256" s="462"/>
      <c r="BN256" s="46"/>
      <c r="BO256" s="462"/>
      <c r="BP256" s="462"/>
      <c r="BQ256" s="462"/>
      <c r="BR256" s="462"/>
      <c r="BS256" s="462"/>
      <c r="BT256" s="462"/>
    </row>
    <row r="257" spans="1:66" ht="12.75" customHeight="1">
      <c r="A257" s="1640"/>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2"/>
      <c r="BA257" s="462"/>
      <c r="BB257" s="462"/>
      <c r="BC257" s="462"/>
      <c r="BD257" s="462"/>
      <c r="BE257" s="462"/>
      <c r="BF257" s="462"/>
      <c r="BG257" s="462"/>
      <c r="BH257" s="462"/>
      <c r="BI257" s="462"/>
      <c r="BJ257" s="462"/>
      <c r="BK257" s="462"/>
      <c r="BL257" s="462"/>
      <c r="BM257" s="462"/>
      <c r="BN257" s="46"/>
    </row>
    <row r="258" spans="1:66" ht="12.75" customHeight="1">
      <c r="A258" s="1640"/>
      <c r="B258" s="46"/>
      <c r="C258" s="89" t="s">
        <v>1148</v>
      </c>
      <c r="D258" s="111" t="s">
        <v>1135</v>
      </c>
      <c r="E258" s="111"/>
      <c r="F258" s="111"/>
      <c r="G258" s="111"/>
      <c r="H258" s="111"/>
      <c r="I258" s="111"/>
      <c r="J258" s="111"/>
      <c r="K258" s="111"/>
      <c r="L258" s="46"/>
      <c r="M258" s="2253"/>
      <c r="N258" s="2253"/>
      <c r="O258" s="2253"/>
      <c r="P258" s="2253"/>
      <c r="Q258" s="2253"/>
      <c r="R258" s="2253"/>
      <c r="S258" s="2253"/>
      <c r="T258" s="2253"/>
      <c r="U258" s="2253"/>
      <c r="V258" s="2253"/>
      <c r="W258" s="2253"/>
      <c r="X258" s="2253"/>
      <c r="Y258" s="2253"/>
      <c r="Z258" s="2253"/>
      <c r="AA258" s="2253"/>
      <c r="AB258" s="2253"/>
      <c r="AC258" s="2253"/>
      <c r="AD258" s="2253"/>
      <c r="AE258" s="2253"/>
      <c r="AF258" s="2253" t="s">
        <v>294</v>
      </c>
      <c r="AG258" s="2253"/>
      <c r="AH258" s="2253"/>
      <c r="AI258" s="2253"/>
      <c r="AJ258" s="2253"/>
      <c r="AK258" s="2253"/>
      <c r="AL258" s="46"/>
      <c r="AM258" s="151"/>
      <c r="AN258" s="151"/>
      <c r="AO258" s="151"/>
      <c r="AP258" s="151"/>
      <c r="AQ258" s="151"/>
      <c r="AR258" s="151"/>
      <c r="AS258" s="151"/>
      <c r="AT258" s="151"/>
      <c r="AU258" s="151"/>
      <c r="AV258" s="151"/>
      <c r="AW258" s="151"/>
      <c r="AX258" s="151"/>
      <c r="AY258" s="151"/>
      <c r="AZ258" s="462"/>
      <c r="BA258" s="462"/>
      <c r="BB258" s="462"/>
      <c r="BC258" s="462"/>
      <c r="BD258" s="462"/>
      <c r="BE258" s="462"/>
      <c r="BF258" s="462"/>
      <c r="BG258" s="462"/>
      <c r="BH258" s="462"/>
      <c r="BI258" s="462"/>
      <c r="BJ258" s="462"/>
      <c r="BK258" s="462"/>
      <c r="BL258" s="462"/>
      <c r="BM258" s="462"/>
      <c r="BN258" s="46"/>
    </row>
    <row r="259" spans="1:66" ht="12.75" customHeight="1">
      <c r="A259" s="1640"/>
      <c r="B259" s="46"/>
      <c r="C259" s="46"/>
      <c r="D259" s="111" t="s">
        <v>1114</v>
      </c>
      <c r="E259" s="111"/>
      <c r="F259" s="111"/>
      <c r="G259" s="111"/>
      <c r="H259" s="111"/>
      <c r="I259" s="111"/>
      <c r="J259" s="111"/>
      <c r="K259" s="111"/>
      <c r="L259" s="46"/>
      <c r="M259" s="2124"/>
      <c r="N259" s="2124"/>
      <c r="O259" s="2124"/>
      <c r="P259" s="2124"/>
      <c r="Q259" s="2124"/>
      <c r="R259" s="2124"/>
      <c r="S259" s="2124"/>
      <c r="T259" s="2124"/>
      <c r="U259" s="2124"/>
      <c r="V259" s="2124"/>
      <c r="W259" s="2124"/>
      <c r="X259" s="2124"/>
      <c r="Y259" s="2124"/>
      <c r="Z259" s="2124"/>
      <c r="AA259" s="2124"/>
      <c r="AB259" s="2124"/>
      <c r="AC259" s="2124"/>
      <c r="AD259" s="2124"/>
      <c r="AE259" s="2124"/>
      <c r="AF259" s="46" t="s">
        <v>1139</v>
      </c>
      <c r="AG259" s="462"/>
      <c r="AH259" s="462"/>
      <c r="AI259" s="462"/>
      <c r="AJ259" s="462"/>
      <c r="AK259" s="462"/>
      <c r="AL259" s="46"/>
      <c r="AM259" s="151"/>
      <c r="AN259" s="151"/>
      <c r="AO259" s="151"/>
      <c r="AP259" s="151"/>
      <c r="AQ259" s="151"/>
      <c r="AR259" s="151"/>
      <c r="AS259" s="151"/>
      <c r="AT259" s="151"/>
      <c r="AU259" s="151"/>
      <c r="AV259" s="151"/>
      <c r="AW259" s="151"/>
      <c r="AX259" s="151"/>
      <c r="AY259" s="151"/>
      <c r="AZ259" s="462"/>
      <c r="BA259" s="462"/>
      <c r="BB259" s="462"/>
      <c r="BC259" s="462"/>
      <c r="BD259" s="462"/>
      <c r="BE259" s="462"/>
      <c r="BF259" s="462"/>
      <c r="BG259" s="462"/>
      <c r="BH259" s="462"/>
      <c r="BI259" s="462"/>
      <c r="BJ259" s="462"/>
      <c r="BK259" s="462"/>
      <c r="BL259" s="462"/>
      <c r="BM259" s="462"/>
      <c r="BN259" s="46"/>
    </row>
    <row r="260" spans="1:66" ht="12.75" customHeight="1">
      <c r="A260" s="1640"/>
      <c r="B260" s="46"/>
      <c r="C260" s="46"/>
      <c r="D260" s="111" t="s">
        <v>987</v>
      </c>
      <c r="E260" s="111"/>
      <c r="F260" s="462"/>
      <c r="G260" s="462"/>
      <c r="H260" s="462"/>
      <c r="I260" s="462"/>
      <c r="J260" s="462"/>
      <c r="K260" s="462"/>
      <c r="L260" s="462"/>
      <c r="M260" s="2124"/>
      <c r="N260" s="2124"/>
      <c r="O260" s="2124"/>
      <c r="P260" s="2124"/>
      <c r="Q260" s="2124"/>
      <c r="R260" s="2124"/>
      <c r="S260" s="2124"/>
      <c r="T260" s="2124"/>
      <c r="U260" s="462"/>
      <c r="V260" s="1446" t="s">
        <v>1117</v>
      </c>
      <c r="W260" s="1868"/>
      <c r="X260" s="1868"/>
      <c r="Y260" s="111" t="s">
        <v>992</v>
      </c>
      <c r="Z260" s="462"/>
      <c r="AA260" s="462"/>
      <c r="AB260" s="462"/>
      <c r="AC260" s="2124"/>
      <c r="AD260" s="2124"/>
      <c r="AE260" s="2124"/>
      <c r="AF260" s="46" t="s">
        <v>1140</v>
      </c>
      <c r="AG260" s="462"/>
      <c r="AH260" s="462"/>
      <c r="AI260" s="462"/>
      <c r="AJ260" s="462"/>
      <c r="AK260" s="462"/>
      <c r="AL260" s="46"/>
      <c r="AM260" s="151"/>
      <c r="AN260" s="151"/>
      <c r="AO260" s="151"/>
      <c r="AP260" s="151"/>
      <c r="AQ260" s="151"/>
      <c r="AR260" s="151"/>
      <c r="AS260" s="151"/>
      <c r="AT260" s="151"/>
      <c r="AU260" s="151"/>
      <c r="AV260" s="151"/>
      <c r="AW260" s="151"/>
      <c r="AX260" s="151"/>
      <c r="AY260" s="151"/>
      <c r="AZ260" s="462"/>
      <c r="BA260" s="462"/>
      <c r="BB260" s="462"/>
      <c r="BC260" s="462"/>
      <c r="BD260" s="462"/>
      <c r="BE260" s="462"/>
      <c r="BF260" s="462"/>
      <c r="BG260" s="462"/>
      <c r="BH260" s="462"/>
      <c r="BI260" s="462"/>
      <c r="BJ260" s="462"/>
      <c r="BK260" s="462"/>
      <c r="BL260" s="462"/>
      <c r="BM260" s="462"/>
      <c r="BN260" s="46"/>
    </row>
    <row r="261" spans="1:66" ht="13.15">
      <c r="A261" s="1640"/>
      <c r="B261" s="46"/>
      <c r="C261" s="46"/>
      <c r="D261" s="152" t="s">
        <v>1119</v>
      </c>
      <c r="E261" s="46"/>
      <c r="F261" s="46"/>
      <c r="G261" s="46"/>
      <c r="H261" s="46"/>
      <c r="I261" s="46"/>
      <c r="J261" s="46"/>
      <c r="K261" s="46"/>
      <c r="L261" s="1419"/>
      <c r="M261" s="2124"/>
      <c r="N261" s="2124"/>
      <c r="O261" s="2124"/>
      <c r="P261" s="2124"/>
      <c r="Q261" s="2124"/>
      <c r="R261" s="2124"/>
      <c r="S261" s="2124"/>
      <c r="T261" s="2124"/>
      <c r="U261" s="2124"/>
      <c r="V261" s="2124"/>
      <c r="W261" s="2124"/>
      <c r="X261" s="2124"/>
      <c r="Y261" s="2124"/>
      <c r="Z261" s="2124"/>
      <c r="AA261" s="2124"/>
      <c r="AB261" s="2124"/>
      <c r="AC261" s="2124"/>
      <c r="AD261" s="2124"/>
      <c r="AE261" s="2124"/>
      <c r="AF261" s="462"/>
      <c r="AG261" s="462"/>
      <c r="AH261" s="2262"/>
      <c r="AI261" s="2262"/>
      <c r="AJ261" s="2262"/>
      <c r="AK261" s="2262"/>
      <c r="AL261" s="46"/>
      <c r="AM261" s="151"/>
      <c r="AN261" s="151"/>
      <c r="AO261" s="151"/>
      <c r="AP261" s="151"/>
      <c r="AQ261" s="151"/>
      <c r="AR261" s="151"/>
      <c r="AS261" s="151"/>
      <c r="AT261" s="151"/>
      <c r="AU261" s="151"/>
      <c r="AV261" s="151"/>
      <c r="AW261" s="151"/>
      <c r="AX261" s="151"/>
      <c r="AY261" s="151"/>
      <c r="AZ261" s="462"/>
      <c r="BA261" s="462"/>
      <c r="BB261" s="462"/>
      <c r="BC261" s="462"/>
      <c r="BD261" s="462"/>
      <c r="BE261" s="462"/>
      <c r="BF261" s="462"/>
      <c r="BG261" s="462"/>
      <c r="BH261" s="462"/>
      <c r="BI261" s="462"/>
      <c r="BJ261" s="462"/>
      <c r="BK261" s="462"/>
      <c r="BL261" s="462"/>
      <c r="BM261" s="462"/>
      <c r="BN261" s="46"/>
    </row>
    <row r="262" spans="1:66" ht="13.15">
      <c r="A262" s="1640"/>
      <c r="B262" s="46"/>
      <c r="C262" s="46"/>
      <c r="D262" s="152" t="s">
        <v>1121</v>
      </c>
      <c r="E262" s="46"/>
      <c r="F262" s="46"/>
      <c r="G262" s="462"/>
      <c r="H262" s="462"/>
      <c r="I262" s="462"/>
      <c r="J262" s="462"/>
      <c r="K262" s="462"/>
      <c r="L262" s="462"/>
      <c r="M262" s="1913"/>
      <c r="N262" s="1913"/>
      <c r="O262" s="1913"/>
      <c r="P262" s="1913"/>
      <c r="Q262" s="1913"/>
      <c r="R262" s="1913"/>
      <c r="S262" s="46" t="s">
        <v>1123</v>
      </c>
      <c r="T262" s="46"/>
      <c r="U262" s="1868"/>
      <c r="V262" s="1868"/>
      <c r="W262" s="1868"/>
      <c r="X262" s="46" t="s">
        <v>1124</v>
      </c>
      <c r="Y262" s="462"/>
      <c r="Z262" s="1913"/>
      <c r="AA262" s="1913"/>
      <c r="AB262" s="1913"/>
      <c r="AC262" s="1913"/>
      <c r="AD262" s="1913"/>
      <c r="AE262" s="1913"/>
      <c r="AF262" s="462"/>
      <c r="AG262" s="462"/>
      <c r="AH262" s="462"/>
      <c r="AI262" s="462"/>
      <c r="AJ262" s="462"/>
      <c r="AK262" s="462"/>
      <c r="AL262" s="46"/>
      <c r="AM262" s="151"/>
      <c r="AN262" s="151"/>
      <c r="AO262" s="151"/>
      <c r="AP262" s="151"/>
      <c r="AQ262" s="151"/>
      <c r="AR262" s="151"/>
      <c r="AS262" s="151"/>
      <c r="AT262" s="151"/>
      <c r="AU262" s="151"/>
      <c r="AV262" s="151"/>
      <c r="AW262" s="151"/>
      <c r="AX262" s="151"/>
      <c r="AY262" s="151"/>
      <c r="AZ262" s="462"/>
      <c r="BA262" s="462"/>
      <c r="BB262" s="462"/>
      <c r="BC262" s="462"/>
      <c r="BD262" s="462"/>
      <c r="BE262" s="462"/>
      <c r="BF262" s="462"/>
      <c r="BG262" s="462"/>
      <c r="BH262" s="462"/>
      <c r="BI262" s="462"/>
      <c r="BJ262" s="462"/>
      <c r="BK262" s="462"/>
      <c r="BL262" s="462"/>
      <c r="BM262" s="462"/>
      <c r="BN262" s="46"/>
    </row>
    <row r="263" spans="1:66" ht="13.15">
      <c r="A263" s="1640"/>
      <c r="B263" s="46"/>
      <c r="C263" s="46"/>
      <c r="D263" s="152" t="s">
        <v>1125</v>
      </c>
      <c r="E263" s="46"/>
      <c r="F263" s="46"/>
      <c r="G263" s="462"/>
      <c r="H263" s="462"/>
      <c r="I263" s="462"/>
      <c r="J263" s="462"/>
      <c r="K263" s="462"/>
      <c r="L263" s="462"/>
      <c r="M263" s="2170"/>
      <c r="N263" s="2170"/>
      <c r="O263" s="2170"/>
      <c r="P263" s="2170"/>
      <c r="Q263" s="2170"/>
      <c r="R263" s="2170"/>
      <c r="S263" s="2170"/>
      <c r="T263" s="2170"/>
      <c r="U263" s="2170"/>
      <c r="V263" s="2170"/>
      <c r="W263" s="2170"/>
      <c r="X263" s="2170"/>
      <c r="Y263" s="2170"/>
      <c r="Z263" s="2170"/>
      <c r="AA263" s="2280"/>
      <c r="AB263" s="2280"/>
      <c r="AC263" s="2280"/>
      <c r="AD263" s="2280"/>
      <c r="AE263" s="2280"/>
      <c r="AF263" s="462"/>
      <c r="AG263" s="46"/>
      <c r="AH263" s="46"/>
      <c r="AI263" s="46"/>
      <c r="AJ263" s="46"/>
      <c r="AK263" s="46"/>
      <c r="AL263" s="46"/>
      <c r="AM263" s="151"/>
      <c r="AN263" s="151"/>
      <c r="AO263" s="151"/>
      <c r="AP263" s="151"/>
      <c r="AQ263" s="151"/>
      <c r="AR263" s="151"/>
      <c r="AS263" s="151"/>
      <c r="AT263" s="151"/>
      <c r="AU263" s="151"/>
      <c r="AV263" s="151"/>
      <c r="AW263" s="151"/>
      <c r="AX263" s="151"/>
      <c r="AY263" s="151"/>
      <c r="AZ263" s="462"/>
      <c r="BA263" s="462"/>
      <c r="BB263" s="462"/>
      <c r="BC263" s="462"/>
      <c r="BD263" s="462"/>
      <c r="BE263" s="462"/>
      <c r="BF263" s="462"/>
      <c r="BG263" s="462"/>
      <c r="BH263" s="462"/>
      <c r="BI263" s="462"/>
      <c r="BJ263" s="462"/>
      <c r="BK263" s="462"/>
      <c r="BL263" s="462"/>
      <c r="BM263" s="462"/>
      <c r="BN263" s="46"/>
    </row>
    <row r="264" spans="1:66" ht="13.15">
      <c r="A264" s="1640"/>
      <c r="B264" s="46"/>
      <c r="C264" s="89"/>
      <c r="D264" s="152" t="s">
        <v>1145</v>
      </c>
      <c r="E264" s="46"/>
      <c r="F264" s="46"/>
      <c r="G264" s="46"/>
      <c r="H264" s="46"/>
      <c r="I264" s="46"/>
      <c r="J264" s="46"/>
      <c r="K264" s="46"/>
      <c r="L264" s="46"/>
      <c r="M264" s="1869" t="s">
        <v>294</v>
      </c>
      <c r="N264" s="1869"/>
      <c r="O264" s="1869"/>
      <c r="P264" s="1869"/>
      <c r="Q264" s="1869"/>
      <c r="R264" s="1869"/>
      <c r="S264" s="1869"/>
      <c r="T264" s="1869"/>
      <c r="U264" s="1445" t="s">
        <v>1129</v>
      </c>
      <c r="V264" s="189"/>
      <c r="W264" s="189"/>
      <c r="X264" s="189"/>
      <c r="Y264" s="189"/>
      <c r="Z264" s="189"/>
      <c r="AA264" s="2267"/>
      <c r="AB264" s="2267"/>
      <c r="AC264" s="2267"/>
      <c r="AD264" s="2267"/>
      <c r="AE264" s="2267"/>
      <c r="AF264" s="2267"/>
      <c r="AG264" s="2267"/>
      <c r="AH264" s="2267"/>
      <c r="AI264" s="2267"/>
      <c r="AJ264" s="2267"/>
      <c r="AK264" s="2267"/>
      <c r="AL264" s="46"/>
      <c r="AM264" s="151"/>
      <c r="AN264" s="151"/>
      <c r="AO264" s="151"/>
      <c r="AP264" s="151"/>
      <c r="AQ264" s="151"/>
      <c r="AR264" s="151"/>
      <c r="AS264" s="151"/>
      <c r="AT264" s="151"/>
      <c r="AU264" s="151"/>
      <c r="AV264" s="151"/>
      <c r="AW264" s="151"/>
      <c r="AX264" s="151"/>
      <c r="AY264" s="151"/>
      <c r="AZ264" s="462"/>
      <c r="BA264" s="462"/>
      <c r="BB264" s="462"/>
      <c r="BC264" s="462"/>
      <c r="BD264" s="462"/>
      <c r="BE264" s="462"/>
      <c r="BF264" s="462"/>
      <c r="BG264" s="462"/>
      <c r="BH264" s="462"/>
      <c r="BI264" s="462"/>
      <c r="BJ264" s="462"/>
      <c r="BK264" s="462"/>
      <c r="BL264" s="462"/>
      <c r="BM264" s="462"/>
      <c r="BN264" s="46"/>
    </row>
    <row r="265" spans="1:66" ht="12.75">
      <c r="A265" s="1419"/>
      <c r="B265" s="46"/>
      <c r="C265" s="46"/>
      <c r="D265" s="152"/>
      <c r="E265" s="46"/>
      <c r="F265" s="46"/>
      <c r="G265" s="462"/>
      <c r="H265" s="462"/>
      <c r="I265" s="462"/>
      <c r="J265" s="153"/>
      <c r="K265" s="160"/>
      <c r="L265" s="160"/>
      <c r="M265" s="160"/>
      <c r="N265" s="160"/>
      <c r="O265" s="160"/>
      <c r="P265" s="160"/>
      <c r="Q265" s="160"/>
      <c r="R265" s="160"/>
      <c r="S265" s="160"/>
      <c r="T265" s="160"/>
      <c r="U265" s="160"/>
      <c r="V265" s="160"/>
      <c r="W265" s="160"/>
      <c r="X265" s="160"/>
      <c r="Y265" s="160"/>
      <c r="Z265" s="462"/>
      <c r="AA265" s="462"/>
      <c r="AB265" s="462"/>
      <c r="AC265" s="462"/>
      <c r="AD265" s="59"/>
      <c r="AE265" s="59"/>
      <c r="AF265" s="462"/>
      <c r="AG265" s="462"/>
      <c r="AH265" s="462"/>
      <c r="AI265" s="462"/>
      <c r="AJ265" s="462"/>
      <c r="AK265" s="462"/>
      <c r="AL265" s="462"/>
      <c r="AZ265" s="462"/>
      <c r="BA265" s="462"/>
      <c r="BB265" s="462"/>
      <c r="BC265" s="462"/>
      <c r="BD265" s="462"/>
      <c r="BE265" s="462"/>
      <c r="BF265" s="462"/>
      <c r="BG265" s="462"/>
      <c r="BH265" s="462"/>
      <c r="BI265" s="462"/>
      <c r="BJ265" s="462"/>
      <c r="BK265" s="462"/>
      <c r="BL265" s="462"/>
      <c r="BM265" s="462"/>
      <c r="BN265" s="46"/>
    </row>
    <row r="266" spans="1:66" ht="13.15">
      <c r="A266" s="88" t="s">
        <v>1075</v>
      </c>
      <c r="B266" s="46"/>
      <c r="C266" s="39" t="s">
        <v>1149</v>
      </c>
      <c r="D266" s="46"/>
      <c r="E266" s="46"/>
      <c r="F266" s="46"/>
      <c r="G266" s="46"/>
      <c r="H266" s="46"/>
      <c r="I266" s="46"/>
      <c r="J266" s="46"/>
      <c r="K266" s="46"/>
      <c r="L266" s="46"/>
      <c r="M266" s="113"/>
      <c r="N266" s="113"/>
      <c r="O266" s="113"/>
      <c r="P266" s="113"/>
      <c r="Q266" s="113"/>
      <c r="R266" s="462"/>
      <c r="S266" s="462"/>
      <c r="T266" s="2255" t="str">
        <f>BO245</f>
        <v>Nonprofit</v>
      </c>
      <c r="U266" s="2255"/>
      <c r="V266" s="2255"/>
      <c r="W266" s="2255"/>
      <c r="X266" s="2255"/>
      <c r="Y266" s="462"/>
      <c r="Z266" s="270" t="s">
        <v>1150</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2"/>
      <c r="BA266" s="462"/>
      <c r="BB266" s="462"/>
      <c r="BC266" s="462"/>
      <c r="BD266" s="462"/>
      <c r="BE266" s="462"/>
      <c r="BF266" s="462"/>
      <c r="BG266" s="462"/>
      <c r="BH266" s="462"/>
      <c r="BI266" s="462"/>
      <c r="BJ266" s="462"/>
      <c r="BK266" s="462"/>
      <c r="BL266" s="462"/>
      <c r="BM266" s="462"/>
      <c r="BN266" s="46"/>
    </row>
    <row r="267" spans="1:66" ht="13.15">
      <c r="A267" s="39"/>
      <c r="B267" s="46"/>
      <c r="C267" s="39"/>
      <c r="D267" s="462"/>
      <c r="E267" s="462"/>
      <c r="F267" s="462"/>
      <c r="G267" s="462"/>
      <c r="H267" s="462"/>
      <c r="I267" s="46"/>
      <c r="J267" s="46"/>
      <c r="K267" s="46"/>
      <c r="L267" s="46"/>
      <c r="M267" s="113"/>
      <c r="N267" s="113"/>
      <c r="O267" s="113"/>
      <c r="P267" s="113"/>
      <c r="Q267" s="113"/>
      <c r="R267" s="462"/>
      <c r="S267" s="462"/>
      <c r="T267" s="46"/>
      <c r="U267" s="46"/>
      <c r="V267" s="46"/>
      <c r="W267" s="160"/>
      <c r="X267" s="462"/>
      <c r="Y267" s="462"/>
      <c r="Z267" s="273" t="s">
        <v>1151</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2"/>
      <c r="BA267" s="462"/>
      <c r="BB267" s="462"/>
      <c r="BC267" s="462"/>
      <c r="BD267" s="462"/>
      <c r="BE267" s="462"/>
      <c r="BF267" s="462"/>
      <c r="BG267" s="462"/>
      <c r="BH267" s="462"/>
      <c r="BI267" s="462"/>
      <c r="BJ267" s="462"/>
      <c r="BK267" s="462"/>
      <c r="BL267" s="462"/>
      <c r="BM267" s="462"/>
      <c r="BN267" s="46"/>
    </row>
    <row r="268" spans="1:66" ht="13.15">
      <c r="A268" s="39" t="s">
        <v>1098</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2"/>
      <c r="Y268" s="462"/>
      <c r="Z268" s="274" t="s">
        <v>1152</v>
      </c>
      <c r="AA268" s="59"/>
      <c r="AB268" s="59"/>
      <c r="AC268" s="59"/>
      <c r="AD268" s="59"/>
      <c r="AE268" s="59"/>
      <c r="AF268" s="1157"/>
      <c r="AG268" s="1157"/>
      <c r="AH268" s="1157"/>
      <c r="AI268" s="1157"/>
      <c r="AJ268" s="1157"/>
      <c r="AK268" s="59"/>
      <c r="AL268" s="60"/>
      <c r="AM268" s="446"/>
      <c r="AN268" s="446"/>
      <c r="AO268" s="446"/>
      <c r="AP268" s="446"/>
      <c r="AQ268" s="446"/>
      <c r="AR268" s="446"/>
      <c r="AS268" s="446"/>
      <c r="AT268" s="446"/>
      <c r="AU268" s="446"/>
      <c r="AV268" s="446"/>
      <c r="AW268" s="446"/>
      <c r="AX268" s="446"/>
      <c r="AY268" s="446"/>
      <c r="AZ268" s="462"/>
      <c r="BA268" s="462"/>
      <c r="BB268" s="462"/>
      <c r="BC268" s="462"/>
      <c r="BD268" s="462"/>
      <c r="BE268" s="462"/>
      <c r="BF268" s="462"/>
      <c r="BG268" s="462"/>
      <c r="BH268" s="462"/>
      <c r="BI268" s="462"/>
      <c r="BJ268" s="462"/>
      <c r="BK268" s="462"/>
      <c r="BL268" s="462"/>
      <c r="BM268" s="462"/>
      <c r="BN268" s="46"/>
    </row>
    <row r="269" spans="1:66" ht="12.75">
      <c r="A269" s="111"/>
      <c r="B269" s="47">
        <v>0</v>
      </c>
      <c r="C269" s="462"/>
      <c r="D269" s="2124" t="s">
        <v>1142</v>
      </c>
      <c r="E269" s="2124"/>
      <c r="F269" s="2124"/>
      <c r="G269" s="2124"/>
      <c r="H269" s="2124"/>
      <c r="I269" s="462"/>
      <c r="J269" s="462" t="s">
        <v>1153</v>
      </c>
      <c r="K269" s="462"/>
      <c r="L269" s="462"/>
      <c r="M269" s="462"/>
      <c r="N269" s="462"/>
      <c r="O269" s="462"/>
      <c r="P269" s="462"/>
      <c r="Q269" s="462"/>
      <c r="R269" s="462"/>
      <c r="S269" s="462"/>
      <c r="T269" s="462"/>
      <c r="U269" s="462"/>
      <c r="V269" s="462"/>
      <c r="W269" s="462"/>
      <c r="X269" s="2148"/>
      <c r="Y269" s="2148"/>
      <c r="Z269" s="2148"/>
      <c r="AA269" s="2148"/>
      <c r="AB269" s="2148"/>
      <c r="AC269" s="2148"/>
      <c r="AD269" s="462"/>
      <c r="AE269" s="462"/>
      <c r="AF269" s="462"/>
      <c r="AG269" s="462"/>
      <c r="AH269" s="462"/>
      <c r="AI269" s="462"/>
      <c r="AJ269" s="462"/>
      <c r="AK269" s="462"/>
      <c r="AL269" s="462"/>
      <c r="AZ269" s="462"/>
      <c r="BA269" s="462"/>
      <c r="BB269" s="462"/>
      <c r="BC269" s="462"/>
      <c r="BD269" s="462"/>
      <c r="BE269" s="462"/>
      <c r="BF269" s="462"/>
      <c r="BG269" s="462"/>
      <c r="BH269" s="462"/>
      <c r="BI269" s="462"/>
      <c r="BJ269" s="462"/>
      <c r="BK269" s="462"/>
      <c r="BL269" s="462"/>
      <c r="BM269" s="462"/>
      <c r="BN269" s="46"/>
    </row>
    <row r="270" spans="1:66" ht="12.75">
      <c r="A270" s="46"/>
      <c r="B270" s="1419"/>
      <c r="C270" s="462"/>
      <c r="D270" s="48" t="s">
        <v>1154</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2"/>
      <c r="AC270" s="462"/>
      <c r="AD270" s="462"/>
      <c r="AE270" s="462"/>
      <c r="AF270" s="462"/>
      <c r="AG270" s="462"/>
      <c r="AH270" s="46"/>
      <c r="AI270" s="46"/>
      <c r="AJ270" s="46"/>
      <c r="AK270" s="46"/>
      <c r="AL270" s="46"/>
      <c r="AM270" s="151"/>
      <c r="AN270" s="151"/>
      <c r="AO270" s="151"/>
      <c r="AP270" s="151"/>
      <c r="AQ270" s="151"/>
      <c r="AR270" s="151"/>
      <c r="AS270" s="151"/>
      <c r="AT270" s="151"/>
      <c r="AU270" s="151"/>
      <c r="AV270" s="151"/>
      <c r="AW270" s="151"/>
      <c r="AX270" s="151"/>
      <c r="AY270" s="151"/>
      <c r="AZ270" s="462"/>
      <c r="BA270" s="462"/>
      <c r="BB270" s="462"/>
      <c r="BC270" s="462"/>
      <c r="BD270" s="462"/>
      <c r="BE270" s="462"/>
      <c r="BF270" s="462"/>
      <c r="BG270" s="462"/>
      <c r="BH270" s="462"/>
      <c r="BI270" s="462"/>
      <c r="BJ270" s="462"/>
      <c r="BK270" s="462"/>
      <c r="BL270" s="462"/>
      <c r="BM270" s="462"/>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9"/>
      <c r="AA271" s="1209"/>
      <c r="AB271" s="1209"/>
      <c r="AC271" s="1209"/>
      <c r="AD271" s="1209"/>
      <c r="AE271" s="152"/>
      <c r="AF271" s="462"/>
      <c r="AG271" s="462"/>
      <c r="AH271" s="462"/>
      <c r="AI271" s="462"/>
      <c r="AJ271" s="462"/>
      <c r="AK271" s="46"/>
      <c r="AL271" s="46"/>
      <c r="AM271" s="151"/>
      <c r="AN271" s="151"/>
      <c r="AO271" s="151"/>
      <c r="AP271" s="151"/>
      <c r="AQ271" s="151"/>
      <c r="AR271" s="151"/>
      <c r="AS271" s="151"/>
      <c r="AT271" s="151"/>
      <c r="AU271" s="151"/>
      <c r="AV271" s="151"/>
      <c r="AW271" s="151"/>
      <c r="AX271" s="151"/>
      <c r="AY271" s="151"/>
      <c r="AZ271" s="462"/>
      <c r="BA271" s="462"/>
      <c r="BB271" s="462"/>
      <c r="BC271" s="462"/>
      <c r="BD271" s="462"/>
      <c r="BE271" s="462"/>
      <c r="BF271" s="462"/>
      <c r="BG271" s="462"/>
      <c r="BH271" s="462"/>
      <c r="BI271" s="462"/>
      <c r="BJ271" s="462"/>
      <c r="BK271" s="462"/>
      <c r="BL271" s="462"/>
      <c r="BM271" s="462"/>
      <c r="BN271" s="46"/>
    </row>
    <row r="272" spans="1:66" ht="12.75" customHeight="1">
      <c r="A272" s="39" t="s">
        <v>1155</v>
      </c>
      <c r="B272" s="39"/>
      <c r="C272" s="39" t="s">
        <v>127</v>
      </c>
      <c r="D272" s="46"/>
      <c r="E272" s="46"/>
      <c r="F272" s="46"/>
      <c r="G272" s="46"/>
      <c r="H272" s="46"/>
      <c r="I272" s="46"/>
      <c r="J272" s="46"/>
      <c r="K272" s="46"/>
      <c r="L272" s="46"/>
      <c r="M272" s="46"/>
      <c r="N272" s="46"/>
      <c r="O272" s="46"/>
      <c r="P272" s="46"/>
      <c r="Q272" s="46"/>
      <c r="R272" s="46"/>
      <c r="S272" s="46"/>
      <c r="T272" s="46"/>
      <c r="U272" s="462"/>
      <c r="V272" s="462"/>
      <c r="W272" s="462"/>
      <c r="X272" s="462"/>
      <c r="Y272" s="462"/>
      <c r="Z272" s="462"/>
      <c r="AA272" s="462"/>
      <c r="AB272" s="462"/>
      <c r="AC272" s="462"/>
      <c r="AD272" s="462"/>
      <c r="AE272" s="462"/>
      <c r="AF272" s="462"/>
      <c r="AG272" s="462"/>
      <c r="AH272" s="462"/>
      <c r="AI272" s="462"/>
      <c r="AJ272" s="462"/>
      <c r="AK272" s="462"/>
      <c r="AL272" s="462"/>
      <c r="AZ272" s="462"/>
      <c r="BA272" s="462"/>
      <c r="BB272" s="462"/>
      <c r="BC272" s="462"/>
      <c r="BD272" s="462"/>
      <c r="BE272" s="462"/>
      <c r="BF272" s="462"/>
      <c r="BG272" s="462"/>
      <c r="BH272" s="462"/>
      <c r="BI272" s="462"/>
      <c r="BJ272" s="462"/>
      <c r="BK272" s="462"/>
      <c r="BL272" s="462"/>
      <c r="BM272" s="462"/>
      <c r="BN272" s="46"/>
    </row>
    <row r="273" spans="1:66" ht="12.75">
      <c r="A273" s="462"/>
      <c r="B273" s="462"/>
      <c r="C273" s="462"/>
      <c r="D273" s="111" t="s">
        <v>1156</v>
      </c>
      <c r="E273" s="111"/>
      <c r="F273" s="111"/>
      <c r="G273" s="111"/>
      <c r="H273" s="111"/>
      <c r="I273" s="111"/>
      <c r="J273" s="111"/>
      <c r="K273" s="46"/>
      <c r="L273" s="2253" t="s">
        <v>1130</v>
      </c>
      <c r="M273" s="2253"/>
      <c r="N273" s="2253"/>
      <c r="O273" s="2253"/>
      <c r="P273" s="2253"/>
      <c r="Q273" s="2253"/>
      <c r="R273" s="2253"/>
      <c r="S273" s="2253"/>
      <c r="T273" s="2253"/>
      <c r="U273" s="2253"/>
      <c r="V273" s="2253"/>
      <c r="W273" s="2253"/>
      <c r="X273" s="2253"/>
      <c r="Y273" s="2253"/>
      <c r="Z273" s="2253"/>
      <c r="AA273" s="2253"/>
      <c r="AB273" s="2253"/>
      <c r="AC273" s="2253"/>
      <c r="AD273" s="2253"/>
      <c r="AE273" s="2253"/>
      <c r="AF273" s="2253"/>
      <c r="AG273" s="2253"/>
      <c r="AH273" s="2253"/>
      <c r="AI273" s="2253"/>
      <c r="AJ273" s="2253"/>
      <c r="AK273" s="46"/>
      <c r="AL273" s="46"/>
      <c r="AM273" s="151"/>
      <c r="AN273" s="151"/>
      <c r="AO273" s="151"/>
      <c r="AP273" s="151"/>
      <c r="AQ273" s="151"/>
      <c r="AR273" s="151"/>
      <c r="AS273" s="151"/>
      <c r="AT273" s="151"/>
      <c r="AU273" s="151"/>
      <c r="AV273" s="151"/>
      <c r="AW273" s="151"/>
      <c r="AX273" s="151"/>
      <c r="AY273" s="151"/>
      <c r="AZ273" s="462"/>
      <c r="BA273" s="462"/>
      <c r="BB273" s="462"/>
      <c r="BC273" s="462"/>
      <c r="BD273" s="462"/>
      <c r="BE273" s="462"/>
      <c r="BF273" s="462"/>
      <c r="BG273" s="462"/>
      <c r="BH273" s="462"/>
      <c r="BI273" s="462"/>
      <c r="BJ273" s="462"/>
      <c r="BK273" s="462"/>
      <c r="BL273" s="462"/>
      <c r="BM273" s="462"/>
      <c r="BN273" s="46"/>
    </row>
    <row r="274" spans="1:66" ht="12.75">
      <c r="A274" s="462"/>
      <c r="B274" s="462"/>
      <c r="C274" s="462"/>
      <c r="D274" s="111" t="s">
        <v>1114</v>
      </c>
      <c r="E274" s="111"/>
      <c r="F274" s="111"/>
      <c r="G274" s="111"/>
      <c r="H274" s="111"/>
      <c r="I274" s="111"/>
      <c r="J274" s="111"/>
      <c r="K274" s="46"/>
      <c r="L274" s="2124" t="s">
        <v>1157</v>
      </c>
      <c r="M274" s="2124"/>
      <c r="N274" s="2124"/>
      <c r="O274" s="2124"/>
      <c r="P274" s="2124"/>
      <c r="Q274" s="2124"/>
      <c r="R274" s="2124"/>
      <c r="S274" s="2124"/>
      <c r="T274" s="2124"/>
      <c r="U274" s="2124"/>
      <c r="V274" s="2124"/>
      <c r="W274" s="2124"/>
      <c r="X274" s="2124"/>
      <c r="Y274" s="2124"/>
      <c r="Z274" s="2124"/>
      <c r="AA274" s="2124"/>
      <c r="AB274" s="2124"/>
      <c r="AC274" s="2124"/>
      <c r="AD274" s="2124"/>
      <c r="AE274" s="462"/>
      <c r="AF274" s="462"/>
      <c r="AG274" s="462"/>
      <c r="AH274" s="462"/>
      <c r="AI274" s="462"/>
      <c r="AJ274" s="462"/>
      <c r="AK274" s="46"/>
      <c r="AL274" s="46"/>
      <c r="AM274" s="151"/>
      <c r="AN274" s="151"/>
      <c r="AO274" s="151"/>
      <c r="AP274" s="151"/>
      <c r="AQ274" s="151"/>
      <c r="AR274" s="151"/>
      <c r="AS274" s="151"/>
      <c r="AT274" s="151"/>
      <c r="AU274" s="151"/>
      <c r="AV274" s="151"/>
      <c r="AW274" s="151"/>
      <c r="AX274" s="151"/>
      <c r="AY274" s="151"/>
      <c r="AZ274" s="462"/>
      <c r="BA274" s="462"/>
      <c r="BB274" s="462"/>
      <c r="BC274" s="462"/>
      <c r="BD274" s="462"/>
      <c r="BE274" s="462"/>
      <c r="BF274" s="462"/>
      <c r="BG274" s="462"/>
      <c r="BH274" s="462"/>
      <c r="BI274" s="462"/>
      <c r="BJ274" s="462"/>
      <c r="BK274" s="462"/>
      <c r="BL274" s="462"/>
      <c r="BM274" s="462"/>
      <c r="BN274" s="46"/>
    </row>
    <row r="275" spans="1:66" ht="12.75">
      <c r="A275" s="462"/>
      <c r="B275" s="462"/>
      <c r="C275" s="462"/>
      <c r="D275" s="111" t="s">
        <v>987</v>
      </c>
      <c r="E275" s="111"/>
      <c r="F275" s="462"/>
      <c r="G275" s="462"/>
      <c r="H275" s="462"/>
      <c r="I275" s="462"/>
      <c r="J275" s="462"/>
      <c r="K275" s="462"/>
      <c r="L275" s="2124" t="s">
        <v>1116</v>
      </c>
      <c r="M275" s="2124"/>
      <c r="N275" s="2124"/>
      <c r="O275" s="2124"/>
      <c r="P275" s="2124"/>
      <c r="Q275" s="2124"/>
      <c r="R275" s="2124"/>
      <c r="S275" s="2124"/>
      <c r="T275" s="462"/>
      <c r="U275" s="1446" t="s">
        <v>1117</v>
      </c>
      <c r="V275" s="1868" t="s">
        <v>1118</v>
      </c>
      <c r="W275" s="1868"/>
      <c r="X275" s="111" t="s">
        <v>992</v>
      </c>
      <c r="Y275" s="462"/>
      <c r="Z275" s="462"/>
      <c r="AA275" s="462"/>
      <c r="AB275" s="2124">
        <v>91605</v>
      </c>
      <c r="AC275" s="2124"/>
      <c r="AD275" s="2124"/>
      <c r="AE275" s="462"/>
      <c r="AF275" s="462"/>
      <c r="AG275" s="462"/>
      <c r="AH275" s="462"/>
      <c r="AI275" s="462"/>
      <c r="AJ275" s="462"/>
      <c r="AK275" s="46"/>
      <c r="AL275" s="46"/>
      <c r="AM275" s="151"/>
      <c r="AN275" s="151"/>
      <c r="AO275" s="151"/>
      <c r="AP275" s="151"/>
      <c r="AQ275" s="151"/>
      <c r="AR275" s="151"/>
      <c r="AS275" s="151"/>
      <c r="AT275" s="151"/>
      <c r="AU275" s="151"/>
      <c r="AV275" s="151"/>
      <c r="AW275" s="151"/>
      <c r="AX275" s="151"/>
      <c r="AY275" s="151"/>
      <c r="AZ275" s="462"/>
      <c r="BA275" s="462"/>
      <c r="BB275" s="462"/>
      <c r="BC275" s="462"/>
      <c r="BD275" s="462"/>
      <c r="BE275" s="462"/>
      <c r="BF275" s="462"/>
      <c r="BG275" s="462"/>
      <c r="BH275" s="462"/>
      <c r="BI275" s="462"/>
      <c r="BJ275" s="462"/>
      <c r="BK275" s="462"/>
      <c r="BL275" s="462"/>
      <c r="BM275" s="462"/>
      <c r="BN275" s="46"/>
    </row>
    <row r="276" spans="1:66" ht="12.75" customHeight="1">
      <c r="A276" s="462"/>
      <c r="B276" s="462"/>
      <c r="C276" s="462"/>
      <c r="D276" s="152" t="s">
        <v>1119</v>
      </c>
      <c r="E276" s="46"/>
      <c r="F276" s="46"/>
      <c r="G276" s="46"/>
      <c r="H276" s="46"/>
      <c r="I276" s="46"/>
      <c r="J276" s="46"/>
      <c r="K276" s="1419"/>
      <c r="L276" s="2124" t="s">
        <v>1120</v>
      </c>
      <c r="M276" s="2124"/>
      <c r="N276" s="2124"/>
      <c r="O276" s="2124"/>
      <c r="P276" s="2124"/>
      <c r="Q276" s="2124"/>
      <c r="R276" s="2124"/>
      <c r="S276" s="2124"/>
      <c r="T276" s="2124"/>
      <c r="U276" s="2124"/>
      <c r="V276" s="2124"/>
      <c r="W276" s="2124"/>
      <c r="X276" s="2124"/>
      <c r="Y276" s="2124"/>
      <c r="Z276" s="2124"/>
      <c r="AA276" s="2124"/>
      <c r="AB276" s="2124"/>
      <c r="AC276" s="2124"/>
      <c r="AD276" s="2124"/>
      <c r="AE276" s="462"/>
      <c r="AF276" s="462"/>
      <c r="AG276" s="462"/>
      <c r="AH276" s="462"/>
      <c r="AI276" s="46"/>
      <c r="AJ276" s="46"/>
      <c r="AK276" s="46"/>
      <c r="AL276" s="46"/>
      <c r="AM276" s="151"/>
      <c r="AN276" s="151"/>
      <c r="AO276" s="151"/>
      <c r="AP276" s="151"/>
      <c r="AQ276" s="151"/>
      <c r="AR276" s="151"/>
      <c r="AS276" s="151"/>
      <c r="AT276" s="151"/>
      <c r="AU276" s="151"/>
      <c r="AV276" s="151"/>
      <c r="AW276" s="151"/>
      <c r="AX276" s="151"/>
      <c r="AY276" s="151"/>
      <c r="AZ276" s="462"/>
      <c r="BA276" s="462"/>
      <c r="BB276" s="462"/>
      <c r="BC276" s="462"/>
      <c r="BD276" s="462"/>
      <c r="BE276" s="462"/>
      <c r="BF276" s="462"/>
      <c r="BG276" s="462"/>
      <c r="BH276" s="462"/>
      <c r="BI276" s="462"/>
      <c r="BJ276" s="462"/>
      <c r="BK276" s="462"/>
      <c r="BL276" s="462"/>
      <c r="BM276" s="462"/>
      <c r="BN276" s="46"/>
    </row>
    <row r="277" spans="1:66" ht="12.75">
      <c r="A277" s="462"/>
      <c r="B277" s="462"/>
      <c r="C277" s="462"/>
      <c r="D277" s="152" t="s">
        <v>1121</v>
      </c>
      <c r="E277" s="46"/>
      <c r="F277" s="46"/>
      <c r="G277" s="462"/>
      <c r="H277" s="462"/>
      <c r="I277" s="462"/>
      <c r="J277" s="462"/>
      <c r="K277" s="462"/>
      <c r="L277" s="1913" t="s">
        <v>1122</v>
      </c>
      <c r="M277" s="1913"/>
      <c r="N277" s="1913"/>
      <c r="O277" s="1913"/>
      <c r="P277" s="1913"/>
      <c r="Q277" s="1913"/>
      <c r="R277" s="46" t="s">
        <v>1123</v>
      </c>
      <c r="S277" s="46"/>
      <c r="T277" s="1868"/>
      <c r="U277" s="1868"/>
      <c r="V277" s="1868"/>
      <c r="W277" s="46" t="s">
        <v>1124</v>
      </c>
      <c r="X277" s="462"/>
      <c r="Y277" s="1913"/>
      <c r="Z277" s="1913"/>
      <c r="AA277" s="1913"/>
      <c r="AB277" s="1913"/>
      <c r="AC277" s="1913"/>
      <c r="AD277" s="1913"/>
      <c r="AE277" s="462"/>
      <c r="AF277" s="462"/>
      <c r="AG277" s="462"/>
      <c r="AH277" s="462"/>
      <c r="AI277" s="462"/>
      <c r="AJ277" s="462"/>
      <c r="AK277" s="462"/>
      <c r="AL277" s="462"/>
      <c r="AZ277" s="462"/>
      <c r="BA277" s="462"/>
      <c r="BB277" s="462"/>
      <c r="BC277" s="462"/>
      <c r="BD277" s="462"/>
      <c r="BE277" s="462"/>
      <c r="BF277" s="462"/>
      <c r="BG277" s="462"/>
      <c r="BH277" s="462"/>
      <c r="BI277" s="462"/>
      <c r="BJ277" s="462"/>
      <c r="BK277" s="462"/>
      <c r="BL277" s="462"/>
      <c r="BM277" s="462"/>
      <c r="BN277" s="46"/>
    </row>
    <row r="278" spans="1:66" ht="12.75">
      <c r="A278" s="462"/>
      <c r="B278" s="462"/>
      <c r="C278" s="462"/>
      <c r="D278" s="152" t="s">
        <v>1125</v>
      </c>
      <c r="E278" s="46"/>
      <c r="F278" s="46"/>
      <c r="G278" s="462"/>
      <c r="H278" s="462"/>
      <c r="I278" s="462"/>
      <c r="J278" s="462"/>
      <c r="K278" s="462"/>
      <c r="L278" s="2170" t="s">
        <v>1126</v>
      </c>
      <c r="M278" s="2170"/>
      <c r="N278" s="2170"/>
      <c r="O278" s="2170"/>
      <c r="P278" s="2170"/>
      <c r="Q278" s="2170"/>
      <c r="R278" s="2170"/>
      <c r="S278" s="2170"/>
      <c r="T278" s="2170"/>
      <c r="U278" s="2170"/>
      <c r="V278" s="2170"/>
      <c r="W278" s="2170"/>
      <c r="X278" s="2170"/>
      <c r="Y278" s="2170"/>
      <c r="Z278" s="2170"/>
      <c r="AA278" s="2170"/>
      <c r="AB278" s="2170"/>
      <c r="AC278" s="2170"/>
      <c r="AD278" s="2170"/>
      <c r="AE278" s="462"/>
      <c r="AF278" s="46"/>
      <c r="AG278" s="46"/>
      <c r="AH278" s="46"/>
      <c r="AI278" s="46"/>
      <c r="AJ278" s="46"/>
      <c r="AK278" s="462"/>
      <c r="AL278" s="462"/>
      <c r="AZ278" s="462"/>
      <c r="BA278" s="462"/>
      <c r="BB278" s="462"/>
      <c r="BC278" s="462"/>
      <c r="BD278" s="462"/>
      <c r="BE278" s="462"/>
      <c r="BF278" s="462"/>
      <c r="BG278" s="462"/>
      <c r="BH278" s="462"/>
      <c r="BI278" s="462"/>
      <c r="BJ278" s="462"/>
      <c r="BK278" s="462"/>
      <c r="BL278" s="462"/>
      <c r="BM278" s="462"/>
      <c r="BN278" s="46"/>
    </row>
    <row r="279" spans="1:66" ht="12.75">
      <c r="A279" s="462"/>
      <c r="B279" s="462"/>
      <c r="C279" s="462"/>
      <c r="D279" s="46" t="s">
        <v>1158</v>
      </c>
      <c r="E279" s="46"/>
      <c r="F279" s="46"/>
      <c r="G279" s="46"/>
      <c r="H279" s="46"/>
      <c r="I279" s="46"/>
      <c r="J279" s="462"/>
      <c r="K279" s="462"/>
      <c r="L279" s="1868" t="s">
        <v>1159</v>
      </c>
      <c r="M279" s="1868"/>
      <c r="N279" s="1868"/>
      <c r="O279" s="1868"/>
      <c r="P279" s="1868"/>
      <c r="Q279" s="1868"/>
      <c r="R279" s="1868"/>
      <c r="S279" s="1868"/>
      <c r="T279" s="1868"/>
      <c r="U279" s="1868"/>
      <c r="V279" s="1868"/>
      <c r="W279" s="1868"/>
      <c r="X279" s="1868"/>
      <c r="Y279" s="1868"/>
      <c r="Z279" s="1868"/>
      <c r="AA279" s="1868"/>
      <c r="AB279" s="1868"/>
      <c r="AC279" s="1868"/>
      <c r="AD279" s="1868"/>
      <c r="AE279" s="462"/>
      <c r="AF279" s="462"/>
      <c r="AG279" s="462"/>
      <c r="AH279" s="462"/>
      <c r="AI279" s="462"/>
      <c r="AJ279" s="462"/>
      <c r="AK279" s="46"/>
      <c r="AL279" s="46"/>
      <c r="AM279" s="151"/>
      <c r="AN279" s="151"/>
      <c r="AO279" s="151"/>
      <c r="AP279" s="151"/>
      <c r="AQ279" s="151"/>
      <c r="AR279" s="151"/>
      <c r="AS279" s="151"/>
      <c r="AT279" s="151"/>
      <c r="AU279" s="151"/>
      <c r="AV279" s="151"/>
      <c r="AW279" s="151"/>
      <c r="AX279" s="151"/>
      <c r="AY279" s="151"/>
      <c r="AZ279" s="462"/>
      <c r="BA279" s="462"/>
      <c r="BB279" s="462"/>
      <c r="BC279" s="462"/>
      <c r="BD279" s="462"/>
      <c r="BE279" s="462"/>
      <c r="BF279" s="462"/>
      <c r="BG279" s="462"/>
      <c r="BH279" s="462"/>
      <c r="BI279" s="462"/>
      <c r="BJ279" s="462"/>
      <c r="BK279" s="462"/>
      <c r="BL279" s="462"/>
      <c r="BM279" s="462"/>
      <c r="BN279" s="46"/>
    </row>
    <row r="280" spans="1:66" ht="12.75">
      <c r="A280" s="462"/>
      <c r="B280" s="462"/>
      <c r="C280" s="462"/>
      <c r="D280" s="462"/>
      <c r="E280" s="462"/>
      <c r="F280" s="462"/>
      <c r="G280" s="462"/>
      <c r="H280" s="462"/>
      <c r="I280" s="462"/>
      <c r="J280" s="462"/>
      <c r="K280" s="462"/>
      <c r="L280" s="26" t="s">
        <v>1160</v>
      </c>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Z280" s="462"/>
      <c r="BA280" s="462"/>
      <c r="BB280" s="462"/>
      <c r="BC280" s="462"/>
      <c r="BD280" s="462"/>
      <c r="BE280" s="462"/>
      <c r="BF280" s="462"/>
      <c r="BG280" s="462"/>
      <c r="BH280" s="462"/>
      <c r="BI280" s="462"/>
      <c r="BJ280" s="462"/>
      <c r="BK280" s="462"/>
      <c r="BL280" s="462"/>
      <c r="BM280" s="462"/>
      <c r="BN280" s="46"/>
    </row>
    <row r="281" spans="1:66" ht="13.15">
      <c r="A281" s="2197" t="s">
        <v>1161</v>
      </c>
      <c r="B281" s="2197"/>
      <c r="C281" s="2197"/>
      <c r="D281" s="2197"/>
      <c r="E281" s="2197"/>
      <c r="F281" s="2197"/>
      <c r="G281" s="2197"/>
      <c r="H281" s="2197"/>
      <c r="I281" s="2197"/>
      <c r="J281" s="2197"/>
      <c r="K281" s="2197"/>
      <c r="L281" s="2197"/>
      <c r="M281" s="2197"/>
      <c r="N281" s="2197"/>
      <c r="O281" s="2197"/>
      <c r="P281" s="2197"/>
      <c r="Q281" s="2197"/>
      <c r="R281" s="2197"/>
      <c r="S281" s="2197"/>
      <c r="T281" s="2197"/>
      <c r="U281" s="2197"/>
      <c r="V281" s="2197"/>
      <c r="W281" s="2197"/>
      <c r="X281" s="2197"/>
      <c r="Y281" s="2197"/>
      <c r="Z281" s="2197"/>
      <c r="AA281" s="2197"/>
      <c r="AB281" s="2197"/>
      <c r="AC281" s="2197"/>
      <c r="AD281" s="2197"/>
      <c r="AE281" s="2197"/>
      <c r="AF281" s="2197"/>
      <c r="AG281" s="2197"/>
      <c r="AH281" s="2197"/>
      <c r="AI281" s="2197"/>
      <c r="AJ281" s="2197"/>
      <c r="AK281" s="2197"/>
      <c r="AL281" s="2197"/>
      <c r="AM281" s="93"/>
      <c r="AN281" s="93"/>
      <c r="AO281" s="93"/>
      <c r="AP281" s="93"/>
      <c r="AQ281" s="93"/>
      <c r="AR281" s="93"/>
      <c r="AS281" s="93"/>
      <c r="AT281" s="93"/>
      <c r="AU281" s="93"/>
      <c r="AV281" s="93"/>
      <c r="AW281" s="93"/>
      <c r="AX281" s="93"/>
      <c r="AY281" s="93"/>
      <c r="AZ281" s="462"/>
      <c r="BA281" s="462"/>
      <c r="BB281" s="462"/>
      <c r="BC281" s="462"/>
      <c r="BD281" s="462"/>
      <c r="BE281" s="462"/>
      <c r="BF281" s="462"/>
      <c r="BG281" s="462"/>
      <c r="BH281" s="462"/>
      <c r="BI281" s="462"/>
      <c r="BJ281" s="462"/>
      <c r="BK281" s="462"/>
      <c r="BL281" s="462"/>
      <c r="BM281" s="462"/>
      <c r="BN281" s="46"/>
    </row>
    <row r="282" spans="1:66" ht="13.5" thickBot="1">
      <c r="A282" s="2198"/>
      <c r="B282" s="2198"/>
      <c r="C282" s="2198"/>
      <c r="D282" s="2198"/>
      <c r="E282" s="2198"/>
      <c r="F282" s="2198"/>
      <c r="G282" s="2198"/>
      <c r="H282" s="2198"/>
      <c r="I282" s="2198"/>
      <c r="J282" s="2198"/>
      <c r="K282" s="2198"/>
      <c r="L282" s="2198"/>
      <c r="M282" s="2198"/>
      <c r="N282" s="2198"/>
      <c r="O282" s="2198"/>
      <c r="P282" s="2198"/>
      <c r="Q282" s="2198"/>
      <c r="R282" s="2198"/>
      <c r="S282" s="2198"/>
      <c r="T282" s="2198"/>
      <c r="U282" s="2198"/>
      <c r="V282" s="2198"/>
      <c r="W282" s="2198"/>
      <c r="X282" s="2198"/>
      <c r="Y282" s="2198"/>
      <c r="Z282" s="2198"/>
      <c r="AA282" s="2198"/>
      <c r="AB282" s="2198"/>
      <c r="AC282" s="2198"/>
      <c r="AD282" s="2198"/>
      <c r="AE282" s="2198"/>
      <c r="AF282" s="2198"/>
      <c r="AG282" s="2198"/>
      <c r="AH282" s="2198"/>
      <c r="AI282" s="2198"/>
      <c r="AJ282" s="2198"/>
      <c r="AK282" s="2198"/>
      <c r="AL282" s="2198"/>
      <c r="AM282" s="93"/>
      <c r="AN282" s="93"/>
      <c r="AO282" s="93"/>
      <c r="AP282" s="93"/>
      <c r="AQ282" s="93"/>
      <c r="AR282" s="93"/>
      <c r="AS282" s="93"/>
      <c r="AT282" s="93"/>
      <c r="AU282" s="93"/>
      <c r="AV282" s="93"/>
      <c r="AW282" s="93"/>
      <c r="AX282" s="93"/>
      <c r="AY282" s="93"/>
      <c r="AZ282" s="462"/>
      <c r="BA282" s="462"/>
      <c r="BB282" s="462"/>
      <c r="BC282" s="462"/>
      <c r="BD282" s="462"/>
      <c r="BE282" s="462"/>
      <c r="BF282" s="462"/>
      <c r="BG282" s="462"/>
      <c r="BH282" s="462"/>
      <c r="BI282" s="462"/>
      <c r="BJ282" s="462"/>
      <c r="BK282" s="462"/>
      <c r="BL282" s="462"/>
      <c r="BM282" s="462"/>
      <c r="BN282" s="46"/>
    </row>
    <row r="283" spans="1:66" ht="13.1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2"/>
      <c r="BA283" s="462"/>
      <c r="BB283" s="462"/>
      <c r="BC283" s="462"/>
      <c r="BD283" s="462"/>
      <c r="BE283" s="462"/>
      <c r="BF283" s="462"/>
      <c r="BG283" s="462"/>
      <c r="BH283" s="462"/>
      <c r="BI283" s="462"/>
      <c r="BJ283" s="462"/>
      <c r="BK283" s="462"/>
      <c r="BL283" s="462"/>
      <c r="BM283" s="462"/>
      <c r="BN283" s="46"/>
    </row>
    <row r="284" spans="1:66" ht="13.15">
      <c r="A284" s="39" t="s">
        <v>934</v>
      </c>
      <c r="B284" s="462"/>
      <c r="C284" s="39" t="s">
        <v>1162</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2"/>
      <c r="AZ284" s="462"/>
      <c r="BA284" s="462"/>
      <c r="BB284" s="462"/>
      <c r="BC284" s="462"/>
      <c r="BD284" s="462"/>
      <c r="BE284" s="462"/>
      <c r="BF284" s="462"/>
      <c r="BG284" s="462"/>
      <c r="BH284" s="462"/>
      <c r="BI284" s="462"/>
      <c r="BJ284" s="462"/>
      <c r="BK284" s="462"/>
      <c r="BL284" s="462"/>
      <c r="BM284" s="462"/>
      <c r="BN284" s="46"/>
    </row>
    <row r="285" spans="1:66" ht="12.75" customHeight="1">
      <c r="A285" s="462"/>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2"/>
      <c r="AZ285" s="462"/>
      <c r="BA285" s="462"/>
      <c r="BB285" s="462"/>
      <c r="BC285" s="462"/>
      <c r="BD285" s="462"/>
      <c r="BE285" s="462"/>
      <c r="BF285" s="462"/>
      <c r="BG285" s="462"/>
      <c r="BH285" s="462"/>
      <c r="BI285" s="462"/>
      <c r="BJ285" s="462"/>
      <c r="BK285" s="462"/>
      <c r="BL285" s="462"/>
      <c r="BM285" s="462"/>
      <c r="BN285" s="46"/>
    </row>
    <row r="286" spans="1:66" ht="12.75">
      <c r="A286" s="462"/>
      <c r="B286" s="46" t="s">
        <v>1163</v>
      </c>
      <c r="C286" s="46"/>
      <c r="D286" s="46"/>
      <c r="E286" s="46"/>
      <c r="F286" s="46"/>
      <c r="G286" s="462"/>
      <c r="H286" s="1885" t="s">
        <v>1130</v>
      </c>
      <c r="I286" s="1885"/>
      <c r="J286" s="1885"/>
      <c r="K286" s="1885"/>
      <c r="L286" s="1885"/>
      <c r="M286" s="1885"/>
      <c r="N286" s="1885"/>
      <c r="O286" s="1885"/>
      <c r="P286" s="1885"/>
      <c r="Q286" s="1885"/>
      <c r="R286" s="1885"/>
      <c r="S286" s="462"/>
      <c r="T286" s="46" t="s">
        <v>1164</v>
      </c>
      <c r="U286" s="462"/>
      <c r="V286" s="46"/>
      <c r="W286" s="46"/>
      <c r="X286" s="46"/>
      <c r="Y286" s="46"/>
      <c r="Z286" s="462"/>
      <c r="AA286" s="1885" t="s">
        <v>1165</v>
      </c>
      <c r="AB286" s="1885"/>
      <c r="AC286" s="1885"/>
      <c r="AD286" s="1885"/>
      <c r="AE286" s="1885"/>
      <c r="AF286" s="1885"/>
      <c r="AG286" s="1885"/>
      <c r="AH286" s="1885"/>
      <c r="AI286" s="1885"/>
      <c r="AJ286" s="1885"/>
      <c r="AK286" s="1885"/>
      <c r="AL286" s="462"/>
      <c r="AZ286" s="462"/>
      <c r="BA286" s="462"/>
      <c r="BB286" s="462"/>
      <c r="BC286" s="462"/>
      <c r="BD286" s="462"/>
      <c r="BE286" s="462"/>
      <c r="BF286" s="462"/>
      <c r="BG286" s="462"/>
      <c r="BH286" s="462"/>
      <c r="BI286" s="462"/>
      <c r="BJ286" s="462"/>
      <c r="BK286" s="462"/>
      <c r="BL286" s="462"/>
      <c r="BM286" s="462"/>
      <c r="BN286" s="46"/>
    </row>
    <row r="287" spans="1:66" ht="12.75">
      <c r="A287" s="462"/>
      <c r="B287" s="46" t="s">
        <v>1166</v>
      </c>
      <c r="C287" s="46"/>
      <c r="D287" s="46"/>
      <c r="E287" s="46"/>
      <c r="F287" s="46"/>
      <c r="G287" s="462"/>
      <c r="H287" s="1869" t="s">
        <v>1115</v>
      </c>
      <c r="I287" s="1869"/>
      <c r="J287" s="1869"/>
      <c r="K287" s="1869"/>
      <c r="L287" s="1869"/>
      <c r="M287" s="1869"/>
      <c r="N287" s="1869"/>
      <c r="O287" s="1869"/>
      <c r="P287" s="1869"/>
      <c r="Q287" s="1869"/>
      <c r="R287" s="1869"/>
      <c r="S287" s="462"/>
      <c r="T287" s="46" t="s">
        <v>1166</v>
      </c>
      <c r="U287" s="462"/>
      <c r="V287" s="46"/>
      <c r="W287" s="46"/>
      <c r="X287" s="46"/>
      <c r="Y287" s="46"/>
      <c r="Z287" s="462"/>
      <c r="AA287" s="1869" t="s">
        <v>1167</v>
      </c>
      <c r="AB287" s="1869"/>
      <c r="AC287" s="1869"/>
      <c r="AD287" s="1869"/>
      <c r="AE287" s="1869"/>
      <c r="AF287" s="1869"/>
      <c r="AG287" s="1869"/>
      <c r="AH287" s="1869"/>
      <c r="AI287" s="1869"/>
      <c r="AJ287" s="1869"/>
      <c r="AK287" s="1869"/>
      <c r="AL287" s="462"/>
      <c r="AZ287" s="462"/>
      <c r="BA287" s="462"/>
      <c r="BB287" s="462"/>
      <c r="BC287" s="462"/>
      <c r="BD287" s="462"/>
      <c r="BE287" s="462"/>
      <c r="BF287" s="462"/>
      <c r="BG287" s="462"/>
      <c r="BH287" s="462"/>
      <c r="BI287" s="462"/>
      <c r="BJ287" s="462"/>
      <c r="BK287" s="462"/>
      <c r="BL287" s="462"/>
      <c r="BM287" s="462"/>
      <c r="BN287" s="46"/>
    </row>
    <row r="288" spans="1:66" ht="12.75">
      <c r="A288" s="462"/>
      <c r="B288" s="46" t="s">
        <v>1168</v>
      </c>
      <c r="C288" s="46"/>
      <c r="D288" s="46"/>
      <c r="E288" s="46"/>
      <c r="F288" s="46"/>
      <c r="G288" s="462"/>
      <c r="H288" s="1869" t="s">
        <v>1169</v>
      </c>
      <c r="I288" s="1869"/>
      <c r="J288" s="1869"/>
      <c r="K288" s="1869"/>
      <c r="L288" s="1869"/>
      <c r="M288" s="1869"/>
      <c r="N288" s="1869"/>
      <c r="O288" s="1869"/>
      <c r="P288" s="1869"/>
      <c r="Q288" s="1869"/>
      <c r="R288" s="1869"/>
      <c r="S288" s="462"/>
      <c r="T288" s="46" t="s">
        <v>1170</v>
      </c>
      <c r="U288" s="462"/>
      <c r="V288" s="46"/>
      <c r="W288" s="46"/>
      <c r="X288" s="46"/>
      <c r="Y288" s="46"/>
      <c r="Z288" s="462"/>
      <c r="AA288" s="1869" t="s">
        <v>1171</v>
      </c>
      <c r="AB288" s="1869"/>
      <c r="AC288" s="1869"/>
      <c r="AD288" s="1869"/>
      <c r="AE288" s="1869"/>
      <c r="AF288" s="1869"/>
      <c r="AG288" s="1869"/>
      <c r="AH288" s="1869"/>
      <c r="AI288" s="1869"/>
      <c r="AJ288" s="1869"/>
      <c r="AK288" s="1869"/>
      <c r="AL288" s="462"/>
      <c r="AZ288" s="462"/>
      <c r="BA288" s="462"/>
      <c r="BB288" s="462"/>
      <c r="BC288" s="462"/>
      <c r="BD288" s="462"/>
      <c r="BE288" s="462"/>
      <c r="BF288" s="462"/>
      <c r="BG288" s="462"/>
      <c r="BH288" s="462"/>
      <c r="BI288" s="462"/>
      <c r="BJ288" s="462"/>
      <c r="BK288" s="462"/>
      <c r="BL288" s="462"/>
      <c r="BM288" s="462"/>
      <c r="BN288" s="46"/>
    </row>
    <row r="289" spans="2:66" ht="12.75" customHeight="1">
      <c r="B289" s="46" t="s">
        <v>1119</v>
      </c>
      <c r="C289" s="46"/>
      <c r="D289" s="46"/>
      <c r="E289" s="46"/>
      <c r="F289" s="46"/>
      <c r="G289" s="462"/>
      <c r="H289" s="1869" t="s">
        <v>1172</v>
      </c>
      <c r="I289" s="1869"/>
      <c r="J289" s="1869"/>
      <c r="K289" s="1869"/>
      <c r="L289" s="1869"/>
      <c r="M289" s="1869"/>
      <c r="N289" s="1869"/>
      <c r="O289" s="1869"/>
      <c r="P289" s="1869"/>
      <c r="Q289" s="1869"/>
      <c r="R289" s="1869"/>
      <c r="S289" s="462"/>
      <c r="T289" s="46" t="s">
        <v>1119</v>
      </c>
      <c r="U289" s="462"/>
      <c r="V289" s="46"/>
      <c r="W289" s="46"/>
      <c r="X289" s="46"/>
      <c r="Y289" s="46"/>
      <c r="Z289" s="462"/>
      <c r="AA289" s="1869" t="s">
        <v>1173</v>
      </c>
      <c r="AB289" s="1869"/>
      <c r="AC289" s="1869"/>
      <c r="AD289" s="1869"/>
      <c r="AE289" s="1869"/>
      <c r="AF289" s="1869"/>
      <c r="AG289" s="1869"/>
      <c r="AH289" s="1869"/>
      <c r="AI289" s="1869"/>
      <c r="AJ289" s="1869"/>
      <c r="AK289" s="1869"/>
      <c r="AL289" s="462"/>
      <c r="AZ289" s="462"/>
      <c r="BA289" s="462"/>
      <c r="BB289" s="462"/>
      <c r="BC289" s="462"/>
      <c r="BD289" s="462"/>
      <c r="BE289" s="462"/>
      <c r="BF289" s="462"/>
      <c r="BG289" s="462"/>
      <c r="BH289" s="462"/>
      <c r="BI289" s="462"/>
      <c r="BJ289" s="462"/>
      <c r="BK289" s="462"/>
      <c r="BL289" s="462"/>
      <c r="BM289" s="462"/>
      <c r="BN289" s="46"/>
    </row>
    <row r="290" spans="2:66" ht="12.75" customHeight="1">
      <c r="B290" s="46" t="s">
        <v>1121</v>
      </c>
      <c r="C290" s="46"/>
      <c r="D290" s="46"/>
      <c r="E290" s="46"/>
      <c r="F290" s="46"/>
      <c r="G290" s="46"/>
      <c r="H290" s="2168" t="s">
        <v>1174</v>
      </c>
      <c r="I290" s="2168"/>
      <c r="J290" s="2168"/>
      <c r="K290" s="2168"/>
      <c r="L290" s="2168"/>
      <c r="M290" s="2168"/>
      <c r="N290" s="46" t="s">
        <v>1123</v>
      </c>
      <c r="O290" s="46"/>
      <c r="P290" s="2124"/>
      <c r="Q290" s="2124"/>
      <c r="R290" s="2124"/>
      <c r="S290" s="46"/>
      <c r="T290" s="46" t="s">
        <v>1121</v>
      </c>
      <c r="U290" s="462"/>
      <c r="V290" s="46"/>
      <c r="W290" s="46"/>
      <c r="X290" s="46"/>
      <c r="Y290" s="46"/>
      <c r="Z290" s="462"/>
      <c r="AA290" s="2168" t="s">
        <v>1175</v>
      </c>
      <c r="AB290" s="2168"/>
      <c r="AC290" s="2168"/>
      <c r="AD290" s="2168"/>
      <c r="AE290" s="2168"/>
      <c r="AF290" s="2168"/>
      <c r="AG290" s="46" t="s">
        <v>1123</v>
      </c>
      <c r="AH290" s="46"/>
      <c r="AI290" s="2124"/>
      <c r="AJ290" s="2124"/>
      <c r="AK290" s="2124"/>
      <c r="AL290" s="462"/>
      <c r="AZ290" s="462"/>
      <c r="BA290" s="462"/>
      <c r="BB290" s="462"/>
      <c r="BC290" s="462"/>
      <c r="BD290" s="462"/>
      <c r="BE290" s="462"/>
      <c r="BF290" s="462"/>
      <c r="BG290" s="462"/>
      <c r="BH290" s="462"/>
      <c r="BI290" s="462"/>
      <c r="BJ290" s="462"/>
      <c r="BK290" s="462"/>
      <c r="BL290" s="462"/>
      <c r="BM290" s="462"/>
      <c r="BN290" s="46"/>
    </row>
    <row r="291" spans="2:66" ht="12.75" customHeight="1">
      <c r="B291" s="46" t="s">
        <v>1124</v>
      </c>
      <c r="C291" s="46"/>
      <c r="D291" s="46"/>
      <c r="E291" s="46"/>
      <c r="F291" s="46"/>
      <c r="G291" s="46"/>
      <c r="H291" s="1913"/>
      <c r="I291" s="1913"/>
      <c r="J291" s="1913"/>
      <c r="K291" s="1913"/>
      <c r="L291" s="1913"/>
      <c r="M291" s="1913"/>
      <c r="N291" s="152"/>
      <c r="O291" s="152"/>
      <c r="P291" s="160"/>
      <c r="Q291" s="160"/>
      <c r="R291" s="160"/>
      <c r="S291" s="46"/>
      <c r="T291" s="46" t="s">
        <v>1124</v>
      </c>
      <c r="U291" s="462"/>
      <c r="V291" s="46"/>
      <c r="W291" s="46"/>
      <c r="X291" s="46"/>
      <c r="Y291" s="46"/>
      <c r="Z291" s="462"/>
      <c r="AA291" s="1913"/>
      <c r="AB291" s="1913"/>
      <c r="AC291" s="1913"/>
      <c r="AD291" s="1913"/>
      <c r="AE291" s="1913"/>
      <c r="AF291" s="1913"/>
      <c r="AG291" s="152"/>
      <c r="AH291" s="152"/>
      <c r="AI291" s="160"/>
      <c r="AJ291" s="160"/>
      <c r="AK291" s="160"/>
      <c r="AL291" s="462"/>
      <c r="AZ291" s="462"/>
      <c r="BA291" s="462"/>
      <c r="BB291" s="462"/>
      <c r="BC291" s="462"/>
      <c r="BD291" s="462"/>
      <c r="BE291" s="462"/>
      <c r="BF291" s="462"/>
      <c r="BG291" s="462"/>
      <c r="BH291" s="462"/>
      <c r="BI291" s="462"/>
      <c r="BJ291" s="462"/>
      <c r="BK291" s="462"/>
      <c r="BL291" s="462"/>
      <c r="BM291" s="462"/>
      <c r="BN291" s="46"/>
    </row>
    <row r="292" spans="2:66" ht="12.75" customHeight="1">
      <c r="B292" s="46" t="s">
        <v>1176</v>
      </c>
      <c r="C292" s="46"/>
      <c r="D292" s="46"/>
      <c r="E292" s="46"/>
      <c r="F292" s="46"/>
      <c r="G292" s="46"/>
      <c r="H292" s="1869" t="s">
        <v>1177</v>
      </c>
      <c r="I292" s="1869"/>
      <c r="J292" s="1869"/>
      <c r="K292" s="1869"/>
      <c r="L292" s="1869"/>
      <c r="M292" s="1869"/>
      <c r="N292" s="1885"/>
      <c r="O292" s="1885"/>
      <c r="P292" s="1885"/>
      <c r="Q292" s="1885"/>
      <c r="R292" s="1885"/>
      <c r="S292" s="46"/>
      <c r="T292" s="46" t="s">
        <v>1176</v>
      </c>
      <c r="U292" s="462"/>
      <c r="V292" s="46"/>
      <c r="W292" s="46"/>
      <c r="X292" s="46"/>
      <c r="Y292" s="46"/>
      <c r="Z292" s="462"/>
      <c r="AA292" s="1869" t="s">
        <v>1178</v>
      </c>
      <c r="AB292" s="1869"/>
      <c r="AC292" s="1869"/>
      <c r="AD292" s="1869"/>
      <c r="AE292" s="1869"/>
      <c r="AF292" s="1869"/>
      <c r="AG292" s="1885"/>
      <c r="AH292" s="1885"/>
      <c r="AI292" s="1885"/>
      <c r="AJ292" s="1885"/>
      <c r="AK292" s="1885"/>
      <c r="AL292" s="462"/>
      <c r="AZ292" s="462"/>
      <c r="BA292" s="462"/>
      <c r="BB292" s="462"/>
      <c r="BC292" s="462"/>
      <c r="BD292" s="462"/>
      <c r="BE292" s="462"/>
      <c r="BF292" s="462"/>
      <c r="BG292" s="462"/>
      <c r="BH292" s="462"/>
      <c r="BI292" s="462"/>
      <c r="BJ292" s="462"/>
      <c r="BK292" s="462"/>
      <c r="BL292" s="462"/>
      <c r="BM292" s="462"/>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2"/>
      <c r="V293" s="46"/>
      <c r="W293" s="46"/>
      <c r="X293" s="46"/>
      <c r="Y293" s="46"/>
      <c r="Z293" s="462"/>
      <c r="AA293" s="46"/>
      <c r="AB293" s="46"/>
      <c r="AC293" s="46"/>
      <c r="AD293" s="46"/>
      <c r="AE293" s="46"/>
      <c r="AF293" s="46"/>
      <c r="AG293" s="46"/>
      <c r="AH293" s="46"/>
      <c r="AI293" s="46"/>
      <c r="AJ293" s="46"/>
      <c r="AK293" s="46"/>
      <c r="AL293" s="462"/>
      <c r="AZ293" s="462"/>
      <c r="BA293" s="462"/>
      <c r="BB293" s="462"/>
      <c r="BC293" s="462"/>
      <c r="BD293" s="462"/>
      <c r="BE293" s="462"/>
      <c r="BF293" s="462"/>
      <c r="BG293" s="462"/>
      <c r="BH293" s="462"/>
      <c r="BI293" s="462"/>
      <c r="BJ293" s="462"/>
      <c r="BK293" s="462"/>
      <c r="BL293" s="462"/>
      <c r="BM293" s="462"/>
      <c r="BN293" s="46"/>
    </row>
    <row r="294" spans="2:66" ht="12.75">
      <c r="B294" s="46" t="s">
        <v>1179</v>
      </c>
      <c r="C294" s="46"/>
      <c r="D294" s="46"/>
      <c r="E294" s="46"/>
      <c r="F294" s="46"/>
      <c r="G294" s="462"/>
      <c r="H294" s="1885" t="s">
        <v>1180</v>
      </c>
      <c r="I294" s="1885"/>
      <c r="J294" s="1885"/>
      <c r="K294" s="1885"/>
      <c r="L294" s="1885"/>
      <c r="M294" s="1885"/>
      <c r="N294" s="1885"/>
      <c r="O294" s="1885"/>
      <c r="P294" s="1885"/>
      <c r="Q294" s="1885"/>
      <c r="R294" s="1885"/>
      <c r="S294" s="462"/>
      <c r="T294" s="46" t="s">
        <v>1181</v>
      </c>
      <c r="U294" s="462"/>
      <c r="V294" s="46"/>
      <c r="W294" s="46"/>
      <c r="X294" s="46"/>
      <c r="Y294" s="46"/>
      <c r="Z294" s="462"/>
      <c r="AA294" s="2124" t="s">
        <v>1182</v>
      </c>
      <c r="AB294" s="1885"/>
      <c r="AC294" s="1885"/>
      <c r="AD294" s="1885"/>
      <c r="AE294" s="1885"/>
      <c r="AF294" s="1885"/>
      <c r="AG294" s="1885"/>
      <c r="AH294" s="1885"/>
      <c r="AI294" s="1885"/>
      <c r="AJ294" s="1885"/>
      <c r="AK294" s="1885"/>
      <c r="AL294" s="462"/>
      <c r="AZ294" s="462"/>
      <c r="BA294" s="462"/>
      <c r="BB294" s="462"/>
      <c r="BC294" s="462"/>
      <c r="BD294" s="462"/>
      <c r="BE294" s="462"/>
      <c r="BF294" s="462"/>
      <c r="BG294" s="462"/>
      <c r="BH294" s="462"/>
      <c r="BI294" s="462"/>
      <c r="BJ294" s="462"/>
      <c r="BK294" s="462"/>
      <c r="BL294" s="462"/>
      <c r="BM294" s="462"/>
      <c r="BN294" s="46"/>
    </row>
    <row r="295" spans="2:66" ht="12.75">
      <c r="B295" s="46" t="s">
        <v>1166</v>
      </c>
      <c r="C295" s="46"/>
      <c r="D295" s="46"/>
      <c r="E295" s="46"/>
      <c r="F295" s="46"/>
      <c r="G295" s="462"/>
      <c r="H295" s="1869" t="s">
        <v>1183</v>
      </c>
      <c r="I295" s="1869"/>
      <c r="J295" s="1869"/>
      <c r="K295" s="1869"/>
      <c r="L295" s="1869"/>
      <c r="M295" s="1869"/>
      <c r="N295" s="1869"/>
      <c r="O295" s="1869"/>
      <c r="P295" s="1869"/>
      <c r="Q295" s="1869"/>
      <c r="R295" s="1869"/>
      <c r="S295" s="462"/>
      <c r="T295" s="46" t="s">
        <v>1166</v>
      </c>
      <c r="U295" s="462"/>
      <c r="V295" s="46"/>
      <c r="W295" s="46"/>
      <c r="X295" s="46"/>
      <c r="Y295" s="46"/>
      <c r="Z295" s="462"/>
      <c r="AA295" s="1869"/>
      <c r="AB295" s="1869"/>
      <c r="AC295" s="1869"/>
      <c r="AD295" s="1869"/>
      <c r="AE295" s="1869"/>
      <c r="AF295" s="1869"/>
      <c r="AG295" s="1869"/>
      <c r="AH295" s="1869"/>
      <c r="AI295" s="1869"/>
      <c r="AJ295" s="1869"/>
      <c r="AK295" s="1869"/>
      <c r="AL295" s="462"/>
      <c r="AZ295" s="462"/>
      <c r="BA295" s="462"/>
      <c r="BB295" s="462"/>
      <c r="BC295" s="462"/>
      <c r="BD295" s="462"/>
      <c r="BE295" s="462"/>
      <c r="BF295" s="462"/>
      <c r="BG295" s="462"/>
      <c r="BH295" s="462"/>
      <c r="BI295" s="462"/>
      <c r="BJ295" s="462"/>
      <c r="BK295" s="462"/>
      <c r="BL295" s="462"/>
      <c r="BM295" s="462"/>
      <c r="BN295" s="46"/>
    </row>
    <row r="296" spans="2:66" ht="12.75">
      <c r="B296" s="46" t="s">
        <v>1168</v>
      </c>
      <c r="C296" s="46"/>
      <c r="D296" s="46"/>
      <c r="E296" s="46"/>
      <c r="F296" s="46"/>
      <c r="G296" s="462"/>
      <c r="H296" s="1869" t="s">
        <v>1184</v>
      </c>
      <c r="I296" s="1869"/>
      <c r="J296" s="1869"/>
      <c r="K296" s="1869"/>
      <c r="L296" s="1869"/>
      <c r="M296" s="1869"/>
      <c r="N296" s="1869"/>
      <c r="O296" s="1869"/>
      <c r="P296" s="1869"/>
      <c r="Q296" s="1869"/>
      <c r="R296" s="1869"/>
      <c r="S296" s="462"/>
      <c r="T296" s="46" t="s">
        <v>1170</v>
      </c>
      <c r="U296" s="462"/>
      <c r="V296" s="46"/>
      <c r="W296" s="46"/>
      <c r="X296" s="46"/>
      <c r="Y296" s="46"/>
      <c r="Z296" s="462"/>
      <c r="AA296" s="1869"/>
      <c r="AB296" s="1869"/>
      <c r="AC296" s="1869"/>
      <c r="AD296" s="1869"/>
      <c r="AE296" s="1869"/>
      <c r="AF296" s="1869"/>
      <c r="AG296" s="1869"/>
      <c r="AH296" s="1869"/>
      <c r="AI296" s="1869"/>
      <c r="AJ296" s="1869"/>
      <c r="AK296" s="1869"/>
      <c r="AL296" s="462"/>
      <c r="AZ296" s="462"/>
      <c r="BA296" s="462"/>
      <c r="BB296" s="462"/>
      <c r="BC296" s="462"/>
      <c r="BD296" s="462"/>
      <c r="BE296" s="462"/>
      <c r="BF296" s="462"/>
      <c r="BG296" s="462"/>
      <c r="BH296" s="462"/>
      <c r="BI296" s="462"/>
      <c r="BJ296" s="462"/>
      <c r="BK296" s="462"/>
      <c r="BL296" s="462"/>
      <c r="BM296" s="462"/>
      <c r="BN296" s="46"/>
    </row>
    <row r="297" spans="2:66" ht="12.75">
      <c r="B297" s="46" t="s">
        <v>1119</v>
      </c>
      <c r="C297" s="46"/>
      <c r="D297" s="46"/>
      <c r="E297" s="46"/>
      <c r="F297" s="46"/>
      <c r="G297" s="462"/>
      <c r="H297" s="1869" t="s">
        <v>1185</v>
      </c>
      <c r="I297" s="1869"/>
      <c r="J297" s="1869"/>
      <c r="K297" s="1869"/>
      <c r="L297" s="1869"/>
      <c r="M297" s="1869"/>
      <c r="N297" s="1869"/>
      <c r="O297" s="1869"/>
      <c r="P297" s="1869"/>
      <c r="Q297" s="1869"/>
      <c r="R297" s="1869"/>
      <c r="S297" s="462"/>
      <c r="T297" s="46" t="s">
        <v>1119</v>
      </c>
      <c r="U297" s="462"/>
      <c r="V297" s="46"/>
      <c r="W297" s="46"/>
      <c r="X297" s="46"/>
      <c r="Y297" s="46"/>
      <c r="Z297" s="462"/>
      <c r="AA297" s="1869"/>
      <c r="AB297" s="1869"/>
      <c r="AC297" s="1869"/>
      <c r="AD297" s="1869"/>
      <c r="AE297" s="1869"/>
      <c r="AF297" s="1869"/>
      <c r="AG297" s="1869"/>
      <c r="AH297" s="1869"/>
      <c r="AI297" s="1869"/>
      <c r="AJ297" s="1869"/>
      <c r="AK297" s="1869"/>
      <c r="AL297" s="462"/>
      <c r="AZ297" s="462"/>
      <c r="BA297" s="462"/>
      <c r="BB297" s="462"/>
      <c r="BC297" s="462"/>
      <c r="BD297" s="462"/>
      <c r="BE297" s="462"/>
      <c r="BF297" s="462"/>
      <c r="BG297" s="462"/>
      <c r="BH297" s="462"/>
      <c r="BI297" s="462"/>
      <c r="BJ297" s="462"/>
      <c r="BK297" s="462"/>
      <c r="BL297" s="462"/>
      <c r="BM297" s="462"/>
      <c r="BN297" s="46"/>
    </row>
    <row r="298" spans="2:66" ht="12.75">
      <c r="B298" s="46" t="s">
        <v>1121</v>
      </c>
      <c r="C298" s="46"/>
      <c r="D298" s="46"/>
      <c r="E298" s="46"/>
      <c r="F298" s="46"/>
      <c r="G298" s="46"/>
      <c r="H298" s="2168" t="s">
        <v>1186</v>
      </c>
      <c r="I298" s="2168"/>
      <c r="J298" s="2168"/>
      <c r="K298" s="2168"/>
      <c r="L298" s="2168"/>
      <c r="M298" s="2168"/>
      <c r="N298" s="46" t="s">
        <v>1123</v>
      </c>
      <c r="O298" s="46"/>
      <c r="P298" s="2124"/>
      <c r="Q298" s="2124"/>
      <c r="R298" s="2124"/>
      <c r="S298" s="46"/>
      <c r="T298" s="46" t="s">
        <v>1121</v>
      </c>
      <c r="U298" s="462"/>
      <c r="V298" s="46"/>
      <c r="W298" s="46"/>
      <c r="X298" s="46"/>
      <c r="Y298" s="46"/>
      <c r="Z298" s="462"/>
      <c r="AA298" s="2168"/>
      <c r="AB298" s="2168"/>
      <c r="AC298" s="2168"/>
      <c r="AD298" s="2168"/>
      <c r="AE298" s="2168"/>
      <c r="AF298" s="2168"/>
      <c r="AG298" s="46" t="s">
        <v>1123</v>
      </c>
      <c r="AH298" s="46"/>
      <c r="AI298" s="2124"/>
      <c r="AJ298" s="2124"/>
      <c r="AK298" s="2124"/>
      <c r="AL298" s="462"/>
      <c r="AZ298" s="462"/>
      <c r="BA298" s="462"/>
      <c r="BB298" s="462"/>
      <c r="BC298" s="462"/>
      <c r="BD298" s="462"/>
      <c r="BE298" s="462"/>
      <c r="BF298" s="462"/>
      <c r="BG298" s="462"/>
      <c r="BH298" s="462"/>
      <c r="BI298" s="462"/>
      <c r="BJ298" s="462"/>
      <c r="BK298" s="462"/>
      <c r="BL298" s="462"/>
      <c r="BM298" s="462"/>
      <c r="BN298" s="46"/>
    </row>
    <row r="299" spans="2:66" ht="12.75" customHeight="1">
      <c r="B299" s="46" t="s">
        <v>1124</v>
      </c>
      <c r="C299" s="46"/>
      <c r="D299" s="46"/>
      <c r="E299" s="46"/>
      <c r="F299" s="46"/>
      <c r="G299" s="46"/>
      <c r="H299" s="1913"/>
      <c r="I299" s="1913"/>
      <c r="J299" s="1913"/>
      <c r="K299" s="1913"/>
      <c r="L299" s="1913"/>
      <c r="M299" s="1913"/>
      <c r="N299" s="152"/>
      <c r="O299" s="152"/>
      <c r="P299" s="160"/>
      <c r="Q299" s="160"/>
      <c r="R299" s="160"/>
      <c r="S299" s="46"/>
      <c r="T299" s="46" t="s">
        <v>1124</v>
      </c>
      <c r="U299" s="462"/>
      <c r="V299" s="46"/>
      <c r="W299" s="46"/>
      <c r="X299" s="46"/>
      <c r="Y299" s="46"/>
      <c r="Z299" s="462"/>
      <c r="AA299" s="1913"/>
      <c r="AB299" s="1913"/>
      <c r="AC299" s="1913"/>
      <c r="AD299" s="1913"/>
      <c r="AE299" s="1913"/>
      <c r="AF299" s="1913"/>
      <c r="AG299" s="152"/>
      <c r="AH299" s="152"/>
      <c r="AI299" s="160"/>
      <c r="AJ299" s="160"/>
      <c r="AK299" s="160"/>
      <c r="AL299" s="462"/>
      <c r="AZ299" s="462"/>
      <c r="BA299" s="462"/>
      <c r="BB299" s="462"/>
      <c r="BC299" s="462"/>
      <c r="BD299" s="462"/>
      <c r="BE299" s="462"/>
      <c r="BF299" s="462"/>
      <c r="BG299" s="462"/>
      <c r="BH299" s="462"/>
      <c r="BI299" s="462"/>
      <c r="BJ299" s="462"/>
      <c r="BK299" s="462"/>
      <c r="BL299" s="462"/>
      <c r="BM299" s="462"/>
      <c r="BN299" s="46"/>
    </row>
    <row r="300" spans="2:66" ht="12.75" customHeight="1">
      <c r="B300" s="46" t="s">
        <v>1176</v>
      </c>
      <c r="C300" s="46"/>
      <c r="D300" s="46"/>
      <c r="E300" s="46"/>
      <c r="F300" s="46"/>
      <c r="G300" s="46"/>
      <c r="H300" s="1869" t="s">
        <v>1187</v>
      </c>
      <c r="I300" s="1869"/>
      <c r="J300" s="1869"/>
      <c r="K300" s="1869"/>
      <c r="L300" s="1869"/>
      <c r="M300" s="1869"/>
      <c r="N300" s="1885"/>
      <c r="O300" s="1885"/>
      <c r="P300" s="1885"/>
      <c r="Q300" s="1885"/>
      <c r="R300" s="1885"/>
      <c r="S300" s="46"/>
      <c r="T300" s="46" t="s">
        <v>1176</v>
      </c>
      <c r="U300" s="462"/>
      <c r="V300" s="46"/>
      <c r="W300" s="46"/>
      <c r="X300" s="46"/>
      <c r="Y300" s="46"/>
      <c r="Z300" s="462"/>
      <c r="AA300" s="1869"/>
      <c r="AB300" s="1869"/>
      <c r="AC300" s="1869"/>
      <c r="AD300" s="1869"/>
      <c r="AE300" s="1869"/>
      <c r="AF300" s="1869"/>
      <c r="AG300" s="1885"/>
      <c r="AH300" s="1885"/>
      <c r="AI300" s="1885"/>
      <c r="AJ300" s="1885"/>
      <c r="AK300" s="1885"/>
      <c r="AL300" s="462"/>
      <c r="AZ300" s="462"/>
      <c r="BA300" s="462"/>
      <c r="BB300" s="462"/>
      <c r="BC300" s="462"/>
      <c r="BD300" s="462"/>
      <c r="BE300" s="462"/>
      <c r="BF300" s="462"/>
      <c r="BG300" s="462"/>
      <c r="BH300" s="462"/>
      <c r="BI300" s="462"/>
      <c r="BJ300" s="462"/>
      <c r="BK300" s="462"/>
      <c r="BL300" s="462"/>
      <c r="BM300" s="462"/>
      <c r="BN300" s="46"/>
    </row>
    <row r="301" spans="2:66" ht="12.75" customHeight="1">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Z301" s="462"/>
      <c r="BA301" s="462"/>
      <c r="BB301" s="462"/>
      <c r="BC301" s="462"/>
      <c r="BD301" s="462"/>
      <c r="BE301" s="462"/>
      <c r="BF301" s="462"/>
      <c r="BG301" s="462"/>
      <c r="BH301" s="462"/>
      <c r="BI301" s="462"/>
      <c r="BJ301" s="462"/>
      <c r="BK301" s="462"/>
      <c r="BL301" s="462"/>
      <c r="BM301" s="462"/>
      <c r="BN301" s="46"/>
    </row>
    <row r="302" spans="2:66" ht="12.75" customHeight="1">
      <c r="B302" s="46" t="s">
        <v>1188</v>
      </c>
      <c r="C302" s="46"/>
      <c r="D302" s="46"/>
      <c r="E302" s="46"/>
      <c r="F302" s="46"/>
      <c r="G302" s="462"/>
      <c r="H302" s="1885" t="s">
        <v>1189</v>
      </c>
      <c r="I302" s="1885"/>
      <c r="J302" s="1885"/>
      <c r="K302" s="1885"/>
      <c r="L302" s="1885"/>
      <c r="M302" s="1885"/>
      <c r="N302" s="1885"/>
      <c r="O302" s="1885"/>
      <c r="P302" s="1885"/>
      <c r="Q302" s="1885"/>
      <c r="R302" s="1885"/>
      <c r="S302" s="462"/>
      <c r="T302" s="46" t="s">
        <v>1190</v>
      </c>
      <c r="U302" s="462"/>
      <c r="V302" s="46"/>
      <c r="W302" s="46"/>
      <c r="X302" s="46"/>
      <c r="Y302" s="46"/>
      <c r="Z302" s="462"/>
      <c r="AA302" s="1885" t="s">
        <v>1191</v>
      </c>
      <c r="AB302" s="1885"/>
      <c r="AC302" s="1885"/>
      <c r="AD302" s="1885"/>
      <c r="AE302" s="1885"/>
      <c r="AF302" s="1885"/>
      <c r="AG302" s="1885"/>
      <c r="AH302" s="1885"/>
      <c r="AI302" s="1885"/>
      <c r="AJ302" s="1885"/>
      <c r="AK302" s="1885"/>
      <c r="AL302" s="462"/>
      <c r="AZ302" s="462"/>
      <c r="BA302" s="462"/>
      <c r="BB302" s="462"/>
      <c r="BC302" s="462"/>
      <c r="BD302" s="462"/>
      <c r="BE302" s="462"/>
      <c r="BF302" s="462"/>
      <c r="BG302" s="462"/>
      <c r="BH302" s="462"/>
      <c r="BI302" s="462"/>
      <c r="BJ302" s="462"/>
      <c r="BK302" s="462"/>
      <c r="BL302" s="462"/>
      <c r="BM302" s="462"/>
      <c r="BN302" s="46"/>
    </row>
    <row r="303" spans="2:66" ht="12.75">
      <c r="B303" s="46" t="s">
        <v>1166</v>
      </c>
      <c r="C303" s="46"/>
      <c r="D303" s="46"/>
      <c r="E303" s="46"/>
      <c r="F303" s="46"/>
      <c r="G303" s="462"/>
      <c r="H303" s="1869" t="s">
        <v>1192</v>
      </c>
      <c r="I303" s="1869"/>
      <c r="J303" s="1869"/>
      <c r="K303" s="1869"/>
      <c r="L303" s="1869"/>
      <c r="M303" s="1869"/>
      <c r="N303" s="1869"/>
      <c r="O303" s="1869"/>
      <c r="P303" s="1869"/>
      <c r="Q303" s="1869"/>
      <c r="R303" s="1869"/>
      <c r="S303" s="462"/>
      <c r="T303" s="46" t="s">
        <v>1166</v>
      </c>
      <c r="U303" s="462"/>
      <c r="V303" s="46"/>
      <c r="W303" s="46"/>
      <c r="X303" s="46"/>
      <c r="Y303" s="46"/>
      <c r="Z303" s="462"/>
      <c r="AA303" s="1869" t="s">
        <v>1193</v>
      </c>
      <c r="AB303" s="1869"/>
      <c r="AC303" s="1869"/>
      <c r="AD303" s="1869"/>
      <c r="AE303" s="1869"/>
      <c r="AF303" s="1869"/>
      <c r="AG303" s="1869"/>
      <c r="AH303" s="1869"/>
      <c r="AI303" s="1869"/>
      <c r="AJ303" s="1869"/>
      <c r="AK303" s="1869"/>
      <c r="AL303" s="462"/>
      <c r="AZ303" s="462"/>
      <c r="BA303" s="462"/>
      <c r="BB303" s="462"/>
      <c r="BC303" s="462"/>
      <c r="BD303" s="462"/>
      <c r="BE303" s="462"/>
      <c r="BF303" s="462"/>
      <c r="BG303" s="462"/>
      <c r="BH303" s="462"/>
      <c r="BI303" s="462"/>
      <c r="BJ303" s="462"/>
      <c r="BK303" s="462"/>
      <c r="BL303" s="462"/>
      <c r="BM303" s="462"/>
      <c r="BN303" s="46"/>
    </row>
    <row r="304" spans="2:66" ht="12.75">
      <c r="B304" s="46" t="s">
        <v>1168</v>
      </c>
      <c r="C304" s="46"/>
      <c r="D304" s="46"/>
      <c r="E304" s="46"/>
      <c r="F304" s="46"/>
      <c r="G304" s="462"/>
      <c r="H304" s="1869" t="s">
        <v>1171</v>
      </c>
      <c r="I304" s="1869"/>
      <c r="J304" s="1869"/>
      <c r="K304" s="1869"/>
      <c r="L304" s="1869"/>
      <c r="M304" s="1869"/>
      <c r="N304" s="1869"/>
      <c r="O304" s="1869"/>
      <c r="P304" s="1869"/>
      <c r="Q304" s="1869"/>
      <c r="R304" s="1869"/>
      <c r="S304" s="462"/>
      <c r="T304" s="46" t="s">
        <v>1170</v>
      </c>
      <c r="U304" s="462"/>
      <c r="V304" s="46"/>
      <c r="W304" s="46"/>
      <c r="X304" s="46"/>
      <c r="Y304" s="46"/>
      <c r="Z304" s="462"/>
      <c r="AA304" s="1869" t="s">
        <v>1194</v>
      </c>
      <c r="AB304" s="1869"/>
      <c r="AC304" s="1869"/>
      <c r="AD304" s="1869"/>
      <c r="AE304" s="1869"/>
      <c r="AF304" s="1869"/>
      <c r="AG304" s="1869"/>
      <c r="AH304" s="1869"/>
      <c r="AI304" s="1869"/>
      <c r="AJ304" s="1869"/>
      <c r="AK304" s="1869"/>
      <c r="AL304" s="462"/>
      <c r="AZ304" s="462"/>
      <c r="BA304" s="462"/>
      <c r="BB304" s="462"/>
      <c r="BC304" s="462"/>
      <c r="BD304" s="462"/>
      <c r="BE304" s="462"/>
      <c r="BF304" s="462"/>
      <c r="BG304" s="462"/>
      <c r="BH304" s="462"/>
      <c r="BI304" s="462"/>
      <c r="BJ304" s="462"/>
      <c r="BK304" s="462"/>
      <c r="BL304" s="462"/>
      <c r="BM304" s="462"/>
      <c r="BN304" s="46"/>
    </row>
    <row r="305" spans="2:66" ht="12.75">
      <c r="B305" s="46" t="s">
        <v>1119</v>
      </c>
      <c r="C305" s="46"/>
      <c r="D305" s="46"/>
      <c r="E305" s="46"/>
      <c r="F305" s="46"/>
      <c r="G305" s="462"/>
      <c r="H305" s="1869" t="s">
        <v>1195</v>
      </c>
      <c r="I305" s="1869"/>
      <c r="J305" s="1869"/>
      <c r="K305" s="1869"/>
      <c r="L305" s="1869"/>
      <c r="M305" s="1869"/>
      <c r="N305" s="1869"/>
      <c r="O305" s="1869"/>
      <c r="P305" s="1869"/>
      <c r="Q305" s="1869"/>
      <c r="R305" s="1869"/>
      <c r="S305" s="462"/>
      <c r="T305" s="46" t="s">
        <v>1119</v>
      </c>
      <c r="U305" s="462"/>
      <c r="V305" s="46"/>
      <c r="W305" s="46"/>
      <c r="X305" s="46"/>
      <c r="Y305" s="46"/>
      <c r="Z305" s="462"/>
      <c r="AA305" s="1869" t="s">
        <v>1196</v>
      </c>
      <c r="AB305" s="1869"/>
      <c r="AC305" s="1869"/>
      <c r="AD305" s="1869"/>
      <c r="AE305" s="1869"/>
      <c r="AF305" s="1869"/>
      <c r="AG305" s="1869"/>
      <c r="AH305" s="1869"/>
      <c r="AI305" s="1869"/>
      <c r="AJ305" s="1869"/>
      <c r="AK305" s="1869"/>
      <c r="AL305" s="462"/>
      <c r="AZ305" s="462"/>
      <c r="BA305" s="462"/>
      <c r="BB305" s="462"/>
      <c r="BC305" s="462"/>
      <c r="BD305" s="462"/>
      <c r="BE305" s="462"/>
      <c r="BF305" s="462"/>
      <c r="BG305" s="462"/>
      <c r="BH305" s="462"/>
      <c r="BI305" s="462"/>
      <c r="BJ305" s="462"/>
      <c r="BK305" s="462"/>
      <c r="BL305" s="462"/>
      <c r="BM305" s="462"/>
      <c r="BN305" s="46"/>
    </row>
    <row r="306" spans="2:66" ht="12.75">
      <c r="B306" s="46" t="s">
        <v>1121</v>
      </c>
      <c r="C306" s="46"/>
      <c r="D306" s="46"/>
      <c r="E306" s="46"/>
      <c r="F306" s="46"/>
      <c r="G306" s="46"/>
      <c r="H306" s="2168" t="s">
        <v>1197</v>
      </c>
      <c r="I306" s="2168"/>
      <c r="J306" s="2168"/>
      <c r="K306" s="2168"/>
      <c r="L306" s="2168"/>
      <c r="M306" s="2168"/>
      <c r="N306" s="46" t="s">
        <v>1123</v>
      </c>
      <c r="O306" s="46"/>
      <c r="P306" s="2124"/>
      <c r="Q306" s="2124"/>
      <c r="R306" s="2124"/>
      <c r="S306" s="46"/>
      <c r="T306" s="46" t="s">
        <v>1121</v>
      </c>
      <c r="U306" s="462"/>
      <c r="V306" s="46"/>
      <c r="W306" s="46"/>
      <c r="X306" s="46"/>
      <c r="Y306" s="46"/>
      <c r="Z306" s="462"/>
      <c r="AA306" s="2168" t="s">
        <v>1198</v>
      </c>
      <c r="AB306" s="2168"/>
      <c r="AC306" s="2168"/>
      <c r="AD306" s="2168"/>
      <c r="AE306" s="2168"/>
      <c r="AF306" s="2168"/>
      <c r="AG306" s="46" t="s">
        <v>1123</v>
      </c>
      <c r="AH306" s="46"/>
      <c r="AI306" s="2124"/>
      <c r="AJ306" s="2124"/>
      <c r="AK306" s="2124"/>
      <c r="AL306" s="462"/>
      <c r="AZ306" s="462"/>
      <c r="BA306" s="462"/>
      <c r="BB306" s="462"/>
      <c r="BC306" s="462"/>
      <c r="BD306" s="462"/>
      <c r="BE306" s="462"/>
      <c r="BF306" s="462"/>
      <c r="BG306" s="462"/>
      <c r="BH306" s="462"/>
      <c r="BI306" s="462"/>
      <c r="BJ306" s="462"/>
      <c r="BK306" s="462"/>
      <c r="BL306" s="462"/>
      <c r="BM306" s="462"/>
      <c r="BN306" s="46"/>
    </row>
    <row r="307" spans="2:66" ht="12.75">
      <c r="B307" s="46" t="s">
        <v>1124</v>
      </c>
      <c r="C307" s="46"/>
      <c r="D307" s="46"/>
      <c r="E307" s="46"/>
      <c r="F307" s="46"/>
      <c r="G307" s="46"/>
      <c r="H307" s="1913" t="s">
        <v>1199</v>
      </c>
      <c r="I307" s="1913"/>
      <c r="J307" s="1913"/>
      <c r="K307" s="1913"/>
      <c r="L307" s="1913"/>
      <c r="M307" s="1913"/>
      <c r="N307" s="152"/>
      <c r="O307" s="152"/>
      <c r="P307" s="160"/>
      <c r="Q307" s="160"/>
      <c r="R307" s="160"/>
      <c r="S307" s="46"/>
      <c r="T307" s="46" t="s">
        <v>1124</v>
      </c>
      <c r="U307" s="462"/>
      <c r="V307" s="46"/>
      <c r="W307" s="46"/>
      <c r="X307" s="46"/>
      <c r="Y307" s="46"/>
      <c r="Z307" s="462"/>
      <c r="AA307" s="1913" t="s">
        <v>1200</v>
      </c>
      <c r="AB307" s="1913"/>
      <c r="AC307" s="1913"/>
      <c r="AD307" s="1913"/>
      <c r="AE307" s="1913"/>
      <c r="AF307" s="1913"/>
      <c r="AG307" s="152"/>
      <c r="AH307" s="152"/>
      <c r="AI307" s="160"/>
      <c r="AJ307" s="160"/>
      <c r="AK307" s="160"/>
      <c r="AL307" s="462"/>
      <c r="AZ307" s="462"/>
      <c r="BA307" s="462"/>
      <c r="BB307" s="462"/>
      <c r="BC307" s="462"/>
      <c r="BD307" s="462"/>
      <c r="BE307" s="462"/>
      <c r="BF307" s="462"/>
      <c r="BG307" s="462"/>
      <c r="BH307" s="462"/>
      <c r="BI307" s="462"/>
      <c r="BJ307" s="462"/>
      <c r="BK307" s="462"/>
      <c r="BL307" s="462"/>
      <c r="BM307" s="462"/>
      <c r="BN307" s="46"/>
    </row>
    <row r="308" spans="2:66" ht="12.75">
      <c r="B308" s="46" t="s">
        <v>1176</v>
      </c>
      <c r="C308" s="46"/>
      <c r="D308" s="46"/>
      <c r="E308" s="46"/>
      <c r="F308" s="46"/>
      <c r="G308" s="46"/>
      <c r="H308" s="1869" t="s">
        <v>1201</v>
      </c>
      <c r="I308" s="1869"/>
      <c r="J308" s="1869"/>
      <c r="K308" s="1869"/>
      <c r="L308" s="1869"/>
      <c r="M308" s="1869"/>
      <c r="N308" s="1885"/>
      <c r="O308" s="1885"/>
      <c r="P308" s="1885"/>
      <c r="Q308" s="1885"/>
      <c r="R308" s="1885"/>
      <c r="S308" s="46"/>
      <c r="T308" s="46" t="s">
        <v>1176</v>
      </c>
      <c r="U308" s="462"/>
      <c r="V308" s="46"/>
      <c r="W308" s="46"/>
      <c r="X308" s="46"/>
      <c r="Y308" s="46"/>
      <c r="Z308" s="462"/>
      <c r="AA308" s="1869" t="s">
        <v>1202</v>
      </c>
      <c r="AB308" s="1869"/>
      <c r="AC308" s="1869"/>
      <c r="AD308" s="1869"/>
      <c r="AE308" s="1869"/>
      <c r="AF308" s="1869"/>
      <c r="AG308" s="1885"/>
      <c r="AH308" s="1885"/>
      <c r="AI308" s="1885"/>
      <c r="AJ308" s="1885"/>
      <c r="AK308" s="1885"/>
      <c r="AL308" s="462"/>
      <c r="AZ308" s="462"/>
      <c r="BA308" s="462"/>
      <c r="BB308" s="462"/>
      <c r="BC308" s="462"/>
      <c r="BD308" s="462"/>
      <c r="BE308" s="462"/>
      <c r="BF308" s="462"/>
      <c r="BG308" s="462"/>
      <c r="BH308" s="462"/>
      <c r="BI308" s="462"/>
      <c r="BJ308" s="462"/>
      <c r="BK308" s="462"/>
      <c r="BL308" s="462"/>
      <c r="BM308" s="462"/>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2"/>
      <c r="V309" s="46"/>
      <c r="W309" s="46"/>
      <c r="X309" s="46"/>
      <c r="Y309" s="46"/>
      <c r="Z309" s="462"/>
      <c r="AA309" s="11"/>
      <c r="AB309" s="11"/>
      <c r="AC309" s="11"/>
      <c r="AD309" s="11"/>
      <c r="AE309" s="11"/>
      <c r="AF309" s="11"/>
      <c r="AG309" s="11"/>
      <c r="AH309" s="11"/>
      <c r="AI309" s="11"/>
      <c r="AJ309" s="11"/>
      <c r="AK309" s="11"/>
      <c r="AL309" s="462"/>
      <c r="AZ309" s="462"/>
      <c r="BA309" s="462"/>
      <c r="BB309" s="462"/>
      <c r="BC309" s="462"/>
      <c r="BD309" s="462"/>
      <c r="BE309" s="462"/>
      <c r="BF309" s="462"/>
      <c r="BG309" s="462"/>
      <c r="BH309" s="462"/>
      <c r="BI309" s="462"/>
      <c r="BJ309" s="462"/>
      <c r="BK309" s="462"/>
      <c r="BL309" s="462"/>
      <c r="BM309" s="462"/>
      <c r="BN309" s="46"/>
    </row>
    <row r="310" spans="2:66" ht="12.75">
      <c r="B310" s="46" t="s">
        <v>1203</v>
      </c>
      <c r="C310" s="46"/>
      <c r="D310" s="46"/>
      <c r="E310" s="46"/>
      <c r="F310" s="46"/>
      <c r="G310" s="462"/>
      <c r="H310" s="1885" t="s">
        <v>1189</v>
      </c>
      <c r="I310" s="1885"/>
      <c r="J310" s="1885"/>
      <c r="K310" s="1885"/>
      <c r="L310" s="1885"/>
      <c r="M310" s="1885"/>
      <c r="N310" s="1885"/>
      <c r="O310" s="1885"/>
      <c r="P310" s="1885"/>
      <c r="Q310" s="1885"/>
      <c r="R310" s="1885"/>
      <c r="S310" s="46"/>
      <c r="T310" s="46" t="s">
        <v>1204</v>
      </c>
      <c r="U310" s="462"/>
      <c r="V310" s="46"/>
      <c r="W310" s="46"/>
      <c r="X310" s="46"/>
      <c r="Y310" s="46"/>
      <c r="Z310" s="462"/>
      <c r="AA310" s="2124" t="s">
        <v>1182</v>
      </c>
      <c r="AB310" s="1885"/>
      <c r="AC310" s="1885"/>
      <c r="AD310" s="1885"/>
      <c r="AE310" s="1885"/>
      <c r="AF310" s="1885"/>
      <c r="AG310" s="1885"/>
      <c r="AH310" s="1885"/>
      <c r="AI310" s="1885"/>
      <c r="AJ310" s="1885"/>
      <c r="AK310" s="1885"/>
      <c r="AL310" s="462"/>
      <c r="AZ310" s="462"/>
      <c r="BA310" s="462"/>
      <c r="BB310" s="462"/>
      <c r="BC310" s="462"/>
      <c r="BD310" s="462"/>
      <c r="BE310" s="462"/>
      <c r="BF310" s="462"/>
      <c r="BG310" s="462"/>
      <c r="BH310" s="462"/>
      <c r="BI310" s="462"/>
      <c r="BJ310" s="462"/>
      <c r="BK310" s="462"/>
      <c r="BL310" s="462"/>
      <c r="BM310" s="462"/>
      <c r="BN310" s="46"/>
    </row>
    <row r="311" spans="2:66" ht="12.75">
      <c r="B311" s="46" t="s">
        <v>1166</v>
      </c>
      <c r="C311" s="46"/>
      <c r="D311" s="46"/>
      <c r="E311" s="46"/>
      <c r="F311" s="46"/>
      <c r="G311" s="462"/>
      <c r="H311" s="1869" t="s">
        <v>1192</v>
      </c>
      <c r="I311" s="1869"/>
      <c r="J311" s="1869"/>
      <c r="K311" s="1869"/>
      <c r="L311" s="1869"/>
      <c r="M311" s="1869"/>
      <c r="N311" s="1869"/>
      <c r="O311" s="1869"/>
      <c r="P311" s="1869"/>
      <c r="Q311" s="1869"/>
      <c r="R311" s="1869"/>
      <c r="S311" s="46"/>
      <c r="T311" s="46" t="s">
        <v>1166</v>
      </c>
      <c r="U311" s="462"/>
      <c r="V311" s="46"/>
      <c r="W311" s="46"/>
      <c r="X311" s="46"/>
      <c r="Y311" s="46"/>
      <c r="Z311" s="462"/>
      <c r="AA311" s="1869"/>
      <c r="AB311" s="1869"/>
      <c r="AC311" s="1869"/>
      <c r="AD311" s="1869"/>
      <c r="AE311" s="1869"/>
      <c r="AF311" s="1869"/>
      <c r="AG311" s="1869"/>
      <c r="AH311" s="1869"/>
      <c r="AI311" s="1869"/>
      <c r="AJ311" s="1869"/>
      <c r="AK311" s="1869"/>
      <c r="AL311" s="462"/>
      <c r="AZ311" s="462"/>
      <c r="BA311" s="462"/>
      <c r="BB311" s="462"/>
      <c r="BC311" s="462"/>
      <c r="BD311" s="462"/>
      <c r="BE311" s="462"/>
      <c r="BF311" s="462"/>
      <c r="BG311" s="462"/>
      <c r="BH311" s="462"/>
      <c r="BI311" s="462"/>
      <c r="BJ311" s="462"/>
      <c r="BK311" s="462"/>
      <c r="BL311" s="462"/>
      <c r="BM311" s="462"/>
      <c r="BN311" s="46"/>
    </row>
    <row r="312" spans="2:66" ht="12.75" customHeight="1">
      <c r="B312" s="46" t="s">
        <v>1168</v>
      </c>
      <c r="C312" s="46"/>
      <c r="D312" s="46"/>
      <c r="E312" s="46"/>
      <c r="F312" s="46"/>
      <c r="G312" s="462"/>
      <c r="H312" s="1869" t="s">
        <v>1171</v>
      </c>
      <c r="I312" s="1869"/>
      <c r="J312" s="1869"/>
      <c r="K312" s="1869"/>
      <c r="L312" s="1869"/>
      <c r="M312" s="1869"/>
      <c r="N312" s="1869"/>
      <c r="O312" s="1869"/>
      <c r="P312" s="1869"/>
      <c r="Q312" s="1869"/>
      <c r="R312" s="1869"/>
      <c r="S312" s="46"/>
      <c r="T312" s="46" t="s">
        <v>1170</v>
      </c>
      <c r="U312" s="462"/>
      <c r="V312" s="46"/>
      <c r="W312" s="46"/>
      <c r="X312" s="46"/>
      <c r="Y312" s="46"/>
      <c r="Z312" s="462"/>
      <c r="AA312" s="1869"/>
      <c r="AB312" s="1869"/>
      <c r="AC312" s="1869"/>
      <c r="AD312" s="1869"/>
      <c r="AE312" s="1869"/>
      <c r="AF312" s="1869"/>
      <c r="AG312" s="1869"/>
      <c r="AH312" s="1869"/>
      <c r="AI312" s="1869"/>
      <c r="AJ312" s="1869"/>
      <c r="AK312" s="1869"/>
      <c r="AL312" s="462"/>
      <c r="AZ312" s="462"/>
      <c r="BA312" s="462"/>
      <c r="BB312" s="462"/>
      <c r="BC312" s="462"/>
      <c r="BD312" s="462"/>
      <c r="BE312" s="462"/>
      <c r="BF312" s="462"/>
      <c r="BG312" s="462"/>
      <c r="BH312" s="462"/>
      <c r="BI312" s="462"/>
      <c r="BJ312" s="462"/>
      <c r="BK312" s="462"/>
      <c r="BL312" s="462"/>
      <c r="BM312" s="462"/>
      <c r="BN312" s="46"/>
    </row>
    <row r="313" spans="2:66" ht="12.75">
      <c r="B313" s="46" t="s">
        <v>1119</v>
      </c>
      <c r="C313" s="46"/>
      <c r="D313" s="46"/>
      <c r="E313" s="46"/>
      <c r="F313" s="46"/>
      <c r="G313" s="462"/>
      <c r="H313" s="1869" t="s">
        <v>1195</v>
      </c>
      <c r="I313" s="1869"/>
      <c r="J313" s="1869"/>
      <c r="K313" s="1869"/>
      <c r="L313" s="1869"/>
      <c r="M313" s="1869"/>
      <c r="N313" s="1869"/>
      <c r="O313" s="1869"/>
      <c r="P313" s="1869"/>
      <c r="Q313" s="1869"/>
      <c r="R313" s="1869"/>
      <c r="S313" s="46"/>
      <c r="T313" s="46" t="s">
        <v>1119</v>
      </c>
      <c r="U313" s="462"/>
      <c r="V313" s="46"/>
      <c r="W313" s="46"/>
      <c r="X313" s="46"/>
      <c r="Y313" s="46"/>
      <c r="Z313" s="462"/>
      <c r="AA313" s="1869"/>
      <c r="AB313" s="1869"/>
      <c r="AC313" s="1869"/>
      <c r="AD313" s="1869"/>
      <c r="AE313" s="1869"/>
      <c r="AF313" s="1869"/>
      <c r="AG313" s="1869"/>
      <c r="AH313" s="1869"/>
      <c r="AI313" s="1869"/>
      <c r="AJ313" s="1869"/>
      <c r="AK313" s="1869"/>
      <c r="AL313" s="462"/>
      <c r="AZ313" s="462"/>
      <c r="BA313" s="462"/>
      <c r="BB313" s="462"/>
      <c r="BC313" s="462"/>
      <c r="BD313" s="462"/>
      <c r="BE313" s="462"/>
      <c r="BF313" s="462"/>
      <c r="BG313" s="462"/>
      <c r="BH313" s="462"/>
      <c r="BI313" s="462"/>
      <c r="BJ313" s="462"/>
      <c r="BK313" s="462"/>
      <c r="BL313" s="462"/>
      <c r="BM313" s="462"/>
      <c r="BN313" s="46"/>
    </row>
    <row r="314" spans="2:66" ht="12.75">
      <c r="B314" s="46" t="s">
        <v>1121</v>
      </c>
      <c r="C314" s="46"/>
      <c r="D314" s="46"/>
      <c r="E314" s="46"/>
      <c r="F314" s="46"/>
      <c r="G314" s="46"/>
      <c r="H314" s="2168" t="s">
        <v>1197</v>
      </c>
      <c r="I314" s="2168"/>
      <c r="J314" s="2168"/>
      <c r="K314" s="2168"/>
      <c r="L314" s="2168"/>
      <c r="M314" s="2168"/>
      <c r="N314" s="46" t="s">
        <v>1123</v>
      </c>
      <c r="O314" s="46"/>
      <c r="P314" s="2124"/>
      <c r="Q314" s="2124"/>
      <c r="R314" s="2124"/>
      <c r="S314" s="46"/>
      <c r="T314" s="46" t="s">
        <v>1121</v>
      </c>
      <c r="U314" s="462"/>
      <c r="V314" s="46"/>
      <c r="W314" s="46"/>
      <c r="X314" s="46"/>
      <c r="Y314" s="46"/>
      <c r="Z314" s="462"/>
      <c r="AA314" s="2168"/>
      <c r="AB314" s="2168"/>
      <c r="AC314" s="2168"/>
      <c r="AD314" s="2168"/>
      <c r="AE314" s="2168"/>
      <c r="AF314" s="2168"/>
      <c r="AG314" s="46" t="s">
        <v>1123</v>
      </c>
      <c r="AH314" s="46"/>
      <c r="AI314" s="2124"/>
      <c r="AJ314" s="2124"/>
      <c r="AK314" s="2124"/>
      <c r="AL314" s="462"/>
      <c r="AZ314" s="462"/>
      <c r="BA314" s="462"/>
      <c r="BB314" s="462"/>
      <c r="BC314" s="462"/>
      <c r="BD314" s="462"/>
      <c r="BE314" s="462"/>
      <c r="BF314" s="462"/>
      <c r="BG314" s="462"/>
      <c r="BH314" s="462"/>
      <c r="BI314" s="462"/>
      <c r="BJ314" s="462"/>
      <c r="BK314" s="462"/>
      <c r="BL314" s="462"/>
      <c r="BM314" s="462"/>
      <c r="BN314" s="46"/>
    </row>
    <row r="315" spans="2:66" ht="12.75">
      <c r="B315" s="46" t="s">
        <v>1124</v>
      </c>
      <c r="C315" s="46"/>
      <c r="D315" s="46"/>
      <c r="E315" s="46"/>
      <c r="F315" s="46"/>
      <c r="G315" s="46"/>
      <c r="H315" s="1913" t="s">
        <v>1199</v>
      </c>
      <c r="I315" s="1913"/>
      <c r="J315" s="1913"/>
      <c r="K315" s="1913"/>
      <c r="L315" s="1913"/>
      <c r="M315" s="1913"/>
      <c r="N315" s="152"/>
      <c r="O315" s="152"/>
      <c r="P315" s="160"/>
      <c r="Q315" s="160"/>
      <c r="R315" s="160"/>
      <c r="S315" s="46"/>
      <c r="T315" s="46" t="s">
        <v>1124</v>
      </c>
      <c r="U315" s="462"/>
      <c r="V315" s="46"/>
      <c r="W315" s="46"/>
      <c r="X315" s="46"/>
      <c r="Y315" s="46"/>
      <c r="Z315" s="462"/>
      <c r="AA315" s="1913"/>
      <c r="AB315" s="1913"/>
      <c r="AC315" s="1913"/>
      <c r="AD315" s="1913"/>
      <c r="AE315" s="1913"/>
      <c r="AF315" s="1913"/>
      <c r="AG315" s="152"/>
      <c r="AH315" s="152"/>
      <c r="AI315" s="160"/>
      <c r="AJ315" s="160"/>
      <c r="AK315" s="160"/>
      <c r="AL315" s="462"/>
      <c r="AZ315" s="462"/>
      <c r="BA315" s="462"/>
      <c r="BB315" s="462"/>
      <c r="BC315" s="462"/>
      <c r="BD315" s="462"/>
      <c r="BE315" s="462"/>
      <c r="BF315" s="462"/>
      <c r="BG315" s="462"/>
      <c r="BH315" s="462"/>
      <c r="BI315" s="462"/>
      <c r="BJ315" s="462"/>
      <c r="BK315" s="462"/>
      <c r="BL315" s="462"/>
      <c r="BM315" s="462"/>
      <c r="BN315" s="46"/>
    </row>
    <row r="316" spans="2:66" ht="12.75">
      <c r="B316" s="46" t="s">
        <v>1176</v>
      </c>
      <c r="C316" s="46"/>
      <c r="D316" s="46"/>
      <c r="E316" s="46"/>
      <c r="F316" s="46"/>
      <c r="G316" s="46"/>
      <c r="H316" s="1869" t="s">
        <v>1201</v>
      </c>
      <c r="I316" s="1869"/>
      <c r="J316" s="1869"/>
      <c r="K316" s="1869"/>
      <c r="L316" s="1869"/>
      <c r="M316" s="1869"/>
      <c r="N316" s="1885"/>
      <c r="O316" s="1885"/>
      <c r="P316" s="1885"/>
      <c r="Q316" s="1885"/>
      <c r="R316" s="1885"/>
      <c r="S316" s="46"/>
      <c r="T316" s="46" t="s">
        <v>1176</v>
      </c>
      <c r="U316" s="462"/>
      <c r="V316" s="46"/>
      <c r="W316" s="46"/>
      <c r="X316" s="46"/>
      <c r="Y316" s="46"/>
      <c r="Z316" s="462"/>
      <c r="AA316" s="1869"/>
      <c r="AB316" s="1869"/>
      <c r="AC316" s="1869"/>
      <c r="AD316" s="1869"/>
      <c r="AE316" s="1869"/>
      <c r="AF316" s="1869"/>
      <c r="AG316" s="1885"/>
      <c r="AH316" s="1885"/>
      <c r="AI316" s="1885"/>
      <c r="AJ316" s="1885"/>
      <c r="AK316" s="1885"/>
      <c r="AL316" s="462"/>
      <c r="AZ316" s="462"/>
      <c r="BA316" s="462"/>
      <c r="BB316" s="462"/>
      <c r="BC316" s="462"/>
      <c r="BD316" s="462"/>
      <c r="BE316" s="462"/>
      <c r="BF316" s="462"/>
      <c r="BG316" s="462"/>
      <c r="BH316" s="462"/>
      <c r="BI316" s="462"/>
      <c r="BJ316" s="462"/>
      <c r="BK316" s="462"/>
      <c r="BL316" s="462"/>
      <c r="BM316" s="462"/>
      <c r="BN316" s="46"/>
    </row>
    <row r="317" spans="2:66" ht="12.75">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Z317" s="462"/>
      <c r="BA317" s="462"/>
      <c r="BB317" s="462"/>
      <c r="BC317" s="462"/>
      <c r="BD317" s="462"/>
      <c r="BE317" s="462"/>
      <c r="BF317" s="462"/>
      <c r="BG317" s="462"/>
      <c r="BH317" s="462"/>
      <c r="BI317" s="462"/>
      <c r="BJ317" s="462"/>
      <c r="BK317" s="462"/>
      <c r="BL317" s="462"/>
      <c r="BM317" s="462"/>
      <c r="BN317" s="46"/>
    </row>
    <row r="318" spans="2:66" ht="12.75">
      <c r="B318" s="46" t="s">
        <v>1205</v>
      </c>
      <c r="C318" s="46"/>
      <c r="D318" s="46"/>
      <c r="E318" s="46"/>
      <c r="F318" s="46"/>
      <c r="G318" s="462"/>
      <c r="H318" s="1885" t="s">
        <v>1206</v>
      </c>
      <c r="I318" s="1885"/>
      <c r="J318" s="1885"/>
      <c r="K318" s="1885"/>
      <c r="L318" s="1885"/>
      <c r="M318" s="1885"/>
      <c r="N318" s="1885"/>
      <c r="O318" s="1885"/>
      <c r="P318" s="1885"/>
      <c r="Q318" s="1885"/>
      <c r="R318" s="1885"/>
      <c r="S318" s="462"/>
      <c r="T318" s="46" t="s">
        <v>1207</v>
      </c>
      <c r="U318" s="462"/>
      <c r="V318" s="46"/>
      <c r="W318" s="46"/>
      <c r="X318" s="46"/>
      <c r="Y318" s="46"/>
      <c r="Z318" s="462"/>
      <c r="AA318" s="1885" t="s">
        <v>1208</v>
      </c>
      <c r="AB318" s="1885"/>
      <c r="AC318" s="1885"/>
      <c r="AD318" s="1885"/>
      <c r="AE318" s="1885"/>
      <c r="AF318" s="1885"/>
      <c r="AG318" s="1885"/>
      <c r="AH318" s="1885"/>
      <c r="AI318" s="1885"/>
      <c r="AJ318" s="1885"/>
      <c r="AK318" s="1885"/>
      <c r="AL318" s="462"/>
      <c r="AZ318" s="462"/>
      <c r="BA318" s="462"/>
      <c r="BB318" s="462"/>
      <c r="BC318" s="462"/>
      <c r="BD318" s="462"/>
      <c r="BE318" s="462"/>
      <c r="BF318" s="462"/>
      <c r="BG318" s="462"/>
      <c r="BH318" s="462"/>
      <c r="BI318" s="462"/>
      <c r="BJ318" s="462"/>
      <c r="BK318" s="462"/>
      <c r="BL318" s="462"/>
      <c r="BM318" s="462"/>
      <c r="BN318" s="46"/>
    </row>
    <row r="319" spans="2:66" ht="12.75">
      <c r="B319" s="46" t="s">
        <v>1166</v>
      </c>
      <c r="C319" s="46"/>
      <c r="D319" s="46"/>
      <c r="E319" s="46"/>
      <c r="F319" s="46"/>
      <c r="G319" s="462"/>
      <c r="H319" s="1869" t="s">
        <v>1209</v>
      </c>
      <c r="I319" s="1869"/>
      <c r="J319" s="1869"/>
      <c r="K319" s="1869"/>
      <c r="L319" s="1869"/>
      <c r="M319" s="1869"/>
      <c r="N319" s="1869"/>
      <c r="O319" s="1869"/>
      <c r="P319" s="1869"/>
      <c r="Q319" s="1869"/>
      <c r="R319" s="1869"/>
      <c r="S319" s="462"/>
      <c r="T319" s="46" t="s">
        <v>1166</v>
      </c>
      <c r="U319" s="462"/>
      <c r="V319" s="46"/>
      <c r="W319" s="46"/>
      <c r="X319" s="46"/>
      <c r="Y319" s="46"/>
      <c r="Z319" s="462"/>
      <c r="AA319" s="1869" t="s">
        <v>1210</v>
      </c>
      <c r="AB319" s="1869"/>
      <c r="AC319" s="1869"/>
      <c r="AD319" s="1869"/>
      <c r="AE319" s="1869"/>
      <c r="AF319" s="1869"/>
      <c r="AG319" s="1869"/>
      <c r="AH319" s="1869"/>
      <c r="AI319" s="1869"/>
      <c r="AJ319" s="1869"/>
      <c r="AK319" s="1869"/>
      <c r="AL319" s="462"/>
      <c r="AZ319" s="462"/>
      <c r="BA319" s="462"/>
      <c r="BB319" s="462"/>
      <c r="BC319" s="462"/>
      <c r="BD319" s="462"/>
      <c r="BE319" s="462"/>
      <c r="BF319" s="462"/>
      <c r="BG319" s="462"/>
      <c r="BH319" s="462"/>
      <c r="BI319" s="462"/>
      <c r="BJ319" s="462"/>
      <c r="BK319" s="462"/>
      <c r="BL319" s="462"/>
      <c r="BM319" s="462"/>
      <c r="BN319" s="46"/>
    </row>
    <row r="320" spans="2:66" ht="12.75">
      <c r="B320" s="46" t="s">
        <v>1168</v>
      </c>
      <c r="C320" s="46"/>
      <c r="D320" s="46"/>
      <c r="E320" s="46"/>
      <c r="F320" s="46"/>
      <c r="G320" s="462"/>
      <c r="H320" s="1869" t="s">
        <v>1211</v>
      </c>
      <c r="I320" s="1869"/>
      <c r="J320" s="1869"/>
      <c r="K320" s="1869"/>
      <c r="L320" s="1869"/>
      <c r="M320" s="1869"/>
      <c r="N320" s="1869"/>
      <c r="O320" s="1869"/>
      <c r="P320" s="1869"/>
      <c r="Q320" s="1869"/>
      <c r="R320" s="1869"/>
      <c r="S320" s="462"/>
      <c r="T320" s="46" t="s">
        <v>1170</v>
      </c>
      <c r="U320" s="462"/>
      <c r="V320" s="46"/>
      <c r="W320" s="46"/>
      <c r="X320" s="46"/>
      <c r="Y320" s="46"/>
      <c r="Z320" s="462"/>
      <c r="AA320" s="1869" t="s">
        <v>1212</v>
      </c>
      <c r="AB320" s="1869"/>
      <c r="AC320" s="1869"/>
      <c r="AD320" s="1869"/>
      <c r="AE320" s="1869"/>
      <c r="AF320" s="1869"/>
      <c r="AG320" s="1869"/>
      <c r="AH320" s="1869"/>
      <c r="AI320" s="1869"/>
      <c r="AJ320" s="1869"/>
      <c r="AK320" s="1869"/>
      <c r="AL320" s="462"/>
      <c r="AZ320" s="462"/>
      <c r="BA320" s="462"/>
      <c r="BB320" s="462"/>
      <c r="BC320" s="462"/>
      <c r="BD320" s="462"/>
      <c r="BE320" s="462"/>
      <c r="BF320" s="462"/>
      <c r="BG320" s="462"/>
      <c r="BH320" s="462"/>
      <c r="BI320" s="462"/>
      <c r="BJ320" s="462"/>
      <c r="BK320" s="462"/>
      <c r="BL320" s="462"/>
      <c r="BM320" s="462"/>
      <c r="BN320" s="46"/>
    </row>
    <row r="321" spans="1:66" ht="12.75" customHeight="1">
      <c r="A321" s="29"/>
      <c r="B321" s="46" t="s">
        <v>1119</v>
      </c>
      <c r="C321" s="46"/>
      <c r="D321" s="46"/>
      <c r="E321" s="46"/>
      <c r="F321" s="46"/>
      <c r="G321" s="462"/>
      <c r="H321" s="1869" t="s">
        <v>1213</v>
      </c>
      <c r="I321" s="1869"/>
      <c r="J321" s="1869"/>
      <c r="K321" s="1869"/>
      <c r="L321" s="1869"/>
      <c r="M321" s="1869"/>
      <c r="N321" s="1869"/>
      <c r="O321" s="1869"/>
      <c r="P321" s="1869"/>
      <c r="Q321" s="1869"/>
      <c r="R321" s="1869"/>
      <c r="S321" s="462"/>
      <c r="T321" s="46" t="s">
        <v>1119</v>
      </c>
      <c r="U321" s="462"/>
      <c r="V321" s="46"/>
      <c r="W321" s="46"/>
      <c r="X321" s="46"/>
      <c r="Y321" s="46"/>
      <c r="Z321" s="462"/>
      <c r="AA321" s="1869" t="s">
        <v>1214</v>
      </c>
      <c r="AB321" s="1869"/>
      <c r="AC321" s="1869"/>
      <c r="AD321" s="1869"/>
      <c r="AE321" s="1869"/>
      <c r="AF321" s="1869"/>
      <c r="AG321" s="1869"/>
      <c r="AH321" s="1869"/>
      <c r="AI321" s="1869"/>
      <c r="AJ321" s="1869"/>
      <c r="AK321" s="1869"/>
      <c r="AL321" s="29"/>
      <c r="AZ321" s="462"/>
      <c r="BA321" s="462"/>
      <c r="BB321" s="462"/>
      <c r="BC321" s="462"/>
      <c r="BD321" s="462"/>
      <c r="BE321" s="462"/>
      <c r="BF321" s="462"/>
      <c r="BG321" s="462"/>
      <c r="BH321" s="462"/>
      <c r="BI321" s="462"/>
      <c r="BJ321" s="462"/>
      <c r="BK321" s="462"/>
      <c r="BL321" s="462"/>
      <c r="BM321" s="462"/>
      <c r="BN321" s="46"/>
    </row>
    <row r="322" spans="1:66" ht="12.75">
      <c r="A322" s="29"/>
      <c r="B322" s="46" t="s">
        <v>1121</v>
      </c>
      <c r="C322" s="46"/>
      <c r="D322" s="46"/>
      <c r="E322" s="46"/>
      <c r="F322" s="46"/>
      <c r="G322" s="46"/>
      <c r="H322" s="2168" t="s">
        <v>1215</v>
      </c>
      <c r="I322" s="2168"/>
      <c r="J322" s="2168"/>
      <c r="K322" s="2168"/>
      <c r="L322" s="2168"/>
      <c r="M322" s="2168"/>
      <c r="N322" s="46" t="s">
        <v>1123</v>
      </c>
      <c r="O322" s="46"/>
      <c r="P322" s="2124"/>
      <c r="Q322" s="2124"/>
      <c r="R322" s="2124"/>
      <c r="S322" s="46"/>
      <c r="T322" s="46" t="s">
        <v>1121</v>
      </c>
      <c r="U322" s="462"/>
      <c r="V322" s="46"/>
      <c r="W322" s="46"/>
      <c r="X322" s="46"/>
      <c r="Y322" s="46"/>
      <c r="Z322" s="462"/>
      <c r="AA322" s="2168" t="s">
        <v>1216</v>
      </c>
      <c r="AB322" s="2168"/>
      <c r="AC322" s="2168"/>
      <c r="AD322" s="2168"/>
      <c r="AE322" s="2168"/>
      <c r="AF322" s="2168"/>
      <c r="AG322" s="46" t="s">
        <v>1123</v>
      </c>
      <c r="AH322" s="46"/>
      <c r="AI322" s="2124"/>
      <c r="AJ322" s="2124"/>
      <c r="AK322" s="2124"/>
      <c r="AL322" s="29"/>
      <c r="AZ322" s="462"/>
      <c r="BA322" s="462"/>
      <c r="BB322" s="462"/>
      <c r="BC322" s="462"/>
      <c r="BD322" s="462"/>
      <c r="BE322" s="462"/>
      <c r="BF322" s="462"/>
      <c r="BG322" s="462"/>
      <c r="BH322" s="462"/>
      <c r="BI322" s="462"/>
      <c r="BJ322" s="462"/>
      <c r="BK322" s="462"/>
      <c r="BL322" s="462"/>
      <c r="BM322" s="462"/>
      <c r="BN322" s="46"/>
    </row>
    <row r="323" spans="1:66" ht="12.75" customHeight="1">
      <c r="A323" s="29"/>
      <c r="B323" s="46" t="s">
        <v>1124</v>
      </c>
      <c r="C323" s="46"/>
      <c r="D323" s="46"/>
      <c r="E323" s="46"/>
      <c r="F323" s="46"/>
      <c r="G323" s="46"/>
      <c r="H323" s="1913"/>
      <c r="I323" s="1913"/>
      <c r="J323" s="1913"/>
      <c r="K323" s="1913"/>
      <c r="L323" s="1913"/>
      <c r="M323" s="1913"/>
      <c r="N323" s="152"/>
      <c r="O323" s="152"/>
      <c r="P323" s="160"/>
      <c r="Q323" s="160"/>
      <c r="R323" s="160"/>
      <c r="S323" s="46"/>
      <c r="T323" s="46" t="s">
        <v>1124</v>
      </c>
      <c r="U323" s="462"/>
      <c r="V323" s="46"/>
      <c r="W323" s="46"/>
      <c r="X323" s="46"/>
      <c r="Y323" s="46"/>
      <c r="Z323" s="462"/>
      <c r="AA323" s="1913"/>
      <c r="AB323" s="1913"/>
      <c r="AC323" s="1913"/>
      <c r="AD323" s="1913"/>
      <c r="AE323" s="1913"/>
      <c r="AF323" s="1913"/>
      <c r="AG323" s="152"/>
      <c r="AH323" s="152"/>
      <c r="AI323" s="160"/>
      <c r="AJ323" s="160"/>
      <c r="AK323" s="160"/>
      <c r="AL323" s="29"/>
      <c r="AZ323" s="462"/>
      <c r="BA323" s="462"/>
      <c r="BB323" s="462"/>
      <c r="BC323" s="462"/>
      <c r="BD323" s="462"/>
      <c r="BE323" s="462"/>
      <c r="BF323" s="462"/>
      <c r="BG323" s="462"/>
      <c r="BH323" s="462"/>
      <c r="BI323" s="462"/>
      <c r="BJ323" s="462"/>
      <c r="BK323" s="462"/>
      <c r="BL323" s="462"/>
      <c r="BM323" s="462"/>
      <c r="BN323" s="462"/>
    </row>
    <row r="324" spans="1:66" ht="12.75">
      <c r="A324" s="29"/>
      <c r="B324" s="46" t="s">
        <v>1176</v>
      </c>
      <c r="C324" s="46"/>
      <c r="D324" s="46"/>
      <c r="E324" s="46"/>
      <c r="F324" s="46"/>
      <c r="G324" s="46"/>
      <c r="H324" s="1869" t="s">
        <v>1217</v>
      </c>
      <c r="I324" s="1869"/>
      <c r="J324" s="1869"/>
      <c r="K324" s="1869"/>
      <c r="L324" s="1869"/>
      <c r="M324" s="1869"/>
      <c r="N324" s="1885"/>
      <c r="O324" s="1885"/>
      <c r="P324" s="1885"/>
      <c r="Q324" s="1885"/>
      <c r="R324" s="1885"/>
      <c r="S324" s="46"/>
      <c r="T324" s="46" t="s">
        <v>1176</v>
      </c>
      <c r="U324" s="462"/>
      <c r="V324" s="46"/>
      <c r="W324" s="46"/>
      <c r="X324" s="46"/>
      <c r="Y324" s="46"/>
      <c r="Z324" s="462"/>
      <c r="AA324" s="1869" t="s">
        <v>1218</v>
      </c>
      <c r="AB324" s="1869"/>
      <c r="AC324" s="1869"/>
      <c r="AD324" s="1869"/>
      <c r="AE324" s="1869"/>
      <c r="AF324" s="1869"/>
      <c r="AG324" s="1885"/>
      <c r="AH324" s="1885"/>
      <c r="AI324" s="1885"/>
      <c r="AJ324" s="1885"/>
      <c r="AK324" s="1885"/>
      <c r="AL324" s="29"/>
      <c r="AZ324" s="462"/>
      <c r="BA324" s="462"/>
      <c r="BB324" s="462"/>
      <c r="BC324" s="462"/>
      <c r="BD324" s="462"/>
      <c r="BE324" s="462"/>
      <c r="BF324" s="462"/>
      <c r="BG324" s="462"/>
      <c r="BH324" s="462"/>
      <c r="BI324" s="462"/>
      <c r="BJ324" s="462"/>
      <c r="BK324" s="462"/>
      <c r="BL324" s="462"/>
      <c r="BM324" s="462"/>
      <c r="BN324" s="462"/>
    </row>
    <row r="325" spans="1:66" ht="12.75">
      <c r="A325" s="29"/>
      <c r="B325" s="151"/>
      <c r="C325" s="151"/>
      <c r="D325" s="151"/>
      <c r="E325" s="151"/>
      <c r="F325" s="151"/>
      <c r="G325" s="151"/>
      <c r="H325" s="29"/>
      <c r="I325" s="29"/>
      <c r="J325" s="29"/>
      <c r="K325" s="29"/>
      <c r="L325" s="29"/>
      <c r="M325" s="29"/>
      <c r="N325" s="29"/>
      <c r="O325" s="29"/>
      <c r="P325" s="1449"/>
      <c r="Q325" s="1449"/>
      <c r="R325" s="1449"/>
      <c r="S325" s="1449"/>
      <c r="T325" s="1449"/>
      <c r="U325" s="1449"/>
      <c r="V325" s="151"/>
      <c r="W325" s="151"/>
      <c r="X325" s="160"/>
      <c r="Y325" s="160"/>
      <c r="Z325" s="160"/>
      <c r="AA325" s="29"/>
      <c r="AB325" s="29"/>
      <c r="AC325" s="29"/>
      <c r="AD325" s="29"/>
      <c r="AE325" s="29"/>
      <c r="AF325" s="29"/>
      <c r="AG325" s="29"/>
      <c r="AH325" s="29"/>
      <c r="AI325" s="29"/>
      <c r="AJ325" s="29"/>
      <c r="AK325" s="29"/>
      <c r="AL325" s="29"/>
      <c r="AZ325" s="462"/>
      <c r="BA325" s="462"/>
      <c r="BB325" s="462"/>
      <c r="BC325" s="462"/>
      <c r="BD325" s="462"/>
      <c r="BE325" s="462"/>
      <c r="BF325" s="462"/>
      <c r="BG325" s="462"/>
      <c r="BH325" s="462"/>
      <c r="BI325" s="462"/>
      <c r="BJ325" s="462"/>
      <c r="BK325" s="462"/>
      <c r="BL325" s="462"/>
      <c r="BM325" s="462"/>
      <c r="BN325" s="462"/>
    </row>
    <row r="326" spans="1:66" ht="12.75">
      <c r="A326" s="29"/>
      <c r="B326" s="46" t="s">
        <v>1219</v>
      </c>
      <c r="C326" s="46"/>
      <c r="D326" s="46"/>
      <c r="E326" s="46"/>
      <c r="F326" s="46"/>
      <c r="G326" s="462"/>
      <c r="H326" s="1885" t="s">
        <v>1220</v>
      </c>
      <c r="I326" s="1885"/>
      <c r="J326" s="1885"/>
      <c r="K326" s="1885"/>
      <c r="L326" s="1885"/>
      <c r="M326" s="1885"/>
      <c r="N326" s="1885"/>
      <c r="O326" s="1885"/>
      <c r="P326" s="1885"/>
      <c r="Q326" s="1885"/>
      <c r="R326" s="1885"/>
      <c r="S326" s="462"/>
      <c r="T326" s="46" t="s">
        <v>1221</v>
      </c>
      <c r="U326" s="462"/>
      <c r="V326" s="46"/>
      <c r="W326" s="46"/>
      <c r="X326" s="46"/>
      <c r="Y326" s="46"/>
      <c r="Z326" s="462"/>
      <c r="AA326" s="1885" t="s">
        <v>299</v>
      </c>
      <c r="AB326" s="1885"/>
      <c r="AC326" s="1885"/>
      <c r="AD326" s="1885"/>
      <c r="AE326" s="1885"/>
      <c r="AF326" s="1885"/>
      <c r="AG326" s="1885"/>
      <c r="AH326" s="1885"/>
      <c r="AI326" s="1885"/>
      <c r="AJ326" s="1885"/>
      <c r="AK326" s="1885"/>
      <c r="AL326" s="29"/>
      <c r="AZ326" s="462"/>
      <c r="BA326" s="462"/>
      <c r="BB326" s="462"/>
      <c r="BC326" s="462"/>
      <c r="BD326" s="462"/>
      <c r="BE326" s="462"/>
      <c r="BF326" s="462"/>
      <c r="BG326" s="462"/>
      <c r="BH326" s="462"/>
      <c r="BI326" s="462"/>
      <c r="BJ326" s="462"/>
      <c r="BK326" s="462"/>
      <c r="BL326" s="462"/>
      <c r="BM326" s="462"/>
      <c r="BN326" s="462"/>
    </row>
    <row r="327" spans="1:66" ht="12.75">
      <c r="A327" s="29"/>
      <c r="B327" s="46" t="s">
        <v>1166</v>
      </c>
      <c r="C327" s="46"/>
      <c r="D327" s="46"/>
      <c r="E327" s="46"/>
      <c r="F327" s="46"/>
      <c r="G327" s="462"/>
      <c r="H327" s="1869" t="s">
        <v>1222</v>
      </c>
      <c r="I327" s="1869"/>
      <c r="J327" s="1869"/>
      <c r="K327" s="1869"/>
      <c r="L327" s="1869"/>
      <c r="M327" s="1869"/>
      <c r="N327" s="1869"/>
      <c r="O327" s="1869"/>
      <c r="P327" s="1869"/>
      <c r="Q327" s="1869"/>
      <c r="R327" s="1869"/>
      <c r="S327" s="462"/>
      <c r="T327" s="46" t="s">
        <v>1166</v>
      </c>
      <c r="U327" s="462"/>
      <c r="V327" s="46"/>
      <c r="W327" s="46"/>
      <c r="X327" s="46"/>
      <c r="Y327" s="46"/>
      <c r="Z327" s="462"/>
      <c r="AA327" s="1869" t="s">
        <v>299</v>
      </c>
      <c r="AB327" s="1869"/>
      <c r="AC327" s="1869"/>
      <c r="AD327" s="1869"/>
      <c r="AE327" s="1869"/>
      <c r="AF327" s="1869"/>
      <c r="AG327" s="1869"/>
      <c r="AH327" s="1869"/>
      <c r="AI327" s="1869"/>
      <c r="AJ327" s="1869"/>
      <c r="AK327" s="1869"/>
      <c r="AL327" s="29"/>
      <c r="AZ327" s="462"/>
      <c r="BA327" s="462"/>
      <c r="BB327" s="462"/>
      <c r="BC327" s="462"/>
      <c r="BD327" s="462"/>
      <c r="BE327" s="462"/>
      <c r="BF327" s="462"/>
      <c r="BG327" s="462"/>
      <c r="BH327" s="462"/>
      <c r="BI327" s="462"/>
      <c r="BJ327" s="462"/>
      <c r="BK327" s="462"/>
      <c r="BL327" s="462"/>
      <c r="BM327" s="462"/>
      <c r="BN327" s="462"/>
    </row>
    <row r="328" spans="1:66" ht="12.75">
      <c r="A328" s="29"/>
      <c r="B328" s="46" t="s">
        <v>1168</v>
      </c>
      <c r="C328" s="46"/>
      <c r="D328" s="46"/>
      <c r="E328" s="46"/>
      <c r="F328" s="46"/>
      <c r="G328" s="462"/>
      <c r="H328" s="1869" t="s">
        <v>1223</v>
      </c>
      <c r="I328" s="1869"/>
      <c r="J328" s="1869"/>
      <c r="K328" s="1869"/>
      <c r="L328" s="1869"/>
      <c r="M328" s="1869"/>
      <c r="N328" s="1869"/>
      <c r="O328" s="1869"/>
      <c r="P328" s="1869"/>
      <c r="Q328" s="1869"/>
      <c r="R328" s="1869"/>
      <c r="S328" s="462"/>
      <c r="T328" s="46" t="s">
        <v>1170</v>
      </c>
      <c r="U328" s="462"/>
      <c r="V328" s="46"/>
      <c r="W328" s="46"/>
      <c r="X328" s="46"/>
      <c r="Y328" s="46"/>
      <c r="Z328" s="462"/>
      <c r="AA328" s="1869" t="s">
        <v>299</v>
      </c>
      <c r="AB328" s="1869"/>
      <c r="AC328" s="1869"/>
      <c r="AD328" s="1869"/>
      <c r="AE328" s="1869"/>
      <c r="AF328" s="1869"/>
      <c r="AG328" s="1869"/>
      <c r="AH328" s="1869"/>
      <c r="AI328" s="1869"/>
      <c r="AJ328" s="1869"/>
      <c r="AK328" s="1869"/>
      <c r="AL328" s="29"/>
      <c r="AZ328" s="462"/>
      <c r="BA328" s="462"/>
      <c r="BB328" s="462"/>
      <c r="BC328" s="462"/>
      <c r="BD328" s="462"/>
      <c r="BE328" s="462"/>
      <c r="BF328" s="462"/>
      <c r="BG328" s="462"/>
      <c r="BH328" s="462"/>
      <c r="BI328" s="462"/>
      <c r="BJ328" s="462"/>
      <c r="BK328" s="462"/>
      <c r="BL328" s="462"/>
      <c r="BM328" s="462"/>
      <c r="BN328" s="462"/>
    </row>
    <row r="329" spans="1:66" ht="12.75">
      <c r="A329" s="29"/>
      <c r="B329" s="46" t="s">
        <v>1119</v>
      </c>
      <c r="C329" s="46"/>
      <c r="D329" s="46"/>
      <c r="E329" s="46"/>
      <c r="F329" s="46"/>
      <c r="G329" s="462"/>
      <c r="H329" s="1869" t="s">
        <v>1224</v>
      </c>
      <c r="I329" s="1869"/>
      <c r="J329" s="1869"/>
      <c r="K329" s="1869"/>
      <c r="L329" s="1869"/>
      <c r="M329" s="1869"/>
      <c r="N329" s="1869"/>
      <c r="O329" s="1869"/>
      <c r="P329" s="1869"/>
      <c r="Q329" s="1869"/>
      <c r="R329" s="1869"/>
      <c r="S329" s="462"/>
      <c r="T329" s="46" t="s">
        <v>1119</v>
      </c>
      <c r="U329" s="462"/>
      <c r="V329" s="46"/>
      <c r="W329" s="46"/>
      <c r="X329" s="46"/>
      <c r="Y329" s="46"/>
      <c r="Z329" s="462"/>
      <c r="AA329" s="1869" t="s">
        <v>299</v>
      </c>
      <c r="AB329" s="1869"/>
      <c r="AC329" s="1869"/>
      <c r="AD329" s="1869"/>
      <c r="AE329" s="1869"/>
      <c r="AF329" s="1869"/>
      <c r="AG329" s="1869"/>
      <c r="AH329" s="1869"/>
      <c r="AI329" s="1869"/>
      <c r="AJ329" s="1869"/>
      <c r="AK329" s="1869"/>
      <c r="AL329" s="29"/>
      <c r="AZ329" s="462"/>
      <c r="BA329" s="462"/>
      <c r="BB329" s="462"/>
      <c r="BC329" s="462"/>
      <c r="BD329" s="462"/>
      <c r="BE329" s="462"/>
      <c r="BF329" s="462"/>
      <c r="BG329" s="462"/>
      <c r="BH329" s="462"/>
      <c r="BI329" s="462"/>
      <c r="BJ329" s="462"/>
      <c r="BK329" s="462"/>
      <c r="BL329" s="462"/>
      <c r="BM329" s="462"/>
      <c r="BN329" s="462"/>
    </row>
    <row r="330" spans="1:66" ht="12.75" customHeight="1">
      <c r="A330" s="29"/>
      <c r="B330" s="46" t="s">
        <v>1121</v>
      </c>
      <c r="C330" s="46"/>
      <c r="D330" s="46"/>
      <c r="E330" s="46"/>
      <c r="F330" s="46"/>
      <c r="G330" s="46"/>
      <c r="H330" s="2168" t="s">
        <v>1225</v>
      </c>
      <c r="I330" s="2168"/>
      <c r="J330" s="2168"/>
      <c r="K330" s="2168"/>
      <c r="L330" s="2168"/>
      <c r="M330" s="2168"/>
      <c r="N330" s="46" t="s">
        <v>1123</v>
      </c>
      <c r="O330" s="46"/>
      <c r="P330" s="2124"/>
      <c r="Q330" s="2124"/>
      <c r="R330" s="2124"/>
      <c r="S330" s="46"/>
      <c r="T330" s="46" t="s">
        <v>1121</v>
      </c>
      <c r="U330" s="462"/>
      <c r="V330" s="46"/>
      <c r="W330" s="46"/>
      <c r="X330" s="46"/>
      <c r="Y330" s="46"/>
      <c r="Z330" s="462"/>
      <c r="AA330" s="2168" t="s">
        <v>299</v>
      </c>
      <c r="AB330" s="2168"/>
      <c r="AC330" s="2168"/>
      <c r="AD330" s="2168"/>
      <c r="AE330" s="2168"/>
      <c r="AF330" s="2168"/>
      <c r="AG330" s="46" t="s">
        <v>1123</v>
      </c>
      <c r="AH330" s="46"/>
      <c r="AI330" s="2124"/>
      <c r="AJ330" s="2124"/>
      <c r="AK330" s="2124"/>
      <c r="AL330" s="29"/>
      <c r="AZ330" s="462"/>
      <c r="BA330" s="462"/>
      <c r="BB330" s="462"/>
      <c r="BC330" s="462"/>
      <c r="BD330" s="462"/>
      <c r="BE330" s="462"/>
      <c r="BF330" s="462"/>
      <c r="BG330" s="462"/>
      <c r="BH330" s="462"/>
      <c r="BI330" s="462"/>
      <c r="BJ330" s="462"/>
      <c r="BK330" s="462"/>
      <c r="BL330" s="462"/>
      <c r="BM330" s="462"/>
      <c r="BN330" s="462"/>
    </row>
    <row r="331" spans="1:66" ht="12.75">
      <c r="A331" s="29"/>
      <c r="B331" s="46" t="s">
        <v>1124</v>
      </c>
      <c r="C331" s="46"/>
      <c r="D331" s="46"/>
      <c r="E331" s="46"/>
      <c r="F331" s="46"/>
      <c r="G331" s="46"/>
      <c r="H331" s="1913" t="s">
        <v>1226</v>
      </c>
      <c r="I331" s="1913"/>
      <c r="J331" s="1913"/>
      <c r="K331" s="1913"/>
      <c r="L331" s="1913"/>
      <c r="M331" s="1913"/>
      <c r="N331" s="152"/>
      <c r="O331" s="152"/>
      <c r="P331" s="160"/>
      <c r="Q331" s="160"/>
      <c r="R331" s="160"/>
      <c r="S331" s="46"/>
      <c r="T331" s="46" t="s">
        <v>1124</v>
      </c>
      <c r="U331" s="462"/>
      <c r="V331" s="46"/>
      <c r="W331" s="46"/>
      <c r="X331" s="46"/>
      <c r="Y331" s="46"/>
      <c r="Z331" s="462"/>
      <c r="AA331" s="1913" t="s">
        <v>299</v>
      </c>
      <c r="AB331" s="1913"/>
      <c r="AC331" s="1913"/>
      <c r="AD331" s="1913"/>
      <c r="AE331" s="1913"/>
      <c r="AF331" s="1913"/>
      <c r="AG331" s="152"/>
      <c r="AH331" s="152"/>
      <c r="AI331" s="160"/>
      <c r="AJ331" s="160"/>
      <c r="AK331" s="160"/>
      <c r="AL331" s="29"/>
      <c r="AZ331" s="462"/>
      <c r="BA331" s="462"/>
      <c r="BB331" s="462"/>
      <c r="BC331" s="462"/>
      <c r="BD331" s="462"/>
      <c r="BE331" s="462"/>
      <c r="BF331" s="462"/>
      <c r="BG331" s="462"/>
      <c r="BH331" s="462"/>
      <c r="BI331" s="462"/>
      <c r="BJ331" s="462"/>
      <c r="BK331" s="462"/>
      <c r="BL331" s="462"/>
      <c r="BM331" s="462"/>
      <c r="BN331" s="462"/>
    </row>
    <row r="332" spans="1:66" ht="12.75">
      <c r="A332" s="29"/>
      <c r="B332" s="46" t="s">
        <v>1176</v>
      </c>
      <c r="C332" s="46"/>
      <c r="D332" s="46"/>
      <c r="E332" s="46"/>
      <c r="F332" s="46"/>
      <c r="G332" s="46"/>
      <c r="H332" s="1869" t="s">
        <v>1227</v>
      </c>
      <c r="I332" s="1869"/>
      <c r="J332" s="1869"/>
      <c r="K332" s="1869"/>
      <c r="L332" s="1869"/>
      <c r="M332" s="1869"/>
      <c r="N332" s="1885"/>
      <c r="O332" s="1885"/>
      <c r="P332" s="1885"/>
      <c r="Q332" s="1885"/>
      <c r="R332" s="1885"/>
      <c r="S332" s="46"/>
      <c r="T332" s="46" t="s">
        <v>1176</v>
      </c>
      <c r="U332" s="462"/>
      <c r="V332" s="46"/>
      <c r="W332" s="46"/>
      <c r="X332" s="46"/>
      <c r="Y332" s="46"/>
      <c r="Z332" s="462"/>
      <c r="AA332" s="1869" t="s">
        <v>299</v>
      </c>
      <c r="AB332" s="1869"/>
      <c r="AC332" s="1869"/>
      <c r="AD332" s="1869"/>
      <c r="AE332" s="1869"/>
      <c r="AF332" s="1869"/>
      <c r="AG332" s="1869"/>
      <c r="AH332" s="1869"/>
      <c r="AI332" s="1869"/>
      <c r="AJ332" s="1869"/>
      <c r="AK332" s="1869"/>
      <c r="AL332" s="29"/>
      <c r="AZ332" s="462"/>
      <c r="BA332" s="462"/>
      <c r="BB332" s="462"/>
      <c r="BC332" s="462"/>
      <c r="BD332" s="462"/>
      <c r="BE332" s="462"/>
      <c r="BF332" s="462"/>
      <c r="BG332" s="462"/>
      <c r="BH332" s="462"/>
      <c r="BI332" s="462"/>
      <c r="BJ332" s="462"/>
      <c r="BK332" s="462"/>
      <c r="BL332" s="462"/>
      <c r="BM332" s="462"/>
      <c r="BN332" s="462"/>
    </row>
    <row r="333" spans="1:66" ht="12.75" customHeight="1">
      <c r="A333" s="29"/>
      <c r="B333" s="151"/>
      <c r="C333" s="151"/>
      <c r="D333" s="151"/>
      <c r="E333" s="151"/>
      <c r="F333" s="151"/>
      <c r="G333" s="151"/>
      <c r="H333" s="29"/>
      <c r="I333" s="29"/>
      <c r="J333" s="29"/>
      <c r="K333" s="29"/>
      <c r="L333" s="29"/>
      <c r="M333" s="29"/>
      <c r="N333" s="29"/>
      <c r="O333" s="29"/>
      <c r="P333" s="1449"/>
      <c r="Q333" s="1449"/>
      <c r="R333" s="1449"/>
      <c r="S333" s="1449"/>
      <c r="T333" s="1449"/>
      <c r="U333" s="1449"/>
      <c r="V333" s="151"/>
      <c r="W333" s="151"/>
      <c r="X333" s="160"/>
      <c r="Y333" s="160"/>
      <c r="Z333" s="160"/>
      <c r="AA333" s="29"/>
      <c r="AB333" s="29"/>
      <c r="AC333" s="29"/>
      <c r="AD333" s="29"/>
      <c r="AE333" s="29"/>
      <c r="AF333" s="29"/>
      <c r="AG333" s="29"/>
      <c r="AH333" s="29"/>
      <c r="AI333" s="29"/>
      <c r="AJ333" s="29"/>
      <c r="AK333" s="29"/>
      <c r="AL333" s="29"/>
      <c r="AZ333" s="462"/>
      <c r="BA333" s="462"/>
      <c r="BB333" s="462"/>
      <c r="BC333" s="462"/>
      <c r="BD333" s="462"/>
      <c r="BE333" s="462"/>
      <c r="BF333" s="462"/>
      <c r="BG333" s="462"/>
      <c r="BH333" s="462"/>
      <c r="BI333" s="462"/>
      <c r="BJ333" s="462"/>
      <c r="BK333" s="462"/>
      <c r="BL333" s="462"/>
      <c r="BM333" s="462"/>
      <c r="BN333" s="462"/>
    </row>
    <row r="334" spans="1:66" ht="12.75" customHeight="1">
      <c r="A334" s="462"/>
      <c r="B334" s="46" t="s">
        <v>1228</v>
      </c>
      <c r="C334" s="115"/>
      <c r="D334" s="115"/>
      <c r="E334" s="115"/>
      <c r="F334" s="115"/>
      <c r="G334" s="1579"/>
      <c r="H334" s="1885" t="s">
        <v>1229</v>
      </c>
      <c r="I334" s="1885"/>
      <c r="J334" s="1885"/>
      <c r="K334" s="1885"/>
      <c r="L334" s="1885"/>
      <c r="M334" s="1885"/>
      <c r="N334" s="1885"/>
      <c r="O334" s="1885"/>
      <c r="P334" s="1885"/>
      <c r="Q334" s="1885"/>
      <c r="R334" s="1885"/>
      <c r="S334" s="462"/>
      <c r="T334" s="1450" t="s">
        <v>1230</v>
      </c>
      <c r="U334" s="462"/>
      <c r="V334" s="46"/>
      <c r="W334" s="46"/>
      <c r="X334" s="46"/>
      <c r="Y334" s="46"/>
      <c r="Z334" s="462"/>
      <c r="AA334" s="1885" t="s">
        <v>1231</v>
      </c>
      <c r="AB334" s="1885"/>
      <c r="AC334" s="1885"/>
      <c r="AD334" s="1885"/>
      <c r="AE334" s="1885"/>
      <c r="AF334" s="1885"/>
      <c r="AG334" s="1885"/>
      <c r="AH334" s="1885"/>
      <c r="AI334" s="1885"/>
      <c r="AJ334" s="1885"/>
      <c r="AK334" s="1885"/>
      <c r="AL334" s="29"/>
      <c r="AZ334" s="462"/>
      <c r="BA334" s="462"/>
      <c r="BB334" s="462"/>
      <c r="BC334" s="462"/>
      <c r="BD334" s="462"/>
      <c r="BE334" s="462"/>
      <c r="BF334" s="462"/>
      <c r="BG334" s="462"/>
      <c r="BH334" s="462"/>
      <c r="BI334" s="462"/>
      <c r="BJ334" s="462"/>
      <c r="BK334" s="462"/>
      <c r="BL334" s="462"/>
      <c r="BM334" s="462"/>
      <c r="BN334" s="462"/>
    </row>
    <row r="335" spans="1:66" ht="12.75" customHeight="1">
      <c r="A335" s="462"/>
      <c r="B335" s="46" t="s">
        <v>1166</v>
      </c>
      <c r="C335" s="152"/>
      <c r="D335" s="152"/>
      <c r="E335" s="152"/>
      <c r="F335" s="152"/>
      <c r="G335" s="446"/>
      <c r="H335" s="1869" t="s">
        <v>888</v>
      </c>
      <c r="I335" s="1869"/>
      <c r="J335" s="1869"/>
      <c r="K335" s="1869"/>
      <c r="L335" s="1869"/>
      <c r="M335" s="1869"/>
      <c r="N335" s="1869"/>
      <c r="O335" s="1869"/>
      <c r="P335" s="1869"/>
      <c r="Q335" s="1869"/>
      <c r="R335" s="1869"/>
      <c r="S335" s="462"/>
      <c r="T335" s="46" t="s">
        <v>1166</v>
      </c>
      <c r="U335" s="462"/>
      <c r="V335" s="46"/>
      <c r="W335" s="46"/>
      <c r="X335" s="46"/>
      <c r="Y335" s="46"/>
      <c r="Z335" s="462"/>
      <c r="AA335" s="1869" t="s">
        <v>1232</v>
      </c>
      <c r="AB335" s="1869"/>
      <c r="AC335" s="1869"/>
      <c r="AD335" s="1869"/>
      <c r="AE335" s="1869"/>
      <c r="AF335" s="1869"/>
      <c r="AG335" s="1869"/>
      <c r="AH335" s="1869"/>
      <c r="AI335" s="1869"/>
      <c r="AJ335" s="1869"/>
      <c r="AK335" s="1869"/>
      <c r="AL335" s="29"/>
      <c r="AZ335" s="462"/>
      <c r="BA335" s="462"/>
      <c r="BB335" s="462"/>
      <c r="BC335" s="462"/>
      <c r="BD335" s="462"/>
      <c r="BE335" s="462"/>
      <c r="BF335" s="462"/>
      <c r="BG335" s="462"/>
      <c r="BH335" s="462"/>
      <c r="BI335" s="462"/>
      <c r="BJ335" s="462"/>
      <c r="BK335" s="462"/>
      <c r="BL335" s="462"/>
      <c r="BM335" s="462"/>
      <c r="BN335" s="462"/>
    </row>
    <row r="336" spans="1:66" ht="12.75" customHeight="1">
      <c r="A336" s="462"/>
      <c r="B336" s="46" t="s">
        <v>1170</v>
      </c>
      <c r="C336" s="152"/>
      <c r="D336" s="152"/>
      <c r="E336" s="152"/>
      <c r="F336" s="152"/>
      <c r="G336" s="446"/>
      <c r="H336" s="1869" t="s">
        <v>1211</v>
      </c>
      <c r="I336" s="1869"/>
      <c r="J336" s="1869"/>
      <c r="K336" s="1869"/>
      <c r="L336" s="1869"/>
      <c r="M336" s="1869"/>
      <c r="N336" s="1869"/>
      <c r="O336" s="1869"/>
      <c r="P336" s="1869"/>
      <c r="Q336" s="1869"/>
      <c r="R336" s="1869"/>
      <c r="S336" s="462"/>
      <c r="T336" s="46" t="s">
        <v>1170</v>
      </c>
      <c r="U336" s="462"/>
      <c r="V336" s="46"/>
      <c r="W336" s="46"/>
      <c r="X336" s="46"/>
      <c r="Y336" s="46"/>
      <c r="Z336" s="462"/>
      <c r="AA336" s="1869" t="s">
        <v>1211</v>
      </c>
      <c r="AB336" s="1869"/>
      <c r="AC336" s="1869"/>
      <c r="AD336" s="1869"/>
      <c r="AE336" s="1869"/>
      <c r="AF336" s="1869"/>
      <c r="AG336" s="1869"/>
      <c r="AH336" s="1869"/>
      <c r="AI336" s="1869"/>
      <c r="AJ336" s="1869"/>
      <c r="AK336" s="1869"/>
      <c r="AL336" s="29"/>
      <c r="AZ336" s="462"/>
      <c r="BA336" s="462"/>
      <c r="BB336" s="462"/>
      <c r="BC336" s="462"/>
      <c r="BD336" s="462"/>
      <c r="BE336" s="462"/>
      <c r="BF336" s="462"/>
      <c r="BG336" s="462"/>
      <c r="BH336" s="462"/>
      <c r="BI336" s="462"/>
      <c r="BJ336" s="462"/>
      <c r="BK336" s="462"/>
      <c r="BL336" s="462"/>
      <c r="BM336" s="462"/>
      <c r="BN336" s="462"/>
    </row>
    <row r="337" spans="1:66" ht="12.75" customHeight="1">
      <c r="A337" s="29"/>
      <c r="B337" s="46" t="s">
        <v>1119</v>
      </c>
      <c r="C337" s="152"/>
      <c r="D337" s="152"/>
      <c r="E337" s="152"/>
      <c r="F337" s="152"/>
      <c r="G337" s="152"/>
      <c r="H337" s="1869" t="s">
        <v>1233</v>
      </c>
      <c r="I337" s="1869"/>
      <c r="J337" s="1869"/>
      <c r="K337" s="1869"/>
      <c r="L337" s="1869"/>
      <c r="M337" s="1869"/>
      <c r="N337" s="1869"/>
      <c r="O337" s="1869"/>
      <c r="P337" s="1869"/>
      <c r="Q337" s="1869"/>
      <c r="R337" s="1869"/>
      <c r="S337" s="462"/>
      <c r="T337" s="46" t="s">
        <v>1119</v>
      </c>
      <c r="U337" s="462"/>
      <c r="V337" s="46"/>
      <c r="W337" s="46"/>
      <c r="X337" s="46"/>
      <c r="Y337" s="46"/>
      <c r="Z337" s="462"/>
      <c r="AA337" s="1869" t="s">
        <v>1234</v>
      </c>
      <c r="AB337" s="1869"/>
      <c r="AC337" s="1869"/>
      <c r="AD337" s="1869"/>
      <c r="AE337" s="1869"/>
      <c r="AF337" s="1869"/>
      <c r="AG337" s="1869"/>
      <c r="AH337" s="1869"/>
      <c r="AI337" s="1869"/>
      <c r="AJ337" s="1869"/>
      <c r="AK337" s="1869"/>
      <c r="AL337" s="29"/>
      <c r="AZ337" s="462"/>
      <c r="BA337" s="462"/>
      <c r="BB337" s="462"/>
      <c r="BC337" s="462"/>
      <c r="BD337" s="462"/>
      <c r="BE337" s="462"/>
      <c r="BF337" s="462"/>
      <c r="BG337" s="462"/>
      <c r="BH337" s="462"/>
      <c r="BI337" s="462"/>
      <c r="BJ337" s="462"/>
      <c r="BK337" s="462"/>
      <c r="BL337" s="462"/>
      <c r="BM337" s="462"/>
      <c r="BN337" s="462"/>
    </row>
    <row r="338" spans="1:66" ht="12.75" customHeight="1">
      <c r="A338" s="29"/>
      <c r="B338" s="46" t="s">
        <v>1121</v>
      </c>
      <c r="C338" s="152"/>
      <c r="D338" s="152"/>
      <c r="E338" s="152"/>
      <c r="F338" s="152"/>
      <c r="G338" s="152"/>
      <c r="H338" s="2168" t="s">
        <v>1235</v>
      </c>
      <c r="I338" s="2168"/>
      <c r="J338" s="2168"/>
      <c r="K338" s="2168"/>
      <c r="L338" s="2168"/>
      <c r="M338" s="2168"/>
      <c r="N338" s="46" t="s">
        <v>1123</v>
      </c>
      <c r="O338" s="46"/>
      <c r="P338" s="2124"/>
      <c r="Q338" s="2124"/>
      <c r="R338" s="2124"/>
      <c r="S338" s="46"/>
      <c r="T338" s="46" t="s">
        <v>1121</v>
      </c>
      <c r="U338" s="462"/>
      <c r="V338" s="46"/>
      <c r="W338" s="46"/>
      <c r="X338" s="46"/>
      <c r="Y338" s="46"/>
      <c r="Z338" s="462"/>
      <c r="AA338" s="2168" t="s">
        <v>1236</v>
      </c>
      <c r="AB338" s="2168"/>
      <c r="AC338" s="2168"/>
      <c r="AD338" s="2168"/>
      <c r="AE338" s="2168"/>
      <c r="AF338" s="2168"/>
      <c r="AG338" s="46" t="s">
        <v>1123</v>
      </c>
      <c r="AH338" s="46"/>
      <c r="AI338" s="2124"/>
      <c r="AJ338" s="2124"/>
      <c r="AK338" s="2124"/>
      <c r="AL338" s="29"/>
      <c r="AZ338" s="462"/>
      <c r="BA338" s="462"/>
      <c r="BB338" s="462"/>
      <c r="BC338" s="462"/>
      <c r="BD338" s="462"/>
      <c r="BE338" s="462"/>
      <c r="BF338" s="462"/>
      <c r="BG338" s="462"/>
      <c r="BH338" s="462"/>
      <c r="BI338" s="462"/>
      <c r="BJ338" s="462"/>
      <c r="BK338" s="462"/>
      <c r="BL338" s="462"/>
      <c r="BM338" s="462"/>
      <c r="BN338" s="462"/>
    </row>
    <row r="339" spans="1:66" ht="12.75">
      <c r="A339" s="29"/>
      <c r="B339" s="46" t="s">
        <v>1124</v>
      </c>
      <c r="C339" s="152"/>
      <c r="D339" s="152"/>
      <c r="E339" s="152"/>
      <c r="F339" s="152"/>
      <c r="G339" s="152"/>
      <c r="H339" s="1913"/>
      <c r="I339" s="1913"/>
      <c r="J339" s="1913"/>
      <c r="K339" s="1913"/>
      <c r="L339" s="1913"/>
      <c r="M339" s="1913"/>
      <c r="N339" s="152"/>
      <c r="O339" s="152"/>
      <c r="P339" s="160"/>
      <c r="Q339" s="160"/>
      <c r="R339" s="160"/>
      <c r="S339" s="46"/>
      <c r="T339" s="46" t="s">
        <v>1124</v>
      </c>
      <c r="U339" s="462"/>
      <c r="V339" s="46"/>
      <c r="W339" s="46"/>
      <c r="X339" s="46"/>
      <c r="Y339" s="46"/>
      <c r="Z339" s="462"/>
      <c r="AA339" s="1913"/>
      <c r="AB339" s="1913"/>
      <c r="AC339" s="1913"/>
      <c r="AD339" s="1913"/>
      <c r="AE339" s="1913"/>
      <c r="AF339" s="1913"/>
      <c r="AG339" s="152"/>
      <c r="AH339" s="152"/>
      <c r="AI339" s="160"/>
      <c r="AJ339" s="160"/>
      <c r="AK339" s="160"/>
      <c r="AL339" s="29"/>
      <c r="AZ339" s="462"/>
      <c r="BA339" s="462"/>
      <c r="BB339" s="462"/>
      <c r="BC339" s="462"/>
      <c r="BD339" s="462"/>
      <c r="BE339" s="462"/>
      <c r="BF339" s="462"/>
      <c r="BG339" s="462"/>
      <c r="BH339" s="462"/>
      <c r="BI339" s="462"/>
      <c r="BJ339" s="462"/>
      <c r="BK339" s="462"/>
      <c r="BL339" s="462"/>
      <c r="BM339" s="462"/>
      <c r="BN339" s="462"/>
    </row>
    <row r="340" spans="1:66" ht="12.75">
      <c r="A340" s="29"/>
      <c r="B340" s="46" t="s">
        <v>1176</v>
      </c>
      <c r="C340" s="150"/>
      <c r="D340" s="150"/>
      <c r="E340" s="150"/>
      <c r="F340" s="150"/>
      <c r="G340" s="150"/>
      <c r="H340" s="1869" t="s">
        <v>1237</v>
      </c>
      <c r="I340" s="1869"/>
      <c r="J340" s="1869"/>
      <c r="K340" s="1869"/>
      <c r="L340" s="1869"/>
      <c r="M340" s="1869"/>
      <c r="N340" s="1885"/>
      <c r="O340" s="1885"/>
      <c r="P340" s="1885"/>
      <c r="Q340" s="1885"/>
      <c r="R340" s="1885"/>
      <c r="S340" s="46"/>
      <c r="T340" s="46" t="s">
        <v>1176</v>
      </c>
      <c r="U340" s="462"/>
      <c r="V340" s="46"/>
      <c r="W340" s="46"/>
      <c r="X340" s="46"/>
      <c r="Y340" s="46"/>
      <c r="Z340" s="462"/>
      <c r="AA340" s="1869" t="s">
        <v>1238</v>
      </c>
      <c r="AB340" s="1869"/>
      <c r="AC340" s="1869"/>
      <c r="AD340" s="1869"/>
      <c r="AE340" s="1869"/>
      <c r="AF340" s="1869"/>
      <c r="AG340" s="1885"/>
      <c r="AH340" s="1885"/>
      <c r="AI340" s="1885"/>
      <c r="AJ340" s="1885"/>
      <c r="AK340" s="1885"/>
      <c r="AL340" s="29"/>
      <c r="AZ340" s="462"/>
      <c r="BA340" s="462"/>
      <c r="BB340" s="462"/>
      <c r="BC340" s="462"/>
      <c r="BD340" s="462"/>
      <c r="BE340" s="462"/>
      <c r="BF340" s="462"/>
      <c r="BG340" s="462"/>
      <c r="BH340" s="462"/>
      <c r="BI340" s="462"/>
      <c r="BJ340" s="462"/>
      <c r="BK340" s="462"/>
      <c r="BL340" s="462"/>
      <c r="BM340" s="462"/>
      <c r="BN340" s="462"/>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2"/>
      <c r="BA341" s="462"/>
      <c r="BB341" s="462"/>
      <c r="BC341" s="462"/>
      <c r="BD341" s="462"/>
      <c r="BE341" s="462"/>
      <c r="BF341" s="462"/>
      <c r="BG341" s="462"/>
      <c r="BH341" s="462"/>
      <c r="BI341" s="462"/>
      <c r="BJ341" s="462"/>
      <c r="BK341" s="462"/>
      <c r="BL341" s="462"/>
      <c r="BM341" s="462"/>
      <c r="BN341" s="462"/>
    </row>
    <row r="342" spans="1:66" ht="12.75">
      <c r="A342" s="446"/>
      <c r="B342" s="152"/>
      <c r="C342" s="150"/>
      <c r="D342" s="150"/>
      <c r="E342" s="150"/>
      <c r="F342" s="150"/>
      <c r="G342" s="64"/>
      <c r="H342" s="64"/>
      <c r="I342" s="1450" t="s">
        <v>1239</v>
      </c>
      <c r="J342" s="462"/>
      <c r="K342" s="462"/>
      <c r="L342" s="462"/>
      <c r="M342" s="462"/>
      <c r="N342" s="462"/>
      <c r="O342" s="462"/>
      <c r="P342" s="1885"/>
      <c r="Q342" s="1885"/>
      <c r="R342" s="1885"/>
      <c r="S342" s="1885"/>
      <c r="T342" s="1885"/>
      <c r="U342" s="1885"/>
      <c r="V342" s="1885"/>
      <c r="W342" s="1885"/>
      <c r="X342" s="1885"/>
      <c r="Y342" s="1885"/>
      <c r="Z342" s="1885"/>
      <c r="AA342" s="1885"/>
      <c r="AB342" s="1885"/>
      <c r="AC342" s="1885"/>
      <c r="AD342" s="1885"/>
      <c r="AE342" s="1885"/>
      <c r="AF342" s="64"/>
      <c r="AG342" s="64"/>
      <c r="AH342" s="64"/>
      <c r="AI342" s="64"/>
      <c r="AJ342" s="64"/>
      <c r="AK342" s="64"/>
      <c r="AL342" s="29"/>
      <c r="AZ342" s="462"/>
      <c r="BA342" s="462"/>
      <c r="BB342" s="462"/>
      <c r="BC342" s="462"/>
      <c r="BD342" s="462"/>
      <c r="BE342" s="462"/>
      <c r="BF342" s="462"/>
      <c r="BG342" s="462"/>
      <c r="BH342" s="462"/>
      <c r="BI342" s="462"/>
      <c r="BJ342" s="462"/>
      <c r="BK342" s="462"/>
      <c r="BL342" s="462"/>
      <c r="BM342" s="462"/>
      <c r="BN342" s="462" t="s">
        <v>299</v>
      </c>
    </row>
    <row r="343" spans="1:66" ht="12.75">
      <c r="A343" s="446"/>
      <c r="B343" s="152"/>
      <c r="C343" s="152"/>
      <c r="D343" s="152"/>
      <c r="E343" s="152"/>
      <c r="F343" s="152"/>
      <c r="G343" s="446"/>
      <c r="H343" s="64"/>
      <c r="I343" s="46" t="s">
        <v>1166</v>
      </c>
      <c r="J343" s="462"/>
      <c r="K343" s="462"/>
      <c r="L343" s="462"/>
      <c r="M343" s="462"/>
      <c r="N343" s="462"/>
      <c r="O343" s="462"/>
      <c r="P343" s="1869"/>
      <c r="Q343" s="1869"/>
      <c r="R343" s="1869"/>
      <c r="S343" s="1869"/>
      <c r="T343" s="1869"/>
      <c r="U343" s="1869"/>
      <c r="V343" s="1869"/>
      <c r="W343" s="1869"/>
      <c r="X343" s="1869"/>
      <c r="Y343" s="1869"/>
      <c r="Z343" s="1869"/>
      <c r="AA343" s="1869"/>
      <c r="AB343" s="1869"/>
      <c r="AC343" s="1869"/>
      <c r="AD343" s="1869"/>
      <c r="AE343" s="1869"/>
      <c r="AF343" s="64"/>
      <c r="AG343" s="64"/>
      <c r="AH343" s="64"/>
      <c r="AI343" s="64"/>
      <c r="AJ343" s="64"/>
      <c r="AK343" s="64"/>
      <c r="AL343" s="29"/>
      <c r="AZ343" s="462"/>
      <c r="BA343" s="462"/>
      <c r="BB343" s="462"/>
      <c r="BC343" s="462"/>
      <c r="BD343" s="462"/>
      <c r="BE343" s="462"/>
      <c r="BF343" s="462"/>
      <c r="BG343" s="462"/>
      <c r="BH343" s="462"/>
      <c r="BI343" s="462"/>
      <c r="BJ343" s="462"/>
      <c r="BK343" s="462"/>
      <c r="BL343" s="462"/>
      <c r="BM343" s="462"/>
      <c r="BN343" s="462" t="s">
        <v>800</v>
      </c>
    </row>
    <row r="344" spans="1:66" ht="12.75">
      <c r="A344" s="446"/>
      <c r="B344" s="152"/>
      <c r="C344" s="152"/>
      <c r="D344" s="152"/>
      <c r="E344" s="152"/>
      <c r="F344" s="152"/>
      <c r="G344" s="446"/>
      <c r="H344" s="64"/>
      <c r="I344" s="46" t="s">
        <v>1170</v>
      </c>
      <c r="J344" s="462"/>
      <c r="K344" s="462"/>
      <c r="L344" s="462"/>
      <c r="M344" s="462"/>
      <c r="N344" s="462"/>
      <c r="O344" s="462"/>
      <c r="P344" s="1869"/>
      <c r="Q344" s="1869"/>
      <c r="R344" s="1869"/>
      <c r="S344" s="1869"/>
      <c r="T344" s="1869"/>
      <c r="U344" s="1869"/>
      <c r="V344" s="1869"/>
      <c r="W344" s="1869"/>
      <c r="X344" s="1869"/>
      <c r="Y344" s="1869"/>
      <c r="Z344" s="1869"/>
      <c r="AA344" s="1869"/>
      <c r="AB344" s="1869"/>
      <c r="AC344" s="1869"/>
      <c r="AD344" s="1869"/>
      <c r="AE344" s="1869"/>
      <c r="AF344" s="64"/>
      <c r="AG344" s="64"/>
      <c r="AH344" s="64"/>
      <c r="AI344" s="64"/>
      <c r="AJ344" s="64"/>
      <c r="AK344" s="64"/>
      <c r="AL344" s="29"/>
      <c r="AZ344" s="462"/>
      <c r="BA344" s="462"/>
      <c r="BB344" s="462"/>
      <c r="BC344" s="462"/>
      <c r="BD344" s="462"/>
      <c r="BE344" s="462"/>
      <c r="BF344" s="462"/>
      <c r="BG344" s="462"/>
      <c r="BH344" s="462"/>
      <c r="BI344" s="462"/>
      <c r="BJ344" s="462"/>
      <c r="BK344" s="462"/>
      <c r="BL344" s="462"/>
      <c r="BM344" s="462"/>
      <c r="BN344" s="462" t="s">
        <v>909</v>
      </c>
    </row>
    <row r="345" spans="1:66" ht="12.75">
      <c r="A345" s="446"/>
      <c r="B345" s="152"/>
      <c r="C345" s="152"/>
      <c r="D345" s="152"/>
      <c r="E345" s="152"/>
      <c r="F345" s="152"/>
      <c r="G345" s="152"/>
      <c r="H345" s="64"/>
      <c r="I345" s="46" t="s">
        <v>1119</v>
      </c>
      <c r="J345" s="462"/>
      <c r="K345" s="462"/>
      <c r="L345" s="462"/>
      <c r="M345" s="462"/>
      <c r="N345" s="462"/>
      <c r="O345" s="462"/>
      <c r="P345" s="1869"/>
      <c r="Q345" s="1869"/>
      <c r="R345" s="1869"/>
      <c r="S345" s="1869"/>
      <c r="T345" s="1869"/>
      <c r="U345" s="1869"/>
      <c r="V345" s="1869"/>
      <c r="W345" s="1869"/>
      <c r="X345" s="1869"/>
      <c r="Y345" s="1869"/>
      <c r="Z345" s="1869"/>
      <c r="AA345" s="1869"/>
      <c r="AB345" s="1869"/>
      <c r="AC345" s="1869"/>
      <c r="AD345" s="1869"/>
      <c r="AE345" s="1869"/>
      <c r="AF345" s="64"/>
      <c r="AG345" s="64"/>
      <c r="AH345" s="64"/>
      <c r="AI345" s="64"/>
      <c r="AJ345" s="64"/>
      <c r="AK345" s="64"/>
      <c r="AL345" s="29"/>
      <c r="AZ345" s="462"/>
      <c r="BA345" s="462"/>
      <c r="BB345" s="462"/>
      <c r="BC345" s="462"/>
      <c r="BD345" s="462"/>
      <c r="BE345" s="462"/>
      <c r="BF345" s="462"/>
      <c r="BG345" s="462"/>
      <c r="BH345" s="462"/>
      <c r="BI345" s="462"/>
      <c r="BJ345" s="462"/>
      <c r="BK345" s="462"/>
      <c r="BL345" s="462"/>
      <c r="BM345" s="462"/>
      <c r="BN345" s="462"/>
    </row>
    <row r="346" spans="1:66" ht="12.75">
      <c r="A346" s="446"/>
      <c r="B346" s="152"/>
      <c r="C346" s="152"/>
      <c r="D346" s="152"/>
      <c r="E346" s="152"/>
      <c r="F346" s="152"/>
      <c r="G346" s="152"/>
      <c r="H346" s="1451"/>
      <c r="I346" s="46" t="s">
        <v>1121</v>
      </c>
      <c r="J346" s="462"/>
      <c r="K346" s="462"/>
      <c r="L346" s="462"/>
      <c r="M346" s="462"/>
      <c r="N346" s="462"/>
      <c r="O346" s="462"/>
      <c r="P346" s="1913"/>
      <c r="Q346" s="1913"/>
      <c r="R346" s="1913"/>
      <c r="S346" s="1913"/>
      <c r="T346" s="1913"/>
      <c r="U346" s="1913"/>
      <c r="V346" s="1913"/>
      <c r="W346" s="1913"/>
      <c r="X346" s="1913"/>
      <c r="Y346" s="1913"/>
      <c r="Z346" s="1913"/>
      <c r="AA346" s="46" t="s">
        <v>1123</v>
      </c>
      <c r="AB346" s="46"/>
      <c r="AC346" s="1868"/>
      <c r="AD346" s="1868"/>
      <c r="AE346" s="1868"/>
      <c r="AF346" s="1451"/>
      <c r="AG346" s="152"/>
      <c r="AH346" s="152"/>
      <c r="AI346" s="150"/>
      <c r="AJ346" s="150"/>
      <c r="AK346" s="150"/>
      <c r="AL346" s="29"/>
      <c r="AZ346" s="462"/>
      <c r="BA346" s="462"/>
      <c r="BB346" s="462"/>
      <c r="BC346" s="462"/>
      <c r="BD346" s="462"/>
      <c r="BE346" s="462"/>
      <c r="BF346" s="462"/>
      <c r="BG346" s="462"/>
      <c r="BH346" s="462"/>
      <c r="BI346" s="462"/>
      <c r="BJ346" s="462"/>
      <c r="BK346" s="462"/>
      <c r="BL346" s="462"/>
      <c r="BM346" s="462"/>
      <c r="BN346" s="462"/>
    </row>
    <row r="347" spans="1:66" ht="12.75" customHeight="1">
      <c r="A347" s="446"/>
      <c r="B347" s="152"/>
      <c r="C347" s="152"/>
      <c r="D347" s="152"/>
      <c r="E347" s="152"/>
      <c r="F347" s="152"/>
      <c r="G347" s="152"/>
      <c r="H347" s="1451"/>
      <c r="I347" s="46" t="s">
        <v>1124</v>
      </c>
      <c r="J347" s="462"/>
      <c r="K347" s="462"/>
      <c r="L347" s="462"/>
      <c r="M347" s="462"/>
      <c r="N347" s="462"/>
      <c r="O347" s="462"/>
      <c r="P347" s="1913"/>
      <c r="Q347" s="1913"/>
      <c r="R347" s="1913"/>
      <c r="S347" s="1913"/>
      <c r="T347" s="1913"/>
      <c r="U347" s="1913"/>
      <c r="V347" s="1913"/>
      <c r="W347" s="1913"/>
      <c r="X347" s="1913"/>
      <c r="Y347" s="1913"/>
      <c r="Z347" s="1913"/>
      <c r="AA347" s="462"/>
      <c r="AB347" s="462"/>
      <c r="AC347" s="462"/>
      <c r="AD347" s="462"/>
      <c r="AE347" s="462"/>
      <c r="AF347" s="1451"/>
      <c r="AG347" s="152"/>
      <c r="AH347" s="152"/>
      <c r="AI347" s="160"/>
      <c r="AJ347" s="160"/>
      <c r="AK347" s="160"/>
      <c r="AL347" s="29"/>
      <c r="AZ347" s="462"/>
      <c r="BA347" s="462"/>
      <c r="BB347" s="462"/>
      <c r="BC347" s="462"/>
      <c r="BD347" s="462"/>
      <c r="BE347" s="462"/>
      <c r="BF347" s="462"/>
      <c r="BG347" s="462"/>
      <c r="BH347" s="462"/>
      <c r="BI347" s="462"/>
      <c r="BJ347" s="462"/>
      <c r="BK347" s="462"/>
      <c r="BL347" s="462"/>
      <c r="BM347" s="462"/>
      <c r="BN347" s="462"/>
    </row>
    <row r="348" spans="1:66" ht="12.75">
      <c r="A348" s="446"/>
      <c r="B348" s="152"/>
      <c r="C348" s="150"/>
      <c r="D348" s="150"/>
      <c r="E348" s="150"/>
      <c r="F348" s="150"/>
      <c r="G348" s="150"/>
      <c r="H348" s="64"/>
      <c r="I348" s="46" t="s">
        <v>1176</v>
      </c>
      <c r="J348" s="462"/>
      <c r="K348" s="462"/>
      <c r="L348" s="462"/>
      <c r="M348" s="462"/>
      <c r="N348" s="462"/>
      <c r="O348" s="462"/>
      <c r="P348" s="1885"/>
      <c r="Q348" s="1885"/>
      <c r="R348" s="1885"/>
      <c r="S348" s="1885"/>
      <c r="T348" s="1885"/>
      <c r="U348" s="1885"/>
      <c r="V348" s="1885"/>
      <c r="W348" s="1885"/>
      <c r="X348" s="1885"/>
      <c r="Y348" s="1885"/>
      <c r="Z348" s="1885"/>
      <c r="AA348" s="1885"/>
      <c r="AB348" s="1885"/>
      <c r="AC348" s="1885"/>
      <c r="AD348" s="1885"/>
      <c r="AE348" s="1885"/>
      <c r="AF348" s="64"/>
      <c r="AG348" s="64"/>
      <c r="AH348" s="64"/>
      <c r="AI348" s="64"/>
      <c r="AJ348" s="64"/>
      <c r="AK348" s="64"/>
      <c r="AL348" s="29"/>
      <c r="AZ348" s="462"/>
      <c r="BA348" s="462"/>
      <c r="BB348" s="462"/>
      <c r="BC348" s="462"/>
      <c r="BD348" s="462"/>
      <c r="BE348" s="462"/>
      <c r="BF348" s="462"/>
      <c r="BG348" s="462"/>
      <c r="BH348" s="462"/>
      <c r="BI348" s="462"/>
      <c r="BJ348" s="462"/>
      <c r="BK348" s="462"/>
      <c r="BL348" s="462"/>
      <c r="BM348" s="462"/>
      <c r="BN348" s="462"/>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2"/>
      <c r="AB349" s="462"/>
      <c r="AC349" s="462"/>
      <c r="AD349" s="462"/>
      <c r="AE349" s="462"/>
      <c r="AF349" s="462"/>
      <c r="AG349" s="462"/>
      <c r="AH349" s="462"/>
      <c r="AI349" s="462"/>
      <c r="AJ349" s="462"/>
      <c r="AK349" s="462"/>
      <c r="AL349" s="462"/>
      <c r="AZ349" s="462"/>
      <c r="BA349" s="462"/>
      <c r="BB349" s="462"/>
      <c r="BC349" s="462"/>
      <c r="BD349" s="462"/>
      <c r="BE349" s="462"/>
      <c r="BF349" s="462"/>
      <c r="BG349" s="462"/>
      <c r="BH349" s="462"/>
      <c r="BI349" s="462"/>
      <c r="BJ349" s="462"/>
      <c r="BK349" s="462"/>
      <c r="BL349" s="462"/>
      <c r="BM349" s="462"/>
      <c r="BN349" s="462"/>
    </row>
    <row r="350" spans="1:66" ht="13.15">
      <c r="A350" s="2197" t="s">
        <v>1240</v>
      </c>
      <c r="B350" s="2197"/>
      <c r="C350" s="2197"/>
      <c r="D350" s="2197"/>
      <c r="E350" s="2197"/>
      <c r="F350" s="2197"/>
      <c r="G350" s="2197"/>
      <c r="H350" s="2197"/>
      <c r="I350" s="2197"/>
      <c r="J350" s="2197"/>
      <c r="K350" s="2197"/>
      <c r="L350" s="2197"/>
      <c r="M350" s="2197"/>
      <c r="N350" s="2197"/>
      <c r="O350" s="2197"/>
      <c r="P350" s="2197"/>
      <c r="Q350" s="2197"/>
      <c r="R350" s="2197"/>
      <c r="S350" s="2197"/>
      <c r="T350" s="2197"/>
      <c r="U350" s="2197"/>
      <c r="V350" s="2197"/>
      <c r="W350" s="2197"/>
      <c r="X350" s="2197"/>
      <c r="Y350" s="2197"/>
      <c r="Z350" s="2197"/>
      <c r="AA350" s="2197"/>
      <c r="AB350" s="2197"/>
      <c r="AC350" s="2197"/>
      <c r="AD350" s="2197"/>
      <c r="AE350" s="2197"/>
      <c r="AF350" s="2197"/>
      <c r="AG350" s="2197"/>
      <c r="AH350" s="2197"/>
      <c r="AI350" s="2197"/>
      <c r="AJ350" s="2197"/>
      <c r="AK350" s="2197"/>
      <c r="AL350" s="2197"/>
      <c r="AM350" s="93"/>
      <c r="AN350" s="93"/>
      <c r="AO350" s="93"/>
      <c r="AP350" s="93"/>
      <c r="AQ350" s="93"/>
      <c r="AR350" s="93"/>
      <c r="AS350" s="93"/>
      <c r="AT350" s="93"/>
      <c r="AU350" s="93"/>
      <c r="AV350" s="93"/>
      <c r="AW350" s="93"/>
      <c r="AX350" s="93"/>
      <c r="AY350" s="93"/>
      <c r="AZ350" s="462"/>
      <c r="BA350" s="462"/>
      <c r="BB350" s="462"/>
      <c r="BC350" s="462"/>
      <c r="BD350" s="462"/>
      <c r="BE350" s="462"/>
      <c r="BF350" s="462"/>
      <c r="BG350" s="462"/>
      <c r="BH350" s="462"/>
      <c r="BI350" s="462"/>
      <c r="BJ350" s="462"/>
      <c r="BK350" s="462"/>
      <c r="BL350" s="462"/>
      <c r="BM350" s="462"/>
      <c r="BN350" s="462"/>
    </row>
    <row r="351" spans="1:66" ht="13.5" thickBot="1">
      <c r="A351" s="2198"/>
      <c r="B351" s="2198"/>
      <c r="C351" s="2198"/>
      <c r="D351" s="2198"/>
      <c r="E351" s="2198"/>
      <c r="F351" s="2198"/>
      <c r="G351" s="2198"/>
      <c r="H351" s="2198"/>
      <c r="I351" s="2198"/>
      <c r="J351" s="2198"/>
      <c r="K351" s="2198"/>
      <c r="L351" s="2198"/>
      <c r="M351" s="2198"/>
      <c r="N351" s="2198"/>
      <c r="O351" s="2198"/>
      <c r="P351" s="2198"/>
      <c r="Q351" s="2198"/>
      <c r="R351" s="2198"/>
      <c r="S351" s="2198"/>
      <c r="T351" s="2198"/>
      <c r="U351" s="2198"/>
      <c r="V351" s="2198"/>
      <c r="W351" s="2198"/>
      <c r="X351" s="2198"/>
      <c r="Y351" s="2198"/>
      <c r="Z351" s="2198"/>
      <c r="AA351" s="2198"/>
      <c r="AB351" s="2198"/>
      <c r="AC351" s="2198"/>
      <c r="AD351" s="2198"/>
      <c r="AE351" s="2198"/>
      <c r="AF351" s="2198"/>
      <c r="AG351" s="2198"/>
      <c r="AH351" s="2198"/>
      <c r="AI351" s="2198"/>
      <c r="AJ351" s="2198"/>
      <c r="AK351" s="2198"/>
      <c r="AL351" s="2198"/>
      <c r="AM351" s="93"/>
      <c r="AN351" s="93"/>
      <c r="AO351" s="93"/>
      <c r="AP351" s="93"/>
      <c r="AQ351" s="93"/>
      <c r="AR351" s="93"/>
      <c r="AS351" s="93"/>
      <c r="AT351" s="93"/>
      <c r="AU351" s="93"/>
      <c r="AV351" s="93"/>
      <c r="AW351" s="93"/>
      <c r="AX351" s="93"/>
      <c r="AY351" s="93"/>
      <c r="AZ351" s="462"/>
      <c r="BA351" s="462"/>
      <c r="BB351" s="462"/>
      <c r="BC351" s="462"/>
      <c r="BD351" s="462"/>
      <c r="BE351" s="462"/>
      <c r="BF351" s="462"/>
      <c r="BG351" s="462"/>
      <c r="BH351" s="462"/>
      <c r="BI351" s="462"/>
      <c r="BJ351" s="462"/>
      <c r="BK351" s="462"/>
      <c r="BL351" s="462"/>
      <c r="BM351" s="462"/>
      <c r="BN351" s="462"/>
    </row>
    <row r="352" spans="1:66" ht="13.1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2"/>
      <c r="BA352" s="462"/>
      <c r="BB352" s="462"/>
      <c r="BC352" s="462"/>
      <c r="BD352" s="462"/>
      <c r="BE352" s="462"/>
      <c r="BF352" s="462"/>
      <c r="BG352" s="462"/>
      <c r="BH352" s="462"/>
      <c r="BI352" s="462"/>
      <c r="BJ352" s="462"/>
      <c r="BK352" s="462"/>
      <c r="BL352" s="462"/>
      <c r="BM352" s="462"/>
      <c r="BN352" s="462"/>
    </row>
    <row r="353" spans="1:37" ht="12.75" customHeight="1">
      <c r="A353" s="39" t="s">
        <v>934</v>
      </c>
      <c r="B353" s="39"/>
      <c r="C353" s="39" t="s">
        <v>1241</v>
      </c>
      <c r="D353" s="462"/>
      <c r="E353" s="462"/>
      <c r="F353" s="462"/>
      <c r="G353" s="462"/>
      <c r="H353" s="462"/>
      <c r="I353" s="462"/>
      <c r="J353" s="462"/>
      <c r="K353" s="18"/>
      <c r="L353" s="18"/>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row>
    <row r="354" spans="1:37" ht="12.75" customHeight="1">
      <c r="A354" s="462"/>
      <c r="B354" s="462"/>
      <c r="C354" s="462"/>
      <c r="D354" s="462" t="s">
        <v>1242</v>
      </c>
      <c r="E354" s="462"/>
      <c r="F354" s="462"/>
      <c r="G354" s="462"/>
      <c r="H354" s="462"/>
      <c r="I354" s="462"/>
      <c r="J354" s="462"/>
      <c r="K354" s="462"/>
      <c r="L354" s="462"/>
      <c r="M354" s="1867" t="s">
        <v>909</v>
      </c>
      <c r="N354" s="1867"/>
      <c r="O354" s="462"/>
      <c r="P354" s="462" t="s">
        <v>1243</v>
      </c>
      <c r="Q354" s="462"/>
      <c r="R354" s="462"/>
      <c r="S354" s="462"/>
      <c r="T354" s="462"/>
      <c r="U354" s="462"/>
      <c r="V354" s="462"/>
      <c r="W354" s="462"/>
      <c r="X354" s="462"/>
      <c r="Y354" s="462"/>
      <c r="Z354" s="462"/>
      <c r="AA354" s="462"/>
      <c r="AB354" s="462"/>
      <c r="AC354" s="462"/>
      <c r="AD354" s="462"/>
      <c r="AE354" s="462"/>
      <c r="AF354" s="462"/>
      <c r="AG354" s="462"/>
      <c r="AH354" s="462"/>
      <c r="AI354" s="462"/>
      <c r="AJ354" s="1867" t="s">
        <v>909</v>
      </c>
      <c r="AK354" s="1867"/>
    </row>
    <row r="355" spans="1:37" ht="12.75" customHeight="1">
      <c r="A355" s="462"/>
      <c r="B355" s="462"/>
      <c r="C355" s="462"/>
      <c r="D355" s="46" t="s">
        <v>1244</v>
      </c>
      <c r="E355" s="462"/>
      <c r="F355" s="462"/>
      <c r="G355" s="462"/>
      <c r="H355" s="462"/>
      <c r="I355" s="462"/>
      <c r="J355" s="462"/>
      <c r="K355" s="462"/>
      <c r="L355" s="462"/>
      <c r="M355" s="1867" t="s">
        <v>299</v>
      </c>
      <c r="N355" s="1867"/>
      <c r="O355" s="462"/>
      <c r="P355" s="46" t="s">
        <v>1245</v>
      </c>
      <c r="Q355" s="462"/>
      <c r="R355" s="462"/>
      <c r="S355" s="462"/>
      <c r="T355" s="462"/>
      <c r="U355" s="462"/>
      <c r="V355" s="462"/>
      <c r="W355" s="462"/>
      <c r="X355" s="462"/>
      <c r="Y355" s="462"/>
      <c r="Z355" s="462"/>
      <c r="AA355" s="462"/>
      <c r="AB355" s="462"/>
      <c r="AC355" s="462"/>
      <c r="AD355" s="462"/>
      <c r="AE355" s="462"/>
      <c r="AF355" s="462"/>
      <c r="AG355" s="462"/>
      <c r="AH355" s="462"/>
      <c r="AI355" s="462"/>
      <c r="AJ355" s="2167" t="s">
        <v>299</v>
      </c>
      <c r="AK355" s="1873"/>
    </row>
    <row r="356" spans="1:37" ht="12.75" customHeight="1">
      <c r="A356" s="462"/>
      <c r="B356" s="462"/>
      <c r="C356" s="462"/>
      <c r="D356" s="462" t="s">
        <v>1246</v>
      </c>
      <c r="E356" s="462"/>
      <c r="F356" s="462"/>
      <c r="G356" s="462"/>
      <c r="H356" s="462"/>
      <c r="I356" s="462"/>
      <c r="J356" s="462"/>
      <c r="K356" s="462"/>
      <c r="L356" s="462"/>
      <c r="M356" s="1867" t="s">
        <v>299</v>
      </c>
      <c r="N356" s="1867"/>
      <c r="O356" s="462"/>
      <c r="P356" s="462" t="s">
        <v>1247</v>
      </c>
      <c r="Q356" s="462"/>
      <c r="R356" s="462"/>
      <c r="S356" s="462"/>
      <c r="T356" s="462"/>
      <c r="U356" s="462"/>
      <c r="V356" s="462"/>
      <c r="W356" s="462"/>
      <c r="X356" s="462"/>
      <c r="Y356" s="462"/>
      <c r="Z356" s="462"/>
      <c r="AA356" s="462"/>
      <c r="AB356" s="462"/>
      <c r="AC356" s="462"/>
      <c r="AD356" s="462"/>
      <c r="AE356" s="462"/>
      <c r="AF356" s="462"/>
      <c r="AG356" s="462"/>
      <c r="AH356" s="462"/>
      <c r="AI356" s="462"/>
      <c r="AJ356" s="1867" t="s">
        <v>299</v>
      </c>
      <c r="AK356" s="1867"/>
    </row>
    <row r="357" spans="1:37" ht="12.75" customHeight="1">
      <c r="A357" s="462"/>
      <c r="B357" s="462"/>
      <c r="C357" s="462"/>
      <c r="D357" s="462" t="s">
        <v>1248</v>
      </c>
      <c r="E357" s="462"/>
      <c r="F357" s="462"/>
      <c r="G357" s="462"/>
      <c r="H357" s="462"/>
      <c r="I357" s="462"/>
      <c r="J357" s="462"/>
      <c r="K357" s="462"/>
      <c r="L357" s="462"/>
      <c r="M357" s="1867" t="s">
        <v>299</v>
      </c>
      <c r="N357" s="1867"/>
      <c r="O357" s="462"/>
      <c r="P357" s="462"/>
      <c r="Q357" s="46"/>
      <c r="R357" s="462"/>
      <c r="S357" s="462"/>
      <c r="T357" s="462"/>
      <c r="U357" s="462"/>
      <c r="V357" s="462"/>
      <c r="W357" s="462"/>
      <c r="X357" s="462"/>
      <c r="Y357" s="462"/>
      <c r="Z357" s="462"/>
      <c r="AA357" s="462"/>
      <c r="AB357" s="462"/>
      <c r="AC357" s="462"/>
      <c r="AD357" s="462"/>
      <c r="AE357" s="462"/>
      <c r="AF357" s="462"/>
      <c r="AG357" s="462"/>
      <c r="AH357" s="462"/>
      <c r="AI357" s="462"/>
      <c r="AJ357" s="462"/>
      <c r="AK357" s="462"/>
    </row>
    <row r="358" spans="1:37" ht="12.75" customHeight="1">
      <c r="A358" s="462"/>
      <c r="B358" s="462"/>
      <c r="C358" s="462"/>
      <c r="D358" s="462"/>
      <c r="E358" s="462"/>
      <c r="F358" s="462"/>
      <c r="G358" s="462"/>
      <c r="H358" s="462"/>
      <c r="I358" s="462"/>
      <c r="J358" s="462"/>
      <c r="K358" s="462"/>
      <c r="L358" s="462"/>
      <c r="M358" s="462"/>
      <c r="N358" s="462"/>
      <c r="O358" s="462"/>
      <c r="P358" s="462"/>
      <c r="Q358" s="46"/>
      <c r="R358" s="462"/>
      <c r="S358" s="462"/>
      <c r="T358" s="462"/>
      <c r="U358" s="462"/>
      <c r="V358" s="462"/>
      <c r="W358" s="462"/>
      <c r="X358" s="462"/>
      <c r="Y358" s="462"/>
      <c r="Z358" s="462"/>
      <c r="AA358" s="462"/>
      <c r="AB358" s="462"/>
      <c r="AC358" s="462"/>
      <c r="AD358" s="462"/>
      <c r="AE358" s="462"/>
      <c r="AF358" s="462"/>
      <c r="AG358" s="462"/>
      <c r="AH358" s="462"/>
      <c r="AI358" s="462"/>
      <c r="AJ358" s="462"/>
      <c r="AK358" s="462"/>
    </row>
    <row r="359" spans="1:37" ht="12.75" customHeight="1">
      <c r="A359" s="462"/>
      <c r="B359" s="462"/>
      <c r="C359" s="462"/>
      <c r="D359" s="462"/>
      <c r="E359" s="462"/>
      <c r="F359" s="462"/>
      <c r="G359" s="462"/>
      <c r="H359" s="462"/>
      <c r="I359" s="462"/>
      <c r="J359" s="462"/>
      <c r="K359" s="462"/>
      <c r="L359" s="462"/>
      <c r="M359" s="462"/>
      <c r="N359" s="462"/>
      <c r="O359" s="462"/>
      <c r="P359" s="462"/>
      <c r="Q359" s="46"/>
      <c r="R359" s="462"/>
      <c r="S359" s="462"/>
      <c r="T359" s="462"/>
      <c r="U359" s="462"/>
      <c r="V359" s="462"/>
      <c r="W359" s="462"/>
      <c r="X359" s="462"/>
      <c r="Y359" s="462"/>
      <c r="Z359" s="462"/>
      <c r="AA359" s="462"/>
      <c r="AB359" s="462"/>
      <c r="AC359" s="462"/>
      <c r="AD359" s="462"/>
      <c r="AE359" s="462"/>
      <c r="AF359" s="462"/>
      <c r="AG359" s="462"/>
      <c r="AH359" s="462"/>
      <c r="AI359" s="462"/>
      <c r="AJ359" s="462"/>
      <c r="AK359" s="462"/>
    </row>
    <row r="360" spans="1:37" ht="12.75" customHeight="1">
      <c r="A360" s="39" t="s">
        <v>968</v>
      </c>
      <c r="B360" s="39"/>
      <c r="C360" s="39" t="s">
        <v>1249</v>
      </c>
      <c r="D360" s="3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row>
    <row r="361" spans="1:37" ht="12.75" customHeight="1">
      <c r="A361" s="462"/>
      <c r="B361" s="462"/>
      <c r="C361" s="462"/>
      <c r="D361" s="50" t="s">
        <v>1250</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2"/>
      <c r="AG361" s="462"/>
      <c r="AH361" s="462"/>
      <c r="AI361" s="462"/>
      <c r="AJ361" s="462"/>
      <c r="AK361" s="462"/>
    </row>
    <row r="362" spans="1:37" ht="12.75" customHeight="1">
      <c r="A362" s="462"/>
      <c r="B362" s="462"/>
      <c r="C362" s="462"/>
      <c r="D362" s="50" t="s">
        <v>1251</v>
      </c>
      <c r="E362" s="51"/>
      <c r="F362" s="51"/>
      <c r="G362" s="51"/>
      <c r="H362" s="51"/>
      <c r="I362" s="51"/>
      <c r="J362" s="51"/>
      <c r="K362" s="51"/>
      <c r="L362" s="51"/>
      <c r="M362" s="51"/>
      <c r="N362" s="1867" t="s">
        <v>299</v>
      </c>
      <c r="O362" s="1867"/>
      <c r="P362" s="51"/>
      <c r="Q362" s="51"/>
      <c r="R362" s="51"/>
      <c r="S362" s="51"/>
      <c r="T362" s="51"/>
      <c r="U362" s="51"/>
      <c r="V362" s="51"/>
      <c r="W362" s="51"/>
      <c r="X362" s="51"/>
      <c r="Y362" s="52"/>
      <c r="Z362" s="52"/>
      <c r="AA362" s="462"/>
      <c r="AB362" s="462"/>
      <c r="AC362" s="51"/>
      <c r="AD362" s="51"/>
      <c r="AE362" s="51"/>
      <c r="AF362" s="462"/>
      <c r="AG362" s="462"/>
      <c r="AH362" s="462"/>
      <c r="AI362" s="462"/>
      <c r="AJ362" s="462"/>
      <c r="AK362" s="462"/>
    </row>
    <row r="363" spans="1:37" ht="12.75" customHeight="1">
      <c r="A363" s="462"/>
      <c r="B363" s="462"/>
      <c r="C363" s="462"/>
      <c r="D363" s="462"/>
      <c r="E363" s="462" t="s">
        <v>1252</v>
      </c>
      <c r="F363" s="462"/>
      <c r="G363" s="462"/>
      <c r="H363" s="462"/>
      <c r="I363" s="462"/>
      <c r="J363" s="462"/>
      <c r="K363" s="462"/>
      <c r="L363" s="462"/>
      <c r="M363" s="462"/>
      <c r="N363" s="462"/>
      <c r="O363" s="462"/>
      <c r="P363" s="462"/>
      <c r="Q363" s="462"/>
      <c r="R363" s="462"/>
      <c r="S363" s="462"/>
      <c r="T363" s="462"/>
      <c r="U363" s="462"/>
      <c r="V363" s="462"/>
      <c r="W363" s="462"/>
      <c r="X363" s="462"/>
      <c r="Y363" s="1867" t="s">
        <v>299</v>
      </c>
      <c r="Z363" s="1867"/>
      <c r="AA363" s="462"/>
      <c r="AB363" s="462"/>
      <c r="AC363" s="462"/>
      <c r="AD363" s="462"/>
      <c r="AE363" s="462"/>
      <c r="AF363" s="462"/>
      <c r="AG363" s="462"/>
      <c r="AH363" s="462"/>
      <c r="AI363" s="462"/>
      <c r="AJ363" s="462"/>
      <c r="AK363" s="462"/>
    </row>
    <row r="364" spans="1:37" ht="12.75" customHeight="1">
      <c r="A364" s="462"/>
      <c r="B364" s="462"/>
      <c r="C364" s="462"/>
      <c r="D364" s="46" t="s">
        <v>1253</v>
      </c>
      <c r="E364" s="462"/>
      <c r="F364" s="462"/>
      <c r="G364" s="462"/>
      <c r="H364" s="462"/>
      <c r="I364" s="462"/>
      <c r="J364" s="462"/>
      <c r="K364" s="462"/>
      <c r="L364" s="462"/>
      <c r="M364" s="462"/>
      <c r="N364" s="462"/>
      <c r="O364" s="462"/>
      <c r="P364" s="462"/>
      <c r="Q364" s="1885" t="s">
        <v>299</v>
      </c>
      <c r="R364" s="1885"/>
      <c r="S364" s="1885"/>
      <c r="T364" s="1885"/>
      <c r="U364" s="1885"/>
      <c r="V364" s="1885"/>
      <c r="W364" s="1885"/>
      <c r="X364" s="1885"/>
      <c r="Y364" s="1885"/>
      <c r="Z364" s="1885"/>
      <c r="AA364" s="1885"/>
      <c r="AB364" s="1885"/>
      <c r="AC364" s="1885"/>
      <c r="AD364" s="1885"/>
      <c r="AE364" s="1885"/>
      <c r="AF364" s="1885"/>
      <c r="AG364" s="1885"/>
      <c r="AH364" s="462"/>
      <c r="AI364" s="462"/>
      <c r="AJ364" s="462"/>
      <c r="AK364" s="462"/>
    </row>
    <row r="365" spans="1:37" ht="12.75" customHeight="1">
      <c r="A365" s="462"/>
      <c r="B365" s="462"/>
      <c r="C365" s="462"/>
      <c r="D365" s="462" t="s">
        <v>1254</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2"/>
      <c r="AG365" s="462"/>
      <c r="AH365" s="462"/>
      <c r="AI365" s="462"/>
      <c r="AJ365" s="462"/>
      <c r="AK365" s="462"/>
    </row>
    <row r="366" spans="1:37" ht="12.75" customHeight="1">
      <c r="A366" s="462"/>
      <c r="B366" s="462"/>
      <c r="C366" s="462"/>
      <c r="D366" s="462" t="s">
        <v>1255</v>
      </c>
      <c r="E366" s="51"/>
      <c r="F366" s="51"/>
      <c r="G366" s="51"/>
      <c r="H366" s="51"/>
      <c r="I366" s="51"/>
      <c r="J366" s="1867" t="s">
        <v>299</v>
      </c>
      <c r="K366" s="1867"/>
      <c r="L366" s="51"/>
      <c r="M366" s="51"/>
      <c r="N366" s="51"/>
      <c r="O366" s="51"/>
      <c r="P366" s="51"/>
      <c r="Q366" s="51"/>
      <c r="R366" s="51"/>
      <c r="S366" s="51"/>
      <c r="T366" s="51"/>
      <c r="U366" s="51"/>
      <c r="V366" s="51"/>
      <c r="W366" s="51"/>
      <c r="X366" s="51"/>
      <c r="Y366" s="51"/>
      <c r="Z366" s="51"/>
      <c r="AA366" s="462"/>
      <c r="AB366" s="462"/>
      <c r="AC366" s="51"/>
      <c r="AD366" s="51"/>
      <c r="AE366" s="51"/>
      <c r="AF366" s="462"/>
      <c r="AG366" s="462"/>
      <c r="AH366" s="462"/>
      <c r="AI366" s="462"/>
      <c r="AJ366" s="462"/>
      <c r="AK366" s="462"/>
    </row>
    <row r="367" spans="1:37" ht="12.75" customHeight="1">
      <c r="A367" s="462"/>
      <c r="B367" s="462"/>
      <c r="C367" s="462"/>
      <c r="D367" s="462"/>
      <c r="E367" s="1717" t="s">
        <v>1256</v>
      </c>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462"/>
      <c r="AJ367" s="462"/>
      <c r="AK367" s="462"/>
    </row>
    <row r="368" spans="1:37" ht="12.75" customHeight="1">
      <c r="A368" s="462"/>
      <c r="B368" s="462"/>
      <c r="C368" s="462"/>
      <c r="D368" s="462"/>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462"/>
      <c r="AJ368" s="462"/>
      <c r="AK368" s="462"/>
    </row>
    <row r="369" spans="1:36" ht="12.75" customHeight="1">
      <c r="A369" s="462"/>
      <c r="B369" s="462"/>
      <c r="C369" s="462"/>
      <c r="D369" s="462"/>
      <c r="E369" s="46" t="s">
        <v>1257</v>
      </c>
      <c r="F369" s="46"/>
      <c r="G369" s="46"/>
      <c r="H369" s="46"/>
      <c r="I369" s="46"/>
      <c r="J369" s="46"/>
      <c r="K369" s="46"/>
      <c r="L369" s="46"/>
      <c r="M369" s="462"/>
      <c r="N369" s="2166"/>
      <c r="O369" s="2166"/>
      <c r="P369" s="2166"/>
      <c r="Q369" s="2166"/>
      <c r="R369" s="46"/>
      <c r="S369" s="462"/>
      <c r="T369" s="462"/>
      <c r="U369" s="46" t="s">
        <v>1258</v>
      </c>
      <c r="V369" s="46"/>
      <c r="W369" s="46"/>
      <c r="X369" s="46"/>
      <c r="Y369" s="46"/>
      <c r="Z369" s="46"/>
      <c r="AA369" s="46"/>
      <c r="AB369" s="46"/>
      <c r="AC369" s="2166"/>
      <c r="AD369" s="2166"/>
      <c r="AE369" s="2166"/>
      <c r="AF369" s="2166"/>
      <c r="AG369" s="462"/>
      <c r="AH369" s="462"/>
      <c r="AI369" s="462"/>
      <c r="AJ369" s="462"/>
    </row>
    <row r="370" spans="1:36" ht="12.75" customHeight="1">
      <c r="A370" s="462"/>
      <c r="B370" s="462"/>
      <c r="C370" s="462"/>
      <c r="D370" s="462"/>
      <c r="E370" s="46" t="s">
        <v>1259</v>
      </c>
      <c r="F370" s="46"/>
      <c r="G370" s="46"/>
      <c r="H370" s="46"/>
      <c r="I370" s="46"/>
      <c r="J370" s="46"/>
      <c r="K370" s="46"/>
      <c r="L370" s="46"/>
      <c r="M370" s="462"/>
      <c r="N370" s="2166"/>
      <c r="O370" s="2166"/>
      <c r="P370" s="2166"/>
      <c r="Q370" s="2166"/>
      <c r="R370" s="46"/>
      <c r="S370" s="462"/>
      <c r="T370" s="462"/>
      <c r="U370" s="46" t="s">
        <v>1260</v>
      </c>
      <c r="V370" s="46"/>
      <c r="W370" s="46"/>
      <c r="X370" s="46"/>
      <c r="Y370" s="46"/>
      <c r="Z370" s="46"/>
      <c r="AA370" s="46"/>
      <c r="AB370" s="46"/>
      <c r="AC370" s="2166"/>
      <c r="AD370" s="2166"/>
      <c r="AE370" s="2166"/>
      <c r="AF370" s="2166"/>
      <c r="AG370" s="462"/>
      <c r="AH370" s="462"/>
      <c r="AI370" s="462"/>
      <c r="AJ370" s="462"/>
    </row>
    <row r="371" spans="1:36" ht="12.75" customHeight="1">
      <c r="A371" s="462"/>
      <c r="B371" s="462"/>
      <c r="C371" s="462"/>
      <c r="D371" s="462"/>
      <c r="E371" s="46" t="s">
        <v>1261</v>
      </c>
      <c r="F371" s="46"/>
      <c r="G371" s="46"/>
      <c r="H371" s="46"/>
      <c r="I371" s="46"/>
      <c r="J371" s="46"/>
      <c r="K371" s="46"/>
      <c r="L371" s="46"/>
      <c r="M371" s="462"/>
      <c r="N371" s="2166"/>
      <c r="O371" s="2166"/>
      <c r="P371" s="2166"/>
      <c r="Q371" s="2166"/>
      <c r="R371" s="46"/>
      <c r="S371" s="462"/>
      <c r="T371" s="462"/>
      <c r="U371" s="462"/>
      <c r="V371" s="46"/>
      <c r="W371" s="46"/>
      <c r="X371" s="46"/>
      <c r="Y371" s="46"/>
      <c r="Z371" s="46"/>
      <c r="AA371" s="46"/>
      <c r="AB371" s="46"/>
      <c r="AC371" s="462"/>
      <c r="AD371" s="462"/>
      <c r="AE371" s="462"/>
      <c r="AF371" s="462"/>
      <c r="AG371" s="462"/>
      <c r="AH371" s="462"/>
      <c r="AI371" s="462"/>
      <c r="AJ371" s="462"/>
    </row>
    <row r="372" spans="1:36" ht="12.75" customHeight="1">
      <c r="A372" s="462"/>
      <c r="B372" s="462"/>
      <c r="C372" s="462"/>
      <c r="D372" s="462"/>
      <c r="E372" s="46" t="s">
        <v>1262</v>
      </c>
      <c r="F372" s="46"/>
      <c r="G372" s="46"/>
      <c r="H372" s="46"/>
      <c r="I372" s="46"/>
      <c r="J372" s="46"/>
      <c r="K372" s="46"/>
      <c r="L372" s="46"/>
      <c r="M372" s="462"/>
      <c r="N372" s="2270"/>
      <c r="O372" s="2270"/>
      <c r="P372" s="2270"/>
      <c r="Q372" s="2270"/>
      <c r="R372" s="2270"/>
      <c r="S372" s="2270"/>
      <c r="T372" s="2270"/>
      <c r="U372" s="2270"/>
      <c r="V372" s="2270"/>
      <c r="W372" s="2270"/>
      <c r="X372" s="2270"/>
      <c r="Y372" s="2270"/>
      <c r="Z372" s="2270"/>
      <c r="AA372" s="2270"/>
      <c r="AB372" s="2270"/>
      <c r="AC372" s="2270"/>
      <c r="AD372" s="2270"/>
      <c r="AE372" s="2270"/>
      <c r="AF372" s="2270"/>
      <c r="AG372" s="462"/>
      <c r="AH372" s="462"/>
      <c r="AI372" s="462"/>
      <c r="AJ372" s="462"/>
    </row>
    <row r="373" spans="1:36" ht="12.75" customHeight="1">
      <c r="A373" s="462"/>
      <c r="B373" s="462"/>
      <c r="C373" s="462"/>
      <c r="D373" s="462"/>
      <c r="E373" s="46"/>
      <c r="F373" s="46"/>
      <c r="G373" s="46"/>
      <c r="H373" s="46"/>
      <c r="I373" s="46"/>
      <c r="J373" s="46"/>
      <c r="K373" s="46"/>
      <c r="L373" s="46"/>
      <c r="M373" s="462"/>
      <c r="N373" s="2366"/>
      <c r="O373" s="2366"/>
      <c r="P373" s="2366"/>
      <c r="Q373" s="2366"/>
      <c r="R373" s="2366"/>
      <c r="S373" s="2366"/>
      <c r="T373" s="2366"/>
      <c r="U373" s="2366"/>
      <c r="V373" s="2366"/>
      <c r="W373" s="2366"/>
      <c r="X373" s="2366"/>
      <c r="Y373" s="2366"/>
      <c r="Z373" s="2366"/>
      <c r="AA373" s="2366"/>
      <c r="AB373" s="2366"/>
      <c r="AC373" s="2366"/>
      <c r="AD373" s="2366"/>
      <c r="AE373" s="2366"/>
      <c r="AF373" s="2366"/>
      <c r="AG373" s="462"/>
      <c r="AH373" s="462"/>
      <c r="AI373" s="462"/>
      <c r="AJ373" s="462"/>
    </row>
    <row r="374" spans="1:36" ht="12.75" customHeight="1">
      <c r="A374" s="462"/>
      <c r="B374" s="462"/>
      <c r="C374" s="601"/>
      <c r="D374" s="462"/>
      <c r="E374" s="46"/>
      <c r="F374" s="46"/>
      <c r="G374" s="46"/>
      <c r="H374" s="46"/>
      <c r="I374" s="46"/>
      <c r="J374" s="46"/>
      <c r="K374" s="46"/>
      <c r="L374" s="46"/>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row>
    <row r="375" spans="1:36" ht="12.75" customHeight="1">
      <c r="A375" s="462"/>
      <c r="B375" s="462"/>
      <c r="C375" s="462"/>
      <c r="D375" s="39" t="s">
        <v>1263</v>
      </c>
      <c r="E375" s="39"/>
      <c r="F375" s="46"/>
      <c r="G375" s="46"/>
      <c r="H375" s="46"/>
      <c r="I375" s="46"/>
      <c r="J375" s="46"/>
      <c r="K375" s="46"/>
      <c r="L375" s="46"/>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row>
    <row r="376" spans="1:36" ht="12.75" customHeight="1">
      <c r="A376" s="462"/>
      <c r="B376" s="462"/>
      <c r="C376" s="462"/>
      <c r="D376" s="462"/>
      <c r="E376" s="46" t="s">
        <v>1264</v>
      </c>
      <c r="F376" s="46"/>
      <c r="G376" s="46"/>
      <c r="H376" s="46"/>
      <c r="I376" s="46"/>
      <c r="J376" s="46"/>
      <c r="K376" s="46"/>
      <c r="L376" s="46"/>
      <c r="M376" s="462"/>
      <c r="N376" s="18" t="s">
        <v>947</v>
      </c>
      <c r="O376" s="462"/>
      <c r="P376" s="18"/>
      <c r="Q376" s="18" t="s">
        <v>948</v>
      </c>
      <c r="R376" s="462"/>
      <c r="S376" s="2252"/>
      <c r="T376" s="2252"/>
      <c r="U376" s="1642" t="s">
        <v>949</v>
      </c>
      <c r="V376" s="2252"/>
      <c r="W376" s="2252"/>
      <c r="X376" s="462"/>
      <c r="Y376" s="18" t="s">
        <v>947</v>
      </c>
      <c r="Z376" s="462"/>
      <c r="AA376" s="18"/>
      <c r="AB376" s="18" t="s">
        <v>948</v>
      </c>
      <c r="AC376" s="462"/>
      <c r="AD376" s="2252"/>
      <c r="AE376" s="2252"/>
      <c r="AF376" s="1642" t="s">
        <v>949</v>
      </c>
      <c r="AG376" s="2252"/>
      <c r="AH376" s="2252"/>
      <c r="AI376" s="462"/>
      <c r="AJ376" s="462"/>
    </row>
    <row r="377" spans="1:36" ht="12.75" customHeight="1">
      <c r="A377" s="462"/>
      <c r="B377" s="462"/>
      <c r="C377" s="462"/>
      <c r="D377" s="462"/>
      <c r="E377" s="46" t="s">
        <v>1265</v>
      </c>
      <c r="F377" s="46"/>
      <c r="G377" s="46"/>
      <c r="H377" s="46"/>
      <c r="I377" s="46"/>
      <c r="J377" s="46"/>
      <c r="K377" s="46"/>
      <c r="L377" s="46"/>
      <c r="M377" s="462"/>
      <c r="N377" s="2252"/>
      <c r="O377" s="2252"/>
      <c r="P377" s="2252"/>
      <c r="Q377" s="462"/>
      <c r="R377" s="462"/>
      <c r="S377" s="462"/>
      <c r="T377" s="462"/>
      <c r="U377" s="462"/>
      <c r="V377" s="462"/>
      <c r="W377" s="462"/>
      <c r="X377" s="462"/>
      <c r="Y377" s="462"/>
      <c r="Z377" s="462"/>
      <c r="AA377" s="462"/>
      <c r="AB377" s="462"/>
      <c r="AC377" s="462"/>
      <c r="AD377" s="462"/>
      <c r="AE377" s="462"/>
      <c r="AF377" s="462"/>
      <c r="AG377" s="462"/>
      <c r="AH377" s="462"/>
      <c r="AI377" s="462"/>
      <c r="AJ377" s="462"/>
    </row>
    <row r="378" spans="1:36" ht="12.75" customHeight="1">
      <c r="A378" s="462"/>
      <c r="B378" s="462"/>
      <c r="C378" s="462"/>
      <c r="D378" s="462"/>
      <c r="E378" s="1442" t="s">
        <v>1266</v>
      </c>
      <c r="F378" s="46"/>
      <c r="G378" s="46"/>
      <c r="H378" s="46"/>
      <c r="I378" s="46"/>
      <c r="J378" s="46"/>
      <c r="K378" s="46"/>
      <c r="L378" s="46"/>
      <c r="M378" s="462"/>
      <c r="N378" s="462"/>
      <c r="O378" s="462"/>
      <c r="P378" s="462"/>
      <c r="Q378" s="462"/>
      <c r="R378" s="462"/>
      <c r="S378" s="462"/>
      <c r="T378" s="462"/>
      <c r="U378" s="462"/>
      <c r="V378" s="462"/>
      <c r="W378" s="462"/>
      <c r="X378" s="462"/>
      <c r="Y378" s="462"/>
      <c r="Z378" s="462"/>
      <c r="AA378" s="462"/>
      <c r="AB378" s="462"/>
      <c r="AC378" s="462"/>
      <c r="AD378" s="462"/>
      <c r="AE378" s="462"/>
      <c r="AF378" s="462"/>
      <c r="AG378" s="2248" t="s">
        <v>299</v>
      </c>
      <c r="AH378" s="2248"/>
      <c r="AI378" s="462"/>
      <c r="AJ378" s="462"/>
    </row>
    <row r="379" spans="1:36" ht="12.75" customHeight="1">
      <c r="A379" s="462"/>
      <c r="B379" s="462"/>
      <c r="C379" s="462"/>
      <c r="D379" s="462"/>
      <c r="E379" s="46"/>
      <c r="F379" s="46"/>
      <c r="G379" s="46" t="s">
        <v>1267</v>
      </c>
      <c r="H379" s="46"/>
      <c r="I379" s="46"/>
      <c r="J379" s="46"/>
      <c r="K379" s="46"/>
      <c r="L379" s="46"/>
      <c r="M379" s="462"/>
      <c r="N379" s="462"/>
      <c r="O379" s="462"/>
      <c r="P379" s="462"/>
      <c r="Q379" s="462"/>
      <c r="R379" s="462"/>
      <c r="S379" s="462"/>
      <c r="T379" s="462"/>
      <c r="U379" s="462"/>
      <c r="V379" s="462"/>
      <c r="W379" s="462"/>
      <c r="X379" s="462"/>
      <c r="Y379" s="462"/>
      <c r="Z379" s="462"/>
      <c r="AA379" s="462"/>
      <c r="AB379" s="462"/>
      <c r="AC379" s="462"/>
      <c r="AD379" s="462"/>
      <c r="AE379" s="462"/>
      <c r="AF379" s="462"/>
      <c r="AG379" s="2248" t="s">
        <v>299</v>
      </c>
      <c r="AH379" s="2248"/>
      <c r="AI379" s="462"/>
      <c r="AJ379" s="462"/>
    </row>
    <row r="380" spans="1:36" ht="12.75" customHeight="1">
      <c r="A380" s="462"/>
      <c r="B380" s="462"/>
      <c r="C380" s="462"/>
      <c r="D380" s="462"/>
      <c r="E380" s="46"/>
      <c r="F380" s="46"/>
      <c r="G380" s="293" t="s">
        <v>1268</v>
      </c>
      <c r="H380" s="46"/>
      <c r="I380" s="46"/>
      <c r="J380" s="46"/>
      <c r="K380" s="46"/>
      <c r="L380" s="46"/>
      <c r="M380" s="462"/>
      <c r="N380" s="462"/>
      <c r="O380" s="462"/>
      <c r="P380" s="462"/>
      <c r="Q380" s="462"/>
      <c r="R380" s="462"/>
      <c r="S380" s="462"/>
      <c r="T380" s="462"/>
      <c r="U380" s="462"/>
      <c r="V380" s="1867" t="s">
        <v>299</v>
      </c>
      <c r="W380" s="1867"/>
      <c r="X380" s="462"/>
      <c r="Y380" s="26" t="s">
        <v>1269</v>
      </c>
      <c r="Z380" s="462"/>
      <c r="AA380" s="462"/>
      <c r="AB380" s="462"/>
      <c r="AC380" s="462"/>
      <c r="AD380" s="462"/>
      <c r="AE380" s="462"/>
      <c r="AF380" s="462"/>
      <c r="AG380" s="462"/>
      <c r="AH380" s="462"/>
      <c r="AI380" s="462"/>
      <c r="AJ380" s="462"/>
    </row>
    <row r="381" spans="1:36" ht="12.75" customHeight="1">
      <c r="A381" s="462"/>
      <c r="B381" s="462"/>
      <c r="C381" s="462"/>
      <c r="D381" s="462"/>
      <c r="E381" s="46" t="s">
        <v>1270</v>
      </c>
      <c r="F381" s="46"/>
      <c r="G381" s="46"/>
      <c r="H381" s="46"/>
      <c r="I381" s="46"/>
      <c r="J381" s="46"/>
      <c r="K381" s="46"/>
      <c r="L381" s="46"/>
      <c r="M381" s="462"/>
      <c r="N381" s="462"/>
      <c r="O381" s="462"/>
      <c r="P381" s="462"/>
      <c r="Q381" s="462"/>
      <c r="R381" s="462"/>
      <c r="S381" s="462"/>
      <c r="T381" s="462"/>
      <c r="U381" s="462"/>
      <c r="V381" s="1867" t="s">
        <v>299</v>
      </c>
      <c r="W381" s="1867"/>
      <c r="X381" s="462"/>
      <c r="Y381" s="46" t="s">
        <v>1271</v>
      </c>
      <c r="Z381" s="462"/>
      <c r="AA381" s="462"/>
      <c r="AB381" s="462"/>
      <c r="AC381" s="462"/>
      <c r="AD381" s="462"/>
      <c r="AE381" s="462"/>
      <c r="AF381" s="462"/>
      <c r="AG381" s="462"/>
      <c r="AH381" s="462"/>
      <c r="AI381" s="462"/>
      <c r="AJ381" s="462"/>
    </row>
    <row r="382" spans="1:36"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row>
    <row r="383" spans="1:36" ht="12.75" customHeight="1">
      <c r="A383" s="39" t="s">
        <v>1272</v>
      </c>
      <c r="B383" s="39"/>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row>
    <row r="384" spans="1:36" ht="12.75" customHeight="1">
      <c r="A384" s="462"/>
      <c r="B384" s="462"/>
      <c r="C384" s="462"/>
      <c r="D384" s="462" t="s">
        <v>1273</v>
      </c>
      <c r="E384" s="462"/>
      <c r="F384" s="462"/>
      <c r="G384" s="462"/>
      <c r="H384" s="462"/>
      <c r="I384" s="462"/>
      <c r="J384" s="1885" t="s">
        <v>1136</v>
      </c>
      <c r="K384" s="1885"/>
      <c r="L384" s="1885"/>
      <c r="M384" s="1885"/>
      <c r="N384" s="1885"/>
      <c r="O384" s="1885"/>
      <c r="P384" s="1885"/>
      <c r="Q384" s="1885"/>
      <c r="R384" s="1885"/>
      <c r="S384" s="1885"/>
      <c r="T384" s="1885"/>
      <c r="U384" s="1885"/>
      <c r="V384" s="11" t="s">
        <v>1274</v>
      </c>
      <c r="W384" s="11"/>
      <c r="X384" s="11"/>
      <c r="Y384" s="11"/>
      <c r="Z384" s="11"/>
      <c r="AA384" s="11"/>
      <c r="AB384" s="11"/>
      <c r="AC384" s="1885" t="s">
        <v>1275</v>
      </c>
      <c r="AD384" s="1885"/>
      <c r="AE384" s="1885"/>
      <c r="AF384" s="1885"/>
      <c r="AG384" s="1885"/>
      <c r="AH384" s="1885"/>
      <c r="AI384" s="1885"/>
      <c r="AJ384" s="1885"/>
    </row>
    <row r="385" spans="1:96" ht="12.75" customHeight="1">
      <c r="A385" s="462"/>
      <c r="B385" s="462"/>
      <c r="C385" s="462"/>
      <c r="D385" s="46" t="s">
        <v>1276</v>
      </c>
      <c r="E385" s="462"/>
      <c r="F385" s="462"/>
      <c r="G385" s="462"/>
      <c r="H385" s="462"/>
      <c r="I385" s="462"/>
      <c r="J385" s="1869" t="s">
        <v>1275</v>
      </c>
      <c r="K385" s="1869"/>
      <c r="L385" s="1869"/>
      <c r="M385" s="1869"/>
      <c r="N385" s="1869"/>
      <c r="O385" s="1869"/>
      <c r="P385" s="1869"/>
      <c r="Q385" s="1869"/>
      <c r="R385" s="1869"/>
      <c r="S385" s="1869"/>
      <c r="T385" s="1869"/>
      <c r="U385" s="1869"/>
      <c r="V385" s="46" t="s">
        <v>1276</v>
      </c>
      <c r="W385" s="11"/>
      <c r="X385" s="11"/>
      <c r="Y385" s="11"/>
      <c r="Z385" s="11"/>
      <c r="AA385" s="11"/>
      <c r="AB385" s="11"/>
      <c r="AC385" s="1885"/>
      <c r="AD385" s="1885"/>
      <c r="AE385" s="1885"/>
      <c r="AF385" s="1885"/>
      <c r="AG385" s="1885"/>
      <c r="AH385" s="1885"/>
      <c r="AI385" s="1885"/>
      <c r="AJ385" s="1885"/>
      <c r="AK385" s="462"/>
      <c r="AL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row>
    <row r="386" spans="1:96" ht="12.75" customHeight="1">
      <c r="A386" s="462"/>
      <c r="B386" s="462"/>
      <c r="C386" s="462"/>
      <c r="D386" s="46" t="s">
        <v>885</v>
      </c>
      <c r="E386" s="462"/>
      <c r="F386" s="462"/>
      <c r="G386" s="462"/>
      <c r="H386" s="462"/>
      <c r="I386" s="462"/>
      <c r="J386" s="1869" t="s">
        <v>1277</v>
      </c>
      <c r="K386" s="1869"/>
      <c r="L386" s="1869"/>
      <c r="M386" s="1869"/>
      <c r="N386" s="1869"/>
      <c r="O386" s="1869"/>
      <c r="P386" s="1869"/>
      <c r="Q386" s="1869"/>
      <c r="R386" s="1869"/>
      <c r="S386" s="1869"/>
      <c r="T386" s="1869"/>
      <c r="U386" s="1869"/>
      <c r="V386" s="46" t="s">
        <v>885</v>
      </c>
      <c r="W386" s="11"/>
      <c r="X386" s="11"/>
      <c r="Y386" s="11"/>
      <c r="Z386" s="11"/>
      <c r="AA386" s="11"/>
      <c r="AB386" s="11"/>
      <c r="AC386" s="1885"/>
      <c r="AD386" s="1885"/>
      <c r="AE386" s="1885"/>
      <c r="AF386" s="1885"/>
      <c r="AG386" s="1885"/>
      <c r="AH386" s="1885"/>
      <c r="AI386" s="1885"/>
      <c r="AJ386" s="1885"/>
      <c r="AK386" s="462"/>
      <c r="AL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row>
    <row r="387" spans="1:96" ht="12.75" customHeight="1">
      <c r="A387" s="462"/>
      <c r="B387" s="462"/>
      <c r="C387" s="462"/>
      <c r="D387" s="269" t="s">
        <v>1278</v>
      </c>
      <c r="E387" s="462"/>
      <c r="F387" s="462"/>
      <c r="G387" s="462"/>
      <c r="H387" s="462"/>
      <c r="I387" s="64"/>
      <c r="J387" s="2041" t="s">
        <v>1279</v>
      </c>
      <c r="K387" s="2041"/>
      <c r="L387" s="2041"/>
      <c r="M387" s="2041"/>
      <c r="N387" s="2041"/>
      <c r="O387" s="2041"/>
      <c r="P387" s="2041"/>
      <c r="Q387" s="2041"/>
      <c r="R387" s="2041"/>
      <c r="S387" s="2041"/>
      <c r="T387" s="2041"/>
      <c r="U387" s="2041"/>
      <c r="V387" s="1885"/>
      <c r="W387" s="1885"/>
      <c r="X387" s="1885"/>
      <c r="Y387" s="1885"/>
      <c r="Z387" s="1885"/>
      <c r="AA387" s="1885"/>
      <c r="AB387" s="1885"/>
      <c r="AC387" s="1885"/>
      <c r="AD387" s="1885"/>
      <c r="AE387" s="1885"/>
      <c r="AF387" s="1885"/>
      <c r="AG387" s="1885"/>
      <c r="AH387" s="1885"/>
      <c r="AI387" s="1885"/>
      <c r="AJ387" s="1885"/>
      <c r="AK387" s="462"/>
      <c r="AL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row>
    <row r="388" spans="1:96" ht="12.75" customHeight="1">
      <c r="A388" s="462"/>
      <c r="B388" s="462"/>
      <c r="C388" s="462"/>
      <c r="D388" s="462" t="s">
        <v>1280</v>
      </c>
      <c r="E388" s="462"/>
      <c r="F388" s="462"/>
      <c r="G388" s="462"/>
      <c r="H388" s="462"/>
      <c r="I388" s="462"/>
      <c r="J388" s="462"/>
      <c r="K388" s="462"/>
      <c r="L388" s="462"/>
      <c r="M388" s="462"/>
      <c r="N388" s="462"/>
      <c r="O388" s="462"/>
      <c r="P388" s="462"/>
      <c r="Q388" s="2250">
        <v>43536</v>
      </c>
      <c r="R388" s="2250"/>
      <c r="S388" s="2250"/>
      <c r="T388" s="2250"/>
      <c r="U388" s="2250"/>
      <c r="V388" s="462" t="s">
        <v>1281</v>
      </c>
      <c r="W388" s="462"/>
      <c r="X388" s="462"/>
      <c r="Y388" s="462"/>
      <c r="Z388" s="462"/>
      <c r="AA388" s="462"/>
      <c r="AB388" s="462"/>
      <c r="AC388" s="462"/>
      <c r="AD388" s="462"/>
      <c r="AE388" s="462"/>
      <c r="AF388" s="462"/>
      <c r="AG388" s="462"/>
      <c r="AH388" s="462"/>
      <c r="AI388" s="1867" t="s">
        <v>800</v>
      </c>
      <c r="AJ388" s="1867"/>
      <c r="AK388" s="462"/>
      <c r="AL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row>
    <row r="389" spans="1:96" ht="12.75" customHeight="1">
      <c r="A389" s="462"/>
      <c r="B389" s="462"/>
      <c r="C389" s="462"/>
      <c r="D389" s="462" t="s">
        <v>1282</v>
      </c>
      <c r="E389" s="462"/>
      <c r="F389" s="462"/>
      <c r="G389" s="462"/>
      <c r="H389" s="462"/>
      <c r="I389" s="462"/>
      <c r="J389" s="462"/>
      <c r="K389" s="462"/>
      <c r="L389" s="462"/>
      <c r="M389" s="462"/>
      <c r="N389" s="462"/>
      <c r="O389" s="462"/>
      <c r="P389" s="462"/>
      <c r="Q389" s="2056"/>
      <c r="R389" s="1924"/>
      <c r="S389" s="1924"/>
      <c r="T389" s="1924"/>
      <c r="U389" s="1924"/>
      <c r="V389" s="462"/>
      <c r="W389" s="24" t="s">
        <v>1283</v>
      </c>
      <c r="X389" s="462"/>
      <c r="Y389" s="462"/>
      <c r="Z389" s="462"/>
      <c r="AA389" s="462"/>
      <c r="AB389" s="462"/>
      <c r="AC389" s="462"/>
      <c r="AD389" s="462"/>
      <c r="AE389" s="462"/>
      <c r="AF389" s="462"/>
      <c r="AG389" s="2251"/>
      <c r="AH389" s="2251"/>
      <c r="AI389" s="2251"/>
      <c r="AJ389" s="2251"/>
      <c r="AK389" s="462"/>
      <c r="AL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row>
    <row r="390" spans="1:96" ht="12.75" customHeight="1">
      <c r="A390" s="462"/>
      <c r="B390" s="462"/>
      <c r="C390" s="462"/>
      <c r="D390" s="462" t="s">
        <v>1284</v>
      </c>
      <c r="E390" s="462"/>
      <c r="F390" s="462"/>
      <c r="G390" s="462"/>
      <c r="H390" s="462"/>
      <c r="I390" s="462"/>
      <c r="J390" s="462"/>
      <c r="K390" s="462"/>
      <c r="L390" s="462"/>
      <c r="M390" s="462"/>
      <c r="N390" s="462"/>
      <c r="O390" s="462"/>
      <c r="P390" s="462"/>
      <c r="Q390" s="2032">
        <v>1675000</v>
      </c>
      <c r="R390" s="2032"/>
      <c r="S390" s="2032"/>
      <c r="T390" s="2032"/>
      <c r="U390" s="2032"/>
      <c r="V390" s="46" t="s">
        <v>1285</v>
      </c>
      <c r="W390" s="462"/>
      <c r="X390" s="462"/>
      <c r="Y390" s="462"/>
      <c r="Z390" s="462"/>
      <c r="AA390" s="462"/>
      <c r="AB390" s="462"/>
      <c r="AC390" s="462"/>
      <c r="AD390" s="462"/>
      <c r="AE390" s="462"/>
      <c r="AF390" s="462"/>
      <c r="AG390" s="2373"/>
      <c r="AH390" s="2373"/>
      <c r="AI390" s="2373"/>
      <c r="AJ390" s="2373"/>
      <c r="AK390" s="462"/>
      <c r="AL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row>
    <row r="391" spans="1:96" ht="12.75" customHeight="1">
      <c r="A391" s="462"/>
      <c r="B391" s="462"/>
      <c r="C391" s="462"/>
      <c r="D391" s="462" t="s">
        <v>1121</v>
      </c>
      <c r="E391" s="462"/>
      <c r="F391" s="462"/>
      <c r="G391" s="462"/>
      <c r="H391" s="462"/>
      <c r="I391" s="2168"/>
      <c r="J391" s="2168"/>
      <c r="K391" s="2168"/>
      <c r="L391" s="2168"/>
      <c r="M391" s="2168"/>
      <c r="N391" s="2168"/>
      <c r="O391" s="462"/>
      <c r="P391" s="462"/>
      <c r="Q391" s="111" t="s">
        <v>1123</v>
      </c>
      <c r="R391" s="462"/>
      <c r="S391" s="2180"/>
      <c r="T391" s="2180"/>
      <c r="U391" s="2180"/>
      <c r="V391" s="462" t="s">
        <v>1286</v>
      </c>
      <c r="W391" s="462"/>
      <c r="X391" s="462"/>
      <c r="Y391" s="462"/>
      <c r="Z391" s="462"/>
      <c r="AA391" s="462"/>
      <c r="AB391" s="462"/>
      <c r="AC391" s="462"/>
      <c r="AD391" s="462"/>
      <c r="AE391" s="462"/>
      <c r="AF391" s="462"/>
      <c r="AG391" s="462"/>
      <c r="AH391" s="462"/>
      <c r="AI391" s="1867" t="s">
        <v>800</v>
      </c>
      <c r="AJ391" s="1867"/>
      <c r="AK391" s="462"/>
      <c r="AL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row>
    <row r="392" spans="1:96" ht="12.75" customHeight="1">
      <c r="A392" s="462"/>
      <c r="B392" s="462"/>
      <c r="C392" s="462"/>
      <c r="D392" s="462" t="s">
        <v>1287</v>
      </c>
      <c r="E392" s="462"/>
      <c r="F392" s="462"/>
      <c r="G392" s="462"/>
      <c r="H392" s="462"/>
      <c r="I392" s="462"/>
      <c r="J392" s="462"/>
      <c r="K392" s="462"/>
      <c r="L392" s="462"/>
      <c r="M392" s="462"/>
      <c r="N392" s="462"/>
      <c r="O392" s="462"/>
      <c r="P392" s="462"/>
      <c r="Q392" s="2047">
        <v>1566</v>
      </c>
      <c r="R392" s="2047"/>
      <c r="S392" s="2047"/>
      <c r="T392" s="2047"/>
      <c r="U392" s="2047"/>
      <c r="V392" s="462" t="s">
        <v>1288</v>
      </c>
      <c r="W392" s="462"/>
      <c r="X392" s="462"/>
      <c r="Y392" s="462"/>
      <c r="Z392" s="462"/>
      <c r="AA392" s="462"/>
      <c r="AB392" s="462"/>
      <c r="AC392" s="462"/>
      <c r="AD392" s="462"/>
      <c r="AE392" s="462"/>
      <c r="AF392" s="462"/>
      <c r="AG392" s="2251">
        <v>47000</v>
      </c>
      <c r="AH392" s="2251"/>
      <c r="AI392" s="2251"/>
      <c r="AJ392" s="2251"/>
      <c r="AK392" s="462"/>
      <c r="AL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row>
    <row r="393" spans="1:96" ht="12.75" customHeight="1">
      <c r="A393" s="462"/>
      <c r="B393" s="462"/>
      <c r="C393" s="462"/>
      <c r="D393" s="462" t="s">
        <v>1289</v>
      </c>
      <c r="E393" s="462"/>
      <c r="F393" s="462"/>
      <c r="G393" s="462"/>
      <c r="H393" s="462"/>
      <c r="I393" s="462"/>
      <c r="J393" s="462"/>
      <c r="K393" s="462"/>
      <c r="L393" s="462"/>
      <c r="M393" s="462"/>
      <c r="N393" s="462"/>
      <c r="O393" s="462"/>
      <c r="P393" s="462"/>
      <c r="Q393" s="2316">
        <v>1.200129E-2</v>
      </c>
      <c r="R393" s="2316"/>
      <c r="S393" s="2316"/>
      <c r="T393" s="2316"/>
      <c r="U393" s="2316"/>
      <c r="V393" s="462" t="s">
        <v>1290</v>
      </c>
      <c r="W393" s="462"/>
      <c r="X393" s="462"/>
      <c r="Y393" s="462"/>
      <c r="Z393" s="462"/>
      <c r="AA393" s="462"/>
      <c r="AB393" s="462"/>
      <c r="AC393" s="462"/>
      <c r="AD393" s="462"/>
      <c r="AE393" s="462"/>
      <c r="AF393" s="462"/>
      <c r="AG393" s="2251"/>
      <c r="AH393" s="2251"/>
      <c r="AI393" s="2251"/>
      <c r="AJ393" s="2251"/>
      <c r="AK393" s="462"/>
      <c r="AL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row>
    <row r="394" spans="1:96" ht="12.75">
      <c r="A394" s="462"/>
      <c r="B394" s="462"/>
      <c r="C394" s="462"/>
      <c r="D394" s="462" t="s">
        <v>1291</v>
      </c>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2251"/>
      <c r="AH394" s="2251"/>
      <c r="AI394" s="2251"/>
      <c r="AJ394" s="2251"/>
      <c r="AK394" s="462"/>
      <c r="AL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row>
    <row r="395" spans="1:96" s="462" customFormat="1" ht="12.75">
      <c r="AG395" s="1452"/>
      <c r="AH395" s="1452"/>
      <c r="AI395" s="1452"/>
      <c r="AJ395" s="1452"/>
      <c r="AM395" s="29"/>
      <c r="AN395" s="29"/>
      <c r="AO395" s="29"/>
      <c r="AP395" s="29"/>
      <c r="AQ395" s="29"/>
      <c r="AR395" s="29"/>
      <c r="AS395" s="29"/>
      <c r="AT395" s="29"/>
      <c r="AU395" s="29"/>
      <c r="AV395" s="29"/>
      <c r="AW395" s="29"/>
      <c r="AX395" s="29"/>
      <c r="AY395" s="29"/>
      <c r="CR395" s="18"/>
    </row>
    <row r="396" spans="1:96" s="462" customFormat="1" ht="12.75">
      <c r="D396" s="46" t="s">
        <v>1292</v>
      </c>
      <c r="AG396" s="1452"/>
      <c r="AH396" s="1452"/>
      <c r="AI396" s="1867" t="s">
        <v>800</v>
      </c>
      <c r="AJ396" s="1867"/>
      <c r="AM396" s="29"/>
      <c r="AN396" s="29"/>
      <c r="AO396" s="29"/>
      <c r="AP396" s="29"/>
      <c r="AQ396" s="29"/>
      <c r="AR396" s="29"/>
      <c r="AS396" s="29"/>
      <c r="AT396" s="29"/>
      <c r="AU396" s="29"/>
      <c r="AV396" s="29"/>
      <c r="AW396" s="29"/>
      <c r="AX396" s="29"/>
      <c r="AY396" s="29"/>
      <c r="CR396" s="18"/>
    </row>
    <row r="397" spans="1:96" s="462" customFormat="1" ht="12.75">
      <c r="D397" s="46" t="s">
        <v>1293</v>
      </c>
      <c r="T397" s="2352"/>
      <c r="U397" s="2352"/>
      <c r="V397" s="2352"/>
      <c r="W397" s="2352"/>
      <c r="X397" s="2352"/>
      <c r="Y397" s="2352"/>
      <c r="Z397" s="2352"/>
      <c r="AA397" s="2352"/>
      <c r="AB397" s="2352"/>
      <c r="AC397" s="2352"/>
      <c r="AD397" s="2352"/>
      <c r="AE397" s="2352"/>
      <c r="AF397" s="2352"/>
      <c r="AG397" s="2352"/>
      <c r="AH397" s="2352"/>
      <c r="AI397" s="2352"/>
      <c r="AJ397" s="2352"/>
      <c r="AM397" s="29"/>
      <c r="AN397" s="29"/>
      <c r="AO397" s="29"/>
      <c r="AP397" s="29"/>
      <c r="AQ397" s="29"/>
      <c r="AR397" s="29"/>
      <c r="AS397" s="29"/>
      <c r="AT397" s="29"/>
      <c r="AU397" s="29"/>
      <c r="AV397" s="29"/>
      <c r="AW397" s="29"/>
      <c r="AX397" s="29"/>
      <c r="AY397" s="29"/>
      <c r="CR397" s="18"/>
    </row>
    <row r="398" spans="1:96" s="462" customFormat="1" ht="12.75">
      <c r="D398" s="46" t="s">
        <v>1294</v>
      </c>
      <c r="T398" s="2352"/>
      <c r="U398" s="2352"/>
      <c r="V398" s="2352"/>
      <c r="W398" s="2352"/>
      <c r="X398" s="2352"/>
      <c r="Y398" s="2352"/>
      <c r="Z398" s="2352"/>
      <c r="AA398" s="2352"/>
      <c r="AB398" s="2352"/>
      <c r="AC398" s="2352"/>
      <c r="AD398" s="2352"/>
      <c r="AE398" s="2352"/>
      <c r="AF398" s="2352"/>
      <c r="AG398" s="2352"/>
      <c r="AH398" s="2352"/>
      <c r="AI398" s="2352"/>
      <c r="AJ398" s="2352"/>
      <c r="AM398" s="29"/>
      <c r="AN398" s="29"/>
      <c r="AO398" s="29"/>
      <c r="AP398" s="29"/>
      <c r="AQ398" s="29"/>
      <c r="AR398" s="29"/>
      <c r="AS398" s="29"/>
      <c r="AT398" s="29"/>
      <c r="AU398" s="29"/>
      <c r="AV398" s="29"/>
      <c r="AW398" s="29"/>
      <c r="AX398" s="29"/>
      <c r="AY398" s="29"/>
      <c r="CR398" s="18"/>
    </row>
    <row r="399" spans="1:96" ht="12.75">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29"/>
      <c r="AC399" s="29"/>
      <c r="AD399" s="29"/>
      <c r="AE399" s="29"/>
      <c r="AF399" s="29"/>
      <c r="AG399" s="1452"/>
      <c r="AH399" s="1452"/>
      <c r="AI399" s="1452"/>
      <c r="AJ399" s="1452"/>
      <c r="AK399" s="29"/>
      <c r="AL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6" ht="12.75">
      <c r="A400" s="462"/>
      <c r="B400" s="462"/>
      <c r="C400" s="462"/>
      <c r="D400" s="46" t="s">
        <v>1295</v>
      </c>
      <c r="E400" s="462"/>
      <c r="F400" s="462"/>
      <c r="G400" s="462"/>
      <c r="H400" s="462"/>
      <c r="I400" s="462"/>
      <c r="J400" s="462"/>
      <c r="K400" s="462"/>
      <c r="L400" s="462"/>
      <c r="M400" s="462"/>
      <c r="N400" s="462"/>
      <c r="O400" s="462"/>
      <c r="P400" s="462"/>
      <c r="Q400" s="462"/>
      <c r="R400" s="462"/>
      <c r="S400" s="2352" t="s">
        <v>800</v>
      </c>
      <c r="T400" s="2352"/>
      <c r="U400" s="2352"/>
      <c r="V400" s="269" t="s">
        <v>1296</v>
      </c>
      <c r="W400" s="462"/>
      <c r="X400" s="462"/>
      <c r="Y400" s="462"/>
      <c r="Z400" s="462"/>
      <c r="AA400" s="462"/>
      <c r="AB400" s="29"/>
      <c r="AC400" s="29"/>
      <c r="AD400" s="29"/>
      <c r="AE400" s="29"/>
      <c r="AF400" s="29"/>
      <c r="AG400" s="2341"/>
      <c r="AH400" s="2341"/>
      <c r="AI400" s="2341"/>
      <c r="AJ400" s="2341"/>
      <c r="AK400" s="29"/>
      <c r="AL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row>
    <row r="401" spans="1:96" s="462" customFormat="1" ht="12.75">
      <c r="D401" s="46" t="s">
        <v>1297</v>
      </c>
      <c r="S401" s="2352" t="s">
        <v>299</v>
      </c>
      <c r="T401" s="2352"/>
      <c r="U401" s="2352"/>
      <c r="V401" s="269" t="s">
        <v>1298</v>
      </c>
      <c r="AB401" s="29"/>
      <c r="AC401" s="29"/>
      <c r="AD401" s="29"/>
      <c r="AE401" s="2345"/>
      <c r="AF401" s="2345"/>
      <c r="AG401" s="2345"/>
      <c r="AH401" s="2345"/>
      <c r="AI401" s="2345"/>
      <c r="AJ401" s="2345"/>
      <c r="AK401" s="29"/>
      <c r="AM401" s="29"/>
      <c r="AN401" s="29"/>
      <c r="AO401" s="29"/>
      <c r="AP401" s="29"/>
      <c r="AQ401" s="29"/>
      <c r="AR401" s="29"/>
      <c r="AS401" s="29"/>
      <c r="AT401" s="29"/>
      <c r="AU401" s="29"/>
      <c r="AV401" s="29"/>
      <c r="AW401" s="29"/>
      <c r="AX401" s="29"/>
      <c r="AY401" s="29"/>
      <c r="CR401" s="18"/>
    </row>
    <row r="402" spans="1:96" s="462" customFormat="1" ht="12.75">
      <c r="D402" s="46" t="s">
        <v>1299</v>
      </c>
      <c r="K402" s="2346"/>
      <c r="L402" s="2346"/>
      <c r="M402" s="2346"/>
      <c r="N402" s="2346"/>
      <c r="O402" s="2346"/>
      <c r="P402" s="2346"/>
      <c r="Q402" s="2346"/>
      <c r="R402" s="2346"/>
      <c r="S402" s="2346"/>
      <c r="T402" s="2346"/>
      <c r="U402" s="2346"/>
      <c r="V402" s="2346"/>
      <c r="W402" s="2346"/>
      <c r="X402" s="2346"/>
      <c r="Y402" s="2346"/>
      <c r="Z402" s="2346"/>
      <c r="AA402" s="2346"/>
      <c r="AB402" s="2346"/>
      <c r="AC402" s="2346"/>
      <c r="AD402" s="2346"/>
      <c r="AE402" s="2346"/>
      <c r="AF402" s="2346"/>
      <c r="AG402" s="2346"/>
      <c r="AH402" s="2346"/>
      <c r="AI402" s="2346"/>
      <c r="AJ402" s="2346"/>
      <c r="AK402" s="29"/>
      <c r="AM402" s="29"/>
      <c r="AN402" s="29"/>
      <c r="AO402" s="29"/>
      <c r="AP402" s="29"/>
      <c r="AQ402" s="29"/>
      <c r="AR402" s="29"/>
      <c r="AS402" s="29"/>
      <c r="AT402" s="29"/>
      <c r="AU402" s="29"/>
      <c r="AV402" s="29"/>
      <c r="AW402" s="29"/>
      <c r="AX402" s="29"/>
      <c r="AY402" s="29"/>
      <c r="CR402" s="18"/>
    </row>
    <row r="403" spans="1:96" s="462" customFormat="1" ht="12.75">
      <c r="D403" s="46" t="s">
        <v>1300</v>
      </c>
      <c r="K403" s="2346"/>
      <c r="L403" s="2346"/>
      <c r="M403" s="2346"/>
      <c r="N403" s="2346"/>
      <c r="O403" s="2346"/>
      <c r="P403" s="2346"/>
      <c r="Q403" s="2346"/>
      <c r="R403" s="2346"/>
      <c r="S403" s="2346"/>
      <c r="T403" s="2346"/>
      <c r="U403" s="2346"/>
      <c r="V403" s="2346"/>
      <c r="W403" s="2346"/>
      <c r="X403" s="2346"/>
      <c r="Y403" s="2346"/>
      <c r="Z403" s="2346"/>
      <c r="AA403" s="2346"/>
      <c r="AB403" s="2346"/>
      <c r="AC403" s="2346"/>
      <c r="AD403" s="2346"/>
      <c r="AE403" s="2346"/>
      <c r="AF403" s="2346"/>
      <c r="AG403" s="2346"/>
      <c r="AH403" s="2346"/>
      <c r="AI403" s="2346"/>
      <c r="AJ403" s="2346"/>
      <c r="AK403" s="29"/>
      <c r="AM403" s="29"/>
      <c r="AN403" s="29"/>
      <c r="AO403" s="29"/>
      <c r="AP403" s="29"/>
      <c r="AQ403" s="29"/>
      <c r="AR403" s="29"/>
      <c r="AS403" s="29"/>
      <c r="AT403" s="29"/>
      <c r="AU403" s="29"/>
      <c r="AV403" s="29"/>
      <c r="AW403" s="29"/>
      <c r="AX403" s="29"/>
      <c r="AY403" s="29"/>
      <c r="CR403" s="18"/>
    </row>
    <row r="404" spans="1:96" s="462" customFormat="1" ht="12.75" customHeight="1">
      <c r="D404" s="115" t="s">
        <v>1301</v>
      </c>
      <c r="E404" s="1152"/>
      <c r="F404" s="1152"/>
      <c r="G404" s="1152"/>
      <c r="H404" s="1152"/>
      <c r="I404" s="1152"/>
      <c r="J404" s="1152"/>
      <c r="K404" s="1152"/>
      <c r="L404" s="1152"/>
      <c r="M404" s="1152"/>
      <c r="N404" s="1152"/>
      <c r="O404" s="1152"/>
      <c r="P404" s="1152"/>
      <c r="Q404" s="1152"/>
      <c r="R404" s="1152"/>
      <c r="S404" s="2348" t="s">
        <v>1050</v>
      </c>
      <c r="T404" s="2348"/>
      <c r="U404" s="2348"/>
      <c r="V404" s="2348"/>
      <c r="W404" s="2348"/>
      <c r="X404" s="2348"/>
      <c r="Y404" s="2348"/>
      <c r="Z404" s="2348"/>
      <c r="AA404" s="2348"/>
      <c r="AB404" s="2348"/>
      <c r="AC404" s="2348"/>
      <c r="AD404" s="2348"/>
      <c r="AE404" s="2348"/>
      <c r="AF404" s="2348"/>
      <c r="AG404" s="2348"/>
      <c r="AH404" s="2348"/>
      <c r="AI404" s="2348"/>
      <c r="AJ404" s="2348"/>
      <c r="AK404" s="29"/>
      <c r="AL404" s="29"/>
      <c r="AM404" s="29"/>
      <c r="AN404" s="29"/>
      <c r="AO404" s="29"/>
      <c r="AP404" s="29"/>
      <c r="AQ404" s="29"/>
      <c r="AR404" s="29"/>
      <c r="AS404" s="29"/>
      <c r="AT404" s="29"/>
      <c r="AU404" s="29"/>
      <c r="AV404" s="29"/>
      <c r="AW404" s="29"/>
      <c r="AX404" s="29"/>
      <c r="AY404" s="29"/>
      <c r="CR404" s="18"/>
    </row>
    <row r="405" spans="1:96" s="462" customFormat="1" ht="12.75">
      <c r="D405" s="2347" t="s">
        <v>1302</v>
      </c>
      <c r="E405" s="2347"/>
      <c r="F405" s="2347"/>
      <c r="G405" s="2347"/>
      <c r="H405" s="2347"/>
      <c r="I405" s="2347"/>
      <c r="J405" s="2347"/>
      <c r="K405" s="2347"/>
      <c r="L405" s="2347"/>
      <c r="M405" s="2347"/>
      <c r="N405" s="2347"/>
      <c r="O405" s="2347"/>
      <c r="P405" s="2347"/>
      <c r="Q405" s="2347"/>
      <c r="R405" s="2347"/>
      <c r="S405" s="2347"/>
      <c r="T405" s="2347"/>
      <c r="U405" s="2347"/>
      <c r="V405" s="2347"/>
      <c r="W405" s="2347"/>
      <c r="X405" s="2347"/>
      <c r="Y405" s="2347"/>
      <c r="Z405" s="2347"/>
      <c r="AA405" s="2347"/>
      <c r="AB405" s="2347"/>
      <c r="AC405" s="2347"/>
      <c r="AD405" s="2347"/>
      <c r="AE405" s="2347"/>
      <c r="AF405" s="2347"/>
      <c r="AG405" s="2347"/>
      <c r="AH405" s="2347"/>
      <c r="AI405" s="2347"/>
      <c r="AJ405" s="2347"/>
      <c r="AK405" s="29"/>
      <c r="AL405" s="29"/>
      <c r="AM405" s="29"/>
      <c r="AN405" s="29"/>
      <c r="AO405" s="29"/>
      <c r="AP405" s="29"/>
      <c r="AQ405" s="29"/>
      <c r="AR405" s="29"/>
      <c r="AS405" s="29"/>
      <c r="AT405" s="29"/>
      <c r="AU405" s="29"/>
      <c r="AV405" s="29"/>
      <c r="AW405" s="29"/>
      <c r="AX405" s="29"/>
      <c r="AY405" s="29"/>
      <c r="CR405" s="18"/>
    </row>
    <row r="406" spans="1:96" s="462" customFormat="1" ht="12.75">
      <c r="D406" s="2347"/>
      <c r="E406" s="2347"/>
      <c r="F406" s="2347"/>
      <c r="G406" s="2347"/>
      <c r="H406" s="2347"/>
      <c r="I406" s="2347"/>
      <c r="J406" s="2347"/>
      <c r="K406" s="2347"/>
      <c r="L406" s="2347"/>
      <c r="M406" s="2347"/>
      <c r="N406" s="2347"/>
      <c r="O406" s="2347"/>
      <c r="P406" s="2347"/>
      <c r="Q406" s="2347"/>
      <c r="R406" s="2347"/>
      <c r="S406" s="2347"/>
      <c r="T406" s="2347"/>
      <c r="U406" s="2347"/>
      <c r="V406" s="2347"/>
      <c r="W406" s="2347"/>
      <c r="X406" s="2347"/>
      <c r="Y406" s="2347"/>
      <c r="Z406" s="2347"/>
      <c r="AA406" s="2347"/>
      <c r="AB406" s="2347"/>
      <c r="AC406" s="2347"/>
      <c r="AD406" s="2347"/>
      <c r="AE406" s="2347"/>
      <c r="AF406" s="2347"/>
      <c r="AG406" s="2347"/>
      <c r="AH406" s="2347"/>
      <c r="AI406" s="2347"/>
      <c r="AJ406" s="2347"/>
      <c r="AK406" s="29"/>
      <c r="AL406" s="29"/>
      <c r="AM406" s="29"/>
      <c r="AN406" s="29"/>
      <c r="AO406" s="29"/>
      <c r="AP406" s="29"/>
      <c r="AQ406" s="29"/>
      <c r="AR406" s="29"/>
      <c r="AS406" s="29"/>
      <c r="AT406" s="29"/>
      <c r="AU406" s="29"/>
      <c r="AV406" s="29"/>
      <c r="AW406" s="29"/>
      <c r="AX406" s="29"/>
      <c r="AY406" s="29"/>
      <c r="CR406" s="18"/>
    </row>
    <row r="407" spans="1:96" s="462"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52"/>
      <c r="AH407" s="1452"/>
      <c r="AI407" s="1452"/>
      <c r="AJ407" s="1452"/>
      <c r="AK407" s="29"/>
      <c r="AL407" s="29"/>
      <c r="AM407" s="29"/>
      <c r="AN407" s="29"/>
      <c r="AO407" s="29"/>
      <c r="AP407" s="29"/>
      <c r="AQ407" s="29"/>
      <c r="AR407" s="29"/>
      <c r="AS407" s="29"/>
      <c r="AT407" s="29"/>
      <c r="AU407" s="29"/>
      <c r="AV407" s="29"/>
      <c r="AW407" s="29"/>
      <c r="AX407" s="29"/>
      <c r="AY407" s="29"/>
      <c r="AZ407" s="29"/>
      <c r="BA407" s="29"/>
      <c r="CR407" s="18"/>
    </row>
    <row r="408" spans="1:96" s="462" customFormat="1" ht="13.15">
      <c r="A408" s="39" t="s">
        <v>1063</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2"/>
      <c r="B409" s="39"/>
      <c r="C409" s="39"/>
      <c r="D409" s="39" t="s">
        <v>1303</v>
      </c>
      <c r="E409" s="462"/>
      <c r="F409" s="462"/>
      <c r="G409" s="462"/>
      <c r="H409" s="462"/>
      <c r="I409" s="2124" t="s">
        <v>1304</v>
      </c>
      <c r="J409" s="2124"/>
      <c r="K409" s="2124"/>
      <c r="L409" s="2124"/>
      <c r="M409" s="2124"/>
      <c r="N409" s="2124"/>
      <c r="O409" s="2124"/>
      <c r="P409" s="2124"/>
      <c r="Q409" s="2124"/>
      <c r="R409" s="2124"/>
      <c r="S409" s="2124"/>
      <c r="T409" s="2124"/>
      <c r="U409" s="2124"/>
      <c r="V409" s="2124"/>
      <c r="W409" s="2124"/>
      <c r="X409" s="2124"/>
      <c r="Y409" s="2124"/>
      <c r="Z409" s="2124"/>
      <c r="AA409" s="2124"/>
      <c r="AB409" s="2124"/>
      <c r="AC409" s="2124"/>
      <c r="AD409" s="2124"/>
      <c r="AE409" s="2124"/>
      <c r="AF409" s="462"/>
      <c r="AG409" s="462"/>
      <c r="AH409" s="462"/>
      <c r="AI409" s="462"/>
      <c r="AJ409" s="462"/>
      <c r="AK409" s="462"/>
      <c r="AL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c r="BW409" s="462"/>
      <c r="BX409" s="462"/>
      <c r="BY409" s="462"/>
      <c r="BZ409" s="462"/>
      <c r="CA409" s="462"/>
      <c r="CB409" s="462"/>
      <c r="CC409" s="462"/>
      <c r="CD409" s="462"/>
      <c r="CE409" s="462"/>
      <c r="CF409" s="462"/>
      <c r="CG409" s="462"/>
      <c r="CH409" s="462"/>
      <c r="CI409" s="462"/>
      <c r="CJ409" s="462"/>
      <c r="CK409" s="462"/>
      <c r="CL409" s="462"/>
      <c r="CM409" s="462"/>
      <c r="CN409" s="462"/>
      <c r="CO409" s="462"/>
      <c r="CP409" s="462"/>
      <c r="CQ409" s="462"/>
    </row>
    <row r="410" spans="1:96" ht="12.75" customHeight="1">
      <c r="A410" s="462"/>
      <c r="B410" s="462"/>
      <c r="C410" s="18"/>
      <c r="D410" s="18"/>
      <c r="E410" s="462" t="s">
        <v>1305</v>
      </c>
      <c r="F410" s="18"/>
      <c r="G410" s="18"/>
      <c r="H410" s="18"/>
      <c r="I410" s="18"/>
      <c r="J410" s="18"/>
      <c r="K410" s="18"/>
      <c r="L410" s="18"/>
      <c r="M410" s="18"/>
      <c r="N410" s="18"/>
      <c r="O410" s="18"/>
      <c r="P410" s="462"/>
      <c r="Q410" s="462"/>
      <c r="R410" s="1867" t="s">
        <v>909</v>
      </c>
      <c r="S410" s="1867"/>
      <c r="T410" s="462" t="s">
        <v>1306</v>
      </c>
      <c r="U410" s="462"/>
      <c r="V410" s="462"/>
      <c r="W410" s="462"/>
      <c r="X410" s="462"/>
      <c r="Y410" s="462"/>
      <c r="Z410" s="462"/>
      <c r="AA410" s="462"/>
      <c r="AB410" s="462"/>
      <c r="AC410" s="462"/>
      <c r="AD410" s="2166">
        <v>4</v>
      </c>
      <c r="AE410" s="2166"/>
      <c r="AF410" s="462"/>
      <c r="AG410" s="462"/>
      <c r="AH410" s="462"/>
      <c r="AI410" s="462"/>
      <c r="AJ410" s="462"/>
      <c r="AK410" s="462"/>
      <c r="AL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c r="BW410" s="462"/>
      <c r="BX410" s="462"/>
      <c r="BY410" s="462"/>
      <c r="BZ410" s="462"/>
      <c r="CA410" s="462"/>
      <c r="CB410" s="462"/>
      <c r="CC410" s="462"/>
      <c r="CD410" s="462"/>
      <c r="CE410" s="462"/>
      <c r="CF410" s="462"/>
      <c r="CG410" s="462"/>
      <c r="CH410" s="462"/>
      <c r="CI410" s="462"/>
      <c r="CJ410" s="462"/>
      <c r="CK410" s="462"/>
      <c r="CL410" s="462"/>
      <c r="CM410" s="462"/>
      <c r="CN410" s="462"/>
      <c r="CO410" s="462"/>
      <c r="CP410" s="462"/>
      <c r="CQ410" s="462"/>
    </row>
    <row r="411" spans="1:96" ht="12.75">
      <c r="A411" s="462"/>
      <c r="B411" s="462"/>
      <c r="C411" s="18"/>
      <c r="D411" s="462"/>
      <c r="E411" s="462" t="s">
        <v>1307</v>
      </c>
      <c r="F411" s="462"/>
      <c r="G411" s="462"/>
      <c r="H411" s="462"/>
      <c r="I411" s="462"/>
      <c r="J411" s="462"/>
      <c r="K411" s="462"/>
      <c r="L411" s="462"/>
      <c r="M411" s="462"/>
      <c r="N411" s="18"/>
      <c r="O411" s="18"/>
      <c r="P411" s="462"/>
      <c r="Q411" s="462"/>
      <c r="R411" s="1867" t="s">
        <v>299</v>
      </c>
      <c r="S411" s="1867"/>
      <c r="T411" s="462" t="s">
        <v>1306</v>
      </c>
      <c r="U411" s="462"/>
      <c r="V411" s="462"/>
      <c r="W411" s="462"/>
      <c r="X411" s="462"/>
      <c r="Y411" s="462"/>
      <c r="Z411" s="462"/>
      <c r="AA411" s="462"/>
      <c r="AB411" s="462"/>
      <c r="AC411" s="462"/>
      <c r="AD411" s="2166">
        <v>0</v>
      </c>
      <c r="AE411" s="2166"/>
      <c r="AF411" s="462"/>
      <c r="AG411" s="462"/>
      <c r="AH411" s="462"/>
      <c r="AI411" s="462"/>
      <c r="AJ411" s="462"/>
      <c r="AK411" s="462"/>
      <c r="AL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c r="BW411" s="462"/>
      <c r="BX411" s="462"/>
      <c r="BY411" s="462"/>
      <c r="BZ411" s="462"/>
      <c r="CA411" s="462"/>
      <c r="CB411" s="462"/>
      <c r="CC411" s="462"/>
      <c r="CD411" s="462"/>
      <c r="CE411" s="462"/>
      <c r="CF411" s="462"/>
      <c r="CG411" s="462"/>
      <c r="CH411" s="462"/>
      <c r="CI411" s="462"/>
      <c r="CJ411" s="462"/>
      <c r="CK411" s="462"/>
      <c r="CL411" s="462"/>
      <c r="CM411" s="462"/>
      <c r="CN411" s="462"/>
      <c r="CO411" s="462"/>
      <c r="CP411" s="462"/>
      <c r="CQ411" s="462"/>
    </row>
    <row r="412" spans="1:96" ht="12.75" customHeight="1">
      <c r="A412" s="462"/>
      <c r="B412" s="462"/>
      <c r="C412" s="18"/>
      <c r="D412" s="462"/>
      <c r="E412" s="462" t="s">
        <v>1308</v>
      </c>
      <c r="F412" s="462"/>
      <c r="G412" s="462"/>
      <c r="H412" s="462"/>
      <c r="I412" s="462"/>
      <c r="J412" s="462"/>
      <c r="K412" s="462"/>
      <c r="L412" s="462"/>
      <c r="M412" s="462"/>
      <c r="N412" s="18"/>
      <c r="O412" s="18"/>
      <c r="P412" s="462"/>
      <c r="Q412" s="462"/>
      <c r="R412" s="462"/>
      <c r="S412" s="1867" t="s">
        <v>299</v>
      </c>
      <c r="T412" s="1867"/>
      <c r="U412" s="462"/>
      <c r="V412" s="462"/>
      <c r="W412" s="462"/>
      <c r="X412" s="462"/>
      <c r="Y412" s="462"/>
      <c r="Z412" s="462"/>
      <c r="AA412" s="462"/>
      <c r="AB412" s="462"/>
      <c r="AC412" s="462"/>
      <c r="AD412" s="462"/>
      <c r="AE412" s="462"/>
      <c r="AF412" s="462"/>
      <c r="AG412" s="462"/>
      <c r="AH412" s="462"/>
      <c r="AI412" s="462"/>
      <c r="AJ412" s="462"/>
      <c r="AK412" s="462"/>
      <c r="AL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c r="BW412" s="462"/>
      <c r="BX412" s="462"/>
      <c r="BY412" s="462"/>
      <c r="BZ412" s="462"/>
      <c r="CA412" s="462"/>
      <c r="CB412" s="462"/>
      <c r="CC412" s="462"/>
      <c r="CD412" s="462"/>
      <c r="CE412" s="462"/>
      <c r="CF412" s="462"/>
      <c r="CG412" s="462"/>
      <c r="CH412" s="462"/>
      <c r="CI412" s="462"/>
      <c r="CJ412" s="462"/>
      <c r="CK412" s="462"/>
      <c r="CL412" s="462"/>
      <c r="CM412" s="462"/>
      <c r="CN412" s="462"/>
      <c r="CO412" s="462"/>
      <c r="CP412" s="462"/>
      <c r="CQ412" s="462"/>
    </row>
    <row r="413" spans="1:96" ht="12.75" customHeight="1">
      <c r="A413" s="462"/>
      <c r="B413" s="462"/>
      <c r="C413" s="462"/>
      <c r="D413" s="462"/>
      <c r="E413" s="462" t="s">
        <v>232</v>
      </c>
      <c r="F413" s="462"/>
      <c r="G413" s="462"/>
      <c r="H413" s="2314" t="s">
        <v>1309</v>
      </c>
      <c r="I413" s="2314"/>
      <c r="J413" s="2314"/>
      <c r="K413" s="2314"/>
      <c r="L413" s="2314"/>
      <c r="M413" s="2314"/>
      <c r="N413" s="2314"/>
      <c r="O413" s="2314"/>
      <c r="P413" s="2314"/>
      <c r="Q413" s="2314"/>
      <c r="R413" s="2314"/>
      <c r="S413" s="2314"/>
      <c r="T413" s="2314"/>
      <c r="U413" s="2314"/>
      <c r="V413" s="2314"/>
      <c r="W413" s="2314"/>
      <c r="X413" s="2314"/>
      <c r="Y413" s="2314"/>
      <c r="Z413" s="2314"/>
      <c r="AA413" s="2314"/>
      <c r="AB413" s="2314"/>
      <c r="AC413" s="2314"/>
      <c r="AD413" s="2314"/>
      <c r="AE413" s="2314"/>
      <c r="AF413" s="462"/>
      <c r="AG413" s="462"/>
      <c r="AH413" s="462"/>
      <c r="AI413" s="462"/>
      <c r="AJ413" s="462"/>
      <c r="AK413" s="462"/>
      <c r="AL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c r="BW413" s="462"/>
      <c r="BX413" s="462"/>
      <c r="BY413" s="462"/>
      <c r="BZ413" s="462"/>
      <c r="CA413" s="462"/>
      <c r="CB413" s="462"/>
      <c r="CC413" s="462"/>
      <c r="CD413" s="462"/>
      <c r="CE413" s="462"/>
      <c r="CF413" s="462"/>
      <c r="CG413" s="462"/>
      <c r="CH413" s="462"/>
      <c r="CI413" s="462"/>
      <c r="CJ413" s="462"/>
      <c r="CK413" s="462"/>
      <c r="CL413" s="462"/>
      <c r="CM413" s="462"/>
      <c r="CN413" s="462"/>
      <c r="CO413" s="462"/>
      <c r="CP413" s="462"/>
      <c r="CQ413" s="462"/>
    </row>
    <row r="414" spans="1:96" ht="12.75" customHeight="1">
      <c r="A414" s="462"/>
      <c r="B414" s="462"/>
      <c r="C414" s="462"/>
      <c r="D414" s="462"/>
      <c r="E414" s="18"/>
      <c r="F414" s="462"/>
      <c r="G414" s="462"/>
      <c r="H414" s="2315"/>
      <c r="I414" s="2315"/>
      <c r="J414" s="2315"/>
      <c r="K414" s="2315"/>
      <c r="L414" s="2315"/>
      <c r="M414" s="2315"/>
      <c r="N414" s="2315"/>
      <c r="O414" s="2315"/>
      <c r="P414" s="2315"/>
      <c r="Q414" s="2315"/>
      <c r="R414" s="2315"/>
      <c r="S414" s="2315"/>
      <c r="T414" s="2315"/>
      <c r="U414" s="2315"/>
      <c r="V414" s="2315"/>
      <c r="W414" s="2315"/>
      <c r="X414" s="2315"/>
      <c r="Y414" s="2315"/>
      <c r="Z414" s="2315"/>
      <c r="AA414" s="2315"/>
      <c r="AB414" s="2315"/>
      <c r="AC414" s="2315"/>
      <c r="AD414" s="2315"/>
      <c r="AE414" s="2315"/>
      <c r="AF414" s="462"/>
      <c r="AG414" s="462"/>
      <c r="AH414" s="462"/>
      <c r="AI414" s="462"/>
      <c r="AJ414" s="462"/>
      <c r="AK414" s="462"/>
      <c r="AL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c r="BW414" s="462"/>
      <c r="BX414" s="462"/>
      <c r="BY414" s="462"/>
      <c r="BZ414" s="462"/>
      <c r="CA414" s="462"/>
      <c r="CB414" s="462"/>
      <c r="CC414" s="462"/>
      <c r="CD414" s="462"/>
      <c r="CE414" s="462"/>
      <c r="CF414" s="462"/>
      <c r="CG414" s="462"/>
      <c r="CH414" s="462"/>
      <c r="CI414" s="462"/>
      <c r="CJ414" s="462"/>
      <c r="CK414" s="462"/>
      <c r="CL414" s="462"/>
      <c r="CM414" s="462"/>
      <c r="CN414" s="462"/>
      <c r="CO414" s="462"/>
      <c r="CP414" s="462"/>
      <c r="CQ414" s="462"/>
    </row>
    <row r="415" spans="1:96"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c r="BW415" s="462"/>
      <c r="BX415" s="462"/>
      <c r="BY415" s="462"/>
      <c r="BZ415" s="462"/>
      <c r="CA415" s="462"/>
      <c r="CB415" s="462"/>
      <c r="CC415" s="462"/>
      <c r="CD415" s="462"/>
      <c r="CE415" s="462"/>
      <c r="CF415" s="462"/>
      <c r="CG415" s="462"/>
      <c r="CH415" s="462"/>
      <c r="CI415" s="462"/>
      <c r="CJ415" s="462"/>
      <c r="CK415" s="462"/>
      <c r="CL415" s="462"/>
      <c r="CM415" s="462"/>
      <c r="CN415" s="462"/>
      <c r="CO415" s="462"/>
      <c r="CP415" s="462"/>
      <c r="CQ415" s="462"/>
    </row>
    <row r="416" spans="1:96" ht="12.75" customHeight="1">
      <c r="A416" s="39" t="s">
        <v>1075</v>
      </c>
      <c r="B416" s="39"/>
      <c r="C416" s="39"/>
      <c r="D416" s="39" t="s">
        <v>149</v>
      </c>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39" t="s">
        <v>1310</v>
      </c>
      <c r="AG416" s="462"/>
      <c r="AH416" s="462"/>
      <c r="AI416" s="462"/>
      <c r="AJ416" s="462"/>
      <c r="AK416" s="462"/>
      <c r="AL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c r="BW416" s="462"/>
      <c r="BX416" s="462"/>
      <c r="BY416" s="462"/>
      <c r="BZ416" s="462"/>
      <c r="CA416" s="462"/>
      <c r="CB416" s="462"/>
      <c r="CC416" s="462"/>
      <c r="CD416" s="462"/>
      <c r="CE416" s="462"/>
      <c r="CF416" s="462"/>
      <c r="CG416" s="462"/>
      <c r="CH416" s="462"/>
      <c r="CI416" s="462"/>
      <c r="CJ416" s="462"/>
      <c r="CK416" s="462"/>
      <c r="CL416" s="462"/>
      <c r="CM416" s="462"/>
      <c r="CN416" s="462"/>
      <c r="CO416" s="462"/>
      <c r="CP416" s="462"/>
      <c r="CQ416" s="462"/>
    </row>
    <row r="417" spans="1:96" ht="12.75" customHeight="1">
      <c r="A417" s="462"/>
      <c r="B417" s="462"/>
      <c r="C417" s="462"/>
      <c r="D417" s="462"/>
      <c r="E417" s="2252"/>
      <c r="F417" s="2252"/>
      <c r="G417" s="2252"/>
      <c r="H417" s="1640" t="s">
        <v>1311</v>
      </c>
      <c r="I417" s="2252"/>
      <c r="J417" s="2252"/>
      <c r="K417" s="2252"/>
      <c r="L417" s="462" t="s">
        <v>1312</v>
      </c>
      <c r="M417" s="462"/>
      <c r="N417" s="92" t="s">
        <v>35</v>
      </c>
      <c r="O417" s="462"/>
      <c r="P417" s="2249">
        <v>0.51</v>
      </c>
      <c r="Q417" s="2249"/>
      <c r="R417" s="2249"/>
      <c r="S417" s="462" t="s">
        <v>1313</v>
      </c>
      <c r="T417" s="462"/>
      <c r="U417" s="462"/>
      <c r="V417" s="462"/>
      <c r="W417" s="2374">
        <f>IF(E417&gt;0,(E417*I417),(P417*43560))</f>
        <v>22215.600000000002</v>
      </c>
      <c r="X417" s="2374"/>
      <c r="Y417" s="2374"/>
      <c r="Z417" s="462" t="s">
        <v>1314</v>
      </c>
      <c r="AA417" s="462"/>
      <c r="AB417" s="462"/>
      <c r="AC417" s="462"/>
      <c r="AD417" s="462"/>
      <c r="AE417" s="462"/>
      <c r="AF417" s="2308">
        <f>IF(P417&gt;0,(AG436/P417),(AG436/(W417/43560)))</f>
        <v>105.88235294117646</v>
      </c>
      <c r="AG417" s="2308"/>
      <c r="AH417" s="2308"/>
      <c r="AI417" s="462"/>
      <c r="AJ417" s="462"/>
      <c r="AK417" s="462"/>
      <c r="AL417" s="462"/>
      <c r="AM417" s="151"/>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c r="BW417" s="462"/>
      <c r="BX417" s="462"/>
      <c r="BY417" s="462"/>
      <c r="BZ417" s="462"/>
      <c r="CA417" s="462"/>
      <c r="CB417" s="462"/>
      <c r="CC417" s="462"/>
      <c r="CD417" s="462"/>
      <c r="CE417" s="462"/>
      <c r="CF417" s="462"/>
      <c r="CG417" s="462"/>
      <c r="CH417" s="462"/>
      <c r="CI417" s="462"/>
      <c r="CJ417" s="462"/>
      <c r="CK417" s="462"/>
      <c r="CL417" s="462"/>
      <c r="CM417" s="462"/>
      <c r="CN417" s="462"/>
      <c r="CO417" s="462"/>
      <c r="CP417" s="462"/>
      <c r="CQ417" s="462"/>
    </row>
    <row r="418" spans="1:96" ht="12.75">
      <c r="A418" s="462"/>
      <c r="B418" s="462"/>
      <c r="C418" s="462"/>
      <c r="D418" s="462"/>
      <c r="E418" s="462" t="s">
        <v>1315</v>
      </c>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c r="BW418" s="462"/>
      <c r="BX418" s="462"/>
      <c r="BY418" s="462"/>
      <c r="BZ418" s="462"/>
      <c r="CA418" s="462"/>
      <c r="CB418" s="462"/>
      <c r="CC418" s="462"/>
      <c r="CD418" s="462"/>
      <c r="CE418" s="462"/>
      <c r="CF418" s="462"/>
      <c r="CG418" s="462"/>
      <c r="CH418" s="462"/>
      <c r="CI418" s="462"/>
      <c r="CJ418" s="462"/>
      <c r="CK418" s="462"/>
      <c r="CL418" s="462"/>
      <c r="CM418" s="462"/>
      <c r="CN418" s="462"/>
      <c r="CO418" s="462"/>
      <c r="CP418" s="462"/>
      <c r="CQ418" s="462"/>
    </row>
    <row r="419" spans="1:96" ht="12.75" customHeight="1">
      <c r="A419" s="462"/>
      <c r="B419" s="462"/>
      <c r="C419" s="462"/>
      <c r="D419" s="462"/>
      <c r="E419" s="2364"/>
      <c r="F419" s="2364"/>
      <c r="G419" s="2364"/>
      <c r="H419" s="2364"/>
      <c r="I419" s="2364"/>
      <c r="J419" s="2364"/>
      <c r="K419" s="2364"/>
      <c r="L419" s="2364"/>
      <c r="M419" s="2364"/>
      <c r="N419" s="2364"/>
      <c r="O419" s="2364"/>
      <c r="P419" s="2364"/>
      <c r="Q419" s="2364"/>
      <c r="R419" s="2364"/>
      <c r="S419" s="2364"/>
      <c r="T419" s="2364"/>
      <c r="U419" s="2364"/>
      <c r="V419" s="2364"/>
      <c r="W419" s="2364"/>
      <c r="X419" s="2364"/>
      <c r="Y419" s="2364"/>
      <c r="Z419" s="2364"/>
      <c r="AA419" s="2364"/>
      <c r="AB419" s="2364"/>
      <c r="AC419" s="2364"/>
      <c r="AD419" s="2364"/>
      <c r="AE419" s="2364"/>
      <c r="AF419" s="2364"/>
      <c r="AG419" s="2364"/>
      <c r="AH419" s="2364"/>
      <c r="AI419" s="2364"/>
      <c r="AJ419" s="2364"/>
      <c r="AK419" s="462"/>
      <c r="AL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c r="BW419" s="462"/>
      <c r="BX419" s="462"/>
      <c r="BY419" s="462"/>
      <c r="BZ419" s="462"/>
      <c r="CA419" s="462"/>
      <c r="CB419" s="462"/>
      <c r="CC419" s="462"/>
      <c r="CD419" s="462"/>
      <c r="CE419" s="462"/>
      <c r="CF419" s="462"/>
      <c r="CG419" s="462"/>
      <c r="CH419" s="462"/>
      <c r="CI419" s="462"/>
      <c r="CJ419" s="462"/>
      <c r="CK419" s="462"/>
      <c r="CL419" s="462"/>
      <c r="CM419" s="462"/>
      <c r="CN419" s="462"/>
      <c r="CO419" s="462"/>
      <c r="CP419" s="462"/>
      <c r="CQ419" s="462"/>
    </row>
    <row r="420" spans="1:96" s="29" customFormat="1" ht="12.75" customHeight="1">
      <c r="E420" s="160" t="s">
        <v>1316</v>
      </c>
      <c r="F420" s="36"/>
      <c r="G420" s="36"/>
      <c r="H420" s="36"/>
      <c r="I420" s="2169">
        <v>0.39</v>
      </c>
      <c r="J420" s="2169"/>
      <c r="K420" s="2169"/>
      <c r="L420" s="36"/>
      <c r="M420" s="160"/>
      <c r="N420" s="36"/>
      <c r="O420" s="36"/>
      <c r="P420" s="2135">
        <f>(CS637+CS645+CS661)/I420</f>
        <v>141.02564102564102</v>
      </c>
      <c r="Q420" s="2135"/>
      <c r="R420" s="2135"/>
      <c r="S420" s="160" t="s">
        <v>1317</v>
      </c>
      <c r="T420" s="36"/>
      <c r="U420" s="36"/>
      <c r="V420" s="36"/>
      <c r="W420" s="36"/>
      <c r="X420" s="36"/>
      <c r="Y420" s="36"/>
      <c r="Z420" s="36"/>
      <c r="AA420" s="36"/>
      <c r="AB420" s="36"/>
      <c r="AC420" s="36"/>
      <c r="AD420" s="36"/>
      <c r="AE420" s="36"/>
      <c r="AF420" s="36"/>
      <c r="AG420" s="36"/>
      <c r="AH420" s="36"/>
      <c r="AI420" s="36"/>
      <c r="AJ420" s="36"/>
      <c r="CR420" s="446"/>
    </row>
    <row r="421" spans="1:96" ht="12.75">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c r="BW421" s="462"/>
      <c r="BX421" s="462"/>
      <c r="BY421" s="462"/>
      <c r="BZ421" s="462"/>
      <c r="CA421" s="462"/>
      <c r="CB421" s="462"/>
      <c r="CC421" s="462"/>
      <c r="CD421" s="462"/>
      <c r="CE421" s="462"/>
      <c r="CF421" s="462"/>
      <c r="CG421" s="462"/>
      <c r="CH421" s="462"/>
      <c r="CI421" s="462"/>
      <c r="CJ421" s="462"/>
      <c r="CK421" s="462"/>
      <c r="CL421" s="462"/>
      <c r="CM421" s="462"/>
      <c r="CN421" s="462"/>
      <c r="CO421" s="462"/>
      <c r="CP421" s="462"/>
      <c r="CQ421" s="462"/>
    </row>
    <row r="422" spans="1:96" ht="13.15">
      <c r="A422" s="39" t="s">
        <v>1098</v>
      </c>
      <c r="B422" s="39"/>
      <c r="C422" s="39"/>
      <c r="D422" s="39" t="s">
        <v>151</v>
      </c>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c r="BW422" s="462"/>
      <c r="BX422" s="462"/>
      <c r="BY422" s="462"/>
      <c r="BZ422" s="462"/>
      <c r="CA422" s="462"/>
      <c r="CB422" s="462"/>
      <c r="CC422" s="462"/>
      <c r="CD422" s="462"/>
      <c r="CE422" s="462"/>
      <c r="CF422" s="462"/>
      <c r="CG422" s="462"/>
      <c r="CH422" s="462"/>
      <c r="CI422" s="462"/>
      <c r="CJ422" s="462"/>
      <c r="CK422" s="462"/>
      <c r="CL422" s="462"/>
      <c r="CM422" s="462"/>
      <c r="CN422" s="462"/>
      <c r="CO422" s="462"/>
      <c r="CP422" s="462"/>
      <c r="CQ422" s="462"/>
    </row>
    <row r="423" spans="1:96" ht="12.75">
      <c r="A423" s="462"/>
      <c r="B423" s="462"/>
      <c r="C423" s="462"/>
      <c r="D423" s="462"/>
      <c r="E423" s="462" t="s">
        <v>1318</v>
      </c>
      <c r="F423" s="462"/>
      <c r="G423" s="462"/>
      <c r="H423" s="462"/>
      <c r="I423" s="462"/>
      <c r="J423" s="462"/>
      <c r="K423" s="462"/>
      <c r="L423" s="462"/>
      <c r="M423" s="462"/>
      <c r="N423" s="462"/>
      <c r="O423" s="462"/>
      <c r="P423" s="1867">
        <v>1</v>
      </c>
      <c r="Q423" s="1867"/>
      <c r="R423" s="462"/>
      <c r="S423" s="462" t="s">
        <v>1319</v>
      </c>
      <c r="T423" s="462"/>
      <c r="U423" s="462"/>
      <c r="V423" s="462"/>
      <c r="W423" s="462"/>
      <c r="X423" s="462"/>
      <c r="Y423" s="462"/>
      <c r="Z423" s="462"/>
      <c r="AA423" s="462"/>
      <c r="AB423" s="462"/>
      <c r="AC423" s="462"/>
      <c r="AD423" s="462"/>
      <c r="AE423" s="1867">
        <v>1</v>
      </c>
      <c r="AF423" s="1867"/>
      <c r="AG423" s="462"/>
      <c r="AH423" s="462"/>
      <c r="AI423" s="462"/>
      <c r="AJ423" s="462"/>
      <c r="AK423" s="462"/>
      <c r="AL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c r="BW423" s="462"/>
      <c r="BX423" s="462"/>
      <c r="BY423" s="462"/>
      <c r="BZ423" s="462"/>
      <c r="CA423" s="462"/>
      <c r="CB423" s="462"/>
      <c r="CC423" s="462"/>
      <c r="CD423" s="462"/>
      <c r="CE423" s="462"/>
      <c r="CF423" s="462"/>
      <c r="CG423" s="462"/>
      <c r="CH423" s="462"/>
      <c r="CI423" s="462"/>
      <c r="CJ423" s="462"/>
      <c r="CK423" s="462"/>
      <c r="CL423" s="462"/>
      <c r="CM423" s="462"/>
      <c r="CN423" s="462"/>
      <c r="CO423" s="462"/>
      <c r="CP423" s="462"/>
      <c r="CQ423" s="462"/>
    </row>
    <row r="424" spans="1:96" ht="12.75">
      <c r="A424" s="462"/>
      <c r="B424" s="462"/>
      <c r="C424" s="462"/>
      <c r="D424" s="462"/>
      <c r="E424" s="462" t="s">
        <v>1320</v>
      </c>
      <c r="F424" s="462"/>
      <c r="G424" s="462"/>
      <c r="H424" s="462"/>
      <c r="I424" s="462"/>
      <c r="J424" s="462"/>
      <c r="K424" s="462"/>
      <c r="L424" s="462"/>
      <c r="M424" s="462"/>
      <c r="N424" s="462"/>
      <c r="O424" s="462"/>
      <c r="P424" s="1867">
        <v>0</v>
      </c>
      <c r="Q424" s="1867"/>
      <c r="R424" s="462"/>
      <c r="S424" s="462" t="s">
        <v>1321</v>
      </c>
      <c r="T424" s="462"/>
      <c r="U424" s="462"/>
      <c r="V424" s="462"/>
      <c r="W424" s="462"/>
      <c r="X424" s="462"/>
      <c r="Y424" s="462"/>
      <c r="Z424" s="462"/>
      <c r="AA424" s="462"/>
      <c r="AB424" s="462"/>
      <c r="AC424" s="462"/>
      <c r="AD424" s="462"/>
      <c r="AE424" s="1867" t="s">
        <v>299</v>
      </c>
      <c r="AF424" s="1867"/>
      <c r="AG424" s="462"/>
      <c r="AH424" s="462"/>
      <c r="AI424" s="462"/>
      <c r="AJ424" s="462"/>
      <c r="AK424" s="462"/>
      <c r="AL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c r="BW424" s="462"/>
      <c r="BX424" s="462"/>
      <c r="BY424" s="462"/>
      <c r="BZ424" s="462"/>
      <c r="CA424" s="462"/>
      <c r="CB424" s="462"/>
      <c r="CC424" s="462"/>
      <c r="CD424" s="462"/>
      <c r="CE424" s="462"/>
      <c r="CF424" s="462"/>
      <c r="CG424" s="462"/>
      <c r="CH424" s="462"/>
      <c r="CI424" s="462"/>
      <c r="CJ424" s="462"/>
      <c r="CK424" s="462"/>
      <c r="CL424" s="462"/>
      <c r="CM424" s="462"/>
      <c r="CN424" s="462"/>
      <c r="CO424" s="462"/>
      <c r="CP424" s="462"/>
      <c r="CQ424" s="462"/>
    </row>
    <row r="425" spans="1:96" ht="12.75">
      <c r="A425" s="462"/>
      <c r="B425" s="462"/>
      <c r="C425" s="462"/>
      <c r="D425" s="462"/>
      <c r="E425" s="462"/>
      <c r="F425" s="26" t="s">
        <v>1322</v>
      </c>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c r="BW425" s="462"/>
      <c r="BX425" s="462"/>
      <c r="BY425" s="462"/>
      <c r="BZ425" s="462"/>
      <c r="CA425" s="462"/>
      <c r="CB425" s="462"/>
      <c r="CC425" s="462"/>
      <c r="CD425" s="462"/>
      <c r="CE425" s="462"/>
      <c r="CF425" s="462"/>
      <c r="CG425" s="462"/>
      <c r="CH425" s="462"/>
      <c r="CI425" s="462"/>
      <c r="CJ425" s="462"/>
      <c r="CK425" s="462"/>
      <c r="CL425" s="462"/>
      <c r="CM425" s="462"/>
      <c r="CN425" s="462"/>
      <c r="CO425" s="462"/>
      <c r="CP425" s="462"/>
      <c r="CQ425" s="462"/>
    </row>
    <row r="426" spans="1:96" ht="12.75">
      <c r="A426" s="462"/>
      <c r="B426" s="462"/>
      <c r="C426" s="462"/>
      <c r="D426" s="462"/>
      <c r="E426" s="462"/>
      <c r="F426" s="2271"/>
      <c r="G426" s="2271"/>
      <c r="H426" s="2271"/>
      <c r="I426" s="2271"/>
      <c r="J426" s="2271"/>
      <c r="K426" s="2271"/>
      <c r="L426" s="2271"/>
      <c r="M426" s="2271"/>
      <c r="N426" s="2271"/>
      <c r="O426" s="2271"/>
      <c r="P426" s="2271"/>
      <c r="Q426" s="2271"/>
      <c r="R426" s="2271"/>
      <c r="S426" s="2271"/>
      <c r="T426" s="2271"/>
      <c r="U426" s="2271"/>
      <c r="V426" s="2271"/>
      <c r="W426" s="2271"/>
      <c r="X426" s="2271"/>
      <c r="Y426" s="2271"/>
      <c r="Z426" s="2271"/>
      <c r="AA426" s="2271"/>
      <c r="AB426" s="2271"/>
      <c r="AC426" s="2271"/>
      <c r="AD426" s="2271"/>
      <c r="AE426" s="2271"/>
      <c r="AF426" s="2271"/>
      <c r="AG426" s="2271"/>
      <c r="AH426" s="2271"/>
      <c r="AI426" s="462"/>
      <c r="AJ426" s="462"/>
      <c r="AK426" s="462"/>
      <c r="AL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c r="BW426" s="462"/>
      <c r="BX426" s="462"/>
      <c r="BY426" s="462"/>
      <c r="BZ426" s="462"/>
      <c r="CA426" s="462"/>
      <c r="CB426" s="462"/>
      <c r="CC426" s="462"/>
      <c r="CD426" s="462"/>
      <c r="CE426" s="462"/>
      <c r="CF426" s="462"/>
      <c r="CG426" s="462"/>
      <c r="CH426" s="462"/>
      <c r="CI426" s="462"/>
      <c r="CJ426" s="462"/>
      <c r="CK426" s="462"/>
      <c r="CL426" s="462"/>
      <c r="CM426" s="462"/>
      <c r="CN426" s="462"/>
      <c r="CO426" s="462"/>
      <c r="CP426" s="462"/>
      <c r="CQ426" s="462"/>
    </row>
    <row r="427" spans="1:96" ht="12.75" customHeight="1">
      <c r="A427" s="462"/>
      <c r="B427" s="462"/>
      <c r="C427" s="462"/>
      <c r="D427" s="462"/>
      <c r="E427" s="462"/>
      <c r="F427" s="2272"/>
      <c r="G427" s="2272"/>
      <c r="H427" s="2272"/>
      <c r="I427" s="2272"/>
      <c r="J427" s="2272"/>
      <c r="K427" s="2272"/>
      <c r="L427" s="2272"/>
      <c r="M427" s="2272"/>
      <c r="N427" s="2272"/>
      <c r="O427" s="2272"/>
      <c r="P427" s="2272"/>
      <c r="Q427" s="2272"/>
      <c r="R427" s="2272"/>
      <c r="S427" s="2272"/>
      <c r="T427" s="2272"/>
      <c r="U427" s="2272"/>
      <c r="V427" s="2272"/>
      <c r="W427" s="2272"/>
      <c r="X427" s="2272"/>
      <c r="Y427" s="2272"/>
      <c r="Z427" s="2272"/>
      <c r="AA427" s="2272"/>
      <c r="AB427" s="2272"/>
      <c r="AC427" s="2272"/>
      <c r="AD427" s="2272"/>
      <c r="AE427" s="2272"/>
      <c r="AF427" s="2272"/>
      <c r="AG427" s="2272"/>
      <c r="AH427" s="2272"/>
      <c r="AI427" s="462"/>
      <c r="AJ427" s="462"/>
      <c r="AK427" s="462"/>
      <c r="AL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c r="BW427" s="462"/>
      <c r="BX427" s="462"/>
      <c r="BY427" s="462"/>
      <c r="BZ427" s="462"/>
      <c r="CA427" s="462"/>
      <c r="CB427" s="462"/>
      <c r="CC427" s="462"/>
      <c r="CD427" s="462"/>
      <c r="CE427" s="462"/>
      <c r="CF427" s="462"/>
      <c r="CG427" s="462"/>
      <c r="CH427" s="462"/>
      <c r="CI427" s="462"/>
      <c r="CJ427" s="462"/>
      <c r="CK427" s="462"/>
      <c r="CL427" s="462"/>
      <c r="CM427" s="462"/>
      <c r="CN427" s="462"/>
      <c r="CO427" s="462"/>
      <c r="CP427" s="462"/>
      <c r="CQ427" s="462"/>
    </row>
    <row r="428" spans="1:96" ht="12.75" customHeight="1">
      <c r="A428" s="462"/>
      <c r="B428" s="462"/>
      <c r="C428" s="462"/>
      <c r="D428" s="462"/>
      <c r="E428" s="462" t="s">
        <v>1323</v>
      </c>
      <c r="F428" s="462"/>
      <c r="G428" s="462"/>
      <c r="H428" s="462"/>
      <c r="I428" s="462"/>
      <c r="J428" s="462"/>
      <c r="K428" s="462"/>
      <c r="L428" s="462"/>
      <c r="M428" s="462"/>
      <c r="N428" s="29"/>
      <c r="O428" s="29"/>
      <c r="P428" s="1650"/>
      <c r="Q428" s="1867" t="s">
        <v>909</v>
      </c>
      <c r="R428" s="1867"/>
      <c r="S428" s="29"/>
      <c r="T428" s="29"/>
      <c r="U428" s="29"/>
      <c r="V428" s="29"/>
      <c r="W428" s="29"/>
      <c r="X428" s="29"/>
      <c r="Y428" s="29"/>
      <c r="Z428" s="29"/>
      <c r="AA428" s="29"/>
      <c r="AB428" s="29"/>
      <c r="AC428" s="29"/>
      <c r="AD428" s="29"/>
      <c r="AE428" s="462"/>
      <c r="AF428" s="462"/>
      <c r="AG428" s="18"/>
      <c r="AH428" s="462"/>
      <c r="AI428" s="462"/>
      <c r="AJ428" s="462"/>
      <c r="AK428" s="462"/>
      <c r="AL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6" ht="12.75" customHeight="1">
      <c r="A429" s="462"/>
      <c r="B429" s="462"/>
      <c r="C429" s="462"/>
      <c r="D429" s="462"/>
      <c r="E429" s="462"/>
      <c r="F429" s="462" t="s">
        <v>1324</v>
      </c>
      <c r="G429" s="462"/>
      <c r="H429" s="462"/>
      <c r="I429" s="462"/>
      <c r="J429" s="462"/>
      <c r="K429" s="462"/>
      <c r="L429" s="462"/>
      <c r="M429" s="462"/>
      <c r="N429" s="29"/>
      <c r="O429" s="29"/>
      <c r="P429" s="1650"/>
      <c r="Q429" s="1650"/>
      <c r="R429" s="29"/>
      <c r="S429" s="29"/>
      <c r="T429" s="29"/>
      <c r="U429" s="29"/>
      <c r="V429" s="29"/>
      <c r="W429" s="29"/>
      <c r="X429" s="29"/>
      <c r="Y429" s="29"/>
      <c r="Z429" s="29"/>
      <c r="AA429" s="29"/>
      <c r="AB429" s="29"/>
      <c r="AC429" s="29"/>
      <c r="AD429" s="29"/>
      <c r="AE429" s="462"/>
      <c r="AF429" s="1867" t="s">
        <v>299</v>
      </c>
      <c r="AG429" s="2372"/>
      <c r="AH429" s="462"/>
      <c r="AI429" s="462"/>
      <c r="AJ429" s="462"/>
      <c r="AK429" s="462"/>
      <c r="AL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c r="BW429" s="462"/>
      <c r="BX429" s="462"/>
      <c r="BY429" s="462"/>
      <c r="BZ429" s="462"/>
      <c r="CA429" s="462"/>
      <c r="CB429" s="462"/>
      <c r="CC429" s="462"/>
      <c r="CD429" s="462"/>
      <c r="CE429" s="462"/>
      <c r="CF429" s="462"/>
      <c r="CG429" s="462"/>
      <c r="CH429" s="462"/>
      <c r="CI429" s="462"/>
      <c r="CJ429" s="462"/>
      <c r="CK429" s="462"/>
      <c r="CL429" s="462"/>
      <c r="CM429" s="462"/>
      <c r="CN429" s="462"/>
      <c r="CO429" s="462"/>
      <c r="CP429" s="462"/>
      <c r="CQ429" s="462"/>
    </row>
    <row r="430" spans="1:96" ht="12.75" customHeight="1">
      <c r="A430" s="462"/>
      <c r="B430" s="462"/>
      <c r="C430" s="462"/>
      <c r="D430" s="462"/>
      <c r="E430" s="462"/>
      <c r="F430" s="462"/>
      <c r="G430" s="462"/>
      <c r="H430" s="462"/>
      <c r="I430" s="462"/>
      <c r="J430" s="462"/>
      <c r="K430" s="462"/>
      <c r="L430" s="462"/>
      <c r="M430" s="462"/>
      <c r="N430" s="462"/>
      <c r="O430" s="462"/>
      <c r="P430" s="462"/>
      <c r="Q430" s="462"/>
      <c r="R430" s="462"/>
      <c r="S430" s="18"/>
      <c r="T430" s="18"/>
      <c r="U430" s="462"/>
      <c r="V430" s="462"/>
      <c r="W430" s="462"/>
      <c r="X430" s="462"/>
      <c r="Y430" s="462"/>
      <c r="Z430" s="462"/>
      <c r="AA430" s="462"/>
      <c r="AB430" s="462"/>
      <c r="AC430" s="462"/>
      <c r="AD430" s="462"/>
      <c r="AE430" s="462"/>
      <c r="AF430" s="462"/>
      <c r="AG430" s="462"/>
      <c r="AH430" s="462"/>
      <c r="AI430" s="462"/>
      <c r="AJ430" s="462"/>
      <c r="AK430" s="462"/>
      <c r="AL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c r="BW430" s="462"/>
      <c r="BX430" s="462"/>
      <c r="BY430" s="462"/>
      <c r="BZ430" s="462"/>
      <c r="CA430" s="462"/>
      <c r="CB430" s="462"/>
      <c r="CC430" s="462"/>
      <c r="CD430" s="462"/>
      <c r="CE430" s="462"/>
      <c r="CF430" s="462"/>
      <c r="CG430" s="462"/>
      <c r="CH430" s="462"/>
      <c r="CI430" s="462"/>
      <c r="CJ430" s="462"/>
      <c r="CK430" s="462"/>
      <c r="CL430" s="462"/>
      <c r="CM430" s="462"/>
      <c r="CN430" s="462"/>
      <c r="CO430" s="462"/>
      <c r="CP430" s="462"/>
      <c r="CQ430" s="462"/>
    </row>
    <row r="431" spans="1:96" ht="12.75" customHeight="1">
      <c r="A431" s="39"/>
      <c r="B431" s="39"/>
      <c r="C431" s="39"/>
      <c r="D431" s="462"/>
      <c r="E431" s="46" t="s">
        <v>1325</v>
      </c>
      <c r="F431" s="462"/>
      <c r="G431" s="462"/>
      <c r="H431" s="462"/>
      <c r="I431" s="462"/>
      <c r="J431" s="462"/>
      <c r="K431" s="462"/>
      <c r="L431" s="462"/>
      <c r="M431" s="462"/>
      <c r="N431" s="462"/>
      <c r="O431" s="462"/>
      <c r="P431" s="462"/>
      <c r="Q431" s="462"/>
      <c r="R431" s="462"/>
      <c r="S431" s="462"/>
      <c r="T431" s="462"/>
      <c r="U431" s="462"/>
      <c r="V431" s="462"/>
      <c r="W431" s="462"/>
      <c r="X431" s="462"/>
      <c r="Y431" s="462"/>
      <c r="Z431" s="1867" t="s">
        <v>800</v>
      </c>
      <c r="AA431" s="1867"/>
      <c r="AB431" s="462"/>
      <c r="AC431" s="462"/>
      <c r="AD431" s="462"/>
      <c r="AE431" s="462"/>
      <c r="AF431" s="462"/>
      <c r="AG431" s="462"/>
      <c r="AH431" s="18"/>
      <c r="AI431" s="18"/>
      <c r="AJ431" s="462"/>
      <c r="AK431" s="462"/>
      <c r="AL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c r="BW431" s="462"/>
      <c r="BX431" s="462"/>
      <c r="BY431" s="462"/>
      <c r="BZ431" s="462"/>
      <c r="CA431" s="462"/>
      <c r="CB431" s="462"/>
      <c r="CC431" s="462"/>
      <c r="CD431" s="462"/>
      <c r="CE431" s="462"/>
      <c r="CF431" s="462"/>
      <c r="CG431" s="462"/>
      <c r="CH431" s="462"/>
      <c r="CI431" s="462"/>
      <c r="CJ431" s="462"/>
      <c r="CK431" s="462"/>
      <c r="CL431" s="462"/>
      <c r="CM431" s="462"/>
      <c r="CN431" s="462"/>
      <c r="CO431" s="462"/>
      <c r="CP431" s="462"/>
      <c r="CQ431" s="462"/>
    </row>
    <row r="432" spans="1:96" ht="12.75" customHeight="1">
      <c r="A432" s="462"/>
      <c r="B432" s="462"/>
      <c r="C432" s="462"/>
      <c r="D432" s="462"/>
      <c r="E432" s="462"/>
      <c r="F432" s="50" t="s">
        <v>1326</v>
      </c>
      <c r="G432" s="51"/>
      <c r="H432" s="51"/>
      <c r="I432" s="51"/>
      <c r="J432" s="51"/>
      <c r="K432" s="51"/>
      <c r="L432" s="51"/>
      <c r="M432" s="51"/>
      <c r="N432" s="51"/>
      <c r="O432" s="51"/>
      <c r="P432" s="51"/>
      <c r="Q432" s="51"/>
      <c r="R432" s="51"/>
      <c r="S432" s="51"/>
      <c r="T432" s="51"/>
      <c r="U432" s="51"/>
      <c r="V432" s="51"/>
      <c r="W432" s="51"/>
      <c r="X432" s="462"/>
      <c r="Y432" s="462"/>
      <c r="Z432" s="462"/>
      <c r="AA432" s="462"/>
      <c r="AB432" s="51"/>
      <c r="AC432" s="462"/>
      <c r="AD432" s="462"/>
      <c r="AE432" s="462"/>
      <c r="AF432" s="462"/>
      <c r="AG432" s="462"/>
      <c r="AH432" s="462"/>
      <c r="AI432" s="462"/>
      <c r="AJ432" s="462"/>
      <c r="AK432" s="462"/>
      <c r="AL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row>
    <row r="433" spans="1:110" ht="12.75" customHeight="1">
      <c r="A433" s="462"/>
      <c r="B433" s="462"/>
      <c r="C433" s="462"/>
      <c r="D433" s="462"/>
      <c r="E433" s="462"/>
      <c r="F433" s="462" t="s">
        <v>1327</v>
      </c>
      <c r="G433" s="51"/>
      <c r="H433" s="462"/>
      <c r="I433" s="51"/>
      <c r="J433" s="51"/>
      <c r="K433" s="51"/>
      <c r="L433" s="51"/>
      <c r="M433" s="51"/>
      <c r="N433" s="51"/>
      <c r="O433" s="26"/>
      <c r="P433" s="51"/>
      <c r="Q433" s="51"/>
      <c r="R433" s="51"/>
      <c r="S433" s="51"/>
      <c r="T433" s="51"/>
      <c r="U433" s="51"/>
      <c r="V433" s="51"/>
      <c r="W433" s="51"/>
      <c r="X433" s="462"/>
      <c r="Y433" s="462"/>
      <c r="Z433" s="1867" t="s">
        <v>299</v>
      </c>
      <c r="AA433" s="1867"/>
      <c r="AB433" s="462"/>
      <c r="AC433" s="462"/>
      <c r="AD433" s="462"/>
      <c r="AE433" s="462"/>
      <c r="AF433" s="462"/>
      <c r="AG433" s="462"/>
      <c r="AH433" s="462"/>
      <c r="AI433" s="462"/>
      <c r="AJ433" s="462"/>
      <c r="AK433" s="462"/>
      <c r="AL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c r="BW433" s="462"/>
      <c r="BX433" s="462"/>
      <c r="BY433" s="462"/>
      <c r="BZ433" s="462"/>
      <c r="CA433" s="462"/>
      <c r="CB433" s="462"/>
      <c r="CC433" s="462"/>
      <c r="CD433" s="462"/>
      <c r="CE433" s="462"/>
      <c r="CF433" s="462"/>
      <c r="CG433" s="462"/>
      <c r="CH433" s="462"/>
      <c r="CI433" s="462"/>
      <c r="CJ433" s="462"/>
      <c r="CK433" s="462"/>
      <c r="CL433" s="462"/>
      <c r="CM433" s="462"/>
      <c r="CN433" s="462"/>
      <c r="CO433" s="462"/>
      <c r="CP433" s="462"/>
      <c r="CQ433" s="462"/>
      <c r="CS433" s="462"/>
      <c r="CT433" s="462"/>
      <c r="CU433" s="462"/>
      <c r="CV433" s="462"/>
      <c r="CW433" s="462"/>
      <c r="CX433" s="462"/>
      <c r="CY433" s="462"/>
      <c r="CZ433" s="462"/>
      <c r="DA433" s="462"/>
      <c r="DB433" s="462"/>
      <c r="DC433" s="462"/>
      <c r="DD433" s="462"/>
      <c r="DE433" s="462"/>
      <c r="DF433" s="462"/>
    </row>
    <row r="434" spans="1:110"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c r="BW434" s="462"/>
      <c r="BX434" s="462"/>
      <c r="BY434" s="462"/>
      <c r="BZ434" s="462"/>
      <c r="CA434" s="462"/>
      <c r="CB434" s="462"/>
      <c r="CC434" s="462"/>
      <c r="CD434" s="462"/>
      <c r="CE434" s="462"/>
      <c r="CF434" s="462"/>
      <c r="CG434" s="462"/>
      <c r="CH434" s="462"/>
      <c r="CI434" s="462"/>
      <c r="CJ434" s="462"/>
      <c r="CK434" s="462"/>
      <c r="CL434" s="462"/>
      <c r="CM434" s="462"/>
      <c r="CN434" s="462"/>
      <c r="CO434" s="462"/>
      <c r="CP434" s="462"/>
      <c r="CQ434" s="462"/>
      <c r="CS434" s="462"/>
      <c r="CT434" s="462"/>
      <c r="CU434" s="462"/>
      <c r="CV434" s="462"/>
      <c r="CW434" s="462"/>
      <c r="CX434" s="462"/>
      <c r="CY434" s="462"/>
      <c r="CZ434" s="462"/>
      <c r="DA434" s="462"/>
      <c r="DB434" s="462"/>
      <c r="DC434" s="462"/>
      <c r="DD434" s="462"/>
      <c r="DE434" s="462"/>
      <c r="DF434" s="462"/>
    </row>
    <row r="435" spans="1:110" ht="12.75" customHeight="1">
      <c r="A435" s="39" t="s">
        <v>1155</v>
      </c>
      <c r="B435" s="39"/>
      <c r="C435" s="39"/>
      <c r="D435" s="39" t="s">
        <v>158</v>
      </c>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59"/>
      <c r="AG435" s="462"/>
      <c r="AH435" s="462"/>
      <c r="AI435" s="462"/>
      <c r="AJ435" s="462"/>
      <c r="AK435" s="462"/>
      <c r="AL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c r="BW435" s="462"/>
      <c r="BX435" s="462"/>
      <c r="BY435" s="462"/>
      <c r="BZ435" s="462"/>
      <c r="CA435" s="462"/>
      <c r="CB435" s="462"/>
      <c r="CC435" s="462"/>
      <c r="CD435" s="462"/>
      <c r="CE435" s="462"/>
      <c r="CF435" s="462"/>
      <c r="CG435" s="462"/>
      <c r="CH435" s="462"/>
      <c r="CI435" s="462"/>
      <c r="CJ435" s="462"/>
      <c r="CK435" s="462"/>
      <c r="CL435" s="462"/>
      <c r="CM435" s="462"/>
      <c r="CN435" s="462"/>
      <c r="CO435" s="462"/>
      <c r="CP435" s="462"/>
      <c r="CQ435" s="462"/>
      <c r="CS435" s="462"/>
      <c r="CT435" s="462"/>
      <c r="CU435" s="462"/>
      <c r="CV435" s="462"/>
      <c r="CW435" s="462"/>
      <c r="CX435" s="462"/>
      <c r="CY435" s="462"/>
      <c r="CZ435" s="462"/>
      <c r="DA435" s="462"/>
      <c r="DB435" s="462"/>
      <c r="DC435" s="462"/>
      <c r="DD435" s="462"/>
      <c r="DE435" s="462"/>
      <c r="DF435" s="462"/>
    </row>
    <row r="436" spans="1:110" ht="12.75" customHeight="1">
      <c r="A436" s="462"/>
      <c r="B436" s="462"/>
      <c r="C436" s="462"/>
      <c r="D436" s="2083" t="s">
        <v>1328</v>
      </c>
      <c r="E436" s="2084"/>
      <c r="F436" s="2084"/>
      <c r="G436" s="2084"/>
      <c r="H436" s="2084"/>
      <c r="I436" s="2084"/>
      <c r="J436" s="2084"/>
      <c r="K436" s="2084"/>
      <c r="L436" s="2084"/>
      <c r="M436" s="2084"/>
      <c r="N436" s="2084"/>
      <c r="O436" s="2084"/>
      <c r="P436" s="2084"/>
      <c r="Q436" s="2084"/>
      <c r="R436" s="2084"/>
      <c r="S436" s="2084"/>
      <c r="T436" s="2084"/>
      <c r="U436" s="2084"/>
      <c r="V436" s="2084"/>
      <c r="W436" s="2084"/>
      <c r="X436" s="2084"/>
      <c r="Y436" s="2084"/>
      <c r="Z436" s="2084"/>
      <c r="AA436" s="2084"/>
      <c r="AB436" s="2084"/>
      <c r="AC436" s="2084"/>
      <c r="AD436" s="2084"/>
      <c r="AE436" s="2084"/>
      <c r="AF436" s="2365"/>
      <c r="AG436" s="2342">
        <v>54</v>
      </c>
      <c r="AH436" s="2342"/>
      <c r="AI436" s="2342"/>
      <c r="AJ436" s="2342"/>
      <c r="AK436" s="462"/>
      <c r="AL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c r="BW436" s="462"/>
      <c r="BX436" s="462"/>
      <c r="BY436" s="462"/>
      <c r="BZ436" s="462"/>
      <c r="CA436" s="462"/>
      <c r="CB436" s="462"/>
      <c r="CC436" s="462"/>
      <c r="CD436" s="462"/>
      <c r="CE436" s="462"/>
      <c r="CF436" s="462"/>
      <c r="CG436" s="462"/>
      <c r="CH436" s="462"/>
      <c r="CI436" s="462"/>
      <c r="CJ436" s="462"/>
      <c r="CK436" s="462"/>
      <c r="CL436" s="462"/>
      <c r="CM436" s="462"/>
      <c r="CN436" s="462"/>
      <c r="CO436" s="462"/>
      <c r="CP436" s="462"/>
      <c r="CQ436" s="462"/>
      <c r="CS436" s="462"/>
      <c r="CT436" s="462"/>
      <c r="CU436" s="462"/>
      <c r="CV436" s="462"/>
      <c r="CW436" s="462"/>
      <c r="CX436" s="462"/>
      <c r="CY436" s="462"/>
      <c r="CZ436" s="462"/>
      <c r="DA436" s="462"/>
      <c r="DB436" s="462"/>
      <c r="DC436" s="462"/>
      <c r="DD436" s="462"/>
      <c r="DE436" s="462"/>
      <c r="DF436" s="462"/>
    </row>
    <row r="437" spans="1:110" ht="12.75" customHeight="1">
      <c r="A437" s="462"/>
      <c r="B437" s="462"/>
      <c r="C437" s="462"/>
      <c r="D437" s="2223" t="s">
        <v>1329</v>
      </c>
      <c r="E437" s="2294"/>
      <c r="F437" s="2294"/>
      <c r="G437" s="2294"/>
      <c r="H437" s="2294"/>
      <c r="I437" s="2294"/>
      <c r="J437" s="2294"/>
      <c r="K437" s="2294"/>
      <c r="L437" s="2294"/>
      <c r="M437" s="2294"/>
      <c r="N437" s="2294"/>
      <c r="O437" s="2294"/>
      <c r="P437" s="2294"/>
      <c r="Q437" s="2294"/>
      <c r="R437" s="2294"/>
      <c r="S437" s="2294"/>
      <c r="T437" s="2294"/>
      <c r="U437" s="2294"/>
      <c r="V437" s="2294"/>
      <c r="W437" s="2294"/>
      <c r="X437" s="2294"/>
      <c r="Y437" s="2294"/>
      <c r="Z437" s="2294"/>
      <c r="AA437" s="2294"/>
      <c r="AB437" s="2294"/>
      <c r="AC437" s="2294"/>
      <c r="AD437" s="2294"/>
      <c r="AE437" s="2294"/>
      <c r="AF437" s="2295"/>
      <c r="AG437" s="2378"/>
      <c r="AH437" s="2089"/>
      <c r="AI437" s="2089"/>
      <c r="AJ437" s="2089"/>
      <c r="AK437" s="462"/>
      <c r="AL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c r="BW437" s="462"/>
      <c r="BX437" s="462"/>
      <c r="BY437" s="462"/>
      <c r="BZ437" s="462"/>
      <c r="CA437" s="462"/>
      <c r="CB437" s="462"/>
      <c r="CC437" s="462"/>
      <c r="CD437" s="462"/>
      <c r="CE437" s="462"/>
      <c r="CF437" s="462"/>
      <c r="CG437" s="462"/>
      <c r="CH437" s="462"/>
      <c r="CI437" s="462"/>
      <c r="CJ437" s="462"/>
      <c r="CK437" s="462"/>
      <c r="CL437" s="462"/>
      <c r="CM437" s="462"/>
      <c r="CN437" s="462"/>
      <c r="CO437" s="462"/>
      <c r="CP437" s="462"/>
      <c r="CQ437" s="462"/>
      <c r="CS437" s="462"/>
      <c r="CT437" s="462"/>
      <c r="CU437" s="462"/>
      <c r="CV437" s="462"/>
      <c r="CW437" s="462"/>
      <c r="CX437" s="462"/>
      <c r="CY437" s="462"/>
      <c r="CZ437" s="462"/>
      <c r="DA437" s="462"/>
      <c r="DB437" s="462"/>
      <c r="DC437" s="462"/>
      <c r="DD437" s="462"/>
      <c r="DE437" s="462"/>
      <c r="DF437" s="462"/>
    </row>
    <row r="438" spans="1:110" ht="12.75" customHeight="1">
      <c r="A438" s="462"/>
      <c r="B438" s="462"/>
      <c r="C438" s="462"/>
      <c r="D438" s="2223" t="s">
        <v>1330</v>
      </c>
      <c r="E438" s="2294"/>
      <c r="F438" s="2294"/>
      <c r="G438" s="2294"/>
      <c r="H438" s="2294"/>
      <c r="I438" s="2294"/>
      <c r="J438" s="2294"/>
      <c r="K438" s="2294"/>
      <c r="L438" s="2294"/>
      <c r="M438" s="2294"/>
      <c r="N438" s="2294"/>
      <c r="O438" s="2294"/>
      <c r="P438" s="2294"/>
      <c r="Q438" s="2294"/>
      <c r="R438" s="2294"/>
      <c r="S438" s="2294"/>
      <c r="T438" s="2294"/>
      <c r="U438" s="2294"/>
      <c r="V438" s="2294"/>
      <c r="W438" s="2294"/>
      <c r="X438" s="2294"/>
      <c r="Y438" s="2294"/>
      <c r="Z438" s="2294"/>
      <c r="AA438" s="2294"/>
      <c r="AB438" s="2294"/>
      <c r="AC438" s="2294"/>
      <c r="AD438" s="2294"/>
      <c r="AE438" s="2294"/>
      <c r="AF438" s="2295"/>
      <c r="AG438" s="2342">
        <v>53</v>
      </c>
      <c r="AH438" s="2342"/>
      <c r="AI438" s="2342"/>
      <c r="AJ438" s="2342"/>
      <c r="AK438" s="462"/>
      <c r="AL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c r="BW438" s="462"/>
      <c r="BX438" s="462"/>
      <c r="BY438" s="462"/>
      <c r="BZ438" s="462"/>
      <c r="CA438" s="462"/>
      <c r="CB438" s="462"/>
      <c r="CC438" s="462"/>
      <c r="CD438" s="462"/>
      <c r="CE438" s="462"/>
      <c r="CF438" s="462"/>
      <c r="CG438" s="462"/>
      <c r="CH438" s="462"/>
      <c r="CI438" s="462"/>
      <c r="CJ438" s="462"/>
      <c r="CK438" s="462"/>
      <c r="CL438" s="462"/>
      <c r="CM438" s="462"/>
      <c r="CN438" s="462"/>
      <c r="CO438" s="462"/>
      <c r="CP438" s="462"/>
      <c r="CQ438" s="462"/>
      <c r="CS438" s="462"/>
      <c r="CT438" s="462"/>
      <c r="CU438" s="462"/>
      <c r="CV438" s="462"/>
      <c r="CW438" s="462"/>
      <c r="CX438" s="462"/>
      <c r="CY438" s="462"/>
      <c r="CZ438" s="462"/>
      <c r="DA438" s="462"/>
      <c r="DB438" s="462"/>
      <c r="DC438" s="462"/>
      <c r="DD438" s="462"/>
      <c r="DE438" s="462"/>
      <c r="DF438" s="462"/>
    </row>
    <row r="439" spans="1:110" ht="12.75" customHeight="1">
      <c r="A439" s="462"/>
      <c r="B439" s="462"/>
      <c r="C439" s="462"/>
      <c r="D439" s="2223" t="s">
        <v>1331</v>
      </c>
      <c r="E439" s="2294"/>
      <c r="F439" s="2294"/>
      <c r="G439" s="2294"/>
      <c r="H439" s="2294"/>
      <c r="I439" s="2294"/>
      <c r="J439" s="2294"/>
      <c r="K439" s="2294"/>
      <c r="L439" s="2294"/>
      <c r="M439" s="2294"/>
      <c r="N439" s="2294"/>
      <c r="O439" s="2294"/>
      <c r="P439" s="2294"/>
      <c r="Q439" s="2294"/>
      <c r="R439" s="2294"/>
      <c r="S439" s="2294"/>
      <c r="T439" s="2294"/>
      <c r="U439" s="2294"/>
      <c r="V439" s="2294"/>
      <c r="W439" s="2294"/>
      <c r="X439" s="2294"/>
      <c r="Y439" s="2294"/>
      <c r="Z439" s="2294"/>
      <c r="AA439" s="2294"/>
      <c r="AB439" s="2294"/>
      <c r="AC439" s="2294"/>
      <c r="AD439" s="2294"/>
      <c r="AE439" s="2294"/>
      <c r="AF439" s="2295"/>
      <c r="AG439" s="2342">
        <v>53</v>
      </c>
      <c r="AH439" s="2342"/>
      <c r="AI439" s="2342"/>
      <c r="AJ439" s="2342"/>
      <c r="AK439" s="462"/>
      <c r="AL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c r="BW439" s="462"/>
      <c r="BX439" s="462"/>
      <c r="BY439" s="462"/>
      <c r="BZ439" s="462"/>
      <c r="CA439" s="462"/>
      <c r="CB439" s="462"/>
      <c r="CC439" s="462"/>
      <c r="CD439" s="462"/>
      <c r="CE439" s="462"/>
      <c r="CF439" s="462"/>
      <c r="CG439" s="462"/>
      <c r="CH439" s="462"/>
      <c r="CI439" s="462"/>
      <c r="CJ439" s="462"/>
      <c r="CK439" s="462"/>
      <c r="CL439" s="462"/>
      <c r="CM439" s="462"/>
      <c r="CN439" s="462"/>
      <c r="CO439" s="462"/>
      <c r="CP439" s="462"/>
      <c r="CQ439" s="462"/>
      <c r="CS439" s="462"/>
      <c r="CT439" s="462"/>
      <c r="CU439" s="462"/>
      <c r="CV439" s="462"/>
      <c r="CW439" s="462"/>
      <c r="CX439" s="462"/>
      <c r="CY439" s="462"/>
      <c r="CZ439" s="462"/>
      <c r="DA439" s="462"/>
      <c r="DB439" s="462"/>
      <c r="DC439" s="462"/>
      <c r="DD439" s="462"/>
      <c r="DE439" s="462"/>
      <c r="DF439" s="462"/>
    </row>
    <row r="440" spans="1:110" ht="12.75" customHeight="1">
      <c r="A440" s="462"/>
      <c r="B440" s="462"/>
      <c r="C440" s="462"/>
      <c r="D440" s="2223" t="s">
        <v>1332</v>
      </c>
      <c r="E440" s="2294"/>
      <c r="F440" s="2294"/>
      <c r="G440" s="2294"/>
      <c r="H440" s="2294"/>
      <c r="I440" s="2294"/>
      <c r="J440" s="2294"/>
      <c r="K440" s="2294"/>
      <c r="L440" s="2294"/>
      <c r="M440" s="2294"/>
      <c r="N440" s="2294"/>
      <c r="O440" s="2294"/>
      <c r="P440" s="2294"/>
      <c r="Q440" s="2294"/>
      <c r="R440" s="2294"/>
      <c r="S440" s="2294"/>
      <c r="T440" s="2294"/>
      <c r="U440" s="2294"/>
      <c r="V440" s="2294"/>
      <c r="W440" s="2294"/>
      <c r="X440" s="2294"/>
      <c r="Y440" s="2294"/>
      <c r="Z440" s="2294"/>
      <c r="AA440" s="2294"/>
      <c r="AB440" s="2294"/>
      <c r="AC440" s="2294"/>
      <c r="AD440" s="2294"/>
      <c r="AE440" s="2294"/>
      <c r="AF440" s="2295"/>
      <c r="AG440" s="2343">
        <f>IF(ISERROR(AG439/AG438),"",AG439/AG438)</f>
        <v>1</v>
      </c>
      <c r="AH440" s="2343"/>
      <c r="AI440" s="2343"/>
      <c r="AJ440" s="2343"/>
      <c r="AK440" s="462"/>
      <c r="AL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c r="BW440" s="462"/>
      <c r="BX440" s="462"/>
      <c r="BY440" s="462"/>
      <c r="BZ440" s="462"/>
      <c r="CA440" s="462"/>
      <c r="CB440" s="462"/>
      <c r="CC440" s="462"/>
      <c r="CD440" s="462"/>
      <c r="CE440" s="462"/>
      <c r="CF440" s="462"/>
      <c r="CG440" s="462"/>
      <c r="CH440" s="462"/>
      <c r="CI440" s="462"/>
      <c r="CJ440" s="462"/>
      <c r="CK440" s="462"/>
      <c r="CL440" s="462"/>
      <c r="CM440" s="462"/>
      <c r="CN440" s="462"/>
      <c r="CO440" s="462"/>
      <c r="CP440" s="462"/>
      <c r="CQ440" s="462"/>
      <c r="CS440" s="462"/>
      <c r="CT440" s="462"/>
      <c r="CU440" s="462"/>
      <c r="CV440" s="462"/>
      <c r="CW440" s="462"/>
      <c r="CX440" s="462"/>
      <c r="CY440" s="462"/>
      <c r="CZ440" s="462"/>
      <c r="DA440" s="462"/>
      <c r="DB440" s="462"/>
      <c r="DC440" s="462"/>
      <c r="DD440" s="462"/>
      <c r="DE440" s="462"/>
      <c r="DF440" s="462"/>
    </row>
    <row r="441" spans="1:110" ht="12.75" customHeight="1">
      <c r="A441" s="462"/>
      <c r="B441" s="462"/>
      <c r="C441" s="462"/>
      <c r="D441" s="2223" t="s">
        <v>1333</v>
      </c>
      <c r="E441" s="2294"/>
      <c r="F441" s="2294"/>
      <c r="G441" s="2294"/>
      <c r="H441" s="2294"/>
      <c r="I441" s="2294"/>
      <c r="J441" s="2294"/>
      <c r="K441" s="2294"/>
      <c r="L441" s="2294"/>
      <c r="M441" s="2294"/>
      <c r="N441" s="2294"/>
      <c r="O441" s="2294"/>
      <c r="P441" s="2294"/>
      <c r="Q441" s="2294"/>
      <c r="R441" s="2294"/>
      <c r="S441" s="2294"/>
      <c r="T441" s="2294"/>
      <c r="U441" s="2294"/>
      <c r="V441" s="2294"/>
      <c r="W441" s="2294"/>
      <c r="X441" s="2294"/>
      <c r="Y441" s="2294"/>
      <c r="Z441" s="2294"/>
      <c r="AA441" s="2294"/>
      <c r="AB441" s="2294"/>
      <c r="AC441" s="2294"/>
      <c r="AD441" s="2294"/>
      <c r="AE441" s="2294"/>
      <c r="AF441" s="2295"/>
      <c r="AG441" s="2309">
        <v>20862</v>
      </c>
      <c r="AH441" s="2309"/>
      <c r="AI441" s="2309"/>
      <c r="AJ441" s="2309"/>
      <c r="AK441" s="462"/>
      <c r="AL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c r="BW441" s="462"/>
      <c r="BX441" s="462"/>
      <c r="BY441" s="462"/>
      <c r="BZ441" s="462"/>
      <c r="CA441" s="462"/>
      <c r="CB441" s="462"/>
      <c r="CC441" s="462"/>
      <c r="CD441" s="462"/>
      <c r="CE441" s="462"/>
      <c r="CF441" s="462"/>
      <c r="CG441" s="462"/>
      <c r="CH441" s="462"/>
      <c r="CI441" s="462"/>
      <c r="CJ441" s="462"/>
      <c r="CK441" s="462"/>
      <c r="CL441" s="462"/>
      <c r="CM441" s="462"/>
      <c r="CN441" s="462"/>
      <c r="CO441" s="462"/>
      <c r="CP441" s="462"/>
      <c r="CQ441" s="462"/>
      <c r="CS441" s="462"/>
      <c r="CT441" s="462"/>
      <c r="CU441" s="462"/>
      <c r="CV441" s="462"/>
      <c r="CW441" s="462"/>
      <c r="CX441" s="462"/>
      <c r="CY441" s="462"/>
      <c r="CZ441" s="462"/>
      <c r="DA441" s="462"/>
      <c r="DB441" s="462"/>
      <c r="DC441" s="462"/>
      <c r="DD441" s="462"/>
      <c r="DE441" s="462"/>
      <c r="DF441" s="462"/>
    </row>
    <row r="442" spans="1:110" ht="12.75" customHeight="1">
      <c r="A442" s="462"/>
      <c r="B442" s="462"/>
      <c r="C442" s="462"/>
      <c r="D442" s="2223" t="s">
        <v>1334</v>
      </c>
      <c r="E442" s="2294"/>
      <c r="F442" s="2294"/>
      <c r="G442" s="2294"/>
      <c r="H442" s="2294"/>
      <c r="I442" s="2294"/>
      <c r="J442" s="2294"/>
      <c r="K442" s="2294"/>
      <c r="L442" s="2294"/>
      <c r="M442" s="2294"/>
      <c r="N442" s="2294"/>
      <c r="O442" s="2294"/>
      <c r="P442" s="2294"/>
      <c r="Q442" s="2294"/>
      <c r="R442" s="2294"/>
      <c r="S442" s="2294"/>
      <c r="T442" s="2294"/>
      <c r="U442" s="2294"/>
      <c r="V442" s="2294"/>
      <c r="W442" s="2294"/>
      <c r="X442" s="2294"/>
      <c r="Y442" s="2294"/>
      <c r="Z442" s="2294"/>
      <c r="AA442" s="2294"/>
      <c r="AB442" s="2294"/>
      <c r="AC442" s="2294"/>
      <c r="AD442" s="2294"/>
      <c r="AE442" s="2294"/>
      <c r="AF442" s="2295"/>
      <c r="AG442" s="2309">
        <v>20862</v>
      </c>
      <c r="AH442" s="2309"/>
      <c r="AI442" s="2309"/>
      <c r="AJ442" s="2309"/>
      <c r="AK442" s="462"/>
      <c r="AL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c r="BW442" s="462"/>
      <c r="BX442" s="462"/>
      <c r="BY442" s="462"/>
      <c r="BZ442" s="462"/>
      <c r="CA442" s="462"/>
      <c r="CB442" s="462"/>
      <c r="CC442" s="462"/>
      <c r="CD442" s="462"/>
      <c r="CE442" s="462"/>
      <c r="CF442" s="462"/>
      <c r="CG442" s="462"/>
      <c r="CH442" s="462"/>
      <c r="CI442" s="462"/>
      <c r="CJ442" s="462"/>
      <c r="CK442" s="462"/>
      <c r="CL442" s="462"/>
      <c r="CM442" s="462"/>
      <c r="CN442" s="462"/>
      <c r="CO442" s="462"/>
      <c r="CP442" s="462"/>
      <c r="CQ442" s="462"/>
      <c r="CS442" s="462"/>
      <c r="CT442" s="462"/>
      <c r="CU442" s="462"/>
      <c r="CV442" s="462"/>
      <c r="CW442" s="462"/>
      <c r="CX442" s="462"/>
      <c r="CY442" s="462"/>
      <c r="CZ442" s="462"/>
      <c r="DA442" s="462"/>
      <c r="DB442" s="462"/>
      <c r="DC442" s="462"/>
      <c r="DD442" s="462"/>
      <c r="DE442" s="462"/>
      <c r="DF442" s="462"/>
    </row>
    <row r="443" spans="1:110" ht="12.75" customHeight="1">
      <c r="A443" s="462"/>
      <c r="B443" s="462"/>
      <c r="C443" s="462"/>
      <c r="D443" s="2223" t="s">
        <v>1335</v>
      </c>
      <c r="E443" s="2294"/>
      <c r="F443" s="2294"/>
      <c r="G443" s="2294"/>
      <c r="H443" s="2294"/>
      <c r="I443" s="2294"/>
      <c r="J443" s="2294"/>
      <c r="K443" s="2294"/>
      <c r="L443" s="2294"/>
      <c r="M443" s="2294"/>
      <c r="N443" s="2294"/>
      <c r="O443" s="2294"/>
      <c r="P443" s="2294"/>
      <c r="Q443" s="2294"/>
      <c r="R443" s="2294"/>
      <c r="S443" s="2294"/>
      <c r="T443" s="2294"/>
      <c r="U443" s="2294"/>
      <c r="V443" s="2294"/>
      <c r="W443" s="2294"/>
      <c r="X443" s="2294"/>
      <c r="Y443" s="2294"/>
      <c r="Z443" s="2294"/>
      <c r="AA443" s="2294"/>
      <c r="AB443" s="2294"/>
      <c r="AC443" s="2294"/>
      <c r="AD443" s="2294"/>
      <c r="AE443" s="2294"/>
      <c r="AF443" s="2295"/>
      <c r="AG443" s="2343">
        <f>IF(ISERROR(AG442/AG441),"",AG442/AG441)</f>
        <v>1</v>
      </c>
      <c r="AH443" s="2343"/>
      <c r="AI443" s="2343"/>
      <c r="AJ443" s="2343"/>
      <c r="AK443" s="462"/>
      <c r="AL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c r="BW443" s="462"/>
      <c r="BX443" s="462"/>
      <c r="BY443" s="462"/>
      <c r="BZ443" s="462"/>
      <c r="CA443" s="462"/>
      <c r="CB443" s="462"/>
      <c r="CC443" s="462"/>
      <c r="CD443" s="462"/>
      <c r="CE443" s="462"/>
      <c r="CF443" s="462"/>
      <c r="CG443" s="462"/>
      <c r="CH443" s="462"/>
      <c r="CI443" s="462"/>
      <c r="CJ443" s="462"/>
      <c r="CK443" s="462"/>
      <c r="CL443" s="462"/>
      <c r="CM443" s="462"/>
      <c r="CN443" s="462"/>
      <c r="CO443" s="462"/>
      <c r="CP443" s="462"/>
      <c r="CQ443" s="462"/>
      <c r="CS443" s="462"/>
      <c r="CT443" s="462"/>
      <c r="CU443" s="462"/>
      <c r="CV443" s="462"/>
      <c r="CW443" s="462"/>
      <c r="CX443" s="462"/>
      <c r="CY443" s="462"/>
      <c r="CZ443" s="462"/>
      <c r="DA443" s="462"/>
      <c r="DB443" s="462"/>
      <c r="DC443" s="462"/>
      <c r="DD443" s="462"/>
      <c r="DE443" s="462"/>
      <c r="DF443" s="462"/>
    </row>
    <row r="444" spans="1:110" ht="12.75" customHeight="1">
      <c r="A444" s="462"/>
      <c r="B444" s="462"/>
      <c r="C444" s="462"/>
      <c r="D444" s="2223" t="s">
        <v>1336</v>
      </c>
      <c r="E444" s="2294"/>
      <c r="F444" s="2294"/>
      <c r="G444" s="2294"/>
      <c r="H444" s="2294"/>
      <c r="I444" s="2294"/>
      <c r="J444" s="2294"/>
      <c r="K444" s="2294"/>
      <c r="L444" s="2294"/>
      <c r="M444" s="2294"/>
      <c r="N444" s="2294"/>
      <c r="O444" s="2294"/>
      <c r="P444" s="2294"/>
      <c r="Q444" s="2294"/>
      <c r="R444" s="2294"/>
      <c r="S444" s="2294"/>
      <c r="T444" s="2294"/>
      <c r="U444" s="2294"/>
      <c r="V444" s="2294"/>
      <c r="W444" s="2294"/>
      <c r="X444" s="2294"/>
      <c r="Y444" s="2294"/>
      <c r="Z444" s="2294"/>
      <c r="AA444" s="2294"/>
      <c r="AB444" s="2294"/>
      <c r="AC444" s="2294"/>
      <c r="AD444" s="2294"/>
      <c r="AE444" s="2294"/>
      <c r="AF444" s="2295"/>
      <c r="AG444" s="2343">
        <f>MIN(IF(AG440&gt;AG443,AG443,AG440),1)</f>
        <v>1</v>
      </c>
      <c r="AH444" s="2343"/>
      <c r="AI444" s="2343"/>
      <c r="AJ444" s="2343"/>
      <c r="AK444" s="462"/>
      <c r="AL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c r="BW444" s="462"/>
      <c r="BX444" s="462"/>
      <c r="BY444" s="462"/>
      <c r="BZ444" s="462"/>
      <c r="CA444" s="462"/>
      <c r="CB444" s="462"/>
      <c r="CC444" s="462"/>
      <c r="CD444" s="462"/>
      <c r="CE444" s="462"/>
      <c r="CF444" s="462"/>
      <c r="CG444" s="462"/>
      <c r="CH444" s="462"/>
      <c r="CI444" s="462"/>
      <c r="CJ444" s="462"/>
      <c r="CK444" s="462"/>
      <c r="CL444" s="462"/>
      <c r="CM444" s="462"/>
      <c r="CN444" s="462"/>
      <c r="CO444" s="462"/>
      <c r="CP444" s="462"/>
      <c r="CQ444" s="462"/>
      <c r="CS444" s="462"/>
      <c r="CT444" s="462"/>
      <c r="CU444" s="462"/>
      <c r="CV444" s="462"/>
      <c r="CW444" s="462"/>
      <c r="CX444" s="462"/>
      <c r="CY444" s="462"/>
      <c r="CZ444" s="462"/>
      <c r="DA444" s="462"/>
      <c r="DB444" s="462"/>
      <c r="DC444" s="462"/>
      <c r="DD444" s="462"/>
      <c r="DE444" s="462"/>
      <c r="DF444" s="462"/>
    </row>
    <row r="445" spans="1:110" ht="12.75" customHeight="1">
      <c r="A445" s="462"/>
      <c r="B445" s="462"/>
      <c r="C445" s="462"/>
      <c r="D445" s="2223" t="s">
        <v>1337</v>
      </c>
      <c r="E445" s="2084"/>
      <c r="F445" s="2084"/>
      <c r="G445" s="2084"/>
      <c r="H445" s="2084"/>
      <c r="I445" s="2084"/>
      <c r="J445" s="2084"/>
      <c r="K445" s="2084"/>
      <c r="L445" s="2084"/>
      <c r="M445" s="2084"/>
      <c r="N445" s="2084"/>
      <c r="O445" s="2084"/>
      <c r="P445" s="2084"/>
      <c r="Q445" s="2084"/>
      <c r="R445" s="2084"/>
      <c r="S445" s="2084"/>
      <c r="T445" s="2084"/>
      <c r="U445" s="2084"/>
      <c r="V445" s="2084"/>
      <c r="W445" s="2084"/>
      <c r="X445" s="2084"/>
      <c r="Y445" s="2084"/>
      <c r="Z445" s="2084"/>
      <c r="AA445" s="2084"/>
      <c r="AB445" s="2084"/>
      <c r="AC445" s="2084"/>
      <c r="AD445" s="2084"/>
      <c r="AE445" s="2084"/>
      <c r="AF445" s="2365"/>
      <c r="AG445" s="2309">
        <v>5892</v>
      </c>
      <c r="AH445" s="2309"/>
      <c r="AI445" s="2309"/>
      <c r="AJ445" s="2309"/>
      <c r="AK445" s="462"/>
      <c r="AL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c r="BW445" s="462"/>
      <c r="BX445" s="462"/>
      <c r="BY445" s="462"/>
      <c r="BZ445" s="462"/>
      <c r="CA445" s="462"/>
      <c r="CB445" s="462"/>
      <c r="CC445" s="462"/>
      <c r="CD445" s="462"/>
      <c r="CE445" s="462"/>
      <c r="CF445" s="462"/>
      <c r="CG445" s="462"/>
      <c r="CH445" s="462"/>
      <c r="CI445" s="462"/>
      <c r="CJ445" s="462"/>
      <c r="CK445" s="462"/>
      <c r="CL445" s="462"/>
      <c r="CM445" s="462"/>
      <c r="CN445" s="462"/>
      <c r="CO445" s="462"/>
      <c r="CP445" s="462"/>
      <c r="CQ445" s="462"/>
      <c r="CS445" s="462"/>
      <c r="CT445" s="462"/>
      <c r="CU445" s="462"/>
      <c r="CV445" s="462"/>
      <c r="CW445" s="462"/>
      <c r="CX445" s="462"/>
      <c r="CY445" s="462"/>
      <c r="CZ445" s="462"/>
      <c r="DA445" s="462"/>
      <c r="DB445" s="462"/>
      <c r="DC445" s="462"/>
      <c r="DD445" s="462"/>
      <c r="DE445" s="462"/>
      <c r="DF445" s="462"/>
    </row>
    <row r="446" spans="1:110" ht="12.75" customHeight="1">
      <c r="A446" s="462"/>
      <c r="B446" s="462"/>
      <c r="C446" s="462"/>
      <c r="D446" s="2083" t="s">
        <v>1338</v>
      </c>
      <c r="E446" s="2084"/>
      <c r="F446" s="2084"/>
      <c r="G446" s="2084"/>
      <c r="H446" s="2084"/>
      <c r="I446" s="2084"/>
      <c r="J446" s="2084"/>
      <c r="K446" s="2084"/>
      <c r="L446" s="2084"/>
      <c r="M446" s="2084"/>
      <c r="N446" s="2084"/>
      <c r="O446" s="2084"/>
      <c r="P446" s="2084"/>
      <c r="Q446" s="2084"/>
      <c r="R446" s="2084"/>
      <c r="S446" s="2084"/>
      <c r="T446" s="2084"/>
      <c r="U446" s="2084"/>
      <c r="V446" s="2084"/>
      <c r="W446" s="2084"/>
      <c r="X446" s="2084"/>
      <c r="Y446" s="2084"/>
      <c r="Z446" s="2084"/>
      <c r="AA446" s="2084"/>
      <c r="AB446" s="2084"/>
      <c r="AC446" s="2084"/>
      <c r="AD446" s="2084"/>
      <c r="AE446" s="2084"/>
      <c r="AF446" s="2365"/>
      <c r="AG446" s="2309">
        <v>0</v>
      </c>
      <c r="AH446" s="2309"/>
      <c r="AI446" s="2309"/>
      <c r="AJ446" s="2309"/>
      <c r="AK446" s="462"/>
      <c r="AL446" s="462"/>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6" customHeight="1">
      <c r="A447" s="462"/>
      <c r="B447" s="462"/>
      <c r="C447" s="462"/>
      <c r="D447" s="2223" t="s">
        <v>1339</v>
      </c>
      <c r="E447" s="2084"/>
      <c r="F447" s="2084"/>
      <c r="G447" s="2084"/>
      <c r="H447" s="2084"/>
      <c r="I447" s="2084"/>
      <c r="J447" s="2084"/>
      <c r="K447" s="2084"/>
      <c r="L447" s="2084"/>
      <c r="M447" s="2084"/>
      <c r="N447" s="2084"/>
      <c r="O447" s="2084"/>
      <c r="P447" s="2084"/>
      <c r="Q447" s="2084"/>
      <c r="R447" s="2084"/>
      <c r="S447" s="2084"/>
      <c r="T447" s="2084"/>
      <c r="U447" s="2084"/>
      <c r="V447" s="2084"/>
      <c r="W447" s="2084"/>
      <c r="X447" s="2084"/>
      <c r="Y447" s="2084"/>
      <c r="Z447" s="2084"/>
      <c r="AA447" s="2084"/>
      <c r="AB447" s="2084"/>
      <c r="AC447" s="2084"/>
      <c r="AD447" s="2084"/>
      <c r="AE447" s="2084"/>
      <c r="AF447" s="2365"/>
      <c r="AG447" s="2309">
        <v>3372</v>
      </c>
      <c r="AH447" s="2309"/>
      <c r="AI447" s="2309"/>
      <c r="AJ447" s="2309"/>
      <c r="AK447" s="462"/>
      <c r="AL447" s="462"/>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6" customHeight="1">
      <c r="A448" s="462"/>
      <c r="B448" s="462"/>
      <c r="C448" s="462"/>
      <c r="D448" s="2223" t="s">
        <v>1340</v>
      </c>
      <c r="E448" s="2084"/>
      <c r="F448" s="2084"/>
      <c r="G448" s="2084"/>
      <c r="H448" s="2084"/>
      <c r="I448" s="2084"/>
      <c r="J448" s="2084"/>
      <c r="K448" s="2084"/>
      <c r="L448" s="2084"/>
      <c r="M448" s="2084"/>
      <c r="N448" s="2084"/>
      <c r="O448" s="2084"/>
      <c r="P448" s="2084"/>
      <c r="Q448" s="2084"/>
      <c r="R448" s="2084"/>
      <c r="S448" s="2084"/>
      <c r="T448" s="2084"/>
      <c r="U448" s="2084"/>
      <c r="V448" s="2084"/>
      <c r="W448" s="2084"/>
      <c r="X448" s="2084"/>
      <c r="Y448" s="2084"/>
      <c r="Z448" s="2084"/>
      <c r="AA448" s="2084"/>
      <c r="AB448" s="2084"/>
      <c r="AC448" s="2084"/>
      <c r="AD448" s="2084"/>
      <c r="AE448" s="2084"/>
      <c r="AF448" s="2365"/>
      <c r="AG448" s="2309">
        <v>3018</v>
      </c>
      <c r="AH448" s="2309"/>
      <c r="AI448" s="2309"/>
      <c r="AJ448" s="2309"/>
      <c r="AK448" s="462"/>
      <c r="AL448" s="462"/>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15">
      <c r="A449" s="462"/>
      <c r="B449" s="462"/>
      <c r="C449" s="462"/>
      <c r="D449" s="2287" t="s">
        <v>1341</v>
      </c>
      <c r="E449" s="2288"/>
      <c r="F449" s="2288"/>
      <c r="G449" s="2288"/>
      <c r="H449" s="2288"/>
      <c r="I449" s="2288"/>
      <c r="J449" s="2288"/>
      <c r="K449" s="2288"/>
      <c r="L449" s="2288"/>
      <c r="M449" s="2288"/>
      <c r="N449" s="2288"/>
      <c r="O449" s="2288"/>
      <c r="P449" s="2288"/>
      <c r="Q449" s="2288"/>
      <c r="R449" s="2288"/>
      <c r="S449" s="2288"/>
      <c r="T449" s="2288"/>
      <c r="U449" s="2288"/>
      <c r="V449" s="2288"/>
      <c r="W449" s="2288"/>
      <c r="X449" s="2288"/>
      <c r="Y449" s="2288"/>
      <c r="Z449" s="2288"/>
      <c r="AA449" s="2288"/>
      <c r="AB449" s="2288"/>
      <c r="AC449" s="2288"/>
      <c r="AD449" s="2288"/>
      <c r="AE449" s="2288"/>
      <c r="AF449" s="2289"/>
      <c r="AG449" s="2370">
        <f>AG441+AG445+AG447+AG448</f>
        <v>33144</v>
      </c>
      <c r="AH449" s="2370"/>
      <c r="AI449" s="2370"/>
      <c r="AJ449" s="2370"/>
      <c r="AK449" s="462"/>
      <c r="AL449" s="462"/>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2"/>
      <c r="B450" s="462"/>
      <c r="C450" s="462"/>
      <c r="D450" s="2290" t="s">
        <v>1342</v>
      </c>
      <c r="E450" s="2290"/>
      <c r="F450" s="2290"/>
      <c r="G450" s="2290"/>
      <c r="H450" s="2290"/>
      <c r="I450" s="2290"/>
      <c r="J450" s="2290"/>
      <c r="K450" s="2290"/>
      <c r="L450" s="2290"/>
      <c r="M450" s="2290"/>
      <c r="N450" s="2290"/>
      <c r="O450" s="2290"/>
      <c r="P450" s="2290"/>
      <c r="Q450" s="2290"/>
      <c r="R450" s="2290"/>
      <c r="S450" s="2290"/>
      <c r="T450" s="2290"/>
      <c r="U450" s="2290"/>
      <c r="V450" s="2290"/>
      <c r="W450" s="2290"/>
      <c r="X450" s="2290"/>
      <c r="Y450" s="2290"/>
      <c r="Z450" s="2290"/>
      <c r="AA450" s="2290"/>
      <c r="AB450" s="2290"/>
      <c r="AC450" s="2290"/>
      <c r="AD450" s="2290"/>
      <c r="AE450" s="2290"/>
      <c r="AF450" s="2290"/>
      <c r="AG450" s="2290"/>
      <c r="AH450" s="2290"/>
      <c r="AI450" s="2290"/>
      <c r="AJ450" s="2290"/>
      <c r="AK450" s="462"/>
      <c r="AL450" s="462"/>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2"/>
      <c r="B451" s="462"/>
      <c r="C451" s="462"/>
      <c r="D451" s="2291"/>
      <c r="E451" s="2291"/>
      <c r="F451" s="2291"/>
      <c r="G451" s="2291"/>
      <c r="H451" s="2291"/>
      <c r="I451" s="2291"/>
      <c r="J451" s="2291"/>
      <c r="K451" s="2291"/>
      <c r="L451" s="2291"/>
      <c r="M451" s="2291"/>
      <c r="N451" s="2291"/>
      <c r="O451" s="2291"/>
      <c r="P451" s="2291"/>
      <c r="Q451" s="2291"/>
      <c r="R451" s="2291"/>
      <c r="S451" s="2291"/>
      <c r="T451" s="2291"/>
      <c r="U451" s="2291"/>
      <c r="V451" s="2291"/>
      <c r="W451" s="2291"/>
      <c r="X451" s="2291"/>
      <c r="Y451" s="2291"/>
      <c r="Z451" s="2291"/>
      <c r="AA451" s="2291"/>
      <c r="AB451" s="2291"/>
      <c r="AC451" s="2291"/>
      <c r="AD451" s="2291"/>
      <c r="AE451" s="2291"/>
      <c r="AF451" s="2291"/>
      <c r="AG451" s="2291"/>
      <c r="AH451" s="2291"/>
      <c r="AI451" s="2291"/>
      <c r="AJ451" s="2291"/>
      <c r="AK451" s="462"/>
      <c r="AL451" s="462"/>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2"/>
      <c r="B452" s="462"/>
      <c r="C452" s="462"/>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53"/>
      <c r="AK452" s="462"/>
      <c r="AL452" s="462"/>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15">
      <c r="A453" s="462"/>
      <c r="B453" s="462"/>
      <c r="C453" s="462"/>
      <c r="D453" s="196" t="s">
        <v>1343</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2344">
        <f>'Sources and Uses Budget'!B105/Application!AG436</f>
        <v>611525.38888888888</v>
      </c>
      <c r="AD453" s="2344"/>
      <c r="AE453" s="2344"/>
      <c r="AF453" s="2344"/>
      <c r="AG453" s="563"/>
      <c r="AH453" s="563"/>
      <c r="AI453" s="563"/>
      <c r="AJ453" s="1453"/>
      <c r="AK453" s="462"/>
      <c r="AL453" s="462"/>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15">
      <c r="A454" s="462"/>
      <c r="B454" s="462"/>
      <c r="C454" s="462"/>
      <c r="D454" s="196" t="s">
        <v>1344</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2344">
        <f>'Sources and Uses Budget'!C105/Application!AG436</f>
        <v>611525.38888888888</v>
      </c>
      <c r="AD454" s="2344"/>
      <c r="AE454" s="2344"/>
      <c r="AF454" s="2344"/>
      <c r="AG454" s="563"/>
      <c r="AH454" s="563"/>
      <c r="AI454" s="563"/>
      <c r="AJ454" s="1453"/>
      <c r="AK454" s="462"/>
      <c r="AL454" s="462"/>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15">
      <c r="A455" s="462"/>
      <c r="B455" s="462"/>
      <c r="C455" s="462"/>
      <c r="D455" s="196" t="s">
        <v>1345</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2344">
        <f>('Sources and Uses Budget'!$S$107+'Sources and Uses Budget'!$T$107)/Application!AG436</f>
        <v>544060</v>
      </c>
      <c r="AD455" s="2344"/>
      <c r="AE455" s="2344"/>
      <c r="AF455" s="2344"/>
      <c r="AG455" s="563"/>
      <c r="AH455" s="563"/>
      <c r="AI455" s="563"/>
      <c r="AJ455" s="1453"/>
      <c r="AK455" s="462"/>
      <c r="AL455" s="462"/>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2"/>
      <c r="B456" s="462"/>
      <c r="C456" s="462"/>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53"/>
      <c r="AK456" s="462"/>
      <c r="AL456" s="462"/>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15">
      <c r="A457" s="39"/>
      <c r="B457" s="462"/>
      <c r="C457" s="462"/>
      <c r="D457" s="39"/>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53"/>
      <c r="AK457" s="462"/>
      <c r="AL457" s="462"/>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15">
      <c r="A458" s="39" t="s">
        <v>1346</v>
      </c>
      <c r="B458" s="462"/>
      <c r="C458" s="462"/>
      <c r="D458" s="39" t="s">
        <v>161</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53"/>
      <c r="AK458" s="462"/>
      <c r="AL458" s="462"/>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2"/>
      <c r="B459" s="462"/>
      <c r="C459" s="462"/>
      <c r="D459" s="176" t="s">
        <v>1347</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53"/>
      <c r="AK459" s="462"/>
      <c r="AL459" s="462"/>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2"/>
      <c r="B460" s="462"/>
      <c r="C460" s="462"/>
      <c r="D460" s="176" t="s">
        <v>1348</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53"/>
      <c r="AK460" s="462"/>
      <c r="AL460" s="462"/>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2"/>
      <c r="B461" s="462"/>
      <c r="C461" s="462"/>
      <c r="D461" s="176" t="s">
        <v>1349</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53"/>
      <c r="AK461" s="462"/>
      <c r="AL461" s="462"/>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2"/>
      <c r="B462" s="462"/>
      <c r="C462" s="462"/>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53"/>
      <c r="AK462" s="462"/>
      <c r="AL462" s="462"/>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1350</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53"/>
      <c r="AK463" s="462"/>
      <c r="AL463" s="462"/>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2296" t="s">
        <v>1351</v>
      </c>
      <c r="E464" s="2297"/>
      <c r="F464" s="2297"/>
      <c r="G464" s="2297"/>
      <c r="H464" s="2297"/>
      <c r="I464" s="2297"/>
      <c r="J464" s="2297"/>
      <c r="K464" s="2297"/>
      <c r="L464" s="2297"/>
      <c r="M464" s="2297"/>
      <c r="N464" s="2297"/>
      <c r="O464" s="2297"/>
      <c r="P464" s="2297"/>
      <c r="Q464" s="2297"/>
      <c r="R464" s="2297"/>
      <c r="S464" s="2297"/>
      <c r="T464" s="2297"/>
      <c r="U464" s="2297"/>
      <c r="V464" s="2298"/>
      <c r="W464" s="2244">
        <v>53</v>
      </c>
      <c r="X464" s="2245"/>
      <c r="Y464" s="2246"/>
      <c r="Z464" s="176"/>
      <c r="AA464" s="176"/>
      <c r="AB464" s="176"/>
      <c r="AC464" s="176"/>
      <c r="AD464" s="563"/>
      <c r="AE464" s="563"/>
      <c r="AF464" s="563"/>
      <c r="AG464" s="563"/>
      <c r="AH464" s="563"/>
      <c r="AI464" s="563"/>
      <c r="AJ464" s="1453"/>
      <c r="AK464" s="462"/>
      <c r="AL464" s="462"/>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2296" t="s">
        <v>1352</v>
      </c>
      <c r="E465" s="2297"/>
      <c r="F465" s="2297"/>
      <c r="G465" s="2297"/>
      <c r="H465" s="2297"/>
      <c r="I465" s="2297"/>
      <c r="J465" s="2297"/>
      <c r="K465" s="2297"/>
      <c r="L465" s="2297"/>
      <c r="M465" s="2297"/>
      <c r="N465" s="2297"/>
      <c r="O465" s="2297"/>
      <c r="P465" s="2297"/>
      <c r="Q465" s="2297"/>
      <c r="R465" s="2297"/>
      <c r="S465" s="2297"/>
      <c r="T465" s="2297"/>
      <c r="U465" s="2297"/>
      <c r="V465" s="2298"/>
      <c r="W465" s="2244">
        <v>0</v>
      </c>
      <c r="X465" s="2245"/>
      <c r="Y465" s="2246"/>
      <c r="Z465" s="176"/>
      <c r="AA465" s="176"/>
      <c r="AB465" s="176"/>
      <c r="AC465" s="176"/>
      <c r="AD465" s="563"/>
      <c r="AE465" s="563"/>
      <c r="AF465" s="563"/>
      <c r="AG465" s="563"/>
      <c r="AH465" s="563"/>
      <c r="AI465" s="563"/>
      <c r="AJ465" s="1453"/>
      <c r="AK465" s="462"/>
      <c r="AL465" s="462"/>
      <c r="AZ465" s="46"/>
      <c r="BA465" s="46"/>
      <c r="BB465" s="46"/>
      <c r="BC465" s="46"/>
      <c r="BD465" s="46"/>
      <c r="BE465" s="46"/>
      <c r="BF465" s="46"/>
      <c r="BG465" s="46"/>
      <c r="BH465" s="46"/>
      <c r="BI465" s="115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2296" t="s">
        <v>1353</v>
      </c>
      <c r="E466" s="2297"/>
      <c r="F466" s="2297"/>
      <c r="G466" s="2297"/>
      <c r="H466" s="2297"/>
      <c r="I466" s="2297"/>
      <c r="J466" s="2297"/>
      <c r="K466" s="2297"/>
      <c r="L466" s="2297"/>
      <c r="M466" s="2297"/>
      <c r="N466" s="2297"/>
      <c r="O466" s="2297"/>
      <c r="P466" s="2297"/>
      <c r="Q466" s="2297"/>
      <c r="R466" s="2297"/>
      <c r="S466" s="2297"/>
      <c r="T466" s="2297"/>
      <c r="U466" s="2297"/>
      <c r="V466" s="2298"/>
      <c r="W466" s="2244">
        <v>0</v>
      </c>
      <c r="X466" s="2245"/>
      <c r="Y466" s="2246"/>
      <c r="Z466" s="176"/>
      <c r="AA466" s="176"/>
      <c r="AB466" s="176"/>
      <c r="AC466" s="176"/>
      <c r="AD466" s="563"/>
      <c r="AE466" s="563"/>
      <c r="AF466" s="563"/>
      <c r="AG466" s="563"/>
      <c r="AH466" s="563"/>
      <c r="AI466" s="563"/>
      <c r="AJ466" s="1453"/>
      <c r="AK466" s="462"/>
      <c r="AL466" s="462"/>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296" t="s">
        <v>1354</v>
      </c>
      <c r="E467" s="2297"/>
      <c r="F467" s="2297"/>
      <c r="G467" s="2297"/>
      <c r="H467" s="2297"/>
      <c r="I467" s="2297"/>
      <c r="J467" s="2297"/>
      <c r="K467" s="2297"/>
      <c r="L467" s="2297"/>
      <c r="M467" s="2297"/>
      <c r="N467" s="2297"/>
      <c r="O467" s="2297"/>
      <c r="P467" s="2297"/>
      <c r="Q467" s="2297"/>
      <c r="R467" s="2297"/>
      <c r="S467" s="2297"/>
      <c r="T467" s="2297"/>
      <c r="U467" s="2297"/>
      <c r="V467" s="2298"/>
      <c r="W467" s="2244">
        <v>0</v>
      </c>
      <c r="X467" s="2245"/>
      <c r="Y467" s="2246"/>
      <c r="Z467" s="176"/>
      <c r="AA467" s="176"/>
      <c r="AB467" s="176"/>
      <c r="AC467" s="176"/>
      <c r="AD467" s="563"/>
      <c r="AE467" s="563"/>
      <c r="AF467" s="563"/>
      <c r="AG467" s="563"/>
      <c r="AH467" s="563"/>
      <c r="AI467" s="563"/>
      <c r="AJ467" s="1453"/>
      <c r="AK467" s="462"/>
      <c r="AL467" s="462"/>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296" t="s">
        <v>1355</v>
      </c>
      <c r="E468" s="2297"/>
      <c r="F468" s="2297"/>
      <c r="G468" s="2297"/>
      <c r="H468" s="2297"/>
      <c r="I468" s="2297"/>
      <c r="J468" s="2297"/>
      <c r="K468" s="2297"/>
      <c r="L468" s="2297"/>
      <c r="M468" s="2297"/>
      <c r="N468" s="2297"/>
      <c r="O468" s="2297"/>
      <c r="P468" s="2297"/>
      <c r="Q468" s="2297"/>
      <c r="R468" s="2297"/>
      <c r="S468" s="2297"/>
      <c r="T468" s="2297"/>
      <c r="U468" s="2297"/>
      <c r="V468" s="2298"/>
      <c r="W468" s="2244">
        <v>0</v>
      </c>
      <c r="X468" s="2245"/>
      <c r="Y468" s="2246"/>
      <c r="Z468" s="176"/>
      <c r="AA468" s="176"/>
      <c r="AB468" s="176"/>
      <c r="AC468" s="176"/>
      <c r="AD468" s="563"/>
      <c r="AE468" s="563"/>
      <c r="AF468" s="563"/>
      <c r="AG468" s="563"/>
      <c r="AH468" s="563"/>
      <c r="AI468" s="563"/>
      <c r="AJ468" s="1453"/>
      <c r="AK468" s="462"/>
      <c r="AL468" s="462"/>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2296" t="s">
        <v>1356</v>
      </c>
      <c r="E469" s="2297"/>
      <c r="F469" s="2297"/>
      <c r="G469" s="2297"/>
      <c r="H469" s="2297"/>
      <c r="I469" s="2297"/>
      <c r="J469" s="2297"/>
      <c r="K469" s="2297"/>
      <c r="L469" s="2297"/>
      <c r="M469" s="2297"/>
      <c r="N469" s="2297"/>
      <c r="O469" s="2297"/>
      <c r="P469" s="2297"/>
      <c r="Q469" s="2297"/>
      <c r="R469" s="2297"/>
      <c r="S469" s="2297"/>
      <c r="T469" s="2297"/>
      <c r="U469" s="2297"/>
      <c r="V469" s="2298"/>
      <c r="W469" s="2244">
        <v>0</v>
      </c>
      <c r="X469" s="2245"/>
      <c r="Y469" s="2246"/>
      <c r="Z469" s="176"/>
      <c r="AA469" s="176"/>
      <c r="AB469" s="176"/>
      <c r="AC469" s="176"/>
      <c r="AD469" s="563"/>
      <c r="AE469" s="563"/>
      <c r="AF469" s="563"/>
      <c r="AG469" s="563"/>
      <c r="AH469" s="563"/>
      <c r="AI469" s="563"/>
      <c r="AJ469" s="1453"/>
      <c r="AK469" s="462"/>
      <c r="AL469" s="462"/>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2296" t="s">
        <v>1357</v>
      </c>
      <c r="E470" s="2297"/>
      <c r="F470" s="2297"/>
      <c r="G470" s="2297"/>
      <c r="H470" s="2297"/>
      <c r="I470" s="2297"/>
      <c r="J470" s="2297"/>
      <c r="K470" s="2297"/>
      <c r="L470" s="2297"/>
      <c r="M470" s="2297"/>
      <c r="N470" s="2297"/>
      <c r="O470" s="2297"/>
      <c r="P470" s="2297"/>
      <c r="Q470" s="2297"/>
      <c r="R470" s="2297"/>
      <c r="S470" s="2297"/>
      <c r="T470" s="2297"/>
      <c r="U470" s="2297"/>
      <c r="V470" s="2298"/>
      <c r="W470" s="2244">
        <v>0</v>
      </c>
      <c r="X470" s="2245"/>
      <c r="Y470" s="2246"/>
      <c r="Z470" s="176"/>
      <c r="AA470" s="176"/>
      <c r="AB470" s="176"/>
      <c r="AC470" s="176"/>
      <c r="AD470" s="563"/>
      <c r="AE470" s="563"/>
      <c r="AF470" s="563"/>
      <c r="AG470" s="563"/>
      <c r="AH470" s="563"/>
      <c r="AI470" s="563"/>
      <c r="AJ470" s="1453"/>
      <c r="AK470" s="462"/>
      <c r="AL470" s="462"/>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2296" t="s">
        <v>1358</v>
      </c>
      <c r="E471" s="2297"/>
      <c r="F471" s="2297"/>
      <c r="G471" s="2297"/>
      <c r="H471" s="2297"/>
      <c r="I471" s="2297"/>
      <c r="J471" s="2297"/>
      <c r="K471" s="2297"/>
      <c r="L471" s="2297"/>
      <c r="M471" s="2297"/>
      <c r="N471" s="2297"/>
      <c r="O471" s="2297"/>
      <c r="P471" s="2297"/>
      <c r="Q471" s="2297"/>
      <c r="R471" s="2297"/>
      <c r="S471" s="2297"/>
      <c r="T471" s="2297"/>
      <c r="U471" s="2297"/>
      <c r="V471" s="2298"/>
      <c r="W471" s="2244">
        <v>0</v>
      </c>
      <c r="X471" s="2245"/>
      <c r="Y471" s="2246"/>
      <c r="Z471" s="176"/>
      <c r="AA471" s="176"/>
      <c r="AB471" s="176"/>
      <c r="AC471" s="176"/>
      <c r="AD471" s="563"/>
      <c r="AE471" s="563"/>
      <c r="AF471" s="563"/>
      <c r="AG471" s="563"/>
      <c r="AH471" s="563"/>
      <c r="AI471" s="563"/>
      <c r="AJ471" s="1453"/>
      <c r="AK471" s="462"/>
      <c r="AL471" s="462"/>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454" t="s">
        <v>232</v>
      </c>
      <c r="E472" s="1455"/>
      <c r="F472" s="1456"/>
      <c r="G472" s="2367" t="s">
        <v>1359</v>
      </c>
      <c r="H472" s="2368"/>
      <c r="I472" s="2368"/>
      <c r="J472" s="2368"/>
      <c r="K472" s="2368"/>
      <c r="L472" s="2368"/>
      <c r="M472" s="2368"/>
      <c r="N472" s="2368"/>
      <c r="O472" s="2368"/>
      <c r="P472" s="2368"/>
      <c r="Q472" s="2368"/>
      <c r="R472" s="2368"/>
      <c r="S472" s="2368"/>
      <c r="T472" s="2368"/>
      <c r="U472" s="2368"/>
      <c r="V472" s="2369"/>
      <c r="W472" s="2244">
        <v>27</v>
      </c>
      <c r="X472" s="2245"/>
      <c r="Y472" s="2246"/>
      <c r="Z472" s="176"/>
      <c r="AA472" s="176"/>
      <c r="AB472" s="176"/>
      <c r="AC472" s="176"/>
      <c r="AD472" s="563"/>
      <c r="AE472" s="563"/>
      <c r="AF472" s="563"/>
      <c r="AG472" s="563"/>
      <c r="AH472" s="563"/>
      <c r="AI472" s="563"/>
      <c r="AJ472" s="1453"/>
      <c r="AK472" s="462"/>
      <c r="AL472" s="462"/>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457" t="s">
        <v>1360</v>
      </c>
      <c r="E473" s="1458"/>
      <c r="F473" s="1458"/>
      <c r="G473" s="176"/>
      <c r="H473" s="176"/>
      <c r="I473" s="176"/>
      <c r="J473" s="176"/>
      <c r="K473" s="176"/>
      <c r="L473" s="176"/>
      <c r="M473" s="176"/>
      <c r="N473" s="176"/>
      <c r="O473" s="176"/>
      <c r="P473" s="176"/>
      <c r="Q473" s="176"/>
      <c r="R473" s="176"/>
      <c r="S473" s="176"/>
      <c r="T473" s="176"/>
      <c r="U473" s="176"/>
      <c r="V473" s="176"/>
      <c r="W473" s="1459"/>
      <c r="X473" s="1459"/>
      <c r="Y473" s="1460"/>
      <c r="Z473" s="176"/>
      <c r="AA473" s="176"/>
      <c r="AB473" s="176"/>
      <c r="AC473" s="176"/>
      <c r="AD473" s="563"/>
      <c r="AE473" s="563"/>
      <c r="AF473" s="563"/>
      <c r="AG473" s="563"/>
      <c r="AH473" s="563"/>
      <c r="AI473" s="563"/>
      <c r="AJ473" s="1453"/>
      <c r="AK473" s="462"/>
      <c r="AL473" s="462"/>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33" t="s">
        <v>1361</v>
      </c>
      <c r="E474" s="1619"/>
      <c r="F474" s="1619"/>
      <c r="G474" s="1619"/>
      <c r="H474" s="1619"/>
      <c r="I474" s="1619"/>
      <c r="J474" s="1619"/>
      <c r="K474" s="1619"/>
      <c r="L474" s="1619"/>
      <c r="M474" s="1619"/>
      <c r="N474" s="1619"/>
      <c r="O474" s="1619"/>
      <c r="P474" s="1619"/>
      <c r="Q474" s="1619"/>
      <c r="R474" s="1619"/>
      <c r="S474" s="1619"/>
      <c r="T474" s="1619"/>
      <c r="U474" s="1619"/>
      <c r="V474" s="1619"/>
      <c r="W474" s="1399"/>
      <c r="X474" s="1399"/>
      <c r="Y474" s="1400"/>
      <c r="Z474" s="176"/>
      <c r="AA474" s="176"/>
      <c r="AB474" s="176"/>
      <c r="AC474" s="176"/>
      <c r="AD474" s="563"/>
      <c r="AE474" s="563"/>
      <c r="AF474" s="563"/>
      <c r="AG474" s="563"/>
      <c r="AH474" s="563"/>
      <c r="AI474" s="563"/>
      <c r="AJ474" s="1453"/>
      <c r="AK474" s="462"/>
      <c r="AL474" s="462"/>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33" t="s">
        <v>1362</v>
      </c>
      <c r="E475" s="1619"/>
      <c r="F475" s="1619"/>
      <c r="G475" s="1619"/>
      <c r="H475" s="1619"/>
      <c r="I475" s="1619"/>
      <c r="J475" s="1619"/>
      <c r="K475" s="1619"/>
      <c r="L475" s="1619"/>
      <c r="M475" s="1619"/>
      <c r="N475" s="1619"/>
      <c r="O475" s="1619"/>
      <c r="P475" s="1619"/>
      <c r="Q475" s="1619"/>
      <c r="R475" s="1619"/>
      <c r="S475" s="1619"/>
      <c r="T475" s="1619"/>
      <c r="U475" s="1619"/>
      <c r="V475" s="1619"/>
      <c r="W475" s="1399"/>
      <c r="X475" s="1399"/>
      <c r="Y475" s="1400"/>
      <c r="Z475" s="176"/>
      <c r="AA475" s="176"/>
      <c r="AB475" s="176"/>
      <c r="AC475" s="176"/>
      <c r="AD475" s="563"/>
      <c r="AE475" s="563"/>
      <c r="AF475" s="563"/>
      <c r="AG475" s="563"/>
      <c r="AH475" s="563"/>
      <c r="AI475" s="563"/>
      <c r="AJ475" s="1453"/>
      <c r="AK475" s="462"/>
      <c r="AL475" s="462"/>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633"/>
      <c r="E476" s="1619"/>
      <c r="F476" s="1619"/>
      <c r="G476" s="1619"/>
      <c r="H476" s="1619"/>
      <c r="I476" s="1619"/>
      <c r="J476" s="1619"/>
      <c r="K476" s="1619"/>
      <c r="L476" s="1619"/>
      <c r="M476" s="1619"/>
      <c r="N476" s="1619"/>
      <c r="O476" s="1619"/>
      <c r="P476" s="1619"/>
      <c r="Q476" s="1619"/>
      <c r="R476" s="1619"/>
      <c r="S476" s="1619"/>
      <c r="T476" s="1619"/>
      <c r="U476" s="1619"/>
      <c r="V476" s="1619"/>
      <c r="W476" s="1461"/>
      <c r="X476" s="1461"/>
      <c r="Y476" s="1462"/>
      <c r="Z476" s="176"/>
      <c r="AA476" s="176"/>
      <c r="AB476" s="176"/>
      <c r="AC476" s="176"/>
      <c r="AD476" s="563"/>
      <c r="AE476" s="563"/>
      <c r="AF476" s="563"/>
      <c r="AG476" s="563"/>
      <c r="AH476" s="563"/>
      <c r="AI476" s="563"/>
      <c r="AJ476" s="1453"/>
      <c r="AK476" s="462"/>
      <c r="AL476" s="462"/>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15">
      <c r="A478" s="2197" t="s">
        <v>1363</v>
      </c>
      <c r="B478" s="2197"/>
      <c r="C478" s="2197"/>
      <c r="D478" s="2197"/>
      <c r="E478" s="2197"/>
      <c r="F478" s="2197"/>
      <c r="G478" s="2197"/>
      <c r="H478" s="2197"/>
      <c r="I478" s="2197"/>
      <c r="J478" s="2197"/>
      <c r="K478" s="2197"/>
      <c r="L478" s="2197"/>
      <c r="M478" s="2197"/>
      <c r="N478" s="2197"/>
      <c r="O478" s="2197"/>
      <c r="P478" s="2197"/>
      <c r="Q478" s="2197"/>
      <c r="R478" s="2197"/>
      <c r="S478" s="2197"/>
      <c r="T478" s="2197"/>
      <c r="U478" s="2197"/>
      <c r="V478" s="2197"/>
      <c r="W478" s="2197"/>
      <c r="X478" s="2197"/>
      <c r="Y478" s="2197"/>
      <c r="Z478" s="2197"/>
      <c r="AA478" s="2197"/>
      <c r="AB478" s="2197"/>
      <c r="AC478" s="2197"/>
      <c r="AD478" s="2197"/>
      <c r="AE478" s="2197"/>
      <c r="AF478" s="2197"/>
      <c r="AG478" s="2197"/>
      <c r="AH478" s="2197"/>
      <c r="AI478" s="2197"/>
      <c r="AJ478" s="2197"/>
      <c r="AK478" s="2197"/>
      <c r="AL478" s="2197"/>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198"/>
      <c r="B479" s="2198"/>
      <c r="C479" s="2198"/>
      <c r="D479" s="2198"/>
      <c r="E479" s="2198"/>
      <c r="F479" s="2198"/>
      <c r="G479" s="2198"/>
      <c r="H479" s="2198"/>
      <c r="I479" s="2198"/>
      <c r="J479" s="2198"/>
      <c r="K479" s="2198"/>
      <c r="L479" s="2198"/>
      <c r="M479" s="2198"/>
      <c r="N479" s="2198"/>
      <c r="O479" s="2198"/>
      <c r="P479" s="2198"/>
      <c r="Q479" s="2198"/>
      <c r="R479" s="2198"/>
      <c r="S479" s="2198"/>
      <c r="T479" s="2198"/>
      <c r="U479" s="2198"/>
      <c r="V479" s="2198"/>
      <c r="W479" s="2198"/>
      <c r="X479" s="2198"/>
      <c r="Y479" s="2198"/>
      <c r="Z479" s="2198"/>
      <c r="AA479" s="2198"/>
      <c r="AB479" s="2198"/>
      <c r="AC479" s="2198"/>
      <c r="AD479" s="2198"/>
      <c r="AE479" s="2198"/>
      <c r="AF479" s="2198"/>
      <c r="AG479" s="2198"/>
      <c r="AH479" s="2198"/>
      <c r="AI479" s="2198"/>
      <c r="AJ479" s="2198"/>
      <c r="AK479" s="2198"/>
      <c r="AL479" s="2198"/>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15" thickTop="1">
      <c r="A480" s="18"/>
      <c r="B480" s="18"/>
      <c r="C480" s="18"/>
      <c r="D480" s="18"/>
      <c r="E480" s="18"/>
      <c r="F480" s="18"/>
      <c r="G480" s="446"/>
      <c r="H480" s="18"/>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15">
      <c r="A481" s="39" t="s">
        <v>934</v>
      </c>
      <c r="B481" s="462"/>
      <c r="C481" s="39" t="s">
        <v>164</v>
      </c>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15">
      <c r="A482" s="462"/>
      <c r="B482" s="39"/>
      <c r="C482" s="39"/>
      <c r="D482" s="3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15">
      <c r="A483" s="29"/>
      <c r="B483" s="289"/>
      <c r="C483" s="289"/>
      <c r="D483" s="289"/>
      <c r="E483" s="564"/>
      <c r="F483" s="565"/>
      <c r="G483" s="565"/>
      <c r="H483" s="565"/>
      <c r="I483" s="565"/>
      <c r="J483" s="565"/>
      <c r="K483" s="565"/>
      <c r="L483" s="565"/>
      <c r="M483" s="565"/>
      <c r="N483" s="565"/>
      <c r="O483" s="565"/>
      <c r="P483" s="565"/>
      <c r="Q483" s="565"/>
      <c r="R483" s="565"/>
      <c r="S483" s="566"/>
      <c r="T483" s="2292" t="s">
        <v>1364</v>
      </c>
      <c r="U483" s="2293"/>
      <c r="V483" s="2293"/>
      <c r="W483" s="2293"/>
      <c r="X483" s="2293"/>
      <c r="Y483" s="2293"/>
      <c r="Z483" s="2293"/>
      <c r="AA483" s="2293"/>
      <c r="AB483" s="2293"/>
      <c r="AC483" s="2293"/>
      <c r="AD483" s="2293"/>
      <c r="AE483" s="2293"/>
      <c r="AF483" s="2293"/>
      <c r="AG483" s="2293"/>
      <c r="AH483" s="2336"/>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7"/>
      <c r="F484" s="446"/>
      <c r="G484" s="446"/>
      <c r="H484" s="446"/>
      <c r="I484" s="446"/>
      <c r="J484" s="446"/>
      <c r="K484" s="446"/>
      <c r="L484" s="446"/>
      <c r="M484" s="446"/>
      <c r="N484" s="446"/>
      <c r="O484" s="446"/>
      <c r="P484" s="446"/>
      <c r="Q484" s="446"/>
      <c r="R484" s="446"/>
      <c r="S484" s="568"/>
      <c r="T484" s="2310" t="s">
        <v>1365</v>
      </c>
      <c r="U484" s="2310"/>
      <c r="V484" s="2310"/>
      <c r="W484" s="2310"/>
      <c r="X484" s="2310"/>
      <c r="Y484" s="2310" t="s">
        <v>1366</v>
      </c>
      <c r="Z484" s="2310"/>
      <c r="AA484" s="2310"/>
      <c r="AB484" s="2310"/>
      <c r="AC484" s="2310"/>
      <c r="AD484" s="2310" t="s">
        <v>1367</v>
      </c>
      <c r="AE484" s="2310"/>
      <c r="AF484" s="2310"/>
      <c r="AG484" s="2310"/>
      <c r="AH484" s="2310"/>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69"/>
      <c r="F485" s="570"/>
      <c r="G485" s="570"/>
      <c r="H485" s="570"/>
      <c r="I485" s="570"/>
      <c r="J485" s="570"/>
      <c r="K485" s="570"/>
      <c r="L485" s="570"/>
      <c r="M485" s="570"/>
      <c r="N485" s="570"/>
      <c r="O485" s="570"/>
      <c r="P485" s="570"/>
      <c r="Q485" s="570"/>
      <c r="R485" s="570"/>
      <c r="S485" s="571"/>
      <c r="T485" s="2310"/>
      <c r="U485" s="2310"/>
      <c r="V485" s="2310"/>
      <c r="W485" s="2310"/>
      <c r="X485" s="2310"/>
      <c r="Y485" s="2310"/>
      <c r="Z485" s="2310"/>
      <c r="AA485" s="2310"/>
      <c r="AB485" s="2310"/>
      <c r="AC485" s="2310"/>
      <c r="AD485" s="2310"/>
      <c r="AE485" s="2310"/>
      <c r="AF485" s="2310"/>
      <c r="AG485" s="2310"/>
      <c r="AH485" s="2310"/>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2"/>
      <c r="B486" s="462"/>
      <c r="C486" s="462"/>
      <c r="D486" s="462"/>
      <c r="E486" s="55" t="s">
        <v>1368</v>
      </c>
      <c r="F486" s="56"/>
      <c r="G486" s="56"/>
      <c r="H486" s="56"/>
      <c r="I486" s="56"/>
      <c r="J486" s="56"/>
      <c r="K486" s="56"/>
      <c r="L486" s="56"/>
      <c r="M486" s="56"/>
      <c r="N486" s="56"/>
      <c r="O486" s="56"/>
      <c r="P486" s="56"/>
      <c r="Q486" s="56"/>
      <c r="R486" s="56"/>
      <c r="S486" s="57"/>
      <c r="T486" s="2285">
        <v>43658</v>
      </c>
      <c r="U486" s="2285"/>
      <c r="V486" s="2285"/>
      <c r="W486" s="2285"/>
      <c r="X486" s="2285"/>
      <c r="Y486" s="2285">
        <v>0</v>
      </c>
      <c r="Z486" s="2285"/>
      <c r="AA486" s="2285"/>
      <c r="AB486" s="2285"/>
      <c r="AC486" s="2285"/>
      <c r="AD486" s="2285">
        <v>43818</v>
      </c>
      <c r="AE486" s="2285"/>
      <c r="AF486" s="2285"/>
      <c r="AG486" s="2285"/>
      <c r="AH486" s="2285"/>
      <c r="AI486" s="462"/>
      <c r="AJ486" s="462"/>
      <c r="AK486" s="462"/>
      <c r="AL486" s="462"/>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2"/>
      <c r="B487" s="462"/>
      <c r="C487" s="462"/>
      <c r="D487" s="462"/>
      <c r="E487" s="55" t="s">
        <v>1369</v>
      </c>
      <c r="F487" s="56"/>
      <c r="G487" s="56"/>
      <c r="H487" s="56"/>
      <c r="I487" s="56"/>
      <c r="J487" s="56"/>
      <c r="K487" s="56"/>
      <c r="L487" s="56"/>
      <c r="M487" s="56"/>
      <c r="N487" s="56"/>
      <c r="O487" s="56"/>
      <c r="P487" s="56"/>
      <c r="Q487" s="56"/>
      <c r="R487" s="56"/>
      <c r="S487" s="56"/>
      <c r="T487" s="2285">
        <v>44337</v>
      </c>
      <c r="U487" s="2285"/>
      <c r="V487" s="2285"/>
      <c r="W487" s="2285"/>
      <c r="X487" s="2285"/>
      <c r="Y487" s="2285">
        <v>44392</v>
      </c>
      <c r="Z487" s="2285"/>
      <c r="AA487" s="2285"/>
      <c r="AB487" s="2285"/>
      <c r="AC487" s="2285"/>
      <c r="AD487" s="2285">
        <v>0</v>
      </c>
      <c r="AE487" s="2285"/>
      <c r="AF487" s="2285"/>
      <c r="AG487" s="2285"/>
      <c r="AH487" s="2285"/>
      <c r="AI487" s="462"/>
      <c r="AJ487" s="462"/>
      <c r="AK487" s="462"/>
      <c r="AL487" s="462"/>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2"/>
      <c r="B488" s="462"/>
      <c r="C488" s="462"/>
      <c r="D488" s="462"/>
      <c r="E488" s="55" t="s">
        <v>1370</v>
      </c>
      <c r="F488" s="56"/>
      <c r="G488" s="56"/>
      <c r="H488" s="56"/>
      <c r="I488" s="56"/>
      <c r="J488" s="56"/>
      <c r="K488" s="56"/>
      <c r="L488" s="56"/>
      <c r="M488" s="56"/>
      <c r="N488" s="56"/>
      <c r="O488" s="56"/>
      <c r="P488" s="56"/>
      <c r="Q488" s="56"/>
      <c r="R488" s="56"/>
      <c r="S488" s="56"/>
      <c r="T488" s="2285" t="s">
        <v>299</v>
      </c>
      <c r="U488" s="2285"/>
      <c r="V488" s="2285"/>
      <c r="W488" s="2285"/>
      <c r="X488" s="2285"/>
      <c r="Y488" s="2285" t="s">
        <v>299</v>
      </c>
      <c r="Z488" s="2285"/>
      <c r="AA488" s="2285"/>
      <c r="AB488" s="2285"/>
      <c r="AC488" s="2285"/>
      <c r="AD488" s="2285" t="s">
        <v>299</v>
      </c>
      <c r="AE488" s="2285"/>
      <c r="AF488" s="2285"/>
      <c r="AG488" s="2285"/>
      <c r="AH488" s="2285"/>
      <c r="AI488" s="462"/>
      <c r="AJ488" s="462"/>
      <c r="AK488" s="462"/>
      <c r="AL488" s="462"/>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2"/>
      <c r="B489" s="462"/>
      <c r="C489" s="462"/>
      <c r="D489" s="462"/>
      <c r="E489" s="55" t="s">
        <v>1371</v>
      </c>
      <c r="F489" s="56"/>
      <c r="G489" s="56"/>
      <c r="H489" s="56"/>
      <c r="I489" s="56"/>
      <c r="J489" s="56"/>
      <c r="K489" s="56"/>
      <c r="L489" s="56"/>
      <c r="M489" s="56"/>
      <c r="N489" s="56"/>
      <c r="O489" s="56"/>
      <c r="P489" s="56"/>
      <c r="Q489" s="56"/>
      <c r="R489" s="56"/>
      <c r="S489" s="56"/>
      <c r="T489" s="2285">
        <v>43399</v>
      </c>
      <c r="U489" s="2285"/>
      <c r="V489" s="2285"/>
      <c r="W489" s="2285"/>
      <c r="X489" s="2285"/>
      <c r="Y489" s="2285">
        <v>0</v>
      </c>
      <c r="Z489" s="2285"/>
      <c r="AA489" s="2285"/>
      <c r="AB489" s="2285"/>
      <c r="AC489" s="2285"/>
      <c r="AD489" s="2285">
        <v>43565</v>
      </c>
      <c r="AE489" s="2285"/>
      <c r="AF489" s="2285"/>
      <c r="AG489" s="2285"/>
      <c r="AH489" s="2285"/>
      <c r="AI489" s="462"/>
      <c r="AJ489" s="462"/>
      <c r="AK489" s="462"/>
      <c r="AL489" s="462"/>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2"/>
      <c r="B490" s="462"/>
      <c r="C490" s="462"/>
      <c r="D490" s="462"/>
      <c r="E490" s="55" t="s">
        <v>1372</v>
      </c>
      <c r="F490" s="56"/>
      <c r="G490" s="56"/>
      <c r="H490" s="56"/>
      <c r="I490" s="56"/>
      <c r="J490" s="56"/>
      <c r="K490" s="56"/>
      <c r="L490" s="56"/>
      <c r="M490" s="56"/>
      <c r="N490" s="56"/>
      <c r="O490" s="56"/>
      <c r="P490" s="56"/>
      <c r="Q490" s="56"/>
      <c r="R490" s="56"/>
      <c r="S490" s="56"/>
      <c r="T490" s="2285" t="s">
        <v>299</v>
      </c>
      <c r="U490" s="2285"/>
      <c r="V490" s="2285"/>
      <c r="W490" s="2285"/>
      <c r="X490" s="2285"/>
      <c r="Y490" s="2285" t="s">
        <v>299</v>
      </c>
      <c r="Z490" s="2285"/>
      <c r="AA490" s="2285"/>
      <c r="AB490" s="2285"/>
      <c r="AC490" s="2285"/>
      <c r="AD490" s="2285" t="s">
        <v>299</v>
      </c>
      <c r="AE490" s="2285"/>
      <c r="AF490" s="2285"/>
      <c r="AG490" s="2285"/>
      <c r="AH490" s="2285"/>
      <c r="AI490" s="462"/>
      <c r="AJ490" s="462"/>
      <c r="AK490" s="462"/>
      <c r="AL490" s="462"/>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2"/>
      <c r="B491" s="462"/>
      <c r="C491" s="462"/>
      <c r="D491" s="462"/>
      <c r="E491" s="55" t="s">
        <v>1373</v>
      </c>
      <c r="F491" s="56"/>
      <c r="G491" s="56"/>
      <c r="H491" s="56"/>
      <c r="I491" s="56"/>
      <c r="J491" s="56"/>
      <c r="K491" s="56"/>
      <c r="L491" s="56"/>
      <c r="M491" s="56"/>
      <c r="N491" s="56"/>
      <c r="O491" s="56"/>
      <c r="P491" s="56"/>
      <c r="Q491" s="56"/>
      <c r="R491" s="56"/>
      <c r="S491" s="56"/>
      <c r="T491" s="2285"/>
      <c r="U491" s="2285"/>
      <c r="V491" s="2285"/>
      <c r="W491" s="2285"/>
      <c r="X491" s="2285"/>
      <c r="Y491" s="2285">
        <v>0</v>
      </c>
      <c r="Z491" s="2285"/>
      <c r="AA491" s="2285"/>
      <c r="AB491" s="2285"/>
      <c r="AC491" s="2285"/>
      <c r="AD491" s="2285">
        <v>43595</v>
      </c>
      <c r="AE491" s="2285"/>
      <c r="AF491" s="2285"/>
      <c r="AG491" s="2285"/>
      <c r="AH491" s="2285"/>
      <c r="AI491" s="462"/>
      <c r="AJ491" s="462"/>
      <c r="AK491" s="462"/>
      <c r="AL491" s="462"/>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2"/>
      <c r="B492" s="462"/>
      <c r="C492" s="462"/>
      <c r="D492" s="462"/>
      <c r="E492" s="55" t="s">
        <v>1374</v>
      </c>
      <c r="F492" s="56"/>
      <c r="G492" s="56"/>
      <c r="H492" s="56"/>
      <c r="I492" s="56"/>
      <c r="J492" s="56"/>
      <c r="K492" s="56"/>
      <c r="L492" s="56"/>
      <c r="M492" s="56"/>
      <c r="N492" s="56"/>
      <c r="O492" s="56"/>
      <c r="P492" s="56"/>
      <c r="Q492" s="56"/>
      <c r="R492" s="56"/>
      <c r="S492" s="56"/>
      <c r="T492" s="2285">
        <v>43658</v>
      </c>
      <c r="U492" s="2285"/>
      <c r="V492" s="2285"/>
      <c r="W492" s="2285"/>
      <c r="X492" s="2285"/>
      <c r="Y492" s="2285">
        <v>0</v>
      </c>
      <c r="Z492" s="2285"/>
      <c r="AA492" s="2285"/>
      <c r="AB492" s="2285"/>
      <c r="AC492" s="2285"/>
      <c r="AD492" s="2285">
        <v>43818</v>
      </c>
      <c r="AE492" s="2285"/>
      <c r="AF492" s="2285"/>
      <c r="AG492" s="2285"/>
      <c r="AH492" s="2285"/>
      <c r="AI492" s="462"/>
      <c r="AJ492" s="462"/>
      <c r="AK492" s="462"/>
      <c r="AL492" s="462"/>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2"/>
      <c r="B493" s="462"/>
      <c r="C493" s="462"/>
      <c r="D493" s="462"/>
      <c r="E493" s="55" t="s">
        <v>1375</v>
      </c>
      <c r="F493" s="56"/>
      <c r="G493" s="56"/>
      <c r="H493" s="56"/>
      <c r="I493" s="56"/>
      <c r="J493" s="56"/>
      <c r="K493" s="56"/>
      <c r="L493" s="56"/>
      <c r="M493" s="56"/>
      <c r="N493" s="56"/>
      <c r="O493" s="56"/>
      <c r="P493" s="56"/>
      <c r="Q493" s="56"/>
      <c r="R493" s="56"/>
      <c r="S493" s="56"/>
      <c r="T493" s="2285" t="s">
        <v>299</v>
      </c>
      <c r="U493" s="2285"/>
      <c r="V493" s="2285"/>
      <c r="W493" s="2285"/>
      <c r="X493" s="2285"/>
      <c r="Y493" s="2285" t="s">
        <v>299</v>
      </c>
      <c r="Z493" s="2285"/>
      <c r="AA493" s="2285"/>
      <c r="AB493" s="2285"/>
      <c r="AC493" s="2285"/>
      <c r="AD493" s="2285" t="s">
        <v>299</v>
      </c>
      <c r="AE493" s="2285"/>
      <c r="AF493" s="2285"/>
      <c r="AG493" s="2285"/>
      <c r="AH493" s="2285"/>
      <c r="AI493" s="462"/>
      <c r="AJ493" s="462"/>
      <c r="AK493" s="462"/>
      <c r="AL493" s="462"/>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2"/>
      <c r="B494" s="462"/>
      <c r="C494" s="462"/>
      <c r="D494" s="462"/>
      <c r="E494" s="58" t="s">
        <v>1376</v>
      </c>
      <c r="F494" s="56"/>
      <c r="G494" s="56"/>
      <c r="H494" s="56"/>
      <c r="I494" s="56"/>
      <c r="J494" s="56"/>
      <c r="K494" s="56"/>
      <c r="L494" s="56"/>
      <c r="M494" s="56"/>
      <c r="N494" s="56"/>
      <c r="O494" s="56"/>
      <c r="P494" s="56"/>
      <c r="Q494" s="56"/>
      <c r="R494" s="56"/>
      <c r="S494" s="56"/>
      <c r="T494" s="2285" t="s">
        <v>299</v>
      </c>
      <c r="U494" s="2285"/>
      <c r="V494" s="2285"/>
      <c r="W494" s="2285"/>
      <c r="X494" s="2285"/>
      <c r="Y494" s="2285" t="s">
        <v>299</v>
      </c>
      <c r="Z494" s="2285"/>
      <c r="AA494" s="2285"/>
      <c r="AB494" s="2285"/>
      <c r="AC494" s="2285"/>
      <c r="AD494" s="2285" t="s">
        <v>299</v>
      </c>
      <c r="AE494" s="2285"/>
      <c r="AF494" s="2285"/>
      <c r="AG494" s="2285"/>
      <c r="AH494" s="2285"/>
      <c r="AI494" s="462"/>
      <c r="AJ494" s="462"/>
      <c r="AK494" s="462"/>
      <c r="AL494" s="462"/>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2"/>
      <c r="B495" s="462"/>
      <c r="C495" s="462"/>
      <c r="D495" s="462"/>
      <c r="E495" s="118" t="s">
        <v>1377</v>
      </c>
      <c r="F495" s="59"/>
      <c r="G495" s="59"/>
      <c r="H495" s="59"/>
      <c r="I495" s="59"/>
      <c r="J495" s="59"/>
      <c r="K495" s="59"/>
      <c r="L495" s="59"/>
      <c r="M495" s="59"/>
      <c r="N495" s="59"/>
      <c r="O495" s="59"/>
      <c r="P495" s="59"/>
      <c r="Q495" s="59"/>
      <c r="R495" s="59"/>
      <c r="S495" s="59"/>
      <c r="T495" s="2285">
        <v>43658</v>
      </c>
      <c r="U495" s="2285"/>
      <c r="V495" s="2285"/>
      <c r="W495" s="2285"/>
      <c r="X495" s="2285"/>
      <c r="Y495" s="2285">
        <v>0</v>
      </c>
      <c r="Z495" s="2285"/>
      <c r="AA495" s="2285"/>
      <c r="AB495" s="2285"/>
      <c r="AC495" s="2285"/>
      <c r="AD495" s="2285">
        <v>43935</v>
      </c>
      <c r="AE495" s="2285"/>
      <c r="AF495" s="2285"/>
      <c r="AG495" s="2285"/>
      <c r="AH495" s="2285"/>
      <c r="AI495" s="462"/>
      <c r="AJ495" s="462"/>
      <c r="AK495" s="462"/>
      <c r="AL495" s="462"/>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15">
      <c r="A497" s="462"/>
      <c r="B497" s="55"/>
      <c r="C497" s="56"/>
      <c r="D497" s="56"/>
      <c r="E497" s="56"/>
      <c r="F497" s="56"/>
      <c r="G497" s="56"/>
      <c r="H497" s="56"/>
      <c r="I497" s="56"/>
      <c r="J497" s="56"/>
      <c r="K497" s="56"/>
      <c r="L497" s="56"/>
      <c r="M497" s="56"/>
      <c r="N497" s="56"/>
      <c r="O497" s="56"/>
      <c r="P497" s="57"/>
      <c r="Q497" s="2317" t="s">
        <v>1378</v>
      </c>
      <c r="R497" s="2318"/>
      <c r="S497" s="2318"/>
      <c r="T497" s="2318"/>
      <c r="U497" s="2318"/>
      <c r="V497" s="2318"/>
      <c r="W497" s="2318"/>
      <c r="X497" s="2318"/>
      <c r="Y497" s="2318"/>
      <c r="Z497" s="2318"/>
      <c r="AA497" s="2318"/>
      <c r="AB497" s="2318"/>
      <c r="AC497" s="2318"/>
      <c r="AD497" s="2318"/>
      <c r="AE497" s="2318"/>
      <c r="AF497" s="2318"/>
      <c r="AG497" s="2318"/>
      <c r="AH497" s="2318"/>
      <c r="AI497" s="2318"/>
      <c r="AJ497" s="2318"/>
      <c r="AK497" s="2319"/>
      <c r="AL497" s="462"/>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2"/>
      <c r="B498" s="55" t="s">
        <v>1379</v>
      </c>
      <c r="C498" s="56"/>
      <c r="D498" s="56"/>
      <c r="E498" s="56"/>
      <c r="F498" s="56"/>
      <c r="G498" s="56"/>
      <c r="H498" s="56"/>
      <c r="I498" s="56"/>
      <c r="J498" s="56"/>
      <c r="K498" s="56"/>
      <c r="L498" s="56"/>
      <c r="M498" s="56"/>
      <c r="N498" s="56"/>
      <c r="O498" s="56"/>
      <c r="P498" s="56"/>
      <c r="Q498" s="2186" t="s">
        <v>1380</v>
      </c>
      <c r="R498" s="1869"/>
      <c r="S498" s="1869"/>
      <c r="T498" s="1869"/>
      <c r="U498" s="1869"/>
      <c r="V498" s="1869"/>
      <c r="W498" s="1869"/>
      <c r="X498" s="1869"/>
      <c r="Y498" s="1869"/>
      <c r="Z498" s="1869"/>
      <c r="AA498" s="1869"/>
      <c r="AB498" s="1869"/>
      <c r="AC498" s="1869"/>
      <c r="AD498" s="1869"/>
      <c r="AE498" s="1869"/>
      <c r="AF498" s="1869"/>
      <c r="AG498" s="1869"/>
      <c r="AH498" s="1869"/>
      <c r="AI498" s="1869"/>
      <c r="AJ498" s="1869"/>
      <c r="AK498" s="2187"/>
      <c r="AL498" s="462"/>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2"/>
      <c r="B499" s="55" t="s">
        <v>1381</v>
      </c>
      <c r="C499" s="56"/>
      <c r="D499" s="56"/>
      <c r="E499" s="56"/>
      <c r="F499" s="56"/>
      <c r="G499" s="56"/>
      <c r="H499" s="56"/>
      <c r="I499" s="56"/>
      <c r="J499" s="56"/>
      <c r="K499" s="56"/>
      <c r="L499" s="56"/>
      <c r="M499" s="56"/>
      <c r="N499" s="56"/>
      <c r="O499" s="56"/>
      <c r="P499" s="56"/>
      <c r="Q499" s="2186" t="s">
        <v>1382</v>
      </c>
      <c r="R499" s="1869"/>
      <c r="S499" s="1869"/>
      <c r="T499" s="1869"/>
      <c r="U499" s="1869"/>
      <c r="V499" s="1869"/>
      <c r="W499" s="1869"/>
      <c r="X499" s="1869"/>
      <c r="Y499" s="1869"/>
      <c r="Z499" s="1869"/>
      <c r="AA499" s="1869"/>
      <c r="AB499" s="1869"/>
      <c r="AC499" s="1869"/>
      <c r="AD499" s="1869"/>
      <c r="AE499" s="1869"/>
      <c r="AF499" s="1869"/>
      <c r="AG499" s="1869"/>
      <c r="AH499" s="1869"/>
      <c r="AI499" s="1869"/>
      <c r="AJ499" s="1869"/>
      <c r="AK499" s="2187"/>
      <c r="AL499" s="462"/>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2"/>
      <c r="B500" s="55" t="s">
        <v>1383</v>
      </c>
      <c r="C500" s="56"/>
      <c r="D500" s="56"/>
      <c r="E500" s="56"/>
      <c r="F500" s="56"/>
      <c r="G500" s="56"/>
      <c r="H500" s="56"/>
      <c r="I500" s="56"/>
      <c r="J500" s="56"/>
      <c r="K500" s="56"/>
      <c r="L500" s="56"/>
      <c r="M500" s="56"/>
      <c r="N500" s="56"/>
      <c r="O500" s="56"/>
      <c r="P500" s="56"/>
      <c r="Q500" s="2186" t="s">
        <v>1384</v>
      </c>
      <c r="R500" s="1869"/>
      <c r="S500" s="1869"/>
      <c r="T500" s="1869"/>
      <c r="U500" s="1869"/>
      <c r="V500" s="1869"/>
      <c r="W500" s="1869"/>
      <c r="X500" s="1869"/>
      <c r="Y500" s="1869"/>
      <c r="Z500" s="1869"/>
      <c r="AA500" s="1869"/>
      <c r="AB500" s="1869"/>
      <c r="AC500" s="1869"/>
      <c r="AD500" s="1869"/>
      <c r="AE500" s="1869"/>
      <c r="AF500" s="1869"/>
      <c r="AG500" s="1869"/>
      <c r="AH500" s="1869"/>
      <c r="AI500" s="1869"/>
      <c r="AJ500" s="1869"/>
      <c r="AK500" s="2187"/>
      <c r="AL500" s="462"/>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2"/>
      <c r="B501" s="2320" t="s">
        <v>1385</v>
      </c>
      <c r="C501" s="2321"/>
      <c r="D501" s="2321"/>
      <c r="E501" s="2321"/>
      <c r="F501" s="2321"/>
      <c r="G501" s="2321"/>
      <c r="H501" s="2321"/>
      <c r="I501" s="2321"/>
      <c r="J501" s="2321"/>
      <c r="K501" s="2321"/>
      <c r="L501" s="2321"/>
      <c r="M501" s="2321"/>
      <c r="N501" s="2321"/>
      <c r="O501" s="2321"/>
      <c r="P501" s="2322"/>
      <c r="Q501" s="2337" t="s">
        <v>909</v>
      </c>
      <c r="R501" s="2338"/>
      <c r="S501" s="2118" t="s">
        <v>1386</v>
      </c>
      <c r="T501" s="2119"/>
      <c r="U501" s="2119"/>
      <c r="V501" s="2119"/>
      <c r="W501" s="2119"/>
      <c r="X501" s="2119"/>
      <c r="Y501" s="2119"/>
      <c r="Z501" s="2119"/>
      <c r="AA501" s="2119"/>
      <c r="AB501" s="2119"/>
      <c r="AC501" s="2119"/>
      <c r="AD501" s="2119"/>
      <c r="AE501" s="2119"/>
      <c r="AF501" s="2119"/>
      <c r="AG501" s="2119"/>
      <c r="AH501" s="2119"/>
      <c r="AI501" s="2119"/>
      <c r="AJ501" s="2119"/>
      <c r="AK501" s="2120"/>
      <c r="AL501" s="462"/>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6" customHeight="1">
      <c r="A502" s="462"/>
      <c r="B502" s="2323"/>
      <c r="C502" s="2324"/>
      <c r="D502" s="2324"/>
      <c r="E502" s="2324"/>
      <c r="F502" s="2324"/>
      <c r="G502" s="2324"/>
      <c r="H502" s="2324"/>
      <c r="I502" s="2324"/>
      <c r="J502" s="2324"/>
      <c r="K502" s="2324"/>
      <c r="L502" s="2324"/>
      <c r="M502" s="2324"/>
      <c r="N502" s="2324"/>
      <c r="O502" s="2324"/>
      <c r="P502" s="2325"/>
      <c r="Q502" s="2339"/>
      <c r="R502" s="2340"/>
      <c r="S502" s="2121"/>
      <c r="T502" s="2122"/>
      <c r="U502" s="2122"/>
      <c r="V502" s="2122"/>
      <c r="W502" s="2122"/>
      <c r="X502" s="2122"/>
      <c r="Y502" s="2122"/>
      <c r="Z502" s="2122"/>
      <c r="AA502" s="2122"/>
      <c r="AB502" s="2122"/>
      <c r="AC502" s="2122"/>
      <c r="AD502" s="2122"/>
      <c r="AE502" s="2122"/>
      <c r="AF502" s="2122"/>
      <c r="AG502" s="2122"/>
      <c r="AH502" s="2122"/>
      <c r="AI502" s="2122"/>
      <c r="AJ502" s="2122"/>
      <c r="AK502" s="2123"/>
      <c r="AL502" s="462"/>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2" customFormat="1" ht="12.6" customHeight="1">
      <c r="B503" s="1156" t="s">
        <v>1387</v>
      </c>
      <c r="C503" s="1648"/>
      <c r="D503" s="1648"/>
      <c r="E503" s="1648"/>
      <c r="F503" s="1648"/>
      <c r="G503" s="1648"/>
      <c r="H503" s="1648"/>
      <c r="I503" s="1648"/>
      <c r="J503" s="1648"/>
      <c r="K503" s="1648"/>
      <c r="L503" s="1648"/>
      <c r="M503" s="1648"/>
      <c r="N503" s="1648"/>
      <c r="O503" s="1648"/>
      <c r="P503" s="1648"/>
      <c r="Q503" s="2375" t="s">
        <v>800</v>
      </c>
      <c r="R503" s="2376"/>
      <c r="S503" s="2376"/>
      <c r="T503" s="2376"/>
      <c r="U503" s="2376"/>
      <c r="V503" s="2376"/>
      <c r="W503" s="2376"/>
      <c r="X503" s="2376"/>
      <c r="Y503" s="2376"/>
      <c r="Z503" s="2376"/>
      <c r="AA503" s="2376"/>
      <c r="AB503" s="2376"/>
      <c r="AC503" s="2376"/>
      <c r="AD503" s="2376"/>
      <c r="AE503" s="2376"/>
      <c r="AF503" s="2376"/>
      <c r="AG503" s="2376"/>
      <c r="AH503" s="2376"/>
      <c r="AI503" s="2376"/>
      <c r="AJ503" s="2376"/>
      <c r="AK503" s="2377"/>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6" customHeight="1">
      <c r="A504" s="462"/>
      <c r="B504" s="55" t="s">
        <v>1388</v>
      </c>
      <c r="C504" s="56"/>
      <c r="D504" s="56"/>
      <c r="E504" s="56"/>
      <c r="F504" s="56"/>
      <c r="G504" s="56"/>
      <c r="H504" s="56"/>
      <c r="I504" s="56"/>
      <c r="J504" s="56"/>
      <c r="K504" s="56"/>
      <c r="L504" s="56"/>
      <c r="M504" s="56"/>
      <c r="N504" s="56"/>
      <c r="O504" s="56"/>
      <c r="P504" s="56"/>
      <c r="Q504" s="2186" t="s">
        <v>1389</v>
      </c>
      <c r="R504" s="1869"/>
      <c r="S504" s="1869"/>
      <c r="T504" s="1869"/>
      <c r="U504" s="1869"/>
      <c r="V504" s="1869"/>
      <c r="W504" s="1869"/>
      <c r="X504" s="1869"/>
      <c r="Y504" s="1869"/>
      <c r="Z504" s="1869"/>
      <c r="AA504" s="1869"/>
      <c r="AB504" s="1869"/>
      <c r="AC504" s="1869"/>
      <c r="AD504" s="1869"/>
      <c r="AE504" s="1869"/>
      <c r="AF504" s="1869"/>
      <c r="AG504" s="1869"/>
      <c r="AH504" s="1869"/>
      <c r="AI504" s="1869"/>
      <c r="AJ504" s="1869"/>
      <c r="AK504" s="2187"/>
      <c r="AL504" s="462"/>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2"/>
      <c r="B505" s="55" t="s">
        <v>1390</v>
      </c>
      <c r="C505" s="56"/>
      <c r="D505" s="56"/>
      <c r="E505" s="56"/>
      <c r="F505" s="56"/>
      <c r="G505" s="56"/>
      <c r="H505" s="56"/>
      <c r="I505" s="56"/>
      <c r="J505" s="56"/>
      <c r="K505" s="56"/>
      <c r="L505" s="56"/>
      <c r="M505" s="56"/>
      <c r="N505" s="56"/>
      <c r="O505" s="56"/>
      <c r="P505" s="56"/>
      <c r="Q505" s="2186" t="s">
        <v>1391</v>
      </c>
      <c r="R505" s="1869"/>
      <c r="S505" s="1869"/>
      <c r="T505" s="1869"/>
      <c r="U505" s="1869"/>
      <c r="V505" s="1869"/>
      <c r="W505" s="1869"/>
      <c r="X505" s="1869"/>
      <c r="Y505" s="1869"/>
      <c r="Z505" s="1869"/>
      <c r="AA505" s="1869"/>
      <c r="AB505" s="1869"/>
      <c r="AC505" s="1869"/>
      <c r="AD505" s="1869"/>
      <c r="AE505" s="1869"/>
      <c r="AF505" s="1869"/>
      <c r="AG505" s="1869"/>
      <c r="AH505" s="1869"/>
      <c r="AI505" s="1869"/>
      <c r="AJ505" s="1869"/>
      <c r="AK505" s="2187"/>
      <c r="AL505" s="462"/>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2"/>
      <c r="B506" s="118" t="s">
        <v>1392</v>
      </c>
      <c r="C506" s="56"/>
      <c r="D506" s="56"/>
      <c r="E506" s="56"/>
      <c r="F506" s="56"/>
      <c r="G506" s="56"/>
      <c r="H506" s="56"/>
      <c r="I506" s="56"/>
      <c r="J506" s="56"/>
      <c r="K506" s="56"/>
      <c r="L506" s="56"/>
      <c r="M506" s="56"/>
      <c r="N506" s="56"/>
      <c r="O506" s="56"/>
      <c r="P506" s="56"/>
      <c r="Q506" s="2186">
        <v>20</v>
      </c>
      <c r="R506" s="1869"/>
      <c r="S506" s="1869"/>
      <c r="T506" s="1869"/>
      <c r="U506" s="1869"/>
      <c r="V506" s="1869"/>
      <c r="W506" s="1869"/>
      <c r="X506" s="1869"/>
      <c r="Y506" s="1869"/>
      <c r="Z506" s="1869"/>
      <c r="AA506" s="1869"/>
      <c r="AB506" s="1869"/>
      <c r="AC506" s="1869"/>
      <c r="AD506" s="1869"/>
      <c r="AE506" s="1869"/>
      <c r="AF506" s="1869"/>
      <c r="AG506" s="1869"/>
      <c r="AH506" s="1869"/>
      <c r="AI506" s="1869"/>
      <c r="AJ506" s="1869"/>
      <c r="AK506" s="2187"/>
      <c r="AL506" s="462"/>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2" customFormat="1" ht="12.75">
      <c r="B507" s="118" t="s">
        <v>1393</v>
      </c>
      <c r="C507" s="56"/>
      <c r="D507" s="56"/>
      <c r="E507" s="56"/>
      <c r="F507" s="56"/>
      <c r="G507" s="56"/>
      <c r="H507" s="56"/>
      <c r="I507" s="56"/>
      <c r="J507" s="56"/>
      <c r="K507" s="56"/>
      <c r="L507" s="56"/>
      <c r="M507" s="1872">
        <v>20</v>
      </c>
      <c r="N507" s="1873"/>
      <c r="O507" s="1873"/>
      <c r="P507" s="1874"/>
      <c r="Q507" s="1154" t="s">
        <v>1394</v>
      </c>
      <c r="R507" s="1155"/>
      <c r="S507" s="1155"/>
      <c r="T507" s="1155"/>
      <c r="U507" s="1155"/>
      <c r="V507" s="1155"/>
      <c r="W507" s="1155"/>
      <c r="X507" s="1155"/>
      <c r="Y507" s="1155"/>
      <c r="Z507" s="1155"/>
      <c r="AA507" s="1155"/>
      <c r="AB507" s="1155"/>
      <c r="AC507" s="1155"/>
      <c r="AD507" s="1155"/>
      <c r="AE507" s="1155"/>
      <c r="AF507" s="1155"/>
      <c r="AG507" s="1155"/>
      <c r="AH507" s="1872"/>
      <c r="AI507" s="1873"/>
      <c r="AJ507" s="1873"/>
      <c r="AK507" s="1874"/>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15">
      <c r="A508" s="462"/>
      <c r="B508" s="605"/>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15">
      <c r="A509" s="39" t="s">
        <v>968</v>
      </c>
      <c r="B509" s="462"/>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15">
      <c r="A510" s="462"/>
      <c r="B510" s="599"/>
      <c r="C510" s="609"/>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15">
      <c r="A511" s="462"/>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317" t="s">
        <v>1395</v>
      </c>
      <c r="AD511" s="2318"/>
      <c r="AE511" s="2318"/>
      <c r="AF511" s="2318"/>
      <c r="AG511" s="2318"/>
      <c r="AH511" s="2318"/>
      <c r="AI511" s="2318"/>
      <c r="AJ511" s="2318"/>
      <c r="AK511" s="2319"/>
      <c r="AL511" s="462"/>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15">
      <c r="A512" s="462"/>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292" t="s">
        <v>1396</v>
      </c>
      <c r="AD512" s="2293"/>
      <c r="AE512" s="2293"/>
      <c r="AF512" s="2293"/>
      <c r="AG512" s="1647" t="s">
        <v>1397</v>
      </c>
      <c r="AH512" s="2293" t="s">
        <v>1398</v>
      </c>
      <c r="AI512" s="2293"/>
      <c r="AJ512" s="2293"/>
      <c r="AK512" s="2336"/>
      <c r="AL512" s="462"/>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15">
      <c r="B513" s="2299" t="s">
        <v>1399</v>
      </c>
      <c r="C513" s="2300"/>
      <c r="D513" s="2300"/>
      <c r="E513" s="2300"/>
      <c r="F513" s="2300"/>
      <c r="G513" s="2300"/>
      <c r="H513" s="2301"/>
      <c r="I513" s="54" t="s">
        <v>1400</v>
      </c>
      <c r="J513" s="54"/>
      <c r="K513" s="54"/>
      <c r="L513" s="54"/>
      <c r="M513" s="54"/>
      <c r="N513" s="54"/>
      <c r="O513" s="54"/>
      <c r="P513" s="54"/>
      <c r="Q513" s="54"/>
      <c r="R513" s="54"/>
      <c r="S513" s="54"/>
      <c r="T513" s="54"/>
      <c r="U513" s="54"/>
      <c r="V513" s="54"/>
      <c r="W513" s="54"/>
      <c r="X513" s="18"/>
      <c r="Y513" s="18"/>
      <c r="Z513" s="462"/>
      <c r="AA513" s="462"/>
      <c r="AB513" s="462"/>
      <c r="AC513" s="2286">
        <v>12</v>
      </c>
      <c r="AD513" s="2166"/>
      <c r="AE513" s="2166"/>
      <c r="AF513" s="2166"/>
      <c r="AG513" s="1623" t="s">
        <v>1397</v>
      </c>
      <c r="AH513" s="2041">
        <v>2019</v>
      </c>
      <c r="AI513" s="2041"/>
      <c r="AJ513" s="2041"/>
      <c r="AK513" s="2042"/>
      <c r="AL513" s="462"/>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15">
      <c r="B514" s="2302"/>
      <c r="C514" s="2303"/>
      <c r="D514" s="2303"/>
      <c r="E514" s="2303"/>
      <c r="F514" s="2303"/>
      <c r="G514" s="2303"/>
      <c r="H514" s="2304"/>
      <c r="I514" s="59" t="s">
        <v>1401</v>
      </c>
      <c r="J514" s="59"/>
      <c r="K514" s="59"/>
      <c r="L514" s="59"/>
      <c r="M514" s="59"/>
      <c r="N514" s="59"/>
      <c r="O514" s="59"/>
      <c r="P514" s="59"/>
      <c r="Q514" s="59"/>
      <c r="R514" s="59"/>
      <c r="S514" s="59"/>
      <c r="T514" s="59"/>
      <c r="U514" s="59"/>
      <c r="V514" s="59"/>
      <c r="W514" s="59"/>
      <c r="X514" s="59"/>
      <c r="Y514" s="59"/>
      <c r="Z514" s="59"/>
      <c r="AA514" s="59"/>
      <c r="AB514" s="59"/>
      <c r="AC514" s="2286">
        <v>3</v>
      </c>
      <c r="AD514" s="2166"/>
      <c r="AE514" s="2166"/>
      <c r="AF514" s="2166"/>
      <c r="AG514" s="1635" t="s">
        <v>1397</v>
      </c>
      <c r="AH514" s="2041">
        <v>2019</v>
      </c>
      <c r="AI514" s="2041"/>
      <c r="AJ514" s="2041"/>
      <c r="AK514" s="2042"/>
      <c r="AL514" s="462"/>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15">
      <c r="B515" s="2299" t="s">
        <v>1402</v>
      </c>
      <c r="C515" s="2300"/>
      <c r="D515" s="2300"/>
      <c r="E515" s="2300"/>
      <c r="F515" s="2300"/>
      <c r="G515" s="2300"/>
      <c r="H515" s="2301"/>
      <c r="I515" s="54" t="s">
        <v>1403</v>
      </c>
      <c r="J515" s="54"/>
      <c r="K515" s="54"/>
      <c r="L515" s="54"/>
      <c r="M515" s="54"/>
      <c r="N515" s="54"/>
      <c r="O515" s="54"/>
      <c r="P515" s="54"/>
      <c r="Q515" s="54"/>
      <c r="R515" s="54"/>
      <c r="S515" s="54"/>
      <c r="T515" s="54"/>
      <c r="U515" s="54"/>
      <c r="V515" s="54"/>
      <c r="W515" s="54"/>
      <c r="X515" s="18"/>
      <c r="Y515" s="18"/>
      <c r="Z515" s="462"/>
      <c r="AA515" s="462"/>
      <c r="AB515" s="462"/>
      <c r="AC515" s="2286" t="s">
        <v>299</v>
      </c>
      <c r="AD515" s="2166"/>
      <c r="AE515" s="2166"/>
      <c r="AF515" s="2166"/>
      <c r="AG515" s="1623" t="s">
        <v>1397</v>
      </c>
      <c r="AH515" s="2041"/>
      <c r="AI515" s="2041"/>
      <c r="AJ515" s="2041"/>
      <c r="AK515" s="2042"/>
      <c r="AL515" s="462"/>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15">
      <c r="B516" s="2302"/>
      <c r="C516" s="2303"/>
      <c r="D516" s="2303"/>
      <c r="E516" s="2303"/>
      <c r="F516" s="2303"/>
      <c r="G516" s="2303"/>
      <c r="H516" s="2304"/>
      <c r="I516" s="18" t="s">
        <v>1404</v>
      </c>
      <c r="J516" s="18"/>
      <c r="K516" s="18"/>
      <c r="L516" s="18"/>
      <c r="M516" s="18"/>
      <c r="N516" s="18"/>
      <c r="O516" s="18"/>
      <c r="P516" s="18"/>
      <c r="Q516" s="18"/>
      <c r="R516" s="18"/>
      <c r="S516" s="18"/>
      <c r="T516" s="18"/>
      <c r="U516" s="18"/>
      <c r="V516" s="18"/>
      <c r="W516" s="18"/>
      <c r="X516" s="18"/>
      <c r="Y516" s="18"/>
      <c r="Z516" s="462"/>
      <c r="AA516" s="462"/>
      <c r="AB516" s="462"/>
      <c r="AC516" s="2286" t="s">
        <v>299</v>
      </c>
      <c r="AD516" s="2166"/>
      <c r="AE516" s="2166"/>
      <c r="AF516" s="2166"/>
      <c r="AG516" s="1623" t="s">
        <v>1397</v>
      </c>
      <c r="AH516" s="2041"/>
      <c r="AI516" s="2041"/>
      <c r="AJ516" s="2041"/>
      <c r="AK516" s="2042"/>
      <c r="AL516" s="462"/>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302"/>
      <c r="C517" s="2303"/>
      <c r="D517" s="2303"/>
      <c r="E517" s="2303"/>
      <c r="F517" s="2303"/>
      <c r="G517" s="2303"/>
      <c r="H517" s="2304"/>
      <c r="I517" s="18" t="s">
        <v>1405</v>
      </c>
      <c r="J517" s="18"/>
      <c r="K517" s="18"/>
      <c r="L517" s="18"/>
      <c r="M517" s="18"/>
      <c r="N517" s="18"/>
      <c r="O517" s="18"/>
      <c r="P517" s="18"/>
      <c r="Q517" s="18"/>
      <c r="R517" s="18"/>
      <c r="S517" s="18"/>
      <c r="T517" s="18"/>
      <c r="U517" s="18"/>
      <c r="V517" s="18"/>
      <c r="W517" s="18"/>
      <c r="X517" s="18"/>
      <c r="Y517" s="18"/>
      <c r="Z517" s="462"/>
      <c r="AA517" s="462"/>
      <c r="AB517" s="462"/>
      <c r="AC517" s="2286" t="s">
        <v>299</v>
      </c>
      <c r="AD517" s="2166"/>
      <c r="AE517" s="2166"/>
      <c r="AF517" s="2166"/>
      <c r="AG517" s="1623" t="s">
        <v>1397</v>
      </c>
      <c r="AH517" s="2041"/>
      <c r="AI517" s="2041"/>
      <c r="AJ517" s="2041"/>
      <c r="AK517" s="2042"/>
      <c r="AL517" s="462"/>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2" customFormat="1" ht="12.75" customHeight="1">
      <c r="B518" s="2302"/>
      <c r="C518" s="2303"/>
      <c r="D518" s="2303"/>
      <c r="E518" s="2303"/>
      <c r="F518" s="2303"/>
      <c r="G518" s="2303"/>
      <c r="H518" s="2304"/>
      <c r="I518" s="18" t="s">
        <v>1406</v>
      </c>
      <c r="J518" s="18"/>
      <c r="K518" s="18"/>
      <c r="L518" s="18"/>
      <c r="M518" s="18"/>
      <c r="N518" s="18"/>
      <c r="O518" s="18"/>
      <c r="P518" s="18"/>
      <c r="Q518" s="18"/>
      <c r="R518" s="18"/>
      <c r="S518" s="18"/>
      <c r="T518" s="18"/>
      <c r="U518" s="18"/>
      <c r="V518" s="18"/>
      <c r="W518" s="18"/>
      <c r="X518" s="18"/>
      <c r="Y518" s="18"/>
      <c r="AC518" s="2286" t="s">
        <v>299</v>
      </c>
      <c r="AD518" s="2166"/>
      <c r="AE518" s="2166"/>
      <c r="AF518" s="2166"/>
      <c r="AG518" s="1623" t="s">
        <v>1397</v>
      </c>
      <c r="AH518" s="2041"/>
      <c r="AI518" s="2041"/>
      <c r="AJ518" s="2041"/>
      <c r="AK518" s="2042"/>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15">
      <c r="B519" s="2302"/>
      <c r="C519" s="2303"/>
      <c r="D519" s="2303"/>
      <c r="E519" s="2303"/>
      <c r="F519" s="2303"/>
      <c r="G519" s="2303"/>
      <c r="H519" s="2304"/>
      <c r="I519" s="111" t="s">
        <v>1407</v>
      </c>
      <c r="J519" s="18"/>
      <c r="K519" s="18"/>
      <c r="L519" s="18"/>
      <c r="M519" s="18"/>
      <c r="N519" s="18"/>
      <c r="O519" s="18"/>
      <c r="P519" s="18"/>
      <c r="Q519" s="18"/>
      <c r="R519" s="18"/>
      <c r="S519" s="18"/>
      <c r="T519" s="18"/>
      <c r="U519" s="18"/>
      <c r="V519" s="18"/>
      <c r="W519" s="18"/>
      <c r="X519" s="18"/>
      <c r="Y519" s="18"/>
      <c r="Z519" s="462"/>
      <c r="AA519" s="462"/>
      <c r="AB519" s="462"/>
      <c r="AC519" s="2028" t="s">
        <v>299</v>
      </c>
      <c r="AD519" s="2029"/>
      <c r="AE519" s="2029"/>
      <c r="AF519" s="2029"/>
      <c r="AG519" s="1623" t="s">
        <v>1397</v>
      </c>
      <c r="AH519" s="2041"/>
      <c r="AI519" s="2041"/>
      <c r="AJ519" s="2041"/>
      <c r="AK519" s="2042"/>
      <c r="AL519" s="462"/>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15">
      <c r="B520" s="2302"/>
      <c r="C520" s="2303"/>
      <c r="D520" s="2303"/>
      <c r="E520" s="2303"/>
      <c r="F520" s="2303"/>
      <c r="G520" s="2303"/>
      <c r="H520" s="2304"/>
      <c r="I520" s="1157" t="s">
        <v>232</v>
      </c>
      <c r="J520" s="59"/>
      <c r="K520" s="59"/>
      <c r="L520" s="2353" t="s">
        <v>1408</v>
      </c>
      <c r="M520" s="2352"/>
      <c r="N520" s="2352"/>
      <c r="O520" s="2352"/>
      <c r="P520" s="2352"/>
      <c r="Q520" s="2352"/>
      <c r="R520" s="2352"/>
      <c r="S520" s="2352"/>
      <c r="T520" s="2352"/>
      <c r="U520" s="2352"/>
      <c r="V520" s="2352"/>
      <c r="W520" s="2352"/>
      <c r="X520" s="2352"/>
      <c r="Y520" s="2352"/>
      <c r="Z520" s="2352"/>
      <c r="AA520" s="2352"/>
      <c r="AB520" s="2354"/>
      <c r="AC520" s="2286">
        <v>4</v>
      </c>
      <c r="AD520" s="2166"/>
      <c r="AE520" s="2166"/>
      <c r="AF520" s="2166"/>
      <c r="AG520" s="1635" t="s">
        <v>1397</v>
      </c>
      <c r="AH520" s="2041">
        <v>2020</v>
      </c>
      <c r="AI520" s="2041"/>
      <c r="AJ520" s="2041"/>
      <c r="AK520" s="2042"/>
      <c r="AL520" s="462"/>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2"/>
      <c r="CV520" s="462"/>
      <c r="CW520" s="462"/>
      <c r="CX520" s="462"/>
      <c r="CY520" s="462"/>
      <c r="CZ520" s="462"/>
      <c r="DA520" s="462"/>
      <c r="DB520" s="462"/>
      <c r="DC520" s="462"/>
      <c r="DD520" s="462"/>
      <c r="DE520" s="462"/>
      <c r="DF520" s="462"/>
    </row>
    <row r="521" spans="2:110" s="462" customFormat="1" ht="18" customHeight="1">
      <c r="B521" s="1644"/>
      <c r="C521" s="1645"/>
      <c r="D521" s="1645"/>
      <c r="E521" s="1645"/>
      <c r="F521" s="1645"/>
      <c r="G521" s="1645"/>
      <c r="H521" s="1646"/>
      <c r="I521" s="152" t="s">
        <v>1409</v>
      </c>
      <c r="J521" s="18"/>
      <c r="K521" s="18"/>
      <c r="L521" s="18"/>
      <c r="M521" s="18"/>
      <c r="N521" s="18"/>
      <c r="O521" s="18"/>
      <c r="P521" s="18"/>
      <c r="Q521" s="18"/>
      <c r="R521" s="18"/>
      <c r="S521" s="18"/>
      <c r="T521" s="18"/>
      <c r="U521" s="18"/>
      <c r="V521" s="18"/>
      <c r="W521" s="18"/>
      <c r="X521" s="18"/>
      <c r="Y521" s="18"/>
      <c r="AC521" s="2342" t="s">
        <v>909</v>
      </c>
      <c r="AD521" s="2342"/>
      <c r="AE521" s="2342"/>
      <c r="AF521" s="2342"/>
      <c r="AG521" s="1623"/>
      <c r="AH521" s="2379"/>
      <c r="AI521" s="2379"/>
      <c r="AJ521" s="2379"/>
      <c r="AK521" s="2380"/>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2" customFormat="1" ht="13.15">
      <c r="B522" s="1644"/>
      <c r="C522" s="1645"/>
      <c r="D522" s="1645"/>
      <c r="E522" s="1645"/>
      <c r="F522" s="1645"/>
      <c r="G522" s="1645"/>
      <c r="H522" s="1646"/>
      <c r="I522" s="451" t="s">
        <v>1410</v>
      </c>
      <c r="J522" s="18"/>
      <c r="K522" s="18"/>
      <c r="L522" s="18"/>
      <c r="M522" s="18"/>
      <c r="N522" s="18"/>
      <c r="O522" s="18"/>
      <c r="P522" s="18"/>
      <c r="Q522" s="18"/>
      <c r="R522" s="18"/>
      <c r="S522" s="18"/>
      <c r="T522" s="18"/>
      <c r="U522" s="18"/>
      <c r="V522" s="18"/>
      <c r="W522" s="18"/>
      <c r="X522" s="18"/>
      <c r="Y522" s="18"/>
      <c r="AC522" s="2028">
        <v>1</v>
      </c>
      <c r="AD522" s="2029"/>
      <c r="AE522" s="2029"/>
      <c r="AF522" s="2030"/>
      <c r="AG522" s="1623"/>
      <c r="AH522" s="2379"/>
      <c r="AI522" s="2379"/>
      <c r="AJ522" s="2379"/>
      <c r="AK522" s="2380"/>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2" customFormat="1" ht="13.15">
      <c r="B523" s="1644"/>
      <c r="C523" s="1645"/>
      <c r="D523" s="1645"/>
      <c r="E523" s="1645"/>
      <c r="F523" s="1645"/>
      <c r="G523" s="1645"/>
      <c r="H523" s="1646"/>
      <c r="I523" s="451" t="s">
        <v>1411</v>
      </c>
      <c r="J523" s="18"/>
      <c r="K523" s="18"/>
      <c r="L523" s="18"/>
      <c r="M523" s="18"/>
      <c r="N523" s="18"/>
      <c r="O523" s="18"/>
      <c r="P523" s="18"/>
      <c r="Q523" s="18"/>
      <c r="R523" s="18"/>
      <c r="S523" s="18"/>
      <c r="T523" s="18"/>
      <c r="U523" s="18"/>
      <c r="V523" s="18"/>
      <c r="W523" s="18"/>
      <c r="X523" s="18"/>
      <c r="Y523" s="18"/>
      <c r="AC523" s="1636"/>
      <c r="AD523" s="1637"/>
      <c r="AE523" s="1637"/>
      <c r="AF523" s="1638"/>
      <c r="AG523" s="16"/>
      <c r="AH523" s="1650"/>
      <c r="AI523" s="1650"/>
      <c r="AJ523" s="1650"/>
      <c r="AK523" s="1651"/>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2" customFormat="1" ht="13.15">
      <c r="B524" s="1644"/>
      <c r="C524" s="1645"/>
      <c r="D524" s="1645"/>
      <c r="E524" s="1645"/>
      <c r="F524" s="1645"/>
      <c r="G524" s="1645"/>
      <c r="H524" s="1646"/>
      <c r="I524" s="1158" t="s">
        <v>1412</v>
      </c>
      <c r="J524" s="59"/>
      <c r="K524" s="59"/>
      <c r="L524" s="59"/>
      <c r="M524" s="59"/>
      <c r="N524" s="59"/>
      <c r="O524" s="59"/>
      <c r="P524" s="59"/>
      <c r="Q524" s="59"/>
      <c r="R524" s="59"/>
      <c r="S524" s="59"/>
      <c r="T524" s="59"/>
      <c r="U524" s="59"/>
      <c r="V524" s="59"/>
      <c r="W524" s="59"/>
      <c r="X524" s="59"/>
      <c r="Y524" s="59"/>
      <c r="Z524" s="59"/>
      <c r="AA524" s="59"/>
      <c r="AB524" s="59"/>
      <c r="AC524" s="2381">
        <v>0.9</v>
      </c>
      <c r="AD524" s="2382"/>
      <c r="AE524" s="2382"/>
      <c r="AF524" s="2383"/>
      <c r="AG524" s="1635"/>
      <c r="AH524" s="2384"/>
      <c r="AI524" s="2384"/>
      <c r="AJ524" s="2384"/>
      <c r="AK524" s="2385"/>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2" customFormat="1" ht="13.15">
      <c r="B525" s="1644"/>
      <c r="C525" s="1645"/>
      <c r="D525" s="1645"/>
      <c r="E525" s="1645"/>
      <c r="F525" s="1645"/>
      <c r="G525" s="1645"/>
      <c r="H525" s="1646"/>
      <c r="I525" s="111"/>
      <c r="J525" s="446"/>
      <c r="K525" s="446"/>
      <c r="L525" s="11"/>
      <c r="M525" s="11"/>
      <c r="N525" s="11"/>
      <c r="O525" s="11"/>
      <c r="P525" s="11"/>
      <c r="Q525" s="11"/>
      <c r="R525" s="11"/>
      <c r="S525" s="11"/>
      <c r="T525" s="11"/>
      <c r="U525" s="11"/>
      <c r="V525" s="11"/>
      <c r="W525" s="11"/>
      <c r="X525" s="1618"/>
      <c r="Y525" s="1618"/>
      <c r="Z525" s="1618"/>
      <c r="AA525" s="1618"/>
      <c r="AB525" s="1366"/>
      <c r="AC525" s="2349" t="s">
        <v>1396</v>
      </c>
      <c r="AD525" s="2350"/>
      <c r="AE525" s="2350"/>
      <c r="AF525" s="2350"/>
      <c r="AG525" s="1635" t="s">
        <v>1397</v>
      </c>
      <c r="AH525" s="2350" t="s">
        <v>1398</v>
      </c>
      <c r="AI525" s="2350"/>
      <c r="AJ525" s="2350"/>
      <c r="AK525" s="2351"/>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299" t="s">
        <v>1413</v>
      </c>
      <c r="C526" s="2300"/>
      <c r="D526" s="2300"/>
      <c r="E526" s="2300"/>
      <c r="F526" s="2300"/>
      <c r="G526" s="2300"/>
      <c r="H526" s="2301"/>
      <c r="I526" s="54" t="s">
        <v>1414</v>
      </c>
      <c r="J526" s="54"/>
      <c r="K526" s="54"/>
      <c r="L526" s="54"/>
      <c r="M526" s="54"/>
      <c r="N526" s="54"/>
      <c r="O526" s="54"/>
      <c r="P526" s="54"/>
      <c r="Q526" s="54"/>
      <c r="R526" s="54"/>
      <c r="S526" s="54"/>
      <c r="T526" s="54"/>
      <c r="U526" s="54"/>
      <c r="V526" s="54"/>
      <c r="W526" s="54"/>
      <c r="X526" s="18"/>
      <c r="Y526" s="18"/>
      <c r="Z526" s="462"/>
      <c r="AA526" s="462"/>
      <c r="AB526" s="462"/>
      <c r="AC526" s="2286">
        <v>5</v>
      </c>
      <c r="AD526" s="2166"/>
      <c r="AE526" s="2166"/>
      <c r="AF526" s="2166"/>
      <c r="AG526" s="1623" t="s">
        <v>1397</v>
      </c>
      <c r="AH526" s="2041">
        <v>2019</v>
      </c>
      <c r="AI526" s="2041"/>
      <c r="AJ526" s="2041"/>
      <c r="AK526" s="2042"/>
      <c r="AL526" s="462"/>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2"/>
      <c r="CV526" s="462"/>
      <c r="CW526" s="462"/>
      <c r="CX526" s="462"/>
      <c r="CY526" s="462"/>
      <c r="CZ526" s="462"/>
      <c r="DA526" s="462"/>
      <c r="DB526" s="462"/>
      <c r="DC526" s="462"/>
      <c r="DD526" s="462"/>
      <c r="DE526" s="462"/>
      <c r="DF526" s="462"/>
    </row>
    <row r="527" spans="2:110" ht="13.9" customHeight="1">
      <c r="B527" s="2302"/>
      <c r="C527" s="2303"/>
      <c r="D527" s="2303"/>
      <c r="E527" s="2303"/>
      <c r="F527" s="2303"/>
      <c r="G527" s="2303"/>
      <c r="H527" s="2304"/>
      <c r="I527" s="18" t="s">
        <v>1415</v>
      </c>
      <c r="J527" s="18"/>
      <c r="K527" s="18"/>
      <c r="L527" s="18"/>
      <c r="M527" s="18"/>
      <c r="N527" s="18"/>
      <c r="O527" s="18"/>
      <c r="P527" s="18"/>
      <c r="Q527" s="18"/>
      <c r="R527" s="18"/>
      <c r="S527" s="18"/>
      <c r="T527" s="18"/>
      <c r="U527" s="18"/>
      <c r="V527" s="18"/>
      <c r="W527" s="18"/>
      <c r="X527" s="18"/>
      <c r="Y527" s="18"/>
      <c r="Z527" s="462"/>
      <c r="AA527" s="462"/>
      <c r="AB527" s="462"/>
      <c r="AC527" s="2286">
        <v>4</v>
      </c>
      <c r="AD527" s="2166"/>
      <c r="AE527" s="2166"/>
      <c r="AF527" s="2166"/>
      <c r="AG527" s="1623" t="s">
        <v>1397</v>
      </c>
      <c r="AH527" s="2041">
        <v>2021</v>
      </c>
      <c r="AI527" s="2041"/>
      <c r="AJ527" s="2041"/>
      <c r="AK527" s="2042"/>
      <c r="AL527" s="462"/>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2"/>
      <c r="CV527" s="462"/>
      <c r="CW527" s="462"/>
      <c r="CX527" s="462"/>
      <c r="CY527" s="462"/>
      <c r="CZ527" s="462"/>
      <c r="DA527" s="462"/>
      <c r="DB527" s="462"/>
      <c r="DC527" s="462"/>
      <c r="DD527" s="462"/>
      <c r="DE527" s="462"/>
      <c r="DF527" s="462"/>
    </row>
    <row r="528" spans="2:110" ht="13.15">
      <c r="B528" s="2302"/>
      <c r="C528" s="2303"/>
      <c r="D528" s="2303"/>
      <c r="E528" s="2303"/>
      <c r="F528" s="2303"/>
      <c r="G528" s="2303"/>
      <c r="H528" s="2304"/>
      <c r="I528" s="59" t="s">
        <v>1416</v>
      </c>
      <c r="J528" s="59"/>
      <c r="K528" s="59"/>
      <c r="L528" s="59"/>
      <c r="M528" s="59"/>
      <c r="N528" s="59"/>
      <c r="O528" s="59"/>
      <c r="P528" s="59"/>
      <c r="Q528" s="59"/>
      <c r="R528" s="59"/>
      <c r="S528" s="59"/>
      <c r="T528" s="59"/>
      <c r="U528" s="59"/>
      <c r="V528" s="59"/>
      <c r="W528" s="59"/>
      <c r="X528" s="59"/>
      <c r="Y528" s="59"/>
      <c r="Z528" s="59"/>
      <c r="AA528" s="59"/>
      <c r="AB528" s="59"/>
      <c r="AC528" s="2286">
        <v>12</v>
      </c>
      <c r="AD528" s="2166"/>
      <c r="AE528" s="2166"/>
      <c r="AF528" s="2166"/>
      <c r="AG528" s="1635" t="s">
        <v>1397</v>
      </c>
      <c r="AH528" s="2041">
        <v>2021</v>
      </c>
      <c r="AI528" s="2041"/>
      <c r="AJ528" s="2041"/>
      <c r="AK528" s="2042"/>
      <c r="AL528" s="462"/>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2"/>
      <c r="CV528" s="462"/>
      <c r="CW528" s="462"/>
      <c r="CX528" s="462"/>
      <c r="CY528" s="462"/>
      <c r="CZ528" s="462"/>
      <c r="DA528" s="462"/>
      <c r="DB528" s="462"/>
      <c r="DC528" s="462"/>
      <c r="DD528" s="462"/>
      <c r="DE528" s="462"/>
      <c r="DF528" s="462"/>
    </row>
    <row r="529" spans="2:110" ht="13.15">
      <c r="B529" s="2299" t="s">
        <v>1417</v>
      </c>
      <c r="C529" s="2300"/>
      <c r="D529" s="2300"/>
      <c r="E529" s="2300"/>
      <c r="F529" s="2300"/>
      <c r="G529" s="2300"/>
      <c r="H529" s="2301"/>
      <c r="I529" s="54" t="s">
        <v>1414</v>
      </c>
      <c r="J529" s="54"/>
      <c r="K529" s="54"/>
      <c r="L529" s="54"/>
      <c r="M529" s="54"/>
      <c r="N529" s="54"/>
      <c r="O529" s="54"/>
      <c r="P529" s="54"/>
      <c r="Q529" s="54"/>
      <c r="R529" s="54"/>
      <c r="S529" s="54"/>
      <c r="T529" s="54"/>
      <c r="U529" s="54"/>
      <c r="V529" s="54"/>
      <c r="W529" s="54"/>
      <c r="X529" s="54"/>
      <c r="Y529" s="54"/>
      <c r="Z529" s="54"/>
      <c r="AA529" s="54"/>
      <c r="AB529" s="54"/>
      <c r="AC529" s="2028">
        <v>5</v>
      </c>
      <c r="AD529" s="2029"/>
      <c r="AE529" s="2029"/>
      <c r="AF529" s="2029"/>
      <c r="AG529" s="1622" t="s">
        <v>1397</v>
      </c>
      <c r="AH529" s="2041">
        <v>2019</v>
      </c>
      <c r="AI529" s="2041"/>
      <c r="AJ529" s="2041"/>
      <c r="AK529" s="2042"/>
      <c r="AL529" s="462"/>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2"/>
      <c r="CV529" s="462"/>
      <c r="CW529" s="462"/>
      <c r="CX529" s="462"/>
      <c r="CY529" s="462"/>
      <c r="CZ529" s="462"/>
      <c r="DA529" s="462"/>
      <c r="DB529" s="462"/>
      <c r="DC529" s="462"/>
      <c r="DD529" s="462"/>
      <c r="DE529" s="462"/>
      <c r="DF529" s="462"/>
    </row>
    <row r="530" spans="2:110" ht="13.15">
      <c r="B530" s="2302"/>
      <c r="C530" s="2303"/>
      <c r="D530" s="2303"/>
      <c r="E530" s="2303"/>
      <c r="F530" s="2303"/>
      <c r="G530" s="2303"/>
      <c r="H530" s="2304"/>
      <c r="I530" s="18" t="s">
        <v>1415</v>
      </c>
      <c r="J530" s="18"/>
      <c r="K530" s="18"/>
      <c r="L530" s="18"/>
      <c r="M530" s="18"/>
      <c r="N530" s="18"/>
      <c r="O530" s="18"/>
      <c r="P530" s="18"/>
      <c r="Q530" s="18"/>
      <c r="R530" s="18"/>
      <c r="S530" s="18"/>
      <c r="T530" s="18"/>
      <c r="U530" s="18"/>
      <c r="V530" s="18"/>
      <c r="W530" s="18"/>
      <c r="X530" s="18"/>
      <c r="Y530" s="18"/>
      <c r="Z530" s="18"/>
      <c r="AA530" s="18"/>
      <c r="AB530" s="18"/>
      <c r="AC530" s="2286">
        <v>4</v>
      </c>
      <c r="AD530" s="2166"/>
      <c r="AE530" s="2166"/>
      <c r="AF530" s="2166"/>
      <c r="AG530" s="1623" t="s">
        <v>1397</v>
      </c>
      <c r="AH530" s="2041">
        <v>2021</v>
      </c>
      <c r="AI530" s="2041"/>
      <c r="AJ530" s="2041"/>
      <c r="AK530" s="2042"/>
      <c r="AL530" s="462"/>
      <c r="AZ530" s="46"/>
      <c r="BA530" s="462"/>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2"/>
      <c r="CV530" s="462"/>
      <c r="CW530" s="462"/>
      <c r="CX530" s="462"/>
      <c r="CY530" s="462"/>
      <c r="CZ530" s="462"/>
      <c r="DA530" s="462"/>
      <c r="DB530" s="462"/>
      <c r="DC530" s="462"/>
      <c r="DD530" s="462"/>
      <c r="DE530" s="462"/>
      <c r="DF530" s="462"/>
    </row>
    <row r="531" spans="2:110" ht="13.15">
      <c r="B531" s="2305"/>
      <c r="C531" s="2306"/>
      <c r="D531" s="2306"/>
      <c r="E531" s="2306"/>
      <c r="F531" s="2306"/>
      <c r="G531" s="2306"/>
      <c r="H531" s="2307"/>
      <c r="I531" s="59" t="s">
        <v>1416</v>
      </c>
      <c r="J531" s="59"/>
      <c r="K531" s="59"/>
      <c r="L531" s="59"/>
      <c r="M531" s="59"/>
      <c r="N531" s="59"/>
      <c r="O531" s="59"/>
      <c r="P531" s="59"/>
      <c r="Q531" s="59"/>
      <c r="R531" s="59"/>
      <c r="S531" s="59"/>
      <c r="T531" s="59"/>
      <c r="U531" s="59"/>
      <c r="V531" s="59"/>
      <c r="W531" s="59"/>
      <c r="X531" s="59"/>
      <c r="Y531" s="59"/>
      <c r="Z531" s="59"/>
      <c r="AA531" s="59"/>
      <c r="AB531" s="59"/>
      <c r="AC531" s="2286">
        <v>9</v>
      </c>
      <c r="AD531" s="2166"/>
      <c r="AE531" s="2166"/>
      <c r="AF531" s="2166"/>
      <c r="AG531" s="1635" t="s">
        <v>1397</v>
      </c>
      <c r="AH531" s="2041">
        <v>2023</v>
      </c>
      <c r="AI531" s="2041"/>
      <c r="AJ531" s="2041"/>
      <c r="AK531" s="2042"/>
      <c r="AL531" s="462"/>
      <c r="AZ531" s="462"/>
      <c r="BA531" s="462"/>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2"/>
      <c r="CV531" s="462"/>
      <c r="CW531" s="462"/>
      <c r="CX531" s="462"/>
      <c r="CY531" s="462"/>
      <c r="CZ531" s="462"/>
      <c r="DA531" s="462"/>
      <c r="DB531" s="462"/>
      <c r="DC531" s="462"/>
      <c r="DD531" s="462"/>
      <c r="DE531" s="462"/>
      <c r="DF531" s="462"/>
    </row>
    <row r="532" spans="2:110" ht="13.15">
      <c r="B532" s="2299" t="s">
        <v>1418</v>
      </c>
      <c r="C532" s="2300"/>
      <c r="D532" s="2300"/>
      <c r="E532" s="2300"/>
      <c r="F532" s="2300"/>
      <c r="G532" s="2300"/>
      <c r="H532" s="2301"/>
      <c r="I532" s="53" t="s">
        <v>1419</v>
      </c>
      <c r="J532" s="54"/>
      <c r="K532" s="54"/>
      <c r="L532" s="54"/>
      <c r="M532" s="54"/>
      <c r="N532" s="54"/>
      <c r="O532" s="1868" t="s">
        <v>1420</v>
      </c>
      <c r="P532" s="1869"/>
      <c r="Q532" s="1869"/>
      <c r="R532" s="1869"/>
      <c r="S532" s="1869"/>
      <c r="T532" s="1869"/>
      <c r="U532" s="1869"/>
      <c r="V532" s="1869"/>
      <c r="W532" s="1869"/>
      <c r="X532" s="1869"/>
      <c r="Y532" s="1869"/>
      <c r="Z532" s="1869"/>
      <c r="AA532" s="1869"/>
      <c r="AB532" s="70"/>
      <c r="AC532" s="2028" t="s">
        <v>299</v>
      </c>
      <c r="AD532" s="2029"/>
      <c r="AE532" s="2029"/>
      <c r="AF532" s="2029"/>
      <c r="AG532" s="1622" t="s">
        <v>1397</v>
      </c>
      <c r="AH532" s="2041"/>
      <c r="AI532" s="2041"/>
      <c r="AJ532" s="2041"/>
      <c r="AK532" s="2042"/>
      <c r="AL532" s="462"/>
      <c r="AZ532" s="462"/>
      <c r="BA532" s="462"/>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2"/>
      <c r="CV532" s="462"/>
      <c r="CW532" s="462"/>
      <c r="CX532" s="462"/>
      <c r="CY532" s="462"/>
      <c r="CZ532" s="462"/>
      <c r="DA532" s="462"/>
      <c r="DB532" s="462"/>
      <c r="DC532" s="462"/>
      <c r="DD532" s="462"/>
      <c r="DE532" s="462"/>
      <c r="DF532" s="462"/>
    </row>
    <row r="533" spans="2:110" ht="13.15">
      <c r="B533" s="2302"/>
      <c r="C533" s="2303"/>
      <c r="D533" s="2303"/>
      <c r="E533" s="2303"/>
      <c r="F533" s="2303"/>
      <c r="G533" s="2303"/>
      <c r="H533" s="2304"/>
      <c r="I533" s="109" t="s">
        <v>43</v>
      </c>
      <c r="J533" s="18"/>
      <c r="K533" s="18"/>
      <c r="L533" s="18"/>
      <c r="M533" s="18"/>
      <c r="N533" s="18"/>
      <c r="O533" s="18"/>
      <c r="P533" s="18"/>
      <c r="Q533" s="18"/>
      <c r="R533" s="18"/>
      <c r="S533" s="18"/>
      <c r="T533" s="18"/>
      <c r="U533" s="18"/>
      <c r="V533" s="18"/>
      <c r="W533" s="18"/>
      <c r="X533" s="18"/>
      <c r="Y533" s="18"/>
      <c r="Z533" s="18"/>
      <c r="AA533" s="18"/>
      <c r="AB533" s="73"/>
      <c r="AC533" s="2286">
        <v>6</v>
      </c>
      <c r="AD533" s="2166"/>
      <c r="AE533" s="2166"/>
      <c r="AF533" s="2166"/>
      <c r="AG533" s="1623" t="s">
        <v>1397</v>
      </c>
      <c r="AH533" s="2041">
        <v>2019</v>
      </c>
      <c r="AI533" s="2041"/>
      <c r="AJ533" s="2041"/>
      <c r="AK533" s="2042"/>
      <c r="AL533" s="462"/>
      <c r="AZ533" s="46"/>
      <c r="BA533" s="462"/>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2"/>
      <c r="CV533" s="462"/>
      <c r="CW533" s="462"/>
      <c r="CX533" s="462"/>
      <c r="CY533" s="462"/>
      <c r="CZ533" s="462"/>
      <c r="DA533" s="462"/>
      <c r="DB533" s="462"/>
      <c r="DC533" s="462"/>
      <c r="DD533" s="462"/>
      <c r="DE533" s="462"/>
      <c r="DF533" s="462"/>
    </row>
    <row r="534" spans="2:110" ht="13.15">
      <c r="B534" s="2302"/>
      <c r="C534" s="2303"/>
      <c r="D534" s="2303"/>
      <c r="E534" s="2303"/>
      <c r="F534" s="2303"/>
      <c r="G534" s="2303"/>
      <c r="H534" s="2304"/>
      <c r="I534" s="58" t="s">
        <v>1421</v>
      </c>
      <c r="J534" s="59"/>
      <c r="K534" s="59"/>
      <c r="L534" s="59"/>
      <c r="M534" s="59"/>
      <c r="N534" s="59"/>
      <c r="O534" s="59"/>
      <c r="P534" s="59"/>
      <c r="Q534" s="59"/>
      <c r="R534" s="59"/>
      <c r="S534" s="59"/>
      <c r="T534" s="59"/>
      <c r="U534" s="59"/>
      <c r="V534" s="59"/>
      <c r="W534" s="59"/>
      <c r="X534" s="59"/>
      <c r="Y534" s="59"/>
      <c r="Z534" s="59"/>
      <c r="AA534" s="59"/>
      <c r="AB534" s="60"/>
      <c r="AC534" s="2286">
        <v>9</v>
      </c>
      <c r="AD534" s="2166"/>
      <c r="AE534" s="2166"/>
      <c r="AF534" s="2166"/>
      <c r="AG534" s="1635" t="s">
        <v>1397</v>
      </c>
      <c r="AH534" s="2041">
        <v>2019</v>
      </c>
      <c r="AI534" s="2041"/>
      <c r="AJ534" s="2041"/>
      <c r="AK534" s="2042"/>
      <c r="AL534" s="462"/>
      <c r="AZ534" s="46"/>
      <c r="BA534" s="462"/>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2"/>
      <c r="CV534" s="462"/>
      <c r="CW534" s="462"/>
      <c r="CX534" s="462"/>
      <c r="CY534" s="462"/>
      <c r="CZ534" s="462"/>
      <c r="DA534" s="462"/>
      <c r="DB534" s="462"/>
      <c r="DC534" s="462"/>
      <c r="DD534" s="462"/>
      <c r="DE534" s="462"/>
      <c r="DF534" s="462"/>
    </row>
    <row r="535" spans="2:110" ht="13.15">
      <c r="B535" s="2302"/>
      <c r="C535" s="2303"/>
      <c r="D535" s="2303"/>
      <c r="E535" s="2303"/>
      <c r="F535" s="2303"/>
      <c r="G535" s="2303"/>
      <c r="H535" s="2304"/>
      <c r="I535" s="54" t="s">
        <v>1422</v>
      </c>
      <c r="J535" s="54"/>
      <c r="K535" s="54"/>
      <c r="L535" s="54"/>
      <c r="M535" s="54"/>
      <c r="N535" s="54"/>
      <c r="O535" s="2124" t="s">
        <v>1423</v>
      </c>
      <c r="P535" s="1885"/>
      <c r="Q535" s="1885"/>
      <c r="R535" s="1885"/>
      <c r="S535" s="1885"/>
      <c r="T535" s="1885"/>
      <c r="U535" s="1885"/>
      <c r="V535" s="1885"/>
      <c r="W535" s="1885"/>
      <c r="X535" s="1885"/>
      <c r="Y535" s="1885"/>
      <c r="Z535" s="1885"/>
      <c r="AA535" s="1885"/>
      <c r="AB535" s="462"/>
      <c r="AC535" s="2286" t="s">
        <v>299</v>
      </c>
      <c r="AD535" s="2166"/>
      <c r="AE535" s="2166"/>
      <c r="AF535" s="2166"/>
      <c r="AG535" s="1623" t="s">
        <v>1397</v>
      </c>
      <c r="AH535" s="2041"/>
      <c r="AI535" s="2041"/>
      <c r="AJ535" s="2041"/>
      <c r="AK535" s="2042"/>
      <c r="AL535" s="462"/>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2"/>
      <c r="CV535" s="462"/>
      <c r="CW535" s="462"/>
      <c r="CX535" s="462"/>
      <c r="CY535" s="462"/>
      <c r="CZ535" s="462"/>
      <c r="DA535" s="462"/>
      <c r="DB535" s="462"/>
      <c r="DC535" s="462"/>
      <c r="DD535" s="462"/>
      <c r="DE535" s="462"/>
      <c r="DF535" s="462"/>
    </row>
    <row r="536" spans="2:110" ht="13.15">
      <c r="B536" s="2302"/>
      <c r="C536" s="2303"/>
      <c r="D536" s="2303"/>
      <c r="E536" s="2303"/>
      <c r="F536" s="2303"/>
      <c r="G536" s="2303"/>
      <c r="H536" s="2304"/>
      <c r="I536" s="18" t="s">
        <v>43</v>
      </c>
      <c r="J536" s="18"/>
      <c r="K536" s="18"/>
      <c r="L536" s="18"/>
      <c r="M536" s="18"/>
      <c r="N536" s="18"/>
      <c r="O536" s="18"/>
      <c r="P536" s="18"/>
      <c r="Q536" s="18"/>
      <c r="R536" s="18"/>
      <c r="S536" s="18"/>
      <c r="T536" s="18"/>
      <c r="U536" s="18"/>
      <c r="V536" s="18"/>
      <c r="W536" s="18"/>
      <c r="X536" s="18"/>
      <c r="Y536" s="18"/>
      <c r="Z536" s="462"/>
      <c r="AA536" s="462"/>
      <c r="AB536" s="462"/>
      <c r="AC536" s="2286">
        <v>3</v>
      </c>
      <c r="AD536" s="2166"/>
      <c r="AE536" s="2166"/>
      <c r="AF536" s="2166"/>
      <c r="AG536" s="1623" t="s">
        <v>1397</v>
      </c>
      <c r="AH536" s="2041">
        <v>2019</v>
      </c>
      <c r="AI536" s="2041"/>
      <c r="AJ536" s="2041"/>
      <c r="AK536" s="2042"/>
      <c r="AL536" s="462"/>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2"/>
      <c r="CV536" s="462"/>
      <c r="CW536" s="462"/>
      <c r="CX536" s="462"/>
      <c r="CY536" s="462"/>
      <c r="CZ536" s="462"/>
      <c r="DA536" s="462"/>
      <c r="DB536" s="462"/>
      <c r="DC536" s="462"/>
      <c r="DD536" s="462"/>
      <c r="DE536" s="462"/>
      <c r="DF536" s="462"/>
    </row>
    <row r="537" spans="2:110" ht="13.15">
      <c r="B537" s="2302"/>
      <c r="C537" s="2303"/>
      <c r="D537" s="2303"/>
      <c r="E537" s="2303"/>
      <c r="F537" s="2303"/>
      <c r="G537" s="2303"/>
      <c r="H537" s="2304"/>
      <c r="I537" s="59" t="s">
        <v>1421</v>
      </c>
      <c r="J537" s="59"/>
      <c r="K537" s="59"/>
      <c r="L537" s="59"/>
      <c r="M537" s="59"/>
      <c r="N537" s="59"/>
      <c r="O537" s="59"/>
      <c r="P537" s="59"/>
      <c r="Q537" s="59"/>
      <c r="R537" s="59"/>
      <c r="S537" s="59"/>
      <c r="T537" s="59"/>
      <c r="U537" s="59"/>
      <c r="V537" s="59"/>
      <c r="W537" s="59"/>
      <c r="X537" s="59"/>
      <c r="Y537" s="59"/>
      <c r="Z537" s="59"/>
      <c r="AA537" s="59"/>
      <c r="AB537" s="59"/>
      <c r="AC537" s="2286">
        <v>10</v>
      </c>
      <c r="AD537" s="2166"/>
      <c r="AE537" s="2166"/>
      <c r="AF537" s="2166"/>
      <c r="AG537" s="1635" t="s">
        <v>1397</v>
      </c>
      <c r="AH537" s="2041">
        <v>2019</v>
      </c>
      <c r="AI537" s="2041"/>
      <c r="AJ537" s="2041"/>
      <c r="AK537" s="2042"/>
      <c r="AL537" s="462"/>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2"/>
      <c r="CV537" s="462"/>
      <c r="CW537" s="462"/>
      <c r="CX537" s="462"/>
      <c r="CY537" s="462"/>
      <c r="CZ537" s="462"/>
      <c r="DA537" s="462"/>
      <c r="DB537" s="462"/>
      <c r="DC537" s="462"/>
      <c r="DD537" s="462"/>
      <c r="DE537" s="462"/>
      <c r="DF537" s="462"/>
    </row>
    <row r="538" spans="2:110" ht="13.15">
      <c r="B538" s="2302"/>
      <c r="C538" s="2303"/>
      <c r="D538" s="2303"/>
      <c r="E538" s="2303"/>
      <c r="F538" s="2303"/>
      <c r="G538" s="2303"/>
      <c r="H538" s="2304"/>
      <c r="I538" s="54" t="s">
        <v>1422</v>
      </c>
      <c r="J538" s="54"/>
      <c r="K538" s="54"/>
      <c r="L538" s="54"/>
      <c r="M538" s="54"/>
      <c r="N538" s="54"/>
      <c r="O538" s="2124" t="s">
        <v>1424</v>
      </c>
      <c r="P538" s="1885"/>
      <c r="Q538" s="1885"/>
      <c r="R538" s="1885"/>
      <c r="S538" s="1885"/>
      <c r="T538" s="1885"/>
      <c r="U538" s="1885"/>
      <c r="V538" s="1885"/>
      <c r="W538" s="1885"/>
      <c r="X538" s="1885"/>
      <c r="Y538" s="1885"/>
      <c r="Z538" s="1885"/>
      <c r="AA538" s="1885"/>
      <c r="AB538" s="462"/>
      <c r="AC538" s="2286" t="s">
        <v>299</v>
      </c>
      <c r="AD538" s="2166"/>
      <c r="AE538" s="2166"/>
      <c r="AF538" s="2166"/>
      <c r="AG538" s="1623" t="s">
        <v>1397</v>
      </c>
      <c r="AH538" s="2041"/>
      <c r="AI538" s="2041"/>
      <c r="AJ538" s="2041"/>
      <c r="AK538" s="2042"/>
      <c r="AL538" s="462"/>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15">
      <c r="B539" s="2302"/>
      <c r="C539" s="2303"/>
      <c r="D539" s="2303"/>
      <c r="E539" s="2303"/>
      <c r="F539" s="2303"/>
      <c r="G539" s="2303"/>
      <c r="H539" s="2304"/>
      <c r="I539" s="18" t="s">
        <v>43</v>
      </c>
      <c r="J539" s="18"/>
      <c r="K539" s="18"/>
      <c r="L539" s="18"/>
      <c r="M539" s="18"/>
      <c r="N539" s="18"/>
      <c r="O539" s="18"/>
      <c r="P539" s="18"/>
      <c r="Q539" s="18"/>
      <c r="R539" s="18"/>
      <c r="S539" s="18"/>
      <c r="T539" s="18"/>
      <c r="U539" s="18"/>
      <c r="V539" s="18"/>
      <c r="W539" s="18"/>
      <c r="X539" s="18"/>
      <c r="Y539" s="18"/>
      <c r="Z539" s="462"/>
      <c r="AA539" s="462"/>
      <c r="AB539" s="462"/>
      <c r="AC539" s="2286">
        <v>7</v>
      </c>
      <c r="AD539" s="2166"/>
      <c r="AE539" s="2166"/>
      <c r="AF539" s="2166"/>
      <c r="AG539" s="1623" t="s">
        <v>1397</v>
      </c>
      <c r="AH539" s="2041">
        <v>2020</v>
      </c>
      <c r="AI539" s="2041"/>
      <c r="AJ539" s="2041"/>
      <c r="AK539" s="2042"/>
      <c r="AL539" s="462"/>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15">
      <c r="B540" s="2302"/>
      <c r="C540" s="2303"/>
      <c r="D540" s="2303"/>
      <c r="E540" s="2303"/>
      <c r="F540" s="2303"/>
      <c r="G540" s="2303"/>
      <c r="H540" s="2304"/>
      <c r="I540" s="59" t="s">
        <v>1421</v>
      </c>
      <c r="J540" s="59"/>
      <c r="K540" s="59"/>
      <c r="L540" s="59"/>
      <c r="M540" s="59"/>
      <c r="N540" s="59"/>
      <c r="O540" s="59"/>
      <c r="P540" s="59"/>
      <c r="Q540" s="59"/>
      <c r="R540" s="59"/>
      <c r="S540" s="59"/>
      <c r="T540" s="59"/>
      <c r="U540" s="59"/>
      <c r="V540" s="59"/>
      <c r="W540" s="59"/>
      <c r="X540" s="59"/>
      <c r="Y540" s="59"/>
      <c r="Z540" s="59"/>
      <c r="AA540" s="59"/>
      <c r="AB540" s="59"/>
      <c r="AC540" s="2286">
        <v>4</v>
      </c>
      <c r="AD540" s="2166"/>
      <c r="AE540" s="2166"/>
      <c r="AF540" s="2166"/>
      <c r="AG540" s="1635" t="s">
        <v>1397</v>
      </c>
      <c r="AH540" s="2041">
        <v>2021</v>
      </c>
      <c r="AI540" s="2041"/>
      <c r="AJ540" s="2041"/>
      <c r="AK540" s="2042"/>
      <c r="AL540" s="462"/>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15">
      <c r="B541" s="2302"/>
      <c r="C541" s="2303"/>
      <c r="D541" s="2303"/>
      <c r="E541" s="2303"/>
      <c r="F541" s="2303"/>
      <c r="G541" s="2303"/>
      <c r="H541" s="2304"/>
      <c r="I541" s="54" t="s">
        <v>1422</v>
      </c>
      <c r="J541" s="54"/>
      <c r="K541" s="54"/>
      <c r="L541" s="54"/>
      <c r="M541" s="54"/>
      <c r="N541" s="54"/>
      <c r="O541" s="1885" t="s">
        <v>1309</v>
      </c>
      <c r="P541" s="1885"/>
      <c r="Q541" s="1885"/>
      <c r="R541" s="1885"/>
      <c r="S541" s="1885"/>
      <c r="T541" s="1885"/>
      <c r="U541" s="1885"/>
      <c r="V541" s="1885"/>
      <c r="W541" s="1885"/>
      <c r="X541" s="1885"/>
      <c r="Y541" s="1885"/>
      <c r="Z541" s="1885"/>
      <c r="AA541" s="1885"/>
      <c r="AB541" s="462"/>
      <c r="AC541" s="2286" t="s">
        <v>299</v>
      </c>
      <c r="AD541" s="2166"/>
      <c r="AE541" s="2166"/>
      <c r="AF541" s="2166"/>
      <c r="AG541" s="1623" t="s">
        <v>1397</v>
      </c>
      <c r="AH541" s="2041"/>
      <c r="AI541" s="2041"/>
      <c r="AJ541" s="2041"/>
      <c r="AK541" s="2042"/>
      <c r="AL541" s="462"/>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15">
      <c r="B542" s="2302"/>
      <c r="C542" s="2303"/>
      <c r="D542" s="2303"/>
      <c r="E542" s="2303"/>
      <c r="F542" s="2303"/>
      <c r="G542" s="2303"/>
      <c r="H542" s="2304"/>
      <c r="I542" s="18" t="s">
        <v>43</v>
      </c>
      <c r="J542" s="18"/>
      <c r="K542" s="18"/>
      <c r="L542" s="18"/>
      <c r="M542" s="18"/>
      <c r="N542" s="18"/>
      <c r="O542" s="18"/>
      <c r="P542" s="18"/>
      <c r="Q542" s="18"/>
      <c r="R542" s="18"/>
      <c r="S542" s="18"/>
      <c r="T542" s="18"/>
      <c r="U542" s="18"/>
      <c r="V542" s="18"/>
      <c r="W542" s="18"/>
      <c r="X542" s="18"/>
      <c r="Y542" s="18"/>
      <c r="Z542" s="462"/>
      <c r="AA542" s="462"/>
      <c r="AB542" s="462"/>
      <c r="AC542" s="2286" t="s">
        <v>299</v>
      </c>
      <c r="AD542" s="2166"/>
      <c r="AE542" s="2166"/>
      <c r="AF542" s="2166"/>
      <c r="AG542" s="1623" t="s">
        <v>1397</v>
      </c>
      <c r="AH542" s="2041"/>
      <c r="AI542" s="2041"/>
      <c r="AJ542" s="2041"/>
      <c r="AK542" s="2042"/>
      <c r="AL542" s="462"/>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15">
      <c r="B543" s="2302"/>
      <c r="C543" s="2303"/>
      <c r="D543" s="2303"/>
      <c r="E543" s="2303"/>
      <c r="F543" s="2303"/>
      <c r="G543" s="2303"/>
      <c r="H543" s="2304"/>
      <c r="I543" s="59" t="s">
        <v>1421</v>
      </c>
      <c r="J543" s="59"/>
      <c r="K543" s="59"/>
      <c r="L543" s="59"/>
      <c r="M543" s="59"/>
      <c r="N543" s="59"/>
      <c r="O543" s="59"/>
      <c r="P543" s="59"/>
      <c r="Q543" s="59"/>
      <c r="R543" s="59"/>
      <c r="S543" s="59"/>
      <c r="T543" s="59"/>
      <c r="U543" s="59"/>
      <c r="V543" s="59"/>
      <c r="W543" s="59"/>
      <c r="X543" s="59"/>
      <c r="Y543" s="59"/>
      <c r="Z543" s="59"/>
      <c r="AA543" s="59"/>
      <c r="AB543" s="59"/>
      <c r="AC543" s="2286" t="s">
        <v>299</v>
      </c>
      <c r="AD543" s="2166"/>
      <c r="AE543" s="2166"/>
      <c r="AF543" s="2166"/>
      <c r="AG543" s="1635" t="s">
        <v>1397</v>
      </c>
      <c r="AH543" s="2041"/>
      <c r="AI543" s="2041"/>
      <c r="AJ543" s="2041"/>
      <c r="AK543" s="2042"/>
      <c r="AL543" s="462"/>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15">
      <c r="B544" s="2302"/>
      <c r="C544" s="2303"/>
      <c r="D544" s="2303"/>
      <c r="E544" s="2303"/>
      <c r="F544" s="2303"/>
      <c r="G544" s="2303"/>
      <c r="H544" s="2304"/>
      <c r="I544" s="54" t="s">
        <v>1422</v>
      </c>
      <c r="J544" s="54"/>
      <c r="K544" s="54"/>
      <c r="L544" s="54"/>
      <c r="M544" s="54"/>
      <c r="N544" s="54"/>
      <c r="O544" s="1885" t="s">
        <v>1309</v>
      </c>
      <c r="P544" s="1885"/>
      <c r="Q544" s="1885"/>
      <c r="R544" s="1885"/>
      <c r="S544" s="1885"/>
      <c r="T544" s="1885"/>
      <c r="U544" s="1885"/>
      <c r="V544" s="1885"/>
      <c r="W544" s="1885"/>
      <c r="X544" s="1885"/>
      <c r="Y544" s="1885"/>
      <c r="Z544" s="1885"/>
      <c r="AA544" s="1885"/>
      <c r="AB544" s="462"/>
      <c r="AC544" s="2286" t="s">
        <v>299</v>
      </c>
      <c r="AD544" s="2166"/>
      <c r="AE544" s="2166"/>
      <c r="AF544" s="2166"/>
      <c r="AG544" s="1623" t="s">
        <v>1397</v>
      </c>
      <c r="AH544" s="2041"/>
      <c r="AI544" s="2041"/>
      <c r="AJ544" s="2041"/>
      <c r="AK544" s="2042"/>
      <c r="AL544" s="462"/>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15">
      <c r="A545" s="462"/>
      <c r="B545" s="2302"/>
      <c r="C545" s="2303"/>
      <c r="D545" s="2303"/>
      <c r="E545" s="2303"/>
      <c r="F545" s="2303"/>
      <c r="G545" s="2303"/>
      <c r="H545" s="2304"/>
      <c r="I545" s="18" t="s">
        <v>43</v>
      </c>
      <c r="J545" s="18"/>
      <c r="K545" s="18"/>
      <c r="L545" s="18"/>
      <c r="M545" s="18"/>
      <c r="N545" s="18"/>
      <c r="O545" s="18"/>
      <c r="P545" s="18"/>
      <c r="Q545" s="18"/>
      <c r="R545" s="18"/>
      <c r="S545" s="18"/>
      <c r="T545" s="18"/>
      <c r="U545" s="18"/>
      <c r="V545" s="18"/>
      <c r="W545" s="18"/>
      <c r="X545" s="18"/>
      <c r="Y545" s="18"/>
      <c r="Z545" s="462"/>
      <c r="AA545" s="462"/>
      <c r="AB545" s="462"/>
      <c r="AC545" s="2286" t="s">
        <v>299</v>
      </c>
      <c r="AD545" s="2166"/>
      <c r="AE545" s="2166"/>
      <c r="AF545" s="2166"/>
      <c r="AG545" s="1635" t="s">
        <v>1397</v>
      </c>
      <c r="AH545" s="2041"/>
      <c r="AI545" s="2041"/>
      <c r="AJ545" s="2041"/>
      <c r="AK545" s="2042"/>
      <c r="AL545" s="462"/>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15">
      <c r="A546" s="462"/>
      <c r="B546" s="2302"/>
      <c r="C546" s="2303"/>
      <c r="D546" s="2303"/>
      <c r="E546" s="2303"/>
      <c r="F546" s="2303"/>
      <c r="G546" s="2303"/>
      <c r="H546" s="2304"/>
      <c r="I546" s="59" t="s">
        <v>1421</v>
      </c>
      <c r="J546" s="59"/>
      <c r="K546" s="59"/>
      <c r="L546" s="59"/>
      <c r="M546" s="59"/>
      <c r="N546" s="59"/>
      <c r="O546" s="59"/>
      <c r="P546" s="59"/>
      <c r="Q546" s="59"/>
      <c r="R546" s="59"/>
      <c r="S546" s="59"/>
      <c r="T546" s="59"/>
      <c r="U546" s="59"/>
      <c r="V546" s="59"/>
      <c r="W546" s="59"/>
      <c r="X546" s="59"/>
      <c r="Y546" s="59"/>
      <c r="Z546" s="59"/>
      <c r="AA546" s="59"/>
      <c r="AB546" s="59"/>
      <c r="AC546" s="2286" t="s">
        <v>299</v>
      </c>
      <c r="AD546" s="2166"/>
      <c r="AE546" s="2166"/>
      <c r="AF546" s="2166"/>
      <c r="AG546" s="1623" t="s">
        <v>1397</v>
      </c>
      <c r="AH546" s="2041"/>
      <c r="AI546" s="2041"/>
      <c r="AJ546" s="2041"/>
      <c r="AK546" s="2042"/>
      <c r="AL546" s="462"/>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15">
      <c r="A547" s="462"/>
      <c r="B547" s="2302"/>
      <c r="C547" s="2303"/>
      <c r="D547" s="2303"/>
      <c r="E547" s="2303"/>
      <c r="F547" s="2303"/>
      <c r="G547" s="2303"/>
      <c r="H547" s="2304"/>
      <c r="I547" s="54" t="s">
        <v>1422</v>
      </c>
      <c r="J547" s="54"/>
      <c r="K547" s="54"/>
      <c r="L547" s="54"/>
      <c r="M547" s="54"/>
      <c r="N547" s="54"/>
      <c r="O547" s="1885" t="s">
        <v>1309</v>
      </c>
      <c r="P547" s="1885"/>
      <c r="Q547" s="1885"/>
      <c r="R547" s="1885"/>
      <c r="S547" s="1885"/>
      <c r="T547" s="1885"/>
      <c r="U547" s="1885"/>
      <c r="V547" s="1885"/>
      <c r="W547" s="1885"/>
      <c r="X547" s="1885"/>
      <c r="Y547" s="1885"/>
      <c r="Z547" s="1885"/>
      <c r="AA547" s="1885"/>
      <c r="AB547" s="462"/>
      <c r="AC547" s="2286" t="s">
        <v>299</v>
      </c>
      <c r="AD547" s="2166"/>
      <c r="AE547" s="2166"/>
      <c r="AF547" s="2166"/>
      <c r="AG547" s="1635" t="s">
        <v>1397</v>
      </c>
      <c r="AH547" s="2041"/>
      <c r="AI547" s="2041"/>
      <c r="AJ547" s="2041"/>
      <c r="AK547" s="2042"/>
      <c r="AL547" s="462"/>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15">
      <c r="A548" s="462"/>
      <c r="B548" s="2302"/>
      <c r="C548" s="2303"/>
      <c r="D548" s="2303"/>
      <c r="E548" s="2303"/>
      <c r="F548" s="2303"/>
      <c r="G548" s="2303"/>
      <c r="H548" s="2304"/>
      <c r="I548" s="18" t="s">
        <v>43</v>
      </c>
      <c r="J548" s="18"/>
      <c r="K548" s="18"/>
      <c r="L548" s="18"/>
      <c r="M548" s="18"/>
      <c r="N548" s="18"/>
      <c r="O548" s="18"/>
      <c r="P548" s="18"/>
      <c r="Q548" s="18"/>
      <c r="R548" s="18"/>
      <c r="S548" s="18"/>
      <c r="T548" s="18"/>
      <c r="U548" s="18"/>
      <c r="V548" s="18"/>
      <c r="W548" s="18"/>
      <c r="X548" s="18"/>
      <c r="Y548" s="18"/>
      <c r="Z548" s="462"/>
      <c r="AA548" s="462"/>
      <c r="AB548" s="462"/>
      <c r="AC548" s="2286" t="s">
        <v>299</v>
      </c>
      <c r="AD548" s="2166"/>
      <c r="AE548" s="2166"/>
      <c r="AF548" s="2166"/>
      <c r="AG548" s="1623" t="s">
        <v>1397</v>
      </c>
      <c r="AH548" s="2041"/>
      <c r="AI548" s="2041"/>
      <c r="AJ548" s="2041"/>
      <c r="AK548" s="2042"/>
      <c r="AL548" s="462"/>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15">
      <c r="A549" s="462"/>
      <c r="B549" s="2302"/>
      <c r="C549" s="2303"/>
      <c r="D549" s="2303"/>
      <c r="E549" s="2303"/>
      <c r="F549" s="2303"/>
      <c r="G549" s="2303"/>
      <c r="H549" s="2304"/>
      <c r="I549" s="59" t="s">
        <v>1421</v>
      </c>
      <c r="J549" s="59"/>
      <c r="K549" s="59"/>
      <c r="L549" s="59"/>
      <c r="M549" s="59"/>
      <c r="N549" s="59"/>
      <c r="O549" s="59"/>
      <c r="P549" s="59"/>
      <c r="Q549" s="59"/>
      <c r="R549" s="59"/>
      <c r="S549" s="59"/>
      <c r="T549" s="59"/>
      <c r="U549" s="59"/>
      <c r="V549" s="59"/>
      <c r="W549" s="59"/>
      <c r="X549" s="59"/>
      <c r="Y549" s="59"/>
      <c r="Z549" s="59"/>
      <c r="AA549" s="59"/>
      <c r="AB549" s="59"/>
      <c r="AC549" s="2286" t="s">
        <v>299</v>
      </c>
      <c r="AD549" s="2166"/>
      <c r="AE549" s="2166"/>
      <c r="AF549" s="2166"/>
      <c r="AG549" s="1635" t="s">
        <v>1397</v>
      </c>
      <c r="AH549" s="2041"/>
      <c r="AI549" s="2041"/>
      <c r="AJ549" s="2041"/>
      <c r="AK549" s="2042"/>
      <c r="AL549" s="462"/>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15">
      <c r="A550" s="462"/>
      <c r="B550" s="2302"/>
      <c r="C550" s="2303"/>
      <c r="D550" s="2303"/>
      <c r="E550" s="2303"/>
      <c r="F550" s="2303"/>
      <c r="G550" s="2303"/>
      <c r="H550" s="2304"/>
      <c r="I550" s="54" t="s">
        <v>1425</v>
      </c>
      <c r="J550" s="54"/>
      <c r="K550" s="54"/>
      <c r="L550" s="54"/>
      <c r="M550" s="54"/>
      <c r="N550" s="54"/>
      <c r="O550" s="54"/>
      <c r="P550" s="54"/>
      <c r="Q550" s="54"/>
      <c r="R550" s="54"/>
      <c r="S550" s="54"/>
      <c r="T550" s="54"/>
      <c r="U550" s="54"/>
      <c r="V550" s="54"/>
      <c r="W550" s="54"/>
      <c r="X550" s="18"/>
      <c r="Y550" s="18"/>
      <c r="Z550" s="462"/>
      <c r="AA550" s="462"/>
      <c r="AB550" s="462"/>
      <c r="AC550" s="2286">
        <v>12</v>
      </c>
      <c r="AD550" s="2166"/>
      <c r="AE550" s="2166"/>
      <c r="AF550" s="2166"/>
      <c r="AG550" s="1635" t="s">
        <v>1397</v>
      </c>
      <c r="AH550" s="2041">
        <v>2021</v>
      </c>
      <c r="AI550" s="2041"/>
      <c r="AJ550" s="2041"/>
      <c r="AK550" s="2042"/>
      <c r="AL550" s="462"/>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15">
      <c r="A551" s="462"/>
      <c r="B551" s="2302"/>
      <c r="C551" s="2303"/>
      <c r="D551" s="2303"/>
      <c r="E551" s="2303"/>
      <c r="F551" s="2303"/>
      <c r="G551" s="2303"/>
      <c r="H551" s="2304"/>
      <c r="I551" s="18" t="s">
        <v>1426</v>
      </c>
      <c r="J551" s="18"/>
      <c r="K551" s="18"/>
      <c r="L551" s="18"/>
      <c r="M551" s="18"/>
      <c r="N551" s="18"/>
      <c r="O551" s="18"/>
      <c r="P551" s="18"/>
      <c r="Q551" s="18"/>
      <c r="R551" s="18"/>
      <c r="S551" s="18"/>
      <c r="T551" s="18"/>
      <c r="U551" s="18"/>
      <c r="V551" s="18"/>
      <c r="W551" s="18"/>
      <c r="X551" s="18"/>
      <c r="Y551" s="18"/>
      <c r="Z551" s="462"/>
      <c r="AA551" s="462"/>
      <c r="AB551" s="462"/>
      <c r="AC551" s="2286">
        <v>12</v>
      </c>
      <c r="AD551" s="2166"/>
      <c r="AE551" s="2166"/>
      <c r="AF551" s="2166"/>
      <c r="AG551" s="1623" t="s">
        <v>1397</v>
      </c>
      <c r="AH551" s="2041">
        <v>2021</v>
      </c>
      <c r="AI551" s="2041"/>
      <c r="AJ551" s="2041"/>
      <c r="AK551" s="2042"/>
      <c r="AL551" s="462"/>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15">
      <c r="A552" s="462"/>
      <c r="B552" s="2302"/>
      <c r="C552" s="2303"/>
      <c r="D552" s="2303"/>
      <c r="E552" s="2303"/>
      <c r="F552" s="2303"/>
      <c r="G552" s="2303"/>
      <c r="H552" s="2304"/>
      <c r="I552" s="18" t="s">
        <v>1427</v>
      </c>
      <c r="J552" s="18"/>
      <c r="K552" s="18"/>
      <c r="L552" s="18"/>
      <c r="M552" s="18"/>
      <c r="N552" s="18"/>
      <c r="O552" s="18"/>
      <c r="P552" s="18"/>
      <c r="Q552" s="18"/>
      <c r="R552" s="18"/>
      <c r="S552" s="18"/>
      <c r="T552" s="18"/>
      <c r="U552" s="18"/>
      <c r="V552" s="18"/>
      <c r="W552" s="18"/>
      <c r="X552" s="18"/>
      <c r="Y552" s="18"/>
      <c r="Z552" s="462"/>
      <c r="AA552" s="462"/>
      <c r="AB552" s="462"/>
      <c r="AC552" s="2286">
        <v>6</v>
      </c>
      <c r="AD552" s="2166"/>
      <c r="AE552" s="2166"/>
      <c r="AF552" s="2166"/>
      <c r="AG552" s="1635" t="s">
        <v>1397</v>
      </c>
      <c r="AH552" s="2041">
        <v>2023</v>
      </c>
      <c r="AI552" s="2041"/>
      <c r="AJ552" s="2041"/>
      <c r="AK552" s="2042"/>
      <c r="AL552" s="462"/>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15">
      <c r="A553" s="462"/>
      <c r="B553" s="2302"/>
      <c r="C553" s="2303"/>
      <c r="D553" s="2303"/>
      <c r="E553" s="2303"/>
      <c r="F553" s="2303"/>
      <c r="G553" s="2303"/>
      <c r="H553" s="2304"/>
      <c r="I553" s="18" t="s">
        <v>1428</v>
      </c>
      <c r="J553" s="18"/>
      <c r="K553" s="18"/>
      <c r="L553" s="18"/>
      <c r="M553" s="18"/>
      <c r="N553" s="18"/>
      <c r="O553" s="18"/>
      <c r="P553" s="18"/>
      <c r="Q553" s="18"/>
      <c r="R553" s="18"/>
      <c r="S553" s="18"/>
      <c r="T553" s="18"/>
      <c r="U553" s="18"/>
      <c r="V553" s="18"/>
      <c r="W553" s="18"/>
      <c r="X553" s="18"/>
      <c r="Y553" s="18"/>
      <c r="Z553" s="462"/>
      <c r="AA553" s="462"/>
      <c r="AB553" s="462"/>
      <c r="AC553" s="2286">
        <v>9</v>
      </c>
      <c r="AD553" s="2166"/>
      <c r="AE553" s="2166"/>
      <c r="AF553" s="2166"/>
      <c r="AG553" s="1635" t="s">
        <v>1397</v>
      </c>
      <c r="AH553" s="2041">
        <v>2023</v>
      </c>
      <c r="AI553" s="2041"/>
      <c r="AJ553" s="2041"/>
      <c r="AK553" s="2042"/>
      <c r="AL553" s="462"/>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15">
      <c r="A554" s="462"/>
      <c r="B554" s="2305"/>
      <c r="C554" s="2306"/>
      <c r="D554" s="2306"/>
      <c r="E554" s="2306"/>
      <c r="F554" s="2306"/>
      <c r="G554" s="2306"/>
      <c r="H554" s="2307"/>
      <c r="I554" s="59" t="s">
        <v>1429</v>
      </c>
      <c r="J554" s="59"/>
      <c r="K554" s="59"/>
      <c r="L554" s="59"/>
      <c r="M554" s="59"/>
      <c r="N554" s="59"/>
      <c r="O554" s="59"/>
      <c r="P554" s="59"/>
      <c r="Q554" s="59"/>
      <c r="R554" s="59"/>
      <c r="S554" s="59"/>
      <c r="T554" s="59"/>
      <c r="U554" s="59"/>
      <c r="V554" s="59"/>
      <c r="W554" s="59"/>
      <c r="X554" s="59"/>
      <c r="Y554" s="59"/>
      <c r="Z554" s="59"/>
      <c r="AA554" s="59"/>
      <c r="AB554" s="59"/>
      <c r="AC554" s="2286">
        <v>12</v>
      </c>
      <c r="AD554" s="2166"/>
      <c r="AE554" s="2166"/>
      <c r="AF554" s="2166"/>
      <c r="AG554" s="1635" t="s">
        <v>1397</v>
      </c>
      <c r="AH554" s="2041">
        <v>2023</v>
      </c>
      <c r="AI554" s="2041"/>
      <c r="AJ554" s="2041"/>
      <c r="AK554" s="2042"/>
      <c r="AL554" s="462"/>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15">
      <c r="A555" s="462"/>
      <c r="B555" s="606"/>
      <c r="C555" s="1645"/>
      <c r="D555" s="1645"/>
      <c r="E555" s="1645"/>
      <c r="F555" s="1645"/>
      <c r="G555" s="1645"/>
      <c r="H555" s="1645"/>
      <c r="I555" s="18"/>
      <c r="J555" s="18"/>
      <c r="K555" s="18"/>
      <c r="L555" s="18"/>
      <c r="M555" s="18"/>
      <c r="N555" s="18"/>
      <c r="O555" s="18"/>
      <c r="P555" s="18"/>
      <c r="Q555" s="18"/>
      <c r="R555" s="18"/>
      <c r="S555" s="18"/>
      <c r="T555" s="18"/>
      <c r="U555" s="18"/>
      <c r="V555" s="18"/>
      <c r="W555" s="18"/>
      <c r="X555" s="18"/>
      <c r="Y555" s="18"/>
      <c r="Z555" s="18"/>
      <c r="AA555" s="18"/>
      <c r="AB555" s="1645"/>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2"/>
      <c r="BA555" s="462"/>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9" t="s">
        <v>1430</v>
      </c>
      <c r="B556" s="1699"/>
      <c r="C556" s="1699"/>
      <c r="D556" s="1699"/>
      <c r="E556" s="1699"/>
      <c r="F556" s="1699"/>
      <c r="G556" s="1699"/>
      <c r="H556" s="1699"/>
      <c r="I556" s="1699"/>
      <c r="J556" s="1699"/>
      <c r="K556" s="1699"/>
      <c r="L556" s="1699"/>
      <c r="M556" s="1699"/>
      <c r="N556" s="1699"/>
      <c r="O556" s="1699"/>
      <c r="P556" s="1699"/>
      <c r="Q556" s="1699"/>
      <c r="R556" s="1699"/>
      <c r="S556" s="1699"/>
      <c r="T556" s="1699"/>
      <c r="U556" s="1699"/>
      <c r="V556" s="1699"/>
      <c r="W556" s="1699"/>
      <c r="X556" s="1699"/>
      <c r="Y556" s="1699"/>
      <c r="Z556" s="1699"/>
      <c r="AA556" s="1699"/>
      <c r="AB556" s="1699"/>
      <c r="AC556" s="1699"/>
      <c r="AD556" s="1699"/>
      <c r="AE556" s="1699"/>
      <c r="AF556" s="1699"/>
      <c r="AG556" s="1699"/>
      <c r="AH556" s="1699"/>
      <c r="AI556" s="1699"/>
      <c r="AJ556" s="1699"/>
      <c r="AK556" s="1699"/>
      <c r="AL556" s="1699"/>
      <c r="AM556" s="1699"/>
      <c r="AN556" s="1699"/>
      <c r="AO556" s="1699"/>
      <c r="AP556" s="1699"/>
      <c r="AQ556" s="1699"/>
      <c r="AR556" s="1699"/>
      <c r="AS556" s="1699"/>
      <c r="AT556" s="1202"/>
      <c r="AU556" s="1202"/>
      <c r="AV556" s="1202"/>
      <c r="AW556" s="1202"/>
      <c r="AX556" s="1202"/>
      <c r="AY556" s="1202"/>
      <c r="AZ556" s="462"/>
      <c r="BA556" s="462"/>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9"/>
      <c r="B557" s="1699"/>
      <c r="C557" s="1699"/>
      <c r="D557" s="1699"/>
      <c r="E557" s="1699"/>
      <c r="F557" s="1699"/>
      <c r="G557" s="1699"/>
      <c r="H557" s="1699"/>
      <c r="I557" s="1699"/>
      <c r="J557" s="1699"/>
      <c r="K557" s="1699"/>
      <c r="L557" s="1699"/>
      <c r="M557" s="1699"/>
      <c r="N557" s="1699"/>
      <c r="O557" s="1699"/>
      <c r="P557" s="1699"/>
      <c r="Q557" s="1699"/>
      <c r="R557" s="1699"/>
      <c r="S557" s="1699"/>
      <c r="T557" s="1699"/>
      <c r="U557" s="1699"/>
      <c r="V557" s="1699"/>
      <c r="W557" s="1699"/>
      <c r="X557" s="1699"/>
      <c r="Y557" s="1699"/>
      <c r="Z557" s="1699"/>
      <c r="AA557" s="1699"/>
      <c r="AB557" s="1699"/>
      <c r="AC557" s="1699"/>
      <c r="AD557" s="1699"/>
      <c r="AE557" s="1699"/>
      <c r="AF557" s="1699"/>
      <c r="AG557" s="1699"/>
      <c r="AH557" s="1699"/>
      <c r="AI557" s="1699"/>
      <c r="AJ557" s="1699"/>
      <c r="AK557" s="1699"/>
      <c r="AL557" s="1699"/>
      <c r="AM557" s="1699"/>
      <c r="AN557" s="1699"/>
      <c r="AO557" s="1699"/>
      <c r="AP557" s="1699"/>
      <c r="AQ557" s="1699"/>
      <c r="AR557" s="1699"/>
      <c r="AS557" s="1699"/>
      <c r="AT557" s="1202"/>
      <c r="AU557" s="1202"/>
      <c r="AV557" s="1202"/>
      <c r="AW557" s="1202"/>
      <c r="AX557" s="1202"/>
      <c r="AY557" s="1202"/>
      <c r="AZ557" s="462"/>
      <c r="BA557" s="462"/>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Z558" s="462"/>
      <c r="BA558" s="462"/>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15">
      <c r="A559" s="39" t="s">
        <v>934</v>
      </c>
      <c r="B559" s="39"/>
      <c r="C559" s="39" t="s">
        <v>171</v>
      </c>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Z559" s="462"/>
      <c r="BA559" s="462"/>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15">
      <c r="A560" s="39"/>
      <c r="B560" s="39"/>
      <c r="C560" s="39"/>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Z560" s="462"/>
      <c r="BA560" s="462"/>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15">
      <c r="A561" s="39"/>
      <c r="B561" s="39"/>
      <c r="C561" s="39"/>
      <c r="D561" s="38" t="s">
        <v>1431</v>
      </c>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Z561" s="462"/>
      <c r="BA561" s="462"/>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15">
      <c r="A562" s="462"/>
      <c r="B562" s="601"/>
      <c r="C562" s="462"/>
      <c r="D562" s="462"/>
      <c r="E562" s="462"/>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2"/>
      <c r="AH562" s="462"/>
      <c r="AI562" s="462"/>
      <c r="AJ562" s="462"/>
      <c r="AK562" s="462"/>
      <c r="AL562" s="462"/>
      <c r="AZ562" s="462"/>
      <c r="BA562" s="462"/>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2"/>
      <c r="B563" s="2311" t="s">
        <v>1432</v>
      </c>
      <c r="C563" s="1897"/>
      <c r="D563" s="1897"/>
      <c r="E563" s="1897"/>
      <c r="F563" s="1897"/>
      <c r="G563" s="1897"/>
      <c r="H563" s="1897"/>
      <c r="I563" s="1897"/>
      <c r="J563" s="1897"/>
      <c r="K563" s="1897"/>
      <c r="L563" s="1897"/>
      <c r="M563" s="1897"/>
      <c r="N563" s="1897"/>
      <c r="O563" s="1897"/>
      <c r="P563" s="1898"/>
      <c r="Q563" s="2311" t="s">
        <v>1433</v>
      </c>
      <c r="R563" s="2312"/>
      <c r="S563" s="2313"/>
      <c r="T563" s="2311" t="s">
        <v>1434</v>
      </c>
      <c r="U563" s="2312"/>
      <c r="V563" s="2313"/>
      <c r="W563" s="2311" t="s">
        <v>1435</v>
      </c>
      <c r="X563" s="2312"/>
      <c r="Y563" s="2313"/>
      <c r="Z563" s="2311" t="s">
        <v>1436</v>
      </c>
      <c r="AA563" s="2312"/>
      <c r="AB563" s="2312"/>
      <c r="AC563" s="2312"/>
      <c r="AD563" s="2312"/>
      <c r="AE563" s="2311" t="s">
        <v>1437</v>
      </c>
      <c r="AF563" s="2312"/>
      <c r="AG563" s="2312"/>
      <c r="AH563" s="2313"/>
      <c r="AI563" s="2311" t="s">
        <v>1438</v>
      </c>
      <c r="AJ563" s="2312"/>
      <c r="AK563" s="2312"/>
      <c r="AL563" s="2313"/>
      <c r="AM563" s="2311" t="s">
        <v>1439</v>
      </c>
      <c r="AN563" s="2312"/>
      <c r="AO563" s="2312"/>
      <c r="AP563" s="2312"/>
      <c r="AQ563" s="2312"/>
      <c r="AR563" s="2312"/>
      <c r="AS563" s="2313"/>
      <c r="AZ563" s="462"/>
      <c r="BA563" s="462"/>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2"/>
      <c r="B564" s="61" t="s">
        <v>17</v>
      </c>
      <c r="C564" s="1868" t="s">
        <v>1440</v>
      </c>
      <c r="D564" s="1868"/>
      <c r="E564" s="1868"/>
      <c r="F564" s="1868"/>
      <c r="G564" s="1868"/>
      <c r="H564" s="1868"/>
      <c r="I564" s="1868"/>
      <c r="J564" s="1868"/>
      <c r="K564" s="1868"/>
      <c r="L564" s="1868"/>
      <c r="M564" s="1868"/>
      <c r="N564" s="1868"/>
      <c r="O564" s="1868"/>
      <c r="P564" s="1912"/>
      <c r="Q564" s="1877">
        <v>24</v>
      </c>
      <c r="R564" s="1877"/>
      <c r="S564" s="1878"/>
      <c r="T564" s="1876"/>
      <c r="U564" s="1877"/>
      <c r="V564" s="1878"/>
      <c r="W564" s="2333">
        <v>0.04</v>
      </c>
      <c r="X564" s="2334"/>
      <c r="Y564" s="2335"/>
      <c r="Z564" s="2332" t="s">
        <v>1441</v>
      </c>
      <c r="AA564" s="2332"/>
      <c r="AB564" s="2332"/>
      <c r="AC564" s="2332"/>
      <c r="AD564" s="2332"/>
      <c r="AE564" s="2326"/>
      <c r="AF564" s="2327"/>
      <c r="AG564" s="2327"/>
      <c r="AH564" s="2328"/>
      <c r="AI564" s="2329"/>
      <c r="AJ564" s="2330"/>
      <c r="AK564" s="2330"/>
      <c r="AL564" s="2331"/>
      <c r="AM564" s="1858">
        <v>16692427</v>
      </c>
      <c r="AN564" s="1859"/>
      <c r="AO564" s="1859"/>
      <c r="AP564" s="1859"/>
      <c r="AQ564" s="1859"/>
      <c r="AR564" s="1859"/>
      <c r="AS564" s="1860"/>
      <c r="AZ564" s="462"/>
      <c r="BA564" s="462"/>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2"/>
      <c r="B565" s="62" t="s">
        <v>30</v>
      </c>
      <c r="C565" s="1868" t="s">
        <v>1423</v>
      </c>
      <c r="D565" s="1868"/>
      <c r="E565" s="1868"/>
      <c r="F565" s="1868"/>
      <c r="G565" s="1868"/>
      <c r="H565" s="1868"/>
      <c r="I565" s="1868"/>
      <c r="J565" s="1868"/>
      <c r="K565" s="1868"/>
      <c r="L565" s="1868"/>
      <c r="M565" s="1868"/>
      <c r="N565" s="1868"/>
      <c r="O565" s="1868"/>
      <c r="P565" s="1912"/>
      <c r="Q565" s="1876">
        <v>24</v>
      </c>
      <c r="R565" s="1877"/>
      <c r="S565" s="1878"/>
      <c r="T565" s="1876"/>
      <c r="U565" s="1877"/>
      <c r="V565" s="1878"/>
      <c r="W565" s="2333">
        <v>0.05</v>
      </c>
      <c r="X565" s="2334"/>
      <c r="Y565" s="2335"/>
      <c r="Z565" s="2332" t="s">
        <v>1441</v>
      </c>
      <c r="AA565" s="2332"/>
      <c r="AB565" s="2332"/>
      <c r="AC565" s="2332"/>
      <c r="AD565" s="2332"/>
      <c r="AE565" s="2326"/>
      <c r="AF565" s="2327"/>
      <c r="AG565" s="2327"/>
      <c r="AH565" s="2328"/>
      <c r="AI565" s="2329"/>
      <c r="AJ565" s="2330"/>
      <c r="AK565" s="2330"/>
      <c r="AL565" s="2331"/>
      <c r="AM565" s="1858">
        <v>5565000</v>
      </c>
      <c r="AN565" s="1859"/>
      <c r="AO565" s="1859"/>
      <c r="AP565" s="1859"/>
      <c r="AQ565" s="1859"/>
      <c r="AR565" s="1859"/>
      <c r="AS565" s="1860"/>
      <c r="AZ565" s="462"/>
      <c r="BA565" s="462"/>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2"/>
      <c r="B566" s="62" t="s">
        <v>38</v>
      </c>
      <c r="C566" s="1868" t="s">
        <v>1442</v>
      </c>
      <c r="D566" s="1868"/>
      <c r="E566" s="1868"/>
      <c r="F566" s="1868"/>
      <c r="G566" s="1868"/>
      <c r="H566" s="1868"/>
      <c r="I566" s="1868"/>
      <c r="J566" s="1868"/>
      <c r="K566" s="1868"/>
      <c r="L566" s="1868"/>
      <c r="M566" s="1868"/>
      <c r="N566" s="1868"/>
      <c r="O566" s="1868"/>
      <c r="P566" s="1912"/>
      <c r="Q566" s="1876">
        <v>24</v>
      </c>
      <c r="R566" s="1877"/>
      <c r="S566" s="1878"/>
      <c r="T566" s="1876"/>
      <c r="U566" s="1877"/>
      <c r="V566" s="1878"/>
      <c r="W566" s="2333">
        <v>0.03</v>
      </c>
      <c r="X566" s="2334"/>
      <c r="Y566" s="2335"/>
      <c r="Z566" s="2332" t="s">
        <v>299</v>
      </c>
      <c r="AA566" s="2332"/>
      <c r="AB566" s="2332"/>
      <c r="AC566" s="2332"/>
      <c r="AD566" s="2332"/>
      <c r="AE566" s="2326"/>
      <c r="AF566" s="2327"/>
      <c r="AG566" s="2327"/>
      <c r="AH566" s="2328"/>
      <c r="AI566" s="2329"/>
      <c r="AJ566" s="2330"/>
      <c r="AK566" s="2330"/>
      <c r="AL566" s="2331"/>
      <c r="AM566" s="1858">
        <v>5670000</v>
      </c>
      <c r="AN566" s="1859"/>
      <c r="AO566" s="1859"/>
      <c r="AP566" s="1859"/>
      <c r="AQ566" s="1859"/>
      <c r="AR566" s="1859"/>
      <c r="AS566" s="1860"/>
      <c r="AZ566" s="462"/>
      <c r="BA566" s="462"/>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2"/>
      <c r="B567" s="62" t="s">
        <v>81</v>
      </c>
      <c r="C567" s="1868" t="s">
        <v>1443</v>
      </c>
      <c r="D567" s="1868"/>
      <c r="E567" s="1868"/>
      <c r="F567" s="1868"/>
      <c r="G567" s="1868"/>
      <c r="H567" s="1868"/>
      <c r="I567" s="1868"/>
      <c r="J567" s="1868"/>
      <c r="K567" s="1868"/>
      <c r="L567" s="1868"/>
      <c r="M567" s="1868"/>
      <c r="N567" s="1868"/>
      <c r="O567" s="1868"/>
      <c r="P567" s="1912"/>
      <c r="Q567" s="1876"/>
      <c r="R567" s="1877"/>
      <c r="S567" s="1878"/>
      <c r="T567" s="1876"/>
      <c r="U567" s="1877"/>
      <c r="V567" s="1878"/>
      <c r="W567" s="2333"/>
      <c r="X567" s="2334"/>
      <c r="Y567" s="2335"/>
      <c r="Z567" s="2332" t="s">
        <v>299</v>
      </c>
      <c r="AA567" s="2332"/>
      <c r="AB567" s="2332"/>
      <c r="AC567" s="2332"/>
      <c r="AD567" s="2332"/>
      <c r="AE567" s="2326"/>
      <c r="AF567" s="2327"/>
      <c r="AG567" s="2327"/>
      <c r="AH567" s="2328"/>
      <c r="AI567" s="2329"/>
      <c r="AJ567" s="2330"/>
      <c r="AK567" s="2330"/>
      <c r="AL567" s="2331"/>
      <c r="AM567" s="1858">
        <v>1780691</v>
      </c>
      <c r="AN567" s="1859"/>
      <c r="AO567" s="1859"/>
      <c r="AP567" s="1859"/>
      <c r="AQ567" s="1859"/>
      <c r="AR567" s="1859"/>
      <c r="AS567" s="1860"/>
      <c r="AZ567" s="462"/>
      <c r="BA567" s="462"/>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2"/>
      <c r="B568" s="62" t="s">
        <v>85</v>
      </c>
      <c r="C568" s="1868" t="s">
        <v>1444</v>
      </c>
      <c r="D568" s="1868"/>
      <c r="E568" s="1868"/>
      <c r="F568" s="1868"/>
      <c r="G568" s="1868"/>
      <c r="H568" s="1868"/>
      <c r="I568" s="1868"/>
      <c r="J568" s="1868"/>
      <c r="K568" s="1868"/>
      <c r="L568" s="1868"/>
      <c r="M568" s="1868"/>
      <c r="N568" s="1868"/>
      <c r="O568" s="1868"/>
      <c r="P568" s="1912"/>
      <c r="Q568" s="1876"/>
      <c r="R568" s="1877"/>
      <c r="S568" s="1878"/>
      <c r="T568" s="1876"/>
      <c r="U568" s="1877"/>
      <c r="V568" s="1878"/>
      <c r="W568" s="2333"/>
      <c r="X568" s="2334"/>
      <c r="Y568" s="2335"/>
      <c r="Z568" s="2332" t="s">
        <v>299</v>
      </c>
      <c r="AA568" s="2332"/>
      <c r="AB568" s="2332"/>
      <c r="AC568" s="2332"/>
      <c r="AD568" s="2332"/>
      <c r="AE568" s="2326"/>
      <c r="AF568" s="2327"/>
      <c r="AG568" s="2327"/>
      <c r="AH568" s="2328"/>
      <c r="AI568" s="2329"/>
      <c r="AJ568" s="2330"/>
      <c r="AK568" s="2330"/>
      <c r="AL568" s="2331"/>
      <c r="AM568" s="1858">
        <v>300000</v>
      </c>
      <c r="AN568" s="1859"/>
      <c r="AO568" s="1859"/>
      <c r="AP568" s="1859"/>
      <c r="AQ568" s="1859"/>
      <c r="AR568" s="1859"/>
      <c r="AS568" s="1860"/>
      <c r="AZ568" s="462"/>
      <c r="BA568" s="462"/>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2"/>
      <c r="B569" s="62" t="s">
        <v>1445</v>
      </c>
      <c r="C569" s="1868" t="s">
        <v>1446</v>
      </c>
      <c r="D569" s="1868"/>
      <c r="E569" s="1868"/>
      <c r="F569" s="1868"/>
      <c r="G569" s="1868"/>
      <c r="H569" s="1868"/>
      <c r="I569" s="1868"/>
      <c r="J569" s="1868"/>
      <c r="K569" s="1868"/>
      <c r="L569" s="1868"/>
      <c r="M569" s="1868"/>
      <c r="N569" s="1868"/>
      <c r="O569" s="1868"/>
      <c r="P569" s="1912"/>
      <c r="Q569" s="1876"/>
      <c r="R569" s="1877"/>
      <c r="S569" s="1878"/>
      <c r="T569" s="1876"/>
      <c r="U569" s="1877"/>
      <c r="V569" s="1878"/>
      <c r="W569" s="2333"/>
      <c r="X569" s="2334"/>
      <c r="Y569" s="2335"/>
      <c r="Z569" s="2332" t="s">
        <v>299</v>
      </c>
      <c r="AA569" s="2332"/>
      <c r="AB569" s="2332"/>
      <c r="AC569" s="2332"/>
      <c r="AD569" s="2332"/>
      <c r="AE569" s="2326"/>
      <c r="AF569" s="2327"/>
      <c r="AG569" s="2327"/>
      <c r="AH569" s="2328"/>
      <c r="AI569" s="2329"/>
      <c r="AJ569" s="2330"/>
      <c r="AK569" s="2330"/>
      <c r="AL569" s="2331"/>
      <c r="AM569" s="1858">
        <v>100</v>
      </c>
      <c r="AN569" s="1859"/>
      <c r="AO569" s="1859"/>
      <c r="AP569" s="1859"/>
      <c r="AQ569" s="1859"/>
      <c r="AR569" s="1859"/>
      <c r="AS569" s="1860"/>
      <c r="AZ569" s="462"/>
      <c r="BA569" s="462"/>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2"/>
      <c r="B570" s="62" t="s">
        <v>1447</v>
      </c>
      <c r="C570" s="1868" t="s">
        <v>1448</v>
      </c>
      <c r="D570" s="1868"/>
      <c r="E570" s="1868"/>
      <c r="F570" s="1868"/>
      <c r="G570" s="1868"/>
      <c r="H570" s="1868"/>
      <c r="I570" s="1868"/>
      <c r="J570" s="1868"/>
      <c r="K570" s="1868"/>
      <c r="L570" s="1868"/>
      <c r="M570" s="1868"/>
      <c r="N570" s="1868"/>
      <c r="O570" s="1868"/>
      <c r="P570" s="1912"/>
      <c r="Q570" s="1876"/>
      <c r="R570" s="1877"/>
      <c r="S570" s="1878"/>
      <c r="T570" s="1876"/>
      <c r="U570" s="1877"/>
      <c r="V570" s="1878"/>
      <c r="W570" s="2333"/>
      <c r="X570" s="2334"/>
      <c r="Y570" s="2335"/>
      <c r="Z570" s="2332" t="s">
        <v>299</v>
      </c>
      <c r="AA570" s="2332"/>
      <c r="AB570" s="2332"/>
      <c r="AC570" s="2332"/>
      <c r="AD570" s="2332"/>
      <c r="AE570" s="2326"/>
      <c r="AF570" s="2327"/>
      <c r="AG570" s="2327"/>
      <c r="AH570" s="2328"/>
      <c r="AI570" s="2329"/>
      <c r="AJ570" s="2330"/>
      <c r="AK570" s="2330"/>
      <c r="AL570" s="2331"/>
      <c r="AM570" s="1858">
        <v>3014153</v>
      </c>
      <c r="AN570" s="1859"/>
      <c r="AO570" s="1859"/>
      <c r="AP570" s="1859"/>
      <c r="AQ570" s="1859"/>
      <c r="AR570" s="1859"/>
      <c r="AS570" s="1860"/>
      <c r="AZ570" s="462"/>
      <c r="BA570" s="462"/>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2"/>
      <c r="B571" s="62" t="s">
        <v>1449</v>
      </c>
      <c r="C571" s="1868"/>
      <c r="D571" s="1868"/>
      <c r="E571" s="1868"/>
      <c r="F571" s="1868"/>
      <c r="G571" s="1868"/>
      <c r="H571" s="1868"/>
      <c r="I571" s="1868"/>
      <c r="J571" s="1868"/>
      <c r="K571" s="1868"/>
      <c r="L571" s="1868"/>
      <c r="M571" s="1868"/>
      <c r="N571" s="1868"/>
      <c r="O571" s="1868"/>
      <c r="P571" s="1912"/>
      <c r="Q571" s="1876"/>
      <c r="R571" s="1877"/>
      <c r="S571" s="1878"/>
      <c r="T571" s="1876"/>
      <c r="U571" s="1877"/>
      <c r="V571" s="1878"/>
      <c r="W571" s="2333"/>
      <c r="X571" s="2334"/>
      <c r="Y571" s="2335"/>
      <c r="Z571" s="2332" t="s">
        <v>299</v>
      </c>
      <c r="AA571" s="2332"/>
      <c r="AB571" s="2332"/>
      <c r="AC571" s="2332"/>
      <c r="AD571" s="2332"/>
      <c r="AE571" s="2326"/>
      <c r="AF571" s="2327"/>
      <c r="AG571" s="2327"/>
      <c r="AH571" s="2328"/>
      <c r="AI571" s="2329"/>
      <c r="AJ571" s="2330"/>
      <c r="AK571" s="2330"/>
      <c r="AL571" s="2331"/>
      <c r="AM571" s="1858"/>
      <c r="AN571" s="1859"/>
      <c r="AO571" s="1859"/>
      <c r="AP571" s="1859"/>
      <c r="AQ571" s="1859"/>
      <c r="AR571" s="1859"/>
      <c r="AS571" s="1860"/>
      <c r="AZ571" s="462"/>
      <c r="BA571" s="462"/>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2"/>
      <c r="B572" s="62" t="s">
        <v>1450</v>
      </c>
      <c r="C572" s="1868"/>
      <c r="D572" s="1868"/>
      <c r="E572" s="1868"/>
      <c r="F572" s="1868"/>
      <c r="G572" s="1868"/>
      <c r="H572" s="1868"/>
      <c r="I572" s="1868"/>
      <c r="J572" s="1868"/>
      <c r="K572" s="1868"/>
      <c r="L572" s="1868"/>
      <c r="M572" s="1868"/>
      <c r="N572" s="1868"/>
      <c r="O572" s="1868"/>
      <c r="P572" s="1912"/>
      <c r="Q572" s="1876"/>
      <c r="R572" s="1877"/>
      <c r="S572" s="1878"/>
      <c r="T572" s="1876"/>
      <c r="U572" s="1877"/>
      <c r="V572" s="1878"/>
      <c r="W572" s="2333"/>
      <c r="X572" s="2334"/>
      <c r="Y572" s="2335"/>
      <c r="Z572" s="2332" t="s">
        <v>1050</v>
      </c>
      <c r="AA572" s="2332"/>
      <c r="AB572" s="2332"/>
      <c r="AC572" s="2332"/>
      <c r="AD572" s="2332"/>
      <c r="AE572" s="2326"/>
      <c r="AF572" s="2327"/>
      <c r="AG572" s="2327"/>
      <c r="AH572" s="2328"/>
      <c r="AI572" s="2329"/>
      <c r="AJ572" s="2330"/>
      <c r="AK572" s="2330"/>
      <c r="AL572" s="2331"/>
      <c r="AM572" s="1858"/>
      <c r="AN572" s="1859"/>
      <c r="AO572" s="1859"/>
      <c r="AP572" s="1859"/>
      <c r="AQ572" s="1859"/>
      <c r="AR572" s="1859"/>
      <c r="AS572" s="1860"/>
      <c r="AZ572" s="462"/>
      <c r="BA572" s="462"/>
      <c r="BB572" s="46"/>
      <c r="BC572" s="46"/>
      <c r="BD572" s="46"/>
      <c r="BE572" s="46"/>
      <c r="BF572" s="46"/>
      <c r="BG572" s="46"/>
      <c r="BH572" s="46" t="s">
        <v>1445</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2"/>
      <c r="B573" s="62" t="s">
        <v>1451</v>
      </c>
      <c r="C573" s="1868"/>
      <c r="D573" s="1868"/>
      <c r="E573" s="1868"/>
      <c r="F573" s="1868"/>
      <c r="G573" s="1868"/>
      <c r="H573" s="1868"/>
      <c r="I573" s="1868"/>
      <c r="J573" s="1868"/>
      <c r="K573" s="1868"/>
      <c r="L573" s="1868"/>
      <c r="M573" s="1868"/>
      <c r="N573" s="1868"/>
      <c r="O573" s="1868"/>
      <c r="P573" s="1912"/>
      <c r="Q573" s="1876"/>
      <c r="R573" s="1877"/>
      <c r="S573" s="1878"/>
      <c r="T573" s="1876"/>
      <c r="U573" s="1877"/>
      <c r="V573" s="1878"/>
      <c r="W573" s="2333"/>
      <c r="X573" s="2334"/>
      <c r="Y573" s="2335"/>
      <c r="Z573" s="2332" t="s">
        <v>1050</v>
      </c>
      <c r="AA573" s="2332"/>
      <c r="AB573" s="2332"/>
      <c r="AC573" s="2332"/>
      <c r="AD573" s="2332"/>
      <c r="AE573" s="2326"/>
      <c r="AF573" s="2327"/>
      <c r="AG573" s="2327"/>
      <c r="AH573" s="2328"/>
      <c r="AI573" s="2329"/>
      <c r="AJ573" s="2330"/>
      <c r="AK573" s="2330"/>
      <c r="AL573" s="2331"/>
      <c r="AM573" s="1858"/>
      <c r="AN573" s="1859"/>
      <c r="AO573" s="1859"/>
      <c r="AP573" s="1859"/>
      <c r="AQ573" s="1859"/>
      <c r="AR573" s="1859"/>
      <c r="AS573" s="1860"/>
      <c r="AZ573" s="462"/>
      <c r="BA573" s="462"/>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2"/>
      <c r="B574" s="62" t="s">
        <v>1452</v>
      </c>
      <c r="C574" s="1868"/>
      <c r="D574" s="1868"/>
      <c r="E574" s="1868"/>
      <c r="F574" s="1868"/>
      <c r="G574" s="1868"/>
      <c r="H574" s="1868"/>
      <c r="I574" s="1868"/>
      <c r="J574" s="1868"/>
      <c r="K574" s="1868"/>
      <c r="L574" s="1868"/>
      <c r="M574" s="1868"/>
      <c r="N574" s="1868"/>
      <c r="O574" s="1868"/>
      <c r="P574" s="1912"/>
      <c r="Q574" s="1876"/>
      <c r="R574" s="1877"/>
      <c r="S574" s="1878"/>
      <c r="T574" s="1876"/>
      <c r="U574" s="1877"/>
      <c r="V574" s="1878"/>
      <c r="W574" s="2333"/>
      <c r="X574" s="2334"/>
      <c r="Y574" s="2335"/>
      <c r="Z574" s="2332" t="s">
        <v>1050</v>
      </c>
      <c r="AA574" s="2332"/>
      <c r="AB574" s="2332"/>
      <c r="AC574" s="2332"/>
      <c r="AD574" s="2332"/>
      <c r="AE574" s="2326"/>
      <c r="AF574" s="2327"/>
      <c r="AG574" s="2327"/>
      <c r="AH574" s="2328"/>
      <c r="AI574" s="2329"/>
      <c r="AJ574" s="2330"/>
      <c r="AK574" s="2330"/>
      <c r="AL574" s="2331"/>
      <c r="AM574" s="1858"/>
      <c r="AN574" s="1859"/>
      <c r="AO574" s="1859"/>
      <c r="AP574" s="1859"/>
      <c r="AQ574" s="1859"/>
      <c r="AR574" s="1859"/>
      <c r="AS574" s="1860"/>
      <c r="AZ574" s="462"/>
      <c r="BA574" s="462"/>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2"/>
      <c r="B575" s="62" t="s">
        <v>1453</v>
      </c>
      <c r="C575" s="1868"/>
      <c r="D575" s="1868"/>
      <c r="E575" s="1868"/>
      <c r="F575" s="1868"/>
      <c r="G575" s="1868"/>
      <c r="H575" s="1868"/>
      <c r="I575" s="1868"/>
      <c r="J575" s="1868"/>
      <c r="K575" s="1868"/>
      <c r="L575" s="1868"/>
      <c r="M575" s="1868"/>
      <c r="N575" s="1868"/>
      <c r="O575" s="1868"/>
      <c r="P575" s="1912"/>
      <c r="Q575" s="1876"/>
      <c r="R575" s="1877"/>
      <c r="S575" s="1878"/>
      <c r="T575" s="1876"/>
      <c r="U575" s="1877"/>
      <c r="V575" s="1878"/>
      <c r="W575" s="2333"/>
      <c r="X575" s="2334"/>
      <c r="Y575" s="2335"/>
      <c r="Z575" s="2332" t="s">
        <v>1050</v>
      </c>
      <c r="AA575" s="2332"/>
      <c r="AB575" s="2332"/>
      <c r="AC575" s="2332"/>
      <c r="AD575" s="2332"/>
      <c r="AE575" s="2326"/>
      <c r="AF575" s="2327"/>
      <c r="AG575" s="2327"/>
      <c r="AH575" s="2328"/>
      <c r="AI575" s="2329"/>
      <c r="AJ575" s="2330"/>
      <c r="AK575" s="2330"/>
      <c r="AL575" s="2331"/>
      <c r="AM575" s="1858"/>
      <c r="AN575" s="1859"/>
      <c r="AO575" s="1859"/>
      <c r="AP575" s="1859"/>
      <c r="AQ575" s="1859"/>
      <c r="AR575" s="1859"/>
      <c r="AS575" s="1860"/>
      <c r="AZ575" s="462"/>
      <c r="BA575" s="462"/>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15">
      <c r="A576" s="462"/>
      <c r="B576" s="2155" t="s">
        <v>1454</v>
      </c>
      <c r="C576" s="2156"/>
      <c r="D576" s="2156"/>
      <c r="E576" s="2156"/>
      <c r="F576" s="2156"/>
      <c r="G576" s="2156"/>
      <c r="H576" s="2156"/>
      <c r="I576" s="2156"/>
      <c r="J576" s="2156"/>
      <c r="K576" s="2156"/>
      <c r="L576" s="2156"/>
      <c r="M576" s="2156"/>
      <c r="N576" s="2156"/>
      <c r="O576" s="2156"/>
      <c r="P576" s="2156"/>
      <c r="Q576" s="2156"/>
      <c r="R576" s="2156"/>
      <c r="S576" s="2156"/>
      <c r="T576" s="2156"/>
      <c r="U576" s="2242"/>
      <c r="V576" s="2156"/>
      <c r="W576" s="2156"/>
      <c r="X576" s="2156"/>
      <c r="Y576" s="2156"/>
      <c r="Z576" s="2156"/>
      <c r="AA576" s="2156"/>
      <c r="AB576" s="2156"/>
      <c r="AC576" s="2156"/>
      <c r="AD576" s="2156"/>
      <c r="AE576" s="2156"/>
      <c r="AF576" s="2156"/>
      <c r="AG576" s="2156"/>
      <c r="AH576" s="2156"/>
      <c r="AI576" s="2156"/>
      <c r="AJ576" s="2156"/>
      <c r="AK576" s="2156"/>
      <c r="AL576" s="2157"/>
      <c r="AM576" s="2058">
        <f>SUM(AM564:AS575)</f>
        <v>33022371</v>
      </c>
      <c r="AN576" s="2059"/>
      <c r="AO576" s="2059"/>
      <c r="AP576" s="2059"/>
      <c r="AQ576" s="2059"/>
      <c r="AR576" s="2059"/>
      <c r="AS576" s="2060"/>
      <c r="AZ576" s="462"/>
      <c r="BA576" s="462"/>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15">
      <c r="A577" s="462"/>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2"/>
      <c r="AZ577" s="462"/>
      <c r="BA577" s="462"/>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2" t="s">
        <v>1455</v>
      </c>
      <c r="C578" s="462"/>
      <c r="D578" s="462"/>
      <c r="E578" s="462"/>
      <c r="F578" s="462"/>
      <c r="G578" s="1857" t="str">
        <f>C564</f>
        <v>Wells Fargo Construction Loan</v>
      </c>
      <c r="H578" s="1857"/>
      <c r="I578" s="1857"/>
      <c r="J578" s="1857"/>
      <c r="K578" s="1857"/>
      <c r="L578" s="1857"/>
      <c r="M578" s="1857"/>
      <c r="N578" s="1857"/>
      <c r="O578" s="1857"/>
      <c r="P578" s="1857"/>
      <c r="Q578" s="1857"/>
      <c r="R578" s="1857"/>
      <c r="S578" s="11"/>
      <c r="T578" s="63" t="s">
        <v>30</v>
      </c>
      <c r="U578" s="462" t="s">
        <v>1455</v>
      </c>
      <c r="V578" s="462"/>
      <c r="W578" s="462"/>
      <c r="X578" s="462"/>
      <c r="Y578" s="462"/>
      <c r="Z578" s="1857" t="str">
        <f>C565</f>
        <v>HCIDLA-HHH</v>
      </c>
      <c r="AA578" s="1857"/>
      <c r="AB578" s="1857"/>
      <c r="AC578" s="1857"/>
      <c r="AD578" s="1857"/>
      <c r="AE578" s="1857"/>
      <c r="AF578" s="1857"/>
      <c r="AG578" s="1857"/>
      <c r="AH578" s="1857"/>
      <c r="AI578" s="1857"/>
      <c r="AJ578" s="1857"/>
      <c r="AK578" s="1857"/>
      <c r="AL578" s="462"/>
      <c r="AZ578" s="462"/>
      <c r="BA578" s="462"/>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2" t="s">
        <v>1114</v>
      </c>
      <c r="C579" s="462"/>
      <c r="D579" s="462"/>
      <c r="E579" s="462"/>
      <c r="F579" s="462"/>
      <c r="G579" s="1885" t="s">
        <v>1456</v>
      </c>
      <c r="H579" s="1885"/>
      <c r="I579" s="1885"/>
      <c r="J579" s="1885"/>
      <c r="K579" s="1885"/>
      <c r="L579" s="1885"/>
      <c r="M579" s="1885"/>
      <c r="N579" s="1885"/>
      <c r="O579" s="1885"/>
      <c r="P579" s="1885"/>
      <c r="Q579" s="1885"/>
      <c r="R579" s="1885"/>
      <c r="S579" s="11"/>
      <c r="T579" s="26"/>
      <c r="U579" s="462" t="s">
        <v>1114</v>
      </c>
      <c r="V579" s="462"/>
      <c r="W579" s="462"/>
      <c r="X579" s="462"/>
      <c r="Y579" s="462"/>
      <c r="Z579" s="1885" t="s">
        <v>1457</v>
      </c>
      <c r="AA579" s="1885"/>
      <c r="AB579" s="1885"/>
      <c r="AC579" s="1885"/>
      <c r="AD579" s="1885"/>
      <c r="AE579" s="1885"/>
      <c r="AF579" s="1885"/>
      <c r="AG579" s="1885"/>
      <c r="AH579" s="1885"/>
      <c r="AI579" s="1885"/>
      <c r="AJ579" s="1885"/>
      <c r="AK579" s="1885"/>
      <c r="AL579" s="462"/>
      <c r="AZ579" s="462"/>
      <c r="BA579" s="462"/>
      <c r="BB579" s="46"/>
      <c r="BC579" s="46"/>
      <c r="BD579" s="46"/>
      <c r="BE579" s="46"/>
      <c r="BF579" s="46"/>
      <c r="BG579" s="46"/>
      <c r="BH579" s="46" t="s">
        <v>1447</v>
      </c>
      <c r="BI579" s="46" t="str">
        <f>N683</f>
        <v>Yes</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2" t="s">
        <v>987</v>
      </c>
      <c r="C580" s="462"/>
      <c r="D580" s="462"/>
      <c r="E580" s="462"/>
      <c r="F580" s="462"/>
      <c r="G580" s="1885" t="s">
        <v>890</v>
      </c>
      <c r="H580" s="1885"/>
      <c r="I580" s="1885"/>
      <c r="J580" s="1885"/>
      <c r="K580" s="1885"/>
      <c r="L580" s="1885"/>
      <c r="M580" s="1885"/>
      <c r="N580" s="1885"/>
      <c r="O580" s="1885"/>
      <c r="P580" s="1885"/>
      <c r="Q580" s="1885"/>
      <c r="R580" s="1885"/>
      <c r="S580" s="64"/>
      <c r="T580" s="26"/>
      <c r="U580" s="462" t="s">
        <v>987</v>
      </c>
      <c r="V580" s="462"/>
      <c r="W580" s="462"/>
      <c r="X580" s="462"/>
      <c r="Y580" s="462"/>
      <c r="Z580" s="1869" t="s">
        <v>890</v>
      </c>
      <c r="AA580" s="1869"/>
      <c r="AB580" s="1869"/>
      <c r="AC580" s="1869"/>
      <c r="AD580" s="1869"/>
      <c r="AE580" s="1869"/>
      <c r="AF580" s="1869"/>
      <c r="AG580" s="1869"/>
      <c r="AH580" s="1869"/>
      <c r="AI580" s="1869"/>
      <c r="AJ580" s="1869"/>
      <c r="AK580" s="1869"/>
      <c r="AL580" s="462"/>
      <c r="AZ580" s="462"/>
      <c r="BA580" s="462"/>
      <c r="BB580" s="46"/>
      <c r="BC580" s="46"/>
      <c r="BD580" s="46"/>
      <c r="BE580" s="46"/>
      <c r="BF580" s="46"/>
      <c r="BG580" s="46"/>
      <c r="BH580" s="46" t="s">
        <v>1449</v>
      </c>
      <c r="BI580" s="46" t="str">
        <f>AG683</f>
        <v>Yes</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2" t="s">
        <v>1458</v>
      </c>
      <c r="C581" s="462"/>
      <c r="D581" s="462"/>
      <c r="E581" s="462"/>
      <c r="F581" s="462"/>
      <c r="G581" s="1885" t="s">
        <v>1459</v>
      </c>
      <c r="H581" s="1885"/>
      <c r="I581" s="1885"/>
      <c r="J581" s="1885"/>
      <c r="K581" s="1885"/>
      <c r="L581" s="1885"/>
      <c r="M581" s="1885"/>
      <c r="N581" s="1885"/>
      <c r="O581" s="1885"/>
      <c r="P581" s="1885"/>
      <c r="Q581" s="1885"/>
      <c r="R581" s="1885"/>
      <c r="S581" s="11"/>
      <c r="T581" s="26"/>
      <c r="U581" s="462" t="s">
        <v>1458</v>
      </c>
      <c r="V581" s="462"/>
      <c r="W581" s="462"/>
      <c r="X581" s="462"/>
      <c r="Y581" s="462"/>
      <c r="Z581" s="1869" t="s">
        <v>1460</v>
      </c>
      <c r="AA581" s="1869"/>
      <c r="AB581" s="1869"/>
      <c r="AC581" s="1869"/>
      <c r="AD581" s="1869"/>
      <c r="AE581" s="1869"/>
      <c r="AF581" s="1869"/>
      <c r="AG581" s="1869"/>
      <c r="AH581" s="1869"/>
      <c r="AI581" s="1869"/>
      <c r="AJ581" s="1869"/>
      <c r="AK581" s="1869"/>
      <c r="AL581" s="462"/>
      <c r="AZ581" s="462"/>
      <c r="BA581" s="462"/>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2" t="s">
        <v>896</v>
      </c>
      <c r="C582" s="462"/>
      <c r="D582" s="462"/>
      <c r="E582" s="462"/>
      <c r="F582" s="462"/>
      <c r="G582" s="1913" t="s">
        <v>1461</v>
      </c>
      <c r="H582" s="1913"/>
      <c r="I582" s="1913"/>
      <c r="J582" s="1913"/>
      <c r="K582" s="1913"/>
      <c r="L582" s="1913"/>
      <c r="M582" s="462"/>
      <c r="N582" s="462"/>
      <c r="O582" s="1463" t="s">
        <v>1123</v>
      </c>
      <c r="P582" s="1868"/>
      <c r="Q582" s="1868"/>
      <c r="R582" s="1868"/>
      <c r="S582" s="13"/>
      <c r="T582" s="26"/>
      <c r="U582" s="462" t="s">
        <v>896</v>
      </c>
      <c r="V582" s="462"/>
      <c r="W582" s="462"/>
      <c r="X582" s="462"/>
      <c r="Y582" s="462"/>
      <c r="Z582" s="1913" t="s">
        <v>1462</v>
      </c>
      <c r="AA582" s="1913"/>
      <c r="AB582" s="1913"/>
      <c r="AC582" s="1913"/>
      <c r="AD582" s="1913"/>
      <c r="AE582" s="1913"/>
      <c r="AF582" s="462"/>
      <c r="AG582" s="462"/>
      <c r="AH582" s="1463" t="s">
        <v>1123</v>
      </c>
      <c r="AI582" s="1868"/>
      <c r="AJ582" s="1868"/>
      <c r="AK582" s="1868"/>
      <c r="AL582" s="462"/>
      <c r="AZ582" s="462"/>
      <c r="BA582" s="462"/>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2" t="s">
        <v>1463</v>
      </c>
      <c r="C583" s="462"/>
      <c r="D583" s="462"/>
      <c r="E583" s="462"/>
      <c r="F583" s="462"/>
      <c r="G583" s="462"/>
      <c r="H583" s="1885" t="s">
        <v>1464</v>
      </c>
      <c r="I583" s="1885"/>
      <c r="J583" s="1885"/>
      <c r="K583" s="1885"/>
      <c r="L583" s="1885"/>
      <c r="M583" s="1885"/>
      <c r="N583" s="1885"/>
      <c r="O583" s="1885"/>
      <c r="P583" s="1885"/>
      <c r="Q583" s="1885"/>
      <c r="R583" s="1885"/>
      <c r="S583" s="11"/>
      <c r="T583" s="26"/>
      <c r="U583" s="462" t="s">
        <v>1463</v>
      </c>
      <c r="V583" s="462"/>
      <c r="W583" s="462"/>
      <c r="X583" s="462"/>
      <c r="Y583" s="462"/>
      <c r="Z583" s="462"/>
      <c r="AA583" s="1885" t="s">
        <v>1465</v>
      </c>
      <c r="AB583" s="1885"/>
      <c r="AC583" s="1885"/>
      <c r="AD583" s="1885"/>
      <c r="AE583" s="1885"/>
      <c r="AF583" s="1885"/>
      <c r="AG583" s="1885"/>
      <c r="AH583" s="1885"/>
      <c r="AI583" s="1885"/>
      <c r="AJ583" s="1885"/>
      <c r="AK583" s="1885"/>
      <c r="AL583" s="462"/>
      <c r="AZ583" s="462"/>
      <c r="BA583" s="462"/>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1466</v>
      </c>
      <c r="C584" s="462"/>
      <c r="D584" s="462"/>
      <c r="E584" s="462"/>
      <c r="F584" s="462"/>
      <c r="G584" s="462"/>
      <c r="H584" s="11"/>
      <c r="I584" s="11"/>
      <c r="J584" s="11"/>
      <c r="K584" s="11"/>
      <c r="L584" s="11"/>
      <c r="M584" s="1895"/>
      <c r="N584" s="1895"/>
      <c r="O584" s="1895"/>
      <c r="P584" s="1895"/>
      <c r="Q584" s="1895"/>
      <c r="R584" s="1895"/>
      <c r="S584" s="11"/>
      <c r="T584" s="26"/>
      <c r="U584" s="293" t="s">
        <v>1466</v>
      </c>
      <c r="V584" s="462"/>
      <c r="W584" s="462"/>
      <c r="X584" s="462"/>
      <c r="Y584" s="462"/>
      <c r="Z584" s="462"/>
      <c r="AA584" s="11"/>
      <c r="AB584" s="11"/>
      <c r="AC584" s="11"/>
      <c r="AD584" s="11"/>
      <c r="AE584" s="11"/>
      <c r="AF584" s="1895"/>
      <c r="AG584" s="1895"/>
      <c r="AH584" s="1895"/>
      <c r="AI584" s="1895"/>
      <c r="AJ584" s="1895"/>
      <c r="AK584" s="1895"/>
      <c r="AL584" s="462"/>
      <c r="AZ584" s="462"/>
      <c r="BA584" s="462"/>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2" t="s">
        <v>1467</v>
      </c>
      <c r="C585" s="462"/>
      <c r="D585" s="462"/>
      <c r="E585" s="462"/>
      <c r="F585" s="462"/>
      <c r="G585" s="462"/>
      <c r="H585" s="462"/>
      <c r="I585" s="462"/>
      <c r="J585" s="462"/>
      <c r="K585" s="462"/>
      <c r="L585" s="462"/>
      <c r="M585" s="462"/>
      <c r="N585" s="1867" t="s">
        <v>909</v>
      </c>
      <c r="O585" s="1867"/>
      <c r="P585" s="462"/>
      <c r="Q585" s="462"/>
      <c r="R585" s="462"/>
      <c r="S585" s="462"/>
      <c r="T585" s="26"/>
      <c r="U585" s="462" t="s">
        <v>1467</v>
      </c>
      <c r="V585" s="462"/>
      <c r="W585" s="462"/>
      <c r="X585" s="462"/>
      <c r="Y585" s="462"/>
      <c r="Z585" s="462"/>
      <c r="AA585" s="462"/>
      <c r="AB585" s="462"/>
      <c r="AC585" s="462"/>
      <c r="AD585" s="462"/>
      <c r="AE585" s="462"/>
      <c r="AF585" s="462"/>
      <c r="AG585" s="1867" t="s">
        <v>909</v>
      </c>
      <c r="AH585" s="1867"/>
      <c r="AI585" s="462"/>
      <c r="AJ585" s="462"/>
      <c r="AK585" s="462"/>
      <c r="AL585" s="462"/>
      <c r="AZ585" s="462"/>
      <c r="BA585" s="462"/>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2"/>
      <c r="C586" s="462"/>
      <c r="D586" s="462"/>
      <c r="E586" s="462"/>
      <c r="F586" s="462"/>
      <c r="G586" s="462"/>
      <c r="H586" s="462"/>
      <c r="I586" s="462"/>
      <c r="J586" s="462"/>
      <c r="K586" s="462"/>
      <c r="L586" s="462"/>
      <c r="M586" s="462"/>
      <c r="N586" s="462"/>
      <c r="O586" s="462"/>
      <c r="P586" s="462"/>
      <c r="Q586" s="462"/>
      <c r="R586" s="462"/>
      <c r="S586" s="462"/>
      <c r="T586" s="26"/>
      <c r="U586" s="462"/>
      <c r="V586" s="462"/>
      <c r="W586" s="462"/>
      <c r="X586" s="462"/>
      <c r="Y586" s="462"/>
      <c r="Z586" s="462"/>
      <c r="AA586" s="462"/>
      <c r="AB586" s="462"/>
      <c r="AC586" s="462"/>
      <c r="AD586" s="462"/>
      <c r="AE586" s="462"/>
      <c r="AF586" s="462"/>
      <c r="AG586" s="462"/>
      <c r="AH586" s="462"/>
      <c r="AI586" s="462"/>
      <c r="AJ586" s="462"/>
      <c r="AK586" s="462"/>
      <c r="AL586" s="462"/>
      <c r="AZ586" s="462"/>
      <c r="BA586" s="462"/>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2" t="s">
        <v>1455</v>
      </c>
      <c r="C587" s="462"/>
      <c r="D587" s="462"/>
      <c r="E587" s="462"/>
      <c r="F587" s="462"/>
      <c r="G587" s="1857" t="str">
        <f>C566</f>
        <v>LACDA-No Place Like Home</v>
      </c>
      <c r="H587" s="1857"/>
      <c r="I587" s="1857"/>
      <c r="J587" s="1857"/>
      <c r="K587" s="1857"/>
      <c r="L587" s="1857"/>
      <c r="M587" s="1857"/>
      <c r="N587" s="1857"/>
      <c r="O587" s="1857"/>
      <c r="P587" s="1857"/>
      <c r="Q587" s="1857"/>
      <c r="R587" s="1857"/>
      <c r="S587" s="462"/>
      <c r="T587" s="63" t="s">
        <v>81</v>
      </c>
      <c r="U587" s="462" t="s">
        <v>1455</v>
      </c>
      <c r="V587" s="462"/>
      <c r="W587" s="462"/>
      <c r="X587" s="462"/>
      <c r="Y587" s="462"/>
      <c r="Z587" s="1857" t="str">
        <f>C567</f>
        <v>Costs Deferred Until Conversion</v>
      </c>
      <c r="AA587" s="1857"/>
      <c r="AB587" s="1857"/>
      <c r="AC587" s="1857"/>
      <c r="AD587" s="1857"/>
      <c r="AE587" s="1857"/>
      <c r="AF587" s="1857"/>
      <c r="AG587" s="1857"/>
      <c r="AH587" s="1857"/>
      <c r="AI587" s="1857"/>
      <c r="AJ587" s="1857"/>
      <c r="AK587" s="1857"/>
      <c r="AL587" s="462"/>
      <c r="AZ587" s="462"/>
      <c r="BA587" s="462"/>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2" t="s">
        <v>1114</v>
      </c>
      <c r="C588" s="462"/>
      <c r="D588" s="462"/>
      <c r="E588" s="462"/>
      <c r="F588" s="462"/>
      <c r="G588" s="1885" t="s">
        <v>1468</v>
      </c>
      <c r="H588" s="1885"/>
      <c r="I588" s="1885"/>
      <c r="J588" s="1885"/>
      <c r="K588" s="1885"/>
      <c r="L588" s="1885"/>
      <c r="M588" s="1885"/>
      <c r="N588" s="1885"/>
      <c r="O588" s="1885"/>
      <c r="P588" s="1885"/>
      <c r="Q588" s="1885"/>
      <c r="R588" s="1885"/>
      <c r="S588" s="462"/>
      <c r="T588" s="26"/>
      <c r="U588" s="462" t="s">
        <v>1114</v>
      </c>
      <c r="V588" s="462"/>
      <c r="W588" s="462"/>
      <c r="X588" s="462"/>
      <c r="Y588" s="462"/>
      <c r="Z588" s="1885" t="s">
        <v>1115</v>
      </c>
      <c r="AA588" s="1885"/>
      <c r="AB588" s="1885"/>
      <c r="AC588" s="1885"/>
      <c r="AD588" s="1885"/>
      <c r="AE588" s="1885"/>
      <c r="AF588" s="1885"/>
      <c r="AG588" s="1885"/>
      <c r="AH588" s="1885"/>
      <c r="AI588" s="1885"/>
      <c r="AJ588" s="1885"/>
      <c r="AK588" s="1885"/>
      <c r="AL588" s="462"/>
      <c r="AZ588" s="462"/>
      <c r="BA588" s="462"/>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2" t="s">
        <v>987</v>
      </c>
      <c r="C589" s="462"/>
      <c r="D589" s="462"/>
      <c r="E589" s="462"/>
      <c r="F589" s="462"/>
      <c r="G589" s="1869" t="s">
        <v>1469</v>
      </c>
      <c r="H589" s="1869"/>
      <c r="I589" s="1869"/>
      <c r="J589" s="1869"/>
      <c r="K589" s="1869"/>
      <c r="L589" s="1869"/>
      <c r="M589" s="1869"/>
      <c r="N589" s="1869"/>
      <c r="O589" s="1869"/>
      <c r="P589" s="1869"/>
      <c r="Q589" s="1869"/>
      <c r="R589" s="1869"/>
      <c r="S589" s="462"/>
      <c r="T589" s="26"/>
      <c r="U589" s="462" t="s">
        <v>987</v>
      </c>
      <c r="V589" s="462"/>
      <c r="W589" s="462"/>
      <c r="X589" s="462"/>
      <c r="Y589" s="462"/>
      <c r="Z589" s="1869" t="s">
        <v>1116</v>
      </c>
      <c r="AA589" s="1869"/>
      <c r="AB589" s="1869"/>
      <c r="AC589" s="1869"/>
      <c r="AD589" s="1869"/>
      <c r="AE589" s="1869"/>
      <c r="AF589" s="1869"/>
      <c r="AG589" s="1869"/>
      <c r="AH589" s="1869"/>
      <c r="AI589" s="1869"/>
      <c r="AJ589" s="1869"/>
      <c r="AK589" s="1869"/>
      <c r="AL589" s="462"/>
      <c r="AZ589" s="462"/>
      <c r="BA589" s="462"/>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2" t="s">
        <v>1458</v>
      </c>
      <c r="C590" s="462"/>
      <c r="D590" s="462"/>
      <c r="E590" s="462"/>
      <c r="F590" s="462"/>
      <c r="G590" s="1869" t="s">
        <v>1470</v>
      </c>
      <c r="H590" s="1869"/>
      <c r="I590" s="1869"/>
      <c r="J590" s="1869"/>
      <c r="K590" s="1869"/>
      <c r="L590" s="1869"/>
      <c r="M590" s="1869"/>
      <c r="N590" s="1869"/>
      <c r="O590" s="1869"/>
      <c r="P590" s="1869"/>
      <c r="Q590" s="1869"/>
      <c r="R590" s="1869"/>
      <c r="S590" s="462"/>
      <c r="T590" s="26"/>
      <c r="U590" s="462" t="s">
        <v>1458</v>
      </c>
      <c r="V590" s="462"/>
      <c r="W590" s="462"/>
      <c r="X590" s="462"/>
      <c r="Y590" s="462"/>
      <c r="Z590" s="1869" t="s">
        <v>1471</v>
      </c>
      <c r="AA590" s="1869"/>
      <c r="AB590" s="1869"/>
      <c r="AC590" s="1869"/>
      <c r="AD590" s="1869"/>
      <c r="AE590" s="1869"/>
      <c r="AF590" s="1869"/>
      <c r="AG590" s="1869"/>
      <c r="AH590" s="1869"/>
      <c r="AI590" s="1869"/>
      <c r="AJ590" s="1869"/>
      <c r="AK590" s="1869"/>
      <c r="AL590" s="462"/>
      <c r="AZ590" s="462"/>
      <c r="BA590" s="462"/>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2" t="s">
        <v>896</v>
      </c>
      <c r="C591" s="462"/>
      <c r="D591" s="462"/>
      <c r="E591" s="462"/>
      <c r="F591" s="462"/>
      <c r="G591" s="1913" t="s">
        <v>1472</v>
      </c>
      <c r="H591" s="1913"/>
      <c r="I591" s="1913"/>
      <c r="J591" s="1913"/>
      <c r="K591" s="1913"/>
      <c r="L591" s="1913"/>
      <c r="M591" s="462"/>
      <c r="N591" s="462"/>
      <c r="O591" s="1463" t="s">
        <v>1123</v>
      </c>
      <c r="P591" s="1868"/>
      <c r="Q591" s="1868"/>
      <c r="R591" s="1868"/>
      <c r="S591" s="462"/>
      <c r="T591" s="26"/>
      <c r="U591" s="462" t="s">
        <v>896</v>
      </c>
      <c r="V591" s="462"/>
      <c r="W591" s="462"/>
      <c r="X591" s="462"/>
      <c r="Y591" s="462"/>
      <c r="Z591" s="1913" t="s">
        <v>1122</v>
      </c>
      <c r="AA591" s="1913"/>
      <c r="AB591" s="1913"/>
      <c r="AC591" s="1913"/>
      <c r="AD591" s="1913"/>
      <c r="AE591" s="1913"/>
      <c r="AF591" s="462"/>
      <c r="AG591" s="462"/>
      <c r="AH591" s="1463" t="s">
        <v>1123</v>
      </c>
      <c r="AI591" s="1868"/>
      <c r="AJ591" s="1868"/>
      <c r="AK591" s="1868"/>
      <c r="AL591" s="462"/>
      <c r="AZ591" s="462"/>
      <c r="BA591" s="462"/>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2" t="s">
        <v>1463</v>
      </c>
      <c r="C592" s="462"/>
      <c r="D592" s="462"/>
      <c r="E592" s="462"/>
      <c r="F592" s="462"/>
      <c r="G592" s="462"/>
      <c r="H592" s="1885" t="s">
        <v>1465</v>
      </c>
      <c r="I592" s="1885"/>
      <c r="J592" s="1885"/>
      <c r="K592" s="1885"/>
      <c r="L592" s="1885"/>
      <c r="M592" s="1885"/>
      <c r="N592" s="1885"/>
      <c r="O592" s="1885"/>
      <c r="P592" s="1885"/>
      <c r="Q592" s="1885"/>
      <c r="R592" s="1885"/>
      <c r="S592" s="462"/>
      <c r="T592" s="26"/>
      <c r="U592" s="462" t="s">
        <v>1463</v>
      </c>
      <c r="V592" s="462"/>
      <c r="W592" s="462"/>
      <c r="X592" s="462"/>
      <c r="Y592" s="462"/>
      <c r="Z592" s="462"/>
      <c r="AA592" s="1885" t="s">
        <v>1443</v>
      </c>
      <c r="AB592" s="1885"/>
      <c r="AC592" s="1885"/>
      <c r="AD592" s="1885"/>
      <c r="AE592" s="1885"/>
      <c r="AF592" s="1885"/>
      <c r="AG592" s="1885"/>
      <c r="AH592" s="1885"/>
      <c r="AI592" s="1885"/>
      <c r="AJ592" s="1885"/>
      <c r="AK592" s="1885"/>
      <c r="AL592" s="462"/>
      <c r="AZ592" s="462"/>
      <c r="BA592" s="462"/>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2" t="s">
        <v>1467</v>
      </c>
      <c r="C593" s="462"/>
      <c r="D593" s="462"/>
      <c r="E593" s="462"/>
      <c r="F593" s="462"/>
      <c r="G593" s="462"/>
      <c r="H593" s="462"/>
      <c r="I593" s="462"/>
      <c r="J593" s="462"/>
      <c r="K593" s="462"/>
      <c r="L593" s="462"/>
      <c r="M593" s="462"/>
      <c r="N593" s="1867" t="s">
        <v>909</v>
      </c>
      <c r="O593" s="1867"/>
      <c r="P593" s="462"/>
      <c r="Q593" s="462"/>
      <c r="R593" s="462"/>
      <c r="S593" s="462"/>
      <c r="T593" s="26"/>
      <c r="U593" s="462" t="s">
        <v>1467</v>
      </c>
      <c r="V593" s="462"/>
      <c r="W593" s="462"/>
      <c r="X593" s="462"/>
      <c r="Y593" s="462"/>
      <c r="Z593" s="462"/>
      <c r="AA593" s="462"/>
      <c r="AB593" s="462"/>
      <c r="AC593" s="462"/>
      <c r="AD593" s="462"/>
      <c r="AE593" s="462"/>
      <c r="AF593" s="462"/>
      <c r="AG593" s="1867" t="s">
        <v>909</v>
      </c>
      <c r="AH593" s="1867"/>
      <c r="AI593" s="462"/>
      <c r="AJ593" s="462"/>
      <c r="AK593" s="462"/>
      <c r="AL593" s="462"/>
      <c r="AZ593" s="462"/>
      <c r="BA593" s="462"/>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2"/>
      <c r="DH593" s="462"/>
      <c r="DI593" s="462"/>
      <c r="DJ593" s="462"/>
      <c r="DK593" s="462"/>
      <c r="DL593" s="462"/>
      <c r="DM593" s="462"/>
      <c r="DN593" s="462"/>
      <c r="DO593" s="462"/>
      <c r="DP593" s="462"/>
      <c r="DQ593" s="462"/>
      <c r="DR593" s="462"/>
      <c r="DS593" s="462"/>
      <c r="DT593" s="462"/>
      <c r="DU593" s="462"/>
      <c r="DV593" s="462"/>
      <c r="DW593" s="462"/>
      <c r="DX593" s="462"/>
      <c r="DY593" s="462"/>
      <c r="DZ593" s="462"/>
      <c r="EA593" s="462"/>
      <c r="EB593" s="462"/>
      <c r="EC593" s="462"/>
      <c r="ED593" s="462"/>
      <c r="EE593" s="462"/>
      <c r="EF593" s="462"/>
      <c r="EG593" s="462"/>
      <c r="EH593" s="462"/>
      <c r="EI593" s="462"/>
      <c r="EJ593" s="462"/>
      <c r="EK593" s="462"/>
      <c r="EL593" s="462"/>
      <c r="EM593" s="462"/>
      <c r="EN593" s="462"/>
      <c r="EO593" s="462"/>
      <c r="EP593" s="462"/>
      <c r="EQ593" s="462"/>
      <c r="ER593" s="462"/>
      <c r="ES593" s="462"/>
      <c r="ET593" s="462"/>
      <c r="EU593" s="462"/>
      <c r="EV593" s="462"/>
      <c r="EW593" s="462"/>
      <c r="EX593" s="462"/>
      <c r="EY593" s="462"/>
      <c r="EZ593" s="462"/>
      <c r="FA593" s="462"/>
    </row>
    <row r="594" spans="1:157" ht="12.75" customHeight="1">
      <c r="A594" s="26"/>
      <c r="B594" s="462"/>
      <c r="C594" s="462"/>
      <c r="D594" s="462"/>
      <c r="E594" s="462"/>
      <c r="F594" s="462"/>
      <c r="G594" s="462"/>
      <c r="H594" s="462"/>
      <c r="I594" s="462"/>
      <c r="J594" s="462"/>
      <c r="K594" s="462"/>
      <c r="L594" s="462"/>
      <c r="M594" s="462"/>
      <c r="N594" s="462"/>
      <c r="O594" s="462"/>
      <c r="P594" s="462"/>
      <c r="Q594" s="462"/>
      <c r="R594" s="462"/>
      <c r="S594" s="462"/>
      <c r="T594" s="26"/>
      <c r="U594" s="462"/>
      <c r="V594" s="462"/>
      <c r="W594" s="462"/>
      <c r="X594" s="462"/>
      <c r="Y594" s="462"/>
      <c r="Z594" s="462"/>
      <c r="AA594" s="462"/>
      <c r="AB594" s="462"/>
      <c r="AC594" s="462"/>
      <c r="AD594" s="462"/>
      <c r="AE594" s="462"/>
      <c r="AF594" s="462"/>
      <c r="AG594" s="462"/>
      <c r="AH594" s="462"/>
      <c r="AI594" s="462"/>
      <c r="AJ594" s="462"/>
      <c r="AK594" s="462"/>
      <c r="AL594" s="462"/>
      <c r="AZ594" s="462"/>
      <c r="BA594" s="462"/>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2"/>
      <c r="DH594" s="462"/>
      <c r="DI594" s="462"/>
      <c r="DJ594" s="462"/>
      <c r="DK594" s="462"/>
      <c r="DL594" s="462"/>
      <c r="DM594" s="462"/>
      <c r="DN594" s="462"/>
      <c r="DO594" s="462"/>
      <c r="DP594" s="462"/>
      <c r="DQ594" s="462"/>
      <c r="DR594" s="462"/>
      <c r="DS594" s="462"/>
      <c r="DT594" s="462"/>
      <c r="DU594" s="462"/>
      <c r="DV594" s="462"/>
      <c r="DW594" s="462"/>
      <c r="DX594" s="462"/>
      <c r="DY594" s="462"/>
      <c r="DZ594" s="462"/>
      <c r="EA594" s="462"/>
      <c r="EB594" s="462"/>
      <c r="EC594" s="462"/>
      <c r="ED594" s="462"/>
      <c r="EE594" s="462"/>
      <c r="EF594" s="462"/>
      <c r="EG594" s="462"/>
      <c r="EH594" s="462"/>
      <c r="EI594" s="462"/>
      <c r="EJ594" s="462"/>
      <c r="EK594" s="462"/>
      <c r="EL594" s="462"/>
      <c r="EM594" s="462"/>
      <c r="EN594" s="462"/>
      <c r="EO594" s="462"/>
      <c r="EP594" s="462"/>
      <c r="EQ594" s="462"/>
      <c r="ER594" s="462"/>
      <c r="ES594" s="462"/>
      <c r="ET594" s="462"/>
      <c r="EU594" s="462"/>
      <c r="EV594" s="462"/>
      <c r="EW594" s="462"/>
      <c r="EX594" s="462"/>
      <c r="EY594" s="462"/>
      <c r="EZ594" s="462"/>
      <c r="FA594" s="462"/>
    </row>
    <row r="595" spans="1:157" ht="12.75" customHeight="1">
      <c r="A595" s="63" t="s">
        <v>85</v>
      </c>
      <c r="B595" s="462" t="s">
        <v>1455</v>
      </c>
      <c r="C595" s="462"/>
      <c r="D595" s="462"/>
      <c r="E595" s="462"/>
      <c r="F595" s="462"/>
      <c r="G595" s="1857" t="str">
        <f>C568</f>
        <v>Deferred Developer Fee</v>
      </c>
      <c r="H595" s="1857"/>
      <c r="I595" s="1857"/>
      <c r="J595" s="1857"/>
      <c r="K595" s="1857"/>
      <c r="L595" s="1857"/>
      <c r="M595" s="1857"/>
      <c r="N595" s="1857"/>
      <c r="O595" s="1857"/>
      <c r="P595" s="1857"/>
      <c r="Q595" s="1857"/>
      <c r="R595" s="1857"/>
      <c r="S595" s="462"/>
      <c r="T595" s="63" t="s">
        <v>1445</v>
      </c>
      <c r="U595" s="462" t="s">
        <v>1455</v>
      </c>
      <c r="V595" s="462"/>
      <c r="W595" s="462"/>
      <c r="X595" s="462"/>
      <c r="Y595" s="462"/>
      <c r="Z595" s="1857" t="str">
        <f>C569</f>
        <v>General Partner</v>
      </c>
      <c r="AA595" s="1857"/>
      <c r="AB595" s="1857"/>
      <c r="AC595" s="1857"/>
      <c r="AD595" s="1857"/>
      <c r="AE595" s="1857"/>
      <c r="AF595" s="1857"/>
      <c r="AG595" s="1857"/>
      <c r="AH595" s="1857"/>
      <c r="AI595" s="1857"/>
      <c r="AJ595" s="1857"/>
      <c r="AK595" s="1857"/>
      <c r="AL595" s="462"/>
      <c r="AZ595" s="462"/>
      <c r="BA595" s="462"/>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2"/>
      <c r="DH595" s="462"/>
      <c r="DI595" s="462"/>
      <c r="DJ595" s="462"/>
      <c r="DK595" s="462"/>
      <c r="DL595" s="462"/>
      <c r="DM595" s="462"/>
      <c r="DN595" s="462"/>
      <c r="DO595" s="462"/>
      <c r="DP595" s="462"/>
      <c r="DQ595" s="462"/>
      <c r="DR595" s="462"/>
      <c r="DS595" s="462"/>
      <c r="DT595" s="462"/>
      <c r="DU595" s="462"/>
      <c r="DV595" s="462"/>
      <c r="DW595" s="462"/>
      <c r="DX595" s="462"/>
      <c r="DY595" s="462"/>
      <c r="DZ595" s="462"/>
      <c r="EA595" s="462"/>
      <c r="EB595" s="462"/>
      <c r="EC595" s="462"/>
      <c r="ED595" s="462"/>
      <c r="EE595" s="462"/>
      <c r="EF595" s="462"/>
      <c r="EG595" s="462"/>
      <c r="EH595" s="462"/>
      <c r="EI595" s="462"/>
      <c r="EJ595" s="462"/>
      <c r="EK595" s="462"/>
      <c r="EL595" s="462"/>
      <c r="EM595" s="462"/>
      <c r="EN595" s="462"/>
      <c r="EO595" s="462"/>
      <c r="EP595" s="462"/>
      <c r="EQ595" s="462"/>
      <c r="ER595" s="462"/>
      <c r="ES595" s="462"/>
      <c r="ET595" s="462"/>
      <c r="EU595" s="462"/>
      <c r="EV595" s="462"/>
      <c r="EW595" s="462"/>
      <c r="EX595" s="462"/>
      <c r="EY595" s="462"/>
      <c r="EZ595" s="462"/>
      <c r="FA595" s="462"/>
    </row>
    <row r="596" spans="1:157" ht="12.75" customHeight="1">
      <c r="A596" s="26"/>
      <c r="B596" s="462" t="s">
        <v>1114</v>
      </c>
      <c r="C596" s="462"/>
      <c r="D596" s="462"/>
      <c r="E596" s="462"/>
      <c r="F596" s="462"/>
      <c r="G596" s="1885" t="s">
        <v>1115</v>
      </c>
      <c r="H596" s="1885"/>
      <c r="I596" s="1885"/>
      <c r="J596" s="1885"/>
      <c r="K596" s="1885"/>
      <c r="L596" s="1885"/>
      <c r="M596" s="1885"/>
      <c r="N596" s="1885"/>
      <c r="O596" s="1885"/>
      <c r="P596" s="1885"/>
      <c r="Q596" s="1885"/>
      <c r="R596" s="1885"/>
      <c r="S596" s="462"/>
      <c r="T596" s="26"/>
      <c r="U596" s="462" t="s">
        <v>1114</v>
      </c>
      <c r="V596" s="462"/>
      <c r="W596" s="462"/>
      <c r="X596" s="462"/>
      <c r="Y596" s="462"/>
      <c r="Z596" s="1885" t="s">
        <v>1115</v>
      </c>
      <c r="AA596" s="1885"/>
      <c r="AB596" s="1885"/>
      <c r="AC596" s="1885"/>
      <c r="AD596" s="1885"/>
      <c r="AE596" s="1885"/>
      <c r="AF596" s="1885"/>
      <c r="AG596" s="1885"/>
      <c r="AH596" s="1885"/>
      <c r="AI596" s="1885"/>
      <c r="AJ596" s="1885"/>
      <c r="AK596" s="1885"/>
      <c r="AL596" s="462"/>
      <c r="AZ596" s="462"/>
      <c r="BA596" s="462"/>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2"/>
      <c r="DH596" s="462"/>
      <c r="DI596" s="462"/>
      <c r="DJ596" s="462"/>
      <c r="DK596" s="462"/>
      <c r="DL596" s="462"/>
      <c r="DM596" s="462"/>
      <c r="DN596" s="462"/>
      <c r="DO596" s="462"/>
      <c r="DP596" s="462"/>
      <c r="DQ596" s="462"/>
      <c r="DR596" s="462"/>
      <c r="DS596" s="462"/>
      <c r="DT596" s="462"/>
      <c r="DU596" s="462"/>
      <c r="DV596" s="462"/>
      <c r="DW596" s="462"/>
      <c r="DX596" s="462"/>
      <c r="DY596" s="462"/>
      <c r="DZ596" s="462"/>
      <c r="EA596" s="462"/>
      <c r="EB596" s="462"/>
      <c r="EC596" s="462"/>
      <c r="ED596" s="462"/>
      <c r="EE596" s="462"/>
      <c r="EF596" s="462"/>
      <c r="EG596" s="462"/>
      <c r="EH596" s="462"/>
      <c r="EI596" s="462"/>
      <c r="EJ596" s="462"/>
      <c r="EK596" s="462"/>
      <c r="EL596" s="462"/>
      <c r="EM596" s="462"/>
      <c r="EN596" s="462"/>
      <c r="EO596" s="462"/>
      <c r="EP596" s="462"/>
      <c r="EQ596" s="462"/>
      <c r="ER596" s="462"/>
      <c r="ES596" s="462"/>
      <c r="ET596" s="462"/>
      <c r="EU596" s="462"/>
      <c r="EV596" s="462"/>
      <c r="EW596" s="462"/>
      <c r="EX596" s="462"/>
      <c r="EY596" s="462"/>
      <c r="EZ596" s="462"/>
      <c r="FA596" s="462"/>
    </row>
    <row r="597" spans="1:157" ht="12.75" customHeight="1">
      <c r="A597" s="26"/>
      <c r="B597" s="462" t="s">
        <v>987</v>
      </c>
      <c r="C597" s="462"/>
      <c r="D597" s="462"/>
      <c r="E597" s="462"/>
      <c r="F597" s="462"/>
      <c r="G597" s="1885" t="s">
        <v>1116</v>
      </c>
      <c r="H597" s="1885"/>
      <c r="I597" s="1885"/>
      <c r="J597" s="1885"/>
      <c r="K597" s="1885"/>
      <c r="L597" s="1885"/>
      <c r="M597" s="1885"/>
      <c r="N597" s="1885"/>
      <c r="O597" s="1885"/>
      <c r="P597" s="1885"/>
      <c r="Q597" s="1885"/>
      <c r="R597" s="1885"/>
      <c r="S597" s="462"/>
      <c r="T597" s="26"/>
      <c r="U597" s="462" t="s">
        <v>987</v>
      </c>
      <c r="V597" s="462"/>
      <c r="W597" s="462"/>
      <c r="X597" s="462"/>
      <c r="Y597" s="462"/>
      <c r="Z597" s="1869" t="s">
        <v>1116</v>
      </c>
      <c r="AA597" s="1869"/>
      <c r="AB597" s="1869"/>
      <c r="AC597" s="1869"/>
      <c r="AD597" s="1869"/>
      <c r="AE597" s="1869"/>
      <c r="AF597" s="1869"/>
      <c r="AG597" s="1869"/>
      <c r="AH597" s="1869"/>
      <c r="AI597" s="1869"/>
      <c r="AJ597" s="1869"/>
      <c r="AK597" s="1869"/>
      <c r="AL597" s="462"/>
      <c r="AZ597" s="462"/>
      <c r="BA597" s="462"/>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2"/>
      <c r="DH597" s="462"/>
      <c r="DI597" s="462"/>
      <c r="DJ597" s="462"/>
      <c r="DK597" s="462"/>
      <c r="DL597" s="462"/>
      <c r="DM597" s="462"/>
      <c r="DN597" s="462"/>
      <c r="DO597" s="462"/>
      <c r="DP597" s="462"/>
      <c r="DQ597" s="462"/>
      <c r="DR597" s="462"/>
      <c r="DS597" s="462"/>
      <c r="DT597" s="462"/>
      <c r="DU597" s="462"/>
      <c r="DV597" s="462"/>
      <c r="DW597" s="462"/>
      <c r="DX597" s="462"/>
      <c r="DY597" s="462"/>
      <c r="DZ597" s="462"/>
      <c r="EA597" s="462"/>
      <c r="EB597" s="462"/>
      <c r="EC597" s="462"/>
      <c r="ED597" s="462"/>
      <c r="EE597" s="462"/>
      <c r="EF597" s="462"/>
      <c r="EG597" s="462"/>
      <c r="EH597" s="462"/>
      <c r="EI597" s="462"/>
      <c r="EJ597" s="462"/>
      <c r="EK597" s="462"/>
      <c r="EL597" s="462"/>
      <c r="EM597" s="462"/>
      <c r="EN597" s="462"/>
      <c r="EO597" s="462"/>
      <c r="EP597" s="462"/>
      <c r="EQ597" s="462"/>
      <c r="ER597" s="462"/>
      <c r="ES597" s="462"/>
      <c r="ET597" s="462"/>
      <c r="EU597" s="462"/>
      <c r="EV597" s="462"/>
      <c r="EW597" s="462"/>
      <c r="EX597" s="462"/>
      <c r="EY597" s="462"/>
      <c r="EZ597" s="462"/>
      <c r="FA597" s="462"/>
    </row>
    <row r="598" spans="1:157" ht="12.75" customHeight="1">
      <c r="A598" s="26"/>
      <c r="B598" s="462" t="s">
        <v>1458</v>
      </c>
      <c r="C598" s="462"/>
      <c r="D598" s="462"/>
      <c r="E598" s="462"/>
      <c r="F598" s="462"/>
      <c r="G598" s="1885" t="s">
        <v>1471</v>
      </c>
      <c r="H598" s="1885"/>
      <c r="I598" s="1885"/>
      <c r="J598" s="1885"/>
      <c r="K598" s="1885"/>
      <c r="L598" s="1885"/>
      <c r="M598" s="1885"/>
      <c r="N598" s="1885"/>
      <c r="O598" s="1885"/>
      <c r="P598" s="1885"/>
      <c r="Q598" s="1885"/>
      <c r="R598" s="1885"/>
      <c r="S598" s="462"/>
      <c r="T598" s="26"/>
      <c r="U598" s="462" t="s">
        <v>1458</v>
      </c>
      <c r="V598" s="462"/>
      <c r="W598" s="462"/>
      <c r="X598" s="462"/>
      <c r="Y598" s="462"/>
      <c r="Z598" s="1869" t="s">
        <v>1471</v>
      </c>
      <c r="AA598" s="1869"/>
      <c r="AB598" s="1869"/>
      <c r="AC598" s="1869"/>
      <c r="AD598" s="1869"/>
      <c r="AE598" s="1869"/>
      <c r="AF598" s="1869"/>
      <c r="AG598" s="1869"/>
      <c r="AH598" s="1869"/>
      <c r="AI598" s="1869"/>
      <c r="AJ598" s="1869"/>
      <c r="AK598" s="1869"/>
      <c r="AL598" s="462"/>
      <c r="AZ598" s="462"/>
      <c r="BA598" s="462"/>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2"/>
      <c r="DH598" s="462"/>
      <c r="DI598" s="462"/>
      <c r="DJ598" s="462"/>
      <c r="DK598" s="462"/>
      <c r="DL598" s="462"/>
      <c r="DM598" s="462"/>
      <c r="DN598" s="462"/>
      <c r="DO598" s="462"/>
      <c r="DP598" s="462"/>
      <c r="DQ598" s="462"/>
      <c r="DR598" s="462"/>
      <c r="DS598" s="462"/>
      <c r="DT598" s="462"/>
      <c r="DU598" s="462"/>
      <c r="DV598" s="462"/>
      <c r="DW598" s="462"/>
      <c r="DX598" s="462"/>
      <c r="DY598" s="462"/>
      <c r="DZ598" s="462"/>
      <c r="EA598" s="462"/>
      <c r="EB598" s="462"/>
      <c r="EC598" s="462"/>
      <c r="ED598" s="462"/>
      <c r="EE598" s="462"/>
      <c r="EF598" s="462"/>
      <c r="EG598" s="462"/>
      <c r="EH598" s="462"/>
      <c r="EI598" s="462"/>
      <c r="EJ598" s="462"/>
      <c r="EK598" s="462"/>
      <c r="EL598" s="462"/>
      <c r="EM598" s="462"/>
      <c r="EN598" s="462"/>
      <c r="EO598" s="462"/>
      <c r="EP598" s="462"/>
      <c r="EQ598" s="462"/>
      <c r="ER598" s="462"/>
      <c r="ES598" s="462"/>
      <c r="ET598" s="462"/>
      <c r="EU598" s="462"/>
      <c r="EV598" s="462"/>
      <c r="EW598" s="462"/>
      <c r="EX598" s="462"/>
      <c r="EY598" s="462"/>
      <c r="EZ598" s="462"/>
      <c r="FA598" s="462"/>
    </row>
    <row r="599" spans="1:157" ht="12.75" customHeight="1">
      <c r="A599" s="26"/>
      <c r="B599" s="462" t="s">
        <v>896</v>
      </c>
      <c r="C599" s="462"/>
      <c r="D599" s="462"/>
      <c r="E599" s="462"/>
      <c r="F599" s="462"/>
      <c r="G599" s="1913" t="s">
        <v>1122</v>
      </c>
      <c r="H599" s="1913"/>
      <c r="I599" s="1913"/>
      <c r="J599" s="1913"/>
      <c r="K599" s="1913"/>
      <c r="L599" s="1913"/>
      <c r="M599" s="462"/>
      <c r="N599" s="462"/>
      <c r="O599" s="1463" t="s">
        <v>1123</v>
      </c>
      <c r="P599" s="1868"/>
      <c r="Q599" s="1868"/>
      <c r="R599" s="1868"/>
      <c r="S599" s="462"/>
      <c r="T599" s="26"/>
      <c r="U599" s="462" t="s">
        <v>896</v>
      </c>
      <c r="V599" s="462"/>
      <c r="W599" s="462"/>
      <c r="X599" s="462"/>
      <c r="Y599" s="462"/>
      <c r="Z599" s="1913" t="s">
        <v>1122</v>
      </c>
      <c r="AA599" s="1913"/>
      <c r="AB599" s="1913"/>
      <c r="AC599" s="1913"/>
      <c r="AD599" s="1913"/>
      <c r="AE599" s="1913"/>
      <c r="AF599" s="462"/>
      <c r="AG599" s="462"/>
      <c r="AH599" s="1463" t="s">
        <v>1123</v>
      </c>
      <c r="AI599" s="1868"/>
      <c r="AJ599" s="1868"/>
      <c r="AK599" s="1868"/>
      <c r="AL599" s="462"/>
      <c r="AZ599" s="462"/>
      <c r="BA599" s="462"/>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2"/>
      <c r="DH599" s="462"/>
      <c r="DI599" s="462"/>
      <c r="DJ599" s="462"/>
      <c r="DK599" s="462"/>
      <c r="DL599" s="462"/>
      <c r="DM599" s="462"/>
      <c r="DN599" s="462"/>
      <c r="DO599" s="462"/>
      <c r="DP599" s="462"/>
      <c r="DQ599" s="462"/>
      <c r="DR599" s="462"/>
      <c r="DS599" s="462"/>
      <c r="DT599" s="462"/>
      <c r="DU599" s="462"/>
      <c r="DV599" s="462"/>
      <c r="DW599" s="462"/>
      <c r="DX599" s="462"/>
      <c r="DY599" s="462"/>
      <c r="DZ599" s="462"/>
      <c r="EA599" s="462"/>
      <c r="EB599" s="462"/>
      <c r="EC599" s="462"/>
      <c r="ED599" s="462"/>
      <c r="EE599" s="462"/>
      <c r="EF599" s="462"/>
      <c r="EG599" s="462"/>
      <c r="EH599" s="462"/>
      <c r="EI599" s="462"/>
      <c r="EJ599" s="462"/>
      <c r="EK599" s="462"/>
      <c r="EL599" s="462"/>
      <c r="EM599" s="462"/>
      <c r="EN599" s="462"/>
      <c r="EO599" s="462"/>
      <c r="EP599" s="462"/>
      <c r="EQ599" s="462"/>
      <c r="ER599" s="462"/>
      <c r="ES599" s="462"/>
      <c r="ET599" s="462"/>
      <c r="EU599" s="462"/>
      <c r="EV599" s="462"/>
      <c r="EW599" s="462"/>
      <c r="EX599" s="462"/>
      <c r="EY599" s="462"/>
      <c r="EZ599" s="462"/>
      <c r="FA599" s="462"/>
    </row>
    <row r="600" spans="1:157" ht="12.75" customHeight="1">
      <c r="A600" s="26"/>
      <c r="B600" s="462" t="s">
        <v>1463</v>
      </c>
      <c r="C600" s="462"/>
      <c r="D600" s="462"/>
      <c r="E600" s="462"/>
      <c r="F600" s="462"/>
      <c r="G600" s="462"/>
      <c r="H600" s="1885" t="s">
        <v>1444</v>
      </c>
      <c r="I600" s="1885"/>
      <c r="J600" s="1885"/>
      <c r="K600" s="1885"/>
      <c r="L600" s="1885"/>
      <c r="M600" s="1885"/>
      <c r="N600" s="1885"/>
      <c r="O600" s="1885"/>
      <c r="P600" s="1885"/>
      <c r="Q600" s="1885"/>
      <c r="R600" s="1885"/>
      <c r="S600" s="462"/>
      <c r="T600" s="26"/>
      <c r="U600" s="462" t="s">
        <v>1463</v>
      </c>
      <c r="V600" s="462"/>
      <c r="W600" s="462"/>
      <c r="X600" s="462"/>
      <c r="Y600" s="462"/>
      <c r="Z600" s="462"/>
      <c r="AA600" s="1885"/>
      <c r="AB600" s="1885"/>
      <c r="AC600" s="1885"/>
      <c r="AD600" s="1885"/>
      <c r="AE600" s="1885"/>
      <c r="AF600" s="1885"/>
      <c r="AG600" s="1885"/>
      <c r="AH600" s="1885"/>
      <c r="AI600" s="1885"/>
      <c r="AJ600" s="1885"/>
      <c r="AK600" s="1885"/>
      <c r="AL600" s="462"/>
      <c r="AZ600" s="462"/>
      <c r="BA600" s="462"/>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2"/>
      <c r="DH600" s="462"/>
      <c r="DI600" s="462"/>
      <c r="DJ600" s="462"/>
      <c r="DK600" s="462"/>
      <c r="DL600" s="462"/>
      <c r="DM600" s="462"/>
      <c r="DN600" s="462"/>
      <c r="DO600" s="462"/>
      <c r="DP600" s="462"/>
      <c r="DQ600" s="462"/>
      <c r="DR600" s="462"/>
      <c r="DS600" s="462"/>
      <c r="DT600" s="462"/>
      <c r="DU600" s="462"/>
      <c r="DV600" s="462"/>
      <c r="DW600" s="462"/>
      <c r="DX600" s="462"/>
      <c r="DY600" s="462"/>
      <c r="DZ600" s="462"/>
      <c r="EA600" s="462"/>
      <c r="EB600" s="462"/>
      <c r="EC600" s="462"/>
      <c r="ED600" s="462"/>
      <c r="EE600" s="462"/>
      <c r="EF600" s="462"/>
      <c r="EG600" s="462"/>
      <c r="EH600" s="462"/>
      <c r="EI600" s="462"/>
      <c r="EJ600" s="462"/>
      <c r="EK600" s="462"/>
      <c r="EL600" s="462"/>
      <c r="EM600" s="462"/>
      <c r="EN600" s="462"/>
      <c r="EO600" s="462"/>
      <c r="EP600" s="462"/>
      <c r="EQ600" s="462"/>
      <c r="ER600" s="462"/>
      <c r="ES600" s="462"/>
      <c r="ET600" s="462"/>
      <c r="EU600" s="462"/>
      <c r="EV600" s="462"/>
      <c r="EW600" s="462"/>
      <c r="EX600" s="462"/>
      <c r="EY600" s="462"/>
      <c r="EZ600" s="462"/>
      <c r="FA600" s="462"/>
    </row>
    <row r="601" spans="1:157" ht="12.75">
      <c r="A601" s="26"/>
      <c r="B601" s="462" t="s">
        <v>1467</v>
      </c>
      <c r="C601" s="462"/>
      <c r="D601" s="462"/>
      <c r="E601" s="462"/>
      <c r="F601" s="462"/>
      <c r="G601" s="462"/>
      <c r="H601" s="462"/>
      <c r="I601" s="462"/>
      <c r="J601" s="462"/>
      <c r="K601" s="462"/>
      <c r="L601" s="462"/>
      <c r="M601" s="462"/>
      <c r="N601" s="1867" t="s">
        <v>909</v>
      </c>
      <c r="O601" s="1867"/>
      <c r="P601" s="462"/>
      <c r="Q601" s="462"/>
      <c r="R601" s="462"/>
      <c r="S601" s="462"/>
      <c r="T601" s="26"/>
      <c r="U601" s="462" t="s">
        <v>1467</v>
      </c>
      <c r="V601" s="462"/>
      <c r="W601" s="462"/>
      <c r="X601" s="462"/>
      <c r="Y601" s="462"/>
      <c r="Z601" s="462"/>
      <c r="AA601" s="462"/>
      <c r="AB601" s="462"/>
      <c r="AC601" s="462"/>
      <c r="AD601" s="462"/>
      <c r="AE601" s="462"/>
      <c r="AF601" s="462"/>
      <c r="AG601" s="1867" t="s">
        <v>909</v>
      </c>
      <c r="AH601" s="1867"/>
      <c r="AI601" s="462"/>
      <c r="AJ601" s="462"/>
      <c r="AK601" s="462"/>
      <c r="AL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c r="BW601" s="462"/>
      <c r="BX601" s="462"/>
      <c r="BY601" s="462"/>
      <c r="BZ601" s="462"/>
      <c r="CA601" s="462"/>
      <c r="CB601" s="462"/>
      <c r="CC601" s="462"/>
      <c r="CD601" s="462"/>
      <c r="CE601" s="462"/>
      <c r="CF601" s="462"/>
      <c r="CG601" s="462"/>
      <c r="CH601" s="462"/>
      <c r="CI601" s="462"/>
      <c r="CJ601" s="462"/>
      <c r="CK601" s="462"/>
      <c r="CL601" s="462"/>
      <c r="CM601" s="462"/>
      <c r="CN601" s="462"/>
      <c r="CO601" s="462"/>
      <c r="CP601" s="462"/>
      <c r="CQ601" s="462"/>
      <c r="CS601" s="462"/>
      <c r="CT601" s="462"/>
      <c r="CU601" s="462"/>
      <c r="CV601" s="462"/>
      <c r="CW601" s="462"/>
      <c r="CX601" s="462"/>
      <c r="CY601" s="462"/>
      <c r="CZ601" s="462"/>
      <c r="DA601" s="462"/>
      <c r="DB601" s="462"/>
      <c r="DC601" s="462"/>
      <c r="DD601" s="462"/>
      <c r="DE601" s="462"/>
      <c r="DF601" s="462"/>
      <c r="DG601" s="462"/>
      <c r="DH601" s="462"/>
      <c r="DI601" s="462"/>
      <c r="DJ601" s="462"/>
      <c r="DK601" s="462"/>
      <c r="DL601" s="462"/>
      <c r="DM601" s="462"/>
      <c r="DN601" s="462"/>
      <c r="DO601" s="462"/>
      <c r="DP601" s="462"/>
      <c r="DQ601" s="462"/>
      <c r="DR601" s="462"/>
      <c r="DS601" s="462"/>
      <c r="DT601" s="462"/>
      <c r="DU601" s="462"/>
      <c r="DV601" s="462"/>
      <c r="DW601" s="462"/>
      <c r="DX601" s="462"/>
      <c r="DY601" s="462"/>
      <c r="DZ601" s="462"/>
      <c r="EA601" s="462"/>
      <c r="EB601" s="462"/>
      <c r="EC601" s="462"/>
      <c r="ED601" s="462"/>
      <c r="EE601" s="462"/>
      <c r="EF601" s="462"/>
      <c r="EG601" s="462"/>
      <c r="EH601" s="462"/>
      <c r="EI601" s="462"/>
      <c r="EJ601" s="462"/>
      <c r="EK601" s="462"/>
      <c r="EL601" s="462"/>
      <c r="EM601" s="462"/>
      <c r="EN601" s="462"/>
      <c r="EO601" s="462"/>
      <c r="EP601" s="462"/>
      <c r="EQ601" s="462"/>
      <c r="ER601" s="462"/>
      <c r="ES601" s="462"/>
      <c r="ET601" s="462"/>
      <c r="EU601" s="462"/>
      <c r="EV601" s="462"/>
      <c r="EW601" s="462"/>
      <c r="EX601" s="462"/>
      <c r="EY601" s="462"/>
      <c r="EZ601" s="462"/>
      <c r="FA601" s="462"/>
    </row>
    <row r="602" spans="1:157" ht="12.75">
      <c r="A602" s="26"/>
      <c r="B602" s="462"/>
      <c r="C602" s="462"/>
      <c r="D602" s="462"/>
      <c r="E602" s="462"/>
      <c r="F602" s="462"/>
      <c r="G602" s="462"/>
      <c r="H602" s="462"/>
      <c r="I602" s="462"/>
      <c r="J602" s="462"/>
      <c r="K602" s="462"/>
      <c r="L602" s="462"/>
      <c r="M602" s="462"/>
      <c r="N602" s="462"/>
      <c r="O602" s="462"/>
      <c r="P602" s="462"/>
      <c r="Q602" s="462"/>
      <c r="R602" s="462"/>
      <c r="S602" s="462"/>
      <c r="T602" s="26"/>
      <c r="U602" s="462"/>
      <c r="V602" s="462"/>
      <c r="W602" s="462"/>
      <c r="X602" s="462"/>
      <c r="Y602" s="462"/>
      <c r="Z602" s="462"/>
      <c r="AA602" s="462"/>
      <c r="AB602" s="462"/>
      <c r="AC602" s="462"/>
      <c r="AD602" s="462"/>
      <c r="AE602" s="462"/>
      <c r="AF602" s="462"/>
      <c r="AG602" s="462"/>
      <c r="AH602" s="462"/>
      <c r="AI602" s="462"/>
      <c r="AJ602" s="462"/>
      <c r="AK602" s="462"/>
      <c r="AL602" s="462"/>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2"/>
      <c r="DH602" s="462"/>
      <c r="DI602" s="462"/>
      <c r="DJ602" s="462"/>
      <c r="DK602" s="462"/>
      <c r="DL602" s="462"/>
      <c r="DM602" s="462"/>
      <c r="DN602" s="462"/>
      <c r="DO602" s="462"/>
      <c r="DP602" s="462"/>
      <c r="DQ602" s="462"/>
      <c r="DR602" s="462"/>
      <c r="DS602" s="462"/>
      <c r="DT602" s="462"/>
      <c r="DU602" s="462"/>
      <c r="DV602" s="462"/>
      <c r="DW602" s="462"/>
      <c r="DX602" s="462"/>
      <c r="DY602" s="462"/>
      <c r="DZ602" s="462"/>
      <c r="EA602" s="462"/>
      <c r="EB602" s="462"/>
      <c r="EC602" s="462"/>
      <c r="ED602" s="462"/>
      <c r="EE602" s="462"/>
      <c r="EF602" s="462"/>
      <c r="EG602" s="462"/>
      <c r="EH602" s="462"/>
      <c r="EI602" s="462"/>
      <c r="EJ602" s="462"/>
      <c r="EK602" s="462"/>
      <c r="EL602" s="462"/>
      <c r="EM602" s="462"/>
      <c r="EN602" s="462"/>
      <c r="EO602" s="462"/>
      <c r="EP602" s="462"/>
      <c r="EQ602" s="462"/>
      <c r="ER602" s="462"/>
      <c r="ES602" s="462"/>
      <c r="ET602" s="462"/>
      <c r="EU602" s="462"/>
      <c r="EV602" s="462"/>
      <c r="EW602" s="462"/>
      <c r="EX602" s="462"/>
      <c r="EY602" s="462"/>
      <c r="EZ602" s="462"/>
      <c r="FA602" s="462"/>
    </row>
    <row r="603" spans="1:157" ht="12.75">
      <c r="A603" s="63" t="s">
        <v>1447</v>
      </c>
      <c r="B603" s="462" t="s">
        <v>1455</v>
      </c>
      <c r="C603" s="462"/>
      <c r="D603" s="462"/>
      <c r="E603" s="462"/>
      <c r="F603" s="462"/>
      <c r="G603" s="1857" t="str">
        <f>C570</f>
        <v>Limited Partners</v>
      </c>
      <c r="H603" s="1857"/>
      <c r="I603" s="1857"/>
      <c r="J603" s="1857"/>
      <c r="K603" s="1857"/>
      <c r="L603" s="1857"/>
      <c r="M603" s="1857"/>
      <c r="N603" s="1857"/>
      <c r="O603" s="1857"/>
      <c r="P603" s="1857"/>
      <c r="Q603" s="1857"/>
      <c r="R603" s="1857"/>
      <c r="S603" s="462"/>
      <c r="T603" s="63" t="s">
        <v>1449</v>
      </c>
      <c r="U603" s="462" t="s">
        <v>1455</v>
      </c>
      <c r="V603" s="462"/>
      <c r="W603" s="462"/>
      <c r="X603" s="462"/>
      <c r="Y603" s="462"/>
      <c r="Z603" s="1857">
        <f>C571</f>
        <v>0</v>
      </c>
      <c r="AA603" s="1857"/>
      <c r="AB603" s="1857"/>
      <c r="AC603" s="1857"/>
      <c r="AD603" s="1857"/>
      <c r="AE603" s="1857"/>
      <c r="AF603" s="1857"/>
      <c r="AG603" s="1857"/>
      <c r="AH603" s="1857"/>
      <c r="AI603" s="1857"/>
      <c r="AJ603" s="1857"/>
      <c r="AK603" s="1857"/>
      <c r="AL603" s="462"/>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2"/>
      <c r="DH603" s="462"/>
      <c r="DI603" s="462"/>
      <c r="DJ603" s="462"/>
      <c r="DK603" s="462"/>
      <c r="DL603" s="462"/>
      <c r="DM603" s="462"/>
      <c r="DN603" s="462"/>
      <c r="DO603" s="462"/>
      <c r="DP603" s="462"/>
      <c r="DQ603" s="462"/>
      <c r="DR603" s="462"/>
      <c r="DS603" s="462"/>
      <c r="DT603" s="462"/>
      <c r="DU603" s="462"/>
      <c r="DV603" s="462"/>
      <c r="DW603" s="462"/>
      <c r="DX603" s="462"/>
      <c r="DY603" s="462"/>
      <c r="DZ603" s="462"/>
      <c r="EA603" s="462"/>
      <c r="EB603" s="462"/>
      <c r="EC603" s="462"/>
      <c r="ED603" s="462"/>
      <c r="EE603" s="462"/>
      <c r="EF603" s="462"/>
      <c r="EG603" s="462"/>
      <c r="EH603" s="462"/>
      <c r="EI603" s="462"/>
      <c r="EJ603" s="462"/>
      <c r="EK603" s="462"/>
      <c r="EL603" s="462"/>
      <c r="EM603" s="462"/>
      <c r="EN603" s="462"/>
      <c r="EO603" s="462"/>
      <c r="EP603" s="462"/>
      <c r="EQ603" s="462"/>
      <c r="ER603" s="462"/>
      <c r="ES603" s="462"/>
      <c r="ET603" s="462"/>
      <c r="EU603" s="462"/>
      <c r="EV603" s="462"/>
      <c r="EW603" s="462"/>
      <c r="EX603" s="462"/>
      <c r="EY603" s="462"/>
      <c r="EZ603" s="462"/>
      <c r="FA603" s="462"/>
    </row>
    <row r="604" spans="1:157" ht="12.75">
      <c r="A604" s="26"/>
      <c r="B604" s="462" t="s">
        <v>1114</v>
      </c>
      <c r="C604" s="462"/>
      <c r="D604" s="462"/>
      <c r="E604" s="462"/>
      <c r="F604" s="462"/>
      <c r="G604" s="1885" t="s">
        <v>1115</v>
      </c>
      <c r="H604" s="1885"/>
      <c r="I604" s="1885"/>
      <c r="J604" s="1885"/>
      <c r="K604" s="1885"/>
      <c r="L604" s="1885"/>
      <c r="M604" s="1885"/>
      <c r="N604" s="1885"/>
      <c r="O604" s="1885"/>
      <c r="P604" s="1885"/>
      <c r="Q604" s="1885"/>
      <c r="R604" s="1885"/>
      <c r="S604" s="462"/>
      <c r="T604" s="26"/>
      <c r="U604" s="462" t="s">
        <v>1114</v>
      </c>
      <c r="V604" s="462"/>
      <c r="W604" s="462"/>
      <c r="X604" s="462"/>
      <c r="Y604" s="462"/>
      <c r="Z604" s="1885"/>
      <c r="AA604" s="1885"/>
      <c r="AB604" s="1885"/>
      <c r="AC604" s="1885"/>
      <c r="AD604" s="1885"/>
      <c r="AE604" s="1885"/>
      <c r="AF604" s="1885"/>
      <c r="AG604" s="1885"/>
      <c r="AH604" s="1885"/>
      <c r="AI604" s="1885"/>
      <c r="AJ604" s="1885"/>
      <c r="AK604" s="1885"/>
      <c r="AL604" s="462"/>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2"/>
      <c r="DH604" s="462"/>
      <c r="DI604" s="462"/>
      <c r="DJ604" s="462"/>
      <c r="DK604" s="462"/>
      <c r="DL604" s="462"/>
      <c r="DM604" s="462"/>
      <c r="DN604" s="462"/>
      <c r="DO604" s="462"/>
      <c r="DP604" s="462"/>
      <c r="DQ604" s="462"/>
      <c r="DR604" s="462"/>
      <c r="DS604" s="462"/>
      <c r="DT604" s="462"/>
      <c r="DU604" s="462"/>
      <c r="DV604" s="462"/>
      <c r="DW604" s="462"/>
      <c r="DX604" s="462"/>
      <c r="DY604" s="462"/>
      <c r="DZ604" s="462"/>
      <c r="EA604" s="462"/>
      <c r="EB604" s="462"/>
      <c r="EC604" s="462"/>
      <c r="ED604" s="462"/>
      <c r="EE604" s="462"/>
      <c r="EF604" s="462"/>
      <c r="EG604" s="462"/>
      <c r="EH604" s="462"/>
      <c r="EI604" s="462"/>
      <c r="EJ604" s="462"/>
      <c r="EK604" s="462"/>
      <c r="EL604" s="462"/>
      <c r="EM604" s="462"/>
      <c r="EN604" s="462"/>
      <c r="EO604" s="462"/>
      <c r="EP604" s="462"/>
      <c r="EQ604" s="462"/>
      <c r="ER604" s="462"/>
      <c r="ES604" s="462"/>
      <c r="ET604" s="462"/>
      <c r="EU604" s="462"/>
      <c r="EV604" s="462"/>
      <c r="EW604" s="462"/>
      <c r="EX604" s="462"/>
      <c r="EY604" s="462"/>
      <c r="EZ604" s="462"/>
      <c r="FA604" s="462"/>
    </row>
    <row r="605" spans="1:157" ht="12.75" customHeight="1">
      <c r="A605" s="26"/>
      <c r="B605" s="462" t="s">
        <v>987</v>
      </c>
      <c r="C605" s="462"/>
      <c r="D605" s="462"/>
      <c r="E605" s="462"/>
      <c r="F605" s="462"/>
      <c r="G605" s="1885" t="s">
        <v>1116</v>
      </c>
      <c r="H605" s="1885"/>
      <c r="I605" s="1885"/>
      <c r="J605" s="1885"/>
      <c r="K605" s="1885"/>
      <c r="L605" s="1885"/>
      <c r="M605" s="1885"/>
      <c r="N605" s="1885"/>
      <c r="O605" s="1885"/>
      <c r="P605" s="1885"/>
      <c r="Q605" s="1885"/>
      <c r="R605" s="1885"/>
      <c r="S605" s="462"/>
      <c r="T605" s="26"/>
      <c r="U605" s="462" t="s">
        <v>987</v>
      </c>
      <c r="V605" s="462"/>
      <c r="W605" s="462"/>
      <c r="X605" s="462"/>
      <c r="Y605" s="462"/>
      <c r="Z605" s="1869"/>
      <c r="AA605" s="1869"/>
      <c r="AB605" s="1869"/>
      <c r="AC605" s="1869"/>
      <c r="AD605" s="1869"/>
      <c r="AE605" s="1869"/>
      <c r="AF605" s="1869"/>
      <c r="AG605" s="1869"/>
      <c r="AH605" s="1869"/>
      <c r="AI605" s="1869"/>
      <c r="AJ605" s="1869"/>
      <c r="AK605" s="1869"/>
      <c r="AL605" s="462"/>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2"/>
      <c r="DH605" s="462"/>
      <c r="DI605" s="462"/>
      <c r="DJ605" s="462"/>
      <c r="DK605" s="462"/>
      <c r="DL605" s="462"/>
      <c r="DM605" s="462"/>
      <c r="DN605" s="462"/>
      <c r="DO605" s="462"/>
      <c r="DP605" s="462"/>
      <c r="DQ605" s="462"/>
      <c r="DR605" s="462"/>
      <c r="DS605" s="462"/>
      <c r="DT605" s="462"/>
      <c r="DU605" s="462"/>
      <c r="DV605" s="462"/>
      <c r="DW605" s="462"/>
      <c r="DX605" s="462"/>
      <c r="DY605" s="462"/>
      <c r="DZ605" s="462"/>
      <c r="EA605" s="462"/>
      <c r="EB605" s="462"/>
      <c r="EC605" s="462"/>
      <c r="ED605" s="462"/>
      <c r="EE605" s="462"/>
      <c r="EF605" s="462"/>
      <c r="EG605" s="462"/>
      <c r="EH605" s="462"/>
      <c r="EI605" s="462"/>
      <c r="EJ605" s="462"/>
      <c r="EK605" s="462"/>
      <c r="EL605" s="462"/>
      <c r="EM605" s="462"/>
      <c r="EN605" s="462"/>
      <c r="EO605" s="462"/>
      <c r="EP605" s="462"/>
      <c r="EQ605" s="462"/>
      <c r="ER605" s="462"/>
      <c r="ES605" s="462"/>
      <c r="ET605" s="462"/>
      <c r="EU605" s="462"/>
      <c r="EV605" s="462"/>
      <c r="EW605" s="462"/>
      <c r="EX605" s="462"/>
      <c r="EY605" s="462"/>
      <c r="EZ605" s="462"/>
      <c r="FA605" s="462"/>
    </row>
    <row r="606" spans="1:157" ht="12.75">
      <c r="A606" s="26"/>
      <c r="B606" s="462" t="s">
        <v>1458</v>
      </c>
      <c r="C606" s="462"/>
      <c r="D606" s="462"/>
      <c r="E606" s="462"/>
      <c r="F606" s="462"/>
      <c r="G606" s="1885" t="s">
        <v>1471</v>
      </c>
      <c r="H606" s="1885"/>
      <c r="I606" s="1885"/>
      <c r="J606" s="1885"/>
      <c r="K606" s="1885"/>
      <c r="L606" s="1885"/>
      <c r="M606" s="1885"/>
      <c r="N606" s="1885"/>
      <c r="O606" s="1885"/>
      <c r="P606" s="1885"/>
      <c r="Q606" s="1885"/>
      <c r="R606" s="1885"/>
      <c r="S606" s="462"/>
      <c r="T606" s="26"/>
      <c r="U606" s="462" t="s">
        <v>1458</v>
      </c>
      <c r="V606" s="462"/>
      <c r="W606" s="462"/>
      <c r="X606" s="462"/>
      <c r="Y606" s="462"/>
      <c r="Z606" s="1868" t="s">
        <v>1182</v>
      </c>
      <c r="AA606" s="1869"/>
      <c r="AB606" s="1869"/>
      <c r="AC606" s="1869"/>
      <c r="AD606" s="1869"/>
      <c r="AE606" s="1869"/>
      <c r="AF606" s="1869"/>
      <c r="AG606" s="1869"/>
      <c r="AH606" s="1869"/>
      <c r="AI606" s="1869"/>
      <c r="AJ606" s="1869"/>
      <c r="AK606" s="1869"/>
      <c r="AL606" s="462"/>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2"/>
      <c r="DH606" s="462"/>
      <c r="DI606" s="462"/>
      <c r="DJ606" s="462"/>
      <c r="DK606" s="462"/>
      <c r="DL606" s="462"/>
      <c r="DM606" s="462"/>
      <c r="DN606" s="462"/>
      <c r="DO606" s="462"/>
      <c r="DP606" s="462"/>
      <c r="DQ606" s="462"/>
      <c r="DR606" s="462"/>
      <c r="DS606" s="462"/>
      <c r="DT606" s="462"/>
      <c r="DU606" s="462"/>
      <c r="DV606" s="462"/>
      <c r="DW606" s="462"/>
      <c r="DX606" s="462"/>
      <c r="DY606" s="462"/>
      <c r="DZ606" s="462"/>
      <c r="EA606" s="462"/>
      <c r="EB606" s="462"/>
      <c r="EC606" s="462"/>
      <c r="ED606" s="462"/>
      <c r="EE606" s="462"/>
      <c r="EF606" s="462"/>
      <c r="EG606" s="462"/>
      <c r="EH606" s="462"/>
      <c r="EI606" s="462"/>
      <c r="EJ606" s="462"/>
      <c r="EK606" s="462"/>
      <c r="EL606" s="462"/>
      <c r="EM606" s="462"/>
      <c r="EN606" s="462"/>
      <c r="EO606" s="462"/>
      <c r="EP606" s="462"/>
      <c r="EQ606" s="462"/>
      <c r="ER606" s="462"/>
      <c r="ES606" s="462"/>
      <c r="ET606" s="462"/>
      <c r="EU606" s="462"/>
      <c r="EV606" s="462"/>
      <c r="EW606" s="462"/>
      <c r="EX606" s="462"/>
      <c r="EY606" s="462"/>
      <c r="EZ606" s="462"/>
      <c r="FA606" s="462"/>
    </row>
    <row r="607" spans="1:157" s="5" customFormat="1" ht="12.75" customHeight="1">
      <c r="A607" s="26"/>
      <c r="B607" s="462" t="s">
        <v>896</v>
      </c>
      <c r="C607" s="462"/>
      <c r="D607" s="462"/>
      <c r="E607" s="462"/>
      <c r="F607" s="462"/>
      <c r="G607" s="1913" t="s">
        <v>1122</v>
      </c>
      <c r="H607" s="1913"/>
      <c r="I607" s="1913"/>
      <c r="J607" s="1913"/>
      <c r="K607" s="1913"/>
      <c r="L607" s="1913"/>
      <c r="M607" s="462"/>
      <c r="N607" s="462"/>
      <c r="O607" s="1463" t="s">
        <v>1123</v>
      </c>
      <c r="P607" s="1868"/>
      <c r="Q607" s="1868"/>
      <c r="R607" s="1868"/>
      <c r="S607" s="462"/>
      <c r="T607" s="26"/>
      <c r="U607" s="462" t="s">
        <v>896</v>
      </c>
      <c r="V607" s="462"/>
      <c r="W607" s="462"/>
      <c r="X607" s="462"/>
      <c r="Y607" s="462"/>
      <c r="Z607" s="1913"/>
      <c r="AA607" s="1913"/>
      <c r="AB607" s="1913"/>
      <c r="AC607" s="1913"/>
      <c r="AD607" s="1913"/>
      <c r="AE607" s="1913"/>
      <c r="AF607" s="462"/>
      <c r="AG607" s="462"/>
      <c r="AH607" s="1463" t="s">
        <v>1123</v>
      </c>
      <c r="AI607" s="1868"/>
      <c r="AJ607" s="1868"/>
      <c r="AK607" s="1868"/>
      <c r="AL607" s="462"/>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2" t="s">
        <v>1463</v>
      </c>
      <c r="C608" s="462"/>
      <c r="D608" s="462"/>
      <c r="E608" s="462"/>
      <c r="F608" s="462"/>
      <c r="G608" s="462"/>
      <c r="H608" s="1885"/>
      <c r="I608" s="1885"/>
      <c r="J608" s="1885"/>
      <c r="K608" s="1885"/>
      <c r="L608" s="1885"/>
      <c r="M608" s="1885"/>
      <c r="N608" s="1885"/>
      <c r="O608" s="1885"/>
      <c r="P608" s="1885"/>
      <c r="Q608" s="1885"/>
      <c r="R608" s="1885"/>
      <c r="S608" s="462"/>
      <c r="T608" s="26"/>
      <c r="U608" s="462" t="s">
        <v>1463</v>
      </c>
      <c r="V608" s="462"/>
      <c r="W608" s="462"/>
      <c r="X608" s="462"/>
      <c r="Y608" s="462"/>
      <c r="Z608" s="462"/>
      <c r="AA608" s="1885"/>
      <c r="AB608" s="1885"/>
      <c r="AC608" s="1885"/>
      <c r="AD608" s="1885"/>
      <c r="AE608" s="1885"/>
      <c r="AF608" s="1885"/>
      <c r="AG608" s="1885"/>
      <c r="AH608" s="1885"/>
      <c r="AI608" s="1885"/>
      <c r="AJ608" s="1885"/>
      <c r="AK608" s="1885"/>
      <c r="AL608" s="462"/>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1473</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1474</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1475</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2" t="s">
        <v>1467</v>
      </c>
      <c r="C609" s="462"/>
      <c r="D609" s="462"/>
      <c r="E609" s="462"/>
      <c r="F609" s="462"/>
      <c r="G609" s="462"/>
      <c r="H609" s="462"/>
      <c r="I609" s="462"/>
      <c r="J609" s="462"/>
      <c r="K609" s="462"/>
      <c r="L609" s="462"/>
      <c r="M609" s="462"/>
      <c r="N609" s="1867" t="s">
        <v>800</v>
      </c>
      <c r="O609" s="1867"/>
      <c r="P609" s="462"/>
      <c r="Q609" s="462"/>
      <c r="R609" s="462"/>
      <c r="S609" s="462"/>
      <c r="T609" s="26"/>
      <c r="U609" s="462" t="s">
        <v>1467</v>
      </c>
      <c r="V609" s="462"/>
      <c r="W609" s="462"/>
      <c r="X609" s="462"/>
      <c r="Y609" s="462"/>
      <c r="Z609" s="462"/>
      <c r="AA609" s="462"/>
      <c r="AB609" s="462"/>
      <c r="AC609" s="462"/>
      <c r="AD609" s="462"/>
      <c r="AE609" s="462"/>
      <c r="AF609" s="462"/>
      <c r="AG609" s="1867" t="s">
        <v>800</v>
      </c>
      <c r="AH609" s="1867"/>
      <c r="AI609" s="462"/>
      <c r="AJ609" s="462"/>
      <c r="AK609" s="462"/>
      <c r="AL609" s="462"/>
      <c r="AM609" s="29"/>
      <c r="AN609" s="29"/>
      <c r="AO609" s="29"/>
      <c r="AP609" s="29"/>
      <c r="AQ609" s="29"/>
      <c r="AR609" s="29"/>
      <c r="AS609" s="29"/>
      <c r="AT609" s="29"/>
      <c r="AU609" s="29"/>
      <c r="AV609" s="29"/>
      <c r="AW609" s="29"/>
      <c r="AX609" s="29"/>
      <c r="AY609" s="29"/>
      <c r="AZ609" s="46"/>
      <c r="BA609" s="46" t="s">
        <v>1476</v>
      </c>
      <c r="BB609" s="46"/>
      <c r="BC609" s="46"/>
      <c r="BD609" s="46"/>
      <c r="BE609" s="118" t="s">
        <v>1477</v>
      </c>
      <c r="BF609" s="119"/>
      <c r="BG609" s="1852"/>
      <c r="BH609" s="1854"/>
      <c r="BI609" s="118" t="s">
        <v>1478</v>
      </c>
      <c r="BJ609" s="119"/>
      <c r="BK609" s="1852"/>
      <c r="BL609" s="1854"/>
      <c r="BM609" s="46"/>
      <c r="BN609" s="1998" t="s">
        <v>1479</v>
      </c>
      <c r="BO609" s="1999"/>
      <c r="BP609" s="1999"/>
      <c r="BQ609" s="1999"/>
      <c r="BR609" s="2000"/>
      <c r="BS609" s="1926" t="s">
        <v>1480</v>
      </c>
      <c r="BT609" s="1926"/>
      <c r="BU609" s="1926"/>
      <c r="BV609" s="1926"/>
      <c r="BW609" s="1926"/>
      <c r="BX609" s="1926" t="s">
        <v>1481</v>
      </c>
      <c r="BY609" s="1926"/>
      <c r="BZ609" s="1926"/>
      <c r="CA609" s="1926"/>
      <c r="CB609" s="1926"/>
      <c r="CC609" s="1926" t="s">
        <v>1482</v>
      </c>
      <c r="CD609" s="1926"/>
      <c r="CE609" s="1926"/>
      <c r="CF609" s="1926"/>
      <c r="CG609" s="1926"/>
      <c r="CH609" s="1926" t="s">
        <v>1483</v>
      </c>
      <c r="CI609" s="1926"/>
      <c r="CJ609" s="1926"/>
      <c r="CK609" s="1926"/>
      <c r="CL609" s="1926"/>
      <c r="CM609" s="1926" t="s">
        <v>1484</v>
      </c>
      <c r="CN609" s="1926"/>
      <c r="CO609" s="1926"/>
      <c r="CP609" s="1926"/>
      <c r="CQ609" s="1926"/>
      <c r="CR609" s="1365"/>
      <c r="CS609" s="1926" t="s">
        <v>1479</v>
      </c>
      <c r="CT609" s="1926"/>
      <c r="CU609" s="1926"/>
      <c r="CV609" s="1926"/>
      <c r="CW609" s="1926"/>
      <c r="CX609" s="1926" t="s">
        <v>1480</v>
      </c>
      <c r="CY609" s="1926"/>
      <c r="CZ609" s="1926"/>
      <c r="DA609" s="1926"/>
      <c r="DB609" s="1926"/>
      <c r="DC609" s="1926" t="s">
        <v>1481</v>
      </c>
      <c r="DD609" s="1926"/>
      <c r="DE609" s="1926"/>
      <c r="DF609" s="1926"/>
      <c r="DG609" s="1926"/>
      <c r="DH609" s="1926" t="s">
        <v>1482</v>
      </c>
      <c r="DI609" s="1926"/>
      <c r="DJ609" s="1926"/>
      <c r="DK609" s="1926"/>
      <c r="DL609" s="1926"/>
      <c r="DM609" s="1926" t="s">
        <v>1483</v>
      </c>
      <c r="DN609" s="1926"/>
      <c r="DO609" s="1926"/>
      <c r="DP609" s="1926"/>
      <c r="DQ609" s="1926"/>
      <c r="DR609" s="1926" t="s">
        <v>1484</v>
      </c>
      <c r="DS609" s="1926"/>
      <c r="DT609" s="1926"/>
      <c r="DU609" s="1926"/>
      <c r="DV609" s="1926"/>
      <c r="DW609" s="46"/>
      <c r="DX609" s="1926" t="s">
        <v>1479</v>
      </c>
      <c r="DY609" s="1926"/>
      <c r="DZ609" s="1926"/>
      <c r="EA609" s="1926"/>
      <c r="EB609" s="1926"/>
      <c r="EC609" s="1926" t="s">
        <v>1480</v>
      </c>
      <c r="ED609" s="1926"/>
      <c r="EE609" s="1926"/>
      <c r="EF609" s="1926"/>
      <c r="EG609" s="1926"/>
      <c r="EH609" s="1926" t="s">
        <v>1481</v>
      </c>
      <c r="EI609" s="1926"/>
      <c r="EJ609" s="1926"/>
      <c r="EK609" s="1926"/>
      <c r="EL609" s="1926"/>
      <c r="EM609" s="1926" t="s">
        <v>1482</v>
      </c>
      <c r="EN609" s="1926"/>
      <c r="EO609" s="1926"/>
      <c r="EP609" s="1926"/>
      <c r="EQ609" s="1926"/>
      <c r="ER609" s="1926" t="s">
        <v>1483</v>
      </c>
      <c r="ES609" s="1926"/>
      <c r="ET609" s="1926"/>
      <c r="EU609" s="1926"/>
      <c r="EV609" s="1926"/>
      <c r="EW609" s="1926" t="s">
        <v>1484</v>
      </c>
      <c r="EX609" s="1926"/>
      <c r="EY609" s="1926"/>
      <c r="EZ609" s="1926"/>
      <c r="FA609" s="1926"/>
    </row>
    <row r="610" spans="1:157" s="5" customFormat="1" ht="12.75">
      <c r="A610" s="26"/>
      <c r="B610" s="462"/>
      <c r="C610" s="462"/>
      <c r="D610" s="462"/>
      <c r="E610" s="462"/>
      <c r="F610" s="462"/>
      <c r="G610" s="462"/>
      <c r="H610" s="462"/>
      <c r="I610" s="462"/>
      <c r="J610" s="462"/>
      <c r="K610" s="462"/>
      <c r="L610" s="462"/>
      <c r="M610" s="462"/>
      <c r="N610" s="462"/>
      <c r="O610" s="462"/>
      <c r="P610" s="462"/>
      <c r="Q610" s="462"/>
      <c r="R610" s="462"/>
      <c r="S610" s="462"/>
      <c r="T610" s="26"/>
      <c r="U610" s="462"/>
      <c r="V610" s="462"/>
      <c r="W610" s="462"/>
      <c r="X610" s="462"/>
      <c r="Y610" s="462"/>
      <c r="Z610" s="462"/>
      <c r="AA610" s="462"/>
      <c r="AB610" s="462"/>
      <c r="AC610" s="462"/>
      <c r="AD610" s="462"/>
      <c r="AE610" s="462"/>
      <c r="AF610" s="462"/>
      <c r="AG610" s="462"/>
      <c r="AH610" s="462"/>
      <c r="AI610" s="462"/>
      <c r="AJ610" s="462"/>
      <c r="AK610" s="462"/>
      <c r="AL610" s="462"/>
      <c r="AM610" s="29"/>
      <c r="AN610" s="29"/>
      <c r="AO610" s="29"/>
      <c r="AP610" s="29"/>
      <c r="AQ610" s="29"/>
      <c r="AR610" s="29"/>
      <c r="AS610" s="29"/>
      <c r="AT610" s="29"/>
      <c r="AU610" s="29"/>
      <c r="AV610" s="29"/>
      <c r="AW610" s="29"/>
      <c r="AX610" s="29"/>
      <c r="AY610" s="29"/>
      <c r="AZ610" s="46"/>
      <c r="BA610" s="46" t="s">
        <v>1480</v>
      </c>
      <c r="BB610" s="46"/>
      <c r="BC610" s="46"/>
      <c r="BD610" s="46"/>
      <c r="BE610" s="1852">
        <f t="shared" ref="BE610:BE634" si="0">IF(AND(AH728&lt;=0.5,AH728&gt;=0.36),1,0)</f>
        <v>0</v>
      </c>
      <c r="BF610" s="1854"/>
      <c r="BG610" s="1852">
        <f t="shared" ref="BG610:BG634" si="1">IF(BE610=1,G728,0)</f>
        <v>0</v>
      </c>
      <c r="BH610" s="1854"/>
      <c r="BI610" s="1852">
        <f t="shared" ref="BI610:BI634" si="2">IF(AND(AH728&lt;=0.35,AH728&gt;0),1,0)</f>
        <v>1</v>
      </c>
      <c r="BJ610" s="1854"/>
      <c r="BK610" s="1852">
        <f t="shared" ref="BK610:BK634" si="3">IF(BI610=1,G728,0)</f>
        <v>29</v>
      </c>
      <c r="BL610" s="1854"/>
      <c r="BM610" s="46"/>
      <c r="BN610" s="1849">
        <f t="shared" ref="BN610:BN634" si="4">IF(B728="SRO/Studio",G728,0)</f>
        <v>29</v>
      </c>
      <c r="BO610" s="1850"/>
      <c r="BP610" s="1850"/>
      <c r="BQ610" s="1850"/>
      <c r="BR610" s="1851"/>
      <c r="BS610" s="1855">
        <f t="shared" ref="BS610:BS634" si="5">IF(B728="1 Bedroom",G728,0)</f>
        <v>0</v>
      </c>
      <c r="BT610" s="1855"/>
      <c r="BU610" s="1855"/>
      <c r="BV610" s="1855"/>
      <c r="BW610" s="1855"/>
      <c r="BX610" s="1855">
        <f t="shared" ref="BX610:BX634" si="6">IF(B728="2 Bedrooms",G728,0)</f>
        <v>0</v>
      </c>
      <c r="BY610" s="1855"/>
      <c r="BZ610" s="1855"/>
      <c r="CA610" s="1855"/>
      <c r="CB610" s="1855"/>
      <c r="CC610" s="1855">
        <f t="shared" ref="CC610:CC634" si="7">IF(B728="3 Bedrooms",G728,0)</f>
        <v>0</v>
      </c>
      <c r="CD610" s="1855"/>
      <c r="CE610" s="1855"/>
      <c r="CF610" s="1855"/>
      <c r="CG610" s="1855"/>
      <c r="CH610" s="1855">
        <f t="shared" ref="CH610:CH634" si="8">IF(B728="4 Bedrooms",G728,0)</f>
        <v>0</v>
      </c>
      <c r="CI610" s="1855"/>
      <c r="CJ610" s="1855"/>
      <c r="CK610" s="1855"/>
      <c r="CL610" s="1855"/>
      <c r="CM610" s="1855">
        <f t="shared" ref="CM610:CM634" si="9">IF(B728="5 Bedrooms",G728,0)</f>
        <v>0</v>
      </c>
      <c r="CN610" s="1855"/>
      <c r="CO610" s="1855"/>
      <c r="CP610" s="1855"/>
      <c r="CQ610" s="1855"/>
      <c r="CR610" s="455"/>
      <c r="CS610" s="1870">
        <f t="shared" ref="CS610:CS634" si="10">IF(AND(B728="SRO/Studio",AH728&lt;=0.3),G728,0)</f>
        <v>29</v>
      </c>
      <c r="CT610" s="1870"/>
      <c r="CU610" s="1870"/>
      <c r="CV610" s="1870"/>
      <c r="CW610" s="1870"/>
      <c r="CX610" s="1870">
        <f t="shared" ref="CX610:CX634" si="11">IF(AND(B728="1 Bedroom",AH728&lt;=0.3),G728,0)</f>
        <v>0</v>
      </c>
      <c r="CY610" s="1870"/>
      <c r="CZ610" s="1870"/>
      <c r="DA610" s="1870"/>
      <c r="DB610" s="1870"/>
      <c r="DC610" s="1870">
        <f t="shared" ref="DC610:DC634" si="12">IF(AND(B728="2 Bedrooms",AH728&lt;=0.3),G728,0)</f>
        <v>0</v>
      </c>
      <c r="DD610" s="1870"/>
      <c r="DE610" s="1870"/>
      <c r="DF610" s="1870"/>
      <c r="DG610" s="1870"/>
      <c r="DH610" s="1870">
        <f t="shared" ref="DH610:DH634" si="13">IF(AND(B728="3 Bedrooms",AH728&lt;=0.3),G728,0)</f>
        <v>0</v>
      </c>
      <c r="DI610" s="1870"/>
      <c r="DJ610" s="1870"/>
      <c r="DK610" s="1870"/>
      <c r="DL610" s="1870"/>
      <c r="DM610" s="1870">
        <f t="shared" ref="DM610:DM634" si="14">IF(AND(B728="4 Bedrooms",AH728&lt;=0.3),G728,0)</f>
        <v>0</v>
      </c>
      <c r="DN610" s="1870"/>
      <c r="DO610" s="1870"/>
      <c r="DP610" s="1870"/>
      <c r="DQ610" s="1870"/>
      <c r="DR610" s="1870">
        <f t="shared" ref="DR610:DR634" si="15">IF(AND(B728="5 Bedrooms",AH728&lt;=0.3),G728,0)</f>
        <v>0</v>
      </c>
      <c r="DS610" s="1870"/>
      <c r="DT610" s="1870"/>
      <c r="DU610" s="1870"/>
      <c r="DV610" s="1870"/>
      <c r="DW610" s="46"/>
      <c r="DX610" s="1852">
        <f t="shared" ref="DX610:DX634" si="16">IF(BN610&gt;0,O728," ")</f>
        <v>621</v>
      </c>
      <c r="DY610" s="1853"/>
      <c r="DZ610" s="1853"/>
      <c r="EA610" s="1853"/>
      <c r="EB610" s="1854"/>
      <c r="EC610" s="1852" t="str">
        <f t="shared" ref="EC610:EC634" si="17">IF(BS610&gt;0,O728," ")</f>
        <v xml:space="preserve"> </v>
      </c>
      <c r="ED610" s="1853"/>
      <c r="EE610" s="1853"/>
      <c r="EF610" s="1853"/>
      <c r="EG610" s="1854"/>
      <c r="EH610" s="1852" t="str">
        <f t="shared" ref="EH610:EH634" si="18">IF(BX610&gt;0,O728," ")</f>
        <v xml:space="preserve"> </v>
      </c>
      <c r="EI610" s="1853"/>
      <c r="EJ610" s="1853"/>
      <c r="EK610" s="1853"/>
      <c r="EL610" s="1854"/>
      <c r="EM610" s="1852" t="str">
        <f t="shared" ref="EM610:EM634" si="19">IF(CC610&gt;0,O728," ")</f>
        <v xml:space="preserve"> </v>
      </c>
      <c r="EN610" s="1853"/>
      <c r="EO610" s="1853"/>
      <c r="EP610" s="1853"/>
      <c r="EQ610" s="1854"/>
      <c r="ER610" s="1852" t="str">
        <f t="shared" ref="ER610:ER634" si="20">IF(CH610&gt;0,O728," ")</f>
        <v xml:space="preserve"> </v>
      </c>
      <c r="ES610" s="1853"/>
      <c r="ET610" s="1853"/>
      <c r="EU610" s="1853"/>
      <c r="EV610" s="1854"/>
      <c r="EW610" s="1852" t="str">
        <f t="shared" ref="EW610:EW634" si="21">IF(CM610&gt;0,O728," ")</f>
        <v xml:space="preserve"> </v>
      </c>
      <c r="EX610" s="1853"/>
      <c r="EY610" s="1853"/>
      <c r="EZ610" s="1853"/>
      <c r="FA610" s="1854"/>
    </row>
    <row r="611" spans="1:157" s="5" customFormat="1" ht="12.75">
      <c r="A611" s="63" t="s">
        <v>1450</v>
      </c>
      <c r="B611" s="462" t="s">
        <v>1455</v>
      </c>
      <c r="C611" s="462"/>
      <c r="D611" s="462"/>
      <c r="E611" s="462"/>
      <c r="F611" s="462"/>
      <c r="G611" s="1857">
        <f>C572</f>
        <v>0</v>
      </c>
      <c r="H611" s="1857"/>
      <c r="I611" s="1857"/>
      <c r="J611" s="1857"/>
      <c r="K611" s="1857"/>
      <c r="L611" s="1857"/>
      <c r="M611" s="1857"/>
      <c r="N611" s="1857"/>
      <c r="O611" s="1857"/>
      <c r="P611" s="1857"/>
      <c r="Q611" s="1857"/>
      <c r="R611" s="1857"/>
      <c r="S611" s="462"/>
      <c r="T611" s="63" t="s">
        <v>1451</v>
      </c>
      <c r="U611" s="462" t="s">
        <v>1455</v>
      </c>
      <c r="V611" s="462"/>
      <c r="W611" s="462"/>
      <c r="X611" s="462"/>
      <c r="Y611" s="462"/>
      <c r="Z611" s="1857">
        <f>C573</f>
        <v>0</v>
      </c>
      <c r="AA611" s="1857"/>
      <c r="AB611" s="1857"/>
      <c r="AC611" s="1857"/>
      <c r="AD611" s="1857"/>
      <c r="AE611" s="1857"/>
      <c r="AF611" s="1857"/>
      <c r="AG611" s="1857"/>
      <c r="AH611" s="1857"/>
      <c r="AI611" s="1857"/>
      <c r="AJ611" s="1857"/>
      <c r="AK611" s="1857"/>
      <c r="AL611" s="462"/>
      <c r="AM611" s="29"/>
      <c r="AN611" s="29"/>
      <c r="AO611" s="29"/>
      <c r="AP611" s="29"/>
      <c r="AQ611" s="29"/>
      <c r="AR611" s="29"/>
      <c r="AS611" s="29"/>
      <c r="AT611" s="29"/>
      <c r="AU611" s="29"/>
      <c r="AV611" s="29"/>
      <c r="AW611" s="29"/>
      <c r="AX611" s="29"/>
      <c r="AY611" s="29"/>
      <c r="AZ611" s="46"/>
      <c r="BA611" s="46" t="s">
        <v>1481</v>
      </c>
      <c r="BB611" s="46"/>
      <c r="BC611" s="46"/>
      <c r="BD611" s="46"/>
      <c r="BE611" s="1852">
        <f t="shared" si="0"/>
        <v>0</v>
      </c>
      <c r="BF611" s="1854"/>
      <c r="BG611" s="1852">
        <f t="shared" si="1"/>
        <v>0</v>
      </c>
      <c r="BH611" s="1854"/>
      <c r="BI611" s="1852">
        <f t="shared" si="2"/>
        <v>1</v>
      </c>
      <c r="BJ611" s="1854"/>
      <c r="BK611" s="1852">
        <f t="shared" si="3"/>
        <v>21</v>
      </c>
      <c r="BL611" s="1854"/>
      <c r="BM611" s="46"/>
      <c r="BN611" s="1849">
        <f t="shared" si="4"/>
        <v>21</v>
      </c>
      <c r="BO611" s="1850"/>
      <c r="BP611" s="1850"/>
      <c r="BQ611" s="1850"/>
      <c r="BR611" s="1851"/>
      <c r="BS611" s="1855">
        <f t="shared" si="5"/>
        <v>0</v>
      </c>
      <c r="BT611" s="1855"/>
      <c r="BU611" s="1855"/>
      <c r="BV611" s="1855"/>
      <c r="BW611" s="1855"/>
      <c r="BX611" s="1855">
        <f t="shared" si="6"/>
        <v>0</v>
      </c>
      <c r="BY611" s="1855"/>
      <c r="BZ611" s="1855"/>
      <c r="CA611" s="1855"/>
      <c r="CB611" s="1855"/>
      <c r="CC611" s="1855">
        <f t="shared" si="7"/>
        <v>0</v>
      </c>
      <c r="CD611" s="1855"/>
      <c r="CE611" s="1855"/>
      <c r="CF611" s="1855"/>
      <c r="CG611" s="1855"/>
      <c r="CH611" s="1855">
        <f t="shared" si="8"/>
        <v>0</v>
      </c>
      <c r="CI611" s="1855"/>
      <c r="CJ611" s="1855"/>
      <c r="CK611" s="1855"/>
      <c r="CL611" s="1855"/>
      <c r="CM611" s="1855">
        <f t="shared" si="9"/>
        <v>0</v>
      </c>
      <c r="CN611" s="1855"/>
      <c r="CO611" s="1855"/>
      <c r="CP611" s="1855"/>
      <c r="CQ611" s="1855"/>
      <c r="CR611" s="455"/>
      <c r="CS611" s="1870">
        <f t="shared" si="10"/>
        <v>21</v>
      </c>
      <c r="CT611" s="1870"/>
      <c r="CU611" s="1870"/>
      <c r="CV611" s="1870"/>
      <c r="CW611" s="1870"/>
      <c r="CX611" s="1870">
        <f t="shared" si="11"/>
        <v>0</v>
      </c>
      <c r="CY611" s="1870"/>
      <c r="CZ611" s="1870"/>
      <c r="DA611" s="1870"/>
      <c r="DB611" s="1870"/>
      <c r="DC611" s="1870">
        <f t="shared" si="12"/>
        <v>0</v>
      </c>
      <c r="DD611" s="1870"/>
      <c r="DE611" s="1870"/>
      <c r="DF611" s="1870"/>
      <c r="DG611" s="1870"/>
      <c r="DH611" s="1870">
        <f t="shared" si="13"/>
        <v>0</v>
      </c>
      <c r="DI611" s="1870"/>
      <c r="DJ611" s="1870"/>
      <c r="DK611" s="1870"/>
      <c r="DL611" s="1870"/>
      <c r="DM611" s="1870">
        <f t="shared" si="14"/>
        <v>0</v>
      </c>
      <c r="DN611" s="1870"/>
      <c r="DO611" s="1870"/>
      <c r="DP611" s="1870"/>
      <c r="DQ611" s="1870"/>
      <c r="DR611" s="1870">
        <f t="shared" si="15"/>
        <v>0</v>
      </c>
      <c r="DS611" s="1870"/>
      <c r="DT611" s="1870"/>
      <c r="DU611" s="1870"/>
      <c r="DV611" s="1870"/>
      <c r="DW611" s="46"/>
      <c r="DX611" s="1852">
        <f t="shared" si="16"/>
        <v>621</v>
      </c>
      <c r="DY611" s="1853"/>
      <c r="DZ611" s="1853"/>
      <c r="EA611" s="1853"/>
      <c r="EB611" s="1854"/>
      <c r="EC611" s="1852" t="str">
        <f t="shared" si="17"/>
        <v xml:space="preserve"> </v>
      </c>
      <c r="ED611" s="1853"/>
      <c r="EE611" s="1853"/>
      <c r="EF611" s="1853"/>
      <c r="EG611" s="1854"/>
      <c r="EH611" s="1852" t="str">
        <f t="shared" si="18"/>
        <v xml:space="preserve"> </v>
      </c>
      <c r="EI611" s="1853"/>
      <c r="EJ611" s="1853"/>
      <c r="EK611" s="1853"/>
      <c r="EL611" s="1854"/>
      <c r="EM611" s="1852" t="str">
        <f t="shared" si="19"/>
        <v xml:space="preserve"> </v>
      </c>
      <c r="EN611" s="1853"/>
      <c r="EO611" s="1853"/>
      <c r="EP611" s="1853"/>
      <c r="EQ611" s="1854"/>
      <c r="ER611" s="1852" t="str">
        <f t="shared" si="20"/>
        <v xml:space="preserve"> </v>
      </c>
      <c r="ES611" s="1853"/>
      <c r="ET611" s="1853"/>
      <c r="EU611" s="1853"/>
      <c r="EV611" s="1854"/>
      <c r="EW611" s="1852" t="str">
        <f t="shared" si="21"/>
        <v xml:space="preserve"> </v>
      </c>
      <c r="EX611" s="1853"/>
      <c r="EY611" s="1853"/>
      <c r="EZ611" s="1853"/>
      <c r="FA611" s="1854"/>
    </row>
    <row r="612" spans="1:157" ht="12.75">
      <c r="A612" s="26"/>
      <c r="B612" s="462" t="s">
        <v>1114</v>
      </c>
      <c r="C612" s="462"/>
      <c r="D612" s="462"/>
      <c r="E612" s="462"/>
      <c r="F612" s="462"/>
      <c r="G612" s="1885"/>
      <c r="H612" s="1885"/>
      <c r="I612" s="1885"/>
      <c r="J612" s="1885"/>
      <c r="K612" s="1885"/>
      <c r="L612" s="1885"/>
      <c r="M612" s="1885"/>
      <c r="N612" s="1885"/>
      <c r="O612" s="1885"/>
      <c r="P612" s="1885"/>
      <c r="Q612" s="1885"/>
      <c r="R612" s="1885"/>
      <c r="S612" s="462"/>
      <c r="T612" s="26"/>
      <c r="U612" s="462" t="s">
        <v>1114</v>
      </c>
      <c r="V612" s="462"/>
      <c r="W612" s="462"/>
      <c r="X612" s="462"/>
      <c r="Y612" s="462"/>
      <c r="Z612" s="1885"/>
      <c r="AA612" s="1885"/>
      <c r="AB612" s="1885"/>
      <c r="AC612" s="1885"/>
      <c r="AD612" s="1885"/>
      <c r="AE612" s="1885"/>
      <c r="AF612" s="1885"/>
      <c r="AG612" s="1885"/>
      <c r="AH612" s="1885"/>
      <c r="AI612" s="1885"/>
      <c r="AJ612" s="1885"/>
      <c r="AK612" s="1885"/>
      <c r="AL612" s="462"/>
      <c r="AZ612" s="462"/>
      <c r="BA612" s="46" t="s">
        <v>1482</v>
      </c>
      <c r="BB612" s="46"/>
      <c r="BC612" s="46"/>
      <c r="BD612" s="46"/>
      <c r="BE612" s="1852">
        <f t="shared" si="0"/>
        <v>0</v>
      </c>
      <c r="BF612" s="1854"/>
      <c r="BG612" s="1852">
        <f t="shared" si="1"/>
        <v>0</v>
      </c>
      <c r="BH612" s="1854"/>
      <c r="BI612" s="1852">
        <f t="shared" si="2"/>
        <v>1</v>
      </c>
      <c r="BJ612" s="1854"/>
      <c r="BK612" s="1852">
        <f t="shared" si="3"/>
        <v>3</v>
      </c>
      <c r="BL612" s="1854"/>
      <c r="BM612" s="46"/>
      <c r="BN612" s="1849">
        <f t="shared" si="4"/>
        <v>3</v>
      </c>
      <c r="BO612" s="1850"/>
      <c r="BP612" s="1850"/>
      <c r="BQ612" s="1850"/>
      <c r="BR612" s="1851"/>
      <c r="BS612" s="1855">
        <f t="shared" si="5"/>
        <v>0</v>
      </c>
      <c r="BT612" s="1855"/>
      <c r="BU612" s="1855"/>
      <c r="BV612" s="1855"/>
      <c r="BW612" s="1855"/>
      <c r="BX612" s="1855">
        <f t="shared" si="6"/>
        <v>0</v>
      </c>
      <c r="BY612" s="1855"/>
      <c r="BZ612" s="1855"/>
      <c r="CA612" s="1855"/>
      <c r="CB612" s="1855"/>
      <c r="CC612" s="1855">
        <f t="shared" si="7"/>
        <v>0</v>
      </c>
      <c r="CD612" s="1855"/>
      <c r="CE612" s="1855"/>
      <c r="CF612" s="1855"/>
      <c r="CG612" s="1855"/>
      <c r="CH612" s="1855">
        <f t="shared" si="8"/>
        <v>0</v>
      </c>
      <c r="CI612" s="1855"/>
      <c r="CJ612" s="1855"/>
      <c r="CK612" s="1855"/>
      <c r="CL612" s="1855"/>
      <c r="CM612" s="1855">
        <f t="shared" si="9"/>
        <v>0</v>
      </c>
      <c r="CN612" s="1855"/>
      <c r="CO612" s="1855"/>
      <c r="CP612" s="1855"/>
      <c r="CQ612" s="1855"/>
      <c r="CR612" s="455"/>
      <c r="CS612" s="1870">
        <f t="shared" si="10"/>
        <v>3</v>
      </c>
      <c r="CT612" s="1870"/>
      <c r="CU612" s="1870"/>
      <c r="CV612" s="1870"/>
      <c r="CW612" s="1870"/>
      <c r="CX612" s="1870">
        <f t="shared" si="11"/>
        <v>0</v>
      </c>
      <c r="CY612" s="1870"/>
      <c r="CZ612" s="1870"/>
      <c r="DA612" s="1870"/>
      <c r="DB612" s="1870"/>
      <c r="DC612" s="1870">
        <f t="shared" si="12"/>
        <v>0</v>
      </c>
      <c r="DD612" s="1870"/>
      <c r="DE612" s="1870"/>
      <c r="DF612" s="1870"/>
      <c r="DG612" s="1870"/>
      <c r="DH612" s="1870">
        <f t="shared" si="13"/>
        <v>0</v>
      </c>
      <c r="DI612" s="1870"/>
      <c r="DJ612" s="1870"/>
      <c r="DK612" s="1870"/>
      <c r="DL612" s="1870"/>
      <c r="DM612" s="1870">
        <f t="shared" si="14"/>
        <v>0</v>
      </c>
      <c r="DN612" s="1870"/>
      <c r="DO612" s="1870"/>
      <c r="DP612" s="1870"/>
      <c r="DQ612" s="1870"/>
      <c r="DR612" s="1870">
        <f t="shared" si="15"/>
        <v>0</v>
      </c>
      <c r="DS612" s="1870"/>
      <c r="DT612" s="1870"/>
      <c r="DU612" s="1870"/>
      <c r="DV612" s="1870"/>
      <c r="DW612" s="462"/>
      <c r="DX612" s="1852">
        <f t="shared" si="16"/>
        <v>405</v>
      </c>
      <c r="DY612" s="1853"/>
      <c r="DZ612" s="1853"/>
      <c r="EA612" s="1853"/>
      <c r="EB612" s="1854"/>
      <c r="EC612" s="1852" t="str">
        <f t="shared" si="17"/>
        <v xml:space="preserve"> </v>
      </c>
      <c r="ED612" s="1853"/>
      <c r="EE612" s="1853"/>
      <c r="EF612" s="1853"/>
      <c r="EG612" s="1854"/>
      <c r="EH612" s="1852" t="str">
        <f t="shared" si="18"/>
        <v xml:space="preserve"> </v>
      </c>
      <c r="EI612" s="1853"/>
      <c r="EJ612" s="1853"/>
      <c r="EK612" s="1853"/>
      <c r="EL612" s="1854"/>
      <c r="EM612" s="1852" t="str">
        <f t="shared" si="19"/>
        <v xml:space="preserve"> </v>
      </c>
      <c r="EN612" s="1853"/>
      <c r="EO612" s="1853"/>
      <c r="EP612" s="1853"/>
      <c r="EQ612" s="1854"/>
      <c r="ER612" s="1852" t="str">
        <f t="shared" si="20"/>
        <v xml:space="preserve"> </v>
      </c>
      <c r="ES612" s="1853"/>
      <c r="ET612" s="1853"/>
      <c r="EU612" s="1853"/>
      <c r="EV612" s="1854"/>
      <c r="EW612" s="1852" t="str">
        <f t="shared" si="21"/>
        <v xml:space="preserve"> </v>
      </c>
      <c r="EX612" s="1853"/>
      <c r="EY612" s="1853"/>
      <c r="EZ612" s="1853"/>
      <c r="FA612" s="1854"/>
    </row>
    <row r="613" spans="1:157" ht="12.75">
      <c r="A613" s="26"/>
      <c r="B613" s="462" t="s">
        <v>987</v>
      </c>
      <c r="C613" s="462"/>
      <c r="D613" s="462"/>
      <c r="E613" s="462"/>
      <c r="F613" s="462"/>
      <c r="G613" s="1885"/>
      <c r="H613" s="1885"/>
      <c r="I613" s="1885"/>
      <c r="J613" s="1885"/>
      <c r="K613" s="1885"/>
      <c r="L613" s="1885"/>
      <c r="M613" s="1885"/>
      <c r="N613" s="1885"/>
      <c r="O613" s="1885"/>
      <c r="P613" s="1885"/>
      <c r="Q613" s="1885"/>
      <c r="R613" s="1885"/>
      <c r="S613" s="462"/>
      <c r="T613" s="26"/>
      <c r="U613" s="462" t="s">
        <v>987</v>
      </c>
      <c r="V613" s="462"/>
      <c r="W613" s="462"/>
      <c r="X613" s="462"/>
      <c r="Y613" s="462"/>
      <c r="Z613" s="1869"/>
      <c r="AA613" s="1869"/>
      <c r="AB613" s="1869"/>
      <c r="AC613" s="1869"/>
      <c r="AD613" s="1869"/>
      <c r="AE613" s="1869"/>
      <c r="AF613" s="1869"/>
      <c r="AG613" s="1869"/>
      <c r="AH613" s="1869"/>
      <c r="AI613" s="1869"/>
      <c r="AJ613" s="1869"/>
      <c r="AK613" s="1869"/>
      <c r="AL613" s="462"/>
      <c r="AZ613" s="462"/>
      <c r="BA613" s="46" t="s">
        <v>1485</v>
      </c>
      <c r="BB613" s="46"/>
      <c r="BC613" s="46"/>
      <c r="BD613" s="46"/>
      <c r="BE613" s="1852">
        <f t="shared" si="0"/>
        <v>0</v>
      </c>
      <c r="BF613" s="1854"/>
      <c r="BG613" s="1852">
        <f t="shared" si="1"/>
        <v>0</v>
      </c>
      <c r="BH613" s="1854"/>
      <c r="BI613" s="1852">
        <f t="shared" si="2"/>
        <v>0</v>
      </c>
      <c r="BJ613" s="1854"/>
      <c r="BK613" s="1852">
        <f t="shared" si="3"/>
        <v>0</v>
      </c>
      <c r="BL613" s="1854"/>
      <c r="BM613" s="46"/>
      <c r="BN613" s="1849">
        <f t="shared" si="4"/>
        <v>0</v>
      </c>
      <c r="BO613" s="1850"/>
      <c r="BP613" s="1850"/>
      <c r="BQ613" s="1850"/>
      <c r="BR613" s="1851"/>
      <c r="BS613" s="1855">
        <f t="shared" si="5"/>
        <v>0</v>
      </c>
      <c r="BT613" s="1855"/>
      <c r="BU613" s="1855"/>
      <c r="BV613" s="1855"/>
      <c r="BW613" s="1855"/>
      <c r="BX613" s="1855">
        <f t="shared" si="6"/>
        <v>0</v>
      </c>
      <c r="BY613" s="1855"/>
      <c r="BZ613" s="1855"/>
      <c r="CA613" s="1855"/>
      <c r="CB613" s="1855"/>
      <c r="CC613" s="1855">
        <f t="shared" si="7"/>
        <v>0</v>
      </c>
      <c r="CD613" s="1855"/>
      <c r="CE613" s="1855"/>
      <c r="CF613" s="1855"/>
      <c r="CG613" s="1855"/>
      <c r="CH613" s="1855">
        <f t="shared" si="8"/>
        <v>0</v>
      </c>
      <c r="CI613" s="1855"/>
      <c r="CJ613" s="1855"/>
      <c r="CK613" s="1855"/>
      <c r="CL613" s="1855"/>
      <c r="CM613" s="1855">
        <f t="shared" si="9"/>
        <v>0</v>
      </c>
      <c r="CN613" s="1855"/>
      <c r="CO613" s="1855"/>
      <c r="CP613" s="1855"/>
      <c r="CQ613" s="1855"/>
      <c r="CR613" s="455"/>
      <c r="CS613" s="1870">
        <f t="shared" si="10"/>
        <v>0</v>
      </c>
      <c r="CT613" s="1870"/>
      <c r="CU613" s="1870"/>
      <c r="CV613" s="1870"/>
      <c r="CW613" s="1870"/>
      <c r="CX613" s="1870">
        <f t="shared" si="11"/>
        <v>0</v>
      </c>
      <c r="CY613" s="1870"/>
      <c r="CZ613" s="1870"/>
      <c r="DA613" s="1870"/>
      <c r="DB613" s="1870"/>
      <c r="DC613" s="1870">
        <f t="shared" si="12"/>
        <v>0</v>
      </c>
      <c r="DD613" s="1870"/>
      <c r="DE613" s="1870"/>
      <c r="DF613" s="1870"/>
      <c r="DG613" s="1870"/>
      <c r="DH613" s="1870">
        <f t="shared" si="13"/>
        <v>0</v>
      </c>
      <c r="DI613" s="1870"/>
      <c r="DJ613" s="1870"/>
      <c r="DK613" s="1870"/>
      <c r="DL613" s="1870"/>
      <c r="DM613" s="1870">
        <f t="shared" si="14"/>
        <v>0</v>
      </c>
      <c r="DN613" s="1870"/>
      <c r="DO613" s="1870"/>
      <c r="DP613" s="1870"/>
      <c r="DQ613" s="1870"/>
      <c r="DR613" s="1870">
        <f t="shared" si="15"/>
        <v>0</v>
      </c>
      <c r="DS613" s="1870"/>
      <c r="DT613" s="1870"/>
      <c r="DU613" s="1870"/>
      <c r="DV613" s="1870"/>
      <c r="DW613" s="462"/>
      <c r="DX613" s="1852" t="str">
        <f t="shared" si="16"/>
        <v xml:space="preserve"> </v>
      </c>
      <c r="DY613" s="1853"/>
      <c r="DZ613" s="1853"/>
      <c r="EA613" s="1853"/>
      <c r="EB613" s="1854"/>
      <c r="EC613" s="1852" t="str">
        <f t="shared" si="17"/>
        <v xml:space="preserve"> </v>
      </c>
      <c r="ED613" s="1853"/>
      <c r="EE613" s="1853"/>
      <c r="EF613" s="1853"/>
      <c r="EG613" s="1854"/>
      <c r="EH613" s="1852" t="str">
        <f t="shared" si="18"/>
        <v xml:space="preserve"> </v>
      </c>
      <c r="EI613" s="1853"/>
      <c r="EJ613" s="1853"/>
      <c r="EK613" s="1853"/>
      <c r="EL613" s="1854"/>
      <c r="EM613" s="1852" t="str">
        <f t="shared" si="19"/>
        <v xml:space="preserve"> </v>
      </c>
      <c r="EN613" s="1853"/>
      <c r="EO613" s="1853"/>
      <c r="EP613" s="1853"/>
      <c r="EQ613" s="1854"/>
      <c r="ER613" s="1852" t="str">
        <f t="shared" si="20"/>
        <v xml:space="preserve"> </v>
      </c>
      <c r="ES613" s="1853"/>
      <c r="ET613" s="1853"/>
      <c r="EU613" s="1853"/>
      <c r="EV613" s="1854"/>
      <c r="EW613" s="1852" t="str">
        <f t="shared" si="21"/>
        <v xml:space="preserve"> </v>
      </c>
      <c r="EX613" s="1853"/>
      <c r="EY613" s="1853"/>
      <c r="EZ613" s="1853"/>
      <c r="FA613" s="1854"/>
    </row>
    <row r="614" spans="1:157" ht="12.75">
      <c r="A614" s="26"/>
      <c r="B614" s="462" t="s">
        <v>1458</v>
      </c>
      <c r="C614" s="462"/>
      <c r="D614" s="462"/>
      <c r="E614" s="462"/>
      <c r="F614" s="462"/>
      <c r="G614" s="1885"/>
      <c r="H614" s="1885"/>
      <c r="I614" s="1885"/>
      <c r="J614" s="1885"/>
      <c r="K614" s="1885"/>
      <c r="L614" s="1885"/>
      <c r="M614" s="1885"/>
      <c r="N614" s="1885"/>
      <c r="O614" s="1885"/>
      <c r="P614" s="1885"/>
      <c r="Q614" s="1885"/>
      <c r="R614" s="1885"/>
      <c r="S614" s="462"/>
      <c r="T614" s="26"/>
      <c r="U614" s="462" t="s">
        <v>1458</v>
      </c>
      <c r="V614" s="462"/>
      <c r="W614" s="462"/>
      <c r="X614" s="462"/>
      <c r="Y614" s="462"/>
      <c r="Z614" s="1869"/>
      <c r="AA614" s="1869"/>
      <c r="AB614" s="1869"/>
      <c r="AC614" s="1869"/>
      <c r="AD614" s="1869"/>
      <c r="AE614" s="1869"/>
      <c r="AF614" s="1869"/>
      <c r="AG614" s="1869"/>
      <c r="AH614" s="1869"/>
      <c r="AI614" s="1869"/>
      <c r="AJ614" s="1869"/>
      <c r="AK614" s="1869"/>
      <c r="AL614" s="462"/>
      <c r="AZ614" s="462"/>
      <c r="BA614" s="46" t="s">
        <v>1484</v>
      </c>
      <c r="BB614" s="46"/>
      <c r="BC614" s="46"/>
      <c r="BD614" s="46"/>
      <c r="BE614" s="1852">
        <f t="shared" si="0"/>
        <v>0</v>
      </c>
      <c r="BF614" s="1854"/>
      <c r="BG614" s="1852">
        <f t="shared" si="1"/>
        <v>0</v>
      </c>
      <c r="BH614" s="1854"/>
      <c r="BI614" s="1852">
        <f t="shared" si="2"/>
        <v>0</v>
      </c>
      <c r="BJ614" s="1854"/>
      <c r="BK614" s="1852">
        <f t="shared" si="3"/>
        <v>0</v>
      </c>
      <c r="BL614" s="1854"/>
      <c r="BM614" s="46"/>
      <c r="BN614" s="1849">
        <f t="shared" si="4"/>
        <v>0</v>
      </c>
      <c r="BO614" s="1850"/>
      <c r="BP614" s="1850"/>
      <c r="BQ614" s="1850"/>
      <c r="BR614" s="1851"/>
      <c r="BS614" s="1855">
        <f t="shared" si="5"/>
        <v>0</v>
      </c>
      <c r="BT614" s="1855"/>
      <c r="BU614" s="1855"/>
      <c r="BV614" s="1855"/>
      <c r="BW614" s="1855"/>
      <c r="BX614" s="1855">
        <f t="shared" si="6"/>
        <v>0</v>
      </c>
      <c r="BY614" s="1855"/>
      <c r="BZ614" s="1855"/>
      <c r="CA614" s="1855"/>
      <c r="CB614" s="1855"/>
      <c r="CC614" s="1855">
        <f t="shared" si="7"/>
        <v>0</v>
      </c>
      <c r="CD614" s="1855"/>
      <c r="CE614" s="1855"/>
      <c r="CF614" s="1855"/>
      <c r="CG614" s="1855"/>
      <c r="CH614" s="1855">
        <f t="shared" si="8"/>
        <v>0</v>
      </c>
      <c r="CI614" s="1855"/>
      <c r="CJ614" s="1855"/>
      <c r="CK614" s="1855"/>
      <c r="CL614" s="1855"/>
      <c r="CM614" s="1855">
        <f t="shared" si="9"/>
        <v>0</v>
      </c>
      <c r="CN614" s="1855"/>
      <c r="CO614" s="1855"/>
      <c r="CP614" s="1855"/>
      <c r="CQ614" s="1855"/>
      <c r="CR614" s="455"/>
      <c r="CS614" s="1870">
        <f t="shared" si="10"/>
        <v>0</v>
      </c>
      <c r="CT614" s="1870"/>
      <c r="CU614" s="1870"/>
      <c r="CV614" s="1870"/>
      <c r="CW614" s="1870"/>
      <c r="CX614" s="1870">
        <f t="shared" si="11"/>
        <v>0</v>
      </c>
      <c r="CY614" s="1870"/>
      <c r="CZ614" s="1870"/>
      <c r="DA614" s="1870"/>
      <c r="DB614" s="1870"/>
      <c r="DC614" s="1870">
        <f t="shared" si="12"/>
        <v>0</v>
      </c>
      <c r="DD614" s="1870"/>
      <c r="DE614" s="1870"/>
      <c r="DF614" s="1870"/>
      <c r="DG614" s="1870"/>
      <c r="DH614" s="1870">
        <f t="shared" si="13"/>
        <v>0</v>
      </c>
      <c r="DI614" s="1870"/>
      <c r="DJ614" s="1870"/>
      <c r="DK614" s="1870"/>
      <c r="DL614" s="1870"/>
      <c r="DM614" s="1870">
        <f t="shared" si="14"/>
        <v>0</v>
      </c>
      <c r="DN614" s="1870"/>
      <c r="DO614" s="1870"/>
      <c r="DP614" s="1870"/>
      <c r="DQ614" s="1870"/>
      <c r="DR614" s="1870">
        <f t="shared" si="15"/>
        <v>0</v>
      </c>
      <c r="DS614" s="1870"/>
      <c r="DT614" s="1870"/>
      <c r="DU614" s="1870"/>
      <c r="DV614" s="1870"/>
      <c r="DW614" s="462"/>
      <c r="DX614" s="1852" t="str">
        <f t="shared" si="16"/>
        <v xml:space="preserve"> </v>
      </c>
      <c r="DY614" s="1853"/>
      <c r="DZ614" s="1853"/>
      <c r="EA614" s="1853"/>
      <c r="EB614" s="1854"/>
      <c r="EC614" s="1852" t="str">
        <f t="shared" si="17"/>
        <v xml:space="preserve"> </v>
      </c>
      <c r="ED614" s="1853"/>
      <c r="EE614" s="1853"/>
      <c r="EF614" s="1853"/>
      <c r="EG614" s="1854"/>
      <c r="EH614" s="1852" t="str">
        <f t="shared" si="18"/>
        <v xml:space="preserve"> </v>
      </c>
      <c r="EI614" s="1853"/>
      <c r="EJ614" s="1853"/>
      <c r="EK614" s="1853"/>
      <c r="EL614" s="1854"/>
      <c r="EM614" s="1852" t="str">
        <f t="shared" si="19"/>
        <v xml:space="preserve"> </v>
      </c>
      <c r="EN614" s="1853"/>
      <c r="EO614" s="1853"/>
      <c r="EP614" s="1853"/>
      <c r="EQ614" s="1854"/>
      <c r="ER614" s="1852" t="str">
        <f t="shared" si="20"/>
        <v xml:space="preserve"> </v>
      </c>
      <c r="ES614" s="1853"/>
      <c r="ET614" s="1853"/>
      <c r="EU614" s="1853"/>
      <c r="EV614" s="1854"/>
      <c r="EW614" s="1852" t="str">
        <f t="shared" si="21"/>
        <v xml:space="preserve"> </v>
      </c>
      <c r="EX614" s="1853"/>
      <c r="EY614" s="1853"/>
      <c r="EZ614" s="1853"/>
      <c r="FA614" s="1854"/>
    </row>
    <row r="615" spans="1:157" ht="12.75">
      <c r="A615" s="26"/>
      <c r="B615" s="462" t="s">
        <v>896</v>
      </c>
      <c r="C615" s="462"/>
      <c r="D615" s="462"/>
      <c r="E615" s="462"/>
      <c r="F615" s="462"/>
      <c r="G615" s="1913"/>
      <c r="H615" s="1913"/>
      <c r="I615" s="1913"/>
      <c r="J615" s="1913"/>
      <c r="K615" s="1913"/>
      <c r="L615" s="1913"/>
      <c r="M615" s="462"/>
      <c r="N615" s="462"/>
      <c r="O615" s="1463" t="s">
        <v>1123</v>
      </c>
      <c r="P615" s="1868"/>
      <c r="Q615" s="1868"/>
      <c r="R615" s="1868"/>
      <c r="S615" s="462"/>
      <c r="T615" s="26"/>
      <c r="U615" s="462" t="s">
        <v>896</v>
      </c>
      <c r="V615" s="462"/>
      <c r="W615" s="462"/>
      <c r="X615" s="462"/>
      <c r="Y615" s="462"/>
      <c r="Z615" s="1913"/>
      <c r="AA615" s="1913"/>
      <c r="AB615" s="1913"/>
      <c r="AC615" s="1913"/>
      <c r="AD615" s="1913"/>
      <c r="AE615" s="1913"/>
      <c r="AF615" s="462"/>
      <c r="AG615" s="462"/>
      <c r="AH615" s="1463" t="s">
        <v>1123</v>
      </c>
      <c r="AI615" s="1868"/>
      <c r="AJ615" s="1868"/>
      <c r="AK615" s="1868"/>
      <c r="AL615" s="462"/>
      <c r="AZ615" s="46"/>
      <c r="BA615" s="46"/>
      <c r="BB615" s="46"/>
      <c r="BC615" s="46"/>
      <c r="BD615" s="46"/>
      <c r="BE615" s="1852">
        <f t="shared" si="0"/>
        <v>0</v>
      </c>
      <c r="BF615" s="1854"/>
      <c r="BG615" s="1852">
        <f t="shared" si="1"/>
        <v>0</v>
      </c>
      <c r="BH615" s="1854"/>
      <c r="BI615" s="1852">
        <f t="shared" si="2"/>
        <v>0</v>
      </c>
      <c r="BJ615" s="1854"/>
      <c r="BK615" s="1852">
        <f t="shared" si="3"/>
        <v>0</v>
      </c>
      <c r="BL615" s="1854"/>
      <c r="BM615" s="46"/>
      <c r="BN615" s="1849">
        <f t="shared" si="4"/>
        <v>0</v>
      </c>
      <c r="BO615" s="1850"/>
      <c r="BP615" s="1850"/>
      <c r="BQ615" s="1850"/>
      <c r="BR615" s="1851"/>
      <c r="BS615" s="1855">
        <f t="shared" si="5"/>
        <v>0</v>
      </c>
      <c r="BT615" s="1855"/>
      <c r="BU615" s="1855"/>
      <c r="BV615" s="1855"/>
      <c r="BW615" s="1855"/>
      <c r="BX615" s="1855">
        <f t="shared" si="6"/>
        <v>0</v>
      </c>
      <c r="BY615" s="1855"/>
      <c r="BZ615" s="1855"/>
      <c r="CA615" s="1855"/>
      <c r="CB615" s="1855"/>
      <c r="CC615" s="1855">
        <f t="shared" si="7"/>
        <v>0</v>
      </c>
      <c r="CD615" s="1855"/>
      <c r="CE615" s="1855"/>
      <c r="CF615" s="1855"/>
      <c r="CG615" s="1855"/>
      <c r="CH615" s="1855">
        <f t="shared" si="8"/>
        <v>0</v>
      </c>
      <c r="CI615" s="1855"/>
      <c r="CJ615" s="1855"/>
      <c r="CK615" s="1855"/>
      <c r="CL615" s="1855"/>
      <c r="CM615" s="1855">
        <f t="shared" si="9"/>
        <v>0</v>
      </c>
      <c r="CN615" s="1855"/>
      <c r="CO615" s="1855"/>
      <c r="CP615" s="1855"/>
      <c r="CQ615" s="1855"/>
      <c r="CR615" s="455"/>
      <c r="CS615" s="1870">
        <f t="shared" si="10"/>
        <v>0</v>
      </c>
      <c r="CT615" s="1870"/>
      <c r="CU615" s="1870"/>
      <c r="CV615" s="1870"/>
      <c r="CW615" s="1870"/>
      <c r="CX615" s="1870">
        <f t="shared" si="11"/>
        <v>0</v>
      </c>
      <c r="CY615" s="1870"/>
      <c r="CZ615" s="1870"/>
      <c r="DA615" s="1870"/>
      <c r="DB615" s="1870"/>
      <c r="DC615" s="1870">
        <f t="shared" si="12"/>
        <v>0</v>
      </c>
      <c r="DD615" s="1870"/>
      <c r="DE615" s="1870"/>
      <c r="DF615" s="1870"/>
      <c r="DG615" s="1870"/>
      <c r="DH615" s="1870">
        <f t="shared" si="13"/>
        <v>0</v>
      </c>
      <c r="DI615" s="1870"/>
      <c r="DJ615" s="1870"/>
      <c r="DK615" s="1870"/>
      <c r="DL615" s="1870"/>
      <c r="DM615" s="1870">
        <f t="shared" si="14"/>
        <v>0</v>
      </c>
      <c r="DN615" s="1870"/>
      <c r="DO615" s="1870"/>
      <c r="DP615" s="1870"/>
      <c r="DQ615" s="1870"/>
      <c r="DR615" s="1870">
        <f t="shared" si="15"/>
        <v>0</v>
      </c>
      <c r="DS615" s="1870"/>
      <c r="DT615" s="1870"/>
      <c r="DU615" s="1870"/>
      <c r="DV615" s="1870"/>
      <c r="DW615" s="462"/>
      <c r="DX615" s="1852" t="str">
        <f t="shared" si="16"/>
        <v xml:space="preserve"> </v>
      </c>
      <c r="DY615" s="1853"/>
      <c r="DZ615" s="1853"/>
      <c r="EA615" s="1853"/>
      <c r="EB615" s="1854"/>
      <c r="EC615" s="1852" t="str">
        <f t="shared" si="17"/>
        <v xml:space="preserve"> </v>
      </c>
      <c r="ED615" s="1853"/>
      <c r="EE615" s="1853"/>
      <c r="EF615" s="1853"/>
      <c r="EG615" s="1854"/>
      <c r="EH615" s="1852" t="str">
        <f t="shared" si="18"/>
        <v xml:space="preserve"> </v>
      </c>
      <c r="EI615" s="1853"/>
      <c r="EJ615" s="1853"/>
      <c r="EK615" s="1853"/>
      <c r="EL615" s="1854"/>
      <c r="EM615" s="1852" t="str">
        <f t="shared" si="19"/>
        <v xml:space="preserve"> </v>
      </c>
      <c r="EN615" s="1853"/>
      <c r="EO615" s="1853"/>
      <c r="EP615" s="1853"/>
      <c r="EQ615" s="1854"/>
      <c r="ER615" s="1852" t="str">
        <f t="shared" si="20"/>
        <v xml:space="preserve"> </v>
      </c>
      <c r="ES615" s="1853"/>
      <c r="ET615" s="1853"/>
      <c r="EU615" s="1853"/>
      <c r="EV615" s="1854"/>
      <c r="EW615" s="1852" t="str">
        <f t="shared" si="21"/>
        <v xml:space="preserve"> </v>
      </c>
      <c r="EX615" s="1853"/>
      <c r="EY615" s="1853"/>
      <c r="EZ615" s="1853"/>
      <c r="FA615" s="1854"/>
    </row>
    <row r="616" spans="1:157" ht="12.75">
      <c r="A616" s="26"/>
      <c r="B616" s="462" t="s">
        <v>1463</v>
      </c>
      <c r="C616" s="462"/>
      <c r="D616" s="462"/>
      <c r="E616" s="462"/>
      <c r="F616" s="462"/>
      <c r="G616" s="462"/>
      <c r="H616" s="1885"/>
      <c r="I616" s="1885"/>
      <c r="J616" s="1885"/>
      <c r="K616" s="1885"/>
      <c r="L616" s="1885"/>
      <c r="M616" s="1885"/>
      <c r="N616" s="1885"/>
      <c r="O616" s="1885"/>
      <c r="P616" s="1885"/>
      <c r="Q616" s="1885"/>
      <c r="R616" s="1885"/>
      <c r="S616" s="462"/>
      <c r="T616" s="26"/>
      <c r="U616" s="462" t="s">
        <v>1463</v>
      </c>
      <c r="V616" s="462"/>
      <c r="W616" s="462"/>
      <c r="X616" s="462"/>
      <c r="Y616" s="462"/>
      <c r="Z616" s="462"/>
      <c r="AA616" s="1885"/>
      <c r="AB616" s="1885"/>
      <c r="AC616" s="1885"/>
      <c r="AD616" s="1885"/>
      <c r="AE616" s="1885"/>
      <c r="AF616" s="1885"/>
      <c r="AG616" s="1885"/>
      <c r="AH616" s="1885"/>
      <c r="AI616" s="1885"/>
      <c r="AJ616" s="1885"/>
      <c r="AK616" s="1885"/>
      <c r="AL616" s="462"/>
      <c r="AZ616" s="46"/>
      <c r="BA616" s="46"/>
      <c r="BB616" s="46"/>
      <c r="BC616" s="46"/>
      <c r="BD616" s="46"/>
      <c r="BE616" s="1852">
        <f t="shared" si="0"/>
        <v>0</v>
      </c>
      <c r="BF616" s="1854"/>
      <c r="BG616" s="1852">
        <f t="shared" si="1"/>
        <v>0</v>
      </c>
      <c r="BH616" s="1854"/>
      <c r="BI616" s="1852">
        <f t="shared" si="2"/>
        <v>0</v>
      </c>
      <c r="BJ616" s="1854"/>
      <c r="BK616" s="1852">
        <f t="shared" si="3"/>
        <v>0</v>
      </c>
      <c r="BL616" s="1854"/>
      <c r="BM616" s="46"/>
      <c r="BN616" s="1849">
        <f t="shared" si="4"/>
        <v>0</v>
      </c>
      <c r="BO616" s="1850"/>
      <c r="BP616" s="1850"/>
      <c r="BQ616" s="1850"/>
      <c r="BR616" s="1851"/>
      <c r="BS616" s="1855">
        <f t="shared" si="5"/>
        <v>0</v>
      </c>
      <c r="BT616" s="1855"/>
      <c r="BU616" s="1855"/>
      <c r="BV616" s="1855"/>
      <c r="BW616" s="1855"/>
      <c r="BX616" s="1855">
        <f t="shared" si="6"/>
        <v>0</v>
      </c>
      <c r="BY616" s="1855"/>
      <c r="BZ616" s="1855"/>
      <c r="CA616" s="1855"/>
      <c r="CB616" s="1855"/>
      <c r="CC616" s="1855">
        <f t="shared" si="7"/>
        <v>0</v>
      </c>
      <c r="CD616" s="1855"/>
      <c r="CE616" s="1855"/>
      <c r="CF616" s="1855"/>
      <c r="CG616" s="1855"/>
      <c r="CH616" s="1855">
        <f t="shared" si="8"/>
        <v>0</v>
      </c>
      <c r="CI616" s="1855"/>
      <c r="CJ616" s="1855"/>
      <c r="CK616" s="1855"/>
      <c r="CL616" s="1855"/>
      <c r="CM616" s="1855">
        <f t="shared" si="9"/>
        <v>0</v>
      </c>
      <c r="CN616" s="1855"/>
      <c r="CO616" s="1855"/>
      <c r="CP616" s="1855"/>
      <c r="CQ616" s="1855"/>
      <c r="CR616" s="455"/>
      <c r="CS616" s="1870">
        <f t="shared" si="10"/>
        <v>0</v>
      </c>
      <c r="CT616" s="1870"/>
      <c r="CU616" s="1870"/>
      <c r="CV616" s="1870"/>
      <c r="CW616" s="1870"/>
      <c r="CX616" s="1870">
        <f t="shared" si="11"/>
        <v>0</v>
      </c>
      <c r="CY616" s="1870"/>
      <c r="CZ616" s="1870"/>
      <c r="DA616" s="1870"/>
      <c r="DB616" s="1870"/>
      <c r="DC616" s="1870">
        <f t="shared" si="12"/>
        <v>0</v>
      </c>
      <c r="DD616" s="1870"/>
      <c r="DE616" s="1870"/>
      <c r="DF616" s="1870"/>
      <c r="DG616" s="1870"/>
      <c r="DH616" s="1870">
        <f t="shared" si="13"/>
        <v>0</v>
      </c>
      <c r="DI616" s="1870"/>
      <c r="DJ616" s="1870"/>
      <c r="DK616" s="1870"/>
      <c r="DL616" s="1870"/>
      <c r="DM616" s="1870">
        <f t="shared" si="14"/>
        <v>0</v>
      </c>
      <c r="DN616" s="1870"/>
      <c r="DO616" s="1870"/>
      <c r="DP616" s="1870"/>
      <c r="DQ616" s="1870"/>
      <c r="DR616" s="1870">
        <f t="shared" si="15"/>
        <v>0</v>
      </c>
      <c r="DS616" s="1870"/>
      <c r="DT616" s="1870"/>
      <c r="DU616" s="1870"/>
      <c r="DV616" s="1870"/>
      <c r="DW616" s="462"/>
      <c r="DX616" s="1852" t="str">
        <f t="shared" si="16"/>
        <v xml:space="preserve"> </v>
      </c>
      <c r="DY616" s="1853"/>
      <c r="DZ616" s="1853"/>
      <c r="EA616" s="1853"/>
      <c r="EB616" s="1854"/>
      <c r="EC616" s="1852" t="str">
        <f t="shared" si="17"/>
        <v xml:space="preserve"> </v>
      </c>
      <c r="ED616" s="1853"/>
      <c r="EE616" s="1853"/>
      <c r="EF616" s="1853"/>
      <c r="EG616" s="1854"/>
      <c r="EH616" s="1852" t="str">
        <f t="shared" si="18"/>
        <v xml:space="preserve"> </v>
      </c>
      <c r="EI616" s="1853"/>
      <c r="EJ616" s="1853"/>
      <c r="EK616" s="1853"/>
      <c r="EL616" s="1854"/>
      <c r="EM616" s="1852" t="str">
        <f t="shared" si="19"/>
        <v xml:space="preserve"> </v>
      </c>
      <c r="EN616" s="1853"/>
      <c r="EO616" s="1853"/>
      <c r="EP616" s="1853"/>
      <c r="EQ616" s="1854"/>
      <c r="ER616" s="1852" t="str">
        <f t="shared" si="20"/>
        <v xml:space="preserve"> </v>
      </c>
      <c r="ES616" s="1853"/>
      <c r="ET616" s="1853"/>
      <c r="EU616" s="1853"/>
      <c r="EV616" s="1854"/>
      <c r="EW616" s="1852" t="str">
        <f t="shared" si="21"/>
        <v xml:space="preserve"> </v>
      </c>
      <c r="EX616" s="1853"/>
      <c r="EY616" s="1853"/>
      <c r="EZ616" s="1853"/>
      <c r="FA616" s="1854"/>
    </row>
    <row r="617" spans="1:157" ht="12.75">
      <c r="A617" s="26"/>
      <c r="B617" s="462" t="s">
        <v>1467</v>
      </c>
      <c r="C617" s="462"/>
      <c r="D617" s="462"/>
      <c r="E617" s="462"/>
      <c r="F617" s="462"/>
      <c r="G617" s="462"/>
      <c r="H617" s="462"/>
      <c r="I617" s="462"/>
      <c r="J617" s="462"/>
      <c r="K617" s="462"/>
      <c r="L617" s="462"/>
      <c r="M617" s="462"/>
      <c r="N617" s="1867" t="s">
        <v>800</v>
      </c>
      <c r="O617" s="1867"/>
      <c r="P617" s="462"/>
      <c r="Q617" s="462"/>
      <c r="R617" s="462"/>
      <c r="S617" s="462"/>
      <c r="T617" s="26"/>
      <c r="U617" s="462" t="s">
        <v>1467</v>
      </c>
      <c r="V617" s="462"/>
      <c r="W617" s="462"/>
      <c r="X617" s="462"/>
      <c r="Y617" s="462"/>
      <c r="Z617" s="462"/>
      <c r="AA617" s="462"/>
      <c r="AB617" s="462"/>
      <c r="AC617" s="462"/>
      <c r="AD617" s="462"/>
      <c r="AE617" s="462"/>
      <c r="AF617" s="462"/>
      <c r="AG617" s="1867" t="s">
        <v>800</v>
      </c>
      <c r="AH617" s="1867"/>
      <c r="AI617" s="462"/>
      <c r="AJ617" s="462"/>
      <c r="AK617" s="462"/>
      <c r="AL617" s="462"/>
      <c r="AZ617" s="46"/>
      <c r="BA617" s="46"/>
      <c r="BB617" s="46"/>
      <c r="BC617" s="46"/>
      <c r="BD617" s="46"/>
      <c r="BE617" s="1852">
        <f t="shared" si="0"/>
        <v>0</v>
      </c>
      <c r="BF617" s="1854"/>
      <c r="BG617" s="1852">
        <f t="shared" si="1"/>
        <v>0</v>
      </c>
      <c r="BH617" s="1854"/>
      <c r="BI617" s="1852">
        <f t="shared" si="2"/>
        <v>0</v>
      </c>
      <c r="BJ617" s="1854"/>
      <c r="BK617" s="1852">
        <f t="shared" si="3"/>
        <v>0</v>
      </c>
      <c r="BL617" s="1854"/>
      <c r="BM617" s="46"/>
      <c r="BN617" s="1849">
        <f t="shared" si="4"/>
        <v>0</v>
      </c>
      <c r="BO617" s="1850"/>
      <c r="BP617" s="1850"/>
      <c r="BQ617" s="1850"/>
      <c r="BR617" s="1851"/>
      <c r="BS617" s="1855">
        <f t="shared" si="5"/>
        <v>0</v>
      </c>
      <c r="BT617" s="1855"/>
      <c r="BU617" s="1855"/>
      <c r="BV617" s="1855"/>
      <c r="BW617" s="1855"/>
      <c r="BX617" s="1855">
        <f t="shared" si="6"/>
        <v>0</v>
      </c>
      <c r="BY617" s="1855"/>
      <c r="BZ617" s="1855"/>
      <c r="CA617" s="1855"/>
      <c r="CB617" s="1855"/>
      <c r="CC617" s="1855">
        <f t="shared" si="7"/>
        <v>0</v>
      </c>
      <c r="CD617" s="1855"/>
      <c r="CE617" s="1855"/>
      <c r="CF617" s="1855"/>
      <c r="CG617" s="1855"/>
      <c r="CH617" s="1855">
        <f t="shared" si="8"/>
        <v>0</v>
      </c>
      <c r="CI617" s="1855"/>
      <c r="CJ617" s="1855"/>
      <c r="CK617" s="1855"/>
      <c r="CL617" s="1855"/>
      <c r="CM617" s="1855">
        <f t="shared" si="9"/>
        <v>0</v>
      </c>
      <c r="CN617" s="1855"/>
      <c r="CO617" s="1855"/>
      <c r="CP617" s="1855"/>
      <c r="CQ617" s="1855"/>
      <c r="CR617" s="455"/>
      <c r="CS617" s="1870">
        <f t="shared" si="10"/>
        <v>0</v>
      </c>
      <c r="CT617" s="1870"/>
      <c r="CU617" s="1870"/>
      <c r="CV617" s="1870"/>
      <c r="CW617" s="1870"/>
      <c r="CX617" s="1870">
        <f t="shared" si="11"/>
        <v>0</v>
      </c>
      <c r="CY617" s="1870"/>
      <c r="CZ617" s="1870"/>
      <c r="DA617" s="1870"/>
      <c r="DB617" s="1870"/>
      <c r="DC617" s="1870">
        <f t="shared" si="12"/>
        <v>0</v>
      </c>
      <c r="DD617" s="1870"/>
      <c r="DE617" s="1870"/>
      <c r="DF617" s="1870"/>
      <c r="DG617" s="1870"/>
      <c r="DH617" s="1870">
        <f t="shared" si="13"/>
        <v>0</v>
      </c>
      <c r="DI617" s="1870"/>
      <c r="DJ617" s="1870"/>
      <c r="DK617" s="1870"/>
      <c r="DL617" s="1870"/>
      <c r="DM617" s="1870">
        <f t="shared" si="14"/>
        <v>0</v>
      </c>
      <c r="DN617" s="1870"/>
      <c r="DO617" s="1870"/>
      <c r="DP617" s="1870"/>
      <c r="DQ617" s="1870"/>
      <c r="DR617" s="1870">
        <f t="shared" si="15"/>
        <v>0</v>
      </c>
      <c r="DS617" s="1870"/>
      <c r="DT617" s="1870"/>
      <c r="DU617" s="1870"/>
      <c r="DV617" s="1870"/>
      <c r="DW617" s="462"/>
      <c r="DX617" s="1852" t="str">
        <f t="shared" si="16"/>
        <v xml:space="preserve"> </v>
      </c>
      <c r="DY617" s="1853"/>
      <c r="DZ617" s="1853"/>
      <c r="EA617" s="1853"/>
      <c r="EB617" s="1854"/>
      <c r="EC617" s="1852" t="str">
        <f t="shared" si="17"/>
        <v xml:space="preserve"> </v>
      </c>
      <c r="ED617" s="1853"/>
      <c r="EE617" s="1853"/>
      <c r="EF617" s="1853"/>
      <c r="EG617" s="1854"/>
      <c r="EH617" s="1852" t="str">
        <f t="shared" si="18"/>
        <v xml:space="preserve"> </v>
      </c>
      <c r="EI617" s="1853"/>
      <c r="EJ617" s="1853"/>
      <c r="EK617" s="1853"/>
      <c r="EL617" s="1854"/>
      <c r="EM617" s="1852" t="str">
        <f t="shared" si="19"/>
        <v xml:space="preserve"> </v>
      </c>
      <c r="EN617" s="1853"/>
      <c r="EO617" s="1853"/>
      <c r="EP617" s="1853"/>
      <c r="EQ617" s="1854"/>
      <c r="ER617" s="1852" t="str">
        <f t="shared" si="20"/>
        <v xml:space="preserve"> </v>
      </c>
      <c r="ES617" s="1853"/>
      <c r="ET617" s="1853"/>
      <c r="EU617" s="1853"/>
      <c r="EV617" s="1854"/>
      <c r="EW617" s="1852" t="str">
        <f t="shared" si="21"/>
        <v xml:space="preserve"> </v>
      </c>
      <c r="EX617" s="1853"/>
      <c r="EY617" s="1853"/>
      <c r="EZ617" s="1853"/>
      <c r="FA617" s="1854"/>
    </row>
    <row r="618" spans="1:157" s="5" customFormat="1" ht="12.75">
      <c r="A618" s="26"/>
      <c r="B618" s="462"/>
      <c r="C618" s="462"/>
      <c r="D618" s="462"/>
      <c r="E618" s="462"/>
      <c r="F618" s="462"/>
      <c r="G618" s="462"/>
      <c r="H618" s="462"/>
      <c r="I618" s="462"/>
      <c r="J618" s="462"/>
      <c r="K618" s="462"/>
      <c r="L618" s="462"/>
      <c r="M618" s="462"/>
      <c r="N618" s="462"/>
      <c r="O618" s="462"/>
      <c r="P618" s="462"/>
      <c r="Q618" s="462"/>
      <c r="R618" s="462"/>
      <c r="S618" s="462"/>
      <c r="T618" s="26"/>
      <c r="U618" s="462"/>
      <c r="V618" s="462"/>
      <c r="W618" s="462"/>
      <c r="X618" s="462"/>
      <c r="Y618" s="462"/>
      <c r="Z618" s="462"/>
      <c r="AA618" s="462"/>
      <c r="AB618" s="462"/>
      <c r="AC618" s="462"/>
      <c r="AD618" s="462"/>
      <c r="AE618" s="462"/>
      <c r="AF618" s="462"/>
      <c r="AG618" s="462"/>
      <c r="AH618" s="462"/>
      <c r="AI618" s="462"/>
      <c r="AJ618" s="462"/>
      <c r="AK618" s="462"/>
      <c r="AL618" s="462"/>
      <c r="AM618" s="29"/>
      <c r="AN618" s="29"/>
      <c r="AO618" s="29"/>
      <c r="AP618" s="29"/>
      <c r="AQ618" s="29"/>
      <c r="AR618" s="29"/>
      <c r="AS618" s="29"/>
      <c r="AT618" s="29"/>
      <c r="AU618" s="29"/>
      <c r="AV618" s="29"/>
      <c r="AW618" s="29"/>
      <c r="AX618" s="29"/>
      <c r="AY618" s="29"/>
      <c r="AZ618" s="46"/>
      <c r="BA618" s="46"/>
      <c r="BB618" s="46"/>
      <c r="BC618" s="46"/>
      <c r="BD618" s="46"/>
      <c r="BE618" s="1852">
        <f t="shared" si="0"/>
        <v>0</v>
      </c>
      <c r="BF618" s="1854"/>
      <c r="BG618" s="1852">
        <f t="shared" si="1"/>
        <v>0</v>
      </c>
      <c r="BH618" s="1854"/>
      <c r="BI618" s="1852">
        <f t="shared" si="2"/>
        <v>0</v>
      </c>
      <c r="BJ618" s="1854"/>
      <c r="BK618" s="1852">
        <f t="shared" si="3"/>
        <v>0</v>
      </c>
      <c r="BL618" s="1854"/>
      <c r="BM618" s="46"/>
      <c r="BN618" s="1849">
        <f t="shared" si="4"/>
        <v>0</v>
      </c>
      <c r="BO618" s="1850"/>
      <c r="BP618" s="1850"/>
      <c r="BQ618" s="1850"/>
      <c r="BR618" s="1851"/>
      <c r="BS618" s="1855">
        <f t="shared" si="5"/>
        <v>0</v>
      </c>
      <c r="BT618" s="1855"/>
      <c r="BU618" s="1855"/>
      <c r="BV618" s="1855"/>
      <c r="BW618" s="1855"/>
      <c r="BX618" s="1855">
        <f t="shared" si="6"/>
        <v>0</v>
      </c>
      <c r="BY618" s="1855"/>
      <c r="BZ618" s="1855"/>
      <c r="CA618" s="1855"/>
      <c r="CB618" s="1855"/>
      <c r="CC618" s="1855">
        <f t="shared" si="7"/>
        <v>0</v>
      </c>
      <c r="CD618" s="1855"/>
      <c r="CE618" s="1855"/>
      <c r="CF618" s="1855"/>
      <c r="CG618" s="1855"/>
      <c r="CH618" s="1855">
        <f t="shared" si="8"/>
        <v>0</v>
      </c>
      <c r="CI618" s="1855"/>
      <c r="CJ618" s="1855"/>
      <c r="CK618" s="1855"/>
      <c r="CL618" s="1855"/>
      <c r="CM618" s="1855">
        <f t="shared" si="9"/>
        <v>0</v>
      </c>
      <c r="CN618" s="1855"/>
      <c r="CO618" s="1855"/>
      <c r="CP618" s="1855"/>
      <c r="CQ618" s="1855"/>
      <c r="CR618" s="455"/>
      <c r="CS618" s="1870">
        <f t="shared" si="10"/>
        <v>0</v>
      </c>
      <c r="CT618" s="1870"/>
      <c r="CU618" s="1870"/>
      <c r="CV618" s="1870"/>
      <c r="CW618" s="1870"/>
      <c r="CX618" s="1870">
        <f t="shared" si="11"/>
        <v>0</v>
      </c>
      <c r="CY618" s="1870"/>
      <c r="CZ618" s="1870"/>
      <c r="DA618" s="1870"/>
      <c r="DB618" s="1870"/>
      <c r="DC618" s="1870">
        <f t="shared" si="12"/>
        <v>0</v>
      </c>
      <c r="DD618" s="1870"/>
      <c r="DE618" s="1870"/>
      <c r="DF618" s="1870"/>
      <c r="DG618" s="1870"/>
      <c r="DH618" s="1870">
        <f t="shared" si="13"/>
        <v>0</v>
      </c>
      <c r="DI618" s="1870"/>
      <c r="DJ618" s="1870"/>
      <c r="DK618" s="1870"/>
      <c r="DL618" s="1870"/>
      <c r="DM618" s="1870">
        <f t="shared" si="14"/>
        <v>0</v>
      </c>
      <c r="DN618" s="1870"/>
      <c r="DO618" s="1870"/>
      <c r="DP618" s="1870"/>
      <c r="DQ618" s="1870"/>
      <c r="DR618" s="1870">
        <f t="shared" si="15"/>
        <v>0</v>
      </c>
      <c r="DS618" s="1870"/>
      <c r="DT618" s="1870"/>
      <c r="DU618" s="1870"/>
      <c r="DV618" s="1870"/>
      <c r="DW618" s="46"/>
      <c r="DX618" s="1852" t="str">
        <f t="shared" si="16"/>
        <v xml:space="preserve"> </v>
      </c>
      <c r="DY618" s="1853"/>
      <c r="DZ618" s="1853"/>
      <c r="EA618" s="1853"/>
      <c r="EB618" s="1854"/>
      <c r="EC618" s="1852" t="str">
        <f t="shared" si="17"/>
        <v xml:space="preserve"> </v>
      </c>
      <c r="ED618" s="1853"/>
      <c r="EE618" s="1853"/>
      <c r="EF618" s="1853"/>
      <c r="EG618" s="1854"/>
      <c r="EH618" s="1852" t="str">
        <f t="shared" si="18"/>
        <v xml:space="preserve"> </v>
      </c>
      <c r="EI618" s="1853"/>
      <c r="EJ618" s="1853"/>
      <c r="EK618" s="1853"/>
      <c r="EL618" s="1854"/>
      <c r="EM618" s="1852" t="str">
        <f t="shared" si="19"/>
        <v xml:space="preserve"> </v>
      </c>
      <c r="EN618" s="1853"/>
      <c r="EO618" s="1853"/>
      <c r="EP618" s="1853"/>
      <c r="EQ618" s="1854"/>
      <c r="ER618" s="1852" t="str">
        <f t="shared" si="20"/>
        <v xml:space="preserve"> </v>
      </c>
      <c r="ES618" s="1853"/>
      <c r="ET618" s="1853"/>
      <c r="EU618" s="1853"/>
      <c r="EV618" s="1854"/>
      <c r="EW618" s="1852" t="str">
        <f t="shared" si="21"/>
        <v xml:space="preserve"> </v>
      </c>
      <c r="EX618" s="1853"/>
      <c r="EY618" s="1853"/>
      <c r="EZ618" s="1853"/>
      <c r="FA618" s="1854"/>
    </row>
    <row r="619" spans="1:157" s="5" customFormat="1" ht="12.75">
      <c r="A619" s="63" t="s">
        <v>1452</v>
      </c>
      <c r="B619" s="462" t="s">
        <v>1455</v>
      </c>
      <c r="C619" s="462"/>
      <c r="D619" s="462"/>
      <c r="E619" s="462"/>
      <c r="F619" s="462"/>
      <c r="G619" s="1857">
        <f>C574</f>
        <v>0</v>
      </c>
      <c r="H619" s="1857"/>
      <c r="I619" s="1857"/>
      <c r="J619" s="1857"/>
      <c r="K619" s="1857"/>
      <c r="L619" s="1857"/>
      <c r="M619" s="1857"/>
      <c r="N619" s="1857"/>
      <c r="O619" s="1857"/>
      <c r="P619" s="1857"/>
      <c r="Q619" s="1857"/>
      <c r="R619" s="1857"/>
      <c r="S619" s="462"/>
      <c r="T619" s="63" t="s">
        <v>1453</v>
      </c>
      <c r="U619" s="462" t="s">
        <v>1455</v>
      </c>
      <c r="V619" s="462"/>
      <c r="W619" s="462"/>
      <c r="X619" s="462"/>
      <c r="Y619" s="462"/>
      <c r="Z619" s="1857">
        <f>C575</f>
        <v>0</v>
      </c>
      <c r="AA619" s="1857"/>
      <c r="AB619" s="1857"/>
      <c r="AC619" s="1857"/>
      <c r="AD619" s="1857"/>
      <c r="AE619" s="1857"/>
      <c r="AF619" s="1857"/>
      <c r="AG619" s="1857"/>
      <c r="AH619" s="1857"/>
      <c r="AI619" s="1857"/>
      <c r="AJ619" s="1857"/>
      <c r="AK619" s="1857"/>
      <c r="AL619" s="462"/>
      <c r="AM619" s="29"/>
      <c r="AN619" s="29"/>
      <c r="AO619" s="29"/>
      <c r="AP619" s="29"/>
      <c r="AQ619" s="29"/>
      <c r="AR619" s="29"/>
      <c r="AS619" s="29"/>
      <c r="AT619" s="29"/>
      <c r="AU619" s="29"/>
      <c r="AV619" s="29"/>
      <c r="AW619" s="29"/>
      <c r="AX619" s="29"/>
      <c r="AY619" s="29"/>
      <c r="AZ619" s="46"/>
      <c r="BA619" s="46"/>
      <c r="BB619" s="46"/>
      <c r="BC619" s="46"/>
      <c r="BD619" s="46"/>
      <c r="BE619" s="1852">
        <f t="shared" si="0"/>
        <v>0</v>
      </c>
      <c r="BF619" s="1854"/>
      <c r="BG619" s="1852">
        <f t="shared" si="1"/>
        <v>0</v>
      </c>
      <c r="BH619" s="1854"/>
      <c r="BI619" s="1852">
        <f t="shared" si="2"/>
        <v>0</v>
      </c>
      <c r="BJ619" s="1854"/>
      <c r="BK619" s="1852">
        <f t="shared" si="3"/>
        <v>0</v>
      </c>
      <c r="BL619" s="1854"/>
      <c r="BM619" s="46"/>
      <c r="BN619" s="1849">
        <f t="shared" si="4"/>
        <v>0</v>
      </c>
      <c r="BO619" s="1850"/>
      <c r="BP619" s="1850"/>
      <c r="BQ619" s="1850"/>
      <c r="BR619" s="1851"/>
      <c r="BS619" s="1855">
        <f t="shared" si="5"/>
        <v>0</v>
      </c>
      <c r="BT619" s="1855"/>
      <c r="BU619" s="1855"/>
      <c r="BV619" s="1855"/>
      <c r="BW619" s="1855"/>
      <c r="BX619" s="1855">
        <f t="shared" si="6"/>
        <v>0</v>
      </c>
      <c r="BY619" s="1855"/>
      <c r="BZ619" s="1855"/>
      <c r="CA619" s="1855"/>
      <c r="CB619" s="1855"/>
      <c r="CC619" s="1855">
        <f t="shared" si="7"/>
        <v>0</v>
      </c>
      <c r="CD619" s="1855"/>
      <c r="CE619" s="1855"/>
      <c r="CF619" s="1855"/>
      <c r="CG619" s="1855"/>
      <c r="CH619" s="1855">
        <f t="shared" si="8"/>
        <v>0</v>
      </c>
      <c r="CI619" s="1855"/>
      <c r="CJ619" s="1855"/>
      <c r="CK619" s="1855"/>
      <c r="CL619" s="1855"/>
      <c r="CM619" s="1855">
        <f t="shared" si="9"/>
        <v>0</v>
      </c>
      <c r="CN619" s="1855"/>
      <c r="CO619" s="1855"/>
      <c r="CP619" s="1855"/>
      <c r="CQ619" s="1855"/>
      <c r="CR619" s="455"/>
      <c r="CS619" s="1870">
        <f t="shared" si="10"/>
        <v>0</v>
      </c>
      <c r="CT619" s="1870"/>
      <c r="CU619" s="1870"/>
      <c r="CV619" s="1870"/>
      <c r="CW619" s="1870"/>
      <c r="CX619" s="1870">
        <f t="shared" si="11"/>
        <v>0</v>
      </c>
      <c r="CY619" s="1870"/>
      <c r="CZ619" s="1870"/>
      <c r="DA619" s="1870"/>
      <c r="DB619" s="1870"/>
      <c r="DC619" s="1870">
        <f t="shared" si="12"/>
        <v>0</v>
      </c>
      <c r="DD619" s="1870"/>
      <c r="DE619" s="1870"/>
      <c r="DF619" s="1870"/>
      <c r="DG619" s="1870"/>
      <c r="DH619" s="1870">
        <f t="shared" si="13"/>
        <v>0</v>
      </c>
      <c r="DI619" s="1870"/>
      <c r="DJ619" s="1870"/>
      <c r="DK619" s="1870"/>
      <c r="DL619" s="1870"/>
      <c r="DM619" s="1870">
        <f t="shared" si="14"/>
        <v>0</v>
      </c>
      <c r="DN619" s="1870"/>
      <c r="DO619" s="1870"/>
      <c r="DP619" s="1870"/>
      <c r="DQ619" s="1870"/>
      <c r="DR619" s="1870">
        <f t="shared" si="15"/>
        <v>0</v>
      </c>
      <c r="DS619" s="1870"/>
      <c r="DT619" s="1870"/>
      <c r="DU619" s="1870"/>
      <c r="DV619" s="1870"/>
      <c r="DW619" s="46"/>
      <c r="DX619" s="1852" t="str">
        <f t="shared" si="16"/>
        <v xml:space="preserve"> </v>
      </c>
      <c r="DY619" s="1853"/>
      <c r="DZ619" s="1853"/>
      <c r="EA619" s="1853"/>
      <c r="EB619" s="1854"/>
      <c r="EC619" s="1852" t="str">
        <f t="shared" si="17"/>
        <v xml:space="preserve"> </v>
      </c>
      <c r="ED619" s="1853"/>
      <c r="EE619" s="1853"/>
      <c r="EF619" s="1853"/>
      <c r="EG619" s="1854"/>
      <c r="EH619" s="1852" t="str">
        <f t="shared" si="18"/>
        <v xml:space="preserve"> </v>
      </c>
      <c r="EI619" s="1853"/>
      <c r="EJ619" s="1853"/>
      <c r="EK619" s="1853"/>
      <c r="EL619" s="1854"/>
      <c r="EM619" s="1852" t="str">
        <f t="shared" si="19"/>
        <v xml:space="preserve"> </v>
      </c>
      <c r="EN619" s="1853"/>
      <c r="EO619" s="1853"/>
      <c r="EP619" s="1853"/>
      <c r="EQ619" s="1854"/>
      <c r="ER619" s="1852" t="str">
        <f t="shared" si="20"/>
        <v xml:space="preserve"> </v>
      </c>
      <c r="ES619" s="1853"/>
      <c r="ET619" s="1853"/>
      <c r="EU619" s="1853"/>
      <c r="EV619" s="1854"/>
      <c r="EW619" s="1852" t="str">
        <f t="shared" si="21"/>
        <v xml:space="preserve"> </v>
      </c>
      <c r="EX619" s="1853"/>
      <c r="EY619" s="1853"/>
      <c r="EZ619" s="1853"/>
      <c r="FA619" s="1854"/>
    </row>
    <row r="620" spans="1:157" s="5" customFormat="1" ht="12.75">
      <c r="A620" s="462"/>
      <c r="B620" s="462" t="s">
        <v>1114</v>
      </c>
      <c r="C620" s="462"/>
      <c r="D620" s="462"/>
      <c r="E620" s="462"/>
      <c r="F620" s="462"/>
      <c r="G620" s="1885"/>
      <c r="H620" s="1885"/>
      <c r="I620" s="1885"/>
      <c r="J620" s="1885"/>
      <c r="K620" s="1885"/>
      <c r="L620" s="1885"/>
      <c r="M620" s="1885"/>
      <c r="N620" s="1885"/>
      <c r="O620" s="1885"/>
      <c r="P620" s="1885"/>
      <c r="Q620" s="1885"/>
      <c r="R620" s="1885"/>
      <c r="S620" s="462"/>
      <c r="T620" s="462"/>
      <c r="U620" s="462" t="s">
        <v>1114</v>
      </c>
      <c r="V620" s="462"/>
      <c r="W620" s="462"/>
      <c r="X620" s="462"/>
      <c r="Y620" s="462"/>
      <c r="Z620" s="1885"/>
      <c r="AA620" s="1885"/>
      <c r="AB620" s="1885"/>
      <c r="AC620" s="1885"/>
      <c r="AD620" s="1885"/>
      <c r="AE620" s="1885"/>
      <c r="AF620" s="1885"/>
      <c r="AG620" s="1885"/>
      <c r="AH620" s="1885"/>
      <c r="AI620" s="1885"/>
      <c r="AJ620" s="1885"/>
      <c r="AK620" s="1885"/>
      <c r="AL620" s="462"/>
      <c r="AM620" s="29"/>
      <c r="AN620" s="29"/>
      <c r="AO620" s="29"/>
      <c r="AP620" s="29"/>
      <c r="AQ620" s="29"/>
      <c r="AR620" s="29"/>
      <c r="AS620" s="29"/>
      <c r="AT620" s="29"/>
      <c r="AU620" s="29"/>
      <c r="AV620" s="29"/>
      <c r="AW620" s="29"/>
      <c r="AX620" s="29"/>
      <c r="AY620" s="29"/>
      <c r="AZ620" s="46"/>
      <c r="BA620" s="46"/>
      <c r="BB620" s="46"/>
      <c r="BC620" s="46"/>
      <c r="BD620" s="46"/>
      <c r="BE620" s="1852">
        <f t="shared" si="0"/>
        <v>0</v>
      </c>
      <c r="BF620" s="1854"/>
      <c r="BG620" s="1852">
        <f t="shared" si="1"/>
        <v>0</v>
      </c>
      <c r="BH620" s="1854"/>
      <c r="BI620" s="1852">
        <f t="shared" si="2"/>
        <v>0</v>
      </c>
      <c r="BJ620" s="1854"/>
      <c r="BK620" s="1852">
        <f t="shared" si="3"/>
        <v>0</v>
      </c>
      <c r="BL620" s="1854"/>
      <c r="BM620" s="46"/>
      <c r="BN620" s="1849">
        <f t="shared" si="4"/>
        <v>0</v>
      </c>
      <c r="BO620" s="1850"/>
      <c r="BP620" s="1850"/>
      <c r="BQ620" s="1850"/>
      <c r="BR620" s="1851"/>
      <c r="BS620" s="1855">
        <f t="shared" si="5"/>
        <v>0</v>
      </c>
      <c r="BT620" s="1855"/>
      <c r="BU620" s="1855"/>
      <c r="BV620" s="1855"/>
      <c r="BW620" s="1855"/>
      <c r="BX620" s="1855">
        <f t="shared" si="6"/>
        <v>0</v>
      </c>
      <c r="BY620" s="1855"/>
      <c r="BZ620" s="1855"/>
      <c r="CA620" s="1855"/>
      <c r="CB620" s="1855"/>
      <c r="CC620" s="1855">
        <f t="shared" si="7"/>
        <v>0</v>
      </c>
      <c r="CD620" s="1855"/>
      <c r="CE620" s="1855"/>
      <c r="CF620" s="1855"/>
      <c r="CG620" s="1855"/>
      <c r="CH620" s="1855">
        <f t="shared" si="8"/>
        <v>0</v>
      </c>
      <c r="CI620" s="1855"/>
      <c r="CJ620" s="1855"/>
      <c r="CK620" s="1855"/>
      <c r="CL620" s="1855"/>
      <c r="CM620" s="1855">
        <f t="shared" si="9"/>
        <v>0</v>
      </c>
      <c r="CN620" s="1855"/>
      <c r="CO620" s="1855"/>
      <c r="CP620" s="1855"/>
      <c r="CQ620" s="1855"/>
      <c r="CR620" s="455"/>
      <c r="CS620" s="1870">
        <f t="shared" si="10"/>
        <v>0</v>
      </c>
      <c r="CT620" s="1870"/>
      <c r="CU620" s="1870"/>
      <c r="CV620" s="1870"/>
      <c r="CW620" s="1870"/>
      <c r="CX620" s="1870">
        <f t="shared" si="11"/>
        <v>0</v>
      </c>
      <c r="CY620" s="1870"/>
      <c r="CZ620" s="1870"/>
      <c r="DA620" s="1870"/>
      <c r="DB620" s="1870"/>
      <c r="DC620" s="1870">
        <f t="shared" si="12"/>
        <v>0</v>
      </c>
      <c r="DD620" s="1870"/>
      <c r="DE620" s="1870"/>
      <c r="DF620" s="1870"/>
      <c r="DG620" s="1870"/>
      <c r="DH620" s="1870">
        <f t="shared" si="13"/>
        <v>0</v>
      </c>
      <c r="DI620" s="1870"/>
      <c r="DJ620" s="1870"/>
      <c r="DK620" s="1870"/>
      <c r="DL620" s="1870"/>
      <c r="DM620" s="1870">
        <f t="shared" si="14"/>
        <v>0</v>
      </c>
      <c r="DN620" s="1870"/>
      <c r="DO620" s="1870"/>
      <c r="DP620" s="1870"/>
      <c r="DQ620" s="1870"/>
      <c r="DR620" s="1870">
        <f t="shared" si="15"/>
        <v>0</v>
      </c>
      <c r="DS620" s="1870"/>
      <c r="DT620" s="1870"/>
      <c r="DU620" s="1870"/>
      <c r="DV620" s="1870"/>
      <c r="DW620" s="46"/>
      <c r="DX620" s="1852" t="str">
        <f t="shared" si="16"/>
        <v xml:space="preserve"> </v>
      </c>
      <c r="DY620" s="1853"/>
      <c r="DZ620" s="1853"/>
      <c r="EA620" s="1853"/>
      <c r="EB620" s="1854"/>
      <c r="EC620" s="1852" t="str">
        <f t="shared" si="17"/>
        <v xml:space="preserve"> </v>
      </c>
      <c r="ED620" s="1853"/>
      <c r="EE620" s="1853"/>
      <c r="EF620" s="1853"/>
      <c r="EG620" s="1854"/>
      <c r="EH620" s="1852" t="str">
        <f t="shared" si="18"/>
        <v xml:space="preserve"> </v>
      </c>
      <c r="EI620" s="1853"/>
      <c r="EJ620" s="1853"/>
      <c r="EK620" s="1853"/>
      <c r="EL620" s="1854"/>
      <c r="EM620" s="1852" t="str">
        <f t="shared" si="19"/>
        <v xml:space="preserve"> </v>
      </c>
      <c r="EN620" s="1853"/>
      <c r="EO620" s="1853"/>
      <c r="EP620" s="1853"/>
      <c r="EQ620" s="1854"/>
      <c r="ER620" s="1852" t="str">
        <f t="shared" si="20"/>
        <v xml:space="preserve"> </v>
      </c>
      <c r="ES620" s="1853"/>
      <c r="ET620" s="1853"/>
      <c r="EU620" s="1853"/>
      <c r="EV620" s="1854"/>
      <c r="EW620" s="1852" t="str">
        <f t="shared" si="21"/>
        <v xml:space="preserve"> </v>
      </c>
      <c r="EX620" s="1853"/>
      <c r="EY620" s="1853"/>
      <c r="EZ620" s="1853"/>
      <c r="FA620" s="1854"/>
    </row>
    <row r="621" spans="1:157" ht="12.75">
      <c r="A621" s="462"/>
      <c r="B621" s="462" t="s">
        <v>987</v>
      </c>
      <c r="C621" s="462"/>
      <c r="D621" s="462"/>
      <c r="E621" s="462"/>
      <c r="F621" s="462"/>
      <c r="G621" s="1885"/>
      <c r="H621" s="1885"/>
      <c r="I621" s="1885"/>
      <c r="J621" s="1885"/>
      <c r="K621" s="1885"/>
      <c r="L621" s="1885"/>
      <c r="M621" s="1885"/>
      <c r="N621" s="1885"/>
      <c r="O621" s="1885"/>
      <c r="P621" s="1885"/>
      <c r="Q621" s="1885"/>
      <c r="R621" s="1885"/>
      <c r="S621" s="462"/>
      <c r="T621" s="462"/>
      <c r="U621" s="462" t="s">
        <v>987</v>
      </c>
      <c r="V621" s="462"/>
      <c r="W621" s="462"/>
      <c r="X621" s="462"/>
      <c r="Y621" s="462"/>
      <c r="Z621" s="1869"/>
      <c r="AA621" s="1869"/>
      <c r="AB621" s="1869"/>
      <c r="AC621" s="1869"/>
      <c r="AD621" s="1869"/>
      <c r="AE621" s="1869"/>
      <c r="AF621" s="1869"/>
      <c r="AG621" s="1869"/>
      <c r="AH621" s="1869"/>
      <c r="AI621" s="1869"/>
      <c r="AJ621" s="1869"/>
      <c r="AK621" s="1869"/>
      <c r="AL621" s="462"/>
      <c r="AZ621" s="46"/>
      <c r="BA621" s="46"/>
      <c r="BB621" s="46"/>
      <c r="BC621" s="46"/>
      <c r="BD621" s="46"/>
      <c r="BE621" s="1852">
        <f t="shared" si="0"/>
        <v>0</v>
      </c>
      <c r="BF621" s="1854"/>
      <c r="BG621" s="1852">
        <f t="shared" si="1"/>
        <v>0</v>
      </c>
      <c r="BH621" s="1854"/>
      <c r="BI621" s="1852">
        <f t="shared" si="2"/>
        <v>0</v>
      </c>
      <c r="BJ621" s="1854"/>
      <c r="BK621" s="1852">
        <f t="shared" si="3"/>
        <v>0</v>
      </c>
      <c r="BL621" s="1854"/>
      <c r="BM621" s="46"/>
      <c r="BN621" s="1849">
        <f t="shared" si="4"/>
        <v>0</v>
      </c>
      <c r="BO621" s="1850"/>
      <c r="BP621" s="1850"/>
      <c r="BQ621" s="1850"/>
      <c r="BR621" s="1851"/>
      <c r="BS621" s="1855">
        <f t="shared" si="5"/>
        <v>0</v>
      </c>
      <c r="BT621" s="1855"/>
      <c r="BU621" s="1855"/>
      <c r="BV621" s="1855"/>
      <c r="BW621" s="1855"/>
      <c r="BX621" s="1855">
        <f t="shared" si="6"/>
        <v>0</v>
      </c>
      <c r="BY621" s="1855"/>
      <c r="BZ621" s="1855"/>
      <c r="CA621" s="1855"/>
      <c r="CB621" s="1855"/>
      <c r="CC621" s="1855">
        <f t="shared" si="7"/>
        <v>0</v>
      </c>
      <c r="CD621" s="1855"/>
      <c r="CE621" s="1855"/>
      <c r="CF621" s="1855"/>
      <c r="CG621" s="1855"/>
      <c r="CH621" s="1855">
        <f t="shared" si="8"/>
        <v>0</v>
      </c>
      <c r="CI621" s="1855"/>
      <c r="CJ621" s="1855"/>
      <c r="CK621" s="1855"/>
      <c r="CL621" s="1855"/>
      <c r="CM621" s="1855">
        <f t="shared" si="9"/>
        <v>0</v>
      </c>
      <c r="CN621" s="1855"/>
      <c r="CO621" s="1855"/>
      <c r="CP621" s="1855"/>
      <c r="CQ621" s="1855"/>
      <c r="CR621" s="455"/>
      <c r="CS621" s="1870">
        <f t="shared" si="10"/>
        <v>0</v>
      </c>
      <c r="CT621" s="1870"/>
      <c r="CU621" s="1870"/>
      <c r="CV621" s="1870"/>
      <c r="CW621" s="1870"/>
      <c r="CX621" s="1870">
        <f t="shared" si="11"/>
        <v>0</v>
      </c>
      <c r="CY621" s="1870"/>
      <c r="CZ621" s="1870"/>
      <c r="DA621" s="1870"/>
      <c r="DB621" s="1870"/>
      <c r="DC621" s="1870">
        <f t="shared" si="12"/>
        <v>0</v>
      </c>
      <c r="DD621" s="1870"/>
      <c r="DE621" s="1870"/>
      <c r="DF621" s="1870"/>
      <c r="DG621" s="1870"/>
      <c r="DH621" s="1870">
        <f t="shared" si="13"/>
        <v>0</v>
      </c>
      <c r="DI621" s="1870"/>
      <c r="DJ621" s="1870"/>
      <c r="DK621" s="1870"/>
      <c r="DL621" s="1870"/>
      <c r="DM621" s="1870">
        <f t="shared" si="14"/>
        <v>0</v>
      </c>
      <c r="DN621" s="1870"/>
      <c r="DO621" s="1870"/>
      <c r="DP621" s="1870"/>
      <c r="DQ621" s="1870"/>
      <c r="DR621" s="1870">
        <f t="shared" si="15"/>
        <v>0</v>
      </c>
      <c r="DS621" s="1870"/>
      <c r="DT621" s="1870"/>
      <c r="DU621" s="1870"/>
      <c r="DV621" s="1870"/>
      <c r="DW621" s="462"/>
      <c r="DX621" s="1852" t="str">
        <f t="shared" si="16"/>
        <v xml:space="preserve"> </v>
      </c>
      <c r="DY621" s="1853"/>
      <c r="DZ621" s="1853"/>
      <c r="EA621" s="1853"/>
      <c r="EB621" s="1854"/>
      <c r="EC621" s="1852" t="str">
        <f t="shared" si="17"/>
        <v xml:space="preserve"> </v>
      </c>
      <c r="ED621" s="1853"/>
      <c r="EE621" s="1853"/>
      <c r="EF621" s="1853"/>
      <c r="EG621" s="1854"/>
      <c r="EH621" s="1852" t="str">
        <f t="shared" si="18"/>
        <v xml:space="preserve"> </v>
      </c>
      <c r="EI621" s="1853"/>
      <c r="EJ621" s="1853"/>
      <c r="EK621" s="1853"/>
      <c r="EL621" s="1854"/>
      <c r="EM621" s="1852" t="str">
        <f t="shared" si="19"/>
        <v xml:space="preserve"> </v>
      </c>
      <c r="EN621" s="1853"/>
      <c r="EO621" s="1853"/>
      <c r="EP621" s="1853"/>
      <c r="EQ621" s="1854"/>
      <c r="ER621" s="1852" t="str">
        <f t="shared" si="20"/>
        <v xml:space="preserve"> </v>
      </c>
      <c r="ES621" s="1853"/>
      <c r="ET621" s="1853"/>
      <c r="EU621" s="1853"/>
      <c r="EV621" s="1854"/>
      <c r="EW621" s="1852" t="str">
        <f t="shared" si="21"/>
        <v xml:space="preserve"> </v>
      </c>
      <c r="EX621" s="1853"/>
      <c r="EY621" s="1853"/>
      <c r="EZ621" s="1853"/>
      <c r="FA621" s="1854"/>
    </row>
    <row r="622" spans="1:157" ht="12.75">
      <c r="A622" s="462"/>
      <c r="B622" s="462" t="s">
        <v>1458</v>
      </c>
      <c r="C622" s="462"/>
      <c r="D622" s="462"/>
      <c r="E622" s="462"/>
      <c r="F622" s="462"/>
      <c r="G622" s="1885"/>
      <c r="H622" s="1885"/>
      <c r="I622" s="1885"/>
      <c r="J622" s="1885"/>
      <c r="K622" s="1885"/>
      <c r="L622" s="1885"/>
      <c r="M622" s="1885"/>
      <c r="N622" s="1885"/>
      <c r="O622" s="1885"/>
      <c r="P622" s="1885"/>
      <c r="Q622" s="1885"/>
      <c r="R622" s="1885"/>
      <c r="S622" s="462"/>
      <c r="T622" s="462"/>
      <c r="U622" s="462" t="s">
        <v>1458</v>
      </c>
      <c r="V622" s="462"/>
      <c r="W622" s="462"/>
      <c r="X622" s="462"/>
      <c r="Y622" s="462"/>
      <c r="Z622" s="1869"/>
      <c r="AA622" s="1869"/>
      <c r="AB622" s="1869"/>
      <c r="AC622" s="1869"/>
      <c r="AD622" s="1869"/>
      <c r="AE622" s="1869"/>
      <c r="AF622" s="1869"/>
      <c r="AG622" s="1869"/>
      <c r="AH622" s="1869"/>
      <c r="AI622" s="1869"/>
      <c r="AJ622" s="1869"/>
      <c r="AK622" s="1869"/>
      <c r="AL622" s="462"/>
      <c r="AZ622" s="46"/>
      <c r="BA622" s="46"/>
      <c r="BB622" s="46"/>
      <c r="BC622" s="46"/>
      <c r="BD622" s="46"/>
      <c r="BE622" s="1852">
        <f t="shared" si="0"/>
        <v>0</v>
      </c>
      <c r="BF622" s="1854"/>
      <c r="BG622" s="1852">
        <f t="shared" si="1"/>
        <v>0</v>
      </c>
      <c r="BH622" s="1854"/>
      <c r="BI622" s="1852">
        <f t="shared" si="2"/>
        <v>0</v>
      </c>
      <c r="BJ622" s="1854"/>
      <c r="BK622" s="1852">
        <f t="shared" si="3"/>
        <v>0</v>
      </c>
      <c r="BL622" s="1854"/>
      <c r="BM622" s="46"/>
      <c r="BN622" s="1849">
        <f t="shared" si="4"/>
        <v>0</v>
      </c>
      <c r="BO622" s="1850"/>
      <c r="BP622" s="1850"/>
      <c r="BQ622" s="1850"/>
      <c r="BR622" s="1851"/>
      <c r="BS622" s="1855">
        <f t="shared" si="5"/>
        <v>0</v>
      </c>
      <c r="BT622" s="1855"/>
      <c r="BU622" s="1855"/>
      <c r="BV622" s="1855"/>
      <c r="BW622" s="1855"/>
      <c r="BX622" s="1855">
        <f t="shared" si="6"/>
        <v>0</v>
      </c>
      <c r="BY622" s="1855"/>
      <c r="BZ622" s="1855"/>
      <c r="CA622" s="1855"/>
      <c r="CB622" s="1855"/>
      <c r="CC622" s="1855">
        <f t="shared" si="7"/>
        <v>0</v>
      </c>
      <c r="CD622" s="1855"/>
      <c r="CE622" s="1855"/>
      <c r="CF622" s="1855"/>
      <c r="CG622" s="1855"/>
      <c r="CH622" s="1855">
        <f t="shared" si="8"/>
        <v>0</v>
      </c>
      <c r="CI622" s="1855"/>
      <c r="CJ622" s="1855"/>
      <c r="CK622" s="1855"/>
      <c r="CL622" s="1855"/>
      <c r="CM622" s="1855">
        <f t="shared" si="9"/>
        <v>0</v>
      </c>
      <c r="CN622" s="1855"/>
      <c r="CO622" s="1855"/>
      <c r="CP622" s="1855"/>
      <c r="CQ622" s="1855"/>
      <c r="CR622" s="455"/>
      <c r="CS622" s="1870">
        <f t="shared" si="10"/>
        <v>0</v>
      </c>
      <c r="CT622" s="1870"/>
      <c r="CU622" s="1870"/>
      <c r="CV622" s="1870"/>
      <c r="CW622" s="1870"/>
      <c r="CX622" s="1870">
        <f t="shared" si="11"/>
        <v>0</v>
      </c>
      <c r="CY622" s="1870"/>
      <c r="CZ622" s="1870"/>
      <c r="DA622" s="1870"/>
      <c r="DB622" s="1870"/>
      <c r="DC622" s="1870">
        <f t="shared" si="12"/>
        <v>0</v>
      </c>
      <c r="DD622" s="1870"/>
      <c r="DE622" s="1870"/>
      <c r="DF622" s="1870"/>
      <c r="DG622" s="1870"/>
      <c r="DH622" s="1870">
        <f t="shared" si="13"/>
        <v>0</v>
      </c>
      <c r="DI622" s="1870"/>
      <c r="DJ622" s="1870"/>
      <c r="DK622" s="1870"/>
      <c r="DL622" s="1870"/>
      <c r="DM622" s="1870">
        <f t="shared" si="14"/>
        <v>0</v>
      </c>
      <c r="DN622" s="1870"/>
      <c r="DO622" s="1870"/>
      <c r="DP622" s="1870"/>
      <c r="DQ622" s="1870"/>
      <c r="DR622" s="1870">
        <f t="shared" si="15"/>
        <v>0</v>
      </c>
      <c r="DS622" s="1870"/>
      <c r="DT622" s="1870"/>
      <c r="DU622" s="1870"/>
      <c r="DV622" s="1870"/>
      <c r="DW622" s="462"/>
      <c r="DX622" s="1852" t="str">
        <f t="shared" si="16"/>
        <v xml:space="preserve"> </v>
      </c>
      <c r="DY622" s="1853"/>
      <c r="DZ622" s="1853"/>
      <c r="EA622" s="1853"/>
      <c r="EB622" s="1854"/>
      <c r="EC622" s="1852" t="str">
        <f t="shared" si="17"/>
        <v xml:space="preserve"> </v>
      </c>
      <c r="ED622" s="1853"/>
      <c r="EE622" s="1853"/>
      <c r="EF622" s="1853"/>
      <c r="EG622" s="1854"/>
      <c r="EH622" s="1852" t="str">
        <f t="shared" si="18"/>
        <v xml:space="preserve"> </v>
      </c>
      <c r="EI622" s="1853"/>
      <c r="EJ622" s="1853"/>
      <c r="EK622" s="1853"/>
      <c r="EL622" s="1854"/>
      <c r="EM622" s="1852" t="str">
        <f t="shared" si="19"/>
        <v xml:space="preserve"> </v>
      </c>
      <c r="EN622" s="1853"/>
      <c r="EO622" s="1853"/>
      <c r="EP622" s="1853"/>
      <c r="EQ622" s="1854"/>
      <c r="ER622" s="1852" t="str">
        <f t="shared" si="20"/>
        <v xml:space="preserve"> </v>
      </c>
      <c r="ES622" s="1853"/>
      <c r="ET622" s="1853"/>
      <c r="EU622" s="1853"/>
      <c r="EV622" s="1854"/>
      <c r="EW622" s="1852" t="str">
        <f t="shared" si="21"/>
        <v xml:space="preserve"> </v>
      </c>
      <c r="EX622" s="1853"/>
      <c r="EY622" s="1853"/>
      <c r="EZ622" s="1853"/>
      <c r="FA622" s="1854"/>
    </row>
    <row r="623" spans="1:157" ht="12.75">
      <c r="A623" s="462"/>
      <c r="B623" s="462" t="s">
        <v>896</v>
      </c>
      <c r="C623" s="462"/>
      <c r="D623" s="462"/>
      <c r="E623" s="462"/>
      <c r="F623" s="462"/>
      <c r="G623" s="1913"/>
      <c r="H623" s="1913"/>
      <c r="I623" s="1913"/>
      <c r="J623" s="1913"/>
      <c r="K623" s="1913"/>
      <c r="L623" s="1913"/>
      <c r="M623" s="462"/>
      <c r="N623" s="462"/>
      <c r="O623" s="1463" t="s">
        <v>1123</v>
      </c>
      <c r="P623" s="1868"/>
      <c r="Q623" s="1868"/>
      <c r="R623" s="1868"/>
      <c r="S623" s="462"/>
      <c r="T623" s="462"/>
      <c r="U623" s="462" t="s">
        <v>896</v>
      </c>
      <c r="V623" s="462"/>
      <c r="W623" s="462"/>
      <c r="X623" s="462"/>
      <c r="Y623" s="462"/>
      <c r="Z623" s="1913"/>
      <c r="AA623" s="1913"/>
      <c r="AB623" s="1913"/>
      <c r="AC623" s="1913"/>
      <c r="AD623" s="1913"/>
      <c r="AE623" s="1913"/>
      <c r="AF623" s="462"/>
      <c r="AG623" s="462"/>
      <c r="AH623" s="1463" t="s">
        <v>1123</v>
      </c>
      <c r="AI623" s="1868"/>
      <c r="AJ623" s="1868"/>
      <c r="AK623" s="1868"/>
      <c r="AL623" s="462"/>
      <c r="AZ623" s="46"/>
      <c r="BA623" s="46"/>
      <c r="BB623" s="46"/>
      <c r="BC623" s="46"/>
      <c r="BD623" s="46"/>
      <c r="BE623" s="1852">
        <f t="shared" si="0"/>
        <v>0</v>
      </c>
      <c r="BF623" s="1854"/>
      <c r="BG623" s="1852">
        <f t="shared" si="1"/>
        <v>0</v>
      </c>
      <c r="BH623" s="1854"/>
      <c r="BI623" s="1852">
        <f t="shared" si="2"/>
        <v>0</v>
      </c>
      <c r="BJ623" s="1854"/>
      <c r="BK623" s="1852">
        <f t="shared" si="3"/>
        <v>0</v>
      </c>
      <c r="BL623" s="1854"/>
      <c r="BM623" s="46"/>
      <c r="BN623" s="1849">
        <f t="shared" si="4"/>
        <v>0</v>
      </c>
      <c r="BO623" s="1850"/>
      <c r="BP623" s="1850"/>
      <c r="BQ623" s="1850"/>
      <c r="BR623" s="1851"/>
      <c r="BS623" s="1855">
        <f t="shared" si="5"/>
        <v>0</v>
      </c>
      <c r="BT623" s="1855"/>
      <c r="BU623" s="1855"/>
      <c r="BV623" s="1855"/>
      <c r="BW623" s="1855"/>
      <c r="BX623" s="1855">
        <f t="shared" si="6"/>
        <v>0</v>
      </c>
      <c r="BY623" s="1855"/>
      <c r="BZ623" s="1855"/>
      <c r="CA623" s="1855"/>
      <c r="CB623" s="1855"/>
      <c r="CC623" s="1855">
        <f t="shared" si="7"/>
        <v>0</v>
      </c>
      <c r="CD623" s="1855"/>
      <c r="CE623" s="1855"/>
      <c r="CF623" s="1855"/>
      <c r="CG623" s="1855"/>
      <c r="CH623" s="1855">
        <f t="shared" si="8"/>
        <v>0</v>
      </c>
      <c r="CI623" s="1855"/>
      <c r="CJ623" s="1855"/>
      <c r="CK623" s="1855"/>
      <c r="CL623" s="1855"/>
      <c r="CM623" s="1855">
        <f t="shared" si="9"/>
        <v>0</v>
      </c>
      <c r="CN623" s="1855"/>
      <c r="CO623" s="1855"/>
      <c r="CP623" s="1855"/>
      <c r="CQ623" s="1855"/>
      <c r="CR623" s="455"/>
      <c r="CS623" s="1870">
        <f t="shared" si="10"/>
        <v>0</v>
      </c>
      <c r="CT623" s="1870"/>
      <c r="CU623" s="1870"/>
      <c r="CV623" s="1870"/>
      <c r="CW623" s="1870"/>
      <c r="CX623" s="1870">
        <f t="shared" si="11"/>
        <v>0</v>
      </c>
      <c r="CY623" s="1870"/>
      <c r="CZ623" s="1870"/>
      <c r="DA623" s="1870"/>
      <c r="DB623" s="1870"/>
      <c r="DC623" s="1870">
        <f t="shared" si="12"/>
        <v>0</v>
      </c>
      <c r="DD623" s="1870"/>
      <c r="DE623" s="1870"/>
      <c r="DF623" s="1870"/>
      <c r="DG623" s="1870"/>
      <c r="DH623" s="1870">
        <f t="shared" si="13"/>
        <v>0</v>
      </c>
      <c r="DI623" s="1870"/>
      <c r="DJ623" s="1870"/>
      <c r="DK623" s="1870"/>
      <c r="DL623" s="1870"/>
      <c r="DM623" s="1870">
        <f t="shared" si="14"/>
        <v>0</v>
      </c>
      <c r="DN623" s="1870"/>
      <c r="DO623" s="1870"/>
      <c r="DP623" s="1870"/>
      <c r="DQ623" s="1870"/>
      <c r="DR623" s="1870">
        <f t="shared" si="15"/>
        <v>0</v>
      </c>
      <c r="DS623" s="1870"/>
      <c r="DT623" s="1870"/>
      <c r="DU623" s="1870"/>
      <c r="DV623" s="1870"/>
      <c r="DW623" s="462"/>
      <c r="DX623" s="1852" t="str">
        <f t="shared" si="16"/>
        <v xml:space="preserve"> </v>
      </c>
      <c r="DY623" s="1853"/>
      <c r="DZ623" s="1853"/>
      <c r="EA623" s="1853"/>
      <c r="EB623" s="1854"/>
      <c r="EC623" s="1852" t="str">
        <f t="shared" si="17"/>
        <v xml:space="preserve"> </v>
      </c>
      <c r="ED623" s="1853"/>
      <c r="EE623" s="1853"/>
      <c r="EF623" s="1853"/>
      <c r="EG623" s="1854"/>
      <c r="EH623" s="1852" t="str">
        <f t="shared" si="18"/>
        <v xml:space="preserve"> </v>
      </c>
      <c r="EI623" s="1853"/>
      <c r="EJ623" s="1853"/>
      <c r="EK623" s="1853"/>
      <c r="EL623" s="1854"/>
      <c r="EM623" s="1852" t="str">
        <f t="shared" si="19"/>
        <v xml:space="preserve"> </v>
      </c>
      <c r="EN623" s="1853"/>
      <c r="EO623" s="1853"/>
      <c r="EP623" s="1853"/>
      <c r="EQ623" s="1854"/>
      <c r="ER623" s="1852" t="str">
        <f t="shared" si="20"/>
        <v xml:space="preserve"> </v>
      </c>
      <c r="ES623" s="1853"/>
      <c r="ET623" s="1853"/>
      <c r="EU623" s="1853"/>
      <c r="EV623" s="1854"/>
      <c r="EW623" s="1852" t="str">
        <f t="shared" si="21"/>
        <v xml:space="preserve"> </v>
      </c>
      <c r="EX623" s="1853"/>
      <c r="EY623" s="1853"/>
      <c r="EZ623" s="1853"/>
      <c r="FA623" s="1854"/>
    </row>
    <row r="624" spans="1:157" ht="12.75">
      <c r="A624" s="462"/>
      <c r="B624" s="462" t="s">
        <v>1463</v>
      </c>
      <c r="C624" s="462"/>
      <c r="D624" s="462"/>
      <c r="E624" s="462"/>
      <c r="F624" s="462"/>
      <c r="G624" s="462"/>
      <c r="H624" s="1885"/>
      <c r="I624" s="1885"/>
      <c r="J624" s="1885"/>
      <c r="K624" s="1885"/>
      <c r="L624" s="1885"/>
      <c r="M624" s="1885"/>
      <c r="N624" s="1885"/>
      <c r="O624" s="1885"/>
      <c r="P624" s="1885"/>
      <c r="Q624" s="1885"/>
      <c r="R624" s="1885"/>
      <c r="S624" s="462"/>
      <c r="T624" s="462"/>
      <c r="U624" s="462" t="s">
        <v>1463</v>
      </c>
      <c r="V624" s="462"/>
      <c r="W624" s="462"/>
      <c r="X624" s="462"/>
      <c r="Y624" s="462"/>
      <c r="Z624" s="462"/>
      <c r="AA624" s="1885"/>
      <c r="AB624" s="1885"/>
      <c r="AC624" s="1885"/>
      <c r="AD624" s="1885"/>
      <c r="AE624" s="1885"/>
      <c r="AF624" s="1885"/>
      <c r="AG624" s="1885"/>
      <c r="AH624" s="1885"/>
      <c r="AI624" s="1885"/>
      <c r="AJ624" s="1885"/>
      <c r="AK624" s="1885"/>
      <c r="AL624" s="462"/>
      <c r="AZ624" s="46"/>
      <c r="BA624" s="46"/>
      <c r="BB624" s="46"/>
      <c r="BC624" s="46"/>
      <c r="BD624" s="46"/>
      <c r="BE624" s="1852">
        <f t="shared" si="0"/>
        <v>0</v>
      </c>
      <c r="BF624" s="1854"/>
      <c r="BG624" s="1852">
        <f t="shared" si="1"/>
        <v>0</v>
      </c>
      <c r="BH624" s="1854"/>
      <c r="BI624" s="1852">
        <f t="shared" si="2"/>
        <v>0</v>
      </c>
      <c r="BJ624" s="1854"/>
      <c r="BK624" s="1852">
        <f t="shared" si="3"/>
        <v>0</v>
      </c>
      <c r="BL624" s="1854"/>
      <c r="BM624" s="46"/>
      <c r="BN624" s="1849">
        <f t="shared" si="4"/>
        <v>0</v>
      </c>
      <c r="BO624" s="1850"/>
      <c r="BP624" s="1850"/>
      <c r="BQ624" s="1850"/>
      <c r="BR624" s="1851"/>
      <c r="BS624" s="1855">
        <f t="shared" si="5"/>
        <v>0</v>
      </c>
      <c r="BT624" s="1855"/>
      <c r="BU624" s="1855"/>
      <c r="BV624" s="1855"/>
      <c r="BW624" s="1855"/>
      <c r="BX624" s="1855">
        <f t="shared" si="6"/>
        <v>0</v>
      </c>
      <c r="BY624" s="1855"/>
      <c r="BZ624" s="1855"/>
      <c r="CA624" s="1855"/>
      <c r="CB624" s="1855"/>
      <c r="CC624" s="1855">
        <f t="shared" si="7"/>
        <v>0</v>
      </c>
      <c r="CD624" s="1855"/>
      <c r="CE624" s="1855"/>
      <c r="CF624" s="1855"/>
      <c r="CG624" s="1855"/>
      <c r="CH624" s="1855">
        <f t="shared" si="8"/>
        <v>0</v>
      </c>
      <c r="CI624" s="1855"/>
      <c r="CJ624" s="1855"/>
      <c r="CK624" s="1855"/>
      <c r="CL624" s="1855"/>
      <c r="CM624" s="1855">
        <f t="shared" si="9"/>
        <v>0</v>
      </c>
      <c r="CN624" s="1855"/>
      <c r="CO624" s="1855"/>
      <c r="CP624" s="1855"/>
      <c r="CQ624" s="1855"/>
      <c r="CR624" s="455"/>
      <c r="CS624" s="1870">
        <f t="shared" si="10"/>
        <v>0</v>
      </c>
      <c r="CT624" s="1870"/>
      <c r="CU624" s="1870"/>
      <c r="CV624" s="1870"/>
      <c r="CW624" s="1870"/>
      <c r="CX624" s="1870">
        <f t="shared" si="11"/>
        <v>0</v>
      </c>
      <c r="CY624" s="1870"/>
      <c r="CZ624" s="1870"/>
      <c r="DA624" s="1870"/>
      <c r="DB624" s="1870"/>
      <c r="DC624" s="1870">
        <f t="shared" si="12"/>
        <v>0</v>
      </c>
      <c r="DD624" s="1870"/>
      <c r="DE624" s="1870"/>
      <c r="DF624" s="1870"/>
      <c r="DG624" s="1870"/>
      <c r="DH624" s="1870">
        <f t="shared" si="13"/>
        <v>0</v>
      </c>
      <c r="DI624" s="1870"/>
      <c r="DJ624" s="1870"/>
      <c r="DK624" s="1870"/>
      <c r="DL624" s="1870"/>
      <c r="DM624" s="1870">
        <f t="shared" si="14"/>
        <v>0</v>
      </c>
      <c r="DN624" s="1870"/>
      <c r="DO624" s="1870"/>
      <c r="DP624" s="1870"/>
      <c r="DQ624" s="1870"/>
      <c r="DR624" s="1870">
        <f t="shared" si="15"/>
        <v>0</v>
      </c>
      <c r="DS624" s="1870"/>
      <c r="DT624" s="1870"/>
      <c r="DU624" s="1870"/>
      <c r="DV624" s="1870"/>
      <c r="DW624" s="462"/>
      <c r="DX624" s="1852" t="str">
        <f t="shared" si="16"/>
        <v xml:space="preserve"> </v>
      </c>
      <c r="DY624" s="1853"/>
      <c r="DZ624" s="1853"/>
      <c r="EA624" s="1853"/>
      <c r="EB624" s="1854"/>
      <c r="EC624" s="1852" t="str">
        <f t="shared" si="17"/>
        <v xml:space="preserve"> </v>
      </c>
      <c r="ED624" s="1853"/>
      <c r="EE624" s="1853"/>
      <c r="EF624" s="1853"/>
      <c r="EG624" s="1854"/>
      <c r="EH624" s="1852" t="str">
        <f t="shared" si="18"/>
        <v xml:space="preserve"> </v>
      </c>
      <c r="EI624" s="1853"/>
      <c r="EJ624" s="1853"/>
      <c r="EK624" s="1853"/>
      <c r="EL624" s="1854"/>
      <c r="EM624" s="1852" t="str">
        <f t="shared" si="19"/>
        <v xml:space="preserve"> </v>
      </c>
      <c r="EN624" s="1853"/>
      <c r="EO624" s="1853"/>
      <c r="EP624" s="1853"/>
      <c r="EQ624" s="1854"/>
      <c r="ER624" s="1852" t="str">
        <f t="shared" si="20"/>
        <v xml:space="preserve"> </v>
      </c>
      <c r="ES624" s="1853"/>
      <c r="ET624" s="1853"/>
      <c r="EU624" s="1853"/>
      <c r="EV624" s="1854"/>
      <c r="EW624" s="1852" t="str">
        <f t="shared" si="21"/>
        <v xml:space="preserve"> </v>
      </c>
      <c r="EX624" s="1853"/>
      <c r="EY624" s="1853"/>
      <c r="EZ624" s="1853"/>
      <c r="FA624" s="1854"/>
    </row>
    <row r="625" spans="1:157" ht="12.75">
      <c r="A625" s="462"/>
      <c r="B625" s="462" t="s">
        <v>1467</v>
      </c>
      <c r="C625" s="462"/>
      <c r="D625" s="462"/>
      <c r="E625" s="462"/>
      <c r="F625" s="462"/>
      <c r="G625" s="462"/>
      <c r="H625" s="462"/>
      <c r="I625" s="462"/>
      <c r="J625" s="462"/>
      <c r="K625" s="462"/>
      <c r="L625" s="462"/>
      <c r="M625" s="462"/>
      <c r="N625" s="1867" t="s">
        <v>800</v>
      </c>
      <c r="O625" s="1867"/>
      <c r="P625" s="462"/>
      <c r="Q625" s="462"/>
      <c r="R625" s="462"/>
      <c r="S625" s="462"/>
      <c r="T625" s="462"/>
      <c r="U625" s="462" t="s">
        <v>1467</v>
      </c>
      <c r="V625" s="462"/>
      <c r="W625" s="462"/>
      <c r="X625" s="462"/>
      <c r="Y625" s="462"/>
      <c r="Z625" s="462"/>
      <c r="AA625" s="462"/>
      <c r="AB625" s="462"/>
      <c r="AC625" s="462"/>
      <c r="AD625" s="462"/>
      <c r="AE625" s="462"/>
      <c r="AF625" s="462"/>
      <c r="AG625" s="1867" t="s">
        <v>800</v>
      </c>
      <c r="AH625" s="1867"/>
      <c r="AI625" s="462"/>
      <c r="AJ625" s="462"/>
      <c r="AK625" s="462"/>
      <c r="AL625" s="462"/>
      <c r="AZ625" s="46"/>
      <c r="BA625" s="46"/>
      <c r="BB625" s="46"/>
      <c r="BC625" s="46"/>
      <c r="BD625" s="46"/>
      <c r="BE625" s="1852">
        <f t="shared" si="0"/>
        <v>0</v>
      </c>
      <c r="BF625" s="1854"/>
      <c r="BG625" s="1852">
        <f t="shared" si="1"/>
        <v>0</v>
      </c>
      <c r="BH625" s="1854"/>
      <c r="BI625" s="1852">
        <f t="shared" si="2"/>
        <v>0</v>
      </c>
      <c r="BJ625" s="1854"/>
      <c r="BK625" s="1852">
        <f t="shared" si="3"/>
        <v>0</v>
      </c>
      <c r="BL625" s="1854"/>
      <c r="BM625" s="46"/>
      <c r="BN625" s="1849">
        <f t="shared" si="4"/>
        <v>0</v>
      </c>
      <c r="BO625" s="1850"/>
      <c r="BP625" s="1850"/>
      <c r="BQ625" s="1850"/>
      <c r="BR625" s="1851"/>
      <c r="BS625" s="1855">
        <f t="shared" si="5"/>
        <v>0</v>
      </c>
      <c r="BT625" s="1855"/>
      <c r="BU625" s="1855"/>
      <c r="BV625" s="1855"/>
      <c r="BW625" s="1855"/>
      <c r="BX625" s="1855">
        <f t="shared" si="6"/>
        <v>0</v>
      </c>
      <c r="BY625" s="1855"/>
      <c r="BZ625" s="1855"/>
      <c r="CA625" s="1855"/>
      <c r="CB625" s="1855"/>
      <c r="CC625" s="1855">
        <f t="shared" si="7"/>
        <v>0</v>
      </c>
      <c r="CD625" s="1855"/>
      <c r="CE625" s="1855"/>
      <c r="CF625" s="1855"/>
      <c r="CG625" s="1855"/>
      <c r="CH625" s="1855">
        <f t="shared" si="8"/>
        <v>0</v>
      </c>
      <c r="CI625" s="1855"/>
      <c r="CJ625" s="1855"/>
      <c r="CK625" s="1855"/>
      <c r="CL625" s="1855"/>
      <c r="CM625" s="1855">
        <f t="shared" si="9"/>
        <v>0</v>
      </c>
      <c r="CN625" s="1855"/>
      <c r="CO625" s="1855"/>
      <c r="CP625" s="1855"/>
      <c r="CQ625" s="1855"/>
      <c r="CR625" s="455"/>
      <c r="CS625" s="1870">
        <f t="shared" si="10"/>
        <v>0</v>
      </c>
      <c r="CT625" s="1870"/>
      <c r="CU625" s="1870"/>
      <c r="CV625" s="1870"/>
      <c r="CW625" s="1870"/>
      <c r="CX625" s="1870">
        <f t="shared" si="11"/>
        <v>0</v>
      </c>
      <c r="CY625" s="1870"/>
      <c r="CZ625" s="1870"/>
      <c r="DA625" s="1870"/>
      <c r="DB625" s="1870"/>
      <c r="DC625" s="1870">
        <f t="shared" si="12"/>
        <v>0</v>
      </c>
      <c r="DD625" s="1870"/>
      <c r="DE625" s="1870"/>
      <c r="DF625" s="1870"/>
      <c r="DG625" s="1870"/>
      <c r="DH625" s="1870">
        <f t="shared" si="13"/>
        <v>0</v>
      </c>
      <c r="DI625" s="1870"/>
      <c r="DJ625" s="1870"/>
      <c r="DK625" s="1870"/>
      <c r="DL625" s="1870"/>
      <c r="DM625" s="1870">
        <f t="shared" si="14"/>
        <v>0</v>
      </c>
      <c r="DN625" s="1870"/>
      <c r="DO625" s="1870"/>
      <c r="DP625" s="1870"/>
      <c r="DQ625" s="1870"/>
      <c r="DR625" s="1870">
        <f t="shared" si="15"/>
        <v>0</v>
      </c>
      <c r="DS625" s="1870"/>
      <c r="DT625" s="1870"/>
      <c r="DU625" s="1870"/>
      <c r="DV625" s="1870"/>
      <c r="DW625" s="462"/>
      <c r="DX625" s="1852" t="str">
        <f t="shared" si="16"/>
        <v xml:space="preserve"> </v>
      </c>
      <c r="DY625" s="1853"/>
      <c r="DZ625" s="1853"/>
      <c r="EA625" s="1853"/>
      <c r="EB625" s="1854"/>
      <c r="EC625" s="1852" t="str">
        <f t="shared" si="17"/>
        <v xml:space="preserve"> </v>
      </c>
      <c r="ED625" s="1853"/>
      <c r="EE625" s="1853"/>
      <c r="EF625" s="1853"/>
      <c r="EG625" s="1854"/>
      <c r="EH625" s="1852" t="str">
        <f t="shared" si="18"/>
        <v xml:space="preserve"> </v>
      </c>
      <c r="EI625" s="1853"/>
      <c r="EJ625" s="1853"/>
      <c r="EK625" s="1853"/>
      <c r="EL625" s="1854"/>
      <c r="EM625" s="1852" t="str">
        <f t="shared" si="19"/>
        <v xml:space="preserve"> </v>
      </c>
      <c r="EN625" s="1853"/>
      <c r="EO625" s="1853"/>
      <c r="EP625" s="1853"/>
      <c r="EQ625" s="1854"/>
      <c r="ER625" s="1852" t="str">
        <f t="shared" si="20"/>
        <v xml:space="preserve"> </v>
      </c>
      <c r="ES625" s="1853"/>
      <c r="ET625" s="1853"/>
      <c r="EU625" s="1853"/>
      <c r="EV625" s="1854"/>
      <c r="EW625" s="1852" t="str">
        <f t="shared" si="21"/>
        <v xml:space="preserve"> </v>
      </c>
      <c r="EX625" s="1853"/>
      <c r="EY625" s="1853"/>
      <c r="EZ625" s="1853"/>
      <c r="FA625" s="1854"/>
    </row>
    <row r="626" spans="1:157" ht="12.75">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Z626" s="46"/>
      <c r="BA626" s="46"/>
      <c r="BB626" s="46"/>
      <c r="BC626" s="46"/>
      <c r="BD626" s="46"/>
      <c r="BE626" s="1852">
        <f t="shared" si="0"/>
        <v>0</v>
      </c>
      <c r="BF626" s="1854"/>
      <c r="BG626" s="1852">
        <f t="shared" si="1"/>
        <v>0</v>
      </c>
      <c r="BH626" s="1854"/>
      <c r="BI626" s="1852">
        <f t="shared" si="2"/>
        <v>0</v>
      </c>
      <c r="BJ626" s="1854"/>
      <c r="BK626" s="1852">
        <f t="shared" si="3"/>
        <v>0</v>
      </c>
      <c r="BL626" s="1854"/>
      <c r="BM626" s="46"/>
      <c r="BN626" s="1849">
        <f t="shared" si="4"/>
        <v>0</v>
      </c>
      <c r="BO626" s="1850"/>
      <c r="BP626" s="1850"/>
      <c r="BQ626" s="1850"/>
      <c r="BR626" s="1851"/>
      <c r="BS626" s="1855">
        <f t="shared" si="5"/>
        <v>0</v>
      </c>
      <c r="BT626" s="1855"/>
      <c r="BU626" s="1855"/>
      <c r="BV626" s="1855"/>
      <c r="BW626" s="1855"/>
      <c r="BX626" s="1855">
        <f t="shared" si="6"/>
        <v>0</v>
      </c>
      <c r="BY626" s="1855"/>
      <c r="BZ626" s="1855"/>
      <c r="CA626" s="1855"/>
      <c r="CB626" s="1855"/>
      <c r="CC626" s="1855">
        <f t="shared" si="7"/>
        <v>0</v>
      </c>
      <c r="CD626" s="1855"/>
      <c r="CE626" s="1855"/>
      <c r="CF626" s="1855"/>
      <c r="CG626" s="1855"/>
      <c r="CH626" s="1855">
        <f t="shared" si="8"/>
        <v>0</v>
      </c>
      <c r="CI626" s="1855"/>
      <c r="CJ626" s="1855"/>
      <c r="CK626" s="1855"/>
      <c r="CL626" s="1855"/>
      <c r="CM626" s="1855">
        <f t="shared" si="9"/>
        <v>0</v>
      </c>
      <c r="CN626" s="1855"/>
      <c r="CO626" s="1855"/>
      <c r="CP626" s="1855"/>
      <c r="CQ626" s="1855"/>
      <c r="CR626" s="455"/>
      <c r="CS626" s="1870">
        <f t="shared" si="10"/>
        <v>0</v>
      </c>
      <c r="CT626" s="1870"/>
      <c r="CU626" s="1870"/>
      <c r="CV626" s="1870"/>
      <c r="CW626" s="1870"/>
      <c r="CX626" s="1870">
        <f t="shared" si="11"/>
        <v>0</v>
      </c>
      <c r="CY626" s="1870"/>
      <c r="CZ626" s="1870"/>
      <c r="DA626" s="1870"/>
      <c r="DB626" s="1870"/>
      <c r="DC626" s="1870">
        <f t="shared" si="12"/>
        <v>0</v>
      </c>
      <c r="DD626" s="1870"/>
      <c r="DE626" s="1870"/>
      <c r="DF626" s="1870"/>
      <c r="DG626" s="1870"/>
      <c r="DH626" s="1870">
        <f t="shared" si="13"/>
        <v>0</v>
      </c>
      <c r="DI626" s="1870"/>
      <c r="DJ626" s="1870"/>
      <c r="DK626" s="1870"/>
      <c r="DL626" s="1870"/>
      <c r="DM626" s="1870">
        <f t="shared" si="14"/>
        <v>0</v>
      </c>
      <c r="DN626" s="1870"/>
      <c r="DO626" s="1870"/>
      <c r="DP626" s="1870"/>
      <c r="DQ626" s="1870"/>
      <c r="DR626" s="1870">
        <f t="shared" si="15"/>
        <v>0</v>
      </c>
      <c r="DS626" s="1870"/>
      <c r="DT626" s="1870"/>
      <c r="DU626" s="1870"/>
      <c r="DV626" s="1870"/>
      <c r="DW626" s="462"/>
      <c r="DX626" s="1852" t="str">
        <f t="shared" si="16"/>
        <v xml:space="preserve"> </v>
      </c>
      <c r="DY626" s="1853"/>
      <c r="DZ626" s="1853"/>
      <c r="EA626" s="1853"/>
      <c r="EB626" s="1854"/>
      <c r="EC626" s="1852" t="str">
        <f t="shared" si="17"/>
        <v xml:space="preserve"> </v>
      </c>
      <c r="ED626" s="1853"/>
      <c r="EE626" s="1853"/>
      <c r="EF626" s="1853"/>
      <c r="EG626" s="1854"/>
      <c r="EH626" s="1852" t="str">
        <f t="shared" si="18"/>
        <v xml:space="preserve"> </v>
      </c>
      <c r="EI626" s="1853"/>
      <c r="EJ626" s="1853"/>
      <c r="EK626" s="1853"/>
      <c r="EL626" s="1854"/>
      <c r="EM626" s="1852" t="str">
        <f t="shared" si="19"/>
        <v xml:space="preserve"> </v>
      </c>
      <c r="EN626" s="1853"/>
      <c r="EO626" s="1853"/>
      <c r="EP626" s="1853"/>
      <c r="EQ626" s="1854"/>
      <c r="ER626" s="1852" t="str">
        <f t="shared" si="20"/>
        <v xml:space="preserve"> </v>
      </c>
      <c r="ES626" s="1853"/>
      <c r="ET626" s="1853"/>
      <c r="EU626" s="1853"/>
      <c r="EV626" s="1854"/>
      <c r="EW626" s="1852" t="str">
        <f t="shared" si="21"/>
        <v xml:space="preserve"> </v>
      </c>
      <c r="EX626" s="1853"/>
      <c r="EY626" s="1853"/>
      <c r="EZ626" s="1853"/>
      <c r="FA626" s="1854"/>
    </row>
    <row r="627" spans="1:157" ht="12.75" customHeight="1">
      <c r="A627" s="1699" t="s">
        <v>1486</v>
      </c>
      <c r="B627" s="1699"/>
      <c r="C627" s="1699"/>
      <c r="D627" s="1699"/>
      <c r="E627" s="1699"/>
      <c r="F627" s="1699"/>
      <c r="G627" s="1699"/>
      <c r="H627" s="1699"/>
      <c r="I627" s="1699"/>
      <c r="J627" s="1699"/>
      <c r="K627" s="1699"/>
      <c r="L627" s="1699"/>
      <c r="M627" s="1699"/>
      <c r="N627" s="1699"/>
      <c r="O627" s="1699"/>
      <c r="P627" s="1699"/>
      <c r="Q627" s="1699"/>
      <c r="R627" s="1699"/>
      <c r="S627" s="1699"/>
      <c r="T627" s="1699"/>
      <c r="U627" s="1699"/>
      <c r="V627" s="1699"/>
      <c r="W627" s="1699"/>
      <c r="X627" s="1699"/>
      <c r="Y627" s="1699"/>
      <c r="Z627" s="1699"/>
      <c r="AA627" s="1699"/>
      <c r="AB627" s="1699"/>
      <c r="AC627" s="1699"/>
      <c r="AD627" s="1699"/>
      <c r="AE627" s="1699"/>
      <c r="AF627" s="1699"/>
      <c r="AG627" s="1699"/>
      <c r="AH627" s="1699"/>
      <c r="AI627" s="1699"/>
      <c r="AJ627" s="1699"/>
      <c r="AK627" s="1699"/>
      <c r="AL627" s="1699"/>
      <c r="AM627" s="1699"/>
      <c r="AN627" s="1699"/>
      <c r="AO627" s="1699"/>
      <c r="AP627" s="1699"/>
      <c r="AQ627" s="1699"/>
      <c r="AR627" s="1699"/>
      <c r="AS627" s="1699"/>
      <c r="AT627" s="1202"/>
      <c r="AU627" s="1202"/>
      <c r="AV627" s="1202"/>
      <c r="AW627" s="1202"/>
      <c r="AX627" s="1202"/>
      <c r="AY627" s="1202"/>
      <c r="AZ627" s="46"/>
      <c r="BA627" s="46"/>
      <c r="BB627" s="46"/>
      <c r="BC627" s="46"/>
      <c r="BD627" s="46"/>
      <c r="BE627" s="1852">
        <f t="shared" si="0"/>
        <v>0</v>
      </c>
      <c r="BF627" s="1854"/>
      <c r="BG627" s="1852">
        <f t="shared" si="1"/>
        <v>0</v>
      </c>
      <c r="BH627" s="1854"/>
      <c r="BI627" s="1852">
        <f t="shared" si="2"/>
        <v>0</v>
      </c>
      <c r="BJ627" s="1854"/>
      <c r="BK627" s="1852">
        <f t="shared" si="3"/>
        <v>0</v>
      </c>
      <c r="BL627" s="1854"/>
      <c r="BM627" s="46"/>
      <c r="BN627" s="1849">
        <f t="shared" si="4"/>
        <v>0</v>
      </c>
      <c r="BO627" s="1850"/>
      <c r="BP627" s="1850"/>
      <c r="BQ627" s="1850"/>
      <c r="BR627" s="1851"/>
      <c r="BS627" s="1855">
        <f t="shared" si="5"/>
        <v>0</v>
      </c>
      <c r="BT627" s="1855"/>
      <c r="BU627" s="1855"/>
      <c r="BV627" s="1855"/>
      <c r="BW627" s="1855"/>
      <c r="BX627" s="1855">
        <f t="shared" si="6"/>
        <v>0</v>
      </c>
      <c r="BY627" s="1855"/>
      <c r="BZ627" s="1855"/>
      <c r="CA627" s="1855"/>
      <c r="CB627" s="1855"/>
      <c r="CC627" s="1855">
        <f t="shared" si="7"/>
        <v>0</v>
      </c>
      <c r="CD627" s="1855"/>
      <c r="CE627" s="1855"/>
      <c r="CF627" s="1855"/>
      <c r="CG627" s="1855"/>
      <c r="CH627" s="1855">
        <f t="shared" si="8"/>
        <v>0</v>
      </c>
      <c r="CI627" s="1855"/>
      <c r="CJ627" s="1855"/>
      <c r="CK627" s="1855"/>
      <c r="CL627" s="1855"/>
      <c r="CM627" s="1855">
        <f t="shared" si="9"/>
        <v>0</v>
      </c>
      <c r="CN627" s="1855"/>
      <c r="CO627" s="1855"/>
      <c r="CP627" s="1855"/>
      <c r="CQ627" s="1855"/>
      <c r="CR627" s="455"/>
      <c r="CS627" s="1870">
        <f t="shared" si="10"/>
        <v>0</v>
      </c>
      <c r="CT627" s="1870"/>
      <c r="CU627" s="1870"/>
      <c r="CV627" s="1870"/>
      <c r="CW627" s="1870"/>
      <c r="CX627" s="1870">
        <f t="shared" si="11"/>
        <v>0</v>
      </c>
      <c r="CY627" s="1870"/>
      <c r="CZ627" s="1870"/>
      <c r="DA627" s="1870"/>
      <c r="DB627" s="1870"/>
      <c r="DC627" s="1870">
        <f t="shared" si="12"/>
        <v>0</v>
      </c>
      <c r="DD627" s="1870"/>
      <c r="DE627" s="1870"/>
      <c r="DF627" s="1870"/>
      <c r="DG627" s="1870"/>
      <c r="DH627" s="1870">
        <f t="shared" si="13"/>
        <v>0</v>
      </c>
      <c r="DI627" s="1870"/>
      <c r="DJ627" s="1870"/>
      <c r="DK627" s="1870"/>
      <c r="DL627" s="1870"/>
      <c r="DM627" s="1870">
        <f t="shared" si="14"/>
        <v>0</v>
      </c>
      <c r="DN627" s="1870"/>
      <c r="DO627" s="1870"/>
      <c r="DP627" s="1870"/>
      <c r="DQ627" s="1870"/>
      <c r="DR627" s="1870">
        <f t="shared" si="15"/>
        <v>0</v>
      </c>
      <c r="DS627" s="1870"/>
      <c r="DT627" s="1870"/>
      <c r="DU627" s="1870"/>
      <c r="DV627" s="1870"/>
      <c r="DW627" s="462"/>
      <c r="DX627" s="1852" t="str">
        <f t="shared" si="16"/>
        <v xml:space="preserve"> </v>
      </c>
      <c r="DY627" s="1853"/>
      <c r="DZ627" s="1853"/>
      <c r="EA627" s="1853"/>
      <c r="EB627" s="1854"/>
      <c r="EC627" s="1852" t="str">
        <f t="shared" si="17"/>
        <v xml:space="preserve"> </v>
      </c>
      <c r="ED627" s="1853"/>
      <c r="EE627" s="1853"/>
      <c r="EF627" s="1853"/>
      <c r="EG627" s="1854"/>
      <c r="EH627" s="1852" t="str">
        <f t="shared" si="18"/>
        <v xml:space="preserve"> </v>
      </c>
      <c r="EI627" s="1853"/>
      <c r="EJ627" s="1853"/>
      <c r="EK627" s="1853"/>
      <c r="EL627" s="1854"/>
      <c r="EM627" s="1852" t="str">
        <f t="shared" si="19"/>
        <v xml:space="preserve"> </v>
      </c>
      <c r="EN627" s="1853"/>
      <c r="EO627" s="1853"/>
      <c r="EP627" s="1853"/>
      <c r="EQ627" s="1854"/>
      <c r="ER627" s="1852" t="str">
        <f t="shared" si="20"/>
        <v xml:space="preserve"> </v>
      </c>
      <c r="ES627" s="1853"/>
      <c r="ET627" s="1853"/>
      <c r="EU627" s="1853"/>
      <c r="EV627" s="1854"/>
      <c r="EW627" s="1852" t="str">
        <f t="shared" si="21"/>
        <v xml:space="preserve"> </v>
      </c>
      <c r="EX627" s="1853"/>
      <c r="EY627" s="1853"/>
      <c r="EZ627" s="1853"/>
      <c r="FA627" s="1854"/>
    </row>
    <row r="628" spans="1:157" ht="13.15">
      <c r="A628" s="1699"/>
      <c r="B628" s="1699"/>
      <c r="C628" s="1699"/>
      <c r="D628" s="1699"/>
      <c r="E628" s="1699"/>
      <c r="F628" s="1699"/>
      <c r="G628" s="1699"/>
      <c r="H628" s="1699"/>
      <c r="I628" s="1699"/>
      <c r="J628" s="1699"/>
      <c r="K628" s="1699"/>
      <c r="L628" s="1699"/>
      <c r="M628" s="1699"/>
      <c r="N628" s="1699"/>
      <c r="O628" s="1699"/>
      <c r="P628" s="1699"/>
      <c r="Q628" s="1699"/>
      <c r="R628" s="1699"/>
      <c r="S628" s="1699"/>
      <c r="T628" s="1699"/>
      <c r="U628" s="1699"/>
      <c r="V628" s="1699"/>
      <c r="W628" s="1699"/>
      <c r="X628" s="1699"/>
      <c r="Y628" s="1699"/>
      <c r="Z628" s="1699"/>
      <c r="AA628" s="1699"/>
      <c r="AB628" s="1699"/>
      <c r="AC628" s="1699"/>
      <c r="AD628" s="1699"/>
      <c r="AE628" s="1699"/>
      <c r="AF628" s="1699"/>
      <c r="AG628" s="1699"/>
      <c r="AH628" s="1699"/>
      <c r="AI628" s="1699"/>
      <c r="AJ628" s="1699"/>
      <c r="AK628" s="1699"/>
      <c r="AL628" s="1699"/>
      <c r="AM628" s="1699"/>
      <c r="AN628" s="1699"/>
      <c r="AO628" s="1699"/>
      <c r="AP628" s="1699"/>
      <c r="AQ628" s="1699"/>
      <c r="AR628" s="1699"/>
      <c r="AS628" s="1699"/>
      <c r="AT628" s="1202"/>
      <c r="AU628" s="1202"/>
      <c r="AV628" s="1202"/>
      <c r="AW628" s="1202"/>
      <c r="AX628" s="1202"/>
      <c r="AY628" s="1202"/>
      <c r="AZ628" s="46"/>
      <c r="BA628" s="46"/>
      <c r="BB628" s="46"/>
      <c r="BC628" s="46"/>
      <c r="BD628" s="46"/>
      <c r="BE628" s="1852">
        <f t="shared" si="0"/>
        <v>0</v>
      </c>
      <c r="BF628" s="1854"/>
      <c r="BG628" s="1852">
        <f t="shared" si="1"/>
        <v>0</v>
      </c>
      <c r="BH628" s="1854"/>
      <c r="BI628" s="1852">
        <f t="shared" si="2"/>
        <v>0</v>
      </c>
      <c r="BJ628" s="1854"/>
      <c r="BK628" s="1852">
        <f t="shared" si="3"/>
        <v>0</v>
      </c>
      <c r="BL628" s="1854"/>
      <c r="BM628" s="46"/>
      <c r="BN628" s="1849">
        <f t="shared" si="4"/>
        <v>0</v>
      </c>
      <c r="BO628" s="1850"/>
      <c r="BP628" s="1850"/>
      <c r="BQ628" s="1850"/>
      <c r="BR628" s="1851"/>
      <c r="BS628" s="1855">
        <f t="shared" si="5"/>
        <v>0</v>
      </c>
      <c r="BT628" s="1855"/>
      <c r="BU628" s="1855"/>
      <c r="BV628" s="1855"/>
      <c r="BW628" s="1855"/>
      <c r="BX628" s="1855">
        <f t="shared" si="6"/>
        <v>0</v>
      </c>
      <c r="BY628" s="1855"/>
      <c r="BZ628" s="1855"/>
      <c r="CA628" s="1855"/>
      <c r="CB628" s="1855"/>
      <c r="CC628" s="1855">
        <f t="shared" si="7"/>
        <v>0</v>
      </c>
      <c r="CD628" s="1855"/>
      <c r="CE628" s="1855"/>
      <c r="CF628" s="1855"/>
      <c r="CG628" s="1855"/>
      <c r="CH628" s="1855">
        <f t="shared" si="8"/>
        <v>0</v>
      </c>
      <c r="CI628" s="1855"/>
      <c r="CJ628" s="1855"/>
      <c r="CK628" s="1855"/>
      <c r="CL628" s="1855"/>
      <c r="CM628" s="1855">
        <f t="shared" si="9"/>
        <v>0</v>
      </c>
      <c r="CN628" s="1855"/>
      <c r="CO628" s="1855"/>
      <c r="CP628" s="1855"/>
      <c r="CQ628" s="1855"/>
      <c r="CR628" s="455"/>
      <c r="CS628" s="1870">
        <f t="shared" si="10"/>
        <v>0</v>
      </c>
      <c r="CT628" s="1870"/>
      <c r="CU628" s="1870"/>
      <c r="CV628" s="1870"/>
      <c r="CW628" s="1870"/>
      <c r="CX628" s="1870">
        <f t="shared" si="11"/>
        <v>0</v>
      </c>
      <c r="CY628" s="1870"/>
      <c r="CZ628" s="1870"/>
      <c r="DA628" s="1870"/>
      <c r="DB628" s="1870"/>
      <c r="DC628" s="1870">
        <f t="shared" si="12"/>
        <v>0</v>
      </c>
      <c r="DD628" s="1870"/>
      <c r="DE628" s="1870"/>
      <c r="DF628" s="1870"/>
      <c r="DG628" s="1870"/>
      <c r="DH628" s="1870">
        <f t="shared" si="13"/>
        <v>0</v>
      </c>
      <c r="DI628" s="1870"/>
      <c r="DJ628" s="1870"/>
      <c r="DK628" s="1870"/>
      <c r="DL628" s="1870"/>
      <c r="DM628" s="1870">
        <f t="shared" si="14"/>
        <v>0</v>
      </c>
      <c r="DN628" s="1870"/>
      <c r="DO628" s="1870"/>
      <c r="DP628" s="1870"/>
      <c r="DQ628" s="1870"/>
      <c r="DR628" s="1870">
        <f t="shared" si="15"/>
        <v>0</v>
      </c>
      <c r="DS628" s="1870"/>
      <c r="DT628" s="1870"/>
      <c r="DU628" s="1870"/>
      <c r="DV628" s="1870"/>
      <c r="DW628" s="462"/>
      <c r="DX628" s="1852" t="str">
        <f t="shared" si="16"/>
        <v xml:space="preserve"> </v>
      </c>
      <c r="DY628" s="1853"/>
      <c r="DZ628" s="1853"/>
      <c r="EA628" s="1853"/>
      <c r="EB628" s="1854"/>
      <c r="EC628" s="1852" t="str">
        <f t="shared" si="17"/>
        <v xml:space="preserve"> </v>
      </c>
      <c r="ED628" s="1853"/>
      <c r="EE628" s="1853"/>
      <c r="EF628" s="1853"/>
      <c r="EG628" s="1854"/>
      <c r="EH628" s="1852" t="str">
        <f t="shared" si="18"/>
        <v xml:space="preserve"> </v>
      </c>
      <c r="EI628" s="1853"/>
      <c r="EJ628" s="1853"/>
      <c r="EK628" s="1853"/>
      <c r="EL628" s="1854"/>
      <c r="EM628" s="1852" t="str">
        <f t="shared" si="19"/>
        <v xml:space="preserve"> </v>
      </c>
      <c r="EN628" s="1853"/>
      <c r="EO628" s="1853"/>
      <c r="EP628" s="1853"/>
      <c r="EQ628" s="1854"/>
      <c r="ER628" s="1852" t="str">
        <f t="shared" si="20"/>
        <v xml:space="preserve"> </v>
      </c>
      <c r="ES628" s="1853"/>
      <c r="ET628" s="1853"/>
      <c r="EU628" s="1853"/>
      <c r="EV628" s="1854"/>
      <c r="EW628" s="1852" t="str">
        <f t="shared" si="21"/>
        <v xml:space="preserve"> </v>
      </c>
      <c r="EX628" s="1853"/>
      <c r="EY628" s="1853"/>
      <c r="EZ628" s="1853"/>
      <c r="FA628" s="1854"/>
    </row>
    <row r="629" spans="1:157" ht="12.75">
      <c r="A629" s="18"/>
      <c r="B629" s="18"/>
      <c r="C629" s="18"/>
      <c r="D629" s="18"/>
      <c r="E629" s="18"/>
      <c r="F629" s="18"/>
      <c r="G629" s="446"/>
      <c r="H629" s="18"/>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Z629" s="46"/>
      <c r="BA629" s="46"/>
      <c r="BB629" s="46"/>
      <c r="BC629" s="46"/>
      <c r="BD629" s="46"/>
      <c r="BE629" s="1852">
        <f t="shared" si="0"/>
        <v>0</v>
      </c>
      <c r="BF629" s="1854"/>
      <c r="BG629" s="1852">
        <f t="shared" si="1"/>
        <v>0</v>
      </c>
      <c r="BH629" s="1854"/>
      <c r="BI629" s="1852">
        <f t="shared" si="2"/>
        <v>0</v>
      </c>
      <c r="BJ629" s="1854"/>
      <c r="BK629" s="1852">
        <f t="shared" si="3"/>
        <v>0</v>
      </c>
      <c r="BL629" s="1854"/>
      <c r="BM629" s="46"/>
      <c r="BN629" s="1849">
        <f t="shared" si="4"/>
        <v>0</v>
      </c>
      <c r="BO629" s="1850"/>
      <c r="BP629" s="1850"/>
      <c r="BQ629" s="1850"/>
      <c r="BR629" s="1851"/>
      <c r="BS629" s="1855">
        <f t="shared" si="5"/>
        <v>0</v>
      </c>
      <c r="BT629" s="1855"/>
      <c r="BU629" s="1855"/>
      <c r="BV629" s="1855"/>
      <c r="BW629" s="1855"/>
      <c r="BX629" s="1855">
        <f t="shared" si="6"/>
        <v>0</v>
      </c>
      <c r="BY629" s="1855"/>
      <c r="BZ629" s="1855"/>
      <c r="CA629" s="1855"/>
      <c r="CB629" s="1855"/>
      <c r="CC629" s="1855">
        <f t="shared" si="7"/>
        <v>0</v>
      </c>
      <c r="CD629" s="1855"/>
      <c r="CE629" s="1855"/>
      <c r="CF629" s="1855"/>
      <c r="CG629" s="1855"/>
      <c r="CH629" s="1855">
        <f t="shared" si="8"/>
        <v>0</v>
      </c>
      <c r="CI629" s="1855"/>
      <c r="CJ629" s="1855"/>
      <c r="CK629" s="1855"/>
      <c r="CL629" s="1855"/>
      <c r="CM629" s="1855">
        <f t="shared" si="9"/>
        <v>0</v>
      </c>
      <c r="CN629" s="1855"/>
      <c r="CO629" s="1855"/>
      <c r="CP629" s="1855"/>
      <c r="CQ629" s="1855"/>
      <c r="CR629" s="455"/>
      <c r="CS629" s="1870">
        <f t="shared" si="10"/>
        <v>0</v>
      </c>
      <c r="CT629" s="1870"/>
      <c r="CU629" s="1870"/>
      <c r="CV629" s="1870"/>
      <c r="CW629" s="1870"/>
      <c r="CX629" s="1870">
        <f t="shared" si="11"/>
        <v>0</v>
      </c>
      <c r="CY629" s="1870"/>
      <c r="CZ629" s="1870"/>
      <c r="DA629" s="1870"/>
      <c r="DB629" s="1870"/>
      <c r="DC629" s="1870">
        <f t="shared" si="12"/>
        <v>0</v>
      </c>
      <c r="DD629" s="1870"/>
      <c r="DE629" s="1870"/>
      <c r="DF629" s="1870"/>
      <c r="DG629" s="1870"/>
      <c r="DH629" s="1870">
        <f t="shared" si="13"/>
        <v>0</v>
      </c>
      <c r="DI629" s="1870"/>
      <c r="DJ629" s="1870"/>
      <c r="DK629" s="1870"/>
      <c r="DL629" s="1870"/>
      <c r="DM629" s="1870">
        <f t="shared" si="14"/>
        <v>0</v>
      </c>
      <c r="DN629" s="1870"/>
      <c r="DO629" s="1870"/>
      <c r="DP629" s="1870"/>
      <c r="DQ629" s="1870"/>
      <c r="DR629" s="1870">
        <f t="shared" si="15"/>
        <v>0</v>
      </c>
      <c r="DS629" s="1870"/>
      <c r="DT629" s="1870"/>
      <c r="DU629" s="1870"/>
      <c r="DV629" s="1870"/>
      <c r="DW629" s="462"/>
      <c r="DX629" s="1852" t="str">
        <f t="shared" si="16"/>
        <v xml:space="preserve"> </v>
      </c>
      <c r="DY629" s="1853"/>
      <c r="DZ629" s="1853"/>
      <c r="EA629" s="1853"/>
      <c r="EB629" s="1854"/>
      <c r="EC629" s="1852" t="str">
        <f t="shared" si="17"/>
        <v xml:space="preserve"> </v>
      </c>
      <c r="ED629" s="1853"/>
      <c r="EE629" s="1853"/>
      <c r="EF629" s="1853"/>
      <c r="EG629" s="1854"/>
      <c r="EH629" s="1852" t="str">
        <f t="shared" si="18"/>
        <v xml:space="preserve"> </v>
      </c>
      <c r="EI629" s="1853"/>
      <c r="EJ629" s="1853"/>
      <c r="EK629" s="1853"/>
      <c r="EL629" s="1854"/>
      <c r="EM629" s="1852" t="str">
        <f t="shared" si="19"/>
        <v xml:space="preserve"> </v>
      </c>
      <c r="EN629" s="1853"/>
      <c r="EO629" s="1853"/>
      <c r="EP629" s="1853"/>
      <c r="EQ629" s="1854"/>
      <c r="ER629" s="1852" t="str">
        <f t="shared" si="20"/>
        <v xml:space="preserve"> </v>
      </c>
      <c r="ES629" s="1853"/>
      <c r="ET629" s="1853"/>
      <c r="EU629" s="1853"/>
      <c r="EV629" s="1854"/>
      <c r="EW629" s="1852" t="str">
        <f t="shared" si="21"/>
        <v xml:space="preserve"> </v>
      </c>
      <c r="EX629" s="1853"/>
      <c r="EY629" s="1853"/>
      <c r="EZ629" s="1853"/>
      <c r="FA629" s="1854"/>
    </row>
    <row r="630" spans="1:157" ht="13.15">
      <c r="A630" s="39" t="s">
        <v>934</v>
      </c>
      <c r="B630" s="39"/>
      <c r="C630" s="39" t="s">
        <v>174</v>
      </c>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Z630" s="46"/>
      <c r="BA630" s="46"/>
      <c r="BB630" s="46"/>
      <c r="BC630" s="46"/>
      <c r="BD630" s="46"/>
      <c r="BE630" s="1852">
        <f t="shared" si="0"/>
        <v>0</v>
      </c>
      <c r="BF630" s="1854"/>
      <c r="BG630" s="1852">
        <f t="shared" si="1"/>
        <v>0</v>
      </c>
      <c r="BH630" s="1854"/>
      <c r="BI630" s="1852">
        <f t="shared" si="2"/>
        <v>0</v>
      </c>
      <c r="BJ630" s="1854"/>
      <c r="BK630" s="1852">
        <f t="shared" si="3"/>
        <v>0</v>
      </c>
      <c r="BL630" s="1854"/>
      <c r="BM630" s="46"/>
      <c r="BN630" s="1849">
        <f t="shared" si="4"/>
        <v>0</v>
      </c>
      <c r="BO630" s="1850"/>
      <c r="BP630" s="1850"/>
      <c r="BQ630" s="1850"/>
      <c r="BR630" s="1851"/>
      <c r="BS630" s="1855">
        <f t="shared" si="5"/>
        <v>0</v>
      </c>
      <c r="BT630" s="1855"/>
      <c r="BU630" s="1855"/>
      <c r="BV630" s="1855"/>
      <c r="BW630" s="1855"/>
      <c r="BX630" s="1855">
        <f t="shared" si="6"/>
        <v>0</v>
      </c>
      <c r="BY630" s="1855"/>
      <c r="BZ630" s="1855"/>
      <c r="CA630" s="1855"/>
      <c r="CB630" s="1855"/>
      <c r="CC630" s="1855">
        <f t="shared" si="7"/>
        <v>0</v>
      </c>
      <c r="CD630" s="1855"/>
      <c r="CE630" s="1855"/>
      <c r="CF630" s="1855"/>
      <c r="CG630" s="1855"/>
      <c r="CH630" s="1855">
        <f t="shared" si="8"/>
        <v>0</v>
      </c>
      <c r="CI630" s="1855"/>
      <c r="CJ630" s="1855"/>
      <c r="CK630" s="1855"/>
      <c r="CL630" s="1855"/>
      <c r="CM630" s="1855">
        <f t="shared" si="9"/>
        <v>0</v>
      </c>
      <c r="CN630" s="1855"/>
      <c r="CO630" s="1855"/>
      <c r="CP630" s="1855"/>
      <c r="CQ630" s="1855"/>
      <c r="CR630" s="455"/>
      <c r="CS630" s="1870">
        <f t="shared" si="10"/>
        <v>0</v>
      </c>
      <c r="CT630" s="1870"/>
      <c r="CU630" s="1870"/>
      <c r="CV630" s="1870"/>
      <c r="CW630" s="1870"/>
      <c r="CX630" s="1870">
        <f t="shared" si="11"/>
        <v>0</v>
      </c>
      <c r="CY630" s="1870"/>
      <c r="CZ630" s="1870"/>
      <c r="DA630" s="1870"/>
      <c r="DB630" s="1870"/>
      <c r="DC630" s="1870">
        <f t="shared" si="12"/>
        <v>0</v>
      </c>
      <c r="DD630" s="1870"/>
      <c r="DE630" s="1870"/>
      <c r="DF630" s="1870"/>
      <c r="DG630" s="1870"/>
      <c r="DH630" s="1870">
        <f t="shared" si="13"/>
        <v>0</v>
      </c>
      <c r="DI630" s="1870"/>
      <c r="DJ630" s="1870"/>
      <c r="DK630" s="1870"/>
      <c r="DL630" s="1870"/>
      <c r="DM630" s="1870">
        <f t="shared" si="14"/>
        <v>0</v>
      </c>
      <c r="DN630" s="1870"/>
      <c r="DO630" s="1870"/>
      <c r="DP630" s="1870"/>
      <c r="DQ630" s="1870"/>
      <c r="DR630" s="1870">
        <f t="shared" si="15"/>
        <v>0</v>
      </c>
      <c r="DS630" s="1870"/>
      <c r="DT630" s="1870"/>
      <c r="DU630" s="1870"/>
      <c r="DV630" s="1870"/>
      <c r="DW630" s="462"/>
      <c r="DX630" s="1852" t="str">
        <f t="shared" si="16"/>
        <v xml:space="preserve"> </v>
      </c>
      <c r="DY630" s="1853"/>
      <c r="DZ630" s="1853"/>
      <c r="EA630" s="1853"/>
      <c r="EB630" s="1854"/>
      <c r="EC630" s="1852" t="str">
        <f t="shared" si="17"/>
        <v xml:space="preserve"> </v>
      </c>
      <c r="ED630" s="1853"/>
      <c r="EE630" s="1853"/>
      <c r="EF630" s="1853"/>
      <c r="EG630" s="1854"/>
      <c r="EH630" s="1852" t="str">
        <f t="shared" si="18"/>
        <v xml:space="preserve"> </v>
      </c>
      <c r="EI630" s="1853"/>
      <c r="EJ630" s="1853"/>
      <c r="EK630" s="1853"/>
      <c r="EL630" s="1854"/>
      <c r="EM630" s="1852" t="str">
        <f t="shared" si="19"/>
        <v xml:space="preserve"> </v>
      </c>
      <c r="EN630" s="1853"/>
      <c r="EO630" s="1853"/>
      <c r="EP630" s="1853"/>
      <c r="EQ630" s="1854"/>
      <c r="ER630" s="1852" t="str">
        <f t="shared" si="20"/>
        <v xml:space="preserve"> </v>
      </c>
      <c r="ES630" s="1853"/>
      <c r="ET630" s="1853"/>
      <c r="EU630" s="1853"/>
      <c r="EV630" s="1854"/>
      <c r="EW630" s="1852" t="str">
        <f t="shared" si="21"/>
        <v xml:space="preserve"> </v>
      </c>
      <c r="EX630" s="1853"/>
      <c r="EY630" s="1853"/>
      <c r="EZ630" s="1853"/>
      <c r="FA630" s="1854"/>
    </row>
    <row r="631" spans="1:157" ht="13.15">
      <c r="A631" s="39"/>
      <c r="B631" s="39"/>
      <c r="C631" s="39"/>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Z631" s="46"/>
      <c r="BA631" s="46"/>
      <c r="BB631" s="46"/>
      <c r="BC631" s="46"/>
      <c r="BD631" s="46"/>
      <c r="BE631" s="1852">
        <f t="shared" si="0"/>
        <v>0</v>
      </c>
      <c r="BF631" s="1854"/>
      <c r="BG631" s="1852">
        <f t="shared" si="1"/>
        <v>0</v>
      </c>
      <c r="BH631" s="1854"/>
      <c r="BI631" s="1852">
        <f t="shared" si="2"/>
        <v>0</v>
      </c>
      <c r="BJ631" s="1854"/>
      <c r="BK631" s="1852">
        <f t="shared" si="3"/>
        <v>0</v>
      </c>
      <c r="BL631" s="1854"/>
      <c r="BM631" s="46"/>
      <c r="BN631" s="1849">
        <f t="shared" si="4"/>
        <v>0</v>
      </c>
      <c r="BO631" s="1850"/>
      <c r="BP631" s="1850"/>
      <c r="BQ631" s="1850"/>
      <c r="BR631" s="1851"/>
      <c r="BS631" s="1855">
        <f t="shared" si="5"/>
        <v>0</v>
      </c>
      <c r="BT631" s="1855"/>
      <c r="BU631" s="1855"/>
      <c r="BV631" s="1855"/>
      <c r="BW631" s="1855"/>
      <c r="BX631" s="1855">
        <f t="shared" si="6"/>
        <v>0</v>
      </c>
      <c r="BY631" s="1855"/>
      <c r="BZ631" s="1855"/>
      <c r="CA631" s="1855"/>
      <c r="CB631" s="1855"/>
      <c r="CC631" s="1855">
        <f t="shared" si="7"/>
        <v>0</v>
      </c>
      <c r="CD631" s="1855"/>
      <c r="CE631" s="1855"/>
      <c r="CF631" s="1855"/>
      <c r="CG631" s="1855"/>
      <c r="CH631" s="1855">
        <f t="shared" si="8"/>
        <v>0</v>
      </c>
      <c r="CI631" s="1855"/>
      <c r="CJ631" s="1855"/>
      <c r="CK631" s="1855"/>
      <c r="CL631" s="1855"/>
      <c r="CM631" s="1855">
        <f t="shared" si="9"/>
        <v>0</v>
      </c>
      <c r="CN631" s="1855"/>
      <c r="CO631" s="1855"/>
      <c r="CP631" s="1855"/>
      <c r="CQ631" s="1855"/>
      <c r="CR631" s="455"/>
      <c r="CS631" s="1870">
        <f t="shared" si="10"/>
        <v>0</v>
      </c>
      <c r="CT631" s="1870"/>
      <c r="CU631" s="1870"/>
      <c r="CV631" s="1870"/>
      <c r="CW631" s="1870"/>
      <c r="CX631" s="1870">
        <f t="shared" si="11"/>
        <v>0</v>
      </c>
      <c r="CY631" s="1870"/>
      <c r="CZ631" s="1870"/>
      <c r="DA631" s="1870"/>
      <c r="DB631" s="1870"/>
      <c r="DC631" s="1870">
        <f t="shared" si="12"/>
        <v>0</v>
      </c>
      <c r="DD631" s="1870"/>
      <c r="DE631" s="1870"/>
      <c r="DF631" s="1870"/>
      <c r="DG631" s="1870"/>
      <c r="DH631" s="1870">
        <f t="shared" si="13"/>
        <v>0</v>
      </c>
      <c r="DI631" s="1870"/>
      <c r="DJ631" s="1870"/>
      <c r="DK631" s="1870"/>
      <c r="DL631" s="1870"/>
      <c r="DM631" s="1870">
        <f t="shared" si="14"/>
        <v>0</v>
      </c>
      <c r="DN631" s="1870"/>
      <c r="DO631" s="1870"/>
      <c r="DP631" s="1870"/>
      <c r="DQ631" s="1870"/>
      <c r="DR631" s="1870">
        <f t="shared" si="15"/>
        <v>0</v>
      </c>
      <c r="DS631" s="1870"/>
      <c r="DT631" s="1870"/>
      <c r="DU631" s="1870"/>
      <c r="DV631" s="1870"/>
      <c r="DW631" s="462"/>
      <c r="DX631" s="1852" t="str">
        <f t="shared" si="16"/>
        <v xml:space="preserve"> </v>
      </c>
      <c r="DY631" s="1853"/>
      <c r="DZ631" s="1853"/>
      <c r="EA631" s="1853"/>
      <c r="EB631" s="1854"/>
      <c r="EC631" s="1852" t="str">
        <f t="shared" si="17"/>
        <v xml:space="preserve"> </v>
      </c>
      <c r="ED631" s="1853"/>
      <c r="EE631" s="1853"/>
      <c r="EF631" s="1853"/>
      <c r="EG631" s="1854"/>
      <c r="EH631" s="1852" t="str">
        <f t="shared" si="18"/>
        <v xml:space="preserve"> </v>
      </c>
      <c r="EI631" s="1853"/>
      <c r="EJ631" s="1853"/>
      <c r="EK631" s="1853"/>
      <c r="EL631" s="1854"/>
      <c r="EM631" s="1852" t="str">
        <f t="shared" si="19"/>
        <v xml:space="preserve"> </v>
      </c>
      <c r="EN631" s="1853"/>
      <c r="EO631" s="1853"/>
      <c r="EP631" s="1853"/>
      <c r="EQ631" s="1854"/>
      <c r="ER631" s="1852" t="str">
        <f t="shared" si="20"/>
        <v xml:space="preserve"> </v>
      </c>
      <c r="ES631" s="1853"/>
      <c r="ET631" s="1853"/>
      <c r="EU631" s="1853"/>
      <c r="EV631" s="1854"/>
      <c r="EW631" s="1852" t="str">
        <f t="shared" si="21"/>
        <v xml:space="preserve"> </v>
      </c>
      <c r="EX631" s="1853"/>
      <c r="EY631" s="1853"/>
      <c r="EZ631" s="1853"/>
      <c r="FA631" s="1854"/>
    </row>
    <row r="632" spans="1:157" ht="13.15">
      <c r="A632" s="462"/>
      <c r="B632" s="462"/>
      <c r="C632" s="38" t="s">
        <v>1431</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2"/>
      <c r="AI632" s="462"/>
      <c r="AJ632" s="462"/>
      <c r="AK632" s="462"/>
      <c r="AL632" s="462"/>
      <c r="AZ632" s="46"/>
      <c r="BA632" s="46"/>
      <c r="BB632" s="46"/>
      <c r="BC632" s="46"/>
      <c r="BD632" s="46"/>
      <c r="BE632" s="1852">
        <f t="shared" si="0"/>
        <v>0</v>
      </c>
      <c r="BF632" s="1854"/>
      <c r="BG632" s="1852">
        <f t="shared" si="1"/>
        <v>0</v>
      </c>
      <c r="BH632" s="1854"/>
      <c r="BI632" s="1852">
        <f t="shared" si="2"/>
        <v>0</v>
      </c>
      <c r="BJ632" s="1854"/>
      <c r="BK632" s="1852">
        <f t="shared" si="3"/>
        <v>0</v>
      </c>
      <c r="BL632" s="1854"/>
      <c r="BM632" s="46"/>
      <c r="BN632" s="1849">
        <f t="shared" si="4"/>
        <v>0</v>
      </c>
      <c r="BO632" s="1850"/>
      <c r="BP632" s="1850"/>
      <c r="BQ632" s="1850"/>
      <c r="BR632" s="1851"/>
      <c r="BS632" s="1855">
        <f t="shared" si="5"/>
        <v>0</v>
      </c>
      <c r="BT632" s="1855"/>
      <c r="BU632" s="1855"/>
      <c r="BV632" s="1855"/>
      <c r="BW632" s="1855"/>
      <c r="BX632" s="1855">
        <f t="shared" si="6"/>
        <v>0</v>
      </c>
      <c r="BY632" s="1855"/>
      <c r="BZ632" s="1855"/>
      <c r="CA632" s="1855"/>
      <c r="CB632" s="1855"/>
      <c r="CC632" s="1855">
        <f t="shared" si="7"/>
        <v>0</v>
      </c>
      <c r="CD632" s="1855"/>
      <c r="CE632" s="1855"/>
      <c r="CF632" s="1855"/>
      <c r="CG632" s="1855"/>
      <c r="CH632" s="1855">
        <f t="shared" si="8"/>
        <v>0</v>
      </c>
      <c r="CI632" s="1855"/>
      <c r="CJ632" s="1855"/>
      <c r="CK632" s="1855"/>
      <c r="CL632" s="1855"/>
      <c r="CM632" s="1855">
        <f t="shared" si="9"/>
        <v>0</v>
      </c>
      <c r="CN632" s="1855"/>
      <c r="CO632" s="1855"/>
      <c r="CP632" s="1855"/>
      <c r="CQ632" s="1855"/>
      <c r="CR632" s="455"/>
      <c r="CS632" s="1870">
        <f t="shared" si="10"/>
        <v>0</v>
      </c>
      <c r="CT632" s="1870"/>
      <c r="CU632" s="1870"/>
      <c r="CV632" s="1870"/>
      <c r="CW632" s="1870"/>
      <c r="CX632" s="1870">
        <f t="shared" si="11"/>
        <v>0</v>
      </c>
      <c r="CY632" s="1870"/>
      <c r="CZ632" s="1870"/>
      <c r="DA632" s="1870"/>
      <c r="DB632" s="1870"/>
      <c r="DC632" s="1870">
        <f t="shared" si="12"/>
        <v>0</v>
      </c>
      <c r="DD632" s="1870"/>
      <c r="DE632" s="1870"/>
      <c r="DF632" s="1870"/>
      <c r="DG632" s="1870"/>
      <c r="DH632" s="1870">
        <f t="shared" si="13"/>
        <v>0</v>
      </c>
      <c r="DI632" s="1870"/>
      <c r="DJ632" s="1870"/>
      <c r="DK632" s="1870"/>
      <c r="DL632" s="1870"/>
      <c r="DM632" s="1870">
        <f t="shared" si="14"/>
        <v>0</v>
      </c>
      <c r="DN632" s="1870"/>
      <c r="DO632" s="1870"/>
      <c r="DP632" s="1870"/>
      <c r="DQ632" s="1870"/>
      <c r="DR632" s="1870">
        <f t="shared" si="15"/>
        <v>0</v>
      </c>
      <c r="DS632" s="1870"/>
      <c r="DT632" s="1870"/>
      <c r="DU632" s="1870"/>
      <c r="DV632" s="1870"/>
      <c r="DW632" s="462"/>
      <c r="DX632" s="1852" t="str">
        <f t="shared" si="16"/>
        <v xml:space="preserve"> </v>
      </c>
      <c r="DY632" s="1853"/>
      <c r="DZ632" s="1853"/>
      <c r="EA632" s="1853"/>
      <c r="EB632" s="1854"/>
      <c r="EC632" s="1852" t="str">
        <f t="shared" si="17"/>
        <v xml:space="preserve"> </v>
      </c>
      <c r="ED632" s="1853"/>
      <c r="EE632" s="1853"/>
      <c r="EF632" s="1853"/>
      <c r="EG632" s="1854"/>
      <c r="EH632" s="1852" t="str">
        <f t="shared" si="18"/>
        <v xml:space="preserve"> </v>
      </c>
      <c r="EI632" s="1853"/>
      <c r="EJ632" s="1853"/>
      <c r="EK632" s="1853"/>
      <c r="EL632" s="1854"/>
      <c r="EM632" s="1852" t="str">
        <f t="shared" si="19"/>
        <v xml:space="preserve"> </v>
      </c>
      <c r="EN632" s="1853"/>
      <c r="EO632" s="1853"/>
      <c r="EP632" s="1853"/>
      <c r="EQ632" s="1854"/>
      <c r="ER632" s="1852" t="str">
        <f t="shared" si="20"/>
        <v xml:space="preserve"> </v>
      </c>
      <c r="ES632" s="1853"/>
      <c r="ET632" s="1853"/>
      <c r="EU632" s="1853"/>
      <c r="EV632" s="1854"/>
      <c r="EW632" s="1852" t="str">
        <f t="shared" si="21"/>
        <v xml:space="preserve"> </v>
      </c>
      <c r="EX632" s="1853"/>
      <c r="EY632" s="1853"/>
      <c r="EZ632" s="1853"/>
      <c r="FA632" s="1854"/>
    </row>
    <row r="633" spans="1:157" ht="13.15">
      <c r="A633" s="462"/>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2"/>
      <c r="AI633" s="462"/>
      <c r="AJ633" s="462"/>
      <c r="AK633" s="462"/>
      <c r="AL633" s="462"/>
      <c r="AZ633" s="46"/>
      <c r="BA633" s="46"/>
      <c r="BB633" s="46"/>
      <c r="BC633" s="46"/>
      <c r="BD633" s="46"/>
      <c r="BE633" s="1852">
        <f t="shared" si="0"/>
        <v>0</v>
      </c>
      <c r="BF633" s="1854"/>
      <c r="BG633" s="1852">
        <f t="shared" si="1"/>
        <v>0</v>
      </c>
      <c r="BH633" s="1854"/>
      <c r="BI633" s="1852">
        <f t="shared" si="2"/>
        <v>0</v>
      </c>
      <c r="BJ633" s="1854"/>
      <c r="BK633" s="1852">
        <f t="shared" si="3"/>
        <v>0</v>
      </c>
      <c r="BL633" s="1854"/>
      <c r="BM633" s="46"/>
      <c r="BN633" s="1849">
        <f t="shared" si="4"/>
        <v>0</v>
      </c>
      <c r="BO633" s="1850"/>
      <c r="BP633" s="1850"/>
      <c r="BQ633" s="1850"/>
      <c r="BR633" s="1851"/>
      <c r="BS633" s="1855">
        <f t="shared" si="5"/>
        <v>0</v>
      </c>
      <c r="BT633" s="1855"/>
      <c r="BU633" s="1855"/>
      <c r="BV633" s="1855"/>
      <c r="BW633" s="1855"/>
      <c r="BX633" s="1855">
        <f t="shared" si="6"/>
        <v>0</v>
      </c>
      <c r="BY633" s="1855"/>
      <c r="BZ633" s="1855"/>
      <c r="CA633" s="1855"/>
      <c r="CB633" s="1855"/>
      <c r="CC633" s="1855">
        <f t="shared" si="7"/>
        <v>0</v>
      </c>
      <c r="CD633" s="1855"/>
      <c r="CE633" s="1855"/>
      <c r="CF633" s="1855"/>
      <c r="CG633" s="1855"/>
      <c r="CH633" s="1855">
        <f t="shared" si="8"/>
        <v>0</v>
      </c>
      <c r="CI633" s="1855"/>
      <c r="CJ633" s="1855"/>
      <c r="CK633" s="1855"/>
      <c r="CL633" s="1855"/>
      <c r="CM633" s="1855">
        <f t="shared" si="9"/>
        <v>0</v>
      </c>
      <c r="CN633" s="1855"/>
      <c r="CO633" s="1855"/>
      <c r="CP633" s="1855"/>
      <c r="CQ633" s="1855"/>
      <c r="CR633" s="455"/>
      <c r="CS633" s="1870">
        <f t="shared" si="10"/>
        <v>0</v>
      </c>
      <c r="CT633" s="1870"/>
      <c r="CU633" s="1870"/>
      <c r="CV633" s="1870"/>
      <c r="CW633" s="1870"/>
      <c r="CX633" s="1870">
        <f t="shared" si="11"/>
        <v>0</v>
      </c>
      <c r="CY633" s="1870"/>
      <c r="CZ633" s="1870"/>
      <c r="DA633" s="1870"/>
      <c r="DB633" s="1870"/>
      <c r="DC633" s="1870">
        <f t="shared" si="12"/>
        <v>0</v>
      </c>
      <c r="DD633" s="1870"/>
      <c r="DE633" s="1870"/>
      <c r="DF633" s="1870"/>
      <c r="DG633" s="1870"/>
      <c r="DH633" s="1870">
        <f t="shared" si="13"/>
        <v>0</v>
      </c>
      <c r="DI633" s="1870"/>
      <c r="DJ633" s="1870"/>
      <c r="DK633" s="1870"/>
      <c r="DL633" s="1870"/>
      <c r="DM633" s="1870">
        <f t="shared" si="14"/>
        <v>0</v>
      </c>
      <c r="DN633" s="1870"/>
      <c r="DO633" s="1870"/>
      <c r="DP633" s="1870"/>
      <c r="DQ633" s="1870"/>
      <c r="DR633" s="1870">
        <f t="shared" si="15"/>
        <v>0</v>
      </c>
      <c r="DS633" s="1870"/>
      <c r="DT633" s="1870"/>
      <c r="DU633" s="1870"/>
      <c r="DV633" s="1870"/>
      <c r="DW633" s="462"/>
      <c r="DX633" s="1852" t="str">
        <f t="shared" si="16"/>
        <v xml:space="preserve"> </v>
      </c>
      <c r="DY633" s="1853"/>
      <c r="DZ633" s="1853"/>
      <c r="EA633" s="1853"/>
      <c r="EB633" s="1854"/>
      <c r="EC633" s="1852" t="str">
        <f t="shared" si="17"/>
        <v xml:space="preserve"> </v>
      </c>
      <c r="ED633" s="1853"/>
      <c r="EE633" s="1853"/>
      <c r="EF633" s="1853"/>
      <c r="EG633" s="1854"/>
      <c r="EH633" s="1852" t="str">
        <f t="shared" si="18"/>
        <v xml:space="preserve"> </v>
      </c>
      <c r="EI633" s="1853"/>
      <c r="EJ633" s="1853"/>
      <c r="EK633" s="1853"/>
      <c r="EL633" s="1854"/>
      <c r="EM633" s="1852" t="str">
        <f t="shared" si="19"/>
        <v xml:space="preserve"> </v>
      </c>
      <c r="EN633" s="1853"/>
      <c r="EO633" s="1853"/>
      <c r="EP633" s="1853"/>
      <c r="EQ633" s="1854"/>
      <c r="ER633" s="1852" t="str">
        <f t="shared" si="20"/>
        <v xml:space="preserve"> </v>
      </c>
      <c r="ES633" s="1853"/>
      <c r="ET633" s="1853"/>
      <c r="EU633" s="1853"/>
      <c r="EV633" s="1854"/>
      <c r="EW633" s="1852" t="str">
        <f t="shared" si="21"/>
        <v xml:space="preserve"> </v>
      </c>
      <c r="EX633" s="1853"/>
      <c r="EY633" s="1853"/>
      <c r="EZ633" s="1853"/>
      <c r="FA633" s="1854"/>
    </row>
    <row r="634" spans="1:157" s="1377" customFormat="1" ht="12.75" customHeight="1">
      <c r="A634" s="1579"/>
      <c r="B634" s="1905" t="s">
        <v>1432</v>
      </c>
      <c r="C634" s="1906"/>
      <c r="D634" s="1906"/>
      <c r="E634" s="1906"/>
      <c r="F634" s="1906"/>
      <c r="G634" s="1906"/>
      <c r="H634" s="1906"/>
      <c r="I634" s="1906"/>
      <c r="J634" s="1906"/>
      <c r="K634" s="1906"/>
      <c r="L634" s="1906"/>
      <c r="M634" s="1906"/>
      <c r="N634" s="1907"/>
      <c r="O634" s="1896" t="s">
        <v>1433</v>
      </c>
      <c r="P634" s="1897"/>
      <c r="Q634" s="1898"/>
      <c r="R634" s="1896" t="s">
        <v>1434</v>
      </c>
      <c r="S634" s="1897"/>
      <c r="T634" s="1898"/>
      <c r="U634" s="1889" t="s">
        <v>1435</v>
      </c>
      <c r="V634" s="1889"/>
      <c r="W634" s="1890"/>
      <c r="X634" s="1896" t="s">
        <v>1487</v>
      </c>
      <c r="Y634" s="1897"/>
      <c r="Z634" s="1897"/>
      <c r="AA634" s="1897"/>
      <c r="AB634" s="1898"/>
      <c r="AC634" s="2136" t="s">
        <v>1437</v>
      </c>
      <c r="AD634" s="2137"/>
      <c r="AE634" s="2138"/>
      <c r="AF634" s="1896" t="s">
        <v>1488</v>
      </c>
      <c r="AG634" s="1897"/>
      <c r="AH634" s="1897"/>
      <c r="AI634" s="1897"/>
      <c r="AJ634" s="1898"/>
      <c r="AK634" s="2126" t="s">
        <v>1489</v>
      </c>
      <c r="AL634" s="2127"/>
      <c r="AM634" s="2127"/>
      <c r="AN634" s="2128"/>
      <c r="AO634" s="2247" t="s">
        <v>1439</v>
      </c>
      <c r="AP634" s="2247"/>
      <c r="AQ634" s="2247"/>
      <c r="AR634" s="2247"/>
      <c r="AS634" s="2247"/>
      <c r="AT634" s="1582"/>
      <c r="AU634" s="1582"/>
      <c r="AV634" s="1582"/>
      <c r="AW634" s="1582"/>
      <c r="AX634" s="1582"/>
      <c r="AY634" s="1582"/>
      <c r="AZ634" s="115"/>
      <c r="BA634" s="115"/>
      <c r="BB634" s="115"/>
      <c r="BC634" s="115"/>
      <c r="BD634" s="115"/>
      <c r="BE634" s="1852">
        <f t="shared" si="0"/>
        <v>0</v>
      </c>
      <c r="BF634" s="1854"/>
      <c r="BG634" s="1852">
        <f t="shared" si="1"/>
        <v>0</v>
      </c>
      <c r="BH634" s="1854"/>
      <c r="BI634" s="1852">
        <f t="shared" si="2"/>
        <v>0</v>
      </c>
      <c r="BJ634" s="1854"/>
      <c r="BK634" s="1852">
        <f t="shared" si="3"/>
        <v>0</v>
      </c>
      <c r="BL634" s="1854"/>
      <c r="BM634" s="115"/>
      <c r="BN634" s="1849">
        <f t="shared" si="4"/>
        <v>0</v>
      </c>
      <c r="BO634" s="1850"/>
      <c r="BP634" s="1850"/>
      <c r="BQ634" s="1850"/>
      <c r="BR634" s="1851"/>
      <c r="BS634" s="1855">
        <f t="shared" si="5"/>
        <v>0</v>
      </c>
      <c r="BT634" s="1855"/>
      <c r="BU634" s="1855"/>
      <c r="BV634" s="1855"/>
      <c r="BW634" s="1855"/>
      <c r="BX634" s="1855">
        <f t="shared" si="6"/>
        <v>0</v>
      </c>
      <c r="BY634" s="1855"/>
      <c r="BZ634" s="1855"/>
      <c r="CA634" s="1855"/>
      <c r="CB634" s="1855"/>
      <c r="CC634" s="1855">
        <f t="shared" si="7"/>
        <v>0</v>
      </c>
      <c r="CD634" s="1855"/>
      <c r="CE634" s="1855"/>
      <c r="CF634" s="1855"/>
      <c r="CG634" s="1855"/>
      <c r="CH634" s="1855">
        <f t="shared" si="8"/>
        <v>0</v>
      </c>
      <c r="CI634" s="1855"/>
      <c r="CJ634" s="1855"/>
      <c r="CK634" s="1855"/>
      <c r="CL634" s="1855"/>
      <c r="CM634" s="1855">
        <f t="shared" si="9"/>
        <v>0</v>
      </c>
      <c r="CN634" s="1855"/>
      <c r="CO634" s="1855"/>
      <c r="CP634" s="1855"/>
      <c r="CQ634" s="1855"/>
      <c r="CR634" s="455"/>
      <c r="CS634" s="1870">
        <f t="shared" si="10"/>
        <v>0</v>
      </c>
      <c r="CT634" s="1870"/>
      <c r="CU634" s="1870"/>
      <c r="CV634" s="1870"/>
      <c r="CW634" s="1870"/>
      <c r="CX634" s="1870">
        <f t="shared" si="11"/>
        <v>0</v>
      </c>
      <c r="CY634" s="1870"/>
      <c r="CZ634" s="1870"/>
      <c r="DA634" s="1870"/>
      <c r="DB634" s="1870"/>
      <c r="DC634" s="1870">
        <f t="shared" si="12"/>
        <v>0</v>
      </c>
      <c r="DD634" s="1870"/>
      <c r="DE634" s="1870"/>
      <c r="DF634" s="1870"/>
      <c r="DG634" s="1870"/>
      <c r="DH634" s="1870">
        <f t="shared" si="13"/>
        <v>0</v>
      </c>
      <c r="DI634" s="1870"/>
      <c r="DJ634" s="1870"/>
      <c r="DK634" s="1870"/>
      <c r="DL634" s="1870"/>
      <c r="DM634" s="1870">
        <f t="shared" si="14"/>
        <v>0</v>
      </c>
      <c r="DN634" s="1870"/>
      <c r="DO634" s="1870"/>
      <c r="DP634" s="1870"/>
      <c r="DQ634" s="1870"/>
      <c r="DR634" s="1870">
        <f t="shared" si="15"/>
        <v>0</v>
      </c>
      <c r="DS634" s="1870"/>
      <c r="DT634" s="1870"/>
      <c r="DU634" s="1870"/>
      <c r="DV634" s="1870"/>
      <c r="DW634" s="1579"/>
      <c r="DX634" s="1852" t="str">
        <f t="shared" si="16"/>
        <v xml:space="preserve"> </v>
      </c>
      <c r="DY634" s="1853"/>
      <c r="DZ634" s="1853"/>
      <c r="EA634" s="1853"/>
      <c r="EB634" s="1854"/>
      <c r="EC634" s="1852" t="str">
        <f t="shared" si="17"/>
        <v xml:space="preserve"> </v>
      </c>
      <c r="ED634" s="1853"/>
      <c r="EE634" s="1853"/>
      <c r="EF634" s="1853"/>
      <c r="EG634" s="1854"/>
      <c r="EH634" s="1852" t="str">
        <f t="shared" si="18"/>
        <v xml:space="preserve"> </v>
      </c>
      <c r="EI634" s="1853"/>
      <c r="EJ634" s="1853"/>
      <c r="EK634" s="1853"/>
      <c r="EL634" s="1854"/>
      <c r="EM634" s="1852" t="str">
        <f t="shared" si="19"/>
        <v xml:space="preserve"> </v>
      </c>
      <c r="EN634" s="1853"/>
      <c r="EO634" s="1853"/>
      <c r="EP634" s="1853"/>
      <c r="EQ634" s="1854"/>
      <c r="ER634" s="1852" t="str">
        <f t="shared" si="20"/>
        <v xml:space="preserve"> </v>
      </c>
      <c r="ES634" s="1853"/>
      <c r="ET634" s="1853"/>
      <c r="EU634" s="1853"/>
      <c r="EV634" s="1854"/>
      <c r="EW634" s="1852" t="str">
        <f t="shared" si="21"/>
        <v xml:space="preserve"> </v>
      </c>
      <c r="EX634" s="1853"/>
      <c r="EY634" s="1853"/>
      <c r="EZ634" s="1853"/>
      <c r="FA634" s="1854"/>
    </row>
    <row r="635" spans="1:157" s="1377" customFormat="1" ht="12.75">
      <c r="A635" s="1579"/>
      <c r="B635" s="1908"/>
      <c r="C635" s="1909"/>
      <c r="D635" s="1909"/>
      <c r="E635" s="1909"/>
      <c r="F635" s="1909"/>
      <c r="G635" s="1909"/>
      <c r="H635" s="1909"/>
      <c r="I635" s="1909"/>
      <c r="J635" s="1909"/>
      <c r="K635" s="1909"/>
      <c r="L635" s="1909"/>
      <c r="M635" s="1909"/>
      <c r="N635" s="1910"/>
      <c r="O635" s="1899"/>
      <c r="P635" s="1900"/>
      <c r="Q635" s="1901"/>
      <c r="R635" s="1899"/>
      <c r="S635" s="1900"/>
      <c r="T635" s="1901"/>
      <c r="U635" s="1891"/>
      <c r="V635" s="1891"/>
      <c r="W635" s="1892"/>
      <c r="X635" s="1899"/>
      <c r="Y635" s="1900"/>
      <c r="Z635" s="1900"/>
      <c r="AA635" s="1900"/>
      <c r="AB635" s="1901"/>
      <c r="AC635" s="2139"/>
      <c r="AD635" s="2140"/>
      <c r="AE635" s="2141"/>
      <c r="AF635" s="1899"/>
      <c r="AG635" s="1900"/>
      <c r="AH635" s="1900"/>
      <c r="AI635" s="1900"/>
      <c r="AJ635" s="1901"/>
      <c r="AK635" s="2129"/>
      <c r="AL635" s="2130"/>
      <c r="AM635" s="2130"/>
      <c r="AN635" s="2131"/>
      <c r="AO635" s="2247"/>
      <c r="AP635" s="2247"/>
      <c r="AQ635" s="2247"/>
      <c r="AR635" s="2247"/>
      <c r="AS635" s="2247"/>
      <c r="AT635" s="1582"/>
      <c r="AU635" s="1582"/>
      <c r="AV635" s="1582"/>
      <c r="AW635" s="1582"/>
      <c r="AX635" s="1582"/>
      <c r="AY635" s="1582"/>
      <c r="AZ635" s="115"/>
      <c r="BA635" s="115"/>
      <c r="BB635" s="115"/>
      <c r="BC635" s="115"/>
      <c r="BD635" s="115"/>
      <c r="BE635" s="115"/>
      <c r="BF635" s="115"/>
      <c r="BG635" s="1852">
        <f>SUM(BG610:BH634)</f>
        <v>0</v>
      </c>
      <c r="BH635" s="1854"/>
      <c r="BI635" s="115"/>
      <c r="BJ635" s="115"/>
      <c r="BK635" s="1852">
        <f>SUM(BK610:BL634)</f>
        <v>53</v>
      </c>
      <c r="BL635" s="1854"/>
      <c r="BM635" s="115"/>
      <c r="BN635" s="1852">
        <f>SUM(BN610:BR634)</f>
        <v>53</v>
      </c>
      <c r="BO635" s="1853"/>
      <c r="BP635" s="1853"/>
      <c r="BQ635" s="1853"/>
      <c r="BR635" s="1854"/>
      <c r="BS635" s="1871">
        <f>SUM(BS610:BW634)</f>
        <v>0</v>
      </c>
      <c r="BT635" s="1871"/>
      <c r="BU635" s="1871"/>
      <c r="BV635" s="1871"/>
      <c r="BW635" s="1871"/>
      <c r="BX635" s="1871">
        <f>SUM(BX610:CB634)</f>
        <v>0</v>
      </c>
      <c r="BY635" s="1871"/>
      <c r="BZ635" s="1871"/>
      <c r="CA635" s="1871"/>
      <c r="CB635" s="1871"/>
      <c r="CC635" s="1871">
        <f>SUM(CC610:CG634)</f>
        <v>0</v>
      </c>
      <c r="CD635" s="1871"/>
      <c r="CE635" s="1871"/>
      <c r="CF635" s="1871"/>
      <c r="CG635" s="1871"/>
      <c r="CH635" s="1871">
        <f>SUM(CH610:CL634)</f>
        <v>0</v>
      </c>
      <c r="CI635" s="1871"/>
      <c r="CJ635" s="1871"/>
      <c r="CK635" s="1871"/>
      <c r="CL635" s="1871"/>
      <c r="CM635" s="1871">
        <f>SUM(CM610:CQ634)</f>
        <v>0</v>
      </c>
      <c r="CN635" s="1871"/>
      <c r="CO635" s="1871"/>
      <c r="CP635" s="1871"/>
      <c r="CQ635" s="1871"/>
      <c r="CR635" s="455"/>
      <c r="CS635" s="1871">
        <f>SUM(CS610:CW634)</f>
        <v>53</v>
      </c>
      <c r="CT635" s="1871"/>
      <c r="CU635" s="1871"/>
      <c r="CV635" s="1871"/>
      <c r="CW635" s="1871"/>
      <c r="CX635" s="1871">
        <f>SUM(CX610:DB634)</f>
        <v>0</v>
      </c>
      <c r="CY635" s="1871"/>
      <c r="CZ635" s="1871"/>
      <c r="DA635" s="1871"/>
      <c r="DB635" s="1871"/>
      <c r="DC635" s="1871">
        <f>SUM(DC610:DG634)</f>
        <v>0</v>
      </c>
      <c r="DD635" s="1871"/>
      <c r="DE635" s="1871"/>
      <c r="DF635" s="1871"/>
      <c r="DG635" s="1871"/>
      <c r="DH635" s="1871">
        <f>SUM(DH610:DL634)</f>
        <v>0</v>
      </c>
      <c r="DI635" s="1871"/>
      <c r="DJ635" s="1871"/>
      <c r="DK635" s="1871"/>
      <c r="DL635" s="1871"/>
      <c r="DM635" s="1871">
        <f>SUM(DM610:DQ634)</f>
        <v>0</v>
      </c>
      <c r="DN635" s="1871"/>
      <c r="DO635" s="1871"/>
      <c r="DP635" s="1871"/>
      <c r="DQ635" s="1871"/>
      <c r="DR635" s="1871">
        <f>SUM(DR610:DV634)</f>
        <v>0</v>
      </c>
      <c r="DS635" s="1871"/>
      <c r="DT635" s="1871"/>
      <c r="DU635" s="1871"/>
      <c r="DV635" s="1871"/>
      <c r="DW635" s="1579"/>
      <c r="DX635" s="1871">
        <f>SUM(DX610:EB634)</f>
        <v>1647</v>
      </c>
      <c r="DY635" s="1871"/>
      <c r="DZ635" s="1871"/>
      <c r="EA635" s="1871"/>
      <c r="EB635" s="1871"/>
      <c r="EC635" s="1871">
        <f>SUM(EC610:EG634)</f>
        <v>0</v>
      </c>
      <c r="ED635" s="1871"/>
      <c r="EE635" s="1871"/>
      <c r="EF635" s="1871"/>
      <c r="EG635" s="1871"/>
      <c r="EH635" s="1871">
        <f>SUM(EH610:EL634)</f>
        <v>0</v>
      </c>
      <c r="EI635" s="1871"/>
      <c r="EJ635" s="1871"/>
      <c r="EK635" s="1871"/>
      <c r="EL635" s="1871"/>
      <c r="EM635" s="1871">
        <f>SUM(EM610:EQ634)</f>
        <v>0</v>
      </c>
      <c r="EN635" s="1871"/>
      <c r="EO635" s="1871"/>
      <c r="EP635" s="1871"/>
      <c r="EQ635" s="1871"/>
      <c r="ER635" s="1871">
        <f>SUM(ER610:EV634)</f>
        <v>0</v>
      </c>
      <c r="ES635" s="1871"/>
      <c r="ET635" s="1871"/>
      <c r="EU635" s="1871"/>
      <c r="EV635" s="1871"/>
      <c r="EW635" s="1871">
        <f>SUM(EW610:FA634)</f>
        <v>0</v>
      </c>
      <c r="EX635" s="1871"/>
      <c r="EY635" s="1871"/>
      <c r="EZ635" s="1871"/>
      <c r="FA635" s="1871"/>
    </row>
    <row r="636" spans="1:157" s="1377" customFormat="1" ht="13.15">
      <c r="A636" s="1579"/>
      <c r="B636" s="1911"/>
      <c r="C636" s="1909"/>
      <c r="D636" s="1909"/>
      <c r="E636" s="1909"/>
      <c r="F636" s="1909"/>
      <c r="G636" s="1909"/>
      <c r="H636" s="1909"/>
      <c r="I636" s="1909"/>
      <c r="J636" s="1909"/>
      <c r="K636" s="1909"/>
      <c r="L636" s="1909"/>
      <c r="M636" s="1909"/>
      <c r="N636" s="1910"/>
      <c r="O636" s="1902"/>
      <c r="P636" s="1903"/>
      <c r="Q636" s="1904"/>
      <c r="R636" s="1902"/>
      <c r="S636" s="1903"/>
      <c r="T636" s="1904"/>
      <c r="U636" s="1893"/>
      <c r="V636" s="1893"/>
      <c r="W636" s="1894"/>
      <c r="X636" s="1902"/>
      <c r="Y636" s="1903"/>
      <c r="Z636" s="1903"/>
      <c r="AA636" s="1903"/>
      <c r="AB636" s="1904"/>
      <c r="AC636" s="2142"/>
      <c r="AD636" s="2143"/>
      <c r="AE636" s="2144"/>
      <c r="AF636" s="1902"/>
      <c r="AG636" s="1903"/>
      <c r="AH636" s="1903"/>
      <c r="AI636" s="1903"/>
      <c r="AJ636" s="1904"/>
      <c r="AK636" s="2132"/>
      <c r="AL636" s="2133"/>
      <c r="AM636" s="2133"/>
      <c r="AN636" s="2134"/>
      <c r="AO636" s="2247"/>
      <c r="AP636" s="2247"/>
      <c r="AQ636" s="2247"/>
      <c r="AR636" s="2247"/>
      <c r="AS636" s="2247"/>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1490</v>
      </c>
      <c r="CM636" s="1852">
        <f>BN635+BS635+BX635+CC635+CH635+CM635</f>
        <v>53</v>
      </c>
      <c r="CN636" s="1853"/>
      <c r="CO636" s="1853"/>
      <c r="CP636" s="1853"/>
      <c r="CQ636" s="1854"/>
      <c r="CR636" s="455"/>
      <c r="CS636" s="115"/>
      <c r="CT636" s="115"/>
      <c r="CU636" s="115"/>
      <c r="CV636" s="115"/>
      <c r="CW636" s="115"/>
      <c r="CX636" s="115"/>
      <c r="CY636" s="115"/>
      <c r="CZ636" s="115"/>
      <c r="DA636" s="115"/>
      <c r="DB636" s="115"/>
      <c r="DC636" s="115"/>
      <c r="DD636" s="115"/>
      <c r="DE636" s="115"/>
      <c r="DF636" s="115"/>
      <c r="DG636" s="1579"/>
      <c r="DH636" s="1579"/>
      <c r="DI636" s="1579"/>
      <c r="DJ636" s="1579"/>
      <c r="DK636" s="1579"/>
      <c r="DL636" s="1579"/>
      <c r="DM636" s="1579"/>
      <c r="DN636" s="1579"/>
      <c r="DO636" s="1579"/>
      <c r="DP636" s="1579"/>
      <c r="DQ636" s="1579"/>
      <c r="DR636" s="1579"/>
      <c r="DS636" s="1579"/>
      <c r="DT636" s="1579"/>
      <c r="DU636" s="1579"/>
      <c r="DV636" s="1579"/>
      <c r="DW636" s="1579"/>
      <c r="DX636" s="1579"/>
      <c r="DY636" s="1579"/>
      <c r="DZ636" s="1579"/>
      <c r="EA636" s="1579"/>
      <c r="EB636" s="1579"/>
      <c r="EC636" s="1579"/>
      <c r="ED636" s="1579"/>
      <c r="EE636" s="1579"/>
      <c r="EF636" s="1579"/>
      <c r="EG636" s="1579"/>
      <c r="EH636" s="1579"/>
      <c r="EI636" s="1579"/>
      <c r="EJ636" s="1579"/>
      <c r="EK636" s="1579"/>
      <c r="EL636" s="1579"/>
      <c r="EM636" s="1579"/>
      <c r="EN636" s="1579"/>
      <c r="EO636" s="1579"/>
      <c r="EP636" s="1579"/>
      <c r="EQ636" s="1579"/>
      <c r="ER636" s="1579"/>
      <c r="ES636" s="1579"/>
      <c r="ET636" s="1579"/>
      <c r="EU636" s="1579"/>
      <c r="EV636" s="1579"/>
      <c r="EW636" s="1579"/>
      <c r="EX636" s="1579"/>
      <c r="EY636" s="1579"/>
      <c r="EZ636" s="1579"/>
      <c r="FA636" s="1579"/>
    </row>
    <row r="637" spans="1:157" ht="13.15">
      <c r="A637" s="462"/>
      <c r="B637" s="61" t="s">
        <v>17</v>
      </c>
      <c r="C637" s="1868" t="s">
        <v>1491</v>
      </c>
      <c r="D637" s="1868"/>
      <c r="E637" s="1868"/>
      <c r="F637" s="1868"/>
      <c r="G637" s="1868"/>
      <c r="H637" s="1868"/>
      <c r="I637" s="1868"/>
      <c r="J637" s="1868"/>
      <c r="K637" s="1868"/>
      <c r="L637" s="1868"/>
      <c r="M637" s="1868"/>
      <c r="N637" s="1912"/>
      <c r="O637" s="1914"/>
      <c r="P637" s="1915"/>
      <c r="Q637" s="1916"/>
      <c r="R637" s="1876">
        <v>180</v>
      </c>
      <c r="S637" s="1877"/>
      <c r="T637" s="1878"/>
      <c r="U637" s="1882">
        <v>4.9000000000000002E-2</v>
      </c>
      <c r="V637" s="1883"/>
      <c r="W637" s="1884"/>
      <c r="X637" s="1879" t="s">
        <v>1438</v>
      </c>
      <c r="Y637" s="1880"/>
      <c r="Z637" s="1880"/>
      <c r="AA637" s="1880"/>
      <c r="AB637" s="1881"/>
      <c r="AC637" s="1872">
        <v>1</v>
      </c>
      <c r="AD637" s="1873"/>
      <c r="AE637" s="1874"/>
      <c r="AF637" s="1886">
        <v>185283</v>
      </c>
      <c r="AG637" s="1887"/>
      <c r="AH637" s="1887"/>
      <c r="AI637" s="1887"/>
      <c r="AJ637" s="1888"/>
      <c r="AK637" s="1917"/>
      <c r="AL637" s="1918"/>
      <c r="AM637" s="1918"/>
      <c r="AN637" s="1919"/>
      <c r="AO637" s="1875">
        <v>2926000</v>
      </c>
      <c r="AP637" s="1875"/>
      <c r="AQ637" s="1875"/>
      <c r="AR637" s="1875"/>
      <c r="AS637" s="1875"/>
      <c r="AT637" s="151"/>
      <c r="AU637" s="151"/>
      <c r="AV637" s="151"/>
      <c r="AW637" s="151"/>
      <c r="AX637" s="151"/>
      <c r="AY637" s="151"/>
      <c r="AZ637" s="46"/>
      <c r="BA637" s="46" t="s">
        <v>1050</v>
      </c>
      <c r="BB637" s="46"/>
      <c r="BC637" s="46"/>
      <c r="BD637" s="46"/>
      <c r="BE637" s="46"/>
      <c r="BF637" s="46"/>
      <c r="BG637" s="46"/>
      <c r="BH637" s="46"/>
      <c r="BI637" s="46"/>
      <c r="BJ637" s="46"/>
      <c r="BK637" s="46"/>
      <c r="BL637" s="46"/>
      <c r="BM637" s="46"/>
      <c r="BN637" s="462"/>
      <c r="BO637" s="462"/>
      <c r="BP637" s="462"/>
      <c r="BQ637" s="462"/>
      <c r="BR637" s="1125">
        <f>BN635*1</f>
        <v>53</v>
      </c>
      <c r="BS637" s="46"/>
      <c r="BT637" s="46"/>
      <c r="BU637" s="46"/>
      <c r="BV637" s="46"/>
      <c r="BW637" s="1125">
        <f>BS635*1</f>
        <v>0</v>
      </c>
      <c r="BX637" s="46"/>
      <c r="BY637" s="46"/>
      <c r="BZ637" s="46"/>
      <c r="CA637" s="46"/>
      <c r="CB637" s="1125">
        <f>BX635*2</f>
        <v>0</v>
      </c>
      <c r="CC637" s="46"/>
      <c r="CD637" s="46"/>
      <c r="CE637" s="46"/>
      <c r="CF637" s="46"/>
      <c r="CG637" s="1125">
        <f>CC635*3</f>
        <v>0</v>
      </c>
      <c r="CH637" s="46"/>
      <c r="CI637" s="46"/>
      <c r="CJ637" s="46"/>
      <c r="CK637" s="46"/>
      <c r="CL637" s="1125">
        <f>CH635*4</f>
        <v>0</v>
      </c>
      <c r="CM637" s="46"/>
      <c r="CN637" s="46"/>
      <c r="CO637" s="46"/>
      <c r="CP637" s="46"/>
      <c r="CQ637" s="1125">
        <f>CM635*5</f>
        <v>0</v>
      </c>
      <c r="CS637" s="1125">
        <f>BR637+BW637+CB637+CG637+CL637+CQ637</f>
        <v>53</v>
      </c>
      <c r="CT637" s="88" t="s">
        <v>1492</v>
      </c>
      <c r="CU637" s="46"/>
      <c r="CV637" s="46"/>
      <c r="CW637" s="46"/>
      <c r="CX637" s="46"/>
      <c r="CY637" s="46"/>
      <c r="CZ637" s="46"/>
      <c r="DA637" s="46"/>
      <c r="DB637" s="46"/>
      <c r="DC637" s="46"/>
      <c r="DD637" s="46"/>
      <c r="DE637" s="46"/>
      <c r="DF637" s="46"/>
      <c r="DG637" s="462"/>
      <c r="DH637" s="462"/>
      <c r="DI637" s="462"/>
      <c r="DJ637" s="462"/>
      <c r="DK637" s="462"/>
      <c r="DL637" s="462"/>
      <c r="DM637" s="462"/>
      <c r="DN637" s="462"/>
      <c r="DO637" s="462"/>
      <c r="DP637" s="462"/>
      <c r="DQ637" s="462"/>
      <c r="DR637" s="462"/>
      <c r="DS637" s="462"/>
      <c r="DT637" s="462"/>
      <c r="DU637" s="462"/>
      <c r="DV637" s="462"/>
      <c r="DW637" s="462"/>
      <c r="DX637" s="462"/>
      <c r="DY637" s="462"/>
      <c r="DZ637" s="462"/>
      <c r="EA637" s="462"/>
      <c r="EB637" s="462"/>
      <c r="EC637" s="462"/>
      <c r="ED637" s="462"/>
      <c r="EE637" s="462"/>
      <c r="EF637" s="462"/>
      <c r="EG637" s="462"/>
      <c r="EH637" s="462"/>
      <c r="EI637" s="462"/>
      <c r="EJ637" s="462"/>
      <c r="EK637" s="462"/>
      <c r="EL637" s="462"/>
      <c r="EM637" s="462"/>
      <c r="EN637" s="462"/>
      <c r="EO637" s="462"/>
      <c r="EP637" s="462"/>
      <c r="EQ637" s="462"/>
      <c r="ER637" s="462"/>
      <c r="ES637" s="462"/>
      <c r="ET637" s="462"/>
      <c r="EU637" s="462"/>
      <c r="EV637" s="462"/>
      <c r="EW637" s="462"/>
      <c r="EX637" s="462"/>
      <c r="EY637" s="462"/>
      <c r="EZ637" s="462"/>
      <c r="FA637" s="462"/>
    </row>
    <row r="638" spans="1:157" ht="12.75" customHeight="1">
      <c r="A638" s="462"/>
      <c r="B638" s="62" t="s">
        <v>30</v>
      </c>
      <c r="C638" s="1868" t="s">
        <v>1423</v>
      </c>
      <c r="D638" s="1868"/>
      <c r="E638" s="1868"/>
      <c r="F638" s="1868"/>
      <c r="G638" s="1868"/>
      <c r="H638" s="1868"/>
      <c r="I638" s="1868"/>
      <c r="J638" s="1868"/>
      <c r="K638" s="1868"/>
      <c r="L638" s="1868"/>
      <c r="M638" s="1868"/>
      <c r="N638" s="1912"/>
      <c r="O638" s="1914"/>
      <c r="P638" s="1915"/>
      <c r="Q638" s="1916"/>
      <c r="R638" s="1876">
        <v>660</v>
      </c>
      <c r="S638" s="1877"/>
      <c r="T638" s="1878"/>
      <c r="U638" s="1882">
        <v>0.03</v>
      </c>
      <c r="V638" s="1883"/>
      <c r="W638" s="1884"/>
      <c r="X638" s="1879" t="s">
        <v>1493</v>
      </c>
      <c r="Y638" s="1880"/>
      <c r="Z638" s="1880"/>
      <c r="AA638" s="1880"/>
      <c r="AB638" s="1881"/>
      <c r="AC638" s="1872"/>
      <c r="AD638" s="1873"/>
      <c r="AE638" s="1874"/>
      <c r="AF638" s="1886"/>
      <c r="AG638" s="1887"/>
      <c r="AH638" s="1887"/>
      <c r="AI638" s="1887"/>
      <c r="AJ638" s="1888"/>
      <c r="AK638" s="1917"/>
      <c r="AL638" s="1918"/>
      <c r="AM638" s="1918"/>
      <c r="AN638" s="1919"/>
      <c r="AO638" s="1875">
        <v>5565000</v>
      </c>
      <c r="AP638" s="1875"/>
      <c r="AQ638" s="1875"/>
      <c r="AR638" s="1875"/>
      <c r="AS638" s="1875"/>
      <c r="AT638" s="151"/>
      <c r="AU638" s="151"/>
      <c r="AV638" s="151"/>
      <c r="AW638" s="151"/>
      <c r="AX638" s="151"/>
      <c r="AY638" s="151"/>
      <c r="AZ638" s="46"/>
      <c r="BA638" s="46" t="s">
        <v>1494</v>
      </c>
      <c r="BB638" s="46"/>
      <c r="BC638" s="46"/>
      <c r="BD638" s="46"/>
      <c r="BE638" s="46"/>
      <c r="BF638" s="46"/>
      <c r="BG638" s="46"/>
      <c r="BH638" s="46"/>
      <c r="BI638" s="46"/>
      <c r="BJ638" s="46"/>
      <c r="BK638" s="46"/>
      <c r="BL638" s="46"/>
      <c r="BM638" s="46"/>
      <c r="BN638" s="462"/>
      <c r="BO638" s="462"/>
      <c r="BP638" s="462"/>
      <c r="BQ638" s="462"/>
      <c r="BR638" s="462"/>
      <c r="BS638" s="462"/>
      <c r="BT638" s="462"/>
      <c r="BU638" s="462"/>
      <c r="BV638" s="462"/>
      <c r="BW638" s="462"/>
      <c r="BX638" s="462"/>
      <c r="BY638" s="462"/>
      <c r="BZ638" s="462"/>
      <c r="CA638" s="462"/>
      <c r="CB638" s="462"/>
      <c r="CC638" s="462"/>
      <c r="CD638" s="462"/>
      <c r="CE638" s="462"/>
      <c r="CF638" s="462"/>
      <c r="CG638" s="462"/>
      <c r="CH638" s="462"/>
      <c r="CI638" s="462"/>
      <c r="CJ638" s="462"/>
      <c r="CK638" s="462"/>
      <c r="CL638" s="462"/>
      <c r="CM638" s="462"/>
      <c r="CN638" s="462"/>
      <c r="CO638" s="462"/>
      <c r="CP638" s="462"/>
      <c r="CQ638" s="462"/>
      <c r="CR638" s="455"/>
      <c r="CS638" s="46"/>
      <c r="CT638" s="46"/>
      <c r="CU638" s="46"/>
      <c r="CV638" s="46"/>
      <c r="CW638" s="46"/>
      <c r="CX638" s="46"/>
      <c r="CY638" s="46"/>
      <c r="CZ638" s="46"/>
      <c r="DA638" s="46"/>
      <c r="DB638" s="46"/>
      <c r="DC638" s="46"/>
      <c r="DD638" s="46"/>
      <c r="DE638" s="46"/>
      <c r="DF638" s="46"/>
      <c r="DG638" s="462"/>
      <c r="DH638" s="462"/>
      <c r="DI638" s="462"/>
      <c r="DJ638" s="462"/>
      <c r="DK638" s="462"/>
      <c r="DL638" s="462"/>
      <c r="DM638" s="462"/>
      <c r="DN638" s="462"/>
      <c r="DO638" s="462"/>
      <c r="DP638" s="462"/>
      <c r="DQ638" s="462"/>
      <c r="DR638" s="462"/>
      <c r="DS638" s="462"/>
      <c r="DT638" s="462"/>
      <c r="DU638" s="462"/>
      <c r="DV638" s="462"/>
      <c r="DW638" s="462"/>
      <c r="DX638" s="1856">
        <f t="shared" ref="DX638:DX662" si="22">DX610*(BN610/$BN$635)</f>
        <v>339.79245283018867</v>
      </c>
      <c r="DY638" s="1856"/>
      <c r="DZ638" s="1856"/>
      <c r="EA638" s="1856"/>
      <c r="EB638" s="1856"/>
      <c r="EC638" s="1856" t="e">
        <f t="shared" ref="EC638:EC662" si="23">EC610*(BS610/$BS$635)</f>
        <v>#VALUE!</v>
      </c>
      <c r="ED638" s="1856"/>
      <c r="EE638" s="1856"/>
      <c r="EF638" s="1856"/>
      <c r="EG638" s="1856"/>
      <c r="EH638" s="1856" t="e">
        <f t="shared" ref="EH638:EH662" si="24">EH610*(BX610/$BX$635)</f>
        <v>#VALUE!</v>
      </c>
      <c r="EI638" s="1856"/>
      <c r="EJ638" s="1856"/>
      <c r="EK638" s="1856"/>
      <c r="EL638" s="1856"/>
      <c r="EM638" s="1856" t="e">
        <f t="shared" ref="EM638:EM662" si="25">EM610*(CC610/$CC$635)</f>
        <v>#VALUE!</v>
      </c>
      <c r="EN638" s="1856"/>
      <c r="EO638" s="1856"/>
      <c r="EP638" s="1856"/>
      <c r="EQ638" s="1856"/>
      <c r="ER638" s="1856" t="e">
        <f t="shared" ref="ER638:ER662" si="26">ER610*(CH610/$CH$635)</f>
        <v>#VALUE!</v>
      </c>
      <c r="ES638" s="1856"/>
      <c r="ET638" s="1856"/>
      <c r="EU638" s="1856"/>
      <c r="EV638" s="1856"/>
      <c r="EW638" s="1856" t="e">
        <f t="shared" ref="EW638:EW662" si="27">EW610*(CM610/$CM$635)</f>
        <v>#VALUE!</v>
      </c>
      <c r="EX638" s="1856"/>
      <c r="EY638" s="1856"/>
      <c r="EZ638" s="1856"/>
      <c r="FA638" s="1856"/>
    </row>
    <row r="639" spans="1:157" ht="12.75" customHeight="1">
      <c r="A639" s="462"/>
      <c r="B639" s="62" t="s">
        <v>38</v>
      </c>
      <c r="C639" s="1868" t="s">
        <v>1495</v>
      </c>
      <c r="D639" s="1868"/>
      <c r="E639" s="1868"/>
      <c r="F639" s="1868"/>
      <c r="G639" s="1868"/>
      <c r="H639" s="1868"/>
      <c r="I639" s="1868"/>
      <c r="J639" s="1868"/>
      <c r="K639" s="1868"/>
      <c r="L639" s="1868"/>
      <c r="M639" s="1868"/>
      <c r="N639" s="1912"/>
      <c r="O639" s="1914"/>
      <c r="P639" s="1915"/>
      <c r="Q639" s="1916"/>
      <c r="R639" s="1876">
        <v>660</v>
      </c>
      <c r="S639" s="1877"/>
      <c r="T639" s="1878"/>
      <c r="U639" s="1882">
        <v>0.03</v>
      </c>
      <c r="V639" s="1883"/>
      <c r="W639" s="1884"/>
      <c r="X639" s="1879" t="s">
        <v>1493</v>
      </c>
      <c r="Y639" s="1880"/>
      <c r="Z639" s="1880"/>
      <c r="AA639" s="1880"/>
      <c r="AB639" s="1881"/>
      <c r="AC639" s="1872"/>
      <c r="AD639" s="1873"/>
      <c r="AE639" s="1874"/>
      <c r="AF639" s="1886"/>
      <c r="AG639" s="1887"/>
      <c r="AH639" s="1887"/>
      <c r="AI639" s="1887"/>
      <c r="AJ639" s="1888"/>
      <c r="AK639" s="1917"/>
      <c r="AL639" s="1918"/>
      <c r="AM639" s="1918"/>
      <c r="AN639" s="1919"/>
      <c r="AO639" s="1875">
        <v>5061918</v>
      </c>
      <c r="AP639" s="1875"/>
      <c r="AQ639" s="1875"/>
      <c r="AR639" s="1875"/>
      <c r="AS639" s="1875"/>
      <c r="AT639" s="151"/>
      <c r="AU639" s="151"/>
      <c r="AV639" s="151"/>
      <c r="AW639" s="151"/>
      <c r="AX639" s="151"/>
      <c r="AY639" s="151"/>
      <c r="AZ639" s="46"/>
      <c r="BA639" s="46" t="s">
        <v>1493</v>
      </c>
      <c r="BB639" s="46"/>
      <c r="BC639" s="46"/>
      <c r="BD639" s="46"/>
      <c r="BE639" s="46"/>
      <c r="BF639" s="46"/>
      <c r="BG639" s="46"/>
      <c r="BH639" s="46"/>
      <c r="BI639" s="46"/>
      <c r="BJ639" s="46"/>
      <c r="BK639" s="46"/>
      <c r="BL639" s="46"/>
      <c r="BM639" s="46"/>
      <c r="BN639" s="46" t="s">
        <v>1496</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2"/>
      <c r="DH639" s="462"/>
      <c r="DI639" s="462"/>
      <c r="DJ639" s="462"/>
      <c r="DK639" s="462"/>
      <c r="DL639" s="462"/>
      <c r="DM639" s="462"/>
      <c r="DN639" s="462"/>
      <c r="DO639" s="462"/>
      <c r="DP639" s="462"/>
      <c r="DQ639" s="462"/>
      <c r="DR639" s="462"/>
      <c r="DS639" s="462"/>
      <c r="DT639" s="462"/>
      <c r="DU639" s="462"/>
      <c r="DV639" s="462"/>
      <c r="DW639" s="462"/>
      <c r="DX639" s="1856">
        <f t="shared" si="22"/>
        <v>246.05660377358492</v>
      </c>
      <c r="DY639" s="1856"/>
      <c r="DZ639" s="1856"/>
      <c r="EA639" s="1856"/>
      <c r="EB639" s="1856"/>
      <c r="EC639" s="1856" t="e">
        <f t="shared" si="23"/>
        <v>#VALUE!</v>
      </c>
      <c r="ED639" s="1856"/>
      <c r="EE639" s="1856"/>
      <c r="EF639" s="1856"/>
      <c r="EG639" s="1856"/>
      <c r="EH639" s="1856" t="e">
        <f t="shared" si="24"/>
        <v>#VALUE!</v>
      </c>
      <c r="EI639" s="1856"/>
      <c r="EJ639" s="1856"/>
      <c r="EK639" s="1856"/>
      <c r="EL639" s="1856"/>
      <c r="EM639" s="1856" t="e">
        <f t="shared" si="25"/>
        <v>#VALUE!</v>
      </c>
      <c r="EN639" s="1856"/>
      <c r="EO639" s="1856"/>
      <c r="EP639" s="1856"/>
      <c r="EQ639" s="1856"/>
      <c r="ER639" s="1856" t="e">
        <f t="shared" si="26"/>
        <v>#VALUE!</v>
      </c>
      <c r="ES639" s="1856"/>
      <c r="ET639" s="1856"/>
      <c r="EU639" s="1856"/>
      <c r="EV639" s="1856"/>
      <c r="EW639" s="1856" t="e">
        <f t="shared" si="27"/>
        <v>#VALUE!</v>
      </c>
      <c r="EX639" s="1856"/>
      <c r="EY639" s="1856"/>
      <c r="EZ639" s="1856"/>
      <c r="FA639" s="1856"/>
    </row>
    <row r="640" spans="1:157" ht="12.75">
      <c r="A640" s="462"/>
      <c r="B640" s="62" t="s">
        <v>81</v>
      </c>
      <c r="C640" s="1868" t="s">
        <v>1497</v>
      </c>
      <c r="D640" s="1868"/>
      <c r="E640" s="1868"/>
      <c r="F640" s="1868"/>
      <c r="G640" s="1868"/>
      <c r="H640" s="1868"/>
      <c r="I640" s="1868"/>
      <c r="J640" s="1868"/>
      <c r="K640" s="1868"/>
      <c r="L640" s="1868"/>
      <c r="M640" s="1868"/>
      <c r="N640" s="1912"/>
      <c r="O640" s="1914"/>
      <c r="P640" s="1915"/>
      <c r="Q640" s="1916"/>
      <c r="R640" s="1876">
        <v>660</v>
      </c>
      <c r="S640" s="1877"/>
      <c r="T640" s="1878"/>
      <c r="U640" s="1882">
        <v>0</v>
      </c>
      <c r="V640" s="1883"/>
      <c r="W640" s="1884"/>
      <c r="X640" s="1879" t="s">
        <v>1493</v>
      </c>
      <c r="Y640" s="1880"/>
      <c r="Z640" s="1880"/>
      <c r="AA640" s="1880"/>
      <c r="AB640" s="1881"/>
      <c r="AC640" s="1872"/>
      <c r="AD640" s="1873"/>
      <c r="AE640" s="1874"/>
      <c r="AF640" s="1886"/>
      <c r="AG640" s="1887"/>
      <c r="AH640" s="1887"/>
      <c r="AI640" s="1887"/>
      <c r="AJ640" s="1888"/>
      <c r="AK640" s="1917"/>
      <c r="AL640" s="1918"/>
      <c r="AM640" s="1918"/>
      <c r="AN640" s="1919"/>
      <c r="AO640" s="1875">
        <v>5720000</v>
      </c>
      <c r="AP640" s="1875"/>
      <c r="AQ640" s="1875"/>
      <c r="AR640" s="1875"/>
      <c r="AS640" s="1875"/>
      <c r="AT640" s="151"/>
      <c r="AU640" s="151"/>
      <c r="AV640" s="151"/>
      <c r="AW640" s="151"/>
      <c r="AX640" s="151"/>
      <c r="AY640" s="151"/>
      <c r="AZ640" s="46"/>
      <c r="BA640" s="46" t="s">
        <v>1438</v>
      </c>
      <c r="BB640" s="46"/>
      <c r="BC640" s="46"/>
      <c r="BD640" s="46"/>
      <c r="BE640" s="46"/>
      <c r="BF640" s="46"/>
      <c r="BG640" s="46"/>
      <c r="BH640" s="46"/>
      <c r="BI640" s="46"/>
      <c r="BJ640" s="46"/>
      <c r="BK640" s="46"/>
      <c r="BL640" s="46"/>
      <c r="BM640" s="46"/>
      <c r="BN640" s="1849">
        <f>IF(J772="SRO/Studio",O772,0)</f>
        <v>0</v>
      </c>
      <c r="BO640" s="1850"/>
      <c r="BP640" s="1850"/>
      <c r="BQ640" s="1850"/>
      <c r="BR640" s="1851"/>
      <c r="BS640" s="1855">
        <f>IF(J772="1 Bedroom",O772,0)</f>
        <v>0</v>
      </c>
      <c r="BT640" s="1855"/>
      <c r="BU640" s="1855"/>
      <c r="BV640" s="1855"/>
      <c r="BW640" s="1855"/>
      <c r="BX640" s="1855">
        <f>IF(J772="2 Bedrooms",O772,0)</f>
        <v>1</v>
      </c>
      <c r="BY640" s="1855"/>
      <c r="BZ640" s="1855"/>
      <c r="CA640" s="1855"/>
      <c r="CB640" s="1855"/>
      <c r="CC640" s="1855">
        <f>IF(J772="3 Bedrooms",O772,0)</f>
        <v>0</v>
      </c>
      <c r="CD640" s="1855"/>
      <c r="CE640" s="1855"/>
      <c r="CF640" s="1855"/>
      <c r="CG640" s="1855"/>
      <c r="CH640" s="1855">
        <f>IF(J772="4 Bedrooms",O772,0)</f>
        <v>0</v>
      </c>
      <c r="CI640" s="1855"/>
      <c r="CJ640" s="1855"/>
      <c r="CK640" s="1855"/>
      <c r="CL640" s="1855"/>
      <c r="CM640" s="1855">
        <f>IF(J772="5 Bedrooms",O772,0)</f>
        <v>0</v>
      </c>
      <c r="CN640" s="1855"/>
      <c r="CO640" s="1855"/>
      <c r="CP640" s="1855"/>
      <c r="CQ640" s="1855"/>
      <c r="CR640" s="455"/>
      <c r="CS640" s="46"/>
      <c r="CT640" s="46"/>
      <c r="CU640" s="46"/>
      <c r="CV640" s="46"/>
      <c r="CW640" s="46"/>
      <c r="CX640" s="46"/>
      <c r="CY640" s="46"/>
      <c r="CZ640" s="46"/>
      <c r="DA640" s="46"/>
      <c r="DB640" s="46"/>
      <c r="DC640" s="46"/>
      <c r="DD640" s="46"/>
      <c r="DE640" s="46"/>
      <c r="DF640" s="46"/>
      <c r="DG640" s="462"/>
      <c r="DH640" s="462"/>
      <c r="DI640" s="462"/>
      <c r="DJ640" s="462"/>
      <c r="DK640" s="462"/>
      <c r="DL640" s="462"/>
      <c r="DM640" s="462"/>
      <c r="DN640" s="462"/>
      <c r="DO640" s="462"/>
      <c r="DP640" s="462"/>
      <c r="DQ640" s="462"/>
      <c r="DR640" s="462"/>
      <c r="DS640" s="462"/>
      <c r="DT640" s="462"/>
      <c r="DU640" s="462"/>
      <c r="DV640" s="462"/>
      <c r="DW640" s="462"/>
      <c r="DX640" s="1856">
        <f t="shared" si="22"/>
        <v>22.924528301886792</v>
      </c>
      <c r="DY640" s="1856"/>
      <c r="DZ640" s="1856"/>
      <c r="EA640" s="1856"/>
      <c r="EB640" s="1856"/>
      <c r="EC640" s="1856" t="e">
        <f t="shared" si="23"/>
        <v>#VALUE!</v>
      </c>
      <c r="ED640" s="1856"/>
      <c r="EE640" s="1856"/>
      <c r="EF640" s="1856"/>
      <c r="EG640" s="1856"/>
      <c r="EH640" s="1856" t="e">
        <f t="shared" si="24"/>
        <v>#VALUE!</v>
      </c>
      <c r="EI640" s="1856"/>
      <c r="EJ640" s="1856"/>
      <c r="EK640" s="1856"/>
      <c r="EL640" s="1856"/>
      <c r="EM640" s="1856" t="e">
        <f t="shared" si="25"/>
        <v>#VALUE!</v>
      </c>
      <c r="EN640" s="1856"/>
      <c r="EO640" s="1856"/>
      <c r="EP640" s="1856"/>
      <c r="EQ640" s="1856"/>
      <c r="ER640" s="1856" t="e">
        <f t="shared" si="26"/>
        <v>#VALUE!</v>
      </c>
      <c r="ES640" s="1856"/>
      <c r="ET640" s="1856"/>
      <c r="EU640" s="1856"/>
      <c r="EV640" s="1856"/>
      <c r="EW640" s="1856" t="e">
        <f t="shared" si="27"/>
        <v>#VALUE!</v>
      </c>
      <c r="EX640" s="1856"/>
      <c r="EY640" s="1856"/>
      <c r="EZ640" s="1856"/>
      <c r="FA640" s="1856"/>
    </row>
    <row r="641" spans="1:157" ht="12.75">
      <c r="A641" s="462"/>
      <c r="B641" s="62" t="s">
        <v>85</v>
      </c>
      <c r="C641" s="1868" t="s">
        <v>1444</v>
      </c>
      <c r="D641" s="1868"/>
      <c r="E641" s="1868"/>
      <c r="F641" s="1868"/>
      <c r="G641" s="1868"/>
      <c r="H641" s="1868"/>
      <c r="I641" s="1868"/>
      <c r="J641" s="1868"/>
      <c r="K641" s="1868"/>
      <c r="L641" s="1868"/>
      <c r="M641" s="1868"/>
      <c r="N641" s="1912"/>
      <c r="O641" s="1914"/>
      <c r="P641" s="1915"/>
      <c r="Q641" s="1916"/>
      <c r="R641" s="1876"/>
      <c r="S641" s="1877"/>
      <c r="T641" s="1878"/>
      <c r="U641" s="1882">
        <v>0</v>
      </c>
      <c r="V641" s="1883"/>
      <c r="W641" s="1884"/>
      <c r="X641" s="1879" t="s">
        <v>1493</v>
      </c>
      <c r="Y641" s="1880"/>
      <c r="Z641" s="1880"/>
      <c r="AA641" s="1880"/>
      <c r="AB641" s="1881"/>
      <c r="AC641" s="1872"/>
      <c r="AD641" s="1873"/>
      <c r="AE641" s="1874"/>
      <c r="AF641" s="1886"/>
      <c r="AG641" s="1887"/>
      <c r="AH641" s="1887"/>
      <c r="AI641" s="1887"/>
      <c r="AJ641" s="1888"/>
      <c r="AK641" s="1917"/>
      <c r="AL641" s="1918"/>
      <c r="AM641" s="1918"/>
      <c r="AN641" s="1919"/>
      <c r="AO641" s="1875">
        <v>300000</v>
      </c>
      <c r="AP641" s="1875"/>
      <c r="AQ641" s="1875"/>
      <c r="AR641" s="1875"/>
      <c r="AS641" s="1875"/>
      <c r="AT641" s="151"/>
      <c r="AU641" s="151"/>
      <c r="AV641" s="151"/>
      <c r="AW641" s="151"/>
      <c r="AX641" s="151"/>
      <c r="AY641" s="151"/>
      <c r="AZ641" s="46"/>
      <c r="BA641" s="46" t="s">
        <v>1104</v>
      </c>
      <c r="BB641" s="46"/>
      <c r="BC641" s="46"/>
      <c r="BD641" s="46"/>
      <c r="BE641" s="46"/>
      <c r="BF641" s="46"/>
      <c r="BG641" s="46"/>
      <c r="BH641" s="46"/>
      <c r="BI641" s="46"/>
      <c r="BJ641" s="46"/>
      <c r="BK641" s="46"/>
      <c r="BL641" s="46"/>
      <c r="BM641" s="46"/>
      <c r="BN641" s="1849">
        <f>IF(J773="SRO/Studio",O773,0)</f>
        <v>0</v>
      </c>
      <c r="BO641" s="1850"/>
      <c r="BP641" s="1850"/>
      <c r="BQ641" s="1850"/>
      <c r="BR641" s="1851"/>
      <c r="BS641" s="1855">
        <f>IF(J773="1 Bedroom",O773,0)</f>
        <v>0</v>
      </c>
      <c r="BT641" s="1855"/>
      <c r="BU641" s="1855"/>
      <c r="BV641" s="1855"/>
      <c r="BW641" s="1855"/>
      <c r="BX641" s="1855">
        <f>IF(J773="2 Bedrooms",O773,0)</f>
        <v>0</v>
      </c>
      <c r="BY641" s="1855"/>
      <c r="BZ641" s="1855"/>
      <c r="CA641" s="1855"/>
      <c r="CB641" s="1855"/>
      <c r="CC641" s="1855">
        <f>IF(J773="3 Bedrooms",O773,0)</f>
        <v>0</v>
      </c>
      <c r="CD641" s="1855"/>
      <c r="CE641" s="1855"/>
      <c r="CF641" s="1855"/>
      <c r="CG641" s="1855"/>
      <c r="CH641" s="1855">
        <f>IF(J773="4 Bedrooms",O773,0)</f>
        <v>0</v>
      </c>
      <c r="CI641" s="1855"/>
      <c r="CJ641" s="1855"/>
      <c r="CK641" s="1855"/>
      <c r="CL641" s="1855"/>
      <c r="CM641" s="1855">
        <f>IF(J773="5 Bedrooms",O773,0)</f>
        <v>0</v>
      </c>
      <c r="CN641" s="1855"/>
      <c r="CO641" s="1855"/>
      <c r="CP641" s="1855"/>
      <c r="CQ641" s="1855"/>
      <c r="CR641" s="455"/>
      <c r="CS641" s="46"/>
      <c r="CT641" s="46"/>
      <c r="CU641" s="46"/>
      <c r="CV641" s="46"/>
      <c r="CW641" s="46"/>
      <c r="CX641" s="46"/>
      <c r="CY641" s="46"/>
      <c r="CZ641" s="46"/>
      <c r="DA641" s="46"/>
      <c r="DB641" s="46"/>
      <c r="DC641" s="46"/>
      <c r="DD641" s="46"/>
      <c r="DE641" s="46"/>
      <c r="DF641" s="46"/>
      <c r="DG641" s="462"/>
      <c r="DH641" s="462"/>
      <c r="DI641" s="462"/>
      <c r="DJ641" s="462"/>
      <c r="DK641" s="462"/>
      <c r="DL641" s="462"/>
      <c r="DM641" s="462"/>
      <c r="DN641" s="462"/>
      <c r="DO641" s="462"/>
      <c r="DP641" s="462"/>
      <c r="DQ641" s="462"/>
      <c r="DR641" s="462"/>
      <c r="DS641" s="462"/>
      <c r="DT641" s="462"/>
      <c r="DU641" s="462"/>
      <c r="DV641" s="462"/>
      <c r="DW641" s="462"/>
      <c r="DX641" s="1856" t="e">
        <f t="shared" si="22"/>
        <v>#VALUE!</v>
      </c>
      <c r="DY641" s="1856"/>
      <c r="DZ641" s="1856"/>
      <c r="EA641" s="1856"/>
      <c r="EB641" s="1856"/>
      <c r="EC641" s="1856" t="e">
        <f t="shared" si="23"/>
        <v>#VALUE!</v>
      </c>
      <c r="ED641" s="1856"/>
      <c r="EE641" s="1856"/>
      <c r="EF641" s="1856"/>
      <c r="EG641" s="1856"/>
      <c r="EH641" s="1856" t="e">
        <f t="shared" si="24"/>
        <v>#VALUE!</v>
      </c>
      <c r="EI641" s="1856"/>
      <c r="EJ641" s="1856"/>
      <c r="EK641" s="1856"/>
      <c r="EL641" s="1856"/>
      <c r="EM641" s="1856" t="e">
        <f t="shared" si="25"/>
        <v>#VALUE!</v>
      </c>
      <c r="EN641" s="1856"/>
      <c r="EO641" s="1856"/>
      <c r="EP641" s="1856"/>
      <c r="EQ641" s="1856"/>
      <c r="ER641" s="1856" t="e">
        <f t="shared" si="26"/>
        <v>#VALUE!</v>
      </c>
      <c r="ES641" s="1856"/>
      <c r="ET641" s="1856"/>
      <c r="EU641" s="1856"/>
      <c r="EV641" s="1856"/>
      <c r="EW641" s="1856" t="e">
        <f t="shared" si="27"/>
        <v>#VALUE!</v>
      </c>
      <c r="EX641" s="1856"/>
      <c r="EY641" s="1856"/>
      <c r="EZ641" s="1856"/>
      <c r="FA641" s="1856"/>
    </row>
    <row r="642" spans="1:157" ht="12.75">
      <c r="A642" s="462"/>
      <c r="B642" s="62" t="s">
        <v>1445</v>
      </c>
      <c r="C642" s="1868" t="s">
        <v>1498</v>
      </c>
      <c r="D642" s="1868"/>
      <c r="E642" s="1868"/>
      <c r="F642" s="1868"/>
      <c r="G642" s="1868"/>
      <c r="H642" s="1868"/>
      <c r="I642" s="1868"/>
      <c r="J642" s="1868"/>
      <c r="K642" s="1868"/>
      <c r="L642" s="1868"/>
      <c r="M642" s="1868"/>
      <c r="N642" s="1912"/>
      <c r="O642" s="1914"/>
      <c r="P642" s="1915"/>
      <c r="Q642" s="1916"/>
      <c r="R642" s="1876"/>
      <c r="S642" s="1877"/>
      <c r="T642" s="1878"/>
      <c r="U642" s="1882"/>
      <c r="V642" s="1883"/>
      <c r="W642" s="1884"/>
      <c r="X642" s="1879" t="s">
        <v>1494</v>
      </c>
      <c r="Y642" s="1880"/>
      <c r="Z642" s="1880"/>
      <c r="AA642" s="1880"/>
      <c r="AB642" s="1881"/>
      <c r="AC642" s="1872"/>
      <c r="AD642" s="1873"/>
      <c r="AE642" s="1874"/>
      <c r="AF642" s="1886"/>
      <c r="AG642" s="1887"/>
      <c r="AH642" s="1887"/>
      <c r="AI642" s="1887"/>
      <c r="AJ642" s="1888"/>
      <c r="AK642" s="1917"/>
      <c r="AL642" s="1918"/>
      <c r="AM642" s="1918"/>
      <c r="AN642" s="1919"/>
      <c r="AO642" s="1875">
        <v>100</v>
      </c>
      <c r="AP642" s="1875"/>
      <c r="AQ642" s="1875"/>
      <c r="AR642" s="1875"/>
      <c r="AS642" s="1875"/>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9">
        <f>IF(J774="SRO/Studio",O774,0)</f>
        <v>0</v>
      </c>
      <c r="BO642" s="1850"/>
      <c r="BP642" s="1850"/>
      <c r="BQ642" s="1850"/>
      <c r="BR642" s="1851"/>
      <c r="BS642" s="1855">
        <f>IF(J774="1 Bedroom",O774,0)</f>
        <v>0</v>
      </c>
      <c r="BT642" s="1855"/>
      <c r="BU642" s="1855"/>
      <c r="BV642" s="1855"/>
      <c r="BW642" s="1855"/>
      <c r="BX642" s="1855">
        <f>IF(J774="2 Bedrooms",O774,0)</f>
        <v>0</v>
      </c>
      <c r="BY642" s="1855"/>
      <c r="BZ642" s="1855"/>
      <c r="CA642" s="1855"/>
      <c r="CB642" s="1855"/>
      <c r="CC642" s="1855">
        <f>IF(J774="3 Bedrooms",O774,0)</f>
        <v>0</v>
      </c>
      <c r="CD642" s="1855"/>
      <c r="CE642" s="1855"/>
      <c r="CF642" s="1855"/>
      <c r="CG642" s="1855"/>
      <c r="CH642" s="1855">
        <f>IF(J774="4 Bedrooms",O774,0)</f>
        <v>0</v>
      </c>
      <c r="CI642" s="1855"/>
      <c r="CJ642" s="1855"/>
      <c r="CK642" s="1855"/>
      <c r="CL642" s="1855"/>
      <c r="CM642" s="1855">
        <f>IF(J774="5 Bedrooms",O774,0)</f>
        <v>0</v>
      </c>
      <c r="CN642" s="1855"/>
      <c r="CO642" s="1855"/>
      <c r="CP642" s="1855"/>
      <c r="CQ642" s="1855"/>
      <c r="CR642" s="455"/>
      <c r="CS642" s="462"/>
      <c r="CT642" s="462"/>
      <c r="CU642" s="462"/>
      <c r="CV642" s="46"/>
      <c r="CW642" s="46"/>
      <c r="CX642" s="46"/>
      <c r="CY642" s="46"/>
      <c r="CZ642" s="46"/>
      <c r="DA642" s="46"/>
      <c r="DB642" s="46"/>
      <c r="DC642" s="46"/>
      <c r="DD642" s="46"/>
      <c r="DE642" s="46"/>
      <c r="DF642" s="46"/>
      <c r="DG642" s="462"/>
      <c r="DH642" s="462"/>
      <c r="DI642" s="462"/>
      <c r="DJ642" s="462"/>
      <c r="DK642" s="462"/>
      <c r="DL642" s="462"/>
      <c r="DM642" s="462"/>
      <c r="DN642" s="462"/>
      <c r="DO642" s="462"/>
      <c r="DP642" s="462"/>
      <c r="DQ642" s="462"/>
      <c r="DR642" s="462"/>
      <c r="DS642" s="462"/>
      <c r="DT642" s="462"/>
      <c r="DU642" s="462"/>
      <c r="DV642" s="462"/>
      <c r="DW642" s="462"/>
      <c r="DX642" s="1856" t="e">
        <f t="shared" si="22"/>
        <v>#VALUE!</v>
      </c>
      <c r="DY642" s="1856"/>
      <c r="DZ642" s="1856"/>
      <c r="EA642" s="1856"/>
      <c r="EB642" s="1856"/>
      <c r="EC642" s="1856" t="e">
        <f t="shared" si="23"/>
        <v>#VALUE!</v>
      </c>
      <c r="ED642" s="1856"/>
      <c r="EE642" s="1856"/>
      <c r="EF642" s="1856"/>
      <c r="EG642" s="1856"/>
      <c r="EH642" s="1856" t="e">
        <f t="shared" si="24"/>
        <v>#VALUE!</v>
      </c>
      <c r="EI642" s="1856"/>
      <c r="EJ642" s="1856"/>
      <c r="EK642" s="1856"/>
      <c r="EL642" s="1856"/>
      <c r="EM642" s="1856" t="e">
        <f t="shared" si="25"/>
        <v>#VALUE!</v>
      </c>
      <c r="EN642" s="1856"/>
      <c r="EO642" s="1856"/>
      <c r="EP642" s="1856"/>
      <c r="EQ642" s="1856"/>
      <c r="ER642" s="1856" t="e">
        <f t="shared" si="26"/>
        <v>#VALUE!</v>
      </c>
      <c r="ES642" s="1856"/>
      <c r="ET642" s="1856"/>
      <c r="EU642" s="1856"/>
      <c r="EV642" s="1856"/>
      <c r="EW642" s="1856" t="e">
        <f t="shared" si="27"/>
        <v>#VALUE!</v>
      </c>
      <c r="EX642" s="1856"/>
      <c r="EY642" s="1856"/>
      <c r="EZ642" s="1856"/>
      <c r="FA642" s="1856"/>
    </row>
    <row r="643" spans="1:157" ht="12.75">
      <c r="A643" s="462"/>
      <c r="B643" s="62" t="s">
        <v>1447</v>
      </c>
      <c r="C643" s="1868"/>
      <c r="D643" s="1868"/>
      <c r="E643" s="1868"/>
      <c r="F643" s="1868"/>
      <c r="G643" s="1868"/>
      <c r="H643" s="1868"/>
      <c r="I643" s="1868"/>
      <c r="J643" s="1868"/>
      <c r="K643" s="1868"/>
      <c r="L643" s="1868"/>
      <c r="M643" s="1868"/>
      <c r="N643" s="1912"/>
      <c r="O643" s="1914"/>
      <c r="P643" s="1915"/>
      <c r="Q643" s="1916"/>
      <c r="R643" s="1876"/>
      <c r="S643" s="1877"/>
      <c r="T643" s="1878"/>
      <c r="U643" s="1882"/>
      <c r="V643" s="1883"/>
      <c r="W643" s="1884"/>
      <c r="X643" s="1879" t="s">
        <v>1494</v>
      </c>
      <c r="Y643" s="1880"/>
      <c r="Z643" s="1880"/>
      <c r="AA643" s="1880"/>
      <c r="AB643" s="1881"/>
      <c r="AC643" s="1872"/>
      <c r="AD643" s="1873"/>
      <c r="AE643" s="1874"/>
      <c r="AF643" s="1886"/>
      <c r="AG643" s="1887"/>
      <c r="AH643" s="1887"/>
      <c r="AI643" s="1887"/>
      <c r="AJ643" s="1888"/>
      <c r="AK643" s="1917"/>
      <c r="AL643" s="1918"/>
      <c r="AM643" s="1918"/>
      <c r="AN643" s="1919"/>
      <c r="AO643" s="1875"/>
      <c r="AP643" s="1875"/>
      <c r="AQ643" s="1875"/>
      <c r="AR643" s="1875"/>
      <c r="AS643" s="1875"/>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9">
        <f>IF(J775="SRO/Studio",O775,0)</f>
        <v>0</v>
      </c>
      <c r="BO643" s="1850"/>
      <c r="BP643" s="1850"/>
      <c r="BQ643" s="1850"/>
      <c r="BR643" s="1851"/>
      <c r="BS643" s="1855">
        <f>IF(J775="1 Bedroom",O775,0)</f>
        <v>0</v>
      </c>
      <c r="BT643" s="1855"/>
      <c r="BU643" s="1855"/>
      <c r="BV643" s="1855"/>
      <c r="BW643" s="1855"/>
      <c r="BX643" s="1855">
        <f>IF(J775="2 Bedrooms",O775,0)</f>
        <v>0</v>
      </c>
      <c r="BY643" s="1855"/>
      <c r="BZ643" s="1855"/>
      <c r="CA643" s="1855"/>
      <c r="CB643" s="1855"/>
      <c r="CC643" s="1855">
        <f>IF(J775="3 Bedrooms",O775,0)</f>
        <v>0</v>
      </c>
      <c r="CD643" s="1855"/>
      <c r="CE643" s="1855"/>
      <c r="CF643" s="1855"/>
      <c r="CG643" s="1855"/>
      <c r="CH643" s="1855">
        <f>IF(J775="4 Bedrooms",O775,0)</f>
        <v>0</v>
      </c>
      <c r="CI643" s="1855"/>
      <c r="CJ643" s="1855"/>
      <c r="CK643" s="1855"/>
      <c r="CL643" s="1855"/>
      <c r="CM643" s="1855">
        <f>IF(J775="5 Bedrooms",O775,0)</f>
        <v>0</v>
      </c>
      <c r="CN643" s="1855"/>
      <c r="CO643" s="1855"/>
      <c r="CP643" s="1855"/>
      <c r="CQ643" s="1855"/>
      <c r="CS643" s="462"/>
      <c r="CT643" s="462"/>
      <c r="CU643" s="462"/>
      <c r="CV643" s="46"/>
      <c r="CW643" s="46"/>
      <c r="CX643" s="46"/>
      <c r="CY643" s="46"/>
      <c r="CZ643" s="46"/>
      <c r="DA643" s="46"/>
      <c r="DB643" s="46"/>
      <c r="DC643" s="46"/>
      <c r="DD643" s="46"/>
      <c r="DE643" s="46"/>
      <c r="DF643" s="46"/>
      <c r="DG643" s="462"/>
      <c r="DH643" s="462"/>
      <c r="DI643" s="462"/>
      <c r="DJ643" s="462"/>
      <c r="DK643" s="462"/>
      <c r="DL643" s="462"/>
      <c r="DM643" s="462"/>
      <c r="DN643" s="462"/>
      <c r="DO643" s="462"/>
      <c r="DP643" s="462"/>
      <c r="DQ643" s="462"/>
      <c r="DR643" s="462"/>
      <c r="DS643" s="462"/>
      <c r="DT643" s="462"/>
      <c r="DU643" s="462"/>
      <c r="DV643" s="462"/>
      <c r="DW643" s="462"/>
      <c r="DX643" s="1856" t="e">
        <f t="shared" si="22"/>
        <v>#VALUE!</v>
      </c>
      <c r="DY643" s="1856"/>
      <c r="DZ643" s="1856"/>
      <c r="EA643" s="1856"/>
      <c r="EB643" s="1856"/>
      <c r="EC643" s="1856" t="e">
        <f t="shared" si="23"/>
        <v>#VALUE!</v>
      </c>
      <c r="ED643" s="1856"/>
      <c r="EE643" s="1856"/>
      <c r="EF643" s="1856"/>
      <c r="EG643" s="1856"/>
      <c r="EH643" s="1856" t="e">
        <f t="shared" si="24"/>
        <v>#VALUE!</v>
      </c>
      <c r="EI643" s="1856"/>
      <c r="EJ643" s="1856"/>
      <c r="EK643" s="1856"/>
      <c r="EL643" s="1856"/>
      <c r="EM643" s="1856" t="e">
        <f t="shared" si="25"/>
        <v>#VALUE!</v>
      </c>
      <c r="EN643" s="1856"/>
      <c r="EO643" s="1856"/>
      <c r="EP643" s="1856"/>
      <c r="EQ643" s="1856"/>
      <c r="ER643" s="1856" t="e">
        <f t="shared" si="26"/>
        <v>#VALUE!</v>
      </c>
      <c r="ES643" s="1856"/>
      <c r="ET643" s="1856"/>
      <c r="EU643" s="1856"/>
      <c r="EV643" s="1856"/>
      <c r="EW643" s="1856" t="e">
        <f t="shared" si="27"/>
        <v>#VALUE!</v>
      </c>
      <c r="EX643" s="1856"/>
      <c r="EY643" s="1856"/>
      <c r="EZ643" s="1856"/>
      <c r="FA643" s="1856"/>
    </row>
    <row r="644" spans="1:157" ht="13.15">
      <c r="A644" s="462"/>
      <c r="B644" s="62" t="s">
        <v>1449</v>
      </c>
      <c r="C644" s="1868"/>
      <c r="D644" s="1868"/>
      <c r="E644" s="1868"/>
      <c r="F644" s="1868"/>
      <c r="G644" s="1868"/>
      <c r="H644" s="1868"/>
      <c r="I644" s="1868"/>
      <c r="J644" s="1868"/>
      <c r="K644" s="1868"/>
      <c r="L644" s="1868"/>
      <c r="M644" s="1868"/>
      <c r="N644" s="1912"/>
      <c r="O644" s="1914"/>
      <c r="P644" s="1915"/>
      <c r="Q644" s="1916"/>
      <c r="R644" s="1876"/>
      <c r="S644" s="1877"/>
      <c r="T644" s="1878"/>
      <c r="U644" s="1882"/>
      <c r="V644" s="1883"/>
      <c r="W644" s="1884"/>
      <c r="X644" s="1879" t="s">
        <v>1050</v>
      </c>
      <c r="Y644" s="1880"/>
      <c r="Z644" s="1880"/>
      <c r="AA644" s="1880"/>
      <c r="AB644" s="1881"/>
      <c r="AC644" s="1872"/>
      <c r="AD644" s="1873"/>
      <c r="AE644" s="1874"/>
      <c r="AF644" s="1886"/>
      <c r="AG644" s="1887"/>
      <c r="AH644" s="1887"/>
      <c r="AI644" s="1887"/>
      <c r="AJ644" s="1888"/>
      <c r="AK644" s="1917"/>
      <c r="AL644" s="1918"/>
      <c r="AM644" s="1918"/>
      <c r="AN644" s="1919"/>
      <c r="AO644" s="1875"/>
      <c r="AP644" s="1875"/>
      <c r="AQ644" s="1875"/>
      <c r="AR644" s="1875"/>
      <c r="AS644" s="1875"/>
      <c r="AT644" s="151"/>
      <c r="AU644" s="151"/>
      <c r="AV644" s="151"/>
      <c r="AW644" s="151"/>
      <c r="AX644" s="151"/>
      <c r="AY644" s="151"/>
      <c r="AZ644" s="46"/>
      <c r="BA644" s="46"/>
      <c r="BB644" s="46"/>
      <c r="BC644" s="46"/>
      <c r="BD644" s="46"/>
      <c r="BE644" s="46"/>
      <c r="BF644" s="46"/>
      <c r="BG644" s="46"/>
      <c r="BH644" s="46"/>
      <c r="BI644" s="46"/>
      <c r="BJ644" s="46"/>
      <c r="BK644" s="46"/>
      <c r="BL644" s="46"/>
      <c r="BM644" s="46"/>
      <c r="BN644" s="1852">
        <f>SUM(BN640:BR643)</f>
        <v>0</v>
      </c>
      <c r="BO644" s="1853"/>
      <c r="BP644" s="1853"/>
      <c r="BQ644" s="1853"/>
      <c r="BR644" s="1854"/>
      <c r="BS644" s="1852">
        <f>SUM(BS640:BW643)</f>
        <v>0</v>
      </c>
      <c r="BT644" s="1853"/>
      <c r="BU644" s="1853"/>
      <c r="BV644" s="1853"/>
      <c r="BW644" s="1854"/>
      <c r="BX644" s="1852">
        <f>SUM(BX640:CB643)</f>
        <v>1</v>
      </c>
      <c r="BY644" s="1853"/>
      <c r="BZ644" s="1853"/>
      <c r="CA644" s="1853"/>
      <c r="CB644" s="1854"/>
      <c r="CC644" s="1852">
        <f>SUM(CC640:CG643)</f>
        <v>0</v>
      </c>
      <c r="CD644" s="1853"/>
      <c r="CE644" s="1853"/>
      <c r="CF644" s="1853"/>
      <c r="CG644" s="1854"/>
      <c r="CH644" s="1852">
        <f>SUM(CH640:CL643)</f>
        <v>0</v>
      </c>
      <c r="CI644" s="1853"/>
      <c r="CJ644" s="1853"/>
      <c r="CK644" s="1853"/>
      <c r="CL644" s="1854"/>
      <c r="CM644" s="1852">
        <f>SUM(CM640:CQ643)</f>
        <v>0</v>
      </c>
      <c r="CN644" s="1853"/>
      <c r="CO644" s="1853"/>
      <c r="CP644" s="1853"/>
      <c r="CQ644" s="1854"/>
      <c r="CS644" s="1125">
        <f>BN644+BS644+BX644+CC644+CH644+CM644</f>
        <v>1</v>
      </c>
      <c r="CT644" s="88" t="s">
        <v>1499</v>
      </c>
      <c r="CU644" s="46"/>
      <c r="CV644" s="46"/>
      <c r="CW644" s="46"/>
      <c r="CX644" s="46"/>
      <c r="CY644" s="46"/>
      <c r="CZ644" s="46"/>
      <c r="DA644" s="46"/>
      <c r="DB644" s="46"/>
      <c r="DC644" s="46"/>
      <c r="DD644" s="46"/>
      <c r="DE644" s="46"/>
      <c r="DF644" s="46"/>
      <c r="DG644" s="462"/>
      <c r="DH644" s="462"/>
      <c r="DI644" s="462"/>
      <c r="DJ644" s="462"/>
      <c r="DK644" s="462"/>
      <c r="DL644" s="462"/>
      <c r="DM644" s="462"/>
      <c r="DN644" s="462"/>
      <c r="DO644" s="462"/>
      <c r="DP644" s="462"/>
      <c r="DQ644" s="462"/>
      <c r="DR644" s="462"/>
      <c r="DS644" s="462"/>
      <c r="DT644" s="462"/>
      <c r="DU644" s="462"/>
      <c r="DV644" s="462"/>
      <c r="DW644" s="462"/>
      <c r="DX644" s="1856" t="e">
        <f t="shared" si="22"/>
        <v>#VALUE!</v>
      </c>
      <c r="DY644" s="1856"/>
      <c r="DZ644" s="1856"/>
      <c r="EA644" s="1856"/>
      <c r="EB644" s="1856"/>
      <c r="EC644" s="1856" t="e">
        <f t="shared" si="23"/>
        <v>#VALUE!</v>
      </c>
      <c r="ED644" s="1856"/>
      <c r="EE644" s="1856"/>
      <c r="EF644" s="1856"/>
      <c r="EG644" s="1856"/>
      <c r="EH644" s="1856" t="e">
        <f t="shared" si="24"/>
        <v>#VALUE!</v>
      </c>
      <c r="EI644" s="1856"/>
      <c r="EJ644" s="1856"/>
      <c r="EK644" s="1856"/>
      <c r="EL644" s="1856"/>
      <c r="EM644" s="1856" t="e">
        <f t="shared" si="25"/>
        <v>#VALUE!</v>
      </c>
      <c r="EN644" s="1856"/>
      <c r="EO644" s="1856"/>
      <c r="EP644" s="1856"/>
      <c r="EQ644" s="1856"/>
      <c r="ER644" s="1856" t="e">
        <f t="shared" si="26"/>
        <v>#VALUE!</v>
      </c>
      <c r="ES644" s="1856"/>
      <c r="ET644" s="1856"/>
      <c r="EU644" s="1856"/>
      <c r="EV644" s="1856"/>
      <c r="EW644" s="1856" t="e">
        <f t="shared" si="27"/>
        <v>#VALUE!</v>
      </c>
      <c r="EX644" s="1856"/>
      <c r="EY644" s="1856"/>
      <c r="EZ644" s="1856"/>
      <c r="FA644" s="1856"/>
    </row>
    <row r="645" spans="1:157" ht="13.15">
      <c r="A645" s="462"/>
      <c r="B645" s="62" t="s">
        <v>1450</v>
      </c>
      <c r="C645" s="1868"/>
      <c r="D645" s="1868"/>
      <c r="E645" s="1868"/>
      <c r="F645" s="1868"/>
      <c r="G645" s="1868"/>
      <c r="H645" s="1868"/>
      <c r="I645" s="1868"/>
      <c r="J645" s="1868"/>
      <c r="K645" s="1868"/>
      <c r="L645" s="1868"/>
      <c r="M645" s="1868"/>
      <c r="N645" s="1912"/>
      <c r="O645" s="1914"/>
      <c r="P645" s="1915"/>
      <c r="Q645" s="1916"/>
      <c r="R645" s="1876"/>
      <c r="S645" s="1877"/>
      <c r="T645" s="1878"/>
      <c r="U645" s="1882"/>
      <c r="V645" s="1883"/>
      <c r="W645" s="1884"/>
      <c r="X645" s="1879" t="s">
        <v>1050</v>
      </c>
      <c r="Y645" s="1880"/>
      <c r="Z645" s="1880"/>
      <c r="AA645" s="1880"/>
      <c r="AB645" s="1881"/>
      <c r="AC645" s="1872"/>
      <c r="AD645" s="1873"/>
      <c r="AE645" s="1874"/>
      <c r="AF645" s="1886"/>
      <c r="AG645" s="1887"/>
      <c r="AH645" s="1887"/>
      <c r="AI645" s="1887"/>
      <c r="AJ645" s="1888"/>
      <c r="AK645" s="1917"/>
      <c r="AL645" s="1918"/>
      <c r="AM645" s="1918"/>
      <c r="AN645" s="1919"/>
      <c r="AO645" s="1875"/>
      <c r="AP645" s="1875"/>
      <c r="AQ645" s="1875"/>
      <c r="AR645" s="1875"/>
      <c r="AS645" s="1875"/>
      <c r="AT645" s="151"/>
      <c r="AU645" s="151"/>
      <c r="AV645" s="151"/>
      <c r="AW645" s="151"/>
      <c r="AX645" s="151"/>
      <c r="AY645" s="151"/>
      <c r="AZ645" s="46"/>
      <c r="BA645" s="46"/>
      <c r="BB645" s="46"/>
      <c r="BC645" s="46"/>
      <c r="BD645" s="46"/>
      <c r="BE645" s="46"/>
      <c r="BF645" s="46"/>
      <c r="BG645" s="46"/>
      <c r="BH645" s="46"/>
      <c r="BI645" s="46"/>
      <c r="BJ645" s="46"/>
      <c r="BK645" s="46"/>
      <c r="BL645" s="46"/>
      <c r="BM645" s="46"/>
      <c r="BN645" s="462"/>
      <c r="BO645" s="462"/>
      <c r="BP645" s="462"/>
      <c r="BQ645" s="462"/>
      <c r="BR645" s="1125">
        <f>BN644*1</f>
        <v>0</v>
      </c>
      <c r="BS645" s="46"/>
      <c r="BT645" s="46"/>
      <c r="BU645" s="46"/>
      <c r="BV645" s="46"/>
      <c r="BW645" s="1125">
        <f>BS644*1</f>
        <v>0</v>
      </c>
      <c r="BX645" s="46"/>
      <c r="BY645" s="46"/>
      <c r="BZ645" s="46"/>
      <c r="CA645" s="46"/>
      <c r="CB645" s="1125">
        <f>BX644*2</f>
        <v>2</v>
      </c>
      <c r="CC645" s="46"/>
      <c r="CD645" s="46"/>
      <c r="CE645" s="46"/>
      <c r="CF645" s="46"/>
      <c r="CG645" s="1125">
        <f>CC644*3</f>
        <v>0</v>
      </c>
      <c r="CH645" s="46"/>
      <c r="CI645" s="46"/>
      <c r="CJ645" s="46"/>
      <c r="CK645" s="46"/>
      <c r="CL645" s="1125">
        <f>CH644*4</f>
        <v>0</v>
      </c>
      <c r="CM645" s="46"/>
      <c r="CN645" s="46"/>
      <c r="CO645" s="46"/>
      <c r="CP645" s="46"/>
      <c r="CQ645" s="1125">
        <f>CM644*5</f>
        <v>0</v>
      </c>
      <c r="CS645" s="1125">
        <f>BR645+BW645+CB645+CG645+CL645+CQ645</f>
        <v>2</v>
      </c>
      <c r="CT645" s="88" t="s">
        <v>1500</v>
      </c>
      <c r="CU645" s="46"/>
      <c r="CV645" s="46"/>
      <c r="CW645" s="46"/>
      <c r="CX645" s="46"/>
      <c r="CY645" s="46"/>
      <c r="CZ645" s="46"/>
      <c r="DA645" s="46"/>
      <c r="DB645" s="46"/>
      <c r="DC645" s="46"/>
      <c r="DD645" s="46"/>
      <c r="DE645" s="46"/>
      <c r="DF645" s="46"/>
      <c r="DG645" s="462"/>
      <c r="DH645" s="462"/>
      <c r="DI645" s="462"/>
      <c r="DJ645" s="462"/>
      <c r="DK645" s="462"/>
      <c r="DL645" s="462"/>
      <c r="DM645" s="462"/>
      <c r="DN645" s="462"/>
      <c r="DO645" s="462"/>
      <c r="DP645" s="462"/>
      <c r="DQ645" s="462"/>
      <c r="DR645" s="462"/>
      <c r="DS645" s="462"/>
      <c r="DT645" s="462"/>
      <c r="DU645" s="462"/>
      <c r="DV645" s="462"/>
      <c r="DW645" s="462"/>
      <c r="DX645" s="1856" t="e">
        <f t="shared" si="22"/>
        <v>#VALUE!</v>
      </c>
      <c r="DY645" s="1856"/>
      <c r="DZ645" s="1856"/>
      <c r="EA645" s="1856"/>
      <c r="EB645" s="1856"/>
      <c r="EC645" s="1856" t="e">
        <f t="shared" si="23"/>
        <v>#VALUE!</v>
      </c>
      <c r="ED645" s="1856"/>
      <c r="EE645" s="1856"/>
      <c r="EF645" s="1856"/>
      <c r="EG645" s="1856"/>
      <c r="EH645" s="1856" t="e">
        <f t="shared" si="24"/>
        <v>#VALUE!</v>
      </c>
      <c r="EI645" s="1856"/>
      <c r="EJ645" s="1856"/>
      <c r="EK645" s="1856"/>
      <c r="EL645" s="1856"/>
      <c r="EM645" s="1856" t="e">
        <f t="shared" si="25"/>
        <v>#VALUE!</v>
      </c>
      <c r="EN645" s="1856"/>
      <c r="EO645" s="1856"/>
      <c r="EP645" s="1856"/>
      <c r="EQ645" s="1856"/>
      <c r="ER645" s="1856" t="e">
        <f t="shared" si="26"/>
        <v>#VALUE!</v>
      </c>
      <c r="ES645" s="1856"/>
      <c r="ET645" s="1856"/>
      <c r="EU645" s="1856"/>
      <c r="EV645" s="1856"/>
      <c r="EW645" s="1856" t="e">
        <f t="shared" si="27"/>
        <v>#VALUE!</v>
      </c>
      <c r="EX645" s="1856"/>
      <c r="EY645" s="1856"/>
      <c r="EZ645" s="1856"/>
      <c r="FA645" s="1856"/>
    </row>
    <row r="646" spans="1:157" ht="12.75">
      <c r="A646" s="462"/>
      <c r="B646" s="62" t="s">
        <v>1451</v>
      </c>
      <c r="C646" s="1868"/>
      <c r="D646" s="1868"/>
      <c r="E646" s="1868"/>
      <c r="F646" s="1868"/>
      <c r="G646" s="1868"/>
      <c r="H646" s="1868"/>
      <c r="I646" s="1868"/>
      <c r="J646" s="1868"/>
      <c r="K646" s="1868"/>
      <c r="L646" s="1868"/>
      <c r="M646" s="1868"/>
      <c r="N646" s="1912"/>
      <c r="O646" s="1914"/>
      <c r="P646" s="1915"/>
      <c r="Q646" s="1916"/>
      <c r="R646" s="1876"/>
      <c r="S646" s="1877"/>
      <c r="T646" s="1878"/>
      <c r="U646" s="1882"/>
      <c r="V646" s="1883"/>
      <c r="W646" s="1884"/>
      <c r="X646" s="1879" t="s">
        <v>1050</v>
      </c>
      <c r="Y646" s="1880"/>
      <c r="Z646" s="1880"/>
      <c r="AA646" s="1880"/>
      <c r="AB646" s="1881"/>
      <c r="AC646" s="1872"/>
      <c r="AD646" s="1873"/>
      <c r="AE646" s="1874"/>
      <c r="AF646" s="1886"/>
      <c r="AG646" s="1887"/>
      <c r="AH646" s="1887"/>
      <c r="AI646" s="1887"/>
      <c r="AJ646" s="1888"/>
      <c r="AK646" s="1917"/>
      <c r="AL646" s="1918"/>
      <c r="AM646" s="1918"/>
      <c r="AN646" s="1919"/>
      <c r="AO646" s="1875"/>
      <c r="AP646" s="1875"/>
      <c r="AQ646" s="1875"/>
      <c r="AR646" s="1875"/>
      <c r="AS646" s="1875"/>
      <c r="AT646" s="151"/>
      <c r="AU646" s="151"/>
      <c r="AV646" s="151"/>
      <c r="AW646" s="151"/>
      <c r="AX646" s="151"/>
      <c r="AY646" s="151"/>
      <c r="AZ646" s="46"/>
      <c r="BA646" s="46"/>
      <c r="BB646" s="46"/>
      <c r="BC646" s="46"/>
      <c r="BD646" s="46"/>
      <c r="BE646" s="46"/>
      <c r="BF646" s="46"/>
      <c r="BG646" s="46"/>
      <c r="BH646" s="46"/>
      <c r="BI646" s="46"/>
      <c r="BJ646" s="46"/>
      <c r="BK646" s="46"/>
      <c r="BL646" s="46"/>
      <c r="BM646" s="46"/>
      <c r="BN646" s="462"/>
      <c r="BO646" s="462"/>
      <c r="BP646" s="462"/>
      <c r="BQ646" s="462"/>
      <c r="BR646" s="462"/>
      <c r="BS646" s="462"/>
      <c r="BT646" s="462"/>
      <c r="BU646" s="462"/>
      <c r="BV646" s="462"/>
      <c r="BW646" s="462"/>
      <c r="BX646" s="462"/>
      <c r="BY646" s="462"/>
      <c r="BZ646" s="462"/>
      <c r="CA646" s="462"/>
      <c r="CB646" s="462"/>
      <c r="CC646" s="462"/>
      <c r="CD646" s="462"/>
      <c r="CE646" s="462"/>
      <c r="CF646" s="462"/>
      <c r="CG646" s="462"/>
      <c r="CH646" s="462"/>
      <c r="CI646" s="462"/>
      <c r="CJ646" s="462"/>
      <c r="CK646" s="462"/>
      <c r="CL646" s="462"/>
      <c r="CM646" s="462"/>
      <c r="CN646" s="462"/>
      <c r="CO646" s="462"/>
      <c r="CP646" s="462"/>
      <c r="CQ646" s="462"/>
      <c r="CS646" s="462"/>
      <c r="CT646" s="462"/>
      <c r="CU646" s="462"/>
      <c r="CV646" s="46"/>
      <c r="CW646" s="46"/>
      <c r="CX646" s="46"/>
      <c r="CY646" s="46"/>
      <c r="CZ646" s="46"/>
      <c r="DA646" s="46"/>
      <c r="DB646" s="46"/>
      <c r="DC646" s="46"/>
      <c r="DD646" s="46"/>
      <c r="DE646" s="46"/>
      <c r="DF646" s="46"/>
      <c r="DG646" s="462"/>
      <c r="DH646" s="462"/>
      <c r="DI646" s="462"/>
      <c r="DJ646" s="462"/>
      <c r="DK646" s="462"/>
      <c r="DL646" s="462"/>
      <c r="DM646" s="462"/>
      <c r="DN646" s="462"/>
      <c r="DO646" s="462"/>
      <c r="DP646" s="462"/>
      <c r="DQ646" s="462"/>
      <c r="DR646" s="462"/>
      <c r="DS646" s="462"/>
      <c r="DT646" s="462"/>
      <c r="DU646" s="462"/>
      <c r="DV646" s="462"/>
      <c r="DW646" s="462"/>
      <c r="DX646" s="1856" t="e">
        <f t="shared" si="22"/>
        <v>#VALUE!</v>
      </c>
      <c r="DY646" s="1856"/>
      <c r="DZ646" s="1856"/>
      <c r="EA646" s="1856"/>
      <c r="EB646" s="1856"/>
      <c r="EC646" s="1856" t="e">
        <f t="shared" si="23"/>
        <v>#VALUE!</v>
      </c>
      <c r="ED646" s="1856"/>
      <c r="EE646" s="1856"/>
      <c r="EF646" s="1856"/>
      <c r="EG646" s="1856"/>
      <c r="EH646" s="1856" t="e">
        <f t="shared" si="24"/>
        <v>#VALUE!</v>
      </c>
      <c r="EI646" s="1856"/>
      <c r="EJ646" s="1856"/>
      <c r="EK646" s="1856"/>
      <c r="EL646" s="1856"/>
      <c r="EM646" s="1856" t="e">
        <f t="shared" si="25"/>
        <v>#VALUE!</v>
      </c>
      <c r="EN646" s="1856"/>
      <c r="EO646" s="1856"/>
      <c r="EP646" s="1856"/>
      <c r="EQ646" s="1856"/>
      <c r="ER646" s="1856" t="e">
        <f t="shared" si="26"/>
        <v>#VALUE!</v>
      </c>
      <c r="ES646" s="1856"/>
      <c r="ET646" s="1856"/>
      <c r="EU646" s="1856"/>
      <c r="EV646" s="1856"/>
      <c r="EW646" s="1856" t="e">
        <f t="shared" si="27"/>
        <v>#VALUE!</v>
      </c>
      <c r="EX646" s="1856"/>
      <c r="EY646" s="1856"/>
      <c r="EZ646" s="1856"/>
      <c r="FA646" s="1856"/>
    </row>
    <row r="647" spans="1:157" ht="12.75">
      <c r="A647" s="462"/>
      <c r="B647" s="62" t="s">
        <v>1452</v>
      </c>
      <c r="C647" s="1868"/>
      <c r="D647" s="1868"/>
      <c r="E647" s="1868"/>
      <c r="F647" s="1868"/>
      <c r="G647" s="1868"/>
      <c r="H647" s="1868"/>
      <c r="I647" s="1868"/>
      <c r="J647" s="1868"/>
      <c r="K647" s="1868"/>
      <c r="L647" s="1868"/>
      <c r="M647" s="1868"/>
      <c r="N647" s="1912"/>
      <c r="O647" s="1914"/>
      <c r="P647" s="1915"/>
      <c r="Q647" s="1916"/>
      <c r="R647" s="1876"/>
      <c r="S647" s="1877"/>
      <c r="T647" s="1878"/>
      <c r="U647" s="1882"/>
      <c r="V647" s="1883"/>
      <c r="W647" s="1884"/>
      <c r="X647" s="1879" t="s">
        <v>1050</v>
      </c>
      <c r="Y647" s="1880"/>
      <c r="Z647" s="1880"/>
      <c r="AA647" s="1880"/>
      <c r="AB647" s="1881"/>
      <c r="AC647" s="1872"/>
      <c r="AD647" s="1873"/>
      <c r="AE647" s="1874"/>
      <c r="AF647" s="1886"/>
      <c r="AG647" s="1887"/>
      <c r="AH647" s="1887"/>
      <c r="AI647" s="1887"/>
      <c r="AJ647" s="1888"/>
      <c r="AK647" s="1917"/>
      <c r="AL647" s="1918"/>
      <c r="AM647" s="1918"/>
      <c r="AN647" s="1919"/>
      <c r="AO647" s="1875"/>
      <c r="AP647" s="1875"/>
      <c r="AQ647" s="1875"/>
      <c r="AR647" s="1875"/>
      <c r="AS647" s="1875"/>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1501</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1502</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2"/>
      <c r="DX647" s="1856" t="e">
        <f t="shared" si="22"/>
        <v>#VALUE!</v>
      </c>
      <c r="DY647" s="1856"/>
      <c r="DZ647" s="1856"/>
      <c r="EA647" s="1856"/>
      <c r="EB647" s="1856"/>
      <c r="EC647" s="1856" t="e">
        <f t="shared" si="23"/>
        <v>#VALUE!</v>
      </c>
      <c r="ED647" s="1856"/>
      <c r="EE647" s="1856"/>
      <c r="EF647" s="1856"/>
      <c r="EG647" s="1856"/>
      <c r="EH647" s="1856" t="e">
        <f t="shared" si="24"/>
        <v>#VALUE!</v>
      </c>
      <c r="EI647" s="1856"/>
      <c r="EJ647" s="1856"/>
      <c r="EK647" s="1856"/>
      <c r="EL647" s="1856"/>
      <c r="EM647" s="1856" t="e">
        <f t="shared" si="25"/>
        <v>#VALUE!</v>
      </c>
      <c r="EN647" s="1856"/>
      <c r="EO647" s="1856"/>
      <c r="EP647" s="1856"/>
      <c r="EQ647" s="1856"/>
      <c r="ER647" s="1856" t="e">
        <f t="shared" si="26"/>
        <v>#VALUE!</v>
      </c>
      <c r="ES647" s="1856"/>
      <c r="ET647" s="1856"/>
      <c r="EU647" s="1856"/>
      <c r="EV647" s="1856"/>
      <c r="EW647" s="1856" t="e">
        <f t="shared" si="27"/>
        <v>#VALUE!</v>
      </c>
      <c r="EX647" s="1856"/>
      <c r="EY647" s="1856"/>
      <c r="EZ647" s="1856"/>
      <c r="FA647" s="1856"/>
    </row>
    <row r="648" spans="1:157" ht="12.75">
      <c r="A648" s="462"/>
      <c r="B648" s="62" t="s">
        <v>1453</v>
      </c>
      <c r="C648" s="1868"/>
      <c r="D648" s="1868"/>
      <c r="E648" s="1868"/>
      <c r="F648" s="1868"/>
      <c r="G648" s="1868"/>
      <c r="H648" s="1868"/>
      <c r="I648" s="1868"/>
      <c r="J648" s="1868"/>
      <c r="K648" s="1868"/>
      <c r="L648" s="1868"/>
      <c r="M648" s="1868"/>
      <c r="N648" s="1912"/>
      <c r="O648" s="1914"/>
      <c r="P648" s="1915"/>
      <c r="Q648" s="1916"/>
      <c r="R648" s="1876"/>
      <c r="S648" s="1877"/>
      <c r="T648" s="1878"/>
      <c r="U648" s="1882"/>
      <c r="V648" s="1883"/>
      <c r="W648" s="1884"/>
      <c r="X648" s="1879" t="s">
        <v>1050</v>
      </c>
      <c r="Y648" s="1880"/>
      <c r="Z648" s="1880"/>
      <c r="AA648" s="1880"/>
      <c r="AB648" s="1881"/>
      <c r="AC648" s="1872"/>
      <c r="AD648" s="1873"/>
      <c r="AE648" s="1874"/>
      <c r="AF648" s="1886"/>
      <c r="AG648" s="1887"/>
      <c r="AH648" s="1887"/>
      <c r="AI648" s="1887"/>
      <c r="AJ648" s="1888"/>
      <c r="AK648" s="1917"/>
      <c r="AL648" s="1918"/>
      <c r="AM648" s="1918"/>
      <c r="AN648" s="1919"/>
      <c r="AO648" s="1875"/>
      <c r="AP648" s="1875"/>
      <c r="AQ648" s="1875"/>
      <c r="AR648" s="1875"/>
      <c r="AS648" s="1875"/>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9">
        <f t="shared" ref="BN648:BN657" si="28">IF(J786="SRO/Studio",O786,0)</f>
        <v>0</v>
      </c>
      <c r="BO648" s="1850"/>
      <c r="BP648" s="1850"/>
      <c r="BQ648" s="1850"/>
      <c r="BR648" s="1851"/>
      <c r="BS648" s="1855">
        <f t="shared" ref="BS648:BS657" si="29">IF(J786="1 Bedroom",O786,0)</f>
        <v>0</v>
      </c>
      <c r="BT648" s="1855"/>
      <c r="BU648" s="1855"/>
      <c r="BV648" s="1855"/>
      <c r="BW648" s="1855"/>
      <c r="BX648" s="1855">
        <f t="shared" ref="BX648:BX657" si="30">IF(J786="2 Bedrooms",O786,0)</f>
        <v>0</v>
      </c>
      <c r="BY648" s="1855"/>
      <c r="BZ648" s="1855"/>
      <c r="CA648" s="1855"/>
      <c r="CB648" s="1855"/>
      <c r="CC648" s="1855">
        <f t="shared" ref="CC648:CC657" si="31">IF(J786="3 Bedrooms",O786,0)</f>
        <v>0</v>
      </c>
      <c r="CD648" s="1855"/>
      <c r="CE648" s="1855"/>
      <c r="CF648" s="1855"/>
      <c r="CG648" s="1855"/>
      <c r="CH648" s="1855">
        <f t="shared" ref="CH648:CH657" si="32">IF(J786="4 Bedrooms",O786,0)</f>
        <v>0</v>
      </c>
      <c r="CI648" s="1855"/>
      <c r="CJ648" s="1855"/>
      <c r="CK648" s="1855"/>
      <c r="CL648" s="1855"/>
      <c r="CM648" s="1855">
        <f t="shared" ref="CM648:CM657" si="33">IF(J786="5 Bedrooms",O786,0)</f>
        <v>0</v>
      </c>
      <c r="CN648" s="1855"/>
      <c r="CO648" s="1855"/>
      <c r="CP648" s="1855"/>
      <c r="CQ648" s="1855"/>
      <c r="CR648" s="455"/>
      <c r="CS648" s="1849">
        <f>IF(AND(BN648&gt;=1,AH786&gt;=0.1,AH786&lt;=1),O786,0)</f>
        <v>0</v>
      </c>
      <c r="CT648" s="1850"/>
      <c r="CU648" s="1850"/>
      <c r="CV648" s="1850"/>
      <c r="CW648" s="1851"/>
      <c r="CX648" s="1849">
        <f>IF(AND(BS648&gt;=1,AH786&gt;=0.1,AH786&lt;=1),O786,0)</f>
        <v>0</v>
      </c>
      <c r="CY648" s="1850"/>
      <c r="CZ648" s="1850"/>
      <c r="DA648" s="1850"/>
      <c r="DB648" s="1851"/>
      <c r="DC648" s="1849">
        <f>IF(AND(BX648&gt;=1,AH786&gt;=0.1,AH786&lt;=1),O786,0)</f>
        <v>0</v>
      </c>
      <c r="DD648" s="1850"/>
      <c r="DE648" s="1850"/>
      <c r="DF648" s="1850"/>
      <c r="DG648" s="1851"/>
      <c r="DH648" s="1849">
        <f>IF(AND(CC648&gt;=1,AH786&gt;=0.1,AH786&lt;=1),O786,0)</f>
        <v>0</v>
      </c>
      <c r="DI648" s="1850"/>
      <c r="DJ648" s="1850"/>
      <c r="DK648" s="1850"/>
      <c r="DL648" s="1851"/>
      <c r="DM648" s="1849">
        <f>IF(AND(CH648&gt;=1,AH786&gt;=0.1,AH786&lt;=1),O786,0)</f>
        <v>0</v>
      </c>
      <c r="DN648" s="1850"/>
      <c r="DO648" s="1850"/>
      <c r="DP648" s="1850"/>
      <c r="DQ648" s="1851"/>
      <c r="DR648" s="1849">
        <f>IF(AND(CM648&gt;=1,AH786&gt;=0.1,AH786&lt;=1),O786,0)</f>
        <v>0</v>
      </c>
      <c r="DS648" s="1850"/>
      <c r="DT648" s="1850"/>
      <c r="DU648" s="1850"/>
      <c r="DV648" s="1851"/>
      <c r="DW648" s="462"/>
      <c r="DX648" s="1856" t="e">
        <f t="shared" si="22"/>
        <v>#VALUE!</v>
      </c>
      <c r="DY648" s="1856"/>
      <c r="DZ648" s="1856"/>
      <c r="EA648" s="1856"/>
      <c r="EB648" s="1856"/>
      <c r="EC648" s="1856" t="e">
        <f t="shared" si="23"/>
        <v>#VALUE!</v>
      </c>
      <c r="ED648" s="1856"/>
      <c r="EE648" s="1856"/>
      <c r="EF648" s="1856"/>
      <c r="EG648" s="1856"/>
      <c r="EH648" s="1856" t="e">
        <f t="shared" si="24"/>
        <v>#VALUE!</v>
      </c>
      <c r="EI648" s="1856"/>
      <c r="EJ648" s="1856"/>
      <c r="EK648" s="1856"/>
      <c r="EL648" s="1856"/>
      <c r="EM648" s="1856" t="e">
        <f t="shared" si="25"/>
        <v>#VALUE!</v>
      </c>
      <c r="EN648" s="1856"/>
      <c r="EO648" s="1856"/>
      <c r="EP648" s="1856"/>
      <c r="EQ648" s="1856"/>
      <c r="ER648" s="1856" t="e">
        <f t="shared" si="26"/>
        <v>#VALUE!</v>
      </c>
      <c r="ES648" s="1856"/>
      <c r="ET648" s="1856"/>
      <c r="EU648" s="1856"/>
      <c r="EV648" s="1856"/>
      <c r="EW648" s="1856" t="e">
        <f t="shared" si="27"/>
        <v>#VALUE!</v>
      </c>
      <c r="EX648" s="1856"/>
      <c r="EY648" s="1856"/>
      <c r="EZ648" s="1856"/>
      <c r="FA648" s="1856"/>
    </row>
    <row r="649" spans="1:157" ht="13.15">
      <c r="A649" s="462"/>
      <c r="B649" s="2155" t="s">
        <v>1503</v>
      </c>
      <c r="C649" s="2156"/>
      <c r="D649" s="2156"/>
      <c r="E649" s="2156"/>
      <c r="F649" s="2156"/>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c r="AA649" s="2156"/>
      <c r="AB649" s="2156"/>
      <c r="AC649" s="2156"/>
      <c r="AD649" s="2156"/>
      <c r="AE649" s="2156"/>
      <c r="AF649" s="2156"/>
      <c r="AG649" s="2156"/>
      <c r="AH649" s="2156"/>
      <c r="AI649" s="2156"/>
      <c r="AJ649" s="2156"/>
      <c r="AK649" s="2156"/>
      <c r="AL649" s="2156"/>
      <c r="AM649" s="2156"/>
      <c r="AN649" s="2157"/>
      <c r="AO649" s="2058">
        <f>SUM(AO637:AR648)</f>
        <v>19573018</v>
      </c>
      <c r="AP649" s="2059"/>
      <c r="AQ649" s="2059"/>
      <c r="AR649" s="2059"/>
      <c r="AS649" s="2060"/>
      <c r="AZ649" s="46"/>
      <c r="BA649" s="46"/>
      <c r="BB649" s="46"/>
      <c r="BC649" s="46"/>
      <c r="BD649" s="46"/>
      <c r="BE649" s="46"/>
      <c r="BF649" s="46"/>
      <c r="BG649" s="46"/>
      <c r="BH649" s="46"/>
      <c r="BI649" s="46"/>
      <c r="BJ649" s="46"/>
      <c r="BK649" s="46"/>
      <c r="BL649" s="46"/>
      <c r="BM649" s="46"/>
      <c r="BN649" s="1849">
        <f t="shared" si="28"/>
        <v>0</v>
      </c>
      <c r="BO649" s="1850"/>
      <c r="BP649" s="1850"/>
      <c r="BQ649" s="1850"/>
      <c r="BR649" s="1851"/>
      <c r="BS649" s="1855">
        <f t="shared" si="29"/>
        <v>0</v>
      </c>
      <c r="BT649" s="1855"/>
      <c r="BU649" s="1855"/>
      <c r="BV649" s="1855"/>
      <c r="BW649" s="1855"/>
      <c r="BX649" s="1855">
        <f t="shared" si="30"/>
        <v>0</v>
      </c>
      <c r="BY649" s="1855"/>
      <c r="BZ649" s="1855"/>
      <c r="CA649" s="1855"/>
      <c r="CB649" s="1855"/>
      <c r="CC649" s="1855">
        <f t="shared" si="31"/>
        <v>0</v>
      </c>
      <c r="CD649" s="1855"/>
      <c r="CE649" s="1855"/>
      <c r="CF649" s="1855"/>
      <c r="CG649" s="1855"/>
      <c r="CH649" s="1855">
        <f t="shared" si="32"/>
        <v>0</v>
      </c>
      <c r="CI649" s="1855"/>
      <c r="CJ649" s="1855"/>
      <c r="CK649" s="1855"/>
      <c r="CL649" s="1855"/>
      <c r="CM649" s="1855">
        <f t="shared" si="33"/>
        <v>0</v>
      </c>
      <c r="CN649" s="1855"/>
      <c r="CO649" s="1855"/>
      <c r="CP649" s="1855"/>
      <c r="CQ649" s="1855"/>
      <c r="CR649" s="455"/>
      <c r="CS649" s="1849">
        <f t="shared" ref="CS649:CS657" si="34">IF(AND(BN649&gt;=1,AH787&gt;=0.1,AH787&lt;=1),O787,0)</f>
        <v>0</v>
      </c>
      <c r="CT649" s="1850"/>
      <c r="CU649" s="1850"/>
      <c r="CV649" s="1850"/>
      <c r="CW649" s="1851"/>
      <c r="CX649" s="1849">
        <f t="shared" ref="CX649:CX657" si="35">IF(AND(BS649&gt;=1,AH787&gt;=0.1,AH787&lt;=1),O787,0)</f>
        <v>0</v>
      </c>
      <c r="CY649" s="1850"/>
      <c r="CZ649" s="1850"/>
      <c r="DA649" s="1850"/>
      <c r="DB649" s="1851"/>
      <c r="DC649" s="1849">
        <f t="shared" ref="DC649:DC657" si="36">IF(AND(BX649&gt;=1,AH787&gt;=0.1,AH787&lt;=1),O787,0)</f>
        <v>0</v>
      </c>
      <c r="DD649" s="1850"/>
      <c r="DE649" s="1850"/>
      <c r="DF649" s="1850"/>
      <c r="DG649" s="1851"/>
      <c r="DH649" s="1849">
        <f t="shared" ref="DH649:DH657" si="37">IF(AND(CC649&gt;=1,AH787&gt;=0.1,AH787&lt;=1),O787,0)</f>
        <v>0</v>
      </c>
      <c r="DI649" s="1850"/>
      <c r="DJ649" s="1850"/>
      <c r="DK649" s="1850"/>
      <c r="DL649" s="1851"/>
      <c r="DM649" s="1849">
        <f t="shared" ref="DM649:DM657" si="38">IF(AND(CH649&gt;=1,AH787&gt;=0.1,AH787&lt;=1),O787,0)</f>
        <v>0</v>
      </c>
      <c r="DN649" s="1850"/>
      <c r="DO649" s="1850"/>
      <c r="DP649" s="1850"/>
      <c r="DQ649" s="1851"/>
      <c r="DR649" s="1849">
        <f t="shared" ref="DR649:DR657" si="39">IF(AND(CM649&gt;=1,AH787&gt;=0.1,AH787&lt;=1),O787,0)</f>
        <v>0</v>
      </c>
      <c r="DS649" s="1850"/>
      <c r="DT649" s="1850"/>
      <c r="DU649" s="1850"/>
      <c r="DV649" s="1851"/>
      <c r="DW649" s="462"/>
      <c r="DX649" s="1856" t="e">
        <f t="shared" si="22"/>
        <v>#VALUE!</v>
      </c>
      <c r="DY649" s="1856"/>
      <c r="DZ649" s="1856"/>
      <c r="EA649" s="1856"/>
      <c r="EB649" s="1856"/>
      <c r="EC649" s="1856" t="e">
        <f t="shared" si="23"/>
        <v>#VALUE!</v>
      </c>
      <c r="ED649" s="1856"/>
      <c r="EE649" s="1856"/>
      <c r="EF649" s="1856"/>
      <c r="EG649" s="1856"/>
      <c r="EH649" s="1856" t="e">
        <f t="shared" si="24"/>
        <v>#VALUE!</v>
      </c>
      <c r="EI649" s="1856"/>
      <c r="EJ649" s="1856"/>
      <c r="EK649" s="1856"/>
      <c r="EL649" s="1856"/>
      <c r="EM649" s="1856" t="e">
        <f t="shared" si="25"/>
        <v>#VALUE!</v>
      </c>
      <c r="EN649" s="1856"/>
      <c r="EO649" s="1856"/>
      <c r="EP649" s="1856"/>
      <c r="EQ649" s="1856"/>
      <c r="ER649" s="1856" t="e">
        <f t="shared" si="26"/>
        <v>#VALUE!</v>
      </c>
      <c r="ES649" s="1856"/>
      <c r="ET649" s="1856"/>
      <c r="EU649" s="1856"/>
      <c r="EV649" s="1856"/>
      <c r="EW649" s="1856" t="e">
        <f t="shared" si="27"/>
        <v>#VALUE!</v>
      </c>
      <c r="EX649" s="1856"/>
      <c r="EY649" s="1856"/>
      <c r="EZ649" s="1856"/>
      <c r="FA649" s="1856"/>
    </row>
    <row r="650" spans="1:157" ht="12.75" customHeight="1">
      <c r="A650" s="462"/>
      <c r="B650" s="2155" t="s">
        <v>1504</v>
      </c>
      <c r="C650" s="2156"/>
      <c r="D650" s="2156"/>
      <c r="E650" s="2156"/>
      <c r="F650" s="2156"/>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c r="AA650" s="2156"/>
      <c r="AB650" s="2156"/>
      <c r="AC650" s="2156"/>
      <c r="AD650" s="2156"/>
      <c r="AE650" s="2156"/>
      <c r="AF650" s="2156"/>
      <c r="AG650" s="2156"/>
      <c r="AH650" s="2156"/>
      <c r="AI650" s="2156"/>
      <c r="AJ650" s="2156"/>
      <c r="AK650" s="2156"/>
      <c r="AL650" s="2156"/>
      <c r="AM650" s="2156"/>
      <c r="AN650" s="2157"/>
      <c r="AO650" s="1858">
        <v>13449353</v>
      </c>
      <c r="AP650" s="1859"/>
      <c r="AQ650" s="1859"/>
      <c r="AR650" s="1859"/>
      <c r="AS650" s="1860"/>
      <c r="AZ650" s="46"/>
      <c r="BA650" s="46"/>
      <c r="BB650" s="46"/>
      <c r="BC650" s="46"/>
      <c r="BD650" s="46"/>
      <c r="BE650" s="46"/>
      <c r="BF650" s="46"/>
      <c r="BG650" s="46"/>
      <c r="BH650" s="46"/>
      <c r="BI650" s="46"/>
      <c r="BJ650" s="46"/>
      <c r="BK650" s="46"/>
      <c r="BL650" s="46"/>
      <c r="BM650" s="46"/>
      <c r="BN650" s="1849">
        <f t="shared" si="28"/>
        <v>0</v>
      </c>
      <c r="BO650" s="1850"/>
      <c r="BP650" s="1850"/>
      <c r="BQ650" s="1850"/>
      <c r="BR650" s="1851"/>
      <c r="BS650" s="1855">
        <f t="shared" si="29"/>
        <v>0</v>
      </c>
      <c r="BT650" s="1855"/>
      <c r="BU650" s="1855"/>
      <c r="BV650" s="1855"/>
      <c r="BW650" s="1855"/>
      <c r="BX650" s="1855">
        <f t="shared" si="30"/>
        <v>0</v>
      </c>
      <c r="BY650" s="1855"/>
      <c r="BZ650" s="1855"/>
      <c r="CA650" s="1855"/>
      <c r="CB650" s="1855"/>
      <c r="CC650" s="1855">
        <f t="shared" si="31"/>
        <v>0</v>
      </c>
      <c r="CD650" s="1855"/>
      <c r="CE650" s="1855"/>
      <c r="CF650" s="1855"/>
      <c r="CG650" s="1855"/>
      <c r="CH650" s="1855">
        <f t="shared" si="32"/>
        <v>0</v>
      </c>
      <c r="CI650" s="1855"/>
      <c r="CJ650" s="1855"/>
      <c r="CK650" s="1855"/>
      <c r="CL650" s="1855"/>
      <c r="CM650" s="1855">
        <f t="shared" si="33"/>
        <v>0</v>
      </c>
      <c r="CN650" s="1855"/>
      <c r="CO650" s="1855"/>
      <c r="CP650" s="1855"/>
      <c r="CQ650" s="1855"/>
      <c r="CR650" s="455"/>
      <c r="CS650" s="1849">
        <f t="shared" si="34"/>
        <v>0</v>
      </c>
      <c r="CT650" s="1850"/>
      <c r="CU650" s="1850"/>
      <c r="CV650" s="1850"/>
      <c r="CW650" s="1851"/>
      <c r="CX650" s="1849">
        <f t="shared" si="35"/>
        <v>0</v>
      </c>
      <c r="CY650" s="1850"/>
      <c r="CZ650" s="1850"/>
      <c r="DA650" s="1850"/>
      <c r="DB650" s="1851"/>
      <c r="DC650" s="1849">
        <f t="shared" si="36"/>
        <v>0</v>
      </c>
      <c r="DD650" s="1850"/>
      <c r="DE650" s="1850"/>
      <c r="DF650" s="1850"/>
      <c r="DG650" s="1851"/>
      <c r="DH650" s="1849">
        <f t="shared" si="37"/>
        <v>0</v>
      </c>
      <c r="DI650" s="1850"/>
      <c r="DJ650" s="1850"/>
      <c r="DK650" s="1850"/>
      <c r="DL650" s="1851"/>
      <c r="DM650" s="1849">
        <f t="shared" si="38"/>
        <v>0</v>
      </c>
      <c r="DN650" s="1850"/>
      <c r="DO650" s="1850"/>
      <c r="DP650" s="1850"/>
      <c r="DQ650" s="1851"/>
      <c r="DR650" s="1849">
        <f t="shared" si="39"/>
        <v>0</v>
      </c>
      <c r="DS650" s="1850"/>
      <c r="DT650" s="1850"/>
      <c r="DU650" s="1850"/>
      <c r="DV650" s="1851"/>
      <c r="DW650" s="462"/>
      <c r="DX650" s="1856" t="e">
        <f t="shared" si="22"/>
        <v>#VALUE!</v>
      </c>
      <c r="DY650" s="1856"/>
      <c r="DZ650" s="1856"/>
      <c r="EA650" s="1856"/>
      <c r="EB650" s="1856"/>
      <c r="EC650" s="1856" t="e">
        <f t="shared" si="23"/>
        <v>#VALUE!</v>
      </c>
      <c r="ED650" s="1856"/>
      <c r="EE650" s="1856"/>
      <c r="EF650" s="1856"/>
      <c r="EG650" s="1856"/>
      <c r="EH650" s="1856" t="e">
        <f t="shared" si="24"/>
        <v>#VALUE!</v>
      </c>
      <c r="EI650" s="1856"/>
      <c r="EJ650" s="1856"/>
      <c r="EK650" s="1856"/>
      <c r="EL650" s="1856"/>
      <c r="EM650" s="1856" t="e">
        <f t="shared" si="25"/>
        <v>#VALUE!</v>
      </c>
      <c r="EN650" s="1856"/>
      <c r="EO650" s="1856"/>
      <c r="EP650" s="1856"/>
      <c r="EQ650" s="1856"/>
      <c r="ER650" s="1856" t="e">
        <f t="shared" si="26"/>
        <v>#VALUE!</v>
      </c>
      <c r="ES650" s="1856"/>
      <c r="ET650" s="1856"/>
      <c r="EU650" s="1856"/>
      <c r="EV650" s="1856"/>
      <c r="EW650" s="1856" t="e">
        <f t="shared" si="27"/>
        <v>#VALUE!</v>
      </c>
      <c r="EX650" s="1856"/>
      <c r="EY650" s="1856"/>
      <c r="EZ650" s="1856"/>
      <c r="FA650" s="1856"/>
    </row>
    <row r="651" spans="1:157" ht="12.75" customHeight="1">
      <c r="A651" s="462"/>
      <c r="B651" s="2241" t="s">
        <v>1505</v>
      </c>
      <c r="C651" s="2242"/>
      <c r="D651" s="2242"/>
      <c r="E651" s="2242"/>
      <c r="F651" s="2242"/>
      <c r="G651" s="2242"/>
      <c r="H651" s="2242"/>
      <c r="I651" s="2242"/>
      <c r="J651" s="2242"/>
      <c r="K651" s="2242"/>
      <c r="L651" s="2242"/>
      <c r="M651" s="2242"/>
      <c r="N651" s="2242"/>
      <c r="O651" s="2242"/>
      <c r="P651" s="2242"/>
      <c r="Q651" s="2242"/>
      <c r="R651" s="2242"/>
      <c r="S651" s="2242"/>
      <c r="T651" s="2242"/>
      <c r="U651" s="2242"/>
      <c r="V651" s="2242"/>
      <c r="W651" s="2242"/>
      <c r="X651" s="2242"/>
      <c r="Y651" s="2242"/>
      <c r="Z651" s="2242"/>
      <c r="AA651" s="2242"/>
      <c r="AB651" s="2242"/>
      <c r="AC651" s="2242"/>
      <c r="AD651" s="2242"/>
      <c r="AE651" s="2242"/>
      <c r="AF651" s="2242"/>
      <c r="AG651" s="2242"/>
      <c r="AH651" s="2242"/>
      <c r="AI651" s="2242"/>
      <c r="AJ651" s="2242"/>
      <c r="AK651" s="2242"/>
      <c r="AL651" s="2242"/>
      <c r="AM651" s="2242"/>
      <c r="AN651" s="2243"/>
      <c r="AO651" s="2058">
        <f>AO649+AO650</f>
        <v>33022371</v>
      </c>
      <c r="AP651" s="2059"/>
      <c r="AQ651" s="2059"/>
      <c r="AR651" s="2059"/>
      <c r="AS651" s="2060"/>
      <c r="AZ651" s="46"/>
      <c r="BA651" s="46"/>
      <c r="BB651" s="46"/>
      <c r="BC651" s="46"/>
      <c r="BD651" s="46"/>
      <c r="BE651" s="46"/>
      <c r="BF651" s="46"/>
      <c r="BG651" s="46"/>
      <c r="BH651" s="46"/>
      <c r="BI651" s="46"/>
      <c r="BJ651" s="46"/>
      <c r="BK651" s="46"/>
      <c r="BL651" s="46"/>
      <c r="BM651" s="46"/>
      <c r="BN651" s="1849">
        <f t="shared" si="28"/>
        <v>0</v>
      </c>
      <c r="BO651" s="1850"/>
      <c r="BP651" s="1850"/>
      <c r="BQ651" s="1850"/>
      <c r="BR651" s="1851"/>
      <c r="BS651" s="1855">
        <f t="shared" si="29"/>
        <v>0</v>
      </c>
      <c r="BT651" s="1855"/>
      <c r="BU651" s="1855"/>
      <c r="BV651" s="1855"/>
      <c r="BW651" s="1855"/>
      <c r="BX651" s="1855">
        <f t="shared" si="30"/>
        <v>0</v>
      </c>
      <c r="BY651" s="1855"/>
      <c r="BZ651" s="1855"/>
      <c r="CA651" s="1855"/>
      <c r="CB651" s="1855"/>
      <c r="CC651" s="1855">
        <f t="shared" si="31"/>
        <v>0</v>
      </c>
      <c r="CD651" s="1855"/>
      <c r="CE651" s="1855"/>
      <c r="CF651" s="1855"/>
      <c r="CG651" s="1855"/>
      <c r="CH651" s="1855">
        <f t="shared" si="32"/>
        <v>0</v>
      </c>
      <c r="CI651" s="1855"/>
      <c r="CJ651" s="1855"/>
      <c r="CK651" s="1855"/>
      <c r="CL651" s="1855"/>
      <c r="CM651" s="1855">
        <f t="shared" si="33"/>
        <v>0</v>
      </c>
      <c r="CN651" s="1855"/>
      <c r="CO651" s="1855"/>
      <c r="CP651" s="1855"/>
      <c r="CQ651" s="1855"/>
      <c r="CR651" s="455"/>
      <c r="CS651" s="1849">
        <f t="shared" si="34"/>
        <v>0</v>
      </c>
      <c r="CT651" s="1850"/>
      <c r="CU651" s="1850"/>
      <c r="CV651" s="1850"/>
      <c r="CW651" s="1851"/>
      <c r="CX651" s="1849">
        <f t="shared" si="35"/>
        <v>0</v>
      </c>
      <c r="CY651" s="1850"/>
      <c r="CZ651" s="1850"/>
      <c r="DA651" s="1850"/>
      <c r="DB651" s="1851"/>
      <c r="DC651" s="1849">
        <f t="shared" si="36"/>
        <v>0</v>
      </c>
      <c r="DD651" s="1850"/>
      <c r="DE651" s="1850"/>
      <c r="DF651" s="1850"/>
      <c r="DG651" s="1851"/>
      <c r="DH651" s="1849">
        <f t="shared" si="37"/>
        <v>0</v>
      </c>
      <c r="DI651" s="1850"/>
      <c r="DJ651" s="1850"/>
      <c r="DK651" s="1850"/>
      <c r="DL651" s="1851"/>
      <c r="DM651" s="1849">
        <f t="shared" si="38"/>
        <v>0</v>
      </c>
      <c r="DN651" s="1850"/>
      <c r="DO651" s="1850"/>
      <c r="DP651" s="1850"/>
      <c r="DQ651" s="1851"/>
      <c r="DR651" s="1849">
        <f t="shared" si="39"/>
        <v>0</v>
      </c>
      <c r="DS651" s="1850"/>
      <c r="DT651" s="1850"/>
      <c r="DU651" s="1850"/>
      <c r="DV651" s="1851"/>
      <c r="DW651" s="462"/>
      <c r="DX651" s="1856" t="e">
        <f t="shared" si="22"/>
        <v>#VALUE!</v>
      </c>
      <c r="DY651" s="1856"/>
      <c r="DZ651" s="1856"/>
      <c r="EA651" s="1856"/>
      <c r="EB651" s="1856"/>
      <c r="EC651" s="1856" t="e">
        <f t="shared" si="23"/>
        <v>#VALUE!</v>
      </c>
      <c r="ED651" s="1856"/>
      <c r="EE651" s="1856"/>
      <c r="EF651" s="1856"/>
      <c r="EG651" s="1856"/>
      <c r="EH651" s="1856" t="e">
        <f t="shared" si="24"/>
        <v>#VALUE!</v>
      </c>
      <c r="EI651" s="1856"/>
      <c r="EJ651" s="1856"/>
      <c r="EK651" s="1856"/>
      <c r="EL651" s="1856"/>
      <c r="EM651" s="1856" t="e">
        <f t="shared" si="25"/>
        <v>#VALUE!</v>
      </c>
      <c r="EN651" s="1856"/>
      <c r="EO651" s="1856"/>
      <c r="EP651" s="1856"/>
      <c r="EQ651" s="1856"/>
      <c r="ER651" s="1856" t="e">
        <f t="shared" si="26"/>
        <v>#VALUE!</v>
      </c>
      <c r="ES651" s="1856"/>
      <c r="ET651" s="1856"/>
      <c r="EU651" s="1856"/>
      <c r="EV651" s="1856"/>
      <c r="EW651" s="1856" t="e">
        <f t="shared" si="27"/>
        <v>#VALUE!</v>
      </c>
      <c r="EX651" s="1856"/>
      <c r="EY651" s="1856"/>
      <c r="EZ651" s="1856"/>
      <c r="FA651" s="1856"/>
    </row>
    <row r="652" spans="1:157" ht="13.15">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2"/>
      <c r="AL652" s="462"/>
      <c r="AZ652" s="46"/>
      <c r="BA652" s="46"/>
      <c r="BB652" s="46"/>
      <c r="BC652" s="46"/>
      <c r="BD652" s="46"/>
      <c r="BE652" s="46"/>
      <c r="BF652" s="46"/>
      <c r="BG652" s="46"/>
      <c r="BH652" s="46"/>
      <c r="BI652" s="46"/>
      <c r="BJ652" s="46"/>
      <c r="BK652" s="46"/>
      <c r="BL652" s="46"/>
      <c r="BM652" s="46"/>
      <c r="BN652" s="1849">
        <f t="shared" si="28"/>
        <v>0</v>
      </c>
      <c r="BO652" s="1850"/>
      <c r="BP652" s="1850"/>
      <c r="BQ652" s="1850"/>
      <c r="BR652" s="1851"/>
      <c r="BS652" s="1855">
        <f t="shared" si="29"/>
        <v>0</v>
      </c>
      <c r="BT652" s="1855"/>
      <c r="BU652" s="1855"/>
      <c r="BV652" s="1855"/>
      <c r="BW652" s="1855"/>
      <c r="BX652" s="1855">
        <f t="shared" si="30"/>
        <v>0</v>
      </c>
      <c r="BY652" s="1855"/>
      <c r="BZ652" s="1855"/>
      <c r="CA652" s="1855"/>
      <c r="CB652" s="1855"/>
      <c r="CC652" s="1855">
        <f t="shared" si="31"/>
        <v>0</v>
      </c>
      <c r="CD652" s="1855"/>
      <c r="CE652" s="1855"/>
      <c r="CF652" s="1855"/>
      <c r="CG652" s="1855"/>
      <c r="CH652" s="1855">
        <f t="shared" si="32"/>
        <v>0</v>
      </c>
      <c r="CI652" s="1855"/>
      <c r="CJ652" s="1855"/>
      <c r="CK652" s="1855"/>
      <c r="CL652" s="1855"/>
      <c r="CM652" s="1855">
        <f t="shared" si="33"/>
        <v>0</v>
      </c>
      <c r="CN652" s="1855"/>
      <c r="CO652" s="1855"/>
      <c r="CP652" s="1855"/>
      <c r="CQ652" s="1855"/>
      <c r="CR652" s="455"/>
      <c r="CS652" s="1849">
        <f t="shared" si="34"/>
        <v>0</v>
      </c>
      <c r="CT652" s="1850"/>
      <c r="CU652" s="1850"/>
      <c r="CV652" s="1850"/>
      <c r="CW652" s="1851"/>
      <c r="CX652" s="1849">
        <f t="shared" si="35"/>
        <v>0</v>
      </c>
      <c r="CY652" s="1850"/>
      <c r="CZ652" s="1850"/>
      <c r="DA652" s="1850"/>
      <c r="DB652" s="1851"/>
      <c r="DC652" s="1849">
        <f t="shared" si="36"/>
        <v>0</v>
      </c>
      <c r="DD652" s="1850"/>
      <c r="DE652" s="1850"/>
      <c r="DF652" s="1850"/>
      <c r="DG652" s="1851"/>
      <c r="DH652" s="1849">
        <f t="shared" si="37"/>
        <v>0</v>
      </c>
      <c r="DI652" s="1850"/>
      <c r="DJ652" s="1850"/>
      <c r="DK652" s="1850"/>
      <c r="DL652" s="1851"/>
      <c r="DM652" s="1849">
        <f t="shared" si="38"/>
        <v>0</v>
      </c>
      <c r="DN652" s="1850"/>
      <c r="DO652" s="1850"/>
      <c r="DP652" s="1850"/>
      <c r="DQ652" s="1851"/>
      <c r="DR652" s="1849">
        <f t="shared" si="39"/>
        <v>0</v>
      </c>
      <c r="DS652" s="1850"/>
      <c r="DT652" s="1850"/>
      <c r="DU652" s="1850"/>
      <c r="DV652" s="1851"/>
      <c r="DW652" s="462"/>
      <c r="DX652" s="1856" t="e">
        <f t="shared" si="22"/>
        <v>#VALUE!</v>
      </c>
      <c r="DY652" s="1856"/>
      <c r="DZ652" s="1856"/>
      <c r="EA652" s="1856"/>
      <c r="EB652" s="1856"/>
      <c r="EC652" s="1856" t="e">
        <f t="shared" si="23"/>
        <v>#VALUE!</v>
      </c>
      <c r="ED652" s="1856"/>
      <c r="EE652" s="1856"/>
      <c r="EF652" s="1856"/>
      <c r="EG652" s="1856"/>
      <c r="EH652" s="1856" t="e">
        <f t="shared" si="24"/>
        <v>#VALUE!</v>
      </c>
      <c r="EI652" s="1856"/>
      <c r="EJ652" s="1856"/>
      <c r="EK652" s="1856"/>
      <c r="EL652" s="1856"/>
      <c r="EM652" s="1856" t="e">
        <f t="shared" si="25"/>
        <v>#VALUE!</v>
      </c>
      <c r="EN652" s="1856"/>
      <c r="EO652" s="1856"/>
      <c r="EP652" s="1856"/>
      <c r="EQ652" s="1856"/>
      <c r="ER652" s="1856" t="e">
        <f t="shared" si="26"/>
        <v>#VALUE!</v>
      </c>
      <c r="ES652" s="1856"/>
      <c r="ET652" s="1856"/>
      <c r="EU652" s="1856"/>
      <c r="EV652" s="1856"/>
      <c r="EW652" s="1856" t="e">
        <f t="shared" si="27"/>
        <v>#VALUE!</v>
      </c>
      <c r="EX652" s="1856"/>
      <c r="EY652" s="1856"/>
      <c r="EZ652" s="1856"/>
      <c r="FA652" s="1856"/>
    </row>
    <row r="653" spans="1:157" ht="12.75">
      <c r="A653" s="63" t="s">
        <v>17</v>
      </c>
      <c r="B653" s="462" t="s">
        <v>1455</v>
      </c>
      <c r="C653" s="462"/>
      <c r="D653" s="462"/>
      <c r="E653" s="462"/>
      <c r="F653" s="462"/>
      <c r="G653" s="1857" t="str">
        <f>C637</f>
        <v>CCRC Permanent Loan</v>
      </c>
      <c r="H653" s="1857"/>
      <c r="I653" s="1857"/>
      <c r="J653" s="1857"/>
      <c r="K653" s="1857"/>
      <c r="L653" s="1857"/>
      <c r="M653" s="1857"/>
      <c r="N653" s="1857"/>
      <c r="O653" s="1857"/>
      <c r="P653" s="1857"/>
      <c r="Q653" s="1857"/>
      <c r="R653" s="1857"/>
      <c r="S653" s="11"/>
      <c r="T653" s="63" t="s">
        <v>30</v>
      </c>
      <c r="U653" s="462" t="s">
        <v>1455</v>
      </c>
      <c r="V653" s="462"/>
      <c r="W653" s="462"/>
      <c r="X653" s="462"/>
      <c r="Y653" s="462"/>
      <c r="Z653" s="1857" t="str">
        <f>C638</f>
        <v>HCIDLA-HHH</v>
      </c>
      <c r="AA653" s="1857"/>
      <c r="AB653" s="1857"/>
      <c r="AC653" s="1857"/>
      <c r="AD653" s="1857"/>
      <c r="AE653" s="1857"/>
      <c r="AF653" s="1857"/>
      <c r="AG653" s="1857"/>
      <c r="AH653" s="1857"/>
      <c r="AI653" s="1857"/>
      <c r="AJ653" s="1857"/>
      <c r="AK653" s="1857"/>
      <c r="AL653" s="462"/>
      <c r="AZ653" s="46"/>
      <c r="BA653" s="46"/>
      <c r="BB653" s="46"/>
      <c r="BC653" s="46"/>
      <c r="BD653" s="46"/>
      <c r="BE653" s="46"/>
      <c r="BF653" s="46"/>
      <c r="BG653" s="46"/>
      <c r="BH653" s="46"/>
      <c r="BI653" s="46"/>
      <c r="BJ653" s="46"/>
      <c r="BK653" s="46"/>
      <c r="BL653" s="46"/>
      <c r="BM653" s="46"/>
      <c r="BN653" s="1849">
        <f t="shared" si="28"/>
        <v>0</v>
      </c>
      <c r="BO653" s="1850"/>
      <c r="BP653" s="1850"/>
      <c r="BQ653" s="1850"/>
      <c r="BR653" s="1851"/>
      <c r="BS653" s="1855">
        <f t="shared" si="29"/>
        <v>0</v>
      </c>
      <c r="BT653" s="1855"/>
      <c r="BU653" s="1855"/>
      <c r="BV653" s="1855"/>
      <c r="BW653" s="1855"/>
      <c r="BX653" s="1855">
        <f t="shared" si="30"/>
        <v>0</v>
      </c>
      <c r="BY653" s="1855"/>
      <c r="BZ653" s="1855"/>
      <c r="CA653" s="1855"/>
      <c r="CB653" s="1855"/>
      <c r="CC653" s="1855">
        <f t="shared" si="31"/>
        <v>0</v>
      </c>
      <c r="CD653" s="1855"/>
      <c r="CE653" s="1855"/>
      <c r="CF653" s="1855"/>
      <c r="CG653" s="1855"/>
      <c r="CH653" s="1855">
        <f t="shared" si="32"/>
        <v>0</v>
      </c>
      <c r="CI653" s="1855"/>
      <c r="CJ653" s="1855"/>
      <c r="CK653" s="1855"/>
      <c r="CL653" s="1855"/>
      <c r="CM653" s="1855">
        <f t="shared" si="33"/>
        <v>0</v>
      </c>
      <c r="CN653" s="1855"/>
      <c r="CO653" s="1855"/>
      <c r="CP653" s="1855"/>
      <c r="CQ653" s="1855"/>
      <c r="CR653" s="455"/>
      <c r="CS653" s="1849">
        <f t="shared" si="34"/>
        <v>0</v>
      </c>
      <c r="CT653" s="1850"/>
      <c r="CU653" s="1850"/>
      <c r="CV653" s="1850"/>
      <c r="CW653" s="1851"/>
      <c r="CX653" s="1849">
        <f t="shared" si="35"/>
        <v>0</v>
      </c>
      <c r="CY653" s="1850"/>
      <c r="CZ653" s="1850"/>
      <c r="DA653" s="1850"/>
      <c r="DB653" s="1851"/>
      <c r="DC653" s="1849">
        <f t="shared" si="36"/>
        <v>0</v>
      </c>
      <c r="DD653" s="1850"/>
      <c r="DE653" s="1850"/>
      <c r="DF653" s="1850"/>
      <c r="DG653" s="1851"/>
      <c r="DH653" s="1849">
        <f t="shared" si="37"/>
        <v>0</v>
      </c>
      <c r="DI653" s="1850"/>
      <c r="DJ653" s="1850"/>
      <c r="DK653" s="1850"/>
      <c r="DL653" s="1851"/>
      <c r="DM653" s="1849">
        <f t="shared" si="38"/>
        <v>0</v>
      </c>
      <c r="DN653" s="1850"/>
      <c r="DO653" s="1850"/>
      <c r="DP653" s="1850"/>
      <c r="DQ653" s="1851"/>
      <c r="DR653" s="1849">
        <f t="shared" si="39"/>
        <v>0</v>
      </c>
      <c r="DS653" s="1850"/>
      <c r="DT653" s="1850"/>
      <c r="DU653" s="1850"/>
      <c r="DV653" s="1851"/>
      <c r="DW653" s="462"/>
      <c r="DX653" s="1856" t="e">
        <f t="shared" si="22"/>
        <v>#VALUE!</v>
      </c>
      <c r="DY653" s="1856"/>
      <c r="DZ653" s="1856"/>
      <c r="EA653" s="1856"/>
      <c r="EB653" s="1856"/>
      <c r="EC653" s="1856" t="e">
        <f t="shared" si="23"/>
        <v>#VALUE!</v>
      </c>
      <c r="ED653" s="1856"/>
      <c r="EE653" s="1856"/>
      <c r="EF653" s="1856"/>
      <c r="EG653" s="1856"/>
      <c r="EH653" s="1856" t="e">
        <f t="shared" si="24"/>
        <v>#VALUE!</v>
      </c>
      <c r="EI653" s="1856"/>
      <c r="EJ653" s="1856"/>
      <c r="EK653" s="1856"/>
      <c r="EL653" s="1856"/>
      <c r="EM653" s="1856" t="e">
        <f t="shared" si="25"/>
        <v>#VALUE!</v>
      </c>
      <c r="EN653" s="1856"/>
      <c r="EO653" s="1856"/>
      <c r="EP653" s="1856"/>
      <c r="EQ653" s="1856"/>
      <c r="ER653" s="1856" t="e">
        <f t="shared" si="26"/>
        <v>#VALUE!</v>
      </c>
      <c r="ES653" s="1856"/>
      <c r="ET653" s="1856"/>
      <c r="EU653" s="1856"/>
      <c r="EV653" s="1856"/>
      <c r="EW653" s="1856" t="e">
        <f t="shared" si="27"/>
        <v>#VALUE!</v>
      </c>
      <c r="EX653" s="1856"/>
      <c r="EY653" s="1856"/>
      <c r="EZ653" s="1856"/>
      <c r="FA653" s="1856"/>
    </row>
    <row r="654" spans="1:157" ht="12.75">
      <c r="A654" s="26"/>
      <c r="B654" s="462" t="s">
        <v>1114</v>
      </c>
      <c r="C654" s="462"/>
      <c r="D654" s="462"/>
      <c r="E654" s="462"/>
      <c r="F654" s="462"/>
      <c r="G654" s="1885" t="s">
        <v>1506</v>
      </c>
      <c r="H654" s="1885"/>
      <c r="I654" s="1885"/>
      <c r="J654" s="1885"/>
      <c r="K654" s="1885"/>
      <c r="L654" s="1885"/>
      <c r="M654" s="1885"/>
      <c r="N654" s="1885"/>
      <c r="O654" s="1885"/>
      <c r="P654" s="1885"/>
      <c r="Q654" s="1885"/>
      <c r="R654" s="1885"/>
      <c r="S654" s="11"/>
      <c r="T654" s="26"/>
      <c r="U654" s="462" t="s">
        <v>1114</v>
      </c>
      <c r="V654" s="462"/>
      <c r="W654" s="462"/>
      <c r="X654" s="462"/>
      <c r="Y654" s="462"/>
      <c r="Z654" s="1885" t="s">
        <v>1457</v>
      </c>
      <c r="AA654" s="1885"/>
      <c r="AB654" s="1885"/>
      <c r="AC654" s="1885"/>
      <c r="AD654" s="1885"/>
      <c r="AE654" s="1885"/>
      <c r="AF654" s="1885"/>
      <c r="AG654" s="1885"/>
      <c r="AH654" s="1885"/>
      <c r="AI654" s="1885"/>
      <c r="AJ654" s="1885"/>
      <c r="AK654" s="1885"/>
      <c r="AL654" s="462"/>
      <c r="AZ654" s="46"/>
      <c r="BA654" s="46"/>
      <c r="BB654" s="46"/>
      <c r="BC654" s="46"/>
      <c r="BD654" s="46"/>
      <c r="BE654" s="46"/>
      <c r="BF654" s="46"/>
      <c r="BG654" s="46"/>
      <c r="BH654" s="46"/>
      <c r="BI654" s="46"/>
      <c r="BJ654" s="46"/>
      <c r="BK654" s="46"/>
      <c r="BL654" s="46"/>
      <c r="BM654" s="46"/>
      <c r="BN654" s="1849">
        <f t="shared" si="28"/>
        <v>0</v>
      </c>
      <c r="BO654" s="1850"/>
      <c r="BP654" s="1850"/>
      <c r="BQ654" s="1850"/>
      <c r="BR654" s="1851"/>
      <c r="BS654" s="1855">
        <f t="shared" si="29"/>
        <v>0</v>
      </c>
      <c r="BT654" s="1855"/>
      <c r="BU654" s="1855"/>
      <c r="BV654" s="1855"/>
      <c r="BW654" s="1855"/>
      <c r="BX654" s="1855">
        <f t="shared" si="30"/>
        <v>0</v>
      </c>
      <c r="BY654" s="1855"/>
      <c r="BZ654" s="1855"/>
      <c r="CA654" s="1855"/>
      <c r="CB654" s="1855"/>
      <c r="CC654" s="1855">
        <f t="shared" si="31"/>
        <v>0</v>
      </c>
      <c r="CD654" s="1855"/>
      <c r="CE654" s="1855"/>
      <c r="CF654" s="1855"/>
      <c r="CG654" s="1855"/>
      <c r="CH654" s="1855">
        <f t="shared" si="32"/>
        <v>0</v>
      </c>
      <c r="CI654" s="1855"/>
      <c r="CJ654" s="1855"/>
      <c r="CK654" s="1855"/>
      <c r="CL654" s="1855"/>
      <c r="CM654" s="1855">
        <f t="shared" si="33"/>
        <v>0</v>
      </c>
      <c r="CN654" s="1855"/>
      <c r="CO654" s="1855"/>
      <c r="CP654" s="1855"/>
      <c r="CQ654" s="1855"/>
      <c r="CR654" s="455"/>
      <c r="CS654" s="1849">
        <f t="shared" si="34"/>
        <v>0</v>
      </c>
      <c r="CT654" s="1850"/>
      <c r="CU654" s="1850"/>
      <c r="CV654" s="1850"/>
      <c r="CW654" s="1851"/>
      <c r="CX654" s="1849">
        <f t="shared" si="35"/>
        <v>0</v>
      </c>
      <c r="CY654" s="1850"/>
      <c r="CZ654" s="1850"/>
      <c r="DA654" s="1850"/>
      <c r="DB654" s="1851"/>
      <c r="DC654" s="1849">
        <f t="shared" si="36"/>
        <v>0</v>
      </c>
      <c r="DD654" s="1850"/>
      <c r="DE654" s="1850"/>
      <c r="DF654" s="1850"/>
      <c r="DG654" s="1851"/>
      <c r="DH654" s="1849">
        <f t="shared" si="37"/>
        <v>0</v>
      </c>
      <c r="DI654" s="1850"/>
      <c r="DJ654" s="1850"/>
      <c r="DK654" s="1850"/>
      <c r="DL654" s="1851"/>
      <c r="DM654" s="1849">
        <f t="shared" si="38"/>
        <v>0</v>
      </c>
      <c r="DN654" s="1850"/>
      <c r="DO654" s="1850"/>
      <c r="DP654" s="1850"/>
      <c r="DQ654" s="1851"/>
      <c r="DR654" s="1849">
        <f t="shared" si="39"/>
        <v>0</v>
      </c>
      <c r="DS654" s="1850"/>
      <c r="DT654" s="1850"/>
      <c r="DU654" s="1850"/>
      <c r="DV654" s="1851"/>
      <c r="DW654" s="462"/>
      <c r="DX654" s="1856" t="e">
        <f t="shared" si="22"/>
        <v>#VALUE!</v>
      </c>
      <c r="DY654" s="1856"/>
      <c r="DZ654" s="1856"/>
      <c r="EA654" s="1856"/>
      <c r="EB654" s="1856"/>
      <c r="EC654" s="1856" t="e">
        <f t="shared" si="23"/>
        <v>#VALUE!</v>
      </c>
      <c r="ED654" s="1856"/>
      <c r="EE654" s="1856"/>
      <c r="EF654" s="1856"/>
      <c r="EG654" s="1856"/>
      <c r="EH654" s="1856" t="e">
        <f t="shared" si="24"/>
        <v>#VALUE!</v>
      </c>
      <c r="EI654" s="1856"/>
      <c r="EJ654" s="1856"/>
      <c r="EK654" s="1856"/>
      <c r="EL654" s="1856"/>
      <c r="EM654" s="1856" t="e">
        <f t="shared" si="25"/>
        <v>#VALUE!</v>
      </c>
      <c r="EN654" s="1856"/>
      <c r="EO654" s="1856"/>
      <c r="EP654" s="1856"/>
      <c r="EQ654" s="1856"/>
      <c r="ER654" s="1856" t="e">
        <f t="shared" si="26"/>
        <v>#VALUE!</v>
      </c>
      <c r="ES654" s="1856"/>
      <c r="ET654" s="1856"/>
      <c r="EU654" s="1856"/>
      <c r="EV654" s="1856"/>
      <c r="EW654" s="1856" t="e">
        <f t="shared" si="27"/>
        <v>#VALUE!</v>
      </c>
      <c r="EX654" s="1856"/>
      <c r="EY654" s="1856"/>
      <c r="EZ654" s="1856"/>
      <c r="FA654" s="1856"/>
    </row>
    <row r="655" spans="1:157" ht="12.75">
      <c r="A655" s="26"/>
      <c r="B655" s="462" t="s">
        <v>987</v>
      </c>
      <c r="C655" s="462"/>
      <c r="D655" s="462"/>
      <c r="E655" s="462"/>
      <c r="F655" s="462"/>
      <c r="G655" s="1885" t="s">
        <v>1507</v>
      </c>
      <c r="H655" s="1885"/>
      <c r="I655" s="1885"/>
      <c r="J655" s="1885"/>
      <c r="K655" s="1885"/>
      <c r="L655" s="1885"/>
      <c r="M655" s="1885"/>
      <c r="N655" s="1885"/>
      <c r="O655" s="1885"/>
      <c r="P655" s="1885"/>
      <c r="Q655" s="1885"/>
      <c r="R655" s="1885"/>
      <c r="S655" s="64"/>
      <c r="T655" s="26"/>
      <c r="U655" s="462" t="s">
        <v>987</v>
      </c>
      <c r="V655" s="462"/>
      <c r="W655" s="462"/>
      <c r="X655" s="462"/>
      <c r="Y655" s="462"/>
      <c r="Z655" s="1869" t="s">
        <v>890</v>
      </c>
      <c r="AA655" s="1869"/>
      <c r="AB655" s="1869"/>
      <c r="AC655" s="1869"/>
      <c r="AD655" s="1869"/>
      <c r="AE655" s="1869"/>
      <c r="AF655" s="1869"/>
      <c r="AG655" s="1869"/>
      <c r="AH655" s="1869"/>
      <c r="AI655" s="1869"/>
      <c r="AJ655" s="1869"/>
      <c r="AK655" s="1869"/>
      <c r="AL655" s="462"/>
      <c r="AZ655" s="46"/>
      <c r="BA655" s="46"/>
      <c r="BB655" s="46"/>
      <c r="BC655" s="46"/>
      <c r="BD655" s="46"/>
      <c r="BE655" s="46"/>
      <c r="BF655" s="46"/>
      <c r="BG655" s="46"/>
      <c r="BH655" s="46"/>
      <c r="BI655" s="46"/>
      <c r="BJ655" s="46"/>
      <c r="BK655" s="46"/>
      <c r="BL655" s="46"/>
      <c r="BM655" s="46"/>
      <c r="BN655" s="1849">
        <f t="shared" si="28"/>
        <v>0</v>
      </c>
      <c r="BO655" s="1850"/>
      <c r="BP655" s="1850"/>
      <c r="BQ655" s="1850"/>
      <c r="BR655" s="1851"/>
      <c r="BS655" s="1855">
        <f t="shared" si="29"/>
        <v>0</v>
      </c>
      <c r="BT655" s="1855"/>
      <c r="BU655" s="1855"/>
      <c r="BV655" s="1855"/>
      <c r="BW655" s="1855"/>
      <c r="BX655" s="1855">
        <f t="shared" si="30"/>
        <v>0</v>
      </c>
      <c r="BY655" s="1855"/>
      <c r="BZ655" s="1855"/>
      <c r="CA655" s="1855"/>
      <c r="CB655" s="1855"/>
      <c r="CC655" s="1855">
        <f t="shared" si="31"/>
        <v>0</v>
      </c>
      <c r="CD655" s="1855"/>
      <c r="CE655" s="1855"/>
      <c r="CF655" s="1855"/>
      <c r="CG655" s="1855"/>
      <c r="CH655" s="1855">
        <f t="shared" si="32"/>
        <v>0</v>
      </c>
      <c r="CI655" s="1855"/>
      <c r="CJ655" s="1855"/>
      <c r="CK655" s="1855"/>
      <c r="CL655" s="1855"/>
      <c r="CM655" s="1855">
        <f t="shared" si="33"/>
        <v>0</v>
      </c>
      <c r="CN655" s="1855"/>
      <c r="CO655" s="1855"/>
      <c r="CP655" s="1855"/>
      <c r="CQ655" s="1855"/>
      <c r="CR655" s="455"/>
      <c r="CS655" s="1849">
        <f t="shared" si="34"/>
        <v>0</v>
      </c>
      <c r="CT655" s="1850"/>
      <c r="CU655" s="1850"/>
      <c r="CV655" s="1850"/>
      <c r="CW655" s="1851"/>
      <c r="CX655" s="1849">
        <f t="shared" si="35"/>
        <v>0</v>
      </c>
      <c r="CY655" s="1850"/>
      <c r="CZ655" s="1850"/>
      <c r="DA655" s="1850"/>
      <c r="DB655" s="1851"/>
      <c r="DC655" s="1849">
        <f t="shared" si="36"/>
        <v>0</v>
      </c>
      <c r="DD655" s="1850"/>
      <c r="DE655" s="1850"/>
      <c r="DF655" s="1850"/>
      <c r="DG655" s="1851"/>
      <c r="DH655" s="1849">
        <f t="shared" si="37"/>
        <v>0</v>
      </c>
      <c r="DI655" s="1850"/>
      <c r="DJ655" s="1850"/>
      <c r="DK655" s="1850"/>
      <c r="DL655" s="1851"/>
      <c r="DM655" s="1849">
        <f t="shared" si="38"/>
        <v>0</v>
      </c>
      <c r="DN655" s="1850"/>
      <c r="DO655" s="1850"/>
      <c r="DP655" s="1850"/>
      <c r="DQ655" s="1851"/>
      <c r="DR655" s="1849">
        <f t="shared" si="39"/>
        <v>0</v>
      </c>
      <c r="DS655" s="1850"/>
      <c r="DT655" s="1850"/>
      <c r="DU655" s="1850"/>
      <c r="DV655" s="1851"/>
      <c r="DW655" s="462"/>
      <c r="DX655" s="1856" t="e">
        <f t="shared" si="22"/>
        <v>#VALUE!</v>
      </c>
      <c r="DY655" s="1856"/>
      <c r="DZ655" s="1856"/>
      <c r="EA655" s="1856"/>
      <c r="EB655" s="1856"/>
      <c r="EC655" s="1856" t="e">
        <f t="shared" si="23"/>
        <v>#VALUE!</v>
      </c>
      <c r="ED655" s="1856"/>
      <c r="EE655" s="1856"/>
      <c r="EF655" s="1856"/>
      <c r="EG655" s="1856"/>
      <c r="EH655" s="1856" t="e">
        <f t="shared" si="24"/>
        <v>#VALUE!</v>
      </c>
      <c r="EI655" s="1856"/>
      <c r="EJ655" s="1856"/>
      <c r="EK655" s="1856"/>
      <c r="EL655" s="1856"/>
      <c r="EM655" s="1856" t="e">
        <f t="shared" si="25"/>
        <v>#VALUE!</v>
      </c>
      <c r="EN655" s="1856"/>
      <c r="EO655" s="1856"/>
      <c r="EP655" s="1856"/>
      <c r="EQ655" s="1856"/>
      <c r="ER655" s="1856" t="e">
        <f t="shared" si="26"/>
        <v>#VALUE!</v>
      </c>
      <c r="ES655" s="1856"/>
      <c r="ET655" s="1856"/>
      <c r="EU655" s="1856"/>
      <c r="EV655" s="1856"/>
      <c r="EW655" s="1856" t="e">
        <f t="shared" si="27"/>
        <v>#VALUE!</v>
      </c>
      <c r="EX655" s="1856"/>
      <c r="EY655" s="1856"/>
      <c r="EZ655" s="1856"/>
      <c r="FA655" s="1856"/>
    </row>
    <row r="656" spans="1:157" ht="12.75">
      <c r="A656" s="26"/>
      <c r="B656" s="462" t="s">
        <v>1458</v>
      </c>
      <c r="C656" s="462"/>
      <c r="D656" s="462"/>
      <c r="E656" s="462"/>
      <c r="F656" s="462"/>
      <c r="G656" s="1885" t="s">
        <v>1508</v>
      </c>
      <c r="H656" s="1885"/>
      <c r="I656" s="1885"/>
      <c r="J656" s="1885"/>
      <c r="K656" s="1885"/>
      <c r="L656" s="1885"/>
      <c r="M656" s="1885"/>
      <c r="N656" s="1885"/>
      <c r="O656" s="1885"/>
      <c r="P656" s="1885"/>
      <c r="Q656" s="1885"/>
      <c r="R656" s="1885"/>
      <c r="S656" s="11"/>
      <c r="T656" s="26"/>
      <c r="U656" s="462" t="s">
        <v>1458</v>
      </c>
      <c r="V656" s="462"/>
      <c r="W656" s="462"/>
      <c r="X656" s="462"/>
      <c r="Y656" s="462"/>
      <c r="Z656" s="1869" t="s">
        <v>1460</v>
      </c>
      <c r="AA656" s="1869"/>
      <c r="AB656" s="1869"/>
      <c r="AC656" s="1869"/>
      <c r="AD656" s="1869"/>
      <c r="AE656" s="1869"/>
      <c r="AF656" s="1869"/>
      <c r="AG656" s="1869"/>
      <c r="AH656" s="1869"/>
      <c r="AI656" s="1869"/>
      <c r="AJ656" s="1869"/>
      <c r="AK656" s="1869"/>
      <c r="AL656" s="462"/>
      <c r="AZ656" s="46"/>
      <c r="BA656" s="46"/>
      <c r="BB656" s="46"/>
      <c r="BC656" s="46"/>
      <c r="BD656" s="46"/>
      <c r="BE656" s="46"/>
      <c r="BF656" s="46"/>
      <c r="BG656" s="46"/>
      <c r="BH656" s="46"/>
      <c r="BI656" s="46"/>
      <c r="BJ656" s="46"/>
      <c r="BK656" s="46"/>
      <c r="BL656" s="46"/>
      <c r="BM656" s="46"/>
      <c r="BN656" s="1849">
        <f t="shared" si="28"/>
        <v>0</v>
      </c>
      <c r="BO656" s="1850"/>
      <c r="BP656" s="1850"/>
      <c r="BQ656" s="1850"/>
      <c r="BR656" s="1851"/>
      <c r="BS656" s="1855">
        <f t="shared" si="29"/>
        <v>0</v>
      </c>
      <c r="BT656" s="1855"/>
      <c r="BU656" s="1855"/>
      <c r="BV656" s="1855"/>
      <c r="BW656" s="1855"/>
      <c r="BX656" s="1855">
        <f t="shared" si="30"/>
        <v>0</v>
      </c>
      <c r="BY656" s="1855"/>
      <c r="BZ656" s="1855"/>
      <c r="CA656" s="1855"/>
      <c r="CB656" s="1855"/>
      <c r="CC656" s="1855">
        <f t="shared" si="31"/>
        <v>0</v>
      </c>
      <c r="CD656" s="1855"/>
      <c r="CE656" s="1855"/>
      <c r="CF656" s="1855"/>
      <c r="CG656" s="1855"/>
      <c r="CH656" s="1855">
        <f t="shared" si="32"/>
        <v>0</v>
      </c>
      <c r="CI656" s="1855"/>
      <c r="CJ656" s="1855"/>
      <c r="CK656" s="1855"/>
      <c r="CL656" s="1855"/>
      <c r="CM656" s="1855">
        <f t="shared" si="33"/>
        <v>0</v>
      </c>
      <c r="CN656" s="1855"/>
      <c r="CO656" s="1855"/>
      <c r="CP656" s="1855"/>
      <c r="CQ656" s="1855"/>
      <c r="CR656" s="455"/>
      <c r="CS656" s="1849">
        <f t="shared" si="34"/>
        <v>0</v>
      </c>
      <c r="CT656" s="1850"/>
      <c r="CU656" s="1850"/>
      <c r="CV656" s="1850"/>
      <c r="CW656" s="1851"/>
      <c r="CX656" s="1849">
        <f t="shared" si="35"/>
        <v>0</v>
      </c>
      <c r="CY656" s="1850"/>
      <c r="CZ656" s="1850"/>
      <c r="DA656" s="1850"/>
      <c r="DB656" s="1851"/>
      <c r="DC656" s="1849">
        <f t="shared" si="36"/>
        <v>0</v>
      </c>
      <c r="DD656" s="1850"/>
      <c r="DE656" s="1850"/>
      <c r="DF656" s="1850"/>
      <c r="DG656" s="1851"/>
      <c r="DH656" s="1849">
        <f t="shared" si="37"/>
        <v>0</v>
      </c>
      <c r="DI656" s="1850"/>
      <c r="DJ656" s="1850"/>
      <c r="DK656" s="1850"/>
      <c r="DL656" s="1851"/>
      <c r="DM656" s="1849">
        <f t="shared" si="38"/>
        <v>0</v>
      </c>
      <c r="DN656" s="1850"/>
      <c r="DO656" s="1850"/>
      <c r="DP656" s="1850"/>
      <c r="DQ656" s="1851"/>
      <c r="DR656" s="1849">
        <f t="shared" si="39"/>
        <v>0</v>
      </c>
      <c r="DS656" s="1850"/>
      <c r="DT656" s="1850"/>
      <c r="DU656" s="1850"/>
      <c r="DV656" s="1851"/>
      <c r="DW656" s="462"/>
      <c r="DX656" s="1856" t="e">
        <f t="shared" si="22"/>
        <v>#VALUE!</v>
      </c>
      <c r="DY656" s="1856"/>
      <c r="DZ656" s="1856"/>
      <c r="EA656" s="1856"/>
      <c r="EB656" s="1856"/>
      <c r="EC656" s="1856" t="e">
        <f t="shared" si="23"/>
        <v>#VALUE!</v>
      </c>
      <c r="ED656" s="1856"/>
      <c r="EE656" s="1856"/>
      <c r="EF656" s="1856"/>
      <c r="EG656" s="1856"/>
      <c r="EH656" s="1856" t="e">
        <f t="shared" si="24"/>
        <v>#VALUE!</v>
      </c>
      <c r="EI656" s="1856"/>
      <c r="EJ656" s="1856"/>
      <c r="EK656" s="1856"/>
      <c r="EL656" s="1856"/>
      <c r="EM656" s="1856" t="e">
        <f t="shared" si="25"/>
        <v>#VALUE!</v>
      </c>
      <c r="EN656" s="1856"/>
      <c r="EO656" s="1856"/>
      <c r="EP656" s="1856"/>
      <c r="EQ656" s="1856"/>
      <c r="ER656" s="1856" t="e">
        <f t="shared" si="26"/>
        <v>#VALUE!</v>
      </c>
      <c r="ES656" s="1856"/>
      <c r="ET656" s="1856"/>
      <c r="EU656" s="1856"/>
      <c r="EV656" s="1856"/>
      <c r="EW656" s="1856" t="e">
        <f t="shared" si="27"/>
        <v>#VALUE!</v>
      </c>
      <c r="EX656" s="1856"/>
      <c r="EY656" s="1856"/>
      <c r="EZ656" s="1856"/>
      <c r="FA656" s="1856"/>
    </row>
    <row r="657" spans="1:157" ht="12.75">
      <c r="A657" s="26"/>
      <c r="B657" s="462" t="s">
        <v>896</v>
      </c>
      <c r="C657" s="462"/>
      <c r="D657" s="462"/>
      <c r="E657" s="462"/>
      <c r="F657" s="462"/>
      <c r="G657" s="1913" t="s">
        <v>1509</v>
      </c>
      <c r="H657" s="1913"/>
      <c r="I657" s="1913"/>
      <c r="J657" s="1913"/>
      <c r="K657" s="1913"/>
      <c r="L657" s="1913"/>
      <c r="M657" s="462"/>
      <c r="N657" s="462"/>
      <c r="O657" s="1463" t="s">
        <v>1123</v>
      </c>
      <c r="P657" s="1868"/>
      <c r="Q657" s="1868"/>
      <c r="R657" s="1868"/>
      <c r="S657" s="13"/>
      <c r="T657" s="26"/>
      <c r="U657" s="462" t="s">
        <v>896</v>
      </c>
      <c r="V657" s="462"/>
      <c r="W657" s="462"/>
      <c r="X657" s="462"/>
      <c r="Y657" s="462"/>
      <c r="Z657" s="1913" t="s">
        <v>1462</v>
      </c>
      <c r="AA657" s="1913"/>
      <c r="AB657" s="1913"/>
      <c r="AC657" s="1913"/>
      <c r="AD657" s="1913"/>
      <c r="AE657" s="1913"/>
      <c r="AF657" s="462"/>
      <c r="AG657" s="462"/>
      <c r="AH657" s="1463" t="s">
        <v>1123</v>
      </c>
      <c r="AI657" s="1868"/>
      <c r="AJ657" s="1868"/>
      <c r="AK657" s="1868"/>
      <c r="AL657" s="462"/>
      <c r="AZ657" s="46"/>
      <c r="BA657" s="46"/>
      <c r="BB657" s="46"/>
      <c r="BC657" s="46"/>
      <c r="BD657" s="46"/>
      <c r="BE657" s="46"/>
      <c r="BF657" s="46"/>
      <c r="BG657" s="46"/>
      <c r="BH657" s="46"/>
      <c r="BI657" s="46"/>
      <c r="BJ657" s="46"/>
      <c r="BK657" s="46"/>
      <c r="BL657" s="46"/>
      <c r="BM657" s="46"/>
      <c r="BN657" s="1849">
        <f t="shared" si="28"/>
        <v>0</v>
      </c>
      <c r="BO657" s="1850"/>
      <c r="BP657" s="1850"/>
      <c r="BQ657" s="1850"/>
      <c r="BR657" s="1851"/>
      <c r="BS657" s="1855">
        <f t="shared" si="29"/>
        <v>0</v>
      </c>
      <c r="BT657" s="1855"/>
      <c r="BU657" s="1855"/>
      <c r="BV657" s="1855"/>
      <c r="BW657" s="1855"/>
      <c r="BX657" s="1855">
        <f t="shared" si="30"/>
        <v>0</v>
      </c>
      <c r="BY657" s="1855"/>
      <c r="BZ657" s="1855"/>
      <c r="CA657" s="1855"/>
      <c r="CB657" s="1855"/>
      <c r="CC657" s="1855">
        <f t="shared" si="31"/>
        <v>0</v>
      </c>
      <c r="CD657" s="1855"/>
      <c r="CE657" s="1855"/>
      <c r="CF657" s="1855"/>
      <c r="CG657" s="1855"/>
      <c r="CH657" s="1855">
        <f t="shared" si="32"/>
        <v>0</v>
      </c>
      <c r="CI657" s="1855"/>
      <c r="CJ657" s="1855"/>
      <c r="CK657" s="1855"/>
      <c r="CL657" s="1855"/>
      <c r="CM657" s="1855">
        <f t="shared" si="33"/>
        <v>0</v>
      </c>
      <c r="CN657" s="1855"/>
      <c r="CO657" s="1855"/>
      <c r="CP657" s="1855"/>
      <c r="CQ657" s="1855"/>
      <c r="CR657" s="455"/>
      <c r="CS657" s="1849">
        <f t="shared" si="34"/>
        <v>0</v>
      </c>
      <c r="CT657" s="1850"/>
      <c r="CU657" s="1850"/>
      <c r="CV657" s="1850"/>
      <c r="CW657" s="1851"/>
      <c r="CX657" s="1849">
        <f t="shared" si="35"/>
        <v>0</v>
      </c>
      <c r="CY657" s="1850"/>
      <c r="CZ657" s="1850"/>
      <c r="DA657" s="1850"/>
      <c r="DB657" s="1851"/>
      <c r="DC657" s="1849">
        <f t="shared" si="36"/>
        <v>0</v>
      </c>
      <c r="DD657" s="1850"/>
      <c r="DE657" s="1850"/>
      <c r="DF657" s="1850"/>
      <c r="DG657" s="1851"/>
      <c r="DH657" s="1849">
        <f t="shared" si="37"/>
        <v>0</v>
      </c>
      <c r="DI657" s="1850"/>
      <c r="DJ657" s="1850"/>
      <c r="DK657" s="1850"/>
      <c r="DL657" s="1851"/>
      <c r="DM657" s="1849">
        <f t="shared" si="38"/>
        <v>0</v>
      </c>
      <c r="DN657" s="1850"/>
      <c r="DO657" s="1850"/>
      <c r="DP657" s="1850"/>
      <c r="DQ657" s="1851"/>
      <c r="DR657" s="1849">
        <f t="shared" si="39"/>
        <v>0</v>
      </c>
      <c r="DS657" s="1850"/>
      <c r="DT657" s="1850"/>
      <c r="DU657" s="1850"/>
      <c r="DV657" s="1851"/>
      <c r="DW657" s="462"/>
      <c r="DX657" s="1856" t="e">
        <f t="shared" si="22"/>
        <v>#VALUE!</v>
      </c>
      <c r="DY657" s="1856"/>
      <c r="DZ657" s="1856"/>
      <c r="EA657" s="1856"/>
      <c r="EB657" s="1856"/>
      <c r="EC657" s="1856" t="e">
        <f t="shared" si="23"/>
        <v>#VALUE!</v>
      </c>
      <c r="ED657" s="1856"/>
      <c r="EE657" s="1856"/>
      <c r="EF657" s="1856"/>
      <c r="EG657" s="1856"/>
      <c r="EH657" s="1856" t="e">
        <f t="shared" si="24"/>
        <v>#VALUE!</v>
      </c>
      <c r="EI657" s="1856"/>
      <c r="EJ657" s="1856"/>
      <c r="EK657" s="1856"/>
      <c r="EL657" s="1856"/>
      <c r="EM657" s="1856" t="e">
        <f t="shared" si="25"/>
        <v>#VALUE!</v>
      </c>
      <c r="EN657" s="1856"/>
      <c r="EO657" s="1856"/>
      <c r="EP657" s="1856"/>
      <c r="EQ657" s="1856"/>
      <c r="ER657" s="1856" t="e">
        <f t="shared" si="26"/>
        <v>#VALUE!</v>
      </c>
      <c r="ES657" s="1856"/>
      <c r="ET657" s="1856"/>
      <c r="EU657" s="1856"/>
      <c r="EV657" s="1856"/>
      <c r="EW657" s="1856" t="e">
        <f t="shared" si="27"/>
        <v>#VALUE!</v>
      </c>
      <c r="EX657" s="1856"/>
      <c r="EY657" s="1856"/>
      <c r="EZ657" s="1856"/>
      <c r="FA657" s="1856"/>
    </row>
    <row r="658" spans="1:157" ht="12.75">
      <c r="A658" s="26"/>
      <c r="B658" s="462" t="s">
        <v>1463</v>
      </c>
      <c r="C658" s="462"/>
      <c r="D658" s="462"/>
      <c r="E658" s="462"/>
      <c r="F658" s="462"/>
      <c r="G658" s="462"/>
      <c r="H658" s="1885" t="s">
        <v>1464</v>
      </c>
      <c r="I658" s="1885"/>
      <c r="J658" s="1885"/>
      <c r="K658" s="1885"/>
      <c r="L658" s="1885"/>
      <c r="M658" s="1885"/>
      <c r="N658" s="1885"/>
      <c r="O658" s="1885"/>
      <c r="P658" s="1885"/>
      <c r="Q658" s="1885"/>
      <c r="R658" s="1885"/>
      <c r="S658" s="11"/>
      <c r="T658" s="26"/>
      <c r="U658" s="462" t="s">
        <v>1463</v>
      </c>
      <c r="V658" s="462"/>
      <c r="W658" s="462"/>
      <c r="X658" s="462"/>
      <c r="Y658" s="462"/>
      <c r="Z658" s="462"/>
      <c r="AA658" s="1885" t="s">
        <v>1465</v>
      </c>
      <c r="AB658" s="1885"/>
      <c r="AC658" s="1885"/>
      <c r="AD658" s="1885"/>
      <c r="AE658" s="1885"/>
      <c r="AF658" s="1885"/>
      <c r="AG658" s="1885"/>
      <c r="AH658" s="1885"/>
      <c r="AI658" s="1885"/>
      <c r="AJ658" s="1885"/>
      <c r="AK658" s="1885"/>
      <c r="AL658" s="462"/>
      <c r="AZ658" s="46"/>
      <c r="BA658" s="46"/>
      <c r="BB658" s="46"/>
      <c r="BC658" s="46"/>
      <c r="BD658" s="46"/>
      <c r="BE658" s="46"/>
      <c r="BF658" s="46"/>
      <c r="BG658" s="46"/>
      <c r="BH658" s="46"/>
      <c r="BI658" s="46"/>
      <c r="BJ658" s="46"/>
      <c r="BK658" s="46"/>
      <c r="BL658" s="46"/>
      <c r="BM658" s="46"/>
      <c r="BN658" s="1852">
        <f>SUM(BN648:BR657)</f>
        <v>0</v>
      </c>
      <c r="BO658" s="1853"/>
      <c r="BP658" s="1853"/>
      <c r="BQ658" s="1853"/>
      <c r="BR658" s="1854"/>
      <c r="BS658" s="1852">
        <f>SUM(BS648:BW657)</f>
        <v>0</v>
      </c>
      <c r="BT658" s="1853"/>
      <c r="BU658" s="1853"/>
      <c r="BV658" s="1853"/>
      <c r="BW658" s="1854"/>
      <c r="BX658" s="1852">
        <f>SUM(BX648:CB657)</f>
        <v>0</v>
      </c>
      <c r="BY658" s="1853"/>
      <c r="BZ658" s="1853"/>
      <c r="CA658" s="1853"/>
      <c r="CB658" s="1854"/>
      <c r="CC658" s="1852">
        <f>SUM(CC648:CG657)</f>
        <v>0</v>
      </c>
      <c r="CD658" s="1853"/>
      <c r="CE658" s="1853"/>
      <c r="CF658" s="1853"/>
      <c r="CG658" s="1854"/>
      <c r="CH658" s="1852">
        <f>SUM(CH648:CL657)</f>
        <v>0</v>
      </c>
      <c r="CI658" s="1853"/>
      <c r="CJ658" s="1853"/>
      <c r="CK658" s="1853"/>
      <c r="CL658" s="1854"/>
      <c r="CM658" s="1852">
        <f>SUM(CM648:CQ657)</f>
        <v>0</v>
      </c>
      <c r="CN658" s="1853"/>
      <c r="CO658" s="1853"/>
      <c r="CP658" s="1853"/>
      <c r="CQ658" s="1854"/>
      <c r="CR658" s="455"/>
      <c r="CS658" s="1871">
        <f>SUM(CS648:CW657)</f>
        <v>0</v>
      </c>
      <c r="CT658" s="1871"/>
      <c r="CU658" s="1871"/>
      <c r="CV658" s="1871"/>
      <c r="CW658" s="1871"/>
      <c r="CX658" s="1871">
        <f>SUM(CX648:DB657)</f>
        <v>0</v>
      </c>
      <c r="CY658" s="1871"/>
      <c r="CZ658" s="1871"/>
      <c r="DA658" s="1871"/>
      <c r="DB658" s="1871"/>
      <c r="DC658" s="1871">
        <f>SUM(DC648:DG657)</f>
        <v>0</v>
      </c>
      <c r="DD658" s="1871"/>
      <c r="DE658" s="1871"/>
      <c r="DF658" s="1871"/>
      <c r="DG658" s="1871"/>
      <c r="DH658" s="1871">
        <f>SUM(DH648:DL657)</f>
        <v>0</v>
      </c>
      <c r="DI658" s="1871"/>
      <c r="DJ658" s="1871"/>
      <c r="DK658" s="1871"/>
      <c r="DL658" s="1871"/>
      <c r="DM658" s="1871">
        <f>SUM(DM648:DQ657)</f>
        <v>0</v>
      </c>
      <c r="DN658" s="1871"/>
      <c r="DO658" s="1871"/>
      <c r="DP658" s="1871"/>
      <c r="DQ658" s="1871"/>
      <c r="DR658" s="1871">
        <f>SUM(DR648:DV657)</f>
        <v>0</v>
      </c>
      <c r="DS658" s="1871"/>
      <c r="DT658" s="1871"/>
      <c r="DU658" s="1871"/>
      <c r="DV658" s="1871"/>
      <c r="DW658" s="462"/>
      <c r="DX658" s="1856" t="e">
        <f t="shared" si="22"/>
        <v>#VALUE!</v>
      </c>
      <c r="DY658" s="1856"/>
      <c r="DZ658" s="1856"/>
      <c r="EA658" s="1856"/>
      <c r="EB658" s="1856"/>
      <c r="EC658" s="1856" t="e">
        <f t="shared" si="23"/>
        <v>#VALUE!</v>
      </c>
      <c r="ED658" s="1856"/>
      <c r="EE658" s="1856"/>
      <c r="EF658" s="1856"/>
      <c r="EG658" s="1856"/>
      <c r="EH658" s="1856" t="e">
        <f t="shared" si="24"/>
        <v>#VALUE!</v>
      </c>
      <c r="EI658" s="1856"/>
      <c r="EJ658" s="1856"/>
      <c r="EK658" s="1856"/>
      <c r="EL658" s="1856"/>
      <c r="EM658" s="1856" t="e">
        <f t="shared" si="25"/>
        <v>#VALUE!</v>
      </c>
      <c r="EN658" s="1856"/>
      <c r="EO658" s="1856"/>
      <c r="EP658" s="1856"/>
      <c r="EQ658" s="1856"/>
      <c r="ER658" s="1856" t="e">
        <f t="shared" si="26"/>
        <v>#VALUE!</v>
      </c>
      <c r="ES658" s="1856"/>
      <c r="ET658" s="1856"/>
      <c r="EU658" s="1856"/>
      <c r="EV658" s="1856"/>
      <c r="EW658" s="1856" t="e">
        <f t="shared" si="27"/>
        <v>#VALUE!</v>
      </c>
      <c r="EX658" s="1856"/>
      <c r="EY658" s="1856"/>
      <c r="EZ658" s="1856"/>
      <c r="FA658" s="1856"/>
    </row>
    <row r="659" spans="1:157" ht="12.75">
      <c r="A659" s="26"/>
      <c r="B659" s="462" t="s">
        <v>1467</v>
      </c>
      <c r="C659" s="462"/>
      <c r="D659" s="462"/>
      <c r="E659" s="462"/>
      <c r="F659" s="462"/>
      <c r="G659" s="462"/>
      <c r="H659" s="462"/>
      <c r="I659" s="462"/>
      <c r="J659" s="462"/>
      <c r="K659" s="462"/>
      <c r="L659" s="462"/>
      <c r="M659" s="462"/>
      <c r="N659" s="1867" t="s">
        <v>909</v>
      </c>
      <c r="O659" s="1867"/>
      <c r="P659" s="462"/>
      <c r="Q659" s="462"/>
      <c r="R659" s="462"/>
      <c r="S659" s="462"/>
      <c r="T659" s="26"/>
      <c r="U659" s="462" t="s">
        <v>1467</v>
      </c>
      <c r="V659" s="462"/>
      <c r="W659" s="462"/>
      <c r="X659" s="462"/>
      <c r="Y659" s="462"/>
      <c r="Z659" s="462"/>
      <c r="AA659" s="462"/>
      <c r="AB659" s="462"/>
      <c r="AC659" s="462"/>
      <c r="AD659" s="462"/>
      <c r="AE659" s="462"/>
      <c r="AF659" s="462"/>
      <c r="AG659" s="1867" t="s">
        <v>909</v>
      </c>
      <c r="AH659" s="1867"/>
      <c r="AI659" s="462"/>
      <c r="AJ659" s="462"/>
      <c r="AK659" s="462"/>
      <c r="AL659" s="462"/>
      <c r="AZ659" s="46"/>
      <c r="BA659" s="46"/>
      <c r="BB659" s="46"/>
      <c r="BC659" s="46"/>
      <c r="BD659" s="46"/>
      <c r="BE659" s="46"/>
      <c r="BF659" s="46"/>
      <c r="BG659" s="46"/>
      <c r="BH659" s="46"/>
      <c r="BI659" s="46"/>
      <c r="BJ659" s="46"/>
      <c r="BK659" s="46"/>
      <c r="BL659" s="46"/>
      <c r="BM659" s="46"/>
      <c r="BN659" s="462"/>
      <c r="BO659" s="462"/>
      <c r="BP659" s="462"/>
      <c r="BQ659" s="462"/>
      <c r="BR659" s="1125">
        <f>BN658*1</f>
        <v>0</v>
      </c>
      <c r="BS659" s="46"/>
      <c r="BT659" s="46"/>
      <c r="BU659" s="46"/>
      <c r="BV659" s="46"/>
      <c r="BW659" s="1125">
        <f>BS658*1</f>
        <v>0</v>
      </c>
      <c r="BX659" s="46"/>
      <c r="BY659" s="46"/>
      <c r="BZ659" s="46"/>
      <c r="CA659" s="46"/>
      <c r="CB659" s="1125">
        <f>BX658*2</f>
        <v>0</v>
      </c>
      <c r="CC659" s="46"/>
      <c r="CD659" s="46"/>
      <c r="CE659" s="46"/>
      <c r="CF659" s="46"/>
      <c r="CG659" s="1125">
        <f>CC658*3</f>
        <v>0</v>
      </c>
      <c r="CH659" s="46"/>
      <c r="CI659" s="46"/>
      <c r="CJ659" s="46"/>
      <c r="CK659" s="46"/>
      <c r="CL659" s="1125">
        <f>CH658*4</f>
        <v>0</v>
      </c>
      <c r="CM659" s="46"/>
      <c r="CN659" s="46"/>
      <c r="CO659" s="46"/>
      <c r="CP659" s="46"/>
      <c r="CQ659" s="1125">
        <f>CM658*5</f>
        <v>0</v>
      </c>
      <c r="CR659" s="111"/>
      <c r="CS659" s="462"/>
      <c r="CT659" s="462"/>
      <c r="CU659" s="462"/>
      <c r="CV659" s="462"/>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2"/>
      <c r="DX659" s="1856" t="e">
        <f t="shared" si="22"/>
        <v>#VALUE!</v>
      </c>
      <c r="DY659" s="1856"/>
      <c r="DZ659" s="1856"/>
      <c r="EA659" s="1856"/>
      <c r="EB659" s="1856"/>
      <c r="EC659" s="1856" t="e">
        <f t="shared" si="23"/>
        <v>#VALUE!</v>
      </c>
      <c r="ED659" s="1856"/>
      <c r="EE659" s="1856"/>
      <c r="EF659" s="1856"/>
      <c r="EG659" s="1856"/>
      <c r="EH659" s="1856" t="e">
        <f t="shared" si="24"/>
        <v>#VALUE!</v>
      </c>
      <c r="EI659" s="1856"/>
      <c r="EJ659" s="1856"/>
      <c r="EK659" s="1856"/>
      <c r="EL659" s="1856"/>
      <c r="EM659" s="1856" t="e">
        <f t="shared" si="25"/>
        <v>#VALUE!</v>
      </c>
      <c r="EN659" s="1856"/>
      <c r="EO659" s="1856"/>
      <c r="EP659" s="1856"/>
      <c r="EQ659" s="1856"/>
      <c r="ER659" s="1856" t="e">
        <f t="shared" si="26"/>
        <v>#VALUE!</v>
      </c>
      <c r="ES659" s="1856"/>
      <c r="ET659" s="1856"/>
      <c r="EU659" s="1856"/>
      <c r="EV659" s="1856"/>
      <c r="EW659" s="1856" t="e">
        <f t="shared" si="27"/>
        <v>#VALUE!</v>
      </c>
      <c r="EX659" s="1856"/>
      <c r="EY659" s="1856"/>
      <c r="EZ659" s="1856"/>
      <c r="FA659" s="1856"/>
    </row>
    <row r="660" spans="1:157" ht="13.15">
      <c r="A660" s="26"/>
      <c r="B660" s="462"/>
      <c r="C660" s="462"/>
      <c r="D660" s="462"/>
      <c r="E660" s="462"/>
      <c r="F660" s="462"/>
      <c r="G660" s="462"/>
      <c r="H660" s="462"/>
      <c r="I660" s="462"/>
      <c r="J660" s="462"/>
      <c r="K660" s="462"/>
      <c r="L660" s="462"/>
      <c r="M660" s="462"/>
      <c r="N660" s="462"/>
      <c r="O660" s="462"/>
      <c r="P660" s="462"/>
      <c r="Q660" s="462"/>
      <c r="R660" s="462"/>
      <c r="S660" s="462"/>
      <c r="T660" s="26"/>
      <c r="U660" s="462"/>
      <c r="V660" s="462"/>
      <c r="W660" s="462"/>
      <c r="X660" s="462"/>
      <c r="Y660" s="462"/>
      <c r="Z660" s="462"/>
      <c r="AA660" s="462"/>
      <c r="AB660" s="462"/>
      <c r="AC660" s="462"/>
      <c r="AD660" s="462"/>
      <c r="AE660" s="462"/>
      <c r="AF660" s="462"/>
      <c r="AG660" s="462"/>
      <c r="AH660" s="462"/>
      <c r="AI660" s="462"/>
      <c r="AJ660" s="462"/>
      <c r="AK660" s="462"/>
      <c r="AL660" s="462"/>
      <c r="AZ660" s="46"/>
      <c r="BA660" s="46"/>
      <c r="BB660" s="46"/>
      <c r="BC660" s="46"/>
      <c r="BD660" s="46"/>
      <c r="BE660" s="46"/>
      <c r="BF660" s="46"/>
      <c r="BG660" s="46"/>
      <c r="BH660" s="46"/>
      <c r="BI660" s="46"/>
      <c r="BJ660" s="46"/>
      <c r="BK660" s="46"/>
      <c r="BL660" s="46"/>
      <c r="BM660" s="46"/>
      <c r="BN660" s="462"/>
      <c r="BO660" s="462"/>
      <c r="BP660" s="462"/>
      <c r="BQ660" s="462"/>
      <c r="BR660" s="462"/>
      <c r="BS660" s="462"/>
      <c r="BT660" s="462"/>
      <c r="BU660" s="462"/>
      <c r="BV660" s="462"/>
      <c r="BW660" s="462"/>
      <c r="BX660" s="462"/>
      <c r="BY660" s="462"/>
      <c r="BZ660" s="462"/>
      <c r="CA660" s="462"/>
      <c r="CB660" s="462"/>
      <c r="CC660" s="462"/>
      <c r="CD660" s="462"/>
      <c r="CE660" s="462"/>
      <c r="CF660" s="462"/>
      <c r="CG660" s="462"/>
      <c r="CH660" s="462"/>
      <c r="CI660" s="462"/>
      <c r="CJ660" s="462"/>
      <c r="CK660" s="462"/>
      <c r="CL660" s="462"/>
      <c r="CM660" s="462"/>
      <c r="CN660" s="462"/>
      <c r="CO660" s="462"/>
      <c r="CP660" s="462"/>
      <c r="CQ660" s="462"/>
      <c r="CR660" s="111"/>
      <c r="CS660" s="1125">
        <f>BN658+BS658+BX658+CC658+CH658+CM658</f>
        <v>0</v>
      </c>
      <c r="CT660" s="88" t="s">
        <v>1510</v>
      </c>
      <c r="CU660" s="46"/>
      <c r="CV660" s="46"/>
      <c r="CW660" s="46"/>
      <c r="CX660" s="46"/>
      <c r="CY660" s="46"/>
      <c r="CZ660" s="46"/>
      <c r="DA660" s="46"/>
      <c r="DB660" s="46"/>
      <c r="DC660" s="46"/>
      <c r="DD660" s="46"/>
      <c r="DE660" s="46"/>
      <c r="DF660" s="46"/>
      <c r="DG660" s="462"/>
      <c r="DH660" s="462"/>
      <c r="DI660" s="462"/>
      <c r="DJ660" s="462"/>
      <c r="DK660" s="462"/>
      <c r="DL660" s="462"/>
      <c r="DM660" s="462"/>
      <c r="DN660" s="462"/>
      <c r="DO660" s="462"/>
      <c r="DP660" s="462"/>
      <c r="DQ660" s="89" t="s">
        <v>1511</v>
      </c>
      <c r="DR660" s="1856">
        <f>SUM(CS658:DV658)</f>
        <v>0</v>
      </c>
      <c r="DS660" s="1856"/>
      <c r="DT660" s="1856"/>
      <c r="DU660" s="1856"/>
      <c r="DV660" s="1856"/>
      <c r="DW660" s="462"/>
      <c r="DX660" s="1856" t="e">
        <f t="shared" si="22"/>
        <v>#VALUE!</v>
      </c>
      <c r="DY660" s="1856"/>
      <c r="DZ660" s="1856"/>
      <c r="EA660" s="1856"/>
      <c r="EB660" s="1856"/>
      <c r="EC660" s="1856" t="e">
        <f t="shared" si="23"/>
        <v>#VALUE!</v>
      </c>
      <c r="ED660" s="1856"/>
      <c r="EE660" s="1856"/>
      <c r="EF660" s="1856"/>
      <c r="EG660" s="1856"/>
      <c r="EH660" s="1856" t="e">
        <f t="shared" si="24"/>
        <v>#VALUE!</v>
      </c>
      <c r="EI660" s="1856"/>
      <c r="EJ660" s="1856"/>
      <c r="EK660" s="1856"/>
      <c r="EL660" s="1856"/>
      <c r="EM660" s="1856" t="e">
        <f t="shared" si="25"/>
        <v>#VALUE!</v>
      </c>
      <c r="EN660" s="1856"/>
      <c r="EO660" s="1856"/>
      <c r="EP660" s="1856"/>
      <c r="EQ660" s="1856"/>
      <c r="ER660" s="1856" t="e">
        <f t="shared" si="26"/>
        <v>#VALUE!</v>
      </c>
      <c r="ES660" s="1856"/>
      <c r="ET660" s="1856"/>
      <c r="EU660" s="1856"/>
      <c r="EV660" s="1856"/>
      <c r="EW660" s="1856" t="e">
        <f t="shared" si="27"/>
        <v>#VALUE!</v>
      </c>
      <c r="EX660" s="1856"/>
      <c r="EY660" s="1856"/>
      <c r="EZ660" s="1856"/>
      <c r="FA660" s="1856"/>
    </row>
    <row r="661" spans="1:157" ht="13.15">
      <c r="A661" s="63" t="s">
        <v>38</v>
      </c>
      <c r="B661" s="462" t="s">
        <v>1455</v>
      </c>
      <c r="C661" s="462"/>
      <c r="D661" s="462"/>
      <c r="E661" s="462"/>
      <c r="F661" s="462"/>
      <c r="G661" s="1857" t="str">
        <f>C639</f>
        <v>HCD-HHC</v>
      </c>
      <c r="H661" s="1857"/>
      <c r="I661" s="1857"/>
      <c r="J661" s="1857"/>
      <c r="K661" s="1857"/>
      <c r="L661" s="1857"/>
      <c r="M661" s="1857"/>
      <c r="N661" s="1857"/>
      <c r="O661" s="1857"/>
      <c r="P661" s="1857"/>
      <c r="Q661" s="1857"/>
      <c r="R661" s="1857"/>
      <c r="S661" s="462"/>
      <c r="T661" s="63" t="s">
        <v>81</v>
      </c>
      <c r="U661" s="462" t="s">
        <v>1455</v>
      </c>
      <c r="V661" s="462"/>
      <c r="W661" s="462"/>
      <c r="X661" s="462"/>
      <c r="Y661" s="462"/>
      <c r="Z661" s="1857" t="str">
        <f>C640</f>
        <v>LACDA-NPLH</v>
      </c>
      <c r="AA661" s="1857"/>
      <c r="AB661" s="1857"/>
      <c r="AC661" s="1857"/>
      <c r="AD661" s="1857"/>
      <c r="AE661" s="1857"/>
      <c r="AF661" s="1857"/>
      <c r="AG661" s="1857"/>
      <c r="AH661" s="1857"/>
      <c r="AI661" s="1857"/>
      <c r="AJ661" s="1857"/>
      <c r="AK661" s="1857"/>
      <c r="AL661" s="462"/>
      <c r="AZ661" s="46"/>
      <c r="BA661" s="46"/>
      <c r="BB661" s="46"/>
      <c r="BC661" s="46"/>
      <c r="BD661" s="46"/>
      <c r="BE661" s="46"/>
      <c r="BF661" s="46"/>
      <c r="BG661" s="46"/>
      <c r="BH661" s="46"/>
      <c r="BI661" s="46"/>
      <c r="BJ661" s="46"/>
      <c r="BK661" s="46"/>
      <c r="BL661" s="46"/>
      <c r="BM661" s="46"/>
      <c r="BN661" s="462"/>
      <c r="BO661" s="462"/>
      <c r="BP661" s="462"/>
      <c r="BQ661" s="462"/>
      <c r="BR661" s="462"/>
      <c r="BS661" s="462"/>
      <c r="BT661" s="462"/>
      <c r="BU661" s="462"/>
      <c r="BV661" s="462"/>
      <c r="BW661" s="462"/>
      <c r="BX661" s="462"/>
      <c r="BY661" s="462"/>
      <c r="BZ661" s="462"/>
      <c r="CA661" s="462"/>
      <c r="CB661" s="462"/>
      <c r="CC661" s="462"/>
      <c r="CD661" s="462"/>
      <c r="CE661" s="462"/>
      <c r="CF661" s="462"/>
      <c r="CG661" s="462"/>
      <c r="CH661" s="462"/>
      <c r="CI661" s="462"/>
      <c r="CJ661" s="462"/>
      <c r="CK661" s="462"/>
      <c r="CL661" s="462"/>
      <c r="CM661" s="462"/>
      <c r="CN661" s="462"/>
      <c r="CO661" s="462"/>
      <c r="CP661" s="462"/>
      <c r="CQ661" s="462"/>
      <c r="CR661" s="111"/>
      <c r="CS661" s="1125">
        <f>BR659+BW659+CB659+CG659+CL659+CQ659</f>
        <v>0</v>
      </c>
      <c r="CT661" s="88" t="s">
        <v>1512</v>
      </c>
      <c r="CU661" s="46"/>
      <c r="CV661" s="46"/>
      <c r="CW661" s="46"/>
      <c r="CX661" s="46"/>
      <c r="CY661" s="46"/>
      <c r="CZ661" s="46"/>
      <c r="DA661" s="46"/>
      <c r="DB661" s="46"/>
      <c r="DC661" s="46"/>
      <c r="DD661" s="46"/>
      <c r="DE661" s="46"/>
      <c r="DF661" s="46"/>
      <c r="DG661" s="462"/>
      <c r="DH661" s="462"/>
      <c r="DI661" s="462"/>
      <c r="DJ661" s="462"/>
      <c r="DK661" s="462"/>
      <c r="DL661" s="462"/>
      <c r="DM661" s="462"/>
      <c r="DN661" s="462"/>
      <c r="DO661" s="462"/>
      <c r="DP661" s="462"/>
      <c r="DQ661" s="462"/>
      <c r="DR661" s="462"/>
      <c r="DS661" s="462"/>
      <c r="DT661" s="462"/>
      <c r="DU661" s="462"/>
      <c r="DV661" s="462"/>
      <c r="DW661" s="462"/>
      <c r="DX661" s="1856" t="e">
        <f t="shared" si="22"/>
        <v>#VALUE!</v>
      </c>
      <c r="DY661" s="1856"/>
      <c r="DZ661" s="1856"/>
      <c r="EA661" s="1856"/>
      <c r="EB661" s="1856"/>
      <c r="EC661" s="1856" t="e">
        <f t="shared" si="23"/>
        <v>#VALUE!</v>
      </c>
      <c r="ED661" s="1856"/>
      <c r="EE661" s="1856"/>
      <c r="EF661" s="1856"/>
      <c r="EG661" s="1856"/>
      <c r="EH661" s="1856" t="e">
        <f t="shared" si="24"/>
        <v>#VALUE!</v>
      </c>
      <c r="EI661" s="1856"/>
      <c r="EJ661" s="1856"/>
      <c r="EK661" s="1856"/>
      <c r="EL661" s="1856"/>
      <c r="EM661" s="1856" t="e">
        <f t="shared" si="25"/>
        <v>#VALUE!</v>
      </c>
      <c r="EN661" s="1856"/>
      <c r="EO661" s="1856"/>
      <c r="EP661" s="1856"/>
      <c r="EQ661" s="1856"/>
      <c r="ER661" s="1856" t="e">
        <f t="shared" si="26"/>
        <v>#VALUE!</v>
      </c>
      <c r="ES661" s="1856"/>
      <c r="ET661" s="1856"/>
      <c r="EU661" s="1856"/>
      <c r="EV661" s="1856"/>
      <c r="EW661" s="1856" t="e">
        <f t="shared" si="27"/>
        <v>#VALUE!</v>
      </c>
      <c r="EX661" s="1856"/>
      <c r="EY661" s="1856"/>
      <c r="EZ661" s="1856"/>
      <c r="FA661" s="1856"/>
    </row>
    <row r="662" spans="1:157" ht="12.75">
      <c r="A662" s="26"/>
      <c r="B662" s="462" t="s">
        <v>1114</v>
      </c>
      <c r="C662" s="462"/>
      <c r="D662" s="462"/>
      <c r="E662" s="462"/>
      <c r="F662" s="462"/>
      <c r="G662" s="1885" t="s">
        <v>1513</v>
      </c>
      <c r="H662" s="1885"/>
      <c r="I662" s="1885"/>
      <c r="J662" s="1885"/>
      <c r="K662" s="1885"/>
      <c r="L662" s="1885"/>
      <c r="M662" s="1885"/>
      <c r="N662" s="1885"/>
      <c r="O662" s="1885"/>
      <c r="P662" s="1885"/>
      <c r="Q662" s="1885"/>
      <c r="R662" s="1885"/>
      <c r="S662" s="462"/>
      <c r="T662" s="26"/>
      <c r="U662" s="462" t="s">
        <v>1114</v>
      </c>
      <c r="V662" s="462"/>
      <c r="W662" s="462"/>
      <c r="X662" s="462"/>
      <c r="Y662" s="462"/>
      <c r="Z662" s="1885" t="s">
        <v>1514</v>
      </c>
      <c r="AA662" s="1885"/>
      <c r="AB662" s="1885"/>
      <c r="AC662" s="1885"/>
      <c r="AD662" s="1885"/>
      <c r="AE662" s="1885"/>
      <c r="AF662" s="1885"/>
      <c r="AG662" s="1885"/>
      <c r="AH662" s="1885"/>
      <c r="AI662" s="1885"/>
      <c r="AJ662" s="1885"/>
      <c r="AK662" s="1885"/>
      <c r="AL662" s="462"/>
      <c r="AZ662" s="46"/>
      <c r="BA662" s="46"/>
      <c r="BB662" s="46"/>
      <c r="BC662" s="46"/>
      <c r="BD662" s="46"/>
      <c r="BE662" s="46"/>
      <c r="BF662" s="46"/>
      <c r="BG662" s="46"/>
      <c r="BH662" s="46"/>
      <c r="BI662" s="46"/>
      <c r="BJ662" s="46"/>
      <c r="BK662" s="46"/>
      <c r="BL662" s="46"/>
      <c r="BM662" s="46"/>
      <c r="BN662" s="46" t="s">
        <v>1515</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2"/>
      <c r="CT662" s="462"/>
      <c r="CU662" s="462"/>
      <c r="CV662" s="46"/>
      <c r="CW662" s="46"/>
      <c r="CX662" s="46"/>
      <c r="CY662" s="46"/>
      <c r="CZ662" s="46"/>
      <c r="DA662" s="46"/>
      <c r="DB662" s="46"/>
      <c r="DC662" s="46"/>
      <c r="DD662" s="46"/>
      <c r="DE662" s="46"/>
      <c r="DF662" s="46"/>
      <c r="DG662" s="462"/>
      <c r="DH662" s="462"/>
      <c r="DI662" s="462"/>
      <c r="DJ662" s="462"/>
      <c r="DK662" s="462"/>
      <c r="DL662" s="462"/>
      <c r="DM662" s="462"/>
      <c r="DN662" s="462"/>
      <c r="DO662" s="462"/>
      <c r="DP662" s="462"/>
      <c r="DQ662" s="462"/>
      <c r="DR662" s="462"/>
      <c r="DS662" s="462"/>
      <c r="DT662" s="462"/>
      <c r="DU662" s="462"/>
      <c r="DV662" s="462"/>
      <c r="DW662" s="462"/>
      <c r="DX662" s="1856" t="e">
        <f t="shared" si="22"/>
        <v>#VALUE!</v>
      </c>
      <c r="DY662" s="1856"/>
      <c r="DZ662" s="1856"/>
      <c r="EA662" s="1856"/>
      <c r="EB662" s="1856"/>
      <c r="EC662" s="1856" t="e">
        <f t="shared" si="23"/>
        <v>#VALUE!</v>
      </c>
      <c r="ED662" s="1856"/>
      <c r="EE662" s="1856"/>
      <c r="EF662" s="1856"/>
      <c r="EG662" s="1856"/>
      <c r="EH662" s="1856" t="e">
        <f t="shared" si="24"/>
        <v>#VALUE!</v>
      </c>
      <c r="EI662" s="1856"/>
      <c r="EJ662" s="1856"/>
      <c r="EK662" s="1856"/>
      <c r="EL662" s="1856"/>
      <c r="EM662" s="1856" t="e">
        <f t="shared" si="25"/>
        <v>#VALUE!</v>
      </c>
      <c r="EN662" s="1856"/>
      <c r="EO662" s="1856"/>
      <c r="EP662" s="1856"/>
      <c r="EQ662" s="1856"/>
      <c r="ER662" s="1856" t="e">
        <f t="shared" si="26"/>
        <v>#VALUE!</v>
      </c>
      <c r="ES662" s="1856"/>
      <c r="ET662" s="1856"/>
      <c r="EU662" s="1856"/>
      <c r="EV662" s="1856"/>
      <c r="EW662" s="1856" t="e">
        <f t="shared" si="27"/>
        <v>#VALUE!</v>
      </c>
      <c r="EX662" s="1856"/>
      <c r="EY662" s="1856"/>
      <c r="EZ662" s="1856"/>
      <c r="FA662" s="1856"/>
    </row>
    <row r="663" spans="1:157" ht="13.15">
      <c r="A663" s="26"/>
      <c r="B663" s="462" t="s">
        <v>987</v>
      </c>
      <c r="C663" s="462"/>
      <c r="D663" s="462"/>
      <c r="E663" s="462"/>
      <c r="F663" s="462"/>
      <c r="G663" s="1869" t="s">
        <v>996</v>
      </c>
      <c r="H663" s="1869"/>
      <c r="I663" s="1869"/>
      <c r="J663" s="1869"/>
      <c r="K663" s="1869"/>
      <c r="L663" s="1869"/>
      <c r="M663" s="1869"/>
      <c r="N663" s="1869"/>
      <c r="O663" s="1869"/>
      <c r="P663" s="1869"/>
      <c r="Q663" s="1869"/>
      <c r="R663" s="1869"/>
      <c r="S663" s="462"/>
      <c r="T663" s="26"/>
      <c r="U663" s="462" t="s">
        <v>987</v>
      </c>
      <c r="V663" s="462"/>
      <c r="W663" s="462"/>
      <c r="X663" s="462"/>
      <c r="Y663" s="462"/>
      <c r="Z663" s="1869" t="s">
        <v>1469</v>
      </c>
      <c r="AA663" s="1869"/>
      <c r="AB663" s="1869"/>
      <c r="AC663" s="1869"/>
      <c r="AD663" s="1869"/>
      <c r="AE663" s="1869"/>
      <c r="AF663" s="1869"/>
      <c r="AG663" s="1869"/>
      <c r="AH663" s="1869"/>
      <c r="AI663" s="1869"/>
      <c r="AJ663" s="1869"/>
      <c r="AK663" s="1869"/>
      <c r="AL663" s="462"/>
      <c r="AZ663" s="46"/>
      <c r="BA663" s="46"/>
      <c r="BB663" s="46"/>
      <c r="BC663" s="46"/>
      <c r="BD663" s="46"/>
      <c r="BE663" s="46"/>
      <c r="BF663" s="46"/>
      <c r="BG663" s="46"/>
      <c r="BH663" s="46"/>
      <c r="BI663" s="46"/>
      <c r="BJ663" s="46"/>
      <c r="BK663" s="46"/>
      <c r="BL663" s="46"/>
      <c r="BM663" s="46"/>
      <c r="BN663" s="1852">
        <f>BN635+BN644+BN658</f>
        <v>53</v>
      </c>
      <c r="BO663" s="1853"/>
      <c r="BP663" s="1853"/>
      <c r="BQ663" s="1853"/>
      <c r="BR663" s="1854"/>
      <c r="BS663" s="1852">
        <f>BS635+BS644+BS658</f>
        <v>0</v>
      </c>
      <c r="BT663" s="1853"/>
      <c r="BU663" s="1853"/>
      <c r="BV663" s="1853"/>
      <c r="BW663" s="1854"/>
      <c r="BX663" s="1852">
        <f>BX635+BX644+BX658</f>
        <v>1</v>
      </c>
      <c r="BY663" s="1853"/>
      <c r="BZ663" s="1853"/>
      <c r="CA663" s="1853"/>
      <c r="CB663" s="1854"/>
      <c r="CC663" s="1852">
        <f>CC635+CC644+CC658</f>
        <v>0</v>
      </c>
      <c r="CD663" s="1853"/>
      <c r="CE663" s="1853"/>
      <c r="CF663" s="1853"/>
      <c r="CG663" s="1854"/>
      <c r="CH663" s="1852">
        <f>CH635+CH644+CH658</f>
        <v>0</v>
      </c>
      <c r="CI663" s="1853"/>
      <c r="CJ663" s="1853"/>
      <c r="CK663" s="1853"/>
      <c r="CL663" s="1854"/>
      <c r="CM663" s="1852">
        <f>CM658+CM644+CM635</f>
        <v>0</v>
      </c>
      <c r="CN663" s="1853"/>
      <c r="CO663" s="1853"/>
      <c r="CP663" s="1853"/>
      <c r="CQ663" s="1854"/>
      <c r="CR663" s="111"/>
      <c r="CS663" s="1125">
        <f>CS637+CS661</f>
        <v>53</v>
      </c>
      <c r="CT663" s="88" t="s">
        <v>1516</v>
      </c>
      <c r="CU663" s="46"/>
      <c r="CV663" s="46"/>
      <c r="CW663" s="46"/>
      <c r="CX663" s="46"/>
      <c r="CY663" s="46"/>
      <c r="CZ663" s="46"/>
      <c r="DA663" s="46"/>
      <c r="DB663" s="46"/>
      <c r="DC663" s="46"/>
      <c r="DD663" s="46"/>
      <c r="DE663" s="46"/>
      <c r="DF663" s="46"/>
      <c r="DG663" s="462"/>
      <c r="DH663" s="462"/>
      <c r="DI663" s="462"/>
      <c r="DJ663" s="462"/>
      <c r="DK663" s="462"/>
      <c r="DL663" s="462"/>
      <c r="DM663" s="462"/>
      <c r="DN663" s="462"/>
      <c r="DO663" s="462"/>
      <c r="DP663" s="462"/>
      <c r="DQ663" s="462"/>
      <c r="DR663" s="462"/>
      <c r="DS663" s="462"/>
      <c r="DT663" s="462"/>
      <c r="DU663" s="462"/>
      <c r="DV663" s="462"/>
      <c r="DW663" s="462"/>
      <c r="DX663" s="1856">
        <f>SUMIF(DX638:EB662,"&gt;0")</f>
        <v>608.7735849056603</v>
      </c>
      <c r="DY663" s="1856"/>
      <c r="DZ663" s="1856"/>
      <c r="EA663" s="1856"/>
      <c r="EB663" s="1856"/>
      <c r="EC663" s="1856">
        <f>SUMIF(EC638:EG662,"&gt;0")</f>
        <v>0</v>
      </c>
      <c r="ED663" s="1856"/>
      <c r="EE663" s="1856"/>
      <c r="EF663" s="1856"/>
      <c r="EG663" s="1856"/>
      <c r="EH663" s="1856">
        <f>SUMIF(EH638:EL662,"&gt;0")</f>
        <v>0</v>
      </c>
      <c r="EI663" s="1856"/>
      <c r="EJ663" s="1856"/>
      <c r="EK663" s="1856"/>
      <c r="EL663" s="1856"/>
      <c r="EM663" s="1856">
        <f>SUMIF(EM638:EQ662,"&gt;0")</f>
        <v>0</v>
      </c>
      <c r="EN663" s="1856"/>
      <c r="EO663" s="1856"/>
      <c r="EP663" s="1856"/>
      <c r="EQ663" s="1856"/>
      <c r="ER663" s="1856">
        <f>SUMIF(ER638:EV662,"&gt;0")</f>
        <v>0</v>
      </c>
      <c r="ES663" s="1856"/>
      <c r="ET663" s="1856"/>
      <c r="EU663" s="1856"/>
      <c r="EV663" s="1856"/>
      <c r="EW663" s="1856">
        <f>SUMIF(EW638:FA662,"&gt;0")</f>
        <v>0</v>
      </c>
      <c r="EX663" s="1856"/>
      <c r="EY663" s="1856"/>
      <c r="EZ663" s="1856"/>
      <c r="FA663" s="1856"/>
    </row>
    <row r="664" spans="1:157" ht="12.75">
      <c r="A664" s="26"/>
      <c r="B664" s="462" t="s">
        <v>1458</v>
      </c>
      <c r="C664" s="462"/>
      <c r="D664" s="462"/>
      <c r="E664" s="462"/>
      <c r="F664" s="462"/>
      <c r="G664" s="1869" t="s">
        <v>1517</v>
      </c>
      <c r="H664" s="1869"/>
      <c r="I664" s="1869"/>
      <c r="J664" s="1869"/>
      <c r="K664" s="1869"/>
      <c r="L664" s="1869"/>
      <c r="M664" s="1869"/>
      <c r="N664" s="1869"/>
      <c r="O664" s="1869"/>
      <c r="P664" s="1869"/>
      <c r="Q664" s="1869"/>
      <c r="R664" s="1869"/>
      <c r="S664" s="462"/>
      <c r="T664" s="26"/>
      <c r="U664" s="462" t="s">
        <v>1458</v>
      </c>
      <c r="V664" s="462"/>
      <c r="W664" s="462"/>
      <c r="X664" s="462"/>
      <c r="Y664" s="462"/>
      <c r="Z664" s="1869" t="s">
        <v>1470</v>
      </c>
      <c r="AA664" s="1869"/>
      <c r="AB664" s="1869"/>
      <c r="AC664" s="1869"/>
      <c r="AD664" s="1869"/>
      <c r="AE664" s="1869"/>
      <c r="AF664" s="1869"/>
      <c r="AG664" s="1869"/>
      <c r="AH664" s="1869"/>
      <c r="AI664" s="1869"/>
      <c r="AJ664" s="1869"/>
      <c r="AK664" s="1869"/>
      <c r="AL664" s="462"/>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2"/>
      <c r="DH664" s="462"/>
      <c r="DI664" s="462"/>
      <c r="DJ664" s="462"/>
      <c r="DK664" s="462"/>
      <c r="DL664" s="462"/>
      <c r="DM664" s="462"/>
      <c r="DN664" s="462"/>
      <c r="DO664" s="462"/>
      <c r="DP664" s="462"/>
      <c r="DQ664" s="462"/>
      <c r="DR664" s="462"/>
      <c r="DS664" s="462"/>
      <c r="DT664" s="462"/>
      <c r="DU664" s="462"/>
      <c r="DV664" s="462"/>
      <c r="DW664" s="462"/>
      <c r="DX664" s="462"/>
      <c r="DY664" s="462"/>
      <c r="DZ664" s="462"/>
      <c r="EA664" s="462"/>
      <c r="EB664" s="462"/>
      <c r="EC664" s="462"/>
      <c r="ED664" s="462"/>
      <c r="EE664" s="462"/>
      <c r="EF664" s="462"/>
      <c r="EG664" s="462"/>
      <c r="EH664" s="462"/>
      <c r="EI664" s="462"/>
      <c r="EJ664" s="462"/>
      <c r="EK664" s="462"/>
      <c r="EL664" s="462"/>
      <c r="EM664" s="462"/>
      <c r="EN664" s="462"/>
      <c r="EO664" s="462"/>
      <c r="EP664" s="462"/>
      <c r="EQ664" s="462"/>
      <c r="ER664" s="462"/>
      <c r="ES664" s="462"/>
      <c r="ET664" s="462"/>
      <c r="EU664" s="462"/>
      <c r="EV664" s="462"/>
      <c r="EW664" s="462"/>
      <c r="EX664" s="462"/>
      <c r="EY664" s="462"/>
      <c r="EZ664" s="462"/>
      <c r="FA664" s="462"/>
    </row>
    <row r="665" spans="1:157" ht="12.75" customHeight="1">
      <c r="A665" s="26"/>
      <c r="B665" s="462" t="s">
        <v>896</v>
      </c>
      <c r="C665" s="462"/>
      <c r="D665" s="462"/>
      <c r="E665" s="462"/>
      <c r="F665" s="462"/>
      <c r="G665" s="1913" t="s">
        <v>1518</v>
      </c>
      <c r="H665" s="1913"/>
      <c r="I665" s="1913"/>
      <c r="J665" s="1913"/>
      <c r="K665" s="1913"/>
      <c r="L665" s="1913"/>
      <c r="M665" s="462"/>
      <c r="N665" s="462"/>
      <c r="O665" s="1463" t="s">
        <v>1123</v>
      </c>
      <c r="P665" s="1868"/>
      <c r="Q665" s="1868"/>
      <c r="R665" s="1868"/>
      <c r="S665" s="462"/>
      <c r="T665" s="26"/>
      <c r="U665" s="462" t="s">
        <v>896</v>
      </c>
      <c r="V665" s="462"/>
      <c r="W665" s="462"/>
      <c r="X665" s="462"/>
      <c r="Y665" s="462"/>
      <c r="Z665" s="1913" t="s">
        <v>1472</v>
      </c>
      <c r="AA665" s="1913"/>
      <c r="AB665" s="1913"/>
      <c r="AC665" s="1913"/>
      <c r="AD665" s="1913"/>
      <c r="AE665" s="1913"/>
      <c r="AF665" s="462"/>
      <c r="AG665" s="462"/>
      <c r="AH665" s="1463" t="s">
        <v>1123</v>
      </c>
      <c r="AI665" s="1868"/>
      <c r="AJ665" s="1868"/>
      <c r="AK665" s="1868"/>
      <c r="AL665" s="462"/>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2"/>
      <c r="DH665" s="462"/>
      <c r="DI665" s="462"/>
      <c r="DJ665" s="462"/>
      <c r="DK665" s="462"/>
      <c r="DL665" s="462"/>
      <c r="DM665" s="462"/>
      <c r="DN665" s="462"/>
      <c r="DO665" s="462"/>
      <c r="DP665" s="462"/>
      <c r="DQ665" s="462"/>
      <c r="DR665" s="462"/>
      <c r="DS665" s="462"/>
      <c r="DT665" s="462"/>
      <c r="DU665" s="462"/>
      <c r="DV665" s="462"/>
      <c r="DW665" s="462"/>
      <c r="DX665" s="462"/>
      <c r="DY665" s="462"/>
      <c r="DZ665" s="462"/>
      <c r="EA665" s="462"/>
      <c r="EB665" s="462"/>
      <c r="EC665" s="462"/>
      <c r="ED665" s="462"/>
      <c r="EE665" s="462"/>
      <c r="EF665" s="462"/>
      <c r="EG665" s="462"/>
      <c r="EH665" s="462"/>
      <c r="EI665" s="462"/>
      <c r="EJ665" s="462"/>
      <c r="EK665" s="462"/>
      <c r="EL665" s="462"/>
      <c r="EM665" s="462"/>
      <c r="EN665" s="462"/>
      <c r="EO665" s="462"/>
      <c r="EP665" s="462"/>
      <c r="EQ665" s="462"/>
      <c r="ER665" s="462"/>
      <c r="ES665" s="462"/>
      <c r="ET665" s="462"/>
      <c r="EU665" s="462"/>
      <c r="EV665" s="462"/>
      <c r="EW665" s="462"/>
      <c r="EX665" s="462"/>
      <c r="EY665" s="462"/>
      <c r="EZ665" s="462"/>
      <c r="FA665" s="462"/>
    </row>
    <row r="666" spans="1:157" ht="12.75" customHeight="1">
      <c r="A666" s="26"/>
      <c r="B666" s="462" t="s">
        <v>1463</v>
      </c>
      <c r="C666" s="462"/>
      <c r="D666" s="462"/>
      <c r="E666" s="462"/>
      <c r="F666" s="462"/>
      <c r="G666" s="462"/>
      <c r="H666" s="1885" t="s">
        <v>1465</v>
      </c>
      <c r="I666" s="1885"/>
      <c r="J666" s="1885"/>
      <c r="K666" s="1885"/>
      <c r="L666" s="1885"/>
      <c r="M666" s="1885"/>
      <c r="N666" s="1885"/>
      <c r="O666" s="1885"/>
      <c r="P666" s="1885"/>
      <c r="Q666" s="1885"/>
      <c r="R666" s="1885"/>
      <c r="S666" s="462"/>
      <c r="T666" s="26"/>
      <c r="U666" s="462" t="s">
        <v>1463</v>
      </c>
      <c r="V666" s="462"/>
      <c r="W666" s="462"/>
      <c r="X666" s="462"/>
      <c r="Y666" s="462"/>
      <c r="Z666" s="462"/>
      <c r="AA666" s="1885" t="s">
        <v>1465</v>
      </c>
      <c r="AB666" s="1885"/>
      <c r="AC666" s="1885"/>
      <c r="AD666" s="1885"/>
      <c r="AE666" s="1885"/>
      <c r="AF666" s="1885"/>
      <c r="AG666" s="1885"/>
      <c r="AH666" s="1885"/>
      <c r="AI666" s="1885"/>
      <c r="AJ666" s="1885"/>
      <c r="AK666" s="1885"/>
      <c r="AL666" s="462"/>
      <c r="AZ666" s="46"/>
      <c r="BA666" s="46"/>
      <c r="BB666" s="46"/>
      <c r="BC666" s="46"/>
      <c r="BD666" s="46"/>
      <c r="BE666" s="46"/>
      <c r="BF666" s="46"/>
      <c r="BG666" s="46"/>
      <c r="BH666" s="46"/>
      <c r="BI666" s="46"/>
      <c r="BJ666" s="46"/>
      <c r="BK666" s="46"/>
      <c r="BL666" s="46"/>
      <c r="BM666" s="46"/>
      <c r="BN666" s="46"/>
      <c r="BO666" s="46"/>
      <c r="BP666" s="181" t="s">
        <v>1519</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2"/>
      <c r="DF666" s="462"/>
      <c r="DG666" s="462"/>
      <c r="DH666" s="462"/>
      <c r="DI666" s="462"/>
      <c r="DJ666" s="462"/>
      <c r="DK666" s="462"/>
      <c r="DL666" s="462"/>
      <c r="DM666" s="462"/>
      <c r="DN666" s="462"/>
      <c r="DO666" s="462"/>
      <c r="DP666" s="462"/>
      <c r="DQ666" s="462"/>
      <c r="DR666" s="462"/>
      <c r="DS666" s="462"/>
      <c r="DT666" s="462"/>
      <c r="DU666" s="462"/>
      <c r="DV666" s="462"/>
      <c r="DW666" s="462"/>
      <c r="DX666" s="462"/>
      <c r="DY666" s="462"/>
      <c r="DZ666" s="462"/>
      <c r="EA666" s="462"/>
      <c r="EB666" s="462"/>
      <c r="EC666" s="462"/>
      <c r="ED666" s="462"/>
      <c r="EE666" s="462"/>
      <c r="EF666" s="462"/>
      <c r="EG666" s="462"/>
      <c r="EH666" s="462"/>
      <c r="EI666" s="462"/>
      <c r="EJ666" s="462"/>
      <c r="EK666" s="462"/>
      <c r="EL666" s="462"/>
      <c r="EM666" s="462"/>
      <c r="EN666" s="462"/>
      <c r="EO666" s="462"/>
      <c r="EP666" s="462"/>
      <c r="EQ666" s="462"/>
      <c r="ER666" s="462"/>
      <c r="ES666" s="462"/>
      <c r="ET666" s="462"/>
      <c r="EU666" s="462"/>
      <c r="EV666" s="462"/>
      <c r="EW666" s="462"/>
      <c r="EX666" s="462"/>
      <c r="EY666" s="462"/>
      <c r="EZ666" s="462"/>
      <c r="FA666" s="462"/>
    </row>
    <row r="667" spans="1:157" ht="12.75">
      <c r="A667" s="26"/>
      <c r="B667" s="462" t="s">
        <v>1467</v>
      </c>
      <c r="C667" s="462"/>
      <c r="D667" s="462"/>
      <c r="E667" s="462"/>
      <c r="F667" s="462"/>
      <c r="G667" s="462"/>
      <c r="H667" s="462"/>
      <c r="I667" s="462"/>
      <c r="J667" s="462"/>
      <c r="K667" s="462"/>
      <c r="L667" s="462"/>
      <c r="M667" s="462"/>
      <c r="N667" s="1867" t="s">
        <v>909</v>
      </c>
      <c r="O667" s="1867"/>
      <c r="P667" s="462"/>
      <c r="Q667" s="462"/>
      <c r="R667" s="462"/>
      <c r="S667" s="462"/>
      <c r="T667" s="26"/>
      <c r="U667" s="462" t="s">
        <v>1467</v>
      </c>
      <c r="V667" s="462"/>
      <c r="W667" s="462"/>
      <c r="X667" s="462"/>
      <c r="Y667" s="462"/>
      <c r="Z667" s="462"/>
      <c r="AA667" s="462"/>
      <c r="AB667" s="462"/>
      <c r="AC667" s="462"/>
      <c r="AD667" s="462"/>
      <c r="AE667" s="462"/>
      <c r="AF667" s="462"/>
      <c r="AG667" s="1867" t="s">
        <v>909</v>
      </c>
      <c r="AH667" s="1867"/>
      <c r="AI667" s="462"/>
      <c r="AJ667" s="462"/>
      <c r="AK667" s="462"/>
      <c r="AL667" s="462"/>
      <c r="AZ667" s="46"/>
      <c r="BA667" s="46"/>
      <c r="BB667" s="46"/>
      <c r="BC667" s="46"/>
      <c r="BD667" s="46"/>
      <c r="BE667" s="46"/>
      <c r="BF667" s="46"/>
      <c r="BG667" s="46"/>
      <c r="BH667" s="46"/>
      <c r="BI667" s="46"/>
      <c r="BJ667" s="46"/>
      <c r="BK667" s="46"/>
      <c r="BL667" s="46"/>
      <c r="BM667" s="46"/>
      <c r="BN667" s="46"/>
      <c r="BO667" s="46"/>
      <c r="BP667" s="252" t="s">
        <v>1520</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2"/>
      <c r="DF667" s="462"/>
      <c r="DG667" s="462"/>
      <c r="DH667" s="462"/>
      <c r="DI667" s="462"/>
      <c r="DJ667" s="462"/>
      <c r="DK667" s="462"/>
      <c r="DL667" s="462"/>
      <c r="DM667" s="462"/>
      <c r="DN667" s="462"/>
      <c r="DO667" s="462"/>
      <c r="DP667" s="462"/>
      <c r="DQ667" s="462"/>
      <c r="DR667" s="462"/>
      <c r="DS667" s="462"/>
      <c r="DT667" s="462"/>
      <c r="DU667" s="462"/>
      <c r="DV667" s="462"/>
      <c r="DW667" s="462"/>
      <c r="DX667" s="462"/>
      <c r="DY667" s="462"/>
      <c r="DZ667" s="462"/>
      <c r="EA667" s="462"/>
      <c r="EB667" s="462"/>
      <c r="EC667" s="462"/>
      <c r="ED667" s="462"/>
      <c r="EE667" s="462"/>
      <c r="EF667" s="462"/>
      <c r="EG667" s="462"/>
      <c r="EH667" s="462"/>
      <c r="EI667" s="462"/>
      <c r="EJ667" s="462"/>
      <c r="EK667" s="462"/>
      <c r="EL667" s="462"/>
      <c r="EM667" s="462"/>
      <c r="EN667" s="462"/>
      <c r="EO667" s="462"/>
      <c r="EP667" s="462"/>
      <c r="EQ667" s="462"/>
      <c r="ER667" s="462"/>
      <c r="ES667" s="462"/>
      <c r="ET667" s="462"/>
      <c r="EU667" s="462"/>
      <c r="EV667" s="462"/>
      <c r="EW667" s="462"/>
      <c r="EX667" s="462"/>
      <c r="EY667" s="462"/>
      <c r="EZ667" s="462"/>
      <c r="FA667" s="462"/>
    </row>
    <row r="668" spans="1:157" ht="13.15">
      <c r="A668" s="26"/>
      <c r="B668" s="462"/>
      <c r="C668" s="462"/>
      <c r="D668" s="462"/>
      <c r="E668" s="462"/>
      <c r="F668" s="462"/>
      <c r="G668" s="462"/>
      <c r="H668" s="462"/>
      <c r="I668" s="462"/>
      <c r="J668" s="462"/>
      <c r="K668" s="462"/>
      <c r="L668" s="462"/>
      <c r="M668" s="462"/>
      <c r="N668" s="462"/>
      <c r="O668" s="462"/>
      <c r="P668" s="462"/>
      <c r="Q668" s="462"/>
      <c r="R668" s="462"/>
      <c r="S668" s="462"/>
      <c r="T668" s="26"/>
      <c r="U668" s="462"/>
      <c r="V668" s="462"/>
      <c r="W668" s="462"/>
      <c r="X668" s="462"/>
      <c r="Y668" s="462"/>
      <c r="Z668" s="462"/>
      <c r="AA668" s="462"/>
      <c r="AB668" s="462"/>
      <c r="AC668" s="462"/>
      <c r="AD668" s="462"/>
      <c r="AE668" s="462"/>
      <c r="AF668" s="462"/>
      <c r="AG668" s="462"/>
      <c r="AH668" s="462"/>
      <c r="AI668" s="462"/>
      <c r="AJ668" s="462"/>
      <c r="AK668" s="462"/>
      <c r="AL668" s="462"/>
      <c r="AZ668" s="46"/>
      <c r="BA668" s="46"/>
      <c r="BB668" s="46"/>
      <c r="BC668" s="46"/>
      <c r="BD668" s="46"/>
      <c r="BE668" s="46"/>
      <c r="BF668" s="46"/>
      <c r="BG668" s="46"/>
      <c r="BH668" s="46"/>
      <c r="BI668" s="46"/>
      <c r="BJ668" s="46"/>
      <c r="BK668" s="46"/>
      <c r="BL668" s="46"/>
      <c r="BM668" s="46"/>
      <c r="BN668" s="46"/>
      <c r="BO668" s="46"/>
      <c r="BP668" s="1464"/>
      <c r="BQ668" s="1465"/>
      <c r="BR668" s="1466"/>
      <c r="BS668" s="1466"/>
      <c r="BT668" s="1466"/>
      <c r="BU668" s="1466"/>
      <c r="BV668" s="1466"/>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2"/>
      <c r="DF668" s="462"/>
      <c r="DG668" s="462"/>
      <c r="DH668" s="462"/>
      <c r="DI668" s="462"/>
      <c r="DJ668" s="462"/>
      <c r="DK668" s="462"/>
      <c r="DL668" s="462"/>
      <c r="DM668" s="462"/>
      <c r="DN668" s="462"/>
      <c r="DO668" s="462"/>
      <c r="DP668" s="462"/>
      <c r="DQ668" s="462"/>
      <c r="DR668" s="462"/>
      <c r="DS668" s="462"/>
      <c r="DT668" s="462"/>
      <c r="DU668" s="462"/>
      <c r="DV668" s="462"/>
      <c r="DW668" s="462"/>
      <c r="DX668" s="462"/>
      <c r="DY668" s="462"/>
      <c r="DZ668" s="462"/>
      <c r="EA668" s="462"/>
      <c r="EB668" s="462"/>
      <c r="EC668" s="462"/>
      <c r="ED668" s="462"/>
      <c r="EE668" s="462"/>
      <c r="EF668" s="462"/>
      <c r="EG668" s="462"/>
      <c r="EH668" s="462"/>
      <c r="EI668" s="462"/>
      <c r="EJ668" s="462"/>
      <c r="EK668" s="462"/>
      <c r="EL668" s="462"/>
      <c r="EM668" s="462"/>
      <c r="EN668" s="462"/>
      <c r="EO668" s="462"/>
      <c r="EP668" s="462"/>
      <c r="EQ668" s="462"/>
      <c r="ER668" s="462"/>
      <c r="ES668" s="462"/>
      <c r="ET668" s="462"/>
      <c r="EU668" s="462"/>
      <c r="EV668" s="462"/>
      <c r="EW668" s="462"/>
      <c r="EX668" s="462"/>
      <c r="EY668" s="462"/>
      <c r="EZ668" s="462"/>
      <c r="FA668" s="462"/>
    </row>
    <row r="669" spans="1:157" ht="13.5" thickBot="1">
      <c r="A669" s="63" t="s">
        <v>85</v>
      </c>
      <c r="B669" s="462" t="s">
        <v>1455</v>
      </c>
      <c r="C669" s="462"/>
      <c r="D669" s="462"/>
      <c r="E669" s="462"/>
      <c r="F669" s="462"/>
      <c r="G669" s="1857" t="str">
        <f>C641</f>
        <v>Deferred Developer Fee</v>
      </c>
      <c r="H669" s="1857"/>
      <c r="I669" s="1857"/>
      <c r="J669" s="1857"/>
      <c r="K669" s="1857"/>
      <c r="L669" s="1857"/>
      <c r="M669" s="1857"/>
      <c r="N669" s="1857"/>
      <c r="O669" s="1857"/>
      <c r="P669" s="1857"/>
      <c r="Q669" s="1857"/>
      <c r="R669" s="1857"/>
      <c r="S669" s="462"/>
      <c r="T669" s="63" t="s">
        <v>1445</v>
      </c>
      <c r="U669" s="462" t="s">
        <v>1455</v>
      </c>
      <c r="V669" s="462"/>
      <c r="W669" s="462"/>
      <c r="X669" s="462"/>
      <c r="Y669" s="462"/>
      <c r="Z669" s="1857" t="str">
        <f>C642</f>
        <v>General Partner Capital Contribution</v>
      </c>
      <c r="AA669" s="1857"/>
      <c r="AB669" s="1857"/>
      <c r="AC669" s="1857"/>
      <c r="AD669" s="1857"/>
      <c r="AE669" s="1857"/>
      <c r="AF669" s="1857"/>
      <c r="AG669" s="1857"/>
      <c r="AH669" s="1857"/>
      <c r="AI669" s="1857"/>
      <c r="AJ669" s="1857"/>
      <c r="AK669" s="1857"/>
      <c r="AL669" s="462"/>
      <c r="AZ669" s="46"/>
      <c r="BA669" s="1467" t="s">
        <v>1521</v>
      </c>
      <c r="BB669" s="46"/>
      <c r="BC669" s="46"/>
      <c r="BD669" s="46"/>
      <c r="BE669" s="46"/>
      <c r="BF669" s="1442"/>
      <c r="BG669" s="196" t="s">
        <v>1522</v>
      </c>
      <c r="BH669" s="1442"/>
      <c r="BI669" s="1442"/>
      <c r="BJ669" s="46"/>
      <c r="BK669" s="46"/>
      <c r="BL669" s="46"/>
      <c r="BM669" s="46"/>
      <c r="BN669" s="46"/>
      <c r="BO669" s="46"/>
      <c r="BP669" s="316" t="s">
        <v>1523</v>
      </c>
      <c r="BQ669" s="317" t="s">
        <v>1476</v>
      </c>
      <c r="BR669" s="317" t="s">
        <v>1480</v>
      </c>
      <c r="BS669" s="317" t="s">
        <v>1481</v>
      </c>
      <c r="BT669" s="317" t="s">
        <v>1482</v>
      </c>
      <c r="BU669" s="317" t="s">
        <v>1485</v>
      </c>
      <c r="BV669" s="317" t="s">
        <v>1484</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2"/>
      <c r="DF669" s="462"/>
      <c r="DG669" s="462"/>
      <c r="DH669" s="462"/>
      <c r="DI669" s="462"/>
      <c r="DJ669" s="462"/>
      <c r="DK669" s="462"/>
      <c r="DL669" s="462"/>
      <c r="DM669" s="462"/>
      <c r="DN669" s="462"/>
      <c r="DO669" s="462"/>
      <c r="DP669" s="462"/>
      <c r="DQ669" s="462"/>
      <c r="DR669" s="462"/>
      <c r="DS669" s="462"/>
      <c r="DT669" s="462"/>
      <c r="DU669" s="462"/>
      <c r="DV669" s="462"/>
      <c r="DW669" s="462"/>
      <c r="DX669" s="462"/>
      <c r="DY669" s="462"/>
      <c r="DZ669" s="462"/>
      <c r="EA669" s="462"/>
      <c r="EB669" s="462"/>
      <c r="EC669" s="462"/>
      <c r="ED669" s="462"/>
      <c r="EE669" s="462"/>
      <c r="EF669" s="462"/>
      <c r="EG669" s="462"/>
      <c r="EH669" s="462"/>
      <c r="EI669" s="462"/>
      <c r="EJ669" s="462"/>
      <c r="EK669" s="462"/>
      <c r="EL669" s="462"/>
      <c r="EM669" s="462"/>
      <c r="EN669" s="462"/>
      <c r="EO669" s="462"/>
      <c r="EP669" s="462"/>
      <c r="EQ669" s="462"/>
      <c r="ER669" s="462"/>
      <c r="ES669" s="462"/>
      <c r="ET669" s="462"/>
      <c r="EU669" s="462"/>
      <c r="EV669" s="462"/>
      <c r="EW669" s="462"/>
      <c r="EX669" s="462"/>
      <c r="EY669" s="462"/>
      <c r="EZ669" s="462"/>
      <c r="FA669" s="462"/>
    </row>
    <row r="670" spans="1:157" ht="12.75">
      <c r="A670" s="26"/>
      <c r="B670" s="462" t="s">
        <v>1114</v>
      </c>
      <c r="C670" s="462"/>
      <c r="D670" s="462"/>
      <c r="E670" s="462"/>
      <c r="F670" s="462"/>
      <c r="G670" s="1885" t="s">
        <v>1115</v>
      </c>
      <c r="H670" s="1885"/>
      <c r="I670" s="1885"/>
      <c r="J670" s="1885"/>
      <c r="K670" s="1885"/>
      <c r="L670" s="1885"/>
      <c r="M670" s="1885"/>
      <c r="N670" s="1885"/>
      <c r="O670" s="1885"/>
      <c r="P670" s="1885"/>
      <c r="Q670" s="1885"/>
      <c r="R670" s="1885"/>
      <c r="S670" s="462"/>
      <c r="T670" s="26"/>
      <c r="U670" s="462" t="s">
        <v>1114</v>
      </c>
      <c r="V670" s="462"/>
      <c r="W670" s="462"/>
      <c r="X670" s="462"/>
      <c r="Y670" s="462"/>
      <c r="Z670" s="1885" t="s">
        <v>1115</v>
      </c>
      <c r="AA670" s="1885"/>
      <c r="AB670" s="1885"/>
      <c r="AC670" s="1885"/>
      <c r="AD670" s="1885"/>
      <c r="AE670" s="1885"/>
      <c r="AF670" s="1885"/>
      <c r="AG670" s="1885"/>
      <c r="AH670" s="1885"/>
      <c r="AI670" s="1885"/>
      <c r="AJ670" s="1885"/>
      <c r="AK670" s="1885"/>
      <c r="AL670" s="462"/>
      <c r="AZ670" s="46"/>
      <c r="BA670" s="1561">
        <f t="shared" ref="BA670:BA694" si="40">IF($G728=0,"N/A",VLOOKUP($T$189,TC_Rent,(MATCH($B728,bedrooms,FALSE))))</f>
        <v>2070</v>
      </c>
      <c r="BB670" s="46"/>
      <c r="BC670" s="46"/>
      <c r="BD670" s="46"/>
      <c r="BE670" s="46"/>
      <c r="BF670" s="1442"/>
      <c r="BG670" s="256" t="s">
        <v>1524</v>
      </c>
      <c r="BH670" s="258" t="s">
        <v>1525</v>
      </c>
      <c r="BI670" s="257" t="s">
        <v>1526</v>
      </c>
      <c r="BJ670" s="46"/>
      <c r="BK670" s="46"/>
      <c r="BL670" s="46"/>
      <c r="BM670" s="46"/>
      <c r="BN670" s="46"/>
      <c r="BO670" s="46"/>
      <c r="BP670" s="318" t="s">
        <v>892</v>
      </c>
      <c r="BQ670" s="473">
        <v>2396</v>
      </c>
      <c r="BR670" s="474">
        <v>2568</v>
      </c>
      <c r="BS670" s="475">
        <v>3082</v>
      </c>
      <c r="BT670" s="474">
        <v>3562</v>
      </c>
      <c r="BU670" s="475">
        <v>3974</v>
      </c>
      <c r="BV670" s="476">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2"/>
      <c r="DF670" s="462"/>
      <c r="DG670" s="462"/>
      <c r="DH670" s="462"/>
      <c r="DI670" s="462"/>
      <c r="DJ670" s="462"/>
      <c r="DK670" s="462"/>
      <c r="DL670" s="462"/>
      <c r="DM670" s="462"/>
      <c r="DN670" s="462"/>
      <c r="DO670" s="462"/>
      <c r="DP670" s="462"/>
      <c r="DQ670" s="462"/>
      <c r="DR670" s="462"/>
      <c r="DS670" s="462"/>
      <c r="DT670" s="462"/>
      <c r="DU670" s="462"/>
      <c r="DV670" s="462"/>
      <c r="DW670" s="462"/>
      <c r="DX670" s="462"/>
      <c r="DY670" s="462"/>
      <c r="DZ670" s="462"/>
      <c r="EA670" s="462"/>
      <c r="EB670" s="462"/>
      <c r="EC670" s="462"/>
      <c r="ED670" s="462"/>
      <c r="EE670" s="462"/>
      <c r="EF670" s="462"/>
      <c r="EG670" s="462"/>
      <c r="EH670" s="462"/>
      <c r="EI670" s="462"/>
      <c r="EJ670" s="462"/>
      <c r="EK670" s="462"/>
      <c r="EL670" s="462"/>
      <c r="EM670" s="462"/>
      <c r="EN670" s="462"/>
      <c r="EO670" s="462"/>
      <c r="EP670" s="462"/>
      <c r="EQ670" s="462"/>
      <c r="ER670" s="462"/>
      <c r="ES670" s="462"/>
      <c r="ET670" s="462"/>
      <c r="EU670" s="462"/>
      <c r="EV670" s="462"/>
      <c r="EW670" s="462"/>
      <c r="EX670" s="462"/>
      <c r="EY670" s="462"/>
      <c r="EZ670" s="462"/>
      <c r="FA670" s="462"/>
    </row>
    <row r="671" spans="1:157" ht="12.75">
      <c r="A671" s="26"/>
      <c r="B671" s="462" t="s">
        <v>987</v>
      </c>
      <c r="C671" s="462"/>
      <c r="D671" s="462"/>
      <c r="E671" s="462"/>
      <c r="F671" s="462"/>
      <c r="G671" s="1885" t="s">
        <v>1116</v>
      </c>
      <c r="H671" s="1885"/>
      <c r="I671" s="1885"/>
      <c r="J671" s="1885"/>
      <c r="K671" s="1885"/>
      <c r="L671" s="1885"/>
      <c r="M671" s="1885"/>
      <c r="N671" s="1885"/>
      <c r="O671" s="1885"/>
      <c r="P671" s="1885"/>
      <c r="Q671" s="1885"/>
      <c r="R671" s="1885"/>
      <c r="S671" s="462"/>
      <c r="T671" s="26"/>
      <c r="U671" s="462" t="s">
        <v>987</v>
      </c>
      <c r="V671" s="462"/>
      <c r="W671" s="462"/>
      <c r="X671" s="462"/>
      <c r="Y671" s="462"/>
      <c r="Z671" s="1869" t="s">
        <v>1116</v>
      </c>
      <c r="AA671" s="1869"/>
      <c r="AB671" s="1869"/>
      <c r="AC671" s="1869"/>
      <c r="AD671" s="1869"/>
      <c r="AE671" s="1869"/>
      <c r="AF671" s="1869"/>
      <c r="AG671" s="1869"/>
      <c r="AH671" s="1869"/>
      <c r="AI671" s="1869"/>
      <c r="AJ671" s="1869"/>
      <c r="AK671" s="1869"/>
      <c r="AL671" s="462"/>
      <c r="AZ671" s="46"/>
      <c r="BA671" s="1561">
        <f t="shared" si="40"/>
        <v>2070</v>
      </c>
      <c r="BB671" s="46"/>
      <c r="BC671" s="46"/>
      <c r="BD671" s="46"/>
      <c r="BE671" s="46"/>
      <c r="BF671" s="1442"/>
      <c r="BG671" s="1468">
        <f t="shared" ref="BG671:BG695" si="41">G728</f>
        <v>29</v>
      </c>
      <c r="BH671" s="1469">
        <f>BG671/$BG$696</f>
        <v>0.54716981132075471</v>
      </c>
      <c r="BI671" s="1470">
        <f t="shared" ref="BI671:BI695" si="42">IF(BH671=0," ",BH671*AH728)</f>
        <v>0.16415094339622641</v>
      </c>
      <c r="BJ671" s="46"/>
      <c r="BK671" s="46"/>
      <c r="BL671" s="46"/>
      <c r="BM671" s="46"/>
      <c r="BN671" s="46"/>
      <c r="BO671" s="46"/>
      <c r="BP671" s="319" t="s">
        <v>895</v>
      </c>
      <c r="BQ671" s="477">
        <v>1422</v>
      </c>
      <c r="BR671" s="478">
        <v>1522</v>
      </c>
      <c r="BS671" s="477">
        <v>1826</v>
      </c>
      <c r="BT671" s="478">
        <v>2110</v>
      </c>
      <c r="BU671" s="478">
        <v>2354</v>
      </c>
      <c r="BV671" s="479">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2"/>
      <c r="DF671" s="462"/>
      <c r="DG671" s="462"/>
      <c r="DH671" s="462"/>
      <c r="DI671" s="462"/>
      <c r="DJ671" s="462"/>
      <c r="DK671" s="462"/>
      <c r="DL671" s="462"/>
      <c r="DM671" s="462"/>
      <c r="DN671" s="462"/>
      <c r="DO671" s="462"/>
      <c r="DP671" s="462"/>
      <c r="DQ671" s="462"/>
      <c r="DR671" s="462"/>
      <c r="DS671" s="462"/>
      <c r="DT671" s="462"/>
      <c r="DU671" s="462"/>
      <c r="DV671" s="462"/>
      <c r="DW671" s="462"/>
      <c r="DX671" s="462"/>
      <c r="DY671" s="462"/>
      <c r="DZ671" s="462"/>
      <c r="EA671" s="462"/>
      <c r="EB671" s="462"/>
      <c r="EC671" s="462"/>
      <c r="ED671" s="462"/>
      <c r="EE671" s="462"/>
      <c r="EF671" s="462"/>
      <c r="EG671" s="462"/>
      <c r="EH671" s="462"/>
      <c r="EI671" s="462"/>
      <c r="EJ671" s="462"/>
      <c r="EK671" s="462"/>
      <c r="EL671" s="462"/>
      <c r="EM671" s="462"/>
      <c r="EN671" s="462"/>
      <c r="EO671" s="462"/>
      <c r="EP671" s="462"/>
      <c r="EQ671" s="462"/>
      <c r="ER671" s="462"/>
      <c r="ES671" s="462"/>
      <c r="ET671" s="462"/>
      <c r="EU671" s="462"/>
      <c r="EV671" s="462"/>
      <c r="EW671" s="462"/>
      <c r="EX671" s="462"/>
      <c r="EY671" s="462"/>
      <c r="EZ671" s="462"/>
      <c r="FA671" s="462"/>
    </row>
    <row r="672" spans="1:157" ht="12.75">
      <c r="A672" s="26"/>
      <c r="B672" s="462" t="s">
        <v>1458</v>
      </c>
      <c r="C672" s="462"/>
      <c r="D672" s="462"/>
      <c r="E672" s="462"/>
      <c r="F672" s="462"/>
      <c r="G672" s="1885" t="s">
        <v>1471</v>
      </c>
      <c r="H672" s="1885"/>
      <c r="I672" s="1885"/>
      <c r="J672" s="1885"/>
      <c r="K672" s="1885"/>
      <c r="L672" s="1885"/>
      <c r="M672" s="1885"/>
      <c r="N672" s="1885"/>
      <c r="O672" s="1885"/>
      <c r="P672" s="1885"/>
      <c r="Q672" s="1885"/>
      <c r="R672" s="1885"/>
      <c r="S672" s="462"/>
      <c r="T672" s="26"/>
      <c r="U672" s="462" t="s">
        <v>1458</v>
      </c>
      <c r="V672" s="462"/>
      <c r="W672" s="462"/>
      <c r="X672" s="462"/>
      <c r="Y672" s="462"/>
      <c r="Z672" s="1869" t="s">
        <v>1471</v>
      </c>
      <c r="AA672" s="1869"/>
      <c r="AB672" s="1869"/>
      <c r="AC672" s="1869"/>
      <c r="AD672" s="1869"/>
      <c r="AE672" s="1869"/>
      <c r="AF672" s="1869"/>
      <c r="AG672" s="1869"/>
      <c r="AH672" s="1869"/>
      <c r="AI672" s="1869"/>
      <c r="AJ672" s="1869"/>
      <c r="AK672" s="1869"/>
      <c r="AL672" s="462"/>
      <c r="AZ672" s="46"/>
      <c r="BA672" s="1561">
        <f t="shared" si="40"/>
        <v>2070</v>
      </c>
      <c r="BB672" s="46"/>
      <c r="BC672" s="46"/>
      <c r="BD672" s="46"/>
      <c r="BE672" s="46"/>
      <c r="BF672" s="1442"/>
      <c r="BG672" s="1471">
        <f t="shared" si="41"/>
        <v>21</v>
      </c>
      <c r="BH672" s="1469">
        <f t="shared" ref="BH672:BH695" si="43">BG672/$BG$696</f>
        <v>0.39622641509433965</v>
      </c>
      <c r="BI672" s="1470">
        <f t="shared" si="42"/>
        <v>0.11886792452830189</v>
      </c>
      <c r="BJ672" s="46"/>
      <c r="BK672" s="46"/>
      <c r="BL672" s="46"/>
      <c r="BM672" s="46"/>
      <c r="BN672" s="46"/>
      <c r="BO672" s="46"/>
      <c r="BP672" s="319" t="s">
        <v>900</v>
      </c>
      <c r="BQ672" s="480">
        <v>1364</v>
      </c>
      <c r="BR672" s="481">
        <v>1462</v>
      </c>
      <c r="BS672" s="480">
        <v>1754</v>
      </c>
      <c r="BT672" s="481">
        <v>2026</v>
      </c>
      <c r="BU672" s="481">
        <v>2260</v>
      </c>
      <c r="BV672" s="482">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2"/>
      <c r="DF672" s="462"/>
      <c r="DG672" s="462"/>
      <c r="DH672" s="462"/>
      <c r="DI672" s="462"/>
      <c r="DJ672" s="462"/>
      <c r="DK672" s="462"/>
      <c r="DL672" s="462"/>
      <c r="DM672" s="462"/>
      <c r="DN672" s="462"/>
      <c r="DO672" s="462"/>
      <c r="DP672" s="462"/>
      <c r="DQ672" s="462"/>
      <c r="DR672" s="462"/>
      <c r="DS672" s="462"/>
      <c r="DT672" s="462"/>
      <c r="DU672" s="462"/>
      <c r="DV672" s="462"/>
      <c r="DW672" s="462"/>
      <c r="DX672" s="462"/>
      <c r="DY672" s="462"/>
      <c r="DZ672" s="462"/>
      <c r="EA672" s="462"/>
      <c r="EB672" s="462"/>
      <c r="EC672" s="462"/>
      <c r="ED672" s="462"/>
      <c r="EE672" s="462"/>
      <c r="EF672" s="462"/>
      <c r="EG672" s="462"/>
      <c r="EH672" s="462"/>
      <c r="EI672" s="462"/>
      <c r="EJ672" s="462"/>
      <c r="EK672" s="462"/>
      <c r="EL672" s="462"/>
      <c r="EM672" s="462"/>
      <c r="EN672" s="462"/>
      <c r="EO672" s="462"/>
      <c r="EP672" s="462"/>
      <c r="EQ672" s="462"/>
      <c r="ER672" s="462"/>
      <c r="ES672" s="462"/>
      <c r="ET672" s="462"/>
      <c r="EU672" s="462"/>
      <c r="EV672" s="462"/>
      <c r="EW672" s="462"/>
      <c r="EX672" s="462"/>
      <c r="EY672" s="462"/>
      <c r="EZ672" s="462"/>
      <c r="FA672" s="462"/>
    </row>
    <row r="673" spans="1:108" ht="12.75">
      <c r="A673" s="26"/>
      <c r="B673" s="462" t="s">
        <v>896</v>
      </c>
      <c r="C673" s="462"/>
      <c r="D673" s="462"/>
      <c r="E673" s="462"/>
      <c r="F673" s="462"/>
      <c r="G673" s="1913" t="s">
        <v>1122</v>
      </c>
      <c r="H673" s="1913"/>
      <c r="I673" s="1913"/>
      <c r="J673" s="1913"/>
      <c r="K673" s="1913"/>
      <c r="L673" s="1913"/>
      <c r="M673" s="462"/>
      <c r="N673" s="462"/>
      <c r="O673" s="1463" t="s">
        <v>1123</v>
      </c>
      <c r="P673" s="1868"/>
      <c r="Q673" s="1868"/>
      <c r="R673" s="1868"/>
      <c r="S673" s="462"/>
      <c r="T673" s="26"/>
      <c r="U673" s="462" t="s">
        <v>896</v>
      </c>
      <c r="V673" s="462"/>
      <c r="W673" s="462"/>
      <c r="X673" s="462"/>
      <c r="Y673" s="462"/>
      <c r="Z673" s="1913" t="s">
        <v>1122</v>
      </c>
      <c r="AA673" s="1913"/>
      <c r="AB673" s="1913"/>
      <c r="AC673" s="1913"/>
      <c r="AD673" s="1913"/>
      <c r="AE673" s="1913"/>
      <c r="AF673" s="462"/>
      <c r="AG673" s="462"/>
      <c r="AH673" s="1463" t="s">
        <v>1123</v>
      </c>
      <c r="AI673" s="1868"/>
      <c r="AJ673" s="1868"/>
      <c r="AK673" s="1868"/>
      <c r="AL673" s="462"/>
      <c r="AZ673" s="46"/>
      <c r="BA673" s="1561" t="str">
        <f t="shared" si="40"/>
        <v>N/A</v>
      </c>
      <c r="BB673" s="46"/>
      <c r="BC673" s="46"/>
      <c r="BD673" s="46"/>
      <c r="BE673" s="46"/>
      <c r="BF673" s="1442"/>
      <c r="BG673" s="1471">
        <f t="shared" si="41"/>
        <v>3</v>
      </c>
      <c r="BH673" s="1469">
        <f t="shared" si="43"/>
        <v>5.6603773584905662E-2</v>
      </c>
      <c r="BI673" s="1470">
        <f t="shared" si="42"/>
        <v>1.1320754716981133E-2</v>
      </c>
      <c r="BJ673" s="46"/>
      <c r="BK673" s="46"/>
      <c r="BL673" s="46"/>
      <c r="BM673" s="46"/>
      <c r="BN673" s="46"/>
      <c r="BO673" s="46"/>
      <c r="BP673" s="319" t="s">
        <v>904</v>
      </c>
      <c r="BQ673" s="480">
        <v>1220</v>
      </c>
      <c r="BR673" s="481">
        <v>1306</v>
      </c>
      <c r="BS673" s="480">
        <v>1570</v>
      </c>
      <c r="BT673" s="481">
        <v>1812</v>
      </c>
      <c r="BU673" s="481">
        <v>2022</v>
      </c>
      <c r="BV673" s="482">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2" t="s">
        <v>1463</v>
      </c>
      <c r="C674" s="462"/>
      <c r="D674" s="462"/>
      <c r="E674" s="462"/>
      <c r="F674" s="462"/>
      <c r="G674" s="462"/>
      <c r="H674" s="1885"/>
      <c r="I674" s="1885"/>
      <c r="J674" s="1885"/>
      <c r="K674" s="1885"/>
      <c r="L674" s="1885"/>
      <c r="M674" s="1885"/>
      <c r="N674" s="1885"/>
      <c r="O674" s="1885"/>
      <c r="P674" s="1885"/>
      <c r="Q674" s="1885"/>
      <c r="R674" s="1885"/>
      <c r="S674" s="462"/>
      <c r="T674" s="26"/>
      <c r="U674" s="462" t="s">
        <v>1463</v>
      </c>
      <c r="V674" s="462"/>
      <c r="W674" s="462"/>
      <c r="X674" s="462"/>
      <c r="Y674" s="462"/>
      <c r="Z674" s="462"/>
      <c r="AA674" s="1885" t="s">
        <v>1444</v>
      </c>
      <c r="AB674" s="1885"/>
      <c r="AC674" s="1885"/>
      <c r="AD674" s="1885"/>
      <c r="AE674" s="1885"/>
      <c r="AF674" s="1885"/>
      <c r="AG674" s="1885"/>
      <c r="AH674" s="1885"/>
      <c r="AI674" s="1885"/>
      <c r="AJ674" s="1885"/>
      <c r="AK674" s="1885"/>
      <c r="AL674" s="462"/>
      <c r="AZ674" s="46"/>
      <c r="BA674" s="1561" t="str">
        <f t="shared" si="40"/>
        <v>N/A</v>
      </c>
      <c r="BB674" s="46"/>
      <c r="BC674" s="46"/>
      <c r="BD674" s="46"/>
      <c r="BE674" s="46"/>
      <c r="BF674" s="1442"/>
      <c r="BG674" s="1471">
        <f t="shared" si="41"/>
        <v>0</v>
      </c>
      <c r="BH674" s="1469">
        <f t="shared" si="43"/>
        <v>0</v>
      </c>
      <c r="BI674" s="1470" t="str">
        <f t="shared" si="42"/>
        <v xml:space="preserve"> </v>
      </c>
      <c r="BJ674" s="46"/>
      <c r="BK674" s="46"/>
      <c r="BL674" s="46"/>
      <c r="BM674" s="46"/>
      <c r="BN674" s="46"/>
      <c r="BO674" s="46"/>
      <c r="BP674" s="319" t="s">
        <v>908</v>
      </c>
      <c r="BQ674" s="480">
        <v>1430</v>
      </c>
      <c r="BR674" s="481">
        <v>1532</v>
      </c>
      <c r="BS674" s="480">
        <v>1840</v>
      </c>
      <c r="BT674" s="481">
        <v>2124</v>
      </c>
      <c r="BU674" s="481">
        <v>2370</v>
      </c>
      <c r="BV674" s="482">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2" t="s">
        <v>1467</v>
      </c>
      <c r="C675" s="462"/>
      <c r="D675" s="462"/>
      <c r="E675" s="462"/>
      <c r="F675" s="462"/>
      <c r="G675" s="462"/>
      <c r="H675" s="462"/>
      <c r="I675" s="462"/>
      <c r="J675" s="462"/>
      <c r="K675" s="462"/>
      <c r="L675" s="462"/>
      <c r="M675" s="462"/>
      <c r="N675" s="1867" t="s">
        <v>909</v>
      </c>
      <c r="O675" s="1867"/>
      <c r="P675" s="462"/>
      <c r="Q675" s="462"/>
      <c r="R675" s="462"/>
      <c r="S675" s="462"/>
      <c r="T675" s="26"/>
      <c r="U675" s="462" t="s">
        <v>1467</v>
      </c>
      <c r="V675" s="462"/>
      <c r="W675" s="462"/>
      <c r="X675" s="462"/>
      <c r="Y675" s="462"/>
      <c r="Z675" s="462"/>
      <c r="AA675" s="462"/>
      <c r="AB675" s="462"/>
      <c r="AC675" s="462"/>
      <c r="AD675" s="462"/>
      <c r="AE675" s="462"/>
      <c r="AF675" s="462"/>
      <c r="AG675" s="1867" t="s">
        <v>909</v>
      </c>
      <c r="AH675" s="1867"/>
      <c r="AI675" s="462"/>
      <c r="AJ675" s="462"/>
      <c r="AK675" s="462"/>
      <c r="AL675" s="462"/>
      <c r="AZ675" s="46"/>
      <c r="BA675" s="1561" t="str">
        <f t="shared" si="40"/>
        <v>N/A</v>
      </c>
      <c r="BB675" s="46"/>
      <c r="BC675" s="46"/>
      <c r="BD675" s="46"/>
      <c r="BE675" s="46"/>
      <c r="BF675" s="1442"/>
      <c r="BG675" s="1471">
        <f t="shared" si="41"/>
        <v>0</v>
      </c>
      <c r="BH675" s="1469">
        <f t="shared" si="43"/>
        <v>0</v>
      </c>
      <c r="BI675" s="1470" t="str">
        <f t="shared" si="42"/>
        <v xml:space="preserve"> </v>
      </c>
      <c r="BJ675" s="46"/>
      <c r="BK675" s="46"/>
      <c r="BL675" s="46"/>
      <c r="BM675" s="46"/>
      <c r="BN675" s="46"/>
      <c r="BO675" s="46"/>
      <c r="BP675" s="319" t="s">
        <v>911</v>
      </c>
      <c r="BQ675" s="480">
        <v>1220</v>
      </c>
      <c r="BR675" s="481">
        <v>1306</v>
      </c>
      <c r="BS675" s="480">
        <v>1570</v>
      </c>
      <c r="BT675" s="481">
        <v>1812</v>
      </c>
      <c r="BU675" s="481">
        <v>2022</v>
      </c>
      <c r="BV675" s="482">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2"/>
      <c r="C676" s="462"/>
      <c r="D676" s="462"/>
      <c r="E676" s="462"/>
      <c r="F676" s="462"/>
      <c r="G676" s="462"/>
      <c r="H676" s="462"/>
      <c r="I676" s="462"/>
      <c r="J676" s="462"/>
      <c r="K676" s="462"/>
      <c r="L676" s="462"/>
      <c r="M676" s="462"/>
      <c r="N676" s="462"/>
      <c r="O676" s="462"/>
      <c r="P676" s="462"/>
      <c r="Q676" s="462"/>
      <c r="R676" s="462"/>
      <c r="S676" s="462"/>
      <c r="T676" s="26"/>
      <c r="U676" s="462"/>
      <c r="V676" s="462"/>
      <c r="W676" s="462"/>
      <c r="X676" s="462"/>
      <c r="Y676" s="462"/>
      <c r="Z676" s="462"/>
      <c r="AA676" s="462"/>
      <c r="AB676" s="462"/>
      <c r="AC676" s="462"/>
      <c r="AD676" s="462"/>
      <c r="AE676" s="462"/>
      <c r="AF676" s="462"/>
      <c r="AG676" s="462"/>
      <c r="AH676" s="462"/>
      <c r="AI676" s="462"/>
      <c r="AJ676" s="462"/>
      <c r="AK676" s="462"/>
      <c r="AL676" s="462"/>
      <c r="AZ676" s="46"/>
      <c r="BA676" s="1561" t="str">
        <f t="shared" si="40"/>
        <v>N/A</v>
      </c>
      <c r="BB676" s="46"/>
      <c r="BC676" s="46"/>
      <c r="BD676" s="46"/>
      <c r="BE676" s="46"/>
      <c r="BF676" s="1442"/>
      <c r="BG676" s="1471">
        <f t="shared" si="41"/>
        <v>0</v>
      </c>
      <c r="BH676" s="1469">
        <f t="shared" si="43"/>
        <v>0</v>
      </c>
      <c r="BI676" s="1470" t="str">
        <f t="shared" si="42"/>
        <v xml:space="preserve"> </v>
      </c>
      <c r="BJ676" s="46"/>
      <c r="BK676" s="46"/>
      <c r="BL676" s="46"/>
      <c r="BM676" s="46"/>
      <c r="BN676" s="46"/>
      <c r="BO676" s="46"/>
      <c r="BP676" s="319" t="s">
        <v>915</v>
      </c>
      <c r="BQ676" s="480">
        <v>2396</v>
      </c>
      <c r="BR676" s="481">
        <v>2568</v>
      </c>
      <c r="BS676" s="480">
        <v>3082</v>
      </c>
      <c r="BT676" s="481">
        <v>3562</v>
      </c>
      <c r="BU676" s="481">
        <v>3974</v>
      </c>
      <c r="BV676" s="482">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1447</v>
      </c>
      <c r="B677" s="462" t="s">
        <v>1455</v>
      </c>
      <c r="C677" s="462"/>
      <c r="D677" s="462"/>
      <c r="E677" s="462"/>
      <c r="F677" s="462"/>
      <c r="G677" s="1857">
        <f>C643</f>
        <v>0</v>
      </c>
      <c r="H677" s="1857"/>
      <c r="I677" s="1857"/>
      <c r="J677" s="1857"/>
      <c r="K677" s="1857"/>
      <c r="L677" s="1857"/>
      <c r="M677" s="1857"/>
      <c r="N677" s="1857"/>
      <c r="O677" s="1857"/>
      <c r="P677" s="1857"/>
      <c r="Q677" s="1857"/>
      <c r="R677" s="1857"/>
      <c r="S677" s="462"/>
      <c r="T677" s="63" t="s">
        <v>1449</v>
      </c>
      <c r="U677" s="462" t="s">
        <v>1455</v>
      </c>
      <c r="V677" s="462"/>
      <c r="W677" s="462"/>
      <c r="X677" s="462"/>
      <c r="Y677" s="462"/>
      <c r="Z677" s="1857">
        <f>C644</f>
        <v>0</v>
      </c>
      <c r="AA677" s="1857"/>
      <c r="AB677" s="1857"/>
      <c r="AC677" s="1857"/>
      <c r="AD677" s="1857"/>
      <c r="AE677" s="1857"/>
      <c r="AF677" s="1857"/>
      <c r="AG677" s="1857"/>
      <c r="AH677" s="1857"/>
      <c r="AI677" s="1857"/>
      <c r="AJ677" s="1857"/>
      <c r="AK677" s="1857"/>
      <c r="AL677" s="462"/>
      <c r="AZ677" s="46"/>
      <c r="BA677" s="1561" t="str">
        <f t="shared" si="40"/>
        <v>N/A</v>
      </c>
      <c r="BB677" s="46"/>
      <c r="BC677" s="46"/>
      <c r="BD677" s="46"/>
      <c r="BE677" s="46"/>
      <c r="BF677" s="1442"/>
      <c r="BG677" s="1471">
        <f t="shared" si="41"/>
        <v>0</v>
      </c>
      <c r="BH677" s="1469">
        <f t="shared" si="43"/>
        <v>0</v>
      </c>
      <c r="BI677" s="1470" t="str">
        <f t="shared" si="42"/>
        <v xml:space="preserve"> </v>
      </c>
      <c r="BJ677" s="46"/>
      <c r="BK677" s="46"/>
      <c r="BL677" s="46"/>
      <c r="BM677" s="46"/>
      <c r="BN677" s="46"/>
      <c r="BO677" s="46"/>
      <c r="BP677" s="319" t="s">
        <v>918</v>
      </c>
      <c r="BQ677" s="480">
        <v>1220</v>
      </c>
      <c r="BR677" s="481">
        <v>1306</v>
      </c>
      <c r="BS677" s="480">
        <v>1570</v>
      </c>
      <c r="BT677" s="481">
        <v>1812</v>
      </c>
      <c r="BU677" s="481">
        <v>2022</v>
      </c>
      <c r="BV677" s="482">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2" t="s">
        <v>1114</v>
      </c>
      <c r="C678" s="462"/>
      <c r="D678" s="462"/>
      <c r="E678" s="462"/>
      <c r="F678" s="462"/>
      <c r="G678" s="1885"/>
      <c r="H678" s="1885"/>
      <c r="I678" s="1885"/>
      <c r="J678" s="1885"/>
      <c r="K678" s="1885"/>
      <c r="L678" s="1885"/>
      <c r="M678" s="1885"/>
      <c r="N678" s="1885"/>
      <c r="O678" s="1885"/>
      <c r="P678" s="1885"/>
      <c r="Q678" s="1885"/>
      <c r="R678" s="1885"/>
      <c r="S678" s="462"/>
      <c r="T678" s="26"/>
      <c r="U678" s="462" t="s">
        <v>1114</v>
      </c>
      <c r="V678" s="462"/>
      <c r="W678" s="462"/>
      <c r="X678" s="462"/>
      <c r="Y678" s="462"/>
      <c r="Z678" s="1885"/>
      <c r="AA678" s="1885"/>
      <c r="AB678" s="1885"/>
      <c r="AC678" s="1885"/>
      <c r="AD678" s="1885"/>
      <c r="AE678" s="1885"/>
      <c r="AF678" s="1885"/>
      <c r="AG678" s="1885"/>
      <c r="AH678" s="1885"/>
      <c r="AI678" s="1885"/>
      <c r="AJ678" s="1885"/>
      <c r="AK678" s="1885"/>
      <c r="AL678" s="462"/>
      <c r="AZ678" s="46"/>
      <c r="BA678" s="1561" t="str">
        <f t="shared" si="40"/>
        <v>N/A</v>
      </c>
      <c r="BB678" s="46"/>
      <c r="BC678" s="46"/>
      <c r="BD678" s="46"/>
      <c r="BE678" s="46"/>
      <c r="BF678" s="1442"/>
      <c r="BG678" s="1471">
        <f t="shared" si="41"/>
        <v>0</v>
      </c>
      <c r="BH678" s="1469">
        <f t="shared" si="43"/>
        <v>0</v>
      </c>
      <c r="BI678" s="1470" t="str">
        <f t="shared" si="42"/>
        <v xml:space="preserve"> </v>
      </c>
      <c r="BJ678" s="46"/>
      <c r="BK678" s="46"/>
      <c r="BL678" s="46"/>
      <c r="BM678" s="46"/>
      <c r="BN678" s="46"/>
      <c r="BO678" s="46"/>
      <c r="BP678" s="319" t="s">
        <v>920</v>
      </c>
      <c r="BQ678" s="480">
        <v>1586</v>
      </c>
      <c r="BR678" s="481">
        <v>1700</v>
      </c>
      <c r="BS678" s="480">
        <v>2040</v>
      </c>
      <c r="BT678" s="481">
        <v>2356</v>
      </c>
      <c r="BU678" s="481">
        <v>2626</v>
      </c>
      <c r="BV678" s="482">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2" t="s">
        <v>987</v>
      </c>
      <c r="C679" s="462"/>
      <c r="D679" s="462"/>
      <c r="E679" s="462"/>
      <c r="F679" s="462"/>
      <c r="G679" s="1885"/>
      <c r="H679" s="1885"/>
      <c r="I679" s="1885"/>
      <c r="J679" s="1885"/>
      <c r="K679" s="1885"/>
      <c r="L679" s="1885"/>
      <c r="M679" s="1885"/>
      <c r="N679" s="1885"/>
      <c r="O679" s="1885"/>
      <c r="P679" s="1885"/>
      <c r="Q679" s="1885"/>
      <c r="R679" s="1885"/>
      <c r="S679" s="462"/>
      <c r="T679" s="26"/>
      <c r="U679" s="462" t="s">
        <v>987</v>
      </c>
      <c r="V679" s="462"/>
      <c r="W679" s="462"/>
      <c r="X679" s="462"/>
      <c r="Y679" s="462"/>
      <c r="Z679" s="1869"/>
      <c r="AA679" s="1869"/>
      <c r="AB679" s="1869"/>
      <c r="AC679" s="1869"/>
      <c r="AD679" s="1869"/>
      <c r="AE679" s="1869"/>
      <c r="AF679" s="1869"/>
      <c r="AG679" s="1869"/>
      <c r="AH679" s="1869"/>
      <c r="AI679" s="1869"/>
      <c r="AJ679" s="1869"/>
      <c r="AK679" s="1869"/>
      <c r="AL679" s="462"/>
      <c r="AZ679" s="46"/>
      <c r="BA679" s="1561" t="str">
        <f t="shared" si="40"/>
        <v>N/A</v>
      </c>
      <c r="BB679" s="46"/>
      <c r="BC679" s="46"/>
      <c r="BD679" s="46"/>
      <c r="BE679" s="46"/>
      <c r="BF679" s="1442"/>
      <c r="BG679" s="1471">
        <f t="shared" si="41"/>
        <v>0</v>
      </c>
      <c r="BH679" s="1469">
        <f t="shared" si="43"/>
        <v>0</v>
      </c>
      <c r="BI679" s="1470" t="str">
        <f t="shared" si="42"/>
        <v xml:space="preserve"> </v>
      </c>
      <c r="BJ679" s="46"/>
      <c r="BK679" s="46"/>
      <c r="BL679" s="46"/>
      <c r="BM679" s="46"/>
      <c r="BN679" s="46"/>
      <c r="BO679" s="46"/>
      <c r="BP679" s="319" t="s">
        <v>922</v>
      </c>
      <c r="BQ679" s="480">
        <v>1220</v>
      </c>
      <c r="BR679" s="481">
        <v>1306</v>
      </c>
      <c r="BS679" s="480">
        <v>1570</v>
      </c>
      <c r="BT679" s="481">
        <v>1812</v>
      </c>
      <c r="BU679" s="481">
        <v>2022</v>
      </c>
      <c r="BV679" s="482">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2" t="s">
        <v>1458</v>
      </c>
      <c r="C680" s="462"/>
      <c r="D680" s="462"/>
      <c r="E680" s="462"/>
      <c r="F680" s="462"/>
      <c r="G680" s="1885"/>
      <c r="H680" s="1885"/>
      <c r="I680" s="1885"/>
      <c r="J680" s="1885"/>
      <c r="K680" s="1885"/>
      <c r="L680" s="1885"/>
      <c r="M680" s="1885"/>
      <c r="N680" s="1885"/>
      <c r="O680" s="1885"/>
      <c r="P680" s="1885"/>
      <c r="Q680" s="1885"/>
      <c r="R680" s="1885"/>
      <c r="S680" s="462"/>
      <c r="T680" s="26"/>
      <c r="U680" s="462" t="s">
        <v>1458</v>
      </c>
      <c r="V680" s="462"/>
      <c r="W680" s="462"/>
      <c r="X680" s="462"/>
      <c r="Y680" s="462"/>
      <c r="Z680" s="1869"/>
      <c r="AA680" s="1869"/>
      <c r="AB680" s="1869"/>
      <c r="AC680" s="1869"/>
      <c r="AD680" s="1869"/>
      <c r="AE680" s="1869"/>
      <c r="AF680" s="1869"/>
      <c r="AG680" s="1869"/>
      <c r="AH680" s="1869"/>
      <c r="AI680" s="1869"/>
      <c r="AJ680" s="1869"/>
      <c r="AK680" s="1869"/>
      <c r="AL680" s="462"/>
      <c r="AZ680" s="46"/>
      <c r="BA680" s="1561" t="str">
        <f t="shared" si="40"/>
        <v>N/A</v>
      </c>
      <c r="BB680" s="46"/>
      <c r="BC680" s="46"/>
      <c r="BD680" s="46"/>
      <c r="BE680" s="46"/>
      <c r="BF680" s="1442"/>
      <c r="BG680" s="1471">
        <f t="shared" si="41"/>
        <v>0</v>
      </c>
      <c r="BH680" s="1469">
        <f t="shared" si="43"/>
        <v>0</v>
      </c>
      <c r="BI680" s="1470" t="str">
        <f t="shared" si="42"/>
        <v xml:space="preserve"> </v>
      </c>
      <c r="BJ680" s="46"/>
      <c r="BK680" s="46"/>
      <c r="BL680" s="46"/>
      <c r="BM680" s="46"/>
      <c r="BN680" s="46"/>
      <c r="BO680" s="46"/>
      <c r="BP680" s="319" t="s">
        <v>924</v>
      </c>
      <c r="BQ680" s="480">
        <v>1220</v>
      </c>
      <c r="BR680" s="481">
        <v>1306</v>
      </c>
      <c r="BS680" s="480">
        <v>1570</v>
      </c>
      <c r="BT680" s="481">
        <v>1812</v>
      </c>
      <c r="BU680" s="481">
        <v>2022</v>
      </c>
      <c r="BV680" s="482">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2" t="s">
        <v>896</v>
      </c>
      <c r="C681" s="462"/>
      <c r="D681" s="462"/>
      <c r="E681" s="462"/>
      <c r="F681" s="462"/>
      <c r="G681" s="1913"/>
      <c r="H681" s="1913"/>
      <c r="I681" s="1913"/>
      <c r="J681" s="1913"/>
      <c r="K681" s="1913"/>
      <c r="L681" s="1913"/>
      <c r="M681" s="462"/>
      <c r="N681" s="462"/>
      <c r="O681" s="1463" t="s">
        <v>1123</v>
      </c>
      <c r="P681" s="1868"/>
      <c r="Q681" s="1868"/>
      <c r="R681" s="1868"/>
      <c r="S681" s="462"/>
      <c r="T681" s="26"/>
      <c r="U681" s="462" t="s">
        <v>896</v>
      </c>
      <c r="V681" s="462"/>
      <c r="W681" s="462"/>
      <c r="X681" s="462"/>
      <c r="Y681" s="462"/>
      <c r="Z681" s="1913"/>
      <c r="AA681" s="1913"/>
      <c r="AB681" s="1913"/>
      <c r="AC681" s="1913"/>
      <c r="AD681" s="1913"/>
      <c r="AE681" s="1913"/>
      <c r="AF681" s="462"/>
      <c r="AG681" s="462"/>
      <c r="AH681" s="1463" t="s">
        <v>1123</v>
      </c>
      <c r="AI681" s="1868"/>
      <c r="AJ681" s="1868"/>
      <c r="AK681" s="1868"/>
      <c r="AL681" s="462"/>
      <c r="AZ681" s="46"/>
      <c r="BA681" s="1561" t="str">
        <f t="shared" si="40"/>
        <v>N/A</v>
      </c>
      <c r="BB681" s="46"/>
      <c r="BC681" s="46"/>
      <c r="BD681" s="46"/>
      <c r="BE681" s="46"/>
      <c r="BF681" s="1442"/>
      <c r="BG681" s="1471">
        <f t="shared" si="41"/>
        <v>0</v>
      </c>
      <c r="BH681" s="1469">
        <f t="shared" si="43"/>
        <v>0</v>
      </c>
      <c r="BI681" s="1470" t="str">
        <f t="shared" si="42"/>
        <v xml:space="preserve"> </v>
      </c>
      <c r="BJ681" s="46"/>
      <c r="BK681" s="46"/>
      <c r="BL681" s="46"/>
      <c r="BM681" s="46"/>
      <c r="BN681" s="46"/>
      <c r="BO681" s="46"/>
      <c r="BP681" s="319" t="s">
        <v>926</v>
      </c>
      <c r="BQ681" s="480">
        <v>1220</v>
      </c>
      <c r="BR681" s="481">
        <v>1306</v>
      </c>
      <c r="BS681" s="480">
        <v>1570</v>
      </c>
      <c r="BT681" s="481">
        <v>1812</v>
      </c>
      <c r="BU681" s="481">
        <v>2022</v>
      </c>
      <c r="BV681" s="482">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2" t="s">
        <v>1463</v>
      </c>
      <c r="C682" s="462"/>
      <c r="D682" s="462"/>
      <c r="E682" s="462"/>
      <c r="F682" s="462"/>
      <c r="G682" s="462"/>
      <c r="H682" s="1885"/>
      <c r="I682" s="1885"/>
      <c r="J682" s="1885"/>
      <c r="K682" s="1885"/>
      <c r="L682" s="1885"/>
      <c r="M682" s="1885"/>
      <c r="N682" s="1885"/>
      <c r="O682" s="1885"/>
      <c r="P682" s="1885"/>
      <c r="Q682" s="1885"/>
      <c r="R682" s="1885"/>
      <c r="S682" s="462"/>
      <c r="T682" s="26"/>
      <c r="U682" s="462" t="s">
        <v>1463</v>
      </c>
      <c r="V682" s="462"/>
      <c r="W682" s="462"/>
      <c r="X682" s="462"/>
      <c r="Y682" s="462"/>
      <c r="Z682" s="462"/>
      <c r="AA682" s="1885"/>
      <c r="AB682" s="1885"/>
      <c r="AC682" s="1885"/>
      <c r="AD682" s="1885"/>
      <c r="AE682" s="1885"/>
      <c r="AF682" s="1885"/>
      <c r="AG682" s="1885"/>
      <c r="AH682" s="1885"/>
      <c r="AI682" s="1885"/>
      <c r="AJ682" s="1885"/>
      <c r="AK682" s="1885"/>
      <c r="AL682" s="462"/>
      <c r="AZ682" s="46"/>
      <c r="BA682" s="1561" t="str">
        <f t="shared" si="40"/>
        <v>N/A</v>
      </c>
      <c r="BB682" s="46"/>
      <c r="BC682" s="46"/>
      <c r="BD682" s="46"/>
      <c r="BE682" s="46"/>
      <c r="BF682" s="1442"/>
      <c r="BG682" s="1471">
        <f t="shared" si="41"/>
        <v>0</v>
      </c>
      <c r="BH682" s="1469">
        <f t="shared" si="43"/>
        <v>0</v>
      </c>
      <c r="BI682" s="1470" t="str">
        <f t="shared" si="42"/>
        <v xml:space="preserve"> </v>
      </c>
      <c r="BJ682" s="46"/>
      <c r="BK682" s="46"/>
      <c r="BL682" s="46"/>
      <c r="BM682" s="46"/>
      <c r="BN682" s="46"/>
      <c r="BO682" s="46"/>
      <c r="BP682" s="319" t="s">
        <v>929</v>
      </c>
      <c r="BQ682" s="480">
        <v>1220</v>
      </c>
      <c r="BR682" s="481">
        <v>1306</v>
      </c>
      <c r="BS682" s="480">
        <v>1570</v>
      </c>
      <c r="BT682" s="481">
        <v>1812</v>
      </c>
      <c r="BU682" s="481">
        <v>2022</v>
      </c>
      <c r="BV682" s="482">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2" t="s">
        <v>1467</v>
      </c>
      <c r="C683" s="462"/>
      <c r="D683" s="462"/>
      <c r="E683" s="462"/>
      <c r="F683" s="462"/>
      <c r="G683" s="462"/>
      <c r="H683" s="462"/>
      <c r="I683" s="462"/>
      <c r="J683" s="462"/>
      <c r="K683" s="462"/>
      <c r="L683" s="462"/>
      <c r="M683" s="462"/>
      <c r="N683" s="1867" t="s">
        <v>909</v>
      </c>
      <c r="O683" s="1867"/>
      <c r="P683" s="462"/>
      <c r="Q683" s="462"/>
      <c r="R683" s="462"/>
      <c r="S683" s="462"/>
      <c r="T683" s="26"/>
      <c r="U683" s="462" t="s">
        <v>1467</v>
      </c>
      <c r="V683" s="462"/>
      <c r="W683" s="462"/>
      <c r="X683" s="462"/>
      <c r="Y683" s="462"/>
      <c r="Z683" s="462"/>
      <c r="AA683" s="462"/>
      <c r="AB683" s="462"/>
      <c r="AC683" s="462"/>
      <c r="AD683" s="462"/>
      <c r="AE683" s="462"/>
      <c r="AF683" s="462"/>
      <c r="AG683" s="1867" t="s">
        <v>909</v>
      </c>
      <c r="AH683" s="1867"/>
      <c r="AI683" s="462"/>
      <c r="AJ683" s="462"/>
      <c r="AK683" s="462"/>
      <c r="AL683" s="462"/>
      <c r="AZ683" s="46"/>
      <c r="BA683" s="1561" t="str">
        <f t="shared" si="40"/>
        <v>N/A</v>
      </c>
      <c r="BB683" s="46"/>
      <c r="BC683" s="46"/>
      <c r="BD683" s="46"/>
      <c r="BE683" s="46"/>
      <c r="BF683" s="1442"/>
      <c r="BG683" s="1471">
        <f t="shared" si="41"/>
        <v>0</v>
      </c>
      <c r="BH683" s="1469">
        <f t="shared" si="43"/>
        <v>0</v>
      </c>
      <c r="BI683" s="1470" t="str">
        <f t="shared" si="42"/>
        <v xml:space="preserve"> </v>
      </c>
      <c r="BJ683" s="46"/>
      <c r="BK683" s="46"/>
      <c r="BL683" s="46"/>
      <c r="BM683" s="46"/>
      <c r="BN683" s="46"/>
      <c r="BO683" s="46"/>
      <c r="BP683" s="319" t="s">
        <v>931</v>
      </c>
      <c r="BQ683" s="480">
        <v>1296</v>
      </c>
      <c r="BR683" s="481">
        <v>1390</v>
      </c>
      <c r="BS683" s="480">
        <v>1666</v>
      </c>
      <c r="BT683" s="481">
        <v>1926</v>
      </c>
      <c r="BU683" s="481">
        <v>2150</v>
      </c>
      <c r="BV683" s="482">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2"/>
      <c r="C684" s="462"/>
      <c r="D684" s="462"/>
      <c r="E684" s="462"/>
      <c r="F684" s="462"/>
      <c r="G684" s="462"/>
      <c r="H684" s="462"/>
      <c r="I684" s="462"/>
      <c r="J684" s="462"/>
      <c r="K684" s="462"/>
      <c r="L684" s="462"/>
      <c r="M684" s="462"/>
      <c r="N684" s="462"/>
      <c r="O684" s="462"/>
      <c r="P684" s="462"/>
      <c r="Q684" s="462"/>
      <c r="R684" s="462"/>
      <c r="S684" s="462"/>
      <c r="T684" s="26"/>
      <c r="U684" s="462"/>
      <c r="V684" s="462"/>
      <c r="W684" s="462"/>
      <c r="X684" s="462"/>
      <c r="Y684" s="462"/>
      <c r="Z684" s="462"/>
      <c r="AA684" s="462"/>
      <c r="AB684" s="462"/>
      <c r="AC684" s="462"/>
      <c r="AD684" s="462"/>
      <c r="AE684" s="462"/>
      <c r="AF684" s="462"/>
      <c r="AG684" s="462"/>
      <c r="AH684" s="462"/>
      <c r="AI684" s="462"/>
      <c r="AJ684" s="462"/>
      <c r="AK684" s="462"/>
      <c r="AL684" s="462"/>
      <c r="AZ684" s="46"/>
      <c r="BA684" s="1561" t="str">
        <f t="shared" si="40"/>
        <v>N/A</v>
      </c>
      <c r="BB684" s="46"/>
      <c r="BC684" s="46"/>
      <c r="BD684" s="46"/>
      <c r="BE684" s="46"/>
      <c r="BF684" s="1442"/>
      <c r="BG684" s="1471">
        <f t="shared" si="41"/>
        <v>0</v>
      </c>
      <c r="BH684" s="1469">
        <f t="shared" si="43"/>
        <v>0</v>
      </c>
      <c r="BI684" s="1470" t="str">
        <f t="shared" si="42"/>
        <v xml:space="preserve"> </v>
      </c>
      <c r="BJ684" s="46"/>
      <c r="BK684" s="46"/>
      <c r="BL684" s="46"/>
      <c r="BM684" s="46"/>
      <c r="BN684" s="46"/>
      <c r="BO684" s="46"/>
      <c r="BP684" s="319" t="s">
        <v>933</v>
      </c>
      <c r="BQ684" s="480">
        <v>1220</v>
      </c>
      <c r="BR684" s="481">
        <v>1306</v>
      </c>
      <c r="BS684" s="480">
        <v>1570</v>
      </c>
      <c r="BT684" s="481">
        <v>1812</v>
      </c>
      <c r="BU684" s="481">
        <v>2022</v>
      </c>
      <c r="BV684" s="482">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1450</v>
      </c>
      <c r="B685" s="462" t="s">
        <v>1455</v>
      </c>
      <c r="C685" s="462"/>
      <c r="D685" s="462"/>
      <c r="E685" s="462"/>
      <c r="F685" s="462"/>
      <c r="G685" s="1857">
        <f>C645</f>
        <v>0</v>
      </c>
      <c r="H685" s="1857"/>
      <c r="I685" s="1857"/>
      <c r="J685" s="1857"/>
      <c r="K685" s="1857"/>
      <c r="L685" s="1857"/>
      <c r="M685" s="1857"/>
      <c r="N685" s="1857"/>
      <c r="O685" s="1857"/>
      <c r="P685" s="1857"/>
      <c r="Q685" s="1857"/>
      <c r="R685" s="1857"/>
      <c r="S685" s="462"/>
      <c r="T685" s="63" t="s">
        <v>1451</v>
      </c>
      <c r="U685" s="462" t="s">
        <v>1455</v>
      </c>
      <c r="V685" s="462"/>
      <c r="W685" s="462"/>
      <c r="X685" s="462"/>
      <c r="Y685" s="462"/>
      <c r="Z685" s="1857">
        <f>C646</f>
        <v>0</v>
      </c>
      <c r="AA685" s="1857"/>
      <c r="AB685" s="1857"/>
      <c r="AC685" s="1857"/>
      <c r="AD685" s="1857"/>
      <c r="AE685" s="1857"/>
      <c r="AF685" s="1857"/>
      <c r="AG685" s="1857"/>
      <c r="AH685" s="1857"/>
      <c r="AI685" s="1857"/>
      <c r="AJ685" s="1857"/>
      <c r="AK685" s="1857"/>
      <c r="AL685" s="462"/>
      <c r="AZ685" s="46"/>
      <c r="BA685" s="1561" t="str">
        <f t="shared" si="40"/>
        <v>N/A</v>
      </c>
      <c r="BB685" s="46"/>
      <c r="BC685" s="46"/>
      <c r="BD685" s="46"/>
      <c r="BE685" s="46"/>
      <c r="BF685" s="1442"/>
      <c r="BG685" s="1471">
        <f t="shared" si="41"/>
        <v>0</v>
      </c>
      <c r="BH685" s="1469">
        <f t="shared" si="43"/>
        <v>0</v>
      </c>
      <c r="BI685" s="1470" t="str">
        <f t="shared" si="42"/>
        <v xml:space="preserve"> </v>
      </c>
      <c r="BJ685" s="46"/>
      <c r="BK685" s="46"/>
      <c r="BL685" s="46"/>
      <c r="BM685" s="46"/>
      <c r="BN685" s="46"/>
      <c r="BO685" s="46"/>
      <c r="BP685" s="319" t="s">
        <v>936</v>
      </c>
      <c r="BQ685" s="480">
        <v>1220</v>
      </c>
      <c r="BR685" s="481">
        <v>1306</v>
      </c>
      <c r="BS685" s="480">
        <v>1570</v>
      </c>
      <c r="BT685" s="481">
        <v>1812</v>
      </c>
      <c r="BU685" s="481">
        <v>2022</v>
      </c>
      <c r="BV685" s="482">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2"/>
    </row>
    <row r="686" spans="1:108" ht="12.75">
      <c r="A686" s="26"/>
      <c r="B686" s="462" t="s">
        <v>1114</v>
      </c>
      <c r="C686" s="462"/>
      <c r="D686" s="462"/>
      <c r="E686" s="462"/>
      <c r="F686" s="462"/>
      <c r="G686" s="1885"/>
      <c r="H686" s="1885"/>
      <c r="I686" s="1885"/>
      <c r="J686" s="1885"/>
      <c r="K686" s="1885"/>
      <c r="L686" s="1885"/>
      <c r="M686" s="1885"/>
      <c r="N686" s="1885"/>
      <c r="O686" s="1885"/>
      <c r="P686" s="1885"/>
      <c r="Q686" s="1885"/>
      <c r="R686" s="1885"/>
      <c r="S686" s="462"/>
      <c r="T686" s="26"/>
      <c r="U686" s="462" t="s">
        <v>1114</v>
      </c>
      <c r="V686" s="462"/>
      <c r="W686" s="462"/>
      <c r="X686" s="462"/>
      <c r="Y686" s="462"/>
      <c r="Z686" s="1885"/>
      <c r="AA686" s="1885"/>
      <c r="AB686" s="1885"/>
      <c r="AC686" s="1885"/>
      <c r="AD686" s="1885"/>
      <c r="AE686" s="1885"/>
      <c r="AF686" s="1885"/>
      <c r="AG686" s="1885"/>
      <c r="AH686" s="1885"/>
      <c r="AI686" s="1885"/>
      <c r="AJ686" s="1885"/>
      <c r="AK686" s="1885"/>
      <c r="AL686" s="462"/>
      <c r="AZ686" s="46"/>
      <c r="BA686" s="1561" t="str">
        <f t="shared" si="40"/>
        <v>N/A</v>
      </c>
      <c r="BB686" s="46"/>
      <c r="BC686" s="46"/>
      <c r="BD686" s="46"/>
      <c r="BE686" s="46"/>
      <c r="BF686" s="1442"/>
      <c r="BG686" s="1471">
        <f t="shared" si="41"/>
        <v>0</v>
      </c>
      <c r="BH686" s="1469">
        <f t="shared" si="43"/>
        <v>0</v>
      </c>
      <c r="BI686" s="1470" t="str">
        <f t="shared" si="42"/>
        <v xml:space="preserve"> </v>
      </c>
      <c r="BJ686" s="46"/>
      <c r="BK686" s="46"/>
      <c r="BL686" s="46"/>
      <c r="BM686" s="46"/>
      <c r="BN686" s="46"/>
      <c r="BO686" s="46"/>
      <c r="BP686" s="319" t="s">
        <v>940</v>
      </c>
      <c r="BQ686" s="480">
        <v>1220</v>
      </c>
      <c r="BR686" s="481">
        <v>1306</v>
      </c>
      <c r="BS686" s="480">
        <v>1570</v>
      </c>
      <c r="BT686" s="481">
        <v>1812</v>
      </c>
      <c r="BU686" s="481">
        <v>2022</v>
      </c>
      <c r="BV686" s="482">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2"/>
    </row>
    <row r="687" spans="1:108" ht="12.75">
      <c r="A687" s="26"/>
      <c r="B687" s="462" t="s">
        <v>987</v>
      </c>
      <c r="C687" s="462"/>
      <c r="D687" s="462"/>
      <c r="E687" s="462"/>
      <c r="F687" s="462"/>
      <c r="G687" s="1885"/>
      <c r="H687" s="1885"/>
      <c r="I687" s="1885"/>
      <c r="J687" s="1885"/>
      <c r="K687" s="1885"/>
      <c r="L687" s="1885"/>
      <c r="M687" s="1885"/>
      <c r="N687" s="1885"/>
      <c r="O687" s="1885"/>
      <c r="P687" s="1885"/>
      <c r="Q687" s="1885"/>
      <c r="R687" s="1885"/>
      <c r="S687" s="462"/>
      <c r="T687" s="26"/>
      <c r="U687" s="462" t="s">
        <v>987</v>
      </c>
      <c r="V687" s="462"/>
      <c r="W687" s="462"/>
      <c r="X687" s="462"/>
      <c r="Y687" s="462"/>
      <c r="Z687" s="1869"/>
      <c r="AA687" s="1869"/>
      <c r="AB687" s="1869"/>
      <c r="AC687" s="1869"/>
      <c r="AD687" s="1869"/>
      <c r="AE687" s="1869"/>
      <c r="AF687" s="1869"/>
      <c r="AG687" s="1869"/>
      <c r="AH687" s="1869"/>
      <c r="AI687" s="1869"/>
      <c r="AJ687" s="1869"/>
      <c r="AK687" s="1869"/>
      <c r="AL687" s="462"/>
      <c r="AZ687" s="46"/>
      <c r="BA687" s="1561" t="str">
        <f t="shared" si="40"/>
        <v>N/A</v>
      </c>
      <c r="BB687" s="46"/>
      <c r="BC687" s="46"/>
      <c r="BD687" s="46"/>
      <c r="BE687" s="46"/>
      <c r="BF687" s="1442"/>
      <c r="BG687" s="1471">
        <f t="shared" si="41"/>
        <v>0</v>
      </c>
      <c r="BH687" s="1469">
        <f t="shared" si="43"/>
        <v>0</v>
      </c>
      <c r="BI687" s="1470" t="str">
        <f t="shared" si="42"/>
        <v xml:space="preserve"> </v>
      </c>
      <c r="BJ687" s="46"/>
      <c r="BK687" s="46"/>
      <c r="BL687" s="46"/>
      <c r="BM687" s="46"/>
      <c r="BN687" s="46"/>
      <c r="BO687" s="46"/>
      <c r="BP687" s="319" t="s">
        <v>943</v>
      </c>
      <c r="BQ687" s="480">
        <v>1264</v>
      </c>
      <c r="BR687" s="481">
        <v>1354</v>
      </c>
      <c r="BS687" s="480">
        <v>1624</v>
      </c>
      <c r="BT687" s="481">
        <v>1876</v>
      </c>
      <c r="BU687" s="481">
        <v>2094</v>
      </c>
      <c r="BV687" s="482">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2"/>
    </row>
    <row r="688" spans="1:108" ht="12.75">
      <c r="A688" s="26"/>
      <c r="B688" s="462" t="s">
        <v>1458</v>
      </c>
      <c r="C688" s="462"/>
      <c r="D688" s="462"/>
      <c r="E688" s="462"/>
      <c r="F688" s="462"/>
      <c r="G688" s="1885"/>
      <c r="H688" s="1885"/>
      <c r="I688" s="1885"/>
      <c r="J688" s="1885"/>
      <c r="K688" s="1885"/>
      <c r="L688" s="1885"/>
      <c r="M688" s="1885"/>
      <c r="N688" s="1885"/>
      <c r="O688" s="1885"/>
      <c r="P688" s="1885"/>
      <c r="Q688" s="1885"/>
      <c r="R688" s="1885"/>
      <c r="S688" s="462"/>
      <c r="T688" s="26"/>
      <c r="U688" s="462" t="s">
        <v>1458</v>
      </c>
      <c r="V688" s="462"/>
      <c r="W688" s="462"/>
      <c r="X688" s="462"/>
      <c r="Y688" s="462"/>
      <c r="Z688" s="1869"/>
      <c r="AA688" s="1869"/>
      <c r="AB688" s="1869"/>
      <c r="AC688" s="1869"/>
      <c r="AD688" s="1869"/>
      <c r="AE688" s="1869"/>
      <c r="AF688" s="1869"/>
      <c r="AG688" s="1869"/>
      <c r="AH688" s="1869"/>
      <c r="AI688" s="1869"/>
      <c r="AJ688" s="1869"/>
      <c r="AK688" s="1869"/>
      <c r="AL688" s="462"/>
      <c r="AZ688" s="46"/>
      <c r="BA688" s="1561" t="str">
        <f t="shared" si="40"/>
        <v>N/A</v>
      </c>
      <c r="BB688" s="46"/>
      <c r="BC688" s="46"/>
      <c r="BD688" s="46"/>
      <c r="BE688" s="46"/>
      <c r="BF688" s="1442"/>
      <c r="BG688" s="1471">
        <f t="shared" si="41"/>
        <v>0</v>
      </c>
      <c r="BH688" s="1469">
        <f t="shared" si="43"/>
        <v>0</v>
      </c>
      <c r="BI688" s="1470" t="str">
        <f t="shared" si="42"/>
        <v xml:space="preserve"> </v>
      </c>
      <c r="BJ688" s="46"/>
      <c r="BK688" s="46"/>
      <c r="BL688" s="46"/>
      <c r="BM688" s="46"/>
      <c r="BN688" s="46"/>
      <c r="BO688" s="46"/>
      <c r="BP688" s="319" t="s">
        <v>890</v>
      </c>
      <c r="BQ688" s="480">
        <v>2070</v>
      </c>
      <c r="BR688" s="481">
        <v>2216</v>
      </c>
      <c r="BS688" s="480">
        <v>2660</v>
      </c>
      <c r="BT688" s="481">
        <v>3072</v>
      </c>
      <c r="BU688" s="481">
        <v>3430</v>
      </c>
      <c r="BV688" s="482">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2"/>
    </row>
    <row r="689" spans="1:110" ht="12.75">
      <c r="A689" s="26"/>
      <c r="B689" s="462" t="s">
        <v>896</v>
      </c>
      <c r="C689" s="462"/>
      <c r="D689" s="462"/>
      <c r="E689" s="462"/>
      <c r="F689" s="462"/>
      <c r="G689" s="1913"/>
      <c r="H689" s="1913"/>
      <c r="I689" s="1913"/>
      <c r="J689" s="1913"/>
      <c r="K689" s="1913"/>
      <c r="L689" s="1913"/>
      <c r="M689" s="462"/>
      <c r="N689" s="462"/>
      <c r="O689" s="1463" t="s">
        <v>1123</v>
      </c>
      <c r="P689" s="1868"/>
      <c r="Q689" s="1868"/>
      <c r="R689" s="1868"/>
      <c r="S689" s="462"/>
      <c r="T689" s="26"/>
      <c r="U689" s="462" t="s">
        <v>896</v>
      </c>
      <c r="V689" s="462"/>
      <c r="W689" s="462"/>
      <c r="X689" s="462"/>
      <c r="Y689" s="462"/>
      <c r="Z689" s="1913"/>
      <c r="AA689" s="1913"/>
      <c r="AB689" s="1913"/>
      <c r="AC689" s="1913"/>
      <c r="AD689" s="1913"/>
      <c r="AE689" s="1913"/>
      <c r="AF689" s="462"/>
      <c r="AG689" s="462"/>
      <c r="AH689" s="1463" t="s">
        <v>1123</v>
      </c>
      <c r="AI689" s="1868"/>
      <c r="AJ689" s="1868"/>
      <c r="AK689" s="1868"/>
      <c r="AL689" s="462"/>
      <c r="AZ689" s="46"/>
      <c r="BA689" s="1561" t="str">
        <f t="shared" si="40"/>
        <v>N/A</v>
      </c>
      <c r="BB689" s="46"/>
      <c r="BC689" s="46"/>
      <c r="BD689" s="46"/>
      <c r="BE689" s="46"/>
      <c r="BF689" s="1442"/>
      <c r="BG689" s="1471">
        <f t="shared" si="41"/>
        <v>0</v>
      </c>
      <c r="BH689" s="1469">
        <f t="shared" si="43"/>
        <v>0</v>
      </c>
      <c r="BI689" s="1470" t="str">
        <f t="shared" si="42"/>
        <v xml:space="preserve"> </v>
      </c>
      <c r="BJ689" s="46"/>
      <c r="BK689" s="46"/>
      <c r="BL689" s="46"/>
      <c r="BM689" s="46"/>
      <c r="BN689" s="46"/>
      <c r="BO689" s="46"/>
      <c r="BP689" s="319" t="s">
        <v>951</v>
      </c>
      <c r="BQ689" s="480">
        <v>1220</v>
      </c>
      <c r="BR689" s="481">
        <v>1306</v>
      </c>
      <c r="BS689" s="480">
        <v>1570</v>
      </c>
      <c r="BT689" s="481">
        <v>1812</v>
      </c>
      <c r="BU689" s="481">
        <v>2022</v>
      </c>
      <c r="BV689" s="482">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2"/>
      <c r="DE689" s="462"/>
      <c r="DF689" s="462"/>
    </row>
    <row r="690" spans="1:110" ht="12.75">
      <c r="A690" s="26"/>
      <c r="B690" s="462" t="s">
        <v>1463</v>
      </c>
      <c r="C690" s="462"/>
      <c r="D690" s="462"/>
      <c r="E690" s="462"/>
      <c r="F690" s="462"/>
      <c r="G690" s="462"/>
      <c r="H690" s="1885"/>
      <c r="I690" s="1885"/>
      <c r="J690" s="1885"/>
      <c r="K690" s="1885"/>
      <c r="L690" s="1885"/>
      <c r="M690" s="1885"/>
      <c r="N690" s="1885"/>
      <c r="O690" s="1885"/>
      <c r="P690" s="1885"/>
      <c r="Q690" s="1885"/>
      <c r="R690" s="1885"/>
      <c r="S690" s="462"/>
      <c r="T690" s="26"/>
      <c r="U690" s="462" t="s">
        <v>1463</v>
      </c>
      <c r="V690" s="462"/>
      <c r="W690" s="462"/>
      <c r="X690" s="462"/>
      <c r="Y690" s="462"/>
      <c r="Z690" s="462"/>
      <c r="AA690" s="1885"/>
      <c r="AB690" s="1885"/>
      <c r="AC690" s="1885"/>
      <c r="AD690" s="1885"/>
      <c r="AE690" s="1885"/>
      <c r="AF690" s="1885"/>
      <c r="AG690" s="1885"/>
      <c r="AH690" s="1885"/>
      <c r="AI690" s="1885"/>
      <c r="AJ690" s="1885"/>
      <c r="AK690" s="1885"/>
      <c r="AL690" s="462"/>
      <c r="AZ690" s="46"/>
      <c r="BA690" s="1561" t="str">
        <f t="shared" si="40"/>
        <v>N/A</v>
      </c>
      <c r="BB690" s="46"/>
      <c r="BC690" s="46"/>
      <c r="BD690" s="46"/>
      <c r="BE690" s="46"/>
      <c r="BF690" s="1442"/>
      <c r="BG690" s="1471">
        <f t="shared" si="41"/>
        <v>0</v>
      </c>
      <c r="BH690" s="1469">
        <f t="shared" si="43"/>
        <v>0</v>
      </c>
      <c r="BI690" s="1470" t="str">
        <f t="shared" si="42"/>
        <v xml:space="preserve"> </v>
      </c>
      <c r="BJ690" s="46"/>
      <c r="BK690" s="46"/>
      <c r="BL690" s="46"/>
      <c r="BM690" s="46"/>
      <c r="BN690" s="46"/>
      <c r="BO690" s="46"/>
      <c r="BP690" s="319" t="s">
        <v>954</v>
      </c>
      <c r="BQ690" s="480">
        <v>3196</v>
      </c>
      <c r="BR690" s="481">
        <v>3426</v>
      </c>
      <c r="BS690" s="480">
        <v>4112</v>
      </c>
      <c r="BT690" s="481">
        <v>4750</v>
      </c>
      <c r="BU690" s="481">
        <v>5300</v>
      </c>
      <c r="BV690" s="482">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2"/>
      <c r="DE690" s="462"/>
      <c r="DF690" s="462"/>
    </row>
    <row r="691" spans="1:110" ht="12.75">
      <c r="A691" s="26"/>
      <c r="B691" s="462" t="s">
        <v>1467</v>
      </c>
      <c r="C691" s="462"/>
      <c r="D691" s="462"/>
      <c r="E691" s="462"/>
      <c r="F691" s="462"/>
      <c r="G691" s="462"/>
      <c r="H691" s="462"/>
      <c r="I691" s="462"/>
      <c r="J691" s="462"/>
      <c r="K691" s="462"/>
      <c r="L691" s="462"/>
      <c r="M691" s="462"/>
      <c r="N691" s="1867" t="s">
        <v>800</v>
      </c>
      <c r="O691" s="1867"/>
      <c r="P691" s="462"/>
      <c r="Q691" s="462"/>
      <c r="R691" s="462"/>
      <c r="S691" s="462"/>
      <c r="T691" s="26"/>
      <c r="U691" s="462" t="s">
        <v>1467</v>
      </c>
      <c r="V691" s="462"/>
      <c r="W691" s="462"/>
      <c r="X691" s="462"/>
      <c r="Y691" s="462"/>
      <c r="Z691" s="462"/>
      <c r="AA691" s="462"/>
      <c r="AB691" s="462"/>
      <c r="AC691" s="462"/>
      <c r="AD691" s="462"/>
      <c r="AE691" s="462"/>
      <c r="AF691" s="462"/>
      <c r="AG691" s="1867" t="s">
        <v>800</v>
      </c>
      <c r="AH691" s="1867"/>
      <c r="AI691" s="462"/>
      <c r="AJ691" s="462"/>
      <c r="AK691" s="462"/>
      <c r="AL691" s="462"/>
      <c r="AZ691" s="46"/>
      <c r="BA691" s="1561" t="str">
        <f t="shared" si="40"/>
        <v>N/A</v>
      </c>
      <c r="BB691" s="46"/>
      <c r="BC691" s="462"/>
      <c r="BD691" s="462"/>
      <c r="BE691" s="462"/>
      <c r="BF691" s="1442"/>
      <c r="BG691" s="1471">
        <f t="shared" si="41"/>
        <v>0</v>
      </c>
      <c r="BH691" s="1469">
        <f t="shared" si="43"/>
        <v>0</v>
      </c>
      <c r="BI691" s="1470" t="str">
        <f t="shared" si="42"/>
        <v xml:space="preserve"> </v>
      </c>
      <c r="BJ691" s="462"/>
      <c r="BK691" s="462"/>
      <c r="BL691" s="46"/>
      <c r="BM691" s="46"/>
      <c r="BN691" s="46"/>
      <c r="BO691" s="46"/>
      <c r="BP691" s="319" t="s">
        <v>957</v>
      </c>
      <c r="BQ691" s="480">
        <v>1220</v>
      </c>
      <c r="BR691" s="481">
        <v>1306</v>
      </c>
      <c r="BS691" s="480">
        <v>1570</v>
      </c>
      <c r="BT691" s="481">
        <v>1812</v>
      </c>
      <c r="BU691" s="481">
        <v>2022</v>
      </c>
      <c r="BV691" s="482">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2"/>
      <c r="DE691" s="462"/>
      <c r="DF691" s="462"/>
    </row>
    <row r="692" spans="1:110" ht="12.75">
      <c r="A692" s="26"/>
      <c r="B692" s="462"/>
      <c r="C692" s="462"/>
      <c r="D692" s="462"/>
      <c r="E692" s="462"/>
      <c r="F692" s="462"/>
      <c r="G692" s="462"/>
      <c r="H692" s="462"/>
      <c r="I692" s="462"/>
      <c r="J692" s="462"/>
      <c r="K692" s="462"/>
      <c r="L692" s="462"/>
      <c r="M692" s="462"/>
      <c r="N692" s="462"/>
      <c r="O692" s="462"/>
      <c r="P692" s="462"/>
      <c r="Q692" s="462"/>
      <c r="R692" s="462"/>
      <c r="S692" s="462"/>
      <c r="T692" s="26"/>
      <c r="U692" s="462"/>
      <c r="V692" s="462"/>
      <c r="W692" s="462"/>
      <c r="X692" s="462"/>
      <c r="Y692" s="462"/>
      <c r="Z692" s="462"/>
      <c r="AA692" s="462"/>
      <c r="AB692" s="462"/>
      <c r="AC692" s="462"/>
      <c r="AD692" s="462"/>
      <c r="AE692" s="462"/>
      <c r="AF692" s="462"/>
      <c r="AG692" s="462"/>
      <c r="AH692" s="462"/>
      <c r="AI692" s="462"/>
      <c r="AJ692" s="462"/>
      <c r="AK692" s="462"/>
      <c r="AL692" s="462"/>
      <c r="AZ692" s="46"/>
      <c r="BA692" s="1561" t="str">
        <f t="shared" si="40"/>
        <v>N/A</v>
      </c>
      <c r="BB692" s="46"/>
      <c r="BC692" s="462"/>
      <c r="BD692" s="462"/>
      <c r="BE692" s="462"/>
      <c r="BF692" s="1442"/>
      <c r="BG692" s="1471">
        <f t="shared" si="41"/>
        <v>0</v>
      </c>
      <c r="BH692" s="1469">
        <f t="shared" si="43"/>
        <v>0</v>
      </c>
      <c r="BI692" s="1470" t="str">
        <f t="shared" si="42"/>
        <v xml:space="preserve"> </v>
      </c>
      <c r="BJ692" s="462"/>
      <c r="BK692" s="462"/>
      <c r="BL692" s="46"/>
      <c r="BM692" s="46"/>
      <c r="BN692" s="46"/>
      <c r="BO692" s="46"/>
      <c r="BP692" s="319" t="s">
        <v>959</v>
      </c>
      <c r="BQ692" s="480">
        <v>1266</v>
      </c>
      <c r="BR692" s="481">
        <v>1356</v>
      </c>
      <c r="BS692" s="480">
        <v>1626</v>
      </c>
      <c r="BT692" s="481">
        <v>1880</v>
      </c>
      <c r="BU692" s="481">
        <v>2096</v>
      </c>
      <c r="BV692" s="482">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2"/>
      <c r="DE692" s="462"/>
      <c r="DF692" s="462"/>
    </row>
    <row r="693" spans="1:110" ht="12.75">
      <c r="A693" s="63" t="s">
        <v>1452</v>
      </c>
      <c r="B693" s="462" t="s">
        <v>1455</v>
      </c>
      <c r="C693" s="462"/>
      <c r="D693" s="462"/>
      <c r="E693" s="462"/>
      <c r="F693" s="462"/>
      <c r="G693" s="1857">
        <f>C647</f>
        <v>0</v>
      </c>
      <c r="H693" s="1857"/>
      <c r="I693" s="1857"/>
      <c r="J693" s="1857"/>
      <c r="K693" s="1857"/>
      <c r="L693" s="1857"/>
      <c r="M693" s="1857"/>
      <c r="N693" s="1857"/>
      <c r="O693" s="1857"/>
      <c r="P693" s="1857"/>
      <c r="Q693" s="1857"/>
      <c r="R693" s="1857"/>
      <c r="S693" s="462"/>
      <c r="T693" s="63" t="s">
        <v>1453</v>
      </c>
      <c r="U693" s="462" t="s">
        <v>1455</v>
      </c>
      <c r="V693" s="462"/>
      <c r="W693" s="462"/>
      <c r="X693" s="462"/>
      <c r="Y693" s="462"/>
      <c r="Z693" s="1857">
        <f>C648</f>
        <v>0</v>
      </c>
      <c r="AA693" s="1857"/>
      <c r="AB693" s="1857"/>
      <c r="AC693" s="1857"/>
      <c r="AD693" s="1857"/>
      <c r="AE693" s="1857"/>
      <c r="AF693" s="1857"/>
      <c r="AG693" s="1857"/>
      <c r="AH693" s="1857"/>
      <c r="AI693" s="1857"/>
      <c r="AJ693" s="1857"/>
      <c r="AK693" s="1857"/>
      <c r="AL693" s="462"/>
      <c r="AZ693" s="46"/>
      <c r="BA693" s="1561" t="str">
        <f t="shared" si="40"/>
        <v>N/A</v>
      </c>
      <c r="BB693" s="46"/>
      <c r="BC693" s="462"/>
      <c r="BD693" s="462"/>
      <c r="BE693" s="462"/>
      <c r="BF693" s="1442"/>
      <c r="BG693" s="1471">
        <f t="shared" si="41"/>
        <v>0</v>
      </c>
      <c r="BH693" s="1469">
        <f t="shared" si="43"/>
        <v>0</v>
      </c>
      <c r="BI693" s="1470" t="str">
        <f t="shared" si="42"/>
        <v xml:space="preserve"> </v>
      </c>
      <c r="BJ693" s="462"/>
      <c r="BK693" s="462"/>
      <c r="BL693" s="46"/>
      <c r="BM693" s="46"/>
      <c r="BN693" s="46"/>
      <c r="BO693" s="46"/>
      <c r="BP693" s="319" t="s">
        <v>962</v>
      </c>
      <c r="BQ693" s="480">
        <v>1220</v>
      </c>
      <c r="BR693" s="481">
        <v>1306</v>
      </c>
      <c r="BS693" s="480">
        <v>1570</v>
      </c>
      <c r="BT693" s="481">
        <v>1812</v>
      </c>
      <c r="BU693" s="481">
        <v>2022</v>
      </c>
      <c r="BV693" s="482">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2"/>
      <c r="DE693" s="462"/>
      <c r="DF693" s="462"/>
    </row>
    <row r="694" spans="1:110" ht="12.75">
      <c r="A694" s="462"/>
      <c r="B694" s="462" t="s">
        <v>1114</v>
      </c>
      <c r="C694" s="462"/>
      <c r="D694" s="462"/>
      <c r="E694" s="462"/>
      <c r="F694" s="462"/>
      <c r="G694" s="1885"/>
      <c r="H694" s="1885"/>
      <c r="I694" s="1885"/>
      <c r="J694" s="1885"/>
      <c r="K694" s="1885"/>
      <c r="L694" s="1885"/>
      <c r="M694" s="1885"/>
      <c r="N694" s="1885"/>
      <c r="O694" s="1885"/>
      <c r="P694" s="1885"/>
      <c r="Q694" s="1885"/>
      <c r="R694" s="1885"/>
      <c r="S694" s="462"/>
      <c r="T694" s="26"/>
      <c r="U694" s="462" t="s">
        <v>1114</v>
      </c>
      <c r="V694" s="462"/>
      <c r="W694" s="462"/>
      <c r="X694" s="462"/>
      <c r="Y694" s="462"/>
      <c r="Z694" s="1885"/>
      <c r="AA694" s="1885"/>
      <c r="AB694" s="1885"/>
      <c r="AC694" s="1885"/>
      <c r="AD694" s="1885"/>
      <c r="AE694" s="1885"/>
      <c r="AF694" s="1885"/>
      <c r="AG694" s="1885"/>
      <c r="AH694" s="1885"/>
      <c r="AI694" s="1885"/>
      <c r="AJ694" s="1885"/>
      <c r="AK694" s="1885"/>
      <c r="AL694" s="462"/>
      <c r="AZ694" s="46"/>
      <c r="BA694" s="1561" t="str">
        <f t="shared" si="40"/>
        <v>N/A</v>
      </c>
      <c r="BB694" s="46"/>
      <c r="BC694" s="462"/>
      <c r="BD694" s="462"/>
      <c r="BE694" s="462"/>
      <c r="BF694" s="1442"/>
      <c r="BG694" s="1471">
        <f t="shared" si="41"/>
        <v>0</v>
      </c>
      <c r="BH694" s="1469">
        <f t="shared" si="43"/>
        <v>0</v>
      </c>
      <c r="BI694" s="1470" t="str">
        <f t="shared" si="42"/>
        <v xml:space="preserve"> </v>
      </c>
      <c r="BJ694" s="462"/>
      <c r="BK694" s="462"/>
      <c r="BL694" s="46"/>
      <c r="BM694" s="46"/>
      <c r="BN694" s="46"/>
      <c r="BO694" s="46"/>
      <c r="BP694" s="319" t="s">
        <v>965</v>
      </c>
      <c r="BQ694" s="480">
        <v>1220</v>
      </c>
      <c r="BR694" s="481">
        <v>1306</v>
      </c>
      <c r="BS694" s="480">
        <v>1570</v>
      </c>
      <c r="BT694" s="481">
        <v>1812</v>
      </c>
      <c r="BU694" s="481">
        <v>2022</v>
      </c>
      <c r="BV694" s="482">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2"/>
      <c r="DE694" s="462"/>
      <c r="DF694" s="462"/>
    </row>
    <row r="695" spans="1:110" ht="12.75">
      <c r="A695" s="462"/>
      <c r="B695" s="462" t="s">
        <v>987</v>
      </c>
      <c r="C695" s="462"/>
      <c r="D695" s="462"/>
      <c r="E695" s="462"/>
      <c r="F695" s="462"/>
      <c r="G695" s="1885"/>
      <c r="H695" s="1885"/>
      <c r="I695" s="1885"/>
      <c r="J695" s="1885"/>
      <c r="K695" s="1885"/>
      <c r="L695" s="1885"/>
      <c r="M695" s="1885"/>
      <c r="N695" s="1885"/>
      <c r="O695" s="1885"/>
      <c r="P695" s="1885"/>
      <c r="Q695" s="1885"/>
      <c r="R695" s="1885"/>
      <c r="S695" s="462"/>
      <c r="T695" s="462"/>
      <c r="U695" s="462" t="s">
        <v>987</v>
      </c>
      <c r="V695" s="462"/>
      <c r="W695" s="462"/>
      <c r="X695" s="462"/>
      <c r="Y695" s="462"/>
      <c r="Z695" s="1869"/>
      <c r="AA695" s="1869"/>
      <c r="AB695" s="1869"/>
      <c r="AC695" s="1869"/>
      <c r="AD695" s="1869"/>
      <c r="AE695" s="1869"/>
      <c r="AF695" s="1869"/>
      <c r="AG695" s="1869"/>
      <c r="AH695" s="1869"/>
      <c r="AI695" s="1869"/>
      <c r="AJ695" s="1869"/>
      <c r="AK695" s="1869"/>
      <c r="AL695" s="462"/>
      <c r="AZ695" s="46"/>
      <c r="BA695" s="46"/>
      <c r="BB695" s="46"/>
      <c r="BC695" s="46"/>
      <c r="BD695" s="462"/>
      <c r="BE695" s="462"/>
      <c r="BF695" s="1442"/>
      <c r="BG695" s="1471">
        <f t="shared" si="41"/>
        <v>0</v>
      </c>
      <c r="BH695" s="1469">
        <f t="shared" si="43"/>
        <v>0</v>
      </c>
      <c r="BI695" s="1470" t="str">
        <f t="shared" si="42"/>
        <v xml:space="preserve"> </v>
      </c>
      <c r="BJ695" s="462"/>
      <c r="BK695" s="462"/>
      <c r="BL695" s="462"/>
      <c r="BM695" s="46"/>
      <c r="BN695" s="46"/>
      <c r="BO695" s="46"/>
      <c r="BP695" s="319" t="s">
        <v>967</v>
      </c>
      <c r="BQ695" s="480">
        <v>1382</v>
      </c>
      <c r="BR695" s="481">
        <v>1480</v>
      </c>
      <c r="BS695" s="480">
        <v>1776</v>
      </c>
      <c r="BT695" s="481">
        <v>2052</v>
      </c>
      <c r="BU695" s="481">
        <v>2290</v>
      </c>
      <c r="BV695" s="482">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2"/>
      <c r="DF695" s="462"/>
    </row>
    <row r="696" spans="1:110" ht="13.15">
      <c r="A696" s="462"/>
      <c r="B696" s="462" t="s">
        <v>1458</v>
      </c>
      <c r="C696" s="462"/>
      <c r="D696" s="462"/>
      <c r="E696" s="462"/>
      <c r="F696" s="462"/>
      <c r="G696" s="1885"/>
      <c r="H696" s="1885"/>
      <c r="I696" s="1885"/>
      <c r="J696" s="1885"/>
      <c r="K696" s="1885"/>
      <c r="L696" s="1885"/>
      <c r="M696" s="1885"/>
      <c r="N696" s="1885"/>
      <c r="O696" s="1885"/>
      <c r="P696" s="1885"/>
      <c r="Q696" s="1885"/>
      <c r="R696" s="1885"/>
      <c r="S696" s="462"/>
      <c r="T696" s="462"/>
      <c r="U696" s="462" t="s">
        <v>1458</v>
      </c>
      <c r="V696" s="462"/>
      <c r="W696" s="462"/>
      <c r="X696" s="462"/>
      <c r="Y696" s="462"/>
      <c r="Z696" s="1869"/>
      <c r="AA696" s="1869"/>
      <c r="AB696" s="1869"/>
      <c r="AC696" s="1869"/>
      <c r="AD696" s="1869"/>
      <c r="AE696" s="1869"/>
      <c r="AF696" s="1869"/>
      <c r="AG696" s="1869"/>
      <c r="AH696" s="1869"/>
      <c r="AI696" s="1869"/>
      <c r="AJ696" s="1869"/>
      <c r="AK696" s="1869"/>
      <c r="AL696" s="462"/>
      <c r="AZ696" s="46"/>
      <c r="BA696" s="46"/>
      <c r="BB696" s="46"/>
      <c r="BC696" s="46"/>
      <c r="BD696" s="46"/>
      <c r="BE696" s="462"/>
      <c r="BF696" s="255" t="s">
        <v>1527</v>
      </c>
      <c r="BG696" s="259">
        <f>SUM(BG671:BG695)</f>
        <v>53</v>
      </c>
      <c r="BH696" s="260">
        <f>SUM(BH671:BH695)</f>
        <v>1</v>
      </c>
      <c r="BI696" s="260">
        <f>SUM(BI671:BI695)</f>
        <v>0.29433962264150942</v>
      </c>
      <c r="BJ696" s="462"/>
      <c r="BK696" s="462"/>
      <c r="BL696" s="462"/>
      <c r="BM696" s="462"/>
      <c r="BN696" s="46"/>
      <c r="BO696" s="46"/>
      <c r="BP696" s="319" t="s">
        <v>970</v>
      </c>
      <c r="BQ696" s="480">
        <v>1780</v>
      </c>
      <c r="BR696" s="481">
        <v>1906</v>
      </c>
      <c r="BS696" s="480">
        <v>2290</v>
      </c>
      <c r="BT696" s="481">
        <v>2644</v>
      </c>
      <c r="BU696" s="481">
        <v>2950</v>
      </c>
      <c r="BV696" s="482">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2"/>
      <c r="B697" s="462" t="s">
        <v>896</v>
      </c>
      <c r="C697" s="462"/>
      <c r="D697" s="462"/>
      <c r="E697" s="462"/>
      <c r="F697" s="462"/>
      <c r="G697" s="1913"/>
      <c r="H697" s="1913"/>
      <c r="I697" s="1913"/>
      <c r="J697" s="1913"/>
      <c r="K697" s="1913"/>
      <c r="L697" s="1913"/>
      <c r="M697" s="462"/>
      <c r="N697" s="462"/>
      <c r="O697" s="1463" t="s">
        <v>1123</v>
      </c>
      <c r="P697" s="1868"/>
      <c r="Q697" s="1868"/>
      <c r="R697" s="1868"/>
      <c r="S697" s="462"/>
      <c r="T697" s="462"/>
      <c r="U697" s="462" t="s">
        <v>896</v>
      </c>
      <c r="V697" s="462"/>
      <c r="W697" s="462"/>
      <c r="X697" s="462"/>
      <c r="Y697" s="462"/>
      <c r="Z697" s="1913"/>
      <c r="AA697" s="1913"/>
      <c r="AB697" s="1913"/>
      <c r="AC697" s="1913"/>
      <c r="AD697" s="1913"/>
      <c r="AE697" s="1913"/>
      <c r="AF697" s="462"/>
      <c r="AG697" s="462"/>
      <c r="AH697" s="1463" t="s">
        <v>1123</v>
      </c>
      <c r="AI697" s="1868"/>
      <c r="AJ697" s="1868"/>
      <c r="AK697" s="1868"/>
      <c r="AL697" s="462"/>
      <c r="AZ697" s="46"/>
      <c r="BA697" s="46"/>
      <c r="BB697" s="46"/>
      <c r="BC697" s="46"/>
      <c r="BD697" s="46"/>
      <c r="BE697" s="46"/>
      <c r="BF697" s="46"/>
      <c r="BG697" s="46"/>
      <c r="BH697" s="46"/>
      <c r="BI697" s="46"/>
      <c r="BJ697" s="46"/>
      <c r="BK697" s="46"/>
      <c r="BL697" s="46"/>
      <c r="BM697" s="46"/>
      <c r="BN697" s="46"/>
      <c r="BO697" s="46"/>
      <c r="BP697" s="319" t="s">
        <v>974</v>
      </c>
      <c r="BQ697" s="480">
        <v>1990</v>
      </c>
      <c r="BR697" s="481">
        <v>2132</v>
      </c>
      <c r="BS697" s="480">
        <v>2560</v>
      </c>
      <c r="BT697" s="481">
        <v>2956</v>
      </c>
      <c r="BU697" s="481">
        <v>3296</v>
      </c>
      <c r="BV697" s="482">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2"/>
      <c r="B698" s="462" t="s">
        <v>1463</v>
      </c>
      <c r="C698" s="462"/>
      <c r="D698" s="462"/>
      <c r="E698" s="462"/>
      <c r="F698" s="462"/>
      <c r="G698" s="462"/>
      <c r="H698" s="1885"/>
      <c r="I698" s="1885"/>
      <c r="J698" s="1885"/>
      <c r="K698" s="1885"/>
      <c r="L698" s="1885"/>
      <c r="M698" s="1885"/>
      <c r="N698" s="1885"/>
      <c r="O698" s="1885"/>
      <c r="P698" s="1885"/>
      <c r="Q698" s="1885"/>
      <c r="R698" s="1885"/>
      <c r="S698" s="462"/>
      <c r="T698" s="462"/>
      <c r="U698" s="462" t="s">
        <v>1463</v>
      </c>
      <c r="V698" s="462"/>
      <c r="W698" s="462"/>
      <c r="X698" s="462"/>
      <c r="Y698" s="462"/>
      <c r="Z698" s="462"/>
      <c r="AA698" s="1885"/>
      <c r="AB698" s="1885"/>
      <c r="AC698" s="1885"/>
      <c r="AD698" s="1885"/>
      <c r="AE698" s="1885"/>
      <c r="AF698" s="1885"/>
      <c r="AG698" s="1885"/>
      <c r="AH698" s="1885"/>
      <c r="AI698" s="1885"/>
      <c r="AJ698" s="1885"/>
      <c r="AK698" s="1885"/>
      <c r="AL698" s="462"/>
      <c r="AZ698" s="46"/>
      <c r="BA698" s="46"/>
      <c r="BB698" s="46"/>
      <c r="BC698" s="46"/>
      <c r="BD698" s="46"/>
      <c r="BE698" s="46"/>
      <c r="BF698" s="46"/>
      <c r="BG698" s="46"/>
      <c r="BH698" s="46"/>
      <c r="BI698" s="46"/>
      <c r="BJ698" s="46"/>
      <c r="BK698" s="46"/>
      <c r="BL698" s="46"/>
      <c r="BM698" s="46"/>
      <c r="BN698" s="46"/>
      <c r="BO698" s="46"/>
      <c r="BP698" s="319" t="s">
        <v>979</v>
      </c>
      <c r="BQ698" s="480">
        <v>1572</v>
      </c>
      <c r="BR698" s="481">
        <v>1684</v>
      </c>
      <c r="BS698" s="480">
        <v>2022</v>
      </c>
      <c r="BT698" s="481">
        <v>2334</v>
      </c>
      <c r="BU698" s="481">
        <v>2604</v>
      </c>
      <c r="BV698" s="482">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2"/>
      <c r="B699" s="462" t="s">
        <v>1467</v>
      </c>
      <c r="C699" s="462"/>
      <c r="D699" s="462"/>
      <c r="E699" s="462"/>
      <c r="F699" s="462"/>
      <c r="G699" s="462"/>
      <c r="H699" s="462"/>
      <c r="I699" s="462"/>
      <c r="J699" s="462"/>
      <c r="K699" s="462"/>
      <c r="L699" s="462"/>
      <c r="M699" s="462"/>
      <c r="N699" s="1867" t="s">
        <v>800</v>
      </c>
      <c r="O699" s="1867"/>
      <c r="P699" s="462"/>
      <c r="Q699" s="462"/>
      <c r="R699" s="462"/>
      <c r="S699" s="462"/>
      <c r="T699" s="462"/>
      <c r="U699" s="462" t="s">
        <v>1467</v>
      </c>
      <c r="V699" s="462"/>
      <c r="W699" s="462"/>
      <c r="X699" s="462"/>
      <c r="Y699" s="462"/>
      <c r="Z699" s="462"/>
      <c r="AA699" s="462"/>
      <c r="AB699" s="462"/>
      <c r="AC699" s="462"/>
      <c r="AD699" s="462"/>
      <c r="AE699" s="462"/>
      <c r="AF699" s="462"/>
      <c r="AG699" s="1867" t="s">
        <v>800</v>
      </c>
      <c r="AH699" s="1867"/>
      <c r="AI699" s="462"/>
      <c r="AJ699" s="462"/>
      <c r="AK699" s="462"/>
      <c r="AL699" s="462"/>
      <c r="AZ699" s="46"/>
      <c r="BA699" s="46"/>
      <c r="BB699" s="46"/>
      <c r="BC699" s="46"/>
      <c r="BD699" s="46"/>
      <c r="BE699" s="46"/>
      <c r="BF699" s="46"/>
      <c r="BG699" s="46"/>
      <c r="BH699" s="46"/>
      <c r="BI699" s="46"/>
      <c r="BJ699" s="46"/>
      <c r="BK699" s="46"/>
      <c r="BL699" s="46"/>
      <c r="BM699" s="46"/>
      <c r="BN699" s="46"/>
      <c r="BO699" s="46"/>
      <c r="BP699" s="319" t="s">
        <v>982</v>
      </c>
      <c r="BQ699" s="480">
        <v>2354</v>
      </c>
      <c r="BR699" s="481">
        <v>2522</v>
      </c>
      <c r="BS699" s="480">
        <v>3026</v>
      </c>
      <c r="BT699" s="481">
        <v>3496</v>
      </c>
      <c r="BU699" s="481">
        <v>3902</v>
      </c>
      <c r="BV699" s="482">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Z700" s="46"/>
      <c r="BA700" s="46"/>
      <c r="BB700" s="46"/>
      <c r="BC700" s="46"/>
      <c r="BD700" s="46"/>
      <c r="BE700" s="46"/>
      <c r="BF700" s="46"/>
      <c r="BG700" s="46"/>
      <c r="BH700" s="46"/>
      <c r="BI700" s="46"/>
      <c r="BJ700" s="46"/>
      <c r="BK700" s="46"/>
      <c r="BL700" s="46"/>
      <c r="BM700" s="46"/>
      <c r="BN700" s="46"/>
      <c r="BO700" s="46"/>
      <c r="BP700" s="319" t="s">
        <v>984</v>
      </c>
      <c r="BQ700" s="480">
        <v>1586</v>
      </c>
      <c r="BR700" s="481">
        <v>1700</v>
      </c>
      <c r="BS700" s="480">
        <v>2040</v>
      </c>
      <c r="BT700" s="481">
        <v>2356</v>
      </c>
      <c r="BU700" s="481">
        <v>2626</v>
      </c>
      <c r="BV700" s="482">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15">
      <c r="A701" s="39" t="s">
        <v>968</v>
      </c>
      <c r="B701" s="462"/>
      <c r="C701" s="39" t="s">
        <v>178</v>
      </c>
      <c r="D701" s="462"/>
      <c r="E701" s="1645"/>
      <c r="F701" s="1645"/>
      <c r="G701" s="1645"/>
      <c r="H701" s="1645"/>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1528</v>
      </c>
      <c r="BH701" s="1442"/>
      <c r="BI701" s="1442"/>
      <c r="BJ701" s="46"/>
      <c r="BK701" s="46"/>
      <c r="BL701" s="46"/>
      <c r="BM701" s="46"/>
      <c r="BN701" s="46"/>
      <c r="BO701" s="46"/>
      <c r="BP701" s="319" t="s">
        <v>986</v>
      </c>
      <c r="BQ701" s="480">
        <v>1280</v>
      </c>
      <c r="BR701" s="481">
        <v>1370</v>
      </c>
      <c r="BS701" s="480">
        <v>1644</v>
      </c>
      <c r="BT701" s="481">
        <v>1900</v>
      </c>
      <c r="BU701" s="481">
        <v>2120</v>
      </c>
      <c r="BV701" s="482">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15">
      <c r="A702" s="1579"/>
      <c r="B702" s="131"/>
      <c r="C702" s="131"/>
      <c r="D702" s="1411" t="s">
        <v>1529</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2"/>
      <c r="AF702" s="462"/>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1524</v>
      </c>
      <c r="BH702" s="258" t="s">
        <v>1525</v>
      </c>
      <c r="BI702" s="257" t="s">
        <v>1526</v>
      </c>
      <c r="BJ702" s="46"/>
      <c r="BK702" s="46"/>
      <c r="BL702" s="46"/>
      <c r="BM702" s="46"/>
      <c r="BN702" s="46"/>
      <c r="BO702" s="46"/>
      <c r="BP702" s="319" t="s">
        <v>991</v>
      </c>
      <c r="BQ702" s="480">
        <v>1382</v>
      </c>
      <c r="BR702" s="481">
        <v>1480</v>
      </c>
      <c r="BS702" s="480">
        <v>1776</v>
      </c>
      <c r="BT702" s="481">
        <v>2054</v>
      </c>
      <c r="BU702" s="481">
        <v>2292</v>
      </c>
      <c r="BV702" s="482">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15">
      <c r="A703" s="1579"/>
      <c r="B703" s="131"/>
      <c r="C703" s="131"/>
      <c r="D703" s="462"/>
      <c r="E703" s="1411" t="s">
        <v>1530</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7" t="s">
        <v>909</v>
      </c>
      <c r="AF703" s="1867"/>
      <c r="AG703" s="462"/>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68">
        <f t="shared" ref="BG703:BG727" si="44">G728</f>
        <v>29</v>
      </c>
      <c r="BH703" s="1469">
        <f>BG703/$BG$728</f>
        <v>0.54716981132075471</v>
      </c>
      <c r="BI703" s="1470">
        <f t="shared" ref="BI703:BI727" si="45">IF(BH703=0," ",BH703*AM728)</f>
        <v>0.16415094339622641</v>
      </c>
      <c r="BJ703" s="46"/>
      <c r="BK703" s="46"/>
      <c r="BL703" s="46"/>
      <c r="BM703" s="46"/>
      <c r="BN703" s="46"/>
      <c r="BO703" s="46"/>
      <c r="BP703" s="319" t="s">
        <v>996</v>
      </c>
      <c r="BQ703" s="480">
        <v>1586</v>
      </c>
      <c r="BR703" s="481">
        <v>1700</v>
      </c>
      <c r="BS703" s="480">
        <v>2040</v>
      </c>
      <c r="BT703" s="481">
        <v>2356</v>
      </c>
      <c r="BU703" s="481">
        <v>2626</v>
      </c>
      <c r="BV703" s="482">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15">
      <c r="A704" s="1579"/>
      <c r="B704" s="131"/>
      <c r="C704" s="131"/>
      <c r="D704" s="1410" t="s">
        <v>1531</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7" t="s">
        <v>800</v>
      </c>
      <c r="AF704" s="1867"/>
      <c r="AG704" s="132"/>
      <c r="AH704" s="132"/>
      <c r="AI704" s="462"/>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71">
        <f t="shared" si="44"/>
        <v>21</v>
      </c>
      <c r="BH704" s="1469">
        <f t="shared" ref="BH704:BH727" si="46">BG704/$BG$728</f>
        <v>0.39622641509433965</v>
      </c>
      <c r="BI704" s="1470">
        <f t="shared" si="45"/>
        <v>0.11886792452830189</v>
      </c>
      <c r="BJ704" s="46"/>
      <c r="BK704" s="46"/>
      <c r="BL704" s="46"/>
      <c r="BM704" s="46"/>
      <c r="BN704" s="46"/>
      <c r="BO704" s="46"/>
      <c r="BP704" s="319" t="s">
        <v>1001</v>
      </c>
      <c r="BQ704" s="480">
        <v>1710</v>
      </c>
      <c r="BR704" s="481">
        <v>1830</v>
      </c>
      <c r="BS704" s="480">
        <v>2196</v>
      </c>
      <c r="BT704" s="481">
        <v>2538</v>
      </c>
      <c r="BU704" s="481">
        <v>2832</v>
      </c>
      <c r="BV704" s="482">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15">
      <c r="A705" s="1579"/>
      <c r="B705" s="131"/>
      <c r="C705" s="131"/>
      <c r="D705" s="1411" t="s">
        <v>1532</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148">
        <v>5</v>
      </c>
      <c r="AF705" s="2148"/>
      <c r="AG705" s="2148"/>
      <c r="AH705" s="2148"/>
      <c r="AI705" s="2148"/>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71">
        <f t="shared" si="44"/>
        <v>3</v>
      </c>
      <c r="BH705" s="1469">
        <f t="shared" si="46"/>
        <v>5.6603773584905662E-2</v>
      </c>
      <c r="BI705" s="1470">
        <f t="shared" si="45"/>
        <v>1.1074651353568499E-2</v>
      </c>
      <c r="BJ705" s="46"/>
      <c r="BK705" s="46"/>
      <c r="BL705" s="46"/>
      <c r="BM705" s="46"/>
      <c r="BN705" s="46"/>
      <c r="BO705" s="46"/>
      <c r="BP705" s="319" t="s">
        <v>1005</v>
      </c>
      <c r="BQ705" s="480">
        <v>1382</v>
      </c>
      <c r="BR705" s="481">
        <v>1480</v>
      </c>
      <c r="BS705" s="480">
        <v>1776</v>
      </c>
      <c r="BT705" s="481">
        <v>2054</v>
      </c>
      <c r="BU705" s="481">
        <v>2292</v>
      </c>
      <c r="BV705" s="482">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15">
      <c r="A706" s="1579"/>
      <c r="B706" s="131"/>
      <c r="C706" s="131"/>
      <c r="D706" s="285" t="s">
        <v>1533</v>
      </c>
      <c r="E706" s="131"/>
      <c r="F706" s="131"/>
      <c r="G706" s="131"/>
      <c r="H706" s="131"/>
      <c r="I706" s="132"/>
      <c r="J706" s="132"/>
      <c r="K706" s="132"/>
      <c r="L706" s="132"/>
      <c r="M706" s="132"/>
      <c r="N706" s="132"/>
      <c r="O706" s="132"/>
      <c r="P706" s="132"/>
      <c r="Q706" s="132"/>
      <c r="R706" s="132"/>
      <c r="S706" s="132"/>
      <c r="T706" s="132"/>
      <c r="U706" s="462"/>
      <c r="V706" s="462"/>
      <c r="W706" s="64"/>
      <c r="X706" s="64"/>
      <c r="Y706" s="64"/>
      <c r="Z706" s="64"/>
      <c r="AA706" s="64"/>
      <c r="AB706" s="64"/>
      <c r="AC706" s="64"/>
      <c r="AD706" s="64"/>
      <c r="AE706" s="2151"/>
      <c r="AF706" s="2151"/>
      <c r="AG706" s="2151"/>
      <c r="AH706" s="2151"/>
      <c r="AI706" s="2151"/>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71">
        <f t="shared" si="44"/>
        <v>0</v>
      </c>
      <c r="BH706" s="1469">
        <f t="shared" si="46"/>
        <v>0</v>
      </c>
      <c r="BI706" s="1470" t="str">
        <f t="shared" si="45"/>
        <v xml:space="preserve"> </v>
      </c>
      <c r="BJ706" s="46"/>
      <c r="BK706" s="46"/>
      <c r="BL706" s="46"/>
      <c r="BM706" s="46"/>
      <c r="BN706" s="46"/>
      <c r="BO706" s="46"/>
      <c r="BP706" s="319" t="s">
        <v>1011</v>
      </c>
      <c r="BQ706" s="480">
        <v>2122</v>
      </c>
      <c r="BR706" s="481">
        <v>2272</v>
      </c>
      <c r="BS706" s="480">
        <v>2726</v>
      </c>
      <c r="BT706" s="481">
        <v>3150</v>
      </c>
      <c r="BU706" s="481">
        <v>3514</v>
      </c>
      <c r="BV706" s="482">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15">
      <c r="A707" s="1579"/>
      <c r="B707" s="131"/>
      <c r="C707" s="131"/>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71">
        <f t="shared" si="44"/>
        <v>0</v>
      </c>
      <c r="BH707" s="1469">
        <f t="shared" si="46"/>
        <v>0</v>
      </c>
      <c r="BI707" s="1470" t="str">
        <f t="shared" si="45"/>
        <v xml:space="preserve"> </v>
      </c>
      <c r="BJ707" s="46"/>
      <c r="BK707" s="46"/>
      <c r="BL707" s="46"/>
      <c r="BM707" s="46"/>
      <c r="BN707" s="46"/>
      <c r="BO707" s="46"/>
      <c r="BP707" s="319" t="s">
        <v>1016</v>
      </c>
      <c r="BQ707" s="480">
        <v>3196</v>
      </c>
      <c r="BR707" s="481">
        <v>3426</v>
      </c>
      <c r="BS707" s="480">
        <v>4112</v>
      </c>
      <c r="BT707" s="481">
        <v>4750</v>
      </c>
      <c r="BU707" s="481">
        <v>5300</v>
      </c>
      <c r="BV707" s="482">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15">
      <c r="A708" s="1579"/>
      <c r="B708" s="131"/>
      <c r="C708" s="131"/>
      <c r="D708" s="1411" t="s">
        <v>1534</v>
      </c>
      <c r="E708" s="131"/>
      <c r="F708" s="131"/>
      <c r="G708" s="131"/>
      <c r="H708" s="131"/>
      <c r="I708" s="132"/>
      <c r="J708" s="132"/>
      <c r="K708" s="132"/>
      <c r="L708" s="132"/>
      <c r="M708" s="132"/>
      <c r="N708" s="132"/>
      <c r="O708" s="132"/>
      <c r="P708" s="132"/>
      <c r="Q708" s="132"/>
      <c r="R708" s="132"/>
      <c r="S708" s="132"/>
      <c r="T708" s="132"/>
      <c r="U708" s="462"/>
      <c r="V708" s="462"/>
      <c r="W708" s="462"/>
      <c r="X708" s="462"/>
      <c r="Y708" s="132"/>
      <c r="Z708" s="132"/>
      <c r="AA708" s="132"/>
      <c r="AB708" s="132"/>
      <c r="AC708" s="132"/>
      <c r="AD708" s="132"/>
      <c r="AE708" s="2148"/>
      <c r="AF708" s="2148"/>
      <c r="AG708" s="2148"/>
      <c r="AH708" s="2148"/>
      <c r="AI708" s="2148"/>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71">
        <f t="shared" si="44"/>
        <v>0</v>
      </c>
      <c r="BH708" s="1469">
        <f t="shared" si="46"/>
        <v>0</v>
      </c>
      <c r="BI708" s="1470" t="str">
        <f t="shared" si="45"/>
        <v xml:space="preserve"> </v>
      </c>
      <c r="BJ708" s="46"/>
      <c r="BK708" s="46"/>
      <c r="BL708" s="46"/>
      <c r="BM708" s="46"/>
      <c r="BN708" s="46"/>
      <c r="BO708" s="46"/>
      <c r="BP708" s="319" t="s">
        <v>1021</v>
      </c>
      <c r="BQ708" s="480">
        <v>1294</v>
      </c>
      <c r="BR708" s="481">
        <v>1386</v>
      </c>
      <c r="BS708" s="480">
        <v>1664</v>
      </c>
      <c r="BT708" s="481">
        <v>1924</v>
      </c>
      <c r="BU708" s="481">
        <v>2146</v>
      </c>
      <c r="BV708" s="482">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15">
      <c r="A709" s="1579"/>
      <c r="B709" s="131"/>
      <c r="C709" s="131"/>
      <c r="D709" s="1411" t="s">
        <v>1535</v>
      </c>
      <c r="E709" s="131"/>
      <c r="F709" s="131"/>
      <c r="G709" s="131"/>
      <c r="H709" s="131"/>
      <c r="I709" s="132"/>
      <c r="J709" s="132"/>
      <c r="K709" s="132"/>
      <c r="L709" s="132"/>
      <c r="M709" s="132"/>
      <c r="N709" s="132"/>
      <c r="O709" s="132"/>
      <c r="P709" s="132"/>
      <c r="Q709" s="132"/>
      <c r="R709" s="132"/>
      <c r="S709" s="132"/>
      <c r="T709" s="132"/>
      <c r="U709" s="462"/>
      <c r="V709" s="462"/>
      <c r="W709" s="462"/>
      <c r="X709" s="462"/>
      <c r="Y709" s="132"/>
      <c r="Z709" s="462"/>
      <c r="AA709" s="462"/>
      <c r="AB709" s="462"/>
      <c r="AC709" s="462"/>
      <c r="AD709" s="462"/>
      <c r="AE709" s="2178">
        <v>0.53</v>
      </c>
      <c r="AF709" s="2178"/>
      <c r="AG709" s="2178"/>
      <c r="AH709" s="2178"/>
      <c r="AI709" s="2178"/>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71">
        <f t="shared" si="44"/>
        <v>0</v>
      </c>
      <c r="BH709" s="1469">
        <f t="shared" si="46"/>
        <v>0</v>
      </c>
      <c r="BI709" s="1470" t="str">
        <f t="shared" si="45"/>
        <v xml:space="preserve"> </v>
      </c>
      <c r="BJ709" s="46"/>
      <c r="BK709" s="46"/>
      <c r="BL709" s="46"/>
      <c r="BM709" s="46"/>
      <c r="BN709" s="46"/>
      <c r="BO709" s="46"/>
      <c r="BP709" s="319" t="s">
        <v>1025</v>
      </c>
      <c r="BQ709" s="480">
        <v>1712</v>
      </c>
      <c r="BR709" s="481">
        <v>1834</v>
      </c>
      <c r="BS709" s="480">
        <v>2202</v>
      </c>
      <c r="BT709" s="481">
        <v>2542</v>
      </c>
      <c r="BU709" s="481">
        <v>2836</v>
      </c>
      <c r="BV709" s="482">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15">
      <c r="A710" s="1579"/>
      <c r="B710" s="131"/>
      <c r="C710" s="131"/>
      <c r="D710" s="1410" t="s">
        <v>1536</v>
      </c>
      <c r="E710" s="131"/>
      <c r="F710" s="131"/>
      <c r="G710" s="131"/>
      <c r="H710" s="131"/>
      <c r="I710" s="132"/>
      <c r="J710" s="132"/>
      <c r="K710" s="132"/>
      <c r="L710" s="132"/>
      <c r="M710" s="132"/>
      <c r="N710" s="132"/>
      <c r="O710" s="132"/>
      <c r="P710" s="132"/>
      <c r="Q710" s="132"/>
      <c r="R710" s="132"/>
      <c r="S710" s="132"/>
      <c r="T710" s="132"/>
      <c r="U710" s="462"/>
      <c r="V710" s="462"/>
      <c r="W710" s="1857" t="str">
        <f>H334</f>
        <v>HCIDLA</v>
      </c>
      <c r="X710" s="1857"/>
      <c r="Y710" s="1857"/>
      <c r="Z710" s="1857"/>
      <c r="AA710" s="1857"/>
      <c r="AB710" s="1857"/>
      <c r="AC710" s="1857"/>
      <c r="AD710" s="1857"/>
      <c r="AE710" s="1857"/>
      <c r="AF710" s="1857"/>
      <c r="AG710" s="1857"/>
      <c r="AH710" s="1857"/>
      <c r="AI710" s="1857"/>
      <c r="AJ710" s="1857"/>
      <c r="AK710" s="1857"/>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71">
        <f t="shared" si="44"/>
        <v>0</v>
      </c>
      <c r="BH710" s="1469">
        <f t="shared" si="46"/>
        <v>0</v>
      </c>
      <c r="BI710" s="1470" t="str">
        <f t="shared" si="45"/>
        <v xml:space="preserve"> </v>
      </c>
      <c r="BJ710" s="46"/>
      <c r="BK710" s="46"/>
      <c r="BL710" s="46"/>
      <c r="BM710" s="46"/>
      <c r="BN710" s="46"/>
      <c r="BO710" s="46"/>
      <c r="BP710" s="319" t="s">
        <v>1028</v>
      </c>
      <c r="BQ710" s="480">
        <v>3196</v>
      </c>
      <c r="BR710" s="481">
        <v>3426</v>
      </c>
      <c r="BS710" s="480">
        <v>4112</v>
      </c>
      <c r="BT710" s="481">
        <v>4750</v>
      </c>
      <c r="BU710" s="481">
        <v>5300</v>
      </c>
      <c r="BV710" s="482">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15">
      <c r="A711" s="1579"/>
      <c r="B711" s="131"/>
      <c r="C711" s="131"/>
      <c r="D711" s="1410"/>
      <c r="E711" s="131"/>
      <c r="F711" s="131"/>
      <c r="G711" s="131"/>
      <c r="H711" s="131"/>
      <c r="I711" s="132"/>
      <c r="J711" s="132"/>
      <c r="K711" s="132"/>
      <c r="L711" s="132"/>
      <c r="M711" s="132"/>
      <c r="N711" s="132"/>
      <c r="O711" s="132"/>
      <c r="P711" s="132"/>
      <c r="Q711" s="132"/>
      <c r="R711" s="132"/>
      <c r="S711" s="132"/>
      <c r="T711" s="132"/>
      <c r="U711" s="462"/>
      <c r="V711" s="462"/>
      <c r="W711" s="462"/>
      <c r="X711" s="462"/>
      <c r="Y711" s="462"/>
      <c r="Z711" s="462"/>
      <c r="AA711" s="462"/>
      <c r="AB711" s="462"/>
      <c r="AC711" s="462"/>
      <c r="AD711" s="462"/>
      <c r="AE711" s="462"/>
      <c r="AF711" s="462"/>
      <c r="AG711" s="462"/>
      <c r="AH711" s="462"/>
      <c r="AI711" s="462"/>
      <c r="AJ711" s="462"/>
      <c r="AK711" s="462"/>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71">
        <f t="shared" si="44"/>
        <v>0</v>
      </c>
      <c r="BH711" s="1469">
        <f t="shared" si="46"/>
        <v>0</v>
      </c>
      <c r="BI711" s="1470" t="str">
        <f t="shared" si="45"/>
        <v xml:space="preserve"> </v>
      </c>
      <c r="BJ711" s="46"/>
      <c r="BK711" s="46"/>
      <c r="BL711" s="46"/>
      <c r="BM711" s="46"/>
      <c r="BN711" s="46"/>
      <c r="BO711" s="46"/>
      <c r="BP711" s="319" t="s">
        <v>1031</v>
      </c>
      <c r="BQ711" s="480">
        <v>2186</v>
      </c>
      <c r="BR711" s="481">
        <v>2342</v>
      </c>
      <c r="BS711" s="480">
        <v>2812</v>
      </c>
      <c r="BT711" s="481">
        <v>3246</v>
      </c>
      <c r="BU711" s="481">
        <v>3622</v>
      </c>
      <c r="BV711" s="482">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15">
      <c r="A712" s="1579"/>
      <c r="B712" s="131"/>
      <c r="C712" s="131"/>
      <c r="D712" s="1411" t="s">
        <v>1537</v>
      </c>
      <c r="E712" s="131"/>
      <c r="F712" s="131"/>
      <c r="G712" s="131"/>
      <c r="H712" s="131"/>
      <c r="I712" s="132"/>
      <c r="J712" s="132"/>
      <c r="K712" s="132"/>
      <c r="L712" s="132"/>
      <c r="M712" s="132"/>
      <c r="N712" s="132"/>
      <c r="O712" s="132"/>
      <c r="P712" s="132"/>
      <c r="Q712" s="132"/>
      <c r="R712" s="132"/>
      <c r="S712" s="132"/>
      <c r="T712" s="132"/>
      <c r="U712" s="462"/>
      <c r="V712" s="462"/>
      <c r="W712" s="462"/>
      <c r="X712" s="462"/>
      <c r="Y712" s="132"/>
      <c r="Z712" s="132"/>
      <c r="AA712" s="132"/>
      <c r="AB712" s="132"/>
      <c r="AC712" s="132"/>
      <c r="AD712" s="132"/>
      <c r="AE712" s="1867" t="s">
        <v>800</v>
      </c>
      <c r="AF712" s="1867"/>
      <c r="AG712" s="132"/>
      <c r="AH712" s="132"/>
      <c r="AI712" s="462"/>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71">
        <f t="shared" si="44"/>
        <v>0</v>
      </c>
      <c r="BH712" s="1469">
        <f t="shared" si="46"/>
        <v>0</v>
      </c>
      <c r="BI712" s="1470" t="str">
        <f t="shared" si="45"/>
        <v xml:space="preserve"> </v>
      </c>
      <c r="BJ712" s="46"/>
      <c r="BK712" s="46"/>
      <c r="BL712" s="46"/>
      <c r="BM712" s="46"/>
      <c r="BN712" s="46"/>
      <c r="BO712" s="46"/>
      <c r="BP712" s="319" t="s">
        <v>1035</v>
      </c>
      <c r="BQ712" s="480">
        <v>2900</v>
      </c>
      <c r="BR712" s="481">
        <v>3106</v>
      </c>
      <c r="BS712" s="480">
        <v>3730</v>
      </c>
      <c r="BT712" s="481">
        <v>4308</v>
      </c>
      <c r="BU712" s="481">
        <v>4806</v>
      </c>
      <c r="BV712" s="482">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15">
      <c r="A713" s="1579"/>
      <c r="B713" s="131"/>
      <c r="C713" s="131"/>
      <c r="D713" s="1411" t="s">
        <v>1538</v>
      </c>
      <c r="E713" s="131"/>
      <c r="F713" s="131"/>
      <c r="G713" s="131"/>
      <c r="H713" s="131"/>
      <c r="I713" s="132"/>
      <c r="J713" s="132"/>
      <c r="K713" s="132"/>
      <c r="L713" s="132"/>
      <c r="M713" s="132"/>
      <c r="N713" s="132"/>
      <c r="O713" s="132"/>
      <c r="P713" s="132"/>
      <c r="Q713" s="132"/>
      <c r="R713" s="132"/>
      <c r="S713" s="132"/>
      <c r="T713" s="132"/>
      <c r="U713" s="132"/>
      <c r="V713" s="132"/>
      <c r="W713" s="1885"/>
      <c r="X713" s="1885"/>
      <c r="Y713" s="1885"/>
      <c r="Z713" s="1885"/>
      <c r="AA713" s="1885"/>
      <c r="AB713" s="1885"/>
      <c r="AC713" s="1885"/>
      <c r="AD713" s="1885"/>
      <c r="AE713" s="1885"/>
      <c r="AF713" s="1885"/>
      <c r="AG713" s="1885"/>
      <c r="AH713" s="1885"/>
      <c r="AI713" s="1885"/>
      <c r="AJ713" s="1885"/>
      <c r="AK713" s="1885"/>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71">
        <f t="shared" si="44"/>
        <v>0</v>
      </c>
      <c r="BH713" s="1469">
        <f t="shared" si="46"/>
        <v>0</v>
      </c>
      <c r="BI713" s="1470" t="str">
        <f t="shared" si="45"/>
        <v xml:space="preserve"> </v>
      </c>
      <c r="BJ713" s="46"/>
      <c r="BK713" s="46"/>
      <c r="BL713" s="46"/>
      <c r="BM713" s="46"/>
      <c r="BN713" s="46"/>
      <c r="BO713" s="46"/>
      <c r="BP713" s="319" t="s">
        <v>1040</v>
      </c>
      <c r="BQ713" s="480">
        <v>2432</v>
      </c>
      <c r="BR713" s="481">
        <v>2606</v>
      </c>
      <c r="BS713" s="480">
        <v>3126</v>
      </c>
      <c r="BT713" s="481">
        <v>3614</v>
      </c>
      <c r="BU713" s="481">
        <v>4032</v>
      </c>
      <c r="BV713" s="482">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15">
      <c r="A714" s="1579"/>
      <c r="B714" s="131"/>
      <c r="C714" s="131"/>
      <c r="D714" s="1411" t="s">
        <v>1119</v>
      </c>
      <c r="E714" s="131"/>
      <c r="F714" s="131"/>
      <c r="G714" s="131"/>
      <c r="H714" s="131"/>
      <c r="I714" s="132"/>
      <c r="J714" s="1885"/>
      <c r="K714" s="1885"/>
      <c r="L714" s="1885"/>
      <c r="M714" s="1885"/>
      <c r="N714" s="1885"/>
      <c r="O714" s="1885"/>
      <c r="P714" s="1885"/>
      <c r="Q714" s="1885"/>
      <c r="R714" s="1885"/>
      <c r="S714" s="1885"/>
      <c r="T714" s="1885"/>
      <c r="U714" s="1885"/>
      <c r="V714" s="1885"/>
      <c r="W714" s="1885"/>
      <c r="X714" s="1885"/>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71">
        <f t="shared" si="44"/>
        <v>0</v>
      </c>
      <c r="BH714" s="1469">
        <f t="shared" si="46"/>
        <v>0</v>
      </c>
      <c r="BI714" s="1470" t="str">
        <f t="shared" si="45"/>
        <v xml:space="preserve"> </v>
      </c>
      <c r="BJ714" s="46"/>
      <c r="BK714" s="46"/>
      <c r="BL714" s="46"/>
      <c r="BM714" s="46"/>
      <c r="BN714" s="46"/>
      <c r="BO714" s="46"/>
      <c r="BP714" s="319" t="s">
        <v>1043</v>
      </c>
      <c r="BQ714" s="480">
        <v>1242</v>
      </c>
      <c r="BR714" s="481">
        <v>1330</v>
      </c>
      <c r="BS714" s="480">
        <v>1596</v>
      </c>
      <c r="BT714" s="481">
        <v>1846</v>
      </c>
      <c r="BU714" s="481">
        <v>2060</v>
      </c>
      <c r="BV714" s="482">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15">
      <c r="A715" s="1579"/>
      <c r="B715" s="131"/>
      <c r="C715" s="131"/>
      <c r="D715" s="1410" t="s">
        <v>1121</v>
      </c>
      <c r="E715" s="462"/>
      <c r="F715" s="462"/>
      <c r="G715" s="462"/>
      <c r="H715" s="462"/>
      <c r="I715" s="462"/>
      <c r="J715" s="1913"/>
      <c r="K715" s="1913"/>
      <c r="L715" s="1913"/>
      <c r="M715" s="1913"/>
      <c r="N715" s="1913"/>
      <c r="O715" s="1913"/>
      <c r="P715" s="46" t="s">
        <v>1123</v>
      </c>
      <c r="Q715" s="46"/>
      <c r="R715" s="1868"/>
      <c r="S715" s="1868"/>
      <c r="T715" s="1868"/>
      <c r="U715" s="462"/>
      <c r="V715" s="462"/>
      <c r="W715" s="462"/>
      <c r="X715" s="462"/>
      <c r="Y715" s="462"/>
      <c r="Z715" s="462"/>
      <c r="AA715" s="462"/>
      <c r="AB715" s="462"/>
      <c r="AC715" s="462"/>
      <c r="AD715" s="462"/>
      <c r="AE715" s="462"/>
      <c r="AF715" s="462"/>
      <c r="AG715" s="462"/>
      <c r="AH715" s="462"/>
      <c r="AI715" s="462"/>
      <c r="AJ715" s="462"/>
      <c r="AK715" s="462"/>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71">
        <f t="shared" si="44"/>
        <v>0</v>
      </c>
      <c r="BH715" s="1469">
        <f t="shared" si="46"/>
        <v>0</v>
      </c>
      <c r="BI715" s="1470" t="str">
        <f t="shared" si="45"/>
        <v xml:space="preserve"> </v>
      </c>
      <c r="BJ715" s="46"/>
      <c r="BK715" s="46"/>
      <c r="BL715" s="46"/>
      <c r="BM715" s="46"/>
      <c r="BN715" s="46"/>
      <c r="BO715" s="46"/>
      <c r="BP715" s="319" t="s">
        <v>1048</v>
      </c>
      <c r="BQ715" s="480">
        <v>1480</v>
      </c>
      <c r="BR715" s="481">
        <v>1584</v>
      </c>
      <c r="BS715" s="480">
        <v>1902</v>
      </c>
      <c r="BT715" s="481">
        <v>2196</v>
      </c>
      <c r="BU715" s="481">
        <v>2452</v>
      </c>
      <c r="BV715" s="482">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15">
      <c r="A716" s="1579"/>
      <c r="B716" s="131"/>
      <c r="C716" s="131"/>
      <c r="D716" s="1410" t="s">
        <v>1539</v>
      </c>
      <c r="E716" s="462"/>
      <c r="F716" s="462"/>
      <c r="G716" s="462"/>
      <c r="H716" s="462"/>
      <c r="I716" s="462"/>
      <c r="J716" s="462"/>
      <c r="K716" s="462"/>
      <c r="L716" s="462"/>
      <c r="M716" s="462"/>
      <c r="N716" s="462"/>
      <c r="O716" s="462"/>
      <c r="P716" s="462"/>
      <c r="Q716" s="462"/>
      <c r="R716" s="462"/>
      <c r="S716" s="462"/>
      <c r="T716" s="462"/>
      <c r="U716" s="462"/>
      <c r="V716" s="462"/>
      <c r="W716" s="1885" t="s">
        <v>294</v>
      </c>
      <c r="X716" s="1885"/>
      <c r="Y716" s="1885"/>
      <c r="Z716" s="1885"/>
      <c r="AA716" s="1885"/>
      <c r="AB716" s="1885"/>
      <c r="AC716" s="1885"/>
      <c r="AD716" s="1885"/>
      <c r="AE716" s="1885"/>
      <c r="AF716" s="1885"/>
      <c r="AG716" s="1885"/>
      <c r="AH716" s="1885"/>
      <c r="AI716" s="1885"/>
      <c r="AJ716" s="1885"/>
      <c r="AK716" s="1885"/>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71">
        <f t="shared" si="44"/>
        <v>0</v>
      </c>
      <c r="BH716" s="1469">
        <f t="shared" si="46"/>
        <v>0</v>
      </c>
      <c r="BI716" s="1470" t="str">
        <f t="shared" si="45"/>
        <v xml:space="preserve"> </v>
      </c>
      <c r="BJ716" s="46"/>
      <c r="BK716" s="46"/>
      <c r="BL716" s="46"/>
      <c r="BM716" s="46"/>
      <c r="BN716" s="46"/>
      <c r="BO716" s="46"/>
      <c r="BP716" s="319" t="s">
        <v>1053</v>
      </c>
      <c r="BQ716" s="480">
        <v>1220</v>
      </c>
      <c r="BR716" s="481">
        <v>1306</v>
      </c>
      <c r="BS716" s="480">
        <v>1570</v>
      </c>
      <c r="BT716" s="481">
        <v>1812</v>
      </c>
      <c r="BU716" s="481">
        <v>2022</v>
      </c>
      <c r="BV716" s="482">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15">
      <c r="A717" s="1579"/>
      <c r="B717" s="131"/>
      <c r="C717" s="131"/>
      <c r="D717" s="1410"/>
      <c r="E717" s="1885" t="s">
        <v>1309</v>
      </c>
      <c r="F717" s="1885"/>
      <c r="G717" s="1885"/>
      <c r="H717" s="1885"/>
      <c r="I717" s="1885"/>
      <c r="J717" s="1885"/>
      <c r="K717" s="1885"/>
      <c r="L717" s="1885"/>
      <c r="M717" s="1885"/>
      <c r="N717" s="1885"/>
      <c r="O717" s="1885"/>
      <c r="P717" s="1885"/>
      <c r="Q717" s="1885"/>
      <c r="R717" s="1885"/>
      <c r="S717" s="1885"/>
      <c r="T717" s="1885"/>
      <c r="U717" s="1885"/>
      <c r="V717" s="1885"/>
      <c r="W717" s="1885"/>
      <c r="X717" s="1885"/>
      <c r="Y717" s="1885"/>
      <c r="Z717" s="1885"/>
      <c r="AA717" s="1885"/>
      <c r="AB717" s="1885"/>
      <c r="AC717" s="1885"/>
      <c r="AD717" s="1885"/>
      <c r="AE717" s="1885"/>
      <c r="AF717" s="1885"/>
      <c r="AG717" s="1885"/>
      <c r="AH717" s="1885"/>
      <c r="AI717" s="1885"/>
      <c r="AJ717" s="1885"/>
      <c r="AK717" s="1885"/>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71">
        <f t="shared" si="44"/>
        <v>0</v>
      </c>
      <c r="BH717" s="1469">
        <f t="shared" si="46"/>
        <v>0</v>
      </c>
      <c r="BI717" s="1470" t="str">
        <f t="shared" si="45"/>
        <v xml:space="preserve"> </v>
      </c>
      <c r="BJ717" s="46"/>
      <c r="BK717" s="46"/>
      <c r="BL717" s="46"/>
      <c r="BM717" s="46"/>
      <c r="BN717" s="46"/>
      <c r="BO717" s="46"/>
      <c r="BP717" s="319" t="s">
        <v>1059</v>
      </c>
      <c r="BQ717" s="480">
        <v>1700</v>
      </c>
      <c r="BR717" s="481">
        <v>1820</v>
      </c>
      <c r="BS717" s="480">
        <v>2184</v>
      </c>
      <c r="BT717" s="481">
        <v>2524</v>
      </c>
      <c r="BU717" s="481">
        <v>2816</v>
      </c>
      <c r="BV717" s="482">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Z718" s="46"/>
      <c r="BA718" s="46"/>
      <c r="BB718" s="46"/>
      <c r="BC718" s="46"/>
      <c r="BD718" s="46"/>
      <c r="BE718" s="46"/>
      <c r="BF718" s="46"/>
      <c r="BG718" s="1471">
        <f t="shared" si="44"/>
        <v>0</v>
      </c>
      <c r="BH718" s="1469">
        <f t="shared" si="46"/>
        <v>0</v>
      </c>
      <c r="BI718" s="1470" t="str">
        <f t="shared" si="45"/>
        <v xml:space="preserve"> </v>
      </c>
      <c r="BJ718" s="46"/>
      <c r="BK718" s="46"/>
      <c r="BL718" s="46"/>
      <c r="BM718" s="46"/>
      <c r="BN718" s="46"/>
      <c r="BO718" s="46"/>
      <c r="BP718" s="319" t="s">
        <v>1062</v>
      </c>
      <c r="BQ718" s="480">
        <v>2036</v>
      </c>
      <c r="BR718" s="481">
        <v>2182</v>
      </c>
      <c r="BS718" s="480">
        <v>2616</v>
      </c>
      <c r="BT718" s="481">
        <v>3024</v>
      </c>
      <c r="BU718" s="481">
        <v>3374</v>
      </c>
      <c r="BV718" s="482">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9" t="s">
        <v>1540</v>
      </c>
      <c r="B719" s="1699"/>
      <c r="C719" s="1699"/>
      <c r="D719" s="1699"/>
      <c r="E719" s="1699"/>
      <c r="F719" s="1699"/>
      <c r="G719" s="1699"/>
      <c r="H719" s="1699"/>
      <c r="I719" s="1699"/>
      <c r="J719" s="1699"/>
      <c r="K719" s="1699"/>
      <c r="L719" s="1699"/>
      <c r="M719" s="1699"/>
      <c r="N719" s="1699"/>
      <c r="O719" s="1699"/>
      <c r="P719" s="1699"/>
      <c r="Q719" s="1699"/>
      <c r="R719" s="1699"/>
      <c r="S719" s="1699"/>
      <c r="T719" s="1699"/>
      <c r="U719" s="1699"/>
      <c r="V719" s="1699"/>
      <c r="W719" s="1699"/>
      <c r="X719" s="1699"/>
      <c r="Y719" s="1699"/>
      <c r="Z719" s="1699"/>
      <c r="AA719" s="1699"/>
      <c r="AB719" s="1699"/>
      <c r="AC719" s="1699"/>
      <c r="AD719" s="1699"/>
      <c r="AE719" s="1699"/>
      <c r="AF719" s="1699"/>
      <c r="AG719" s="1699"/>
      <c r="AH719" s="1699"/>
      <c r="AI719" s="1699"/>
      <c r="AJ719" s="1699"/>
      <c r="AK719" s="1699"/>
      <c r="AL719" s="1699"/>
      <c r="AM719" s="1699"/>
      <c r="AN719" s="1699"/>
      <c r="AO719" s="1699"/>
      <c r="AP719" s="1202"/>
      <c r="AQ719" s="1202"/>
      <c r="AR719" s="1202"/>
      <c r="AS719" s="1202"/>
      <c r="AT719" s="1202"/>
      <c r="AU719" s="1202"/>
      <c r="AV719" s="1202"/>
      <c r="AW719" s="1202"/>
      <c r="AX719" s="1202"/>
      <c r="AY719" s="1202"/>
      <c r="AZ719" s="46"/>
      <c r="BA719" s="46"/>
      <c r="BB719" s="46"/>
      <c r="BC719" s="46"/>
      <c r="BD719" s="46"/>
      <c r="BE719" s="46"/>
      <c r="BF719" s="46"/>
      <c r="BG719" s="1471">
        <f t="shared" si="44"/>
        <v>0</v>
      </c>
      <c r="BH719" s="1469">
        <f t="shared" si="46"/>
        <v>0</v>
      </c>
      <c r="BI719" s="1470" t="str">
        <f t="shared" si="45"/>
        <v xml:space="preserve"> </v>
      </c>
      <c r="BJ719" s="46"/>
      <c r="BK719" s="46"/>
      <c r="BL719" s="46"/>
      <c r="BM719" s="46"/>
      <c r="BN719" s="46"/>
      <c r="BO719" s="46"/>
      <c r="BP719" s="319" t="s">
        <v>1067</v>
      </c>
      <c r="BQ719" s="480">
        <v>1250</v>
      </c>
      <c r="BR719" s="481">
        <v>1338</v>
      </c>
      <c r="BS719" s="480">
        <v>1604</v>
      </c>
      <c r="BT719" s="481">
        <v>1854</v>
      </c>
      <c r="BU719" s="481">
        <v>2070</v>
      </c>
      <c r="BV719" s="482">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15">
      <c r="A720" s="1699"/>
      <c r="B720" s="1699"/>
      <c r="C720" s="1699"/>
      <c r="D720" s="1699"/>
      <c r="E720" s="1699"/>
      <c r="F720" s="1699"/>
      <c r="G720" s="1699"/>
      <c r="H720" s="1699"/>
      <c r="I720" s="1699"/>
      <c r="J720" s="1699"/>
      <c r="K720" s="1699"/>
      <c r="L720" s="1699"/>
      <c r="M720" s="1699"/>
      <c r="N720" s="1699"/>
      <c r="O720" s="1699"/>
      <c r="P720" s="1699"/>
      <c r="Q720" s="1699"/>
      <c r="R720" s="1699"/>
      <c r="S720" s="1699"/>
      <c r="T720" s="1699"/>
      <c r="U720" s="1699"/>
      <c r="V720" s="1699"/>
      <c r="W720" s="1699"/>
      <c r="X720" s="1699"/>
      <c r="Y720" s="1699"/>
      <c r="Z720" s="1699"/>
      <c r="AA720" s="1699"/>
      <c r="AB720" s="1699"/>
      <c r="AC720" s="1699"/>
      <c r="AD720" s="1699"/>
      <c r="AE720" s="1699"/>
      <c r="AF720" s="1699"/>
      <c r="AG720" s="1699"/>
      <c r="AH720" s="1699"/>
      <c r="AI720" s="1699"/>
      <c r="AJ720" s="1699"/>
      <c r="AK720" s="1699"/>
      <c r="AL720" s="1699"/>
      <c r="AM720" s="1699"/>
      <c r="AN720" s="1699"/>
      <c r="AO720" s="1699"/>
      <c r="AP720" s="1202"/>
      <c r="AQ720" s="1202"/>
      <c r="AR720" s="1202"/>
      <c r="AS720" s="1202"/>
      <c r="AT720" s="1202"/>
      <c r="AU720" s="1202"/>
      <c r="AV720" s="1202"/>
      <c r="AW720" s="1202"/>
      <c r="AX720" s="1202"/>
      <c r="AY720" s="1202"/>
      <c r="AZ720" s="46"/>
      <c r="BA720" s="46"/>
      <c r="BB720" s="46"/>
      <c r="BC720" s="46"/>
      <c r="BD720" s="46"/>
      <c r="BE720" s="46"/>
      <c r="BF720" s="46"/>
      <c r="BG720" s="1471">
        <f t="shared" si="44"/>
        <v>0</v>
      </c>
      <c r="BH720" s="1469">
        <f t="shared" si="46"/>
        <v>0</v>
      </c>
      <c r="BI720" s="1470" t="str">
        <f t="shared" si="45"/>
        <v xml:space="preserve"> </v>
      </c>
      <c r="BJ720" s="46"/>
      <c r="BK720" s="46"/>
      <c r="BL720" s="46"/>
      <c r="BM720" s="46"/>
      <c r="BN720" s="46"/>
      <c r="BO720" s="46"/>
      <c r="BP720" s="319" t="s">
        <v>1071</v>
      </c>
      <c r="BQ720" s="480">
        <v>1220</v>
      </c>
      <c r="BR720" s="481">
        <v>1306</v>
      </c>
      <c r="BS720" s="480">
        <v>1570</v>
      </c>
      <c r="BT720" s="481">
        <v>1812</v>
      </c>
      <c r="BU720" s="481">
        <v>2022</v>
      </c>
      <c r="BV720" s="482">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99"/>
      <c r="B721" s="1699"/>
      <c r="C721" s="1699"/>
      <c r="D721" s="1699"/>
      <c r="E721" s="1699"/>
      <c r="F721" s="1699"/>
      <c r="G721" s="1699"/>
      <c r="H721" s="1699"/>
      <c r="I721" s="1699"/>
      <c r="J721" s="1699"/>
      <c r="K721" s="1699"/>
      <c r="L721" s="1699"/>
      <c r="M721" s="1699"/>
      <c r="N721" s="1699"/>
      <c r="O721" s="1699"/>
      <c r="P721" s="1699"/>
      <c r="Q721" s="1699"/>
      <c r="R721" s="1699"/>
      <c r="S721" s="1699"/>
      <c r="T721" s="1699"/>
      <c r="U721" s="1699"/>
      <c r="V721" s="1699"/>
      <c r="W721" s="1699"/>
      <c r="X721" s="1699"/>
      <c r="Y721" s="1699"/>
      <c r="Z721" s="1699"/>
      <c r="AA721" s="1699"/>
      <c r="AB721" s="1699"/>
      <c r="AC721" s="1699"/>
      <c r="AD721" s="1699"/>
      <c r="AE721" s="1699"/>
      <c r="AF721" s="1699"/>
      <c r="AG721" s="1699"/>
      <c r="AH721" s="1699"/>
      <c r="AI721" s="1699"/>
      <c r="AJ721" s="1699"/>
      <c r="AK721" s="1699"/>
      <c r="AL721" s="1699"/>
      <c r="AM721" s="1699"/>
      <c r="AN721" s="1699"/>
      <c r="AO721" s="1699"/>
      <c r="AZ721" s="46"/>
      <c r="BA721" s="46"/>
      <c r="BB721" s="46"/>
      <c r="BC721" s="46"/>
      <c r="BD721" s="46"/>
      <c r="BE721" s="46"/>
      <c r="BF721" s="46"/>
      <c r="BG721" s="1471">
        <f t="shared" si="44"/>
        <v>0</v>
      </c>
      <c r="BH721" s="1469">
        <f t="shared" si="46"/>
        <v>0</v>
      </c>
      <c r="BI721" s="1470" t="str">
        <f t="shared" si="45"/>
        <v xml:space="preserve"> </v>
      </c>
      <c r="BJ721" s="46"/>
      <c r="BK721" s="46"/>
      <c r="BL721" s="46"/>
      <c r="BM721" s="46"/>
      <c r="BN721" s="46"/>
      <c r="BO721" s="46"/>
      <c r="BP721" s="319" t="s">
        <v>1074</v>
      </c>
      <c r="BQ721" s="480">
        <v>1220</v>
      </c>
      <c r="BR721" s="481">
        <v>1306</v>
      </c>
      <c r="BS721" s="480">
        <v>1570</v>
      </c>
      <c r="BT721" s="481">
        <v>1812</v>
      </c>
      <c r="BU721" s="481">
        <v>2022</v>
      </c>
      <c r="BV721" s="482">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15">
      <c r="A722" s="39" t="s">
        <v>934</v>
      </c>
      <c r="B722" s="39"/>
      <c r="C722" s="39" t="s">
        <v>1541</v>
      </c>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Z722" s="46"/>
      <c r="BA722" s="46"/>
      <c r="BB722" s="46"/>
      <c r="BC722" s="46"/>
      <c r="BD722" s="46"/>
      <c r="BE722" s="46"/>
      <c r="BF722" s="46"/>
      <c r="BG722" s="1471">
        <f t="shared" si="44"/>
        <v>0</v>
      </c>
      <c r="BH722" s="1469">
        <f t="shared" si="46"/>
        <v>0</v>
      </c>
      <c r="BI722" s="1470" t="str">
        <f t="shared" si="45"/>
        <v xml:space="preserve"> </v>
      </c>
      <c r="BJ722" s="46"/>
      <c r="BK722" s="46"/>
      <c r="BL722" s="46"/>
      <c r="BM722" s="46"/>
      <c r="BN722" s="46"/>
      <c r="BO722" s="46"/>
      <c r="BP722" s="319" t="s">
        <v>1079</v>
      </c>
      <c r="BQ722" s="480">
        <v>1220</v>
      </c>
      <c r="BR722" s="481">
        <v>1306</v>
      </c>
      <c r="BS722" s="480">
        <v>1570</v>
      </c>
      <c r="BT722" s="481">
        <v>1812</v>
      </c>
      <c r="BU722" s="481">
        <v>2022</v>
      </c>
      <c r="BV722" s="482">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15">
      <c r="A723" s="39"/>
      <c r="B723" s="601"/>
      <c r="C723" s="39"/>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Z723" s="46"/>
      <c r="BA723" s="46"/>
      <c r="BB723" s="46"/>
      <c r="BC723" s="46"/>
      <c r="BD723" s="46"/>
      <c r="BE723" s="46"/>
      <c r="BF723" s="46"/>
      <c r="BG723" s="1471">
        <f t="shared" si="44"/>
        <v>0</v>
      </c>
      <c r="BH723" s="1469">
        <f t="shared" si="46"/>
        <v>0</v>
      </c>
      <c r="BI723" s="1470" t="str">
        <f t="shared" si="45"/>
        <v xml:space="preserve"> </v>
      </c>
      <c r="BJ723" s="462"/>
      <c r="BK723" s="46"/>
      <c r="BL723" s="46"/>
      <c r="BM723" s="46"/>
      <c r="BN723" s="46"/>
      <c r="BO723" s="46"/>
      <c r="BP723" s="319" t="s">
        <v>1081</v>
      </c>
      <c r="BQ723" s="480">
        <v>1220</v>
      </c>
      <c r="BR723" s="481">
        <v>1306</v>
      </c>
      <c r="BS723" s="480">
        <v>1570</v>
      </c>
      <c r="BT723" s="481">
        <v>1812</v>
      </c>
      <c r="BU723" s="481">
        <v>2022</v>
      </c>
      <c r="BV723" s="482">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2"/>
      <c r="B724" s="2090" t="s">
        <v>1542</v>
      </c>
      <c r="C724" s="2091"/>
      <c r="D724" s="2091"/>
      <c r="E724" s="2091"/>
      <c r="F724" s="2092"/>
      <c r="G724" s="2090" t="s">
        <v>1543</v>
      </c>
      <c r="H724" s="2091"/>
      <c r="I724" s="2091"/>
      <c r="J724" s="2092"/>
      <c r="K724" s="2102" t="s">
        <v>1544</v>
      </c>
      <c r="L724" s="2103"/>
      <c r="M724" s="2103"/>
      <c r="N724" s="2104"/>
      <c r="O724" s="2090" t="s">
        <v>1545</v>
      </c>
      <c r="P724" s="2091"/>
      <c r="Q724" s="2091"/>
      <c r="R724" s="2091"/>
      <c r="S724" s="2092"/>
      <c r="T724" s="2090" t="s">
        <v>1546</v>
      </c>
      <c r="U724" s="2091"/>
      <c r="V724" s="2091"/>
      <c r="W724" s="2091"/>
      <c r="X724" s="2092"/>
      <c r="Y724" s="2090" t="s">
        <v>1547</v>
      </c>
      <c r="Z724" s="2091"/>
      <c r="AA724" s="2091"/>
      <c r="AB724" s="2092"/>
      <c r="AC724" s="2090" t="s">
        <v>1548</v>
      </c>
      <c r="AD724" s="2091"/>
      <c r="AE724" s="2091"/>
      <c r="AF724" s="2091"/>
      <c r="AG724" s="2092"/>
      <c r="AH724" s="2090" t="s">
        <v>1549</v>
      </c>
      <c r="AI724" s="2091"/>
      <c r="AJ724" s="2091"/>
      <c r="AK724" s="2091"/>
      <c r="AL724" s="2092"/>
      <c r="AM724" s="2090" t="s">
        <v>1550</v>
      </c>
      <c r="AN724" s="2091"/>
      <c r="AO724" s="2092"/>
      <c r="AP724" s="151"/>
      <c r="AQ724" s="151"/>
      <c r="AR724" s="151"/>
      <c r="AS724" s="151"/>
      <c r="AT724" s="151"/>
      <c r="AU724" s="151"/>
      <c r="AV724" s="151"/>
      <c r="AW724" s="151"/>
      <c r="AX724" s="151"/>
      <c r="AY724" s="151"/>
      <c r="AZ724" s="46"/>
      <c r="BA724" s="46"/>
      <c r="BB724" s="46"/>
      <c r="BC724" s="46"/>
      <c r="BD724" s="46"/>
      <c r="BE724" s="46"/>
      <c r="BF724" s="46"/>
      <c r="BG724" s="1471">
        <f t="shared" si="44"/>
        <v>0</v>
      </c>
      <c r="BH724" s="1469">
        <f t="shared" si="46"/>
        <v>0</v>
      </c>
      <c r="BI724" s="1470" t="str">
        <f t="shared" si="45"/>
        <v xml:space="preserve"> </v>
      </c>
      <c r="BJ724" s="462"/>
      <c r="BK724" s="46"/>
      <c r="BL724" s="46"/>
      <c r="BM724" s="46"/>
      <c r="BN724" s="46"/>
      <c r="BO724" s="46"/>
      <c r="BP724" s="319" t="s">
        <v>1084</v>
      </c>
      <c r="BQ724" s="480">
        <v>1302</v>
      </c>
      <c r="BR724" s="481">
        <v>1396</v>
      </c>
      <c r="BS724" s="480">
        <v>1674</v>
      </c>
      <c r="BT724" s="481">
        <v>1934</v>
      </c>
      <c r="BU724" s="481">
        <v>2160</v>
      </c>
      <c r="BV724" s="482">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2"/>
      <c r="B725" s="2093"/>
      <c r="C725" s="2094"/>
      <c r="D725" s="2094"/>
      <c r="E725" s="2094"/>
      <c r="F725" s="2095"/>
      <c r="G725" s="2093"/>
      <c r="H725" s="2094"/>
      <c r="I725" s="2094"/>
      <c r="J725" s="2095"/>
      <c r="K725" s="2105"/>
      <c r="L725" s="2106"/>
      <c r="M725" s="2106"/>
      <c r="N725" s="2107"/>
      <c r="O725" s="2093"/>
      <c r="P725" s="2094"/>
      <c r="Q725" s="2094"/>
      <c r="R725" s="2094"/>
      <c r="S725" s="2095"/>
      <c r="T725" s="2093"/>
      <c r="U725" s="2094"/>
      <c r="V725" s="2094"/>
      <c r="W725" s="2094"/>
      <c r="X725" s="2095"/>
      <c r="Y725" s="2093"/>
      <c r="Z725" s="2094"/>
      <c r="AA725" s="2094"/>
      <c r="AB725" s="2095"/>
      <c r="AC725" s="2093"/>
      <c r="AD725" s="2094"/>
      <c r="AE725" s="2094"/>
      <c r="AF725" s="2094"/>
      <c r="AG725" s="2095"/>
      <c r="AH725" s="2093"/>
      <c r="AI725" s="2094"/>
      <c r="AJ725" s="2094"/>
      <c r="AK725" s="2094"/>
      <c r="AL725" s="2095"/>
      <c r="AM725" s="2093"/>
      <c r="AN725" s="2094"/>
      <c r="AO725" s="2095"/>
      <c r="AP725" s="151"/>
      <c r="AQ725" s="151"/>
      <c r="AR725" s="151"/>
      <c r="AS725" s="151"/>
      <c r="AT725" s="151"/>
      <c r="AU725" s="151"/>
      <c r="AV725" s="151"/>
      <c r="AW725" s="151"/>
      <c r="AX725" s="151"/>
      <c r="AY725" s="151"/>
      <c r="AZ725" s="46"/>
      <c r="BA725" s="46"/>
      <c r="BB725" s="46"/>
      <c r="BC725" s="46"/>
      <c r="BD725" s="46"/>
      <c r="BE725" s="46"/>
      <c r="BF725" s="46"/>
      <c r="BG725" s="1471">
        <f t="shared" si="44"/>
        <v>0</v>
      </c>
      <c r="BH725" s="1469">
        <f t="shared" si="46"/>
        <v>0</v>
      </c>
      <c r="BI725" s="1470" t="str">
        <f t="shared" si="45"/>
        <v xml:space="preserve"> </v>
      </c>
      <c r="BJ725" s="462"/>
      <c r="BK725" s="46"/>
      <c r="BL725" s="46"/>
      <c r="BM725" s="46"/>
      <c r="BN725" s="46"/>
      <c r="BO725" s="46"/>
      <c r="BP725" s="319" t="s">
        <v>1087</v>
      </c>
      <c r="BQ725" s="483">
        <v>1962</v>
      </c>
      <c r="BR725" s="484">
        <v>2102</v>
      </c>
      <c r="BS725" s="483">
        <v>2522</v>
      </c>
      <c r="BT725" s="484">
        <v>2914</v>
      </c>
      <c r="BU725" s="484">
        <v>3252</v>
      </c>
      <c r="BV725" s="485">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2093"/>
      <c r="C726" s="2094"/>
      <c r="D726" s="2094"/>
      <c r="E726" s="2094"/>
      <c r="F726" s="2095"/>
      <c r="G726" s="2093"/>
      <c r="H726" s="2094"/>
      <c r="I726" s="2094"/>
      <c r="J726" s="2095"/>
      <c r="K726" s="2105"/>
      <c r="L726" s="2106"/>
      <c r="M726" s="2106"/>
      <c r="N726" s="2107"/>
      <c r="O726" s="2093"/>
      <c r="P726" s="2094"/>
      <c r="Q726" s="2094"/>
      <c r="R726" s="2094"/>
      <c r="S726" s="2095"/>
      <c r="T726" s="2093"/>
      <c r="U726" s="2094"/>
      <c r="V726" s="2094"/>
      <c r="W726" s="2094"/>
      <c r="X726" s="2095"/>
      <c r="Y726" s="2093"/>
      <c r="Z726" s="2094"/>
      <c r="AA726" s="2094"/>
      <c r="AB726" s="2095"/>
      <c r="AC726" s="2093"/>
      <c r="AD726" s="2094"/>
      <c r="AE726" s="2094"/>
      <c r="AF726" s="2094"/>
      <c r="AG726" s="2095"/>
      <c r="AH726" s="2093"/>
      <c r="AI726" s="2094"/>
      <c r="AJ726" s="2094"/>
      <c r="AK726" s="2094"/>
      <c r="AL726" s="2095"/>
      <c r="AM726" s="2093"/>
      <c r="AN726" s="2094"/>
      <c r="AO726" s="2095"/>
      <c r="AP726" s="151"/>
      <c r="AQ726" s="151"/>
      <c r="AR726" s="151"/>
      <c r="AS726" s="151"/>
      <c r="AT726" s="151"/>
      <c r="AU726" s="151"/>
      <c r="AV726" s="151"/>
      <c r="AW726" s="151"/>
      <c r="AX726" s="151"/>
      <c r="AY726" s="151"/>
      <c r="AZ726" s="46"/>
      <c r="BA726" s="46"/>
      <c r="BB726" s="46"/>
      <c r="BC726" s="46"/>
      <c r="BD726" s="46"/>
      <c r="BE726" s="46"/>
      <c r="BF726" s="46"/>
      <c r="BG726" s="1471">
        <f t="shared" si="44"/>
        <v>0</v>
      </c>
      <c r="BH726" s="1469">
        <f t="shared" si="46"/>
        <v>0</v>
      </c>
      <c r="BI726" s="1470" t="str">
        <f t="shared" si="45"/>
        <v xml:space="preserve"> </v>
      </c>
      <c r="BJ726" s="462"/>
      <c r="BK726" s="46"/>
      <c r="BL726" s="46"/>
      <c r="BM726" s="46"/>
      <c r="BN726" s="46"/>
      <c r="BO726" s="46"/>
      <c r="BP726" s="319" t="s">
        <v>1090</v>
      </c>
      <c r="BQ726" s="486">
        <v>1552</v>
      </c>
      <c r="BR726" s="487">
        <v>1662</v>
      </c>
      <c r="BS726" s="486">
        <v>1994</v>
      </c>
      <c r="BT726" s="487">
        <v>2302</v>
      </c>
      <c r="BU726" s="487">
        <v>2570</v>
      </c>
      <c r="BV726" s="488">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15" thickBot="1">
      <c r="A727" s="46"/>
      <c r="B727" s="2096"/>
      <c r="C727" s="2097"/>
      <c r="D727" s="2097"/>
      <c r="E727" s="2097"/>
      <c r="F727" s="2098"/>
      <c r="G727" s="2096"/>
      <c r="H727" s="2097"/>
      <c r="I727" s="2097"/>
      <c r="J727" s="2098"/>
      <c r="K727" s="2105"/>
      <c r="L727" s="2106"/>
      <c r="M727" s="2106"/>
      <c r="N727" s="2107"/>
      <c r="O727" s="2096"/>
      <c r="P727" s="2097"/>
      <c r="Q727" s="2097"/>
      <c r="R727" s="2097"/>
      <c r="S727" s="2098"/>
      <c r="T727" s="2096"/>
      <c r="U727" s="2097"/>
      <c r="V727" s="2097"/>
      <c r="W727" s="2097"/>
      <c r="X727" s="2098"/>
      <c r="Y727" s="2096"/>
      <c r="Z727" s="2097"/>
      <c r="AA727" s="2097"/>
      <c r="AB727" s="2098"/>
      <c r="AC727" s="2096"/>
      <c r="AD727" s="2097"/>
      <c r="AE727" s="2097"/>
      <c r="AF727" s="2097"/>
      <c r="AG727" s="2098"/>
      <c r="AH727" s="2096"/>
      <c r="AI727" s="2097"/>
      <c r="AJ727" s="2097"/>
      <c r="AK727" s="2097"/>
      <c r="AL727" s="2098"/>
      <c r="AM727" s="2096"/>
      <c r="AN727" s="2097"/>
      <c r="AO727" s="2098"/>
      <c r="AP727" s="151"/>
      <c r="AQ727" s="151"/>
      <c r="AR727" s="151"/>
      <c r="AS727" s="151"/>
      <c r="AT727" s="151"/>
      <c r="AU727" s="151"/>
      <c r="AV727" s="151"/>
      <c r="AW727" s="151"/>
      <c r="AX727" s="151"/>
      <c r="AY727" s="151"/>
      <c r="AZ727" s="46"/>
      <c r="BA727" s="46"/>
      <c r="BB727" s="46"/>
      <c r="BC727" s="46"/>
      <c r="BD727" s="46"/>
      <c r="BE727" s="46"/>
      <c r="BF727" s="46"/>
      <c r="BG727" s="1472">
        <f t="shared" si="44"/>
        <v>0</v>
      </c>
      <c r="BH727" s="1469">
        <f t="shared" si="46"/>
        <v>0</v>
      </c>
      <c r="BI727" s="1470" t="str">
        <f t="shared" si="45"/>
        <v xml:space="preserve"> </v>
      </c>
      <c r="BJ727" s="462"/>
      <c r="BK727" s="46"/>
      <c r="BL727" s="46"/>
      <c r="BM727" s="46"/>
      <c r="BN727" s="46"/>
      <c r="BO727" s="46"/>
      <c r="BP727" s="319" t="s">
        <v>1094</v>
      </c>
      <c r="BQ727" s="489">
        <v>1220</v>
      </c>
      <c r="BR727" s="490">
        <v>1306</v>
      </c>
      <c r="BS727" s="489">
        <v>1570</v>
      </c>
      <c r="BT727" s="490">
        <v>1812</v>
      </c>
      <c r="BU727" s="490">
        <v>2022</v>
      </c>
      <c r="BV727" s="491">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15">
      <c r="A728" s="46"/>
      <c r="B728" s="2028" t="s">
        <v>1476</v>
      </c>
      <c r="C728" s="2029"/>
      <c r="D728" s="2029"/>
      <c r="E728" s="2029"/>
      <c r="F728" s="2030"/>
      <c r="G728" s="2145">
        <v>29</v>
      </c>
      <c r="H728" s="2146"/>
      <c r="I728" s="2146"/>
      <c r="J728" s="2147"/>
      <c r="K728" s="2099">
        <v>375</v>
      </c>
      <c r="L728" s="2100"/>
      <c r="M728" s="2100"/>
      <c r="N728" s="2101"/>
      <c r="O728" s="2085">
        <v>621</v>
      </c>
      <c r="P728" s="2086"/>
      <c r="Q728" s="2086"/>
      <c r="R728" s="2086"/>
      <c r="S728" s="2087"/>
      <c r="T728" s="1861">
        <f t="shared" ref="T728:T752" si="47">G728*O728</f>
        <v>18009</v>
      </c>
      <c r="U728" s="1862"/>
      <c r="V728" s="1862"/>
      <c r="W728" s="1862"/>
      <c r="X728" s="1863"/>
      <c r="Y728" s="2085"/>
      <c r="Z728" s="2086"/>
      <c r="AA728" s="2086"/>
      <c r="AB728" s="2087"/>
      <c r="AC728" s="1861">
        <f t="shared" ref="AC728:AC752" si="48">O728+Y728</f>
        <v>621</v>
      </c>
      <c r="AD728" s="1862"/>
      <c r="AE728" s="1862"/>
      <c r="AF728" s="1862"/>
      <c r="AG728" s="1863"/>
      <c r="AH728" s="1864">
        <v>0.3</v>
      </c>
      <c r="AI728" s="1865"/>
      <c r="AJ728" s="1865"/>
      <c r="AK728" s="1865"/>
      <c r="AL728" s="1866"/>
      <c r="AM728" s="1846">
        <f t="shared" ref="AM728:AM752" si="49">IF($AH728&gt;0,($AC728/$BA670), " ")</f>
        <v>0.3</v>
      </c>
      <c r="AN728" s="1847"/>
      <c r="AO728" s="1848"/>
      <c r="AP728" s="151"/>
      <c r="AQ728" s="151"/>
      <c r="AR728" s="151"/>
      <c r="AS728" s="151"/>
      <c r="AT728" s="151"/>
      <c r="AU728" s="151"/>
      <c r="AV728" s="151"/>
      <c r="AW728" s="151"/>
      <c r="AX728" s="151"/>
      <c r="AY728" s="151"/>
      <c r="AZ728" s="46"/>
      <c r="BA728" s="46"/>
      <c r="BB728" s="46"/>
      <c r="BC728" s="46"/>
      <c r="BD728" s="46"/>
      <c r="BE728" s="46"/>
      <c r="BF728" s="46"/>
      <c r="BG728" s="1077">
        <f>SUM(BG703:BG727)</f>
        <v>53</v>
      </c>
      <c r="BH728" s="260">
        <f>SUM(BH703:BH727)</f>
        <v>1</v>
      </c>
      <c r="BI728" s="260">
        <f>SUM(BI703:BI727)</f>
        <v>0.29409351927809679</v>
      </c>
      <c r="BJ728" s="462"/>
      <c r="BK728" s="46"/>
      <c r="BL728" s="46"/>
      <c r="BM728" s="46"/>
      <c r="BN728" s="46"/>
      <c r="BO728" s="46"/>
      <c r="BP728" s="251"/>
      <c r="BQ728" s="183"/>
      <c r="BR728" s="1473"/>
      <c r="BS728" s="1473"/>
      <c r="BT728" s="1473"/>
      <c r="BU728" s="1473"/>
      <c r="BV728" s="1473"/>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2028" t="s">
        <v>1476</v>
      </c>
      <c r="C729" s="2029"/>
      <c r="D729" s="2029"/>
      <c r="E729" s="2029"/>
      <c r="F729" s="2030"/>
      <c r="G729" s="2145">
        <v>21</v>
      </c>
      <c r="H729" s="2146"/>
      <c r="I729" s="2146"/>
      <c r="J729" s="2147"/>
      <c r="K729" s="2099">
        <v>375</v>
      </c>
      <c r="L729" s="2100"/>
      <c r="M729" s="2100"/>
      <c r="N729" s="2101"/>
      <c r="O729" s="2085">
        <v>621</v>
      </c>
      <c r="P729" s="2086"/>
      <c r="Q729" s="2086"/>
      <c r="R729" s="2086"/>
      <c r="S729" s="2087"/>
      <c r="T729" s="1861">
        <f t="shared" si="47"/>
        <v>13041</v>
      </c>
      <c r="U729" s="1862"/>
      <c r="V729" s="1862"/>
      <c r="W729" s="1862"/>
      <c r="X729" s="1863"/>
      <c r="Y729" s="2085"/>
      <c r="Z729" s="2086"/>
      <c r="AA729" s="2086"/>
      <c r="AB729" s="2087"/>
      <c r="AC729" s="1861">
        <f t="shared" si="48"/>
        <v>621</v>
      </c>
      <c r="AD729" s="1862"/>
      <c r="AE729" s="1862"/>
      <c r="AF729" s="1862"/>
      <c r="AG729" s="1863"/>
      <c r="AH729" s="1864">
        <v>0.3</v>
      </c>
      <c r="AI729" s="1865"/>
      <c r="AJ729" s="1865"/>
      <c r="AK729" s="1865"/>
      <c r="AL729" s="1866"/>
      <c r="AM729" s="1846">
        <f t="shared" si="49"/>
        <v>0.3</v>
      </c>
      <c r="AN729" s="1847"/>
      <c r="AO729" s="1848"/>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2028" t="s">
        <v>1476</v>
      </c>
      <c r="C730" s="2029"/>
      <c r="D730" s="2029"/>
      <c r="E730" s="2029"/>
      <c r="F730" s="2030"/>
      <c r="G730" s="2145">
        <v>3</v>
      </c>
      <c r="H730" s="2146"/>
      <c r="I730" s="2146"/>
      <c r="J730" s="2147"/>
      <c r="K730" s="2099">
        <v>375</v>
      </c>
      <c r="L730" s="2100"/>
      <c r="M730" s="2100"/>
      <c r="N730" s="2101"/>
      <c r="O730" s="2085">
        <v>405</v>
      </c>
      <c r="P730" s="2086"/>
      <c r="Q730" s="2086"/>
      <c r="R730" s="2086"/>
      <c r="S730" s="2087"/>
      <c r="T730" s="1861">
        <f t="shared" si="47"/>
        <v>1215</v>
      </c>
      <c r="U730" s="1862"/>
      <c r="V730" s="1862"/>
      <c r="W730" s="1862"/>
      <c r="X730" s="1863"/>
      <c r="Y730" s="2085"/>
      <c r="Z730" s="2086"/>
      <c r="AA730" s="2086"/>
      <c r="AB730" s="2087"/>
      <c r="AC730" s="1861">
        <f t="shared" si="48"/>
        <v>405</v>
      </c>
      <c r="AD730" s="1862"/>
      <c r="AE730" s="1862"/>
      <c r="AF730" s="1862"/>
      <c r="AG730" s="1863"/>
      <c r="AH730" s="1864">
        <v>0.2</v>
      </c>
      <c r="AI730" s="1865"/>
      <c r="AJ730" s="1865"/>
      <c r="AK730" s="1865"/>
      <c r="AL730" s="1866"/>
      <c r="AM730" s="1846">
        <f t="shared" si="49"/>
        <v>0.19565217391304349</v>
      </c>
      <c r="AN730" s="1847"/>
      <c r="AO730" s="1848"/>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2"/>
      <c r="B731" s="2028"/>
      <c r="C731" s="2029"/>
      <c r="D731" s="2029"/>
      <c r="E731" s="2029"/>
      <c r="F731" s="2030"/>
      <c r="G731" s="2145"/>
      <c r="H731" s="2146"/>
      <c r="I731" s="2146"/>
      <c r="J731" s="2147"/>
      <c r="K731" s="2099"/>
      <c r="L731" s="2100"/>
      <c r="M731" s="2100"/>
      <c r="N731" s="2101"/>
      <c r="O731" s="2085"/>
      <c r="P731" s="2086"/>
      <c r="Q731" s="2086"/>
      <c r="R731" s="2086"/>
      <c r="S731" s="2087"/>
      <c r="T731" s="1861">
        <f t="shared" si="47"/>
        <v>0</v>
      </c>
      <c r="U731" s="1862"/>
      <c r="V731" s="1862"/>
      <c r="W731" s="1862"/>
      <c r="X731" s="1863"/>
      <c r="Y731" s="2085"/>
      <c r="Z731" s="2086"/>
      <c r="AA731" s="2086"/>
      <c r="AB731" s="2087"/>
      <c r="AC731" s="1861">
        <f t="shared" si="48"/>
        <v>0</v>
      </c>
      <c r="AD731" s="1862"/>
      <c r="AE731" s="1862"/>
      <c r="AF731" s="1862"/>
      <c r="AG731" s="1863"/>
      <c r="AH731" s="1864"/>
      <c r="AI731" s="1865"/>
      <c r="AJ731" s="1865"/>
      <c r="AK731" s="1865"/>
      <c r="AL731" s="1866"/>
      <c r="AM731" s="1846" t="str">
        <f t="shared" si="49"/>
        <v xml:space="preserve"> </v>
      </c>
      <c r="AN731" s="1847"/>
      <c r="AO731" s="1848"/>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2"/>
      <c r="B732" s="2028"/>
      <c r="C732" s="2029"/>
      <c r="D732" s="2029"/>
      <c r="E732" s="2029"/>
      <c r="F732" s="2030"/>
      <c r="G732" s="2145"/>
      <c r="H732" s="2146"/>
      <c r="I732" s="2146"/>
      <c r="J732" s="2147"/>
      <c r="K732" s="2099"/>
      <c r="L732" s="2100"/>
      <c r="M732" s="2100"/>
      <c r="N732" s="2101"/>
      <c r="O732" s="2085"/>
      <c r="P732" s="2086"/>
      <c r="Q732" s="2086"/>
      <c r="R732" s="2086"/>
      <c r="S732" s="2087"/>
      <c r="T732" s="1861">
        <f t="shared" si="47"/>
        <v>0</v>
      </c>
      <c r="U732" s="1862"/>
      <c r="V732" s="1862"/>
      <c r="W732" s="1862"/>
      <c r="X732" s="1863"/>
      <c r="Y732" s="2085"/>
      <c r="Z732" s="2086"/>
      <c r="AA732" s="2086"/>
      <c r="AB732" s="2087"/>
      <c r="AC732" s="1861">
        <f t="shared" si="48"/>
        <v>0</v>
      </c>
      <c r="AD732" s="1862"/>
      <c r="AE732" s="1862"/>
      <c r="AF732" s="1862"/>
      <c r="AG732" s="1863"/>
      <c r="AH732" s="1864"/>
      <c r="AI732" s="1865"/>
      <c r="AJ732" s="1865"/>
      <c r="AK732" s="1865"/>
      <c r="AL732" s="1866"/>
      <c r="AM732" s="1846" t="str">
        <f t="shared" si="49"/>
        <v xml:space="preserve"> </v>
      </c>
      <c r="AN732" s="1847"/>
      <c r="AO732" s="1848"/>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2"/>
      <c r="B733" s="2028"/>
      <c r="C733" s="2029"/>
      <c r="D733" s="2029"/>
      <c r="E733" s="2029"/>
      <c r="F733" s="2030"/>
      <c r="G733" s="2145"/>
      <c r="H733" s="2146"/>
      <c r="I733" s="2146"/>
      <c r="J733" s="2147"/>
      <c r="K733" s="2099"/>
      <c r="L733" s="2100"/>
      <c r="M733" s="2100"/>
      <c r="N733" s="2101"/>
      <c r="O733" s="2085"/>
      <c r="P733" s="2086"/>
      <c r="Q733" s="2086"/>
      <c r="R733" s="2086"/>
      <c r="S733" s="2087"/>
      <c r="T733" s="1861">
        <f t="shared" si="47"/>
        <v>0</v>
      </c>
      <c r="U733" s="1862"/>
      <c r="V733" s="1862"/>
      <c r="W733" s="1862"/>
      <c r="X733" s="1863"/>
      <c r="Y733" s="2085"/>
      <c r="Z733" s="2086"/>
      <c r="AA733" s="2086"/>
      <c r="AB733" s="2087"/>
      <c r="AC733" s="1861">
        <f t="shared" si="48"/>
        <v>0</v>
      </c>
      <c r="AD733" s="1862"/>
      <c r="AE733" s="1862"/>
      <c r="AF733" s="1862"/>
      <c r="AG733" s="1863"/>
      <c r="AH733" s="1864"/>
      <c r="AI733" s="1865"/>
      <c r="AJ733" s="1865"/>
      <c r="AK733" s="1865"/>
      <c r="AL733" s="1866"/>
      <c r="AM733" s="1846" t="str">
        <f t="shared" si="49"/>
        <v xml:space="preserve"> </v>
      </c>
      <c r="AN733" s="1847"/>
      <c r="AO733" s="1848"/>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2"/>
      <c r="B734" s="2028"/>
      <c r="C734" s="2029"/>
      <c r="D734" s="2029"/>
      <c r="E734" s="2029"/>
      <c r="F734" s="2030"/>
      <c r="G734" s="2145"/>
      <c r="H734" s="2146"/>
      <c r="I734" s="2146"/>
      <c r="J734" s="2147"/>
      <c r="K734" s="2099"/>
      <c r="L734" s="2100"/>
      <c r="M734" s="2100"/>
      <c r="N734" s="2101"/>
      <c r="O734" s="2085"/>
      <c r="P734" s="2086"/>
      <c r="Q734" s="2086"/>
      <c r="R734" s="2086"/>
      <c r="S734" s="2087"/>
      <c r="T734" s="1861">
        <f t="shared" si="47"/>
        <v>0</v>
      </c>
      <c r="U734" s="1862"/>
      <c r="V734" s="1862"/>
      <c r="W734" s="1862"/>
      <c r="X734" s="1863"/>
      <c r="Y734" s="2085"/>
      <c r="Z734" s="2086"/>
      <c r="AA734" s="2086"/>
      <c r="AB734" s="2087"/>
      <c r="AC734" s="1861">
        <f t="shared" si="48"/>
        <v>0</v>
      </c>
      <c r="AD734" s="1862"/>
      <c r="AE734" s="1862"/>
      <c r="AF734" s="1862"/>
      <c r="AG734" s="1863"/>
      <c r="AH734" s="1864"/>
      <c r="AI734" s="1865"/>
      <c r="AJ734" s="1865"/>
      <c r="AK734" s="1865"/>
      <c r="AL734" s="1866"/>
      <c r="AM734" s="1846" t="str">
        <f t="shared" si="49"/>
        <v xml:space="preserve"> </v>
      </c>
      <c r="AN734" s="1847"/>
      <c r="AO734" s="1848"/>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2"/>
      <c r="B735" s="2028"/>
      <c r="C735" s="2029"/>
      <c r="D735" s="2029"/>
      <c r="E735" s="2029"/>
      <c r="F735" s="2030"/>
      <c r="G735" s="2145"/>
      <c r="H735" s="2146"/>
      <c r="I735" s="2146"/>
      <c r="J735" s="2147"/>
      <c r="K735" s="2099"/>
      <c r="L735" s="2100"/>
      <c r="M735" s="2100"/>
      <c r="N735" s="2101"/>
      <c r="O735" s="2085"/>
      <c r="P735" s="2086"/>
      <c r="Q735" s="2086"/>
      <c r="R735" s="2086"/>
      <c r="S735" s="2087"/>
      <c r="T735" s="1861">
        <f t="shared" si="47"/>
        <v>0</v>
      </c>
      <c r="U735" s="1862"/>
      <c r="V735" s="1862"/>
      <c r="W735" s="1862"/>
      <c r="X735" s="1863"/>
      <c r="Y735" s="2085"/>
      <c r="Z735" s="2086"/>
      <c r="AA735" s="2086"/>
      <c r="AB735" s="2087"/>
      <c r="AC735" s="1861">
        <f t="shared" si="48"/>
        <v>0</v>
      </c>
      <c r="AD735" s="1862"/>
      <c r="AE735" s="1862"/>
      <c r="AF735" s="1862"/>
      <c r="AG735" s="1863"/>
      <c r="AH735" s="1864"/>
      <c r="AI735" s="1865"/>
      <c r="AJ735" s="1865"/>
      <c r="AK735" s="1865"/>
      <c r="AL735" s="1866"/>
      <c r="AM735" s="1846" t="str">
        <f t="shared" si="49"/>
        <v xml:space="preserve"> </v>
      </c>
      <c r="AN735" s="1847"/>
      <c r="AO735" s="1848"/>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2"/>
      <c r="B736" s="2028"/>
      <c r="C736" s="2029"/>
      <c r="D736" s="2029"/>
      <c r="E736" s="2029"/>
      <c r="F736" s="2030"/>
      <c r="G736" s="2145"/>
      <c r="H736" s="2146"/>
      <c r="I736" s="2146"/>
      <c r="J736" s="2147"/>
      <c r="K736" s="2099"/>
      <c r="L736" s="2100"/>
      <c r="M736" s="2100"/>
      <c r="N736" s="2101"/>
      <c r="O736" s="2085"/>
      <c r="P736" s="2086"/>
      <c r="Q736" s="2086"/>
      <c r="R736" s="2086"/>
      <c r="S736" s="2087"/>
      <c r="T736" s="1861">
        <f t="shared" si="47"/>
        <v>0</v>
      </c>
      <c r="U736" s="1862"/>
      <c r="V736" s="1862"/>
      <c r="W736" s="1862"/>
      <c r="X736" s="1863"/>
      <c r="Y736" s="2085"/>
      <c r="Z736" s="2086"/>
      <c r="AA736" s="2086"/>
      <c r="AB736" s="2087"/>
      <c r="AC736" s="1861">
        <f t="shared" si="48"/>
        <v>0</v>
      </c>
      <c r="AD736" s="1862"/>
      <c r="AE736" s="1862"/>
      <c r="AF736" s="1862"/>
      <c r="AG736" s="1863"/>
      <c r="AH736" s="1864"/>
      <c r="AI736" s="1865"/>
      <c r="AJ736" s="1865"/>
      <c r="AK736" s="1865"/>
      <c r="AL736" s="1866"/>
      <c r="AM736" s="1846" t="str">
        <f t="shared" si="49"/>
        <v xml:space="preserve"> </v>
      </c>
      <c r="AN736" s="1847"/>
      <c r="AO736" s="1848"/>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2028"/>
      <c r="C737" s="2029"/>
      <c r="D737" s="2029"/>
      <c r="E737" s="2029"/>
      <c r="F737" s="2030"/>
      <c r="G737" s="2145"/>
      <c r="H737" s="2146"/>
      <c r="I737" s="2146"/>
      <c r="J737" s="2147"/>
      <c r="K737" s="2099"/>
      <c r="L737" s="2100"/>
      <c r="M737" s="2100"/>
      <c r="N737" s="2101"/>
      <c r="O737" s="2085"/>
      <c r="P737" s="2086"/>
      <c r="Q737" s="2086"/>
      <c r="R737" s="2086"/>
      <c r="S737" s="2087"/>
      <c r="T737" s="1861">
        <f t="shared" si="47"/>
        <v>0</v>
      </c>
      <c r="U737" s="1862"/>
      <c r="V737" s="1862"/>
      <c r="W737" s="1862"/>
      <c r="X737" s="1863"/>
      <c r="Y737" s="2085"/>
      <c r="Z737" s="2086"/>
      <c r="AA737" s="2086"/>
      <c r="AB737" s="2087"/>
      <c r="AC737" s="1861">
        <f t="shared" si="48"/>
        <v>0</v>
      </c>
      <c r="AD737" s="1862"/>
      <c r="AE737" s="1862"/>
      <c r="AF737" s="1862"/>
      <c r="AG737" s="1863"/>
      <c r="AH737" s="1864"/>
      <c r="AI737" s="1865"/>
      <c r="AJ737" s="1865"/>
      <c r="AK737" s="1865"/>
      <c r="AL737" s="1866"/>
      <c r="AM737" s="1846" t="str">
        <f t="shared" si="49"/>
        <v xml:space="preserve"> </v>
      </c>
      <c r="AN737" s="1847"/>
      <c r="AO737" s="1848"/>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2028"/>
      <c r="C738" s="2029"/>
      <c r="D738" s="2029"/>
      <c r="E738" s="2029"/>
      <c r="F738" s="2030"/>
      <c r="G738" s="2145"/>
      <c r="H738" s="2146"/>
      <c r="I738" s="2146"/>
      <c r="J738" s="2147"/>
      <c r="K738" s="2099"/>
      <c r="L738" s="2100"/>
      <c r="M738" s="2100"/>
      <c r="N738" s="2101"/>
      <c r="O738" s="2085"/>
      <c r="P738" s="2086"/>
      <c r="Q738" s="2086"/>
      <c r="R738" s="2086"/>
      <c r="S738" s="2087"/>
      <c r="T738" s="1861">
        <f t="shared" si="47"/>
        <v>0</v>
      </c>
      <c r="U738" s="1862"/>
      <c r="V738" s="1862"/>
      <c r="W738" s="1862"/>
      <c r="X738" s="1863"/>
      <c r="Y738" s="2085"/>
      <c r="Z738" s="2086"/>
      <c r="AA738" s="2086"/>
      <c r="AB738" s="2087"/>
      <c r="AC738" s="1861">
        <f t="shared" si="48"/>
        <v>0</v>
      </c>
      <c r="AD738" s="1862"/>
      <c r="AE738" s="1862"/>
      <c r="AF738" s="1862"/>
      <c r="AG738" s="1863"/>
      <c r="AH738" s="1864"/>
      <c r="AI738" s="1865"/>
      <c r="AJ738" s="1865"/>
      <c r="AK738" s="1865"/>
      <c r="AL738" s="1866"/>
      <c r="AM738" s="1846" t="str">
        <f t="shared" si="49"/>
        <v xml:space="preserve"> </v>
      </c>
      <c r="AN738" s="1847"/>
      <c r="AO738" s="1848"/>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2028"/>
      <c r="C739" s="2029"/>
      <c r="D739" s="2029"/>
      <c r="E739" s="2029"/>
      <c r="F739" s="2030"/>
      <c r="G739" s="2145"/>
      <c r="H739" s="2146"/>
      <c r="I739" s="2146"/>
      <c r="J739" s="2147"/>
      <c r="K739" s="2099"/>
      <c r="L739" s="2100"/>
      <c r="M739" s="2100"/>
      <c r="N739" s="2101"/>
      <c r="O739" s="2085"/>
      <c r="P739" s="2086"/>
      <c r="Q739" s="2086"/>
      <c r="R739" s="2086"/>
      <c r="S739" s="2087"/>
      <c r="T739" s="1861">
        <f t="shared" si="47"/>
        <v>0</v>
      </c>
      <c r="U739" s="1862"/>
      <c r="V739" s="1862"/>
      <c r="W739" s="1862"/>
      <c r="X739" s="1863"/>
      <c r="Y739" s="2085">
        <v>0</v>
      </c>
      <c r="Z739" s="2086"/>
      <c r="AA739" s="2086"/>
      <c r="AB739" s="2087"/>
      <c r="AC739" s="1861">
        <f t="shared" si="48"/>
        <v>0</v>
      </c>
      <c r="AD739" s="1862"/>
      <c r="AE739" s="1862"/>
      <c r="AF739" s="1862"/>
      <c r="AG739" s="1863"/>
      <c r="AH739" s="1864">
        <v>0</v>
      </c>
      <c r="AI739" s="1865"/>
      <c r="AJ739" s="1865"/>
      <c r="AK739" s="1865"/>
      <c r="AL739" s="1866"/>
      <c r="AM739" s="1846" t="str">
        <f t="shared" si="49"/>
        <v xml:space="preserve"> </v>
      </c>
      <c r="AN739" s="1847"/>
      <c r="AO739" s="1848"/>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2"/>
      <c r="B740" s="2028"/>
      <c r="C740" s="2029"/>
      <c r="D740" s="2029"/>
      <c r="E740" s="2029"/>
      <c r="F740" s="2030"/>
      <c r="G740" s="2145"/>
      <c r="H740" s="2146"/>
      <c r="I740" s="2146"/>
      <c r="J740" s="2147"/>
      <c r="K740" s="2099"/>
      <c r="L740" s="2100"/>
      <c r="M740" s="2100"/>
      <c r="N740" s="2101"/>
      <c r="O740" s="2085"/>
      <c r="P740" s="2086"/>
      <c r="Q740" s="2086"/>
      <c r="R740" s="2086"/>
      <c r="S740" s="2087"/>
      <c r="T740" s="1861">
        <f t="shared" si="47"/>
        <v>0</v>
      </c>
      <c r="U740" s="1862"/>
      <c r="V740" s="1862"/>
      <c r="W740" s="1862"/>
      <c r="X740" s="1863"/>
      <c r="Y740" s="2085">
        <v>0</v>
      </c>
      <c r="Z740" s="2086"/>
      <c r="AA740" s="2086"/>
      <c r="AB740" s="2087"/>
      <c r="AC740" s="1861">
        <f t="shared" si="48"/>
        <v>0</v>
      </c>
      <c r="AD740" s="1862"/>
      <c r="AE740" s="1862"/>
      <c r="AF740" s="1862"/>
      <c r="AG740" s="1863"/>
      <c r="AH740" s="1864">
        <v>0</v>
      </c>
      <c r="AI740" s="1865"/>
      <c r="AJ740" s="1865"/>
      <c r="AK740" s="1865"/>
      <c r="AL740" s="1866"/>
      <c r="AM740" s="1846" t="str">
        <f t="shared" si="49"/>
        <v xml:space="preserve"> </v>
      </c>
      <c r="AN740" s="1847"/>
      <c r="AO740" s="1848"/>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2"/>
      <c r="B741" s="2028"/>
      <c r="C741" s="2029"/>
      <c r="D741" s="2029"/>
      <c r="E741" s="2029"/>
      <c r="F741" s="2030"/>
      <c r="G741" s="2145"/>
      <c r="H741" s="2146"/>
      <c r="I741" s="2146"/>
      <c r="J741" s="2147"/>
      <c r="K741" s="2099"/>
      <c r="L741" s="2100"/>
      <c r="M741" s="2100"/>
      <c r="N741" s="2101"/>
      <c r="O741" s="2085"/>
      <c r="P741" s="2086"/>
      <c r="Q741" s="2086"/>
      <c r="R741" s="2086"/>
      <c r="S741" s="2087"/>
      <c r="T741" s="1861">
        <f t="shared" si="47"/>
        <v>0</v>
      </c>
      <c r="U741" s="1862"/>
      <c r="V741" s="1862"/>
      <c r="W741" s="1862"/>
      <c r="X741" s="1863"/>
      <c r="Y741" s="2085">
        <v>0</v>
      </c>
      <c r="Z741" s="2086"/>
      <c r="AA741" s="2086"/>
      <c r="AB741" s="2087"/>
      <c r="AC741" s="1861">
        <f t="shared" si="48"/>
        <v>0</v>
      </c>
      <c r="AD741" s="1862"/>
      <c r="AE741" s="1862"/>
      <c r="AF741" s="1862"/>
      <c r="AG741" s="1863"/>
      <c r="AH741" s="1864">
        <v>0</v>
      </c>
      <c r="AI741" s="1865"/>
      <c r="AJ741" s="1865"/>
      <c r="AK741" s="1865"/>
      <c r="AL741" s="1866"/>
      <c r="AM741" s="1846" t="str">
        <f t="shared" si="49"/>
        <v xml:space="preserve"> </v>
      </c>
      <c r="AN741" s="1847"/>
      <c r="AO741" s="1848"/>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2"/>
      <c r="B742" s="2028"/>
      <c r="C742" s="2029"/>
      <c r="D742" s="2029"/>
      <c r="E742" s="2029"/>
      <c r="F742" s="2030"/>
      <c r="G742" s="2145"/>
      <c r="H742" s="2146"/>
      <c r="I742" s="2146"/>
      <c r="J742" s="2147"/>
      <c r="K742" s="2099"/>
      <c r="L742" s="2100"/>
      <c r="M742" s="2100"/>
      <c r="N742" s="2101"/>
      <c r="O742" s="2085"/>
      <c r="P742" s="2086"/>
      <c r="Q742" s="2086"/>
      <c r="R742" s="2086"/>
      <c r="S742" s="2087"/>
      <c r="T742" s="1861">
        <f t="shared" si="47"/>
        <v>0</v>
      </c>
      <c r="U742" s="1862"/>
      <c r="V742" s="1862"/>
      <c r="W742" s="1862"/>
      <c r="X742" s="1863"/>
      <c r="Y742" s="2085">
        <v>0</v>
      </c>
      <c r="Z742" s="2086"/>
      <c r="AA742" s="2086"/>
      <c r="AB742" s="2087"/>
      <c r="AC742" s="1861">
        <f t="shared" si="48"/>
        <v>0</v>
      </c>
      <c r="AD742" s="1862"/>
      <c r="AE742" s="1862"/>
      <c r="AF742" s="1862"/>
      <c r="AG742" s="1863"/>
      <c r="AH742" s="1864">
        <v>0</v>
      </c>
      <c r="AI742" s="1865"/>
      <c r="AJ742" s="1865"/>
      <c r="AK742" s="1865"/>
      <c r="AL742" s="1866"/>
      <c r="AM742" s="1846" t="str">
        <f t="shared" si="49"/>
        <v xml:space="preserve"> </v>
      </c>
      <c r="AN742" s="1847"/>
      <c r="AO742" s="1848"/>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2"/>
      <c r="B743" s="2028"/>
      <c r="C743" s="2029"/>
      <c r="D743" s="2029"/>
      <c r="E743" s="2029"/>
      <c r="F743" s="2030"/>
      <c r="G743" s="2145"/>
      <c r="H743" s="2146"/>
      <c r="I743" s="2146"/>
      <c r="J743" s="2147"/>
      <c r="K743" s="2099"/>
      <c r="L743" s="2100"/>
      <c r="M743" s="2100"/>
      <c r="N743" s="2101"/>
      <c r="O743" s="2085"/>
      <c r="P743" s="2086"/>
      <c r="Q743" s="2086"/>
      <c r="R743" s="2086"/>
      <c r="S743" s="2087"/>
      <c r="T743" s="1861">
        <f t="shared" si="47"/>
        <v>0</v>
      </c>
      <c r="U743" s="1862"/>
      <c r="V743" s="1862"/>
      <c r="W743" s="1862"/>
      <c r="X743" s="1863"/>
      <c r="Y743" s="2085">
        <v>0</v>
      </c>
      <c r="Z743" s="2086"/>
      <c r="AA743" s="2086"/>
      <c r="AB743" s="2087"/>
      <c r="AC743" s="1861">
        <f t="shared" si="48"/>
        <v>0</v>
      </c>
      <c r="AD743" s="1862"/>
      <c r="AE743" s="1862"/>
      <c r="AF743" s="1862"/>
      <c r="AG743" s="1863"/>
      <c r="AH743" s="1864">
        <v>0</v>
      </c>
      <c r="AI743" s="1865"/>
      <c r="AJ743" s="1865"/>
      <c r="AK743" s="1865"/>
      <c r="AL743" s="1866"/>
      <c r="AM743" s="1846" t="str">
        <f t="shared" si="49"/>
        <v xml:space="preserve"> </v>
      </c>
      <c r="AN743" s="1847"/>
      <c r="AO743" s="1848"/>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2"/>
      <c r="B744" s="2028"/>
      <c r="C744" s="2029"/>
      <c r="D744" s="2029"/>
      <c r="E744" s="2029"/>
      <c r="F744" s="2030"/>
      <c r="G744" s="2145"/>
      <c r="H744" s="2146"/>
      <c r="I744" s="2146"/>
      <c r="J744" s="2147"/>
      <c r="K744" s="2099"/>
      <c r="L744" s="2100"/>
      <c r="M744" s="2100"/>
      <c r="N744" s="2101"/>
      <c r="O744" s="2085"/>
      <c r="P744" s="2086"/>
      <c r="Q744" s="2086"/>
      <c r="R744" s="2086"/>
      <c r="S744" s="2087"/>
      <c r="T744" s="1861">
        <f t="shared" si="47"/>
        <v>0</v>
      </c>
      <c r="U744" s="1862"/>
      <c r="V744" s="1862"/>
      <c r="W744" s="1862"/>
      <c r="X744" s="1863"/>
      <c r="Y744" s="2085">
        <v>0</v>
      </c>
      <c r="Z744" s="2086"/>
      <c r="AA744" s="2086"/>
      <c r="AB744" s="2087"/>
      <c r="AC744" s="1861">
        <f t="shared" si="48"/>
        <v>0</v>
      </c>
      <c r="AD744" s="1862"/>
      <c r="AE744" s="1862"/>
      <c r="AF744" s="1862"/>
      <c r="AG744" s="1863"/>
      <c r="AH744" s="1864">
        <v>0</v>
      </c>
      <c r="AI744" s="1865"/>
      <c r="AJ744" s="1865"/>
      <c r="AK744" s="1865"/>
      <c r="AL744" s="1866"/>
      <c r="AM744" s="1846" t="str">
        <f t="shared" si="49"/>
        <v xml:space="preserve"> </v>
      </c>
      <c r="AN744" s="1847"/>
      <c r="AO744" s="1848"/>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2"/>
      <c r="B745" s="2028"/>
      <c r="C745" s="2029"/>
      <c r="D745" s="2029"/>
      <c r="E745" s="2029"/>
      <c r="F745" s="2030"/>
      <c r="G745" s="2145"/>
      <c r="H745" s="2146"/>
      <c r="I745" s="2146"/>
      <c r="J745" s="2147"/>
      <c r="K745" s="2099"/>
      <c r="L745" s="2100"/>
      <c r="M745" s="2100"/>
      <c r="N745" s="2101"/>
      <c r="O745" s="2085"/>
      <c r="P745" s="2086"/>
      <c r="Q745" s="2086"/>
      <c r="R745" s="2086"/>
      <c r="S745" s="2087"/>
      <c r="T745" s="1861">
        <f t="shared" si="47"/>
        <v>0</v>
      </c>
      <c r="U745" s="1862"/>
      <c r="V745" s="1862"/>
      <c r="W745" s="1862"/>
      <c r="X745" s="1863"/>
      <c r="Y745" s="2085">
        <v>0</v>
      </c>
      <c r="Z745" s="2086"/>
      <c r="AA745" s="2086"/>
      <c r="AB745" s="2087"/>
      <c r="AC745" s="1861">
        <f t="shared" si="48"/>
        <v>0</v>
      </c>
      <c r="AD745" s="1862"/>
      <c r="AE745" s="1862"/>
      <c r="AF745" s="1862"/>
      <c r="AG745" s="1863"/>
      <c r="AH745" s="1864">
        <v>0</v>
      </c>
      <c r="AI745" s="1865"/>
      <c r="AJ745" s="1865"/>
      <c r="AK745" s="1865"/>
      <c r="AL745" s="1866"/>
      <c r="AM745" s="1846" t="str">
        <f t="shared" si="49"/>
        <v xml:space="preserve"> </v>
      </c>
      <c r="AN745" s="1847"/>
      <c r="AO745" s="1848"/>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2"/>
      <c r="B746" s="2028"/>
      <c r="C746" s="2029"/>
      <c r="D746" s="2029"/>
      <c r="E746" s="2029"/>
      <c r="F746" s="2030"/>
      <c r="G746" s="2145"/>
      <c r="H746" s="2146"/>
      <c r="I746" s="2146"/>
      <c r="J746" s="2147"/>
      <c r="K746" s="2099"/>
      <c r="L746" s="2100"/>
      <c r="M746" s="2100"/>
      <c r="N746" s="2101"/>
      <c r="O746" s="2085"/>
      <c r="P746" s="2086"/>
      <c r="Q746" s="2086"/>
      <c r="R746" s="2086"/>
      <c r="S746" s="2087"/>
      <c r="T746" s="1861">
        <f t="shared" si="47"/>
        <v>0</v>
      </c>
      <c r="U746" s="1862"/>
      <c r="V746" s="1862"/>
      <c r="W746" s="1862"/>
      <c r="X746" s="1863"/>
      <c r="Y746" s="2085">
        <v>0</v>
      </c>
      <c r="Z746" s="2086"/>
      <c r="AA746" s="2086"/>
      <c r="AB746" s="2087"/>
      <c r="AC746" s="1861">
        <f t="shared" si="48"/>
        <v>0</v>
      </c>
      <c r="AD746" s="1862"/>
      <c r="AE746" s="1862"/>
      <c r="AF746" s="1862"/>
      <c r="AG746" s="1863"/>
      <c r="AH746" s="1864">
        <v>0</v>
      </c>
      <c r="AI746" s="1865"/>
      <c r="AJ746" s="1865"/>
      <c r="AK746" s="1865"/>
      <c r="AL746" s="1866"/>
      <c r="AM746" s="1846" t="str">
        <f t="shared" si="49"/>
        <v xml:space="preserve"> </v>
      </c>
      <c r="AN746" s="1847"/>
      <c r="AO746" s="1848"/>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2"/>
      <c r="B747" s="2028"/>
      <c r="C747" s="2029"/>
      <c r="D747" s="2029"/>
      <c r="E747" s="2029"/>
      <c r="F747" s="2030"/>
      <c r="G747" s="2145"/>
      <c r="H747" s="2146"/>
      <c r="I747" s="2146"/>
      <c r="J747" s="2147"/>
      <c r="K747" s="2099"/>
      <c r="L747" s="2100"/>
      <c r="M747" s="2100"/>
      <c r="N747" s="2101"/>
      <c r="O747" s="2085"/>
      <c r="P747" s="2086"/>
      <c r="Q747" s="2086"/>
      <c r="R747" s="2086"/>
      <c r="S747" s="2087"/>
      <c r="T747" s="1861">
        <f t="shared" si="47"/>
        <v>0</v>
      </c>
      <c r="U747" s="1862"/>
      <c r="V747" s="1862"/>
      <c r="W747" s="1862"/>
      <c r="X747" s="1863"/>
      <c r="Y747" s="2085">
        <v>0</v>
      </c>
      <c r="Z747" s="2086"/>
      <c r="AA747" s="2086"/>
      <c r="AB747" s="2087"/>
      <c r="AC747" s="1861">
        <f t="shared" si="48"/>
        <v>0</v>
      </c>
      <c r="AD747" s="1862"/>
      <c r="AE747" s="1862"/>
      <c r="AF747" s="1862"/>
      <c r="AG747" s="1863"/>
      <c r="AH747" s="1864">
        <v>0</v>
      </c>
      <c r="AI747" s="1865"/>
      <c r="AJ747" s="1865"/>
      <c r="AK747" s="1865"/>
      <c r="AL747" s="1866"/>
      <c r="AM747" s="1846" t="str">
        <f t="shared" si="49"/>
        <v xml:space="preserve"> </v>
      </c>
      <c r="AN747" s="1847"/>
      <c r="AO747" s="1848"/>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2"/>
      <c r="B748" s="2028"/>
      <c r="C748" s="2029"/>
      <c r="D748" s="2029"/>
      <c r="E748" s="2029"/>
      <c r="F748" s="2030"/>
      <c r="G748" s="2145"/>
      <c r="H748" s="2146"/>
      <c r="I748" s="2146"/>
      <c r="J748" s="2147"/>
      <c r="K748" s="2099"/>
      <c r="L748" s="2100"/>
      <c r="M748" s="2100"/>
      <c r="N748" s="2101"/>
      <c r="O748" s="2085"/>
      <c r="P748" s="2086"/>
      <c r="Q748" s="2086"/>
      <c r="R748" s="2086"/>
      <c r="S748" s="2087"/>
      <c r="T748" s="1861">
        <f t="shared" si="47"/>
        <v>0</v>
      </c>
      <c r="U748" s="1862"/>
      <c r="V748" s="1862"/>
      <c r="W748" s="1862"/>
      <c r="X748" s="1863"/>
      <c r="Y748" s="2085">
        <v>0</v>
      </c>
      <c r="Z748" s="2086"/>
      <c r="AA748" s="2086"/>
      <c r="AB748" s="2087"/>
      <c r="AC748" s="1861">
        <f t="shared" si="48"/>
        <v>0</v>
      </c>
      <c r="AD748" s="1862"/>
      <c r="AE748" s="1862"/>
      <c r="AF748" s="1862"/>
      <c r="AG748" s="1863"/>
      <c r="AH748" s="1864">
        <v>0</v>
      </c>
      <c r="AI748" s="1865"/>
      <c r="AJ748" s="1865"/>
      <c r="AK748" s="1865"/>
      <c r="AL748" s="1866"/>
      <c r="AM748" s="1846" t="str">
        <f t="shared" si="49"/>
        <v xml:space="preserve"> </v>
      </c>
      <c r="AN748" s="1847"/>
      <c r="AO748" s="1848"/>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2"/>
      <c r="B749" s="2028"/>
      <c r="C749" s="2029"/>
      <c r="D749" s="2029"/>
      <c r="E749" s="2029"/>
      <c r="F749" s="2030"/>
      <c r="G749" s="2145"/>
      <c r="H749" s="2146"/>
      <c r="I749" s="2146"/>
      <c r="J749" s="2147"/>
      <c r="K749" s="2099"/>
      <c r="L749" s="2100"/>
      <c r="M749" s="2100"/>
      <c r="N749" s="2101"/>
      <c r="O749" s="2085"/>
      <c r="P749" s="2086"/>
      <c r="Q749" s="2086"/>
      <c r="R749" s="2086"/>
      <c r="S749" s="2087"/>
      <c r="T749" s="1861">
        <f t="shared" si="47"/>
        <v>0</v>
      </c>
      <c r="U749" s="1862"/>
      <c r="V749" s="1862"/>
      <c r="W749" s="1862"/>
      <c r="X749" s="1863"/>
      <c r="Y749" s="2085">
        <v>0</v>
      </c>
      <c r="Z749" s="2086"/>
      <c r="AA749" s="2086"/>
      <c r="AB749" s="2087"/>
      <c r="AC749" s="1861">
        <f t="shared" si="48"/>
        <v>0</v>
      </c>
      <c r="AD749" s="1862"/>
      <c r="AE749" s="1862"/>
      <c r="AF749" s="1862"/>
      <c r="AG749" s="1863"/>
      <c r="AH749" s="1864">
        <v>0</v>
      </c>
      <c r="AI749" s="1865"/>
      <c r="AJ749" s="1865"/>
      <c r="AK749" s="1865"/>
      <c r="AL749" s="1866"/>
      <c r="AM749" s="1846" t="str">
        <f t="shared" si="49"/>
        <v xml:space="preserve"> </v>
      </c>
      <c r="AN749" s="1847"/>
      <c r="AO749" s="1848"/>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2"/>
      <c r="B750" s="2028"/>
      <c r="C750" s="2029"/>
      <c r="D750" s="2029"/>
      <c r="E750" s="2029"/>
      <c r="F750" s="2030"/>
      <c r="G750" s="2145"/>
      <c r="H750" s="2146"/>
      <c r="I750" s="2146"/>
      <c r="J750" s="2147"/>
      <c r="K750" s="2099"/>
      <c r="L750" s="2100"/>
      <c r="M750" s="2100"/>
      <c r="N750" s="2101"/>
      <c r="O750" s="2085"/>
      <c r="P750" s="2086"/>
      <c r="Q750" s="2086"/>
      <c r="R750" s="2086"/>
      <c r="S750" s="2087"/>
      <c r="T750" s="1861">
        <f t="shared" si="47"/>
        <v>0</v>
      </c>
      <c r="U750" s="1862"/>
      <c r="V750" s="1862"/>
      <c r="W750" s="1862"/>
      <c r="X750" s="1863"/>
      <c r="Y750" s="2085">
        <v>0</v>
      </c>
      <c r="Z750" s="2086"/>
      <c r="AA750" s="2086"/>
      <c r="AB750" s="2087"/>
      <c r="AC750" s="1861">
        <f t="shared" si="48"/>
        <v>0</v>
      </c>
      <c r="AD750" s="1862"/>
      <c r="AE750" s="1862"/>
      <c r="AF750" s="1862"/>
      <c r="AG750" s="1863"/>
      <c r="AH750" s="1864">
        <v>0</v>
      </c>
      <c r="AI750" s="1865"/>
      <c r="AJ750" s="1865"/>
      <c r="AK750" s="1865"/>
      <c r="AL750" s="1866"/>
      <c r="AM750" s="1846" t="str">
        <f t="shared" si="49"/>
        <v xml:space="preserve"> </v>
      </c>
      <c r="AN750" s="1847"/>
      <c r="AO750" s="1848"/>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9" customHeight="1">
      <c r="A751" s="462"/>
      <c r="B751" s="2028"/>
      <c r="C751" s="2029"/>
      <c r="D751" s="2029"/>
      <c r="E751" s="2029"/>
      <c r="F751" s="2030"/>
      <c r="G751" s="2145"/>
      <c r="H751" s="2146"/>
      <c r="I751" s="2146"/>
      <c r="J751" s="2147"/>
      <c r="K751" s="2099"/>
      <c r="L751" s="2100"/>
      <c r="M751" s="2100"/>
      <c r="N751" s="2101"/>
      <c r="O751" s="2085"/>
      <c r="P751" s="2086"/>
      <c r="Q751" s="2086"/>
      <c r="R751" s="2086"/>
      <c r="S751" s="2087"/>
      <c r="T751" s="1861">
        <f t="shared" si="47"/>
        <v>0</v>
      </c>
      <c r="U751" s="1862"/>
      <c r="V751" s="1862"/>
      <c r="W751" s="1862"/>
      <c r="X751" s="1863"/>
      <c r="Y751" s="2085">
        <v>0</v>
      </c>
      <c r="Z751" s="2086"/>
      <c r="AA751" s="2086"/>
      <c r="AB751" s="2087"/>
      <c r="AC751" s="1861">
        <f t="shared" si="48"/>
        <v>0</v>
      </c>
      <c r="AD751" s="1862"/>
      <c r="AE751" s="1862"/>
      <c r="AF751" s="1862"/>
      <c r="AG751" s="1863"/>
      <c r="AH751" s="1864">
        <v>0</v>
      </c>
      <c r="AI751" s="1865"/>
      <c r="AJ751" s="1865"/>
      <c r="AK751" s="1865"/>
      <c r="AL751" s="1866"/>
      <c r="AM751" s="1846" t="str">
        <f t="shared" si="49"/>
        <v xml:space="preserve"> </v>
      </c>
      <c r="AN751" s="1847"/>
      <c r="AO751" s="1848"/>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2"/>
      <c r="B752" s="2028"/>
      <c r="C752" s="2029"/>
      <c r="D752" s="2029"/>
      <c r="E752" s="2029"/>
      <c r="F752" s="2030"/>
      <c r="G752" s="2145"/>
      <c r="H752" s="2146"/>
      <c r="I752" s="2146"/>
      <c r="J752" s="2147"/>
      <c r="K752" s="2099"/>
      <c r="L752" s="2100"/>
      <c r="M752" s="2100"/>
      <c r="N752" s="2101"/>
      <c r="O752" s="2085"/>
      <c r="P752" s="2086"/>
      <c r="Q752" s="2086"/>
      <c r="R752" s="2086"/>
      <c r="S752" s="2087"/>
      <c r="T752" s="1861">
        <f t="shared" si="47"/>
        <v>0</v>
      </c>
      <c r="U752" s="1862"/>
      <c r="V752" s="1862"/>
      <c r="W752" s="1862"/>
      <c r="X752" s="1863"/>
      <c r="Y752" s="2085">
        <v>0</v>
      </c>
      <c r="Z752" s="2086"/>
      <c r="AA752" s="2086"/>
      <c r="AB752" s="2087"/>
      <c r="AC752" s="1861">
        <f t="shared" si="48"/>
        <v>0</v>
      </c>
      <c r="AD752" s="1862"/>
      <c r="AE752" s="1862"/>
      <c r="AF752" s="1862"/>
      <c r="AG752" s="1863"/>
      <c r="AH752" s="1864">
        <v>0</v>
      </c>
      <c r="AI752" s="1865"/>
      <c r="AJ752" s="1865"/>
      <c r="AK752" s="1865"/>
      <c r="AL752" s="1866"/>
      <c r="AM752" s="1846" t="str">
        <f t="shared" si="49"/>
        <v xml:space="preserve"> </v>
      </c>
      <c r="AN752" s="1847"/>
      <c r="AO752" s="1848"/>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3.15">
      <c r="A753" s="462"/>
      <c r="B753" s="2155" t="s">
        <v>1551</v>
      </c>
      <c r="C753" s="2156"/>
      <c r="D753" s="2156"/>
      <c r="E753" s="2156"/>
      <c r="F753" s="2157"/>
      <c r="G753" s="2237">
        <f>SUM(G728:J752)</f>
        <v>53</v>
      </c>
      <c r="H753" s="2238"/>
      <c r="I753" s="2238"/>
      <c r="J753" s="2239"/>
      <c r="K753" s="462"/>
      <c r="L753" s="462"/>
      <c r="M753" s="462"/>
      <c r="N753" s="462"/>
      <c r="O753" s="1213" t="s">
        <v>1552</v>
      </c>
      <c r="P753" s="1214"/>
      <c r="Q753" s="1214"/>
      <c r="R753" s="1214"/>
      <c r="S753" s="1215"/>
      <c r="T753" s="1861">
        <f>SUM(T728:X752)</f>
        <v>32265</v>
      </c>
      <c r="U753" s="1862"/>
      <c r="V753" s="1862"/>
      <c r="W753" s="1862"/>
      <c r="X753" s="1863"/>
      <c r="Y753" s="462"/>
      <c r="Z753" s="462"/>
      <c r="AA753" s="462"/>
      <c r="AB753" s="462"/>
      <c r="AC753" s="1217" t="s">
        <v>1553</v>
      </c>
      <c r="AD753" s="1216"/>
      <c r="AE753" s="1216"/>
      <c r="AF753" s="1216"/>
      <c r="AG753" s="1218"/>
      <c r="AH753" s="2034">
        <f>BI696</f>
        <v>0.29433962264150942</v>
      </c>
      <c r="AI753" s="2035"/>
      <c r="AJ753" s="2035"/>
      <c r="AK753" s="2035"/>
      <c r="AL753" s="2036"/>
      <c r="AM753" s="2034">
        <f>BI728</f>
        <v>0.29409351927809679</v>
      </c>
      <c r="AN753" s="2035"/>
      <c r="AO753" s="2036"/>
      <c r="AP753" s="1210"/>
      <c r="AQ753" s="1210"/>
      <c r="AR753" s="1210"/>
      <c r="AS753" s="1210"/>
      <c r="AT753" s="1210"/>
      <c r="AU753" s="1210"/>
      <c r="AV753" s="1210"/>
      <c r="AW753" s="1210"/>
      <c r="AX753" s="1210"/>
      <c r="AY753" s="121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2"/>
      <c r="DH753" s="462"/>
      <c r="DI753" s="462"/>
      <c r="DJ753" s="462"/>
      <c r="DK753" s="462"/>
      <c r="DL753" s="462"/>
      <c r="DM753" s="462"/>
      <c r="DN753" s="462"/>
      <c r="DO753" s="462"/>
      <c r="DP753" s="462"/>
      <c r="DQ753" s="462"/>
      <c r="DR753" s="462"/>
      <c r="DS753" s="462"/>
      <c r="DT753" s="462"/>
      <c r="DU753" s="462"/>
      <c r="DV753" s="462"/>
      <c r="DW753" s="462"/>
      <c r="DX753" s="462"/>
      <c r="DY753" s="462"/>
      <c r="DZ753" s="462"/>
      <c r="EA753" s="462"/>
      <c r="EB753" s="462"/>
      <c r="EC753" s="462"/>
      <c r="ED753" s="462"/>
      <c r="EE753" s="462"/>
      <c r="EF753" s="462"/>
      <c r="EG753" s="462"/>
      <c r="EH753" s="462"/>
      <c r="EI753" s="462"/>
      <c r="EJ753" s="462"/>
      <c r="EK753" s="462"/>
      <c r="EL753" s="462"/>
      <c r="EM753" s="462"/>
      <c r="EN753" s="462"/>
      <c r="EO753" s="462"/>
      <c r="EP753" s="462"/>
      <c r="EQ753" s="462"/>
      <c r="ER753" s="462"/>
      <c r="ES753" s="462"/>
      <c r="ET753" s="462"/>
      <c r="EU753" s="462"/>
      <c r="EV753" s="462"/>
      <c r="EW753" s="462"/>
      <c r="EX753" s="462"/>
      <c r="EY753" s="462"/>
      <c r="EZ753" s="462"/>
      <c r="FA753" s="462"/>
      <c r="FB753" s="462"/>
      <c r="FC753" s="462"/>
      <c r="FD753" s="462"/>
      <c r="FE753" s="462"/>
      <c r="FF753" s="462"/>
      <c r="FG753" s="462"/>
      <c r="FH753" s="462"/>
      <c r="FI753" s="462"/>
      <c r="FJ753" s="462"/>
      <c r="FK753" s="462"/>
      <c r="FL753" s="462"/>
      <c r="FM753" s="462"/>
      <c r="FN753" s="462"/>
      <c r="FO753" s="462"/>
      <c r="FP753" s="462"/>
      <c r="FQ753" s="462"/>
      <c r="FR753" s="462"/>
      <c r="FS753" s="462"/>
      <c r="FT753" s="462"/>
      <c r="FU753" s="462"/>
      <c r="FV753" s="462"/>
      <c r="FW753" s="462"/>
      <c r="FX753" s="462"/>
      <c r="FY753" s="462"/>
      <c r="FZ753" s="462"/>
      <c r="GA753" s="462"/>
      <c r="GB753" s="462"/>
      <c r="GC753" s="462"/>
      <c r="GD753" s="462"/>
      <c r="GE753" s="462"/>
      <c r="GF753" s="462"/>
      <c r="GG753" s="462"/>
      <c r="GH753" s="462"/>
      <c r="GI753" s="462"/>
      <c r="GJ753" s="462"/>
      <c r="GK753" s="462"/>
      <c r="GL753" s="462"/>
      <c r="GM753" s="462"/>
      <c r="GN753" s="462"/>
      <c r="GO753" s="462"/>
      <c r="GP753" s="462"/>
      <c r="GQ753" s="462"/>
      <c r="GR753" s="462"/>
      <c r="GS753" s="462"/>
      <c r="GT753" s="462"/>
      <c r="GU753" s="462"/>
      <c r="GV753" s="462"/>
      <c r="GW753" s="462"/>
      <c r="GX753" s="462"/>
      <c r="GY753" s="462"/>
      <c r="GZ753" s="462"/>
      <c r="HA753" s="462"/>
      <c r="HB753" s="462"/>
      <c r="HC753" s="462"/>
      <c r="HD753" s="462"/>
      <c r="HE753" s="462"/>
      <c r="HF753" s="462"/>
      <c r="HG753" s="462"/>
      <c r="HH753" s="462"/>
      <c r="HI753" s="462"/>
      <c r="HJ753" s="462"/>
      <c r="HK753" s="462"/>
      <c r="HL753" s="462"/>
      <c r="HM753" s="462"/>
      <c r="HN753" s="462"/>
      <c r="HO753" s="462"/>
      <c r="HP753" s="462"/>
      <c r="HQ753" s="462"/>
      <c r="HR753" s="462"/>
      <c r="HS753" s="462"/>
      <c r="HT753" s="462"/>
      <c r="HU753" s="462"/>
      <c r="HV753" s="462"/>
      <c r="HW753" s="462"/>
      <c r="HX753" s="462"/>
      <c r="HY753" s="462"/>
      <c r="HZ753" s="462"/>
      <c r="IA753" s="462"/>
      <c r="IB753" s="462"/>
      <c r="IC753" s="462"/>
      <c r="ID753" s="462"/>
      <c r="IE753" s="462"/>
      <c r="IF753" s="462"/>
      <c r="IG753" s="462"/>
      <c r="IH753" s="462"/>
      <c r="II753" s="462"/>
      <c r="IJ753" s="462"/>
      <c r="IK753" s="462"/>
      <c r="IL753" s="462"/>
      <c r="IM753" s="462"/>
      <c r="IN753" s="462"/>
      <c r="IO753" s="462"/>
      <c r="IP753" s="462"/>
      <c r="IQ753" s="462"/>
      <c r="IR753" s="462"/>
      <c r="IS753" s="462"/>
      <c r="IT753" s="462"/>
      <c r="IU753" s="462"/>
      <c r="IV753" s="462"/>
      <c r="IW753" s="462"/>
      <c r="IX753" s="462"/>
      <c r="IY753" s="462"/>
      <c r="IZ753" s="462"/>
      <c r="JA753" s="462"/>
      <c r="JB753" s="462"/>
      <c r="JC753" s="462"/>
      <c r="JD753" s="462"/>
      <c r="JE753" s="462"/>
      <c r="JF753" s="462"/>
      <c r="JG753" s="462"/>
      <c r="JH753" s="462"/>
      <c r="JI753" s="462"/>
      <c r="JJ753" s="462"/>
      <c r="JK753" s="462"/>
      <c r="JL753" s="462"/>
      <c r="JM753" s="462"/>
      <c r="JN753" s="462"/>
      <c r="JO753" s="462"/>
      <c r="JP753" s="462"/>
      <c r="JQ753" s="462"/>
      <c r="JR753" s="462"/>
      <c r="JS753" s="462"/>
      <c r="JT753" s="462"/>
      <c r="JU753" s="462"/>
      <c r="JV753" s="462"/>
      <c r="JW753" s="462"/>
      <c r="JX753" s="462"/>
      <c r="JY753" s="462"/>
      <c r="JZ753" s="462"/>
      <c r="KA753" s="462"/>
      <c r="KB753" s="462"/>
      <c r="KC753" s="462"/>
      <c r="KD753" s="462"/>
      <c r="KE753" s="462"/>
      <c r="KF753" s="462"/>
      <c r="KG753" s="462"/>
      <c r="KH753" s="462"/>
      <c r="KI753" s="462"/>
      <c r="KJ753" s="462"/>
      <c r="KK753" s="462"/>
      <c r="KL753" s="462"/>
      <c r="KM753" s="462"/>
      <c r="KN753" s="462"/>
      <c r="KO753" s="462"/>
      <c r="KP753" s="462"/>
      <c r="KQ753" s="462"/>
      <c r="KR753" s="462"/>
      <c r="KS753" s="462"/>
      <c r="KT753" s="462"/>
      <c r="KU753" s="462"/>
      <c r="KV753" s="462"/>
      <c r="KW753" s="462"/>
      <c r="KX753" s="462"/>
      <c r="KY753" s="462"/>
      <c r="KZ753" s="462"/>
      <c r="LA753" s="462"/>
      <c r="LB753" s="462"/>
      <c r="LC753" s="462"/>
      <c r="LD753" s="462"/>
      <c r="LE753" s="462"/>
      <c r="LF753" s="462"/>
      <c r="LG753" s="462"/>
      <c r="LH753" s="462"/>
      <c r="LI753" s="462"/>
      <c r="LJ753" s="462"/>
      <c r="LK753" s="462"/>
      <c r="LL753" s="462"/>
      <c r="LM753" s="462"/>
      <c r="LN753" s="462"/>
      <c r="LO753" s="462"/>
      <c r="LP753" s="462"/>
      <c r="LQ753" s="462"/>
      <c r="LR753" s="462"/>
      <c r="LS753" s="462"/>
      <c r="LT753" s="462"/>
      <c r="LU753" s="462"/>
      <c r="LV753" s="462"/>
      <c r="LW753" s="462"/>
      <c r="LX753" s="462"/>
      <c r="LY753" s="462"/>
      <c r="LZ753" s="462"/>
      <c r="MA753" s="462"/>
      <c r="MB753" s="462"/>
      <c r="MC753" s="462"/>
      <c r="MD753" s="462"/>
      <c r="ME753" s="462"/>
      <c r="MF753" s="462"/>
      <c r="MG753" s="462"/>
      <c r="MH753" s="462"/>
      <c r="MI753" s="462"/>
      <c r="MJ753" s="462"/>
      <c r="MK753" s="462"/>
      <c r="ML753" s="462"/>
      <c r="MM753" s="462"/>
      <c r="MN753" s="462"/>
      <c r="MO753" s="462"/>
      <c r="MP753" s="462"/>
      <c r="MQ753" s="462"/>
      <c r="MR753" s="462"/>
      <c r="MS753" s="462"/>
      <c r="MT753" s="462"/>
      <c r="MU753" s="462"/>
      <c r="MV753" s="462"/>
      <c r="MW753" s="462"/>
      <c r="MX753" s="462"/>
      <c r="MY753" s="462"/>
      <c r="MZ753" s="462"/>
      <c r="NA753" s="462"/>
      <c r="NB753" s="462"/>
      <c r="NC753" s="462"/>
      <c r="ND753" s="462"/>
      <c r="NE753" s="462"/>
      <c r="NF753" s="462"/>
      <c r="NG753" s="462"/>
      <c r="NH753" s="462"/>
      <c r="NI753" s="462"/>
      <c r="NJ753" s="462"/>
      <c r="NK753" s="462"/>
      <c r="NL753" s="462"/>
      <c r="NM753" s="462"/>
      <c r="NN753" s="462"/>
      <c r="NO753" s="462"/>
      <c r="NP753" s="462"/>
      <c r="NQ753" s="462"/>
      <c r="NR753" s="462"/>
      <c r="NS753" s="462"/>
      <c r="NT753" s="462"/>
      <c r="NU753" s="462"/>
      <c r="NV753" s="462"/>
      <c r="NW753" s="462"/>
      <c r="NX753" s="462"/>
      <c r="NY753" s="462"/>
      <c r="NZ753" s="462"/>
      <c r="OA753" s="462"/>
      <c r="OB753" s="462"/>
      <c r="OC753" s="462"/>
      <c r="OD753" s="462"/>
      <c r="OE753" s="462"/>
      <c r="OF753" s="462"/>
      <c r="OG753" s="462"/>
      <c r="OH753" s="462"/>
      <c r="OI753" s="462"/>
      <c r="OJ753" s="462"/>
      <c r="OK753" s="462"/>
      <c r="OL753" s="462"/>
      <c r="OM753" s="462"/>
      <c r="ON753" s="462"/>
      <c r="OO753" s="462"/>
      <c r="OP753" s="462"/>
      <c r="OQ753" s="462"/>
      <c r="OR753" s="462"/>
      <c r="OS753" s="462"/>
      <c r="OT753" s="462"/>
      <c r="OU753" s="462"/>
      <c r="OV753" s="462"/>
      <c r="OW753" s="462"/>
      <c r="OX753" s="462"/>
      <c r="OY753" s="462"/>
      <c r="OZ753" s="462"/>
      <c r="PA753" s="462"/>
      <c r="PB753" s="462"/>
      <c r="PC753" s="462"/>
      <c r="PD753" s="462"/>
      <c r="PE753" s="462"/>
      <c r="PF753" s="462"/>
      <c r="PG753" s="462"/>
      <c r="PH753" s="462"/>
      <c r="PI753" s="462"/>
      <c r="PJ753" s="462"/>
      <c r="PK753" s="462"/>
      <c r="PL753" s="462"/>
      <c r="PM753" s="462"/>
      <c r="PN753" s="462"/>
      <c r="PO753" s="462"/>
      <c r="PP753" s="462"/>
      <c r="PQ753" s="462"/>
      <c r="PR753" s="462"/>
      <c r="PS753" s="462"/>
      <c r="PT753" s="462"/>
      <c r="PU753" s="462"/>
      <c r="PV753" s="462"/>
      <c r="PW753" s="462"/>
      <c r="PX753" s="462"/>
      <c r="PY753" s="462"/>
      <c r="PZ753" s="462"/>
      <c r="QA753" s="462"/>
      <c r="QB753" s="462"/>
      <c r="QC753" s="462"/>
      <c r="QD753" s="462"/>
      <c r="QE753" s="462"/>
      <c r="QF753" s="462"/>
      <c r="QG753" s="462"/>
      <c r="QH753" s="462"/>
      <c r="QI753" s="462"/>
      <c r="QJ753" s="462"/>
      <c r="QK753" s="462"/>
      <c r="QL753" s="462"/>
      <c r="QM753" s="462"/>
      <c r="QN753" s="462"/>
      <c r="QO753" s="462"/>
      <c r="QP753" s="462"/>
      <c r="QQ753" s="462"/>
      <c r="QR753" s="462"/>
      <c r="QS753" s="462"/>
      <c r="QT753" s="462"/>
      <c r="QU753" s="462"/>
      <c r="QV753" s="462"/>
      <c r="QW753" s="462"/>
      <c r="QX753" s="462"/>
      <c r="QY753" s="462"/>
      <c r="QZ753" s="462"/>
      <c r="RA753" s="462"/>
      <c r="RB753" s="462"/>
      <c r="RC753" s="462"/>
      <c r="RD753" s="462"/>
      <c r="RE753" s="462"/>
      <c r="RF753" s="462"/>
      <c r="RG753" s="462"/>
      <c r="RH753" s="462"/>
      <c r="RI753" s="462"/>
      <c r="RJ753" s="462"/>
      <c r="RK753" s="462"/>
      <c r="RL753" s="462"/>
      <c r="RM753" s="462"/>
      <c r="RN753" s="462"/>
      <c r="RO753" s="462"/>
      <c r="RP753" s="462"/>
      <c r="RQ753" s="462"/>
      <c r="RR753" s="462"/>
      <c r="RS753" s="462"/>
      <c r="RT753" s="462"/>
      <c r="RU753" s="462"/>
      <c r="RV753" s="462"/>
      <c r="RW753" s="462"/>
      <c r="RX753" s="462"/>
      <c r="RY753" s="462"/>
      <c r="RZ753" s="462"/>
      <c r="SA753" s="462"/>
      <c r="SB753" s="462"/>
      <c r="SC753" s="462"/>
      <c r="SD753" s="462"/>
      <c r="SE753" s="462"/>
      <c r="SF753" s="462"/>
      <c r="SG753" s="462"/>
      <c r="SH753" s="462"/>
      <c r="SI753" s="462"/>
      <c r="SJ753" s="462"/>
      <c r="SK753" s="462"/>
      <c r="SL753" s="462"/>
      <c r="SM753" s="462"/>
      <c r="SN753" s="462"/>
      <c r="SO753" s="462"/>
      <c r="SP753" s="462"/>
      <c r="SQ753" s="462"/>
      <c r="SR753" s="462"/>
      <c r="SS753" s="462"/>
      <c r="ST753" s="462"/>
      <c r="SU753" s="462"/>
      <c r="SV753" s="462"/>
      <c r="SW753" s="462"/>
      <c r="SX753" s="462"/>
      <c r="SY753" s="462"/>
      <c r="SZ753" s="462"/>
      <c r="TA753" s="462"/>
      <c r="TB753" s="462"/>
      <c r="TC753" s="462"/>
      <c r="TD753" s="462"/>
      <c r="TE753" s="462"/>
      <c r="TF753" s="462"/>
      <c r="TG753" s="462"/>
      <c r="TH753" s="462"/>
      <c r="TI753" s="462"/>
      <c r="TJ753" s="462"/>
      <c r="TK753" s="462"/>
      <c r="TL753" s="462"/>
      <c r="TM753" s="462"/>
      <c r="TN753" s="462"/>
      <c r="TO753" s="462"/>
      <c r="TP753" s="462"/>
      <c r="TQ753" s="462"/>
      <c r="TR753" s="462"/>
      <c r="TS753" s="462"/>
      <c r="TT753" s="462"/>
      <c r="TU753" s="462"/>
      <c r="TV753" s="462"/>
      <c r="TW753" s="462"/>
      <c r="TX753" s="462"/>
      <c r="TY753" s="462"/>
      <c r="TZ753" s="462"/>
      <c r="UA753" s="462"/>
      <c r="UB753" s="462"/>
      <c r="UC753" s="462"/>
      <c r="UD753" s="462"/>
      <c r="UE753" s="462"/>
      <c r="UF753" s="462"/>
      <c r="UG753" s="462"/>
      <c r="UH753" s="462"/>
      <c r="UI753" s="462"/>
      <c r="UJ753" s="462"/>
      <c r="UK753" s="462"/>
      <c r="UL753" s="462"/>
      <c r="UM753" s="462"/>
      <c r="UN753" s="462"/>
      <c r="UO753" s="462"/>
      <c r="UP753" s="462"/>
      <c r="UQ753" s="462"/>
      <c r="UR753" s="462"/>
      <c r="US753" s="462"/>
      <c r="UT753" s="462"/>
      <c r="UU753" s="462"/>
      <c r="UV753" s="462"/>
      <c r="UW753" s="462"/>
      <c r="UX753" s="462"/>
      <c r="UY753" s="462"/>
      <c r="UZ753" s="462"/>
      <c r="VA753" s="462"/>
      <c r="VB753" s="462"/>
      <c r="VC753" s="462"/>
      <c r="VD753" s="462"/>
      <c r="VE753" s="462"/>
      <c r="VF753" s="462"/>
      <c r="VG753" s="462"/>
      <c r="VH753" s="462"/>
      <c r="VI753" s="462"/>
      <c r="VJ753" s="462"/>
      <c r="VK753" s="462"/>
      <c r="VL753" s="462"/>
      <c r="VM753" s="462"/>
      <c r="VN753" s="462"/>
      <c r="VO753" s="462"/>
      <c r="VP753" s="462"/>
      <c r="VQ753" s="462"/>
      <c r="VR753" s="462"/>
      <c r="VS753" s="462"/>
      <c r="VT753" s="462"/>
      <c r="VU753" s="462"/>
      <c r="VV753" s="462"/>
      <c r="VW753" s="462"/>
      <c r="VX753" s="462"/>
      <c r="VY753" s="462"/>
      <c r="VZ753" s="462"/>
      <c r="WA753" s="462"/>
      <c r="WB753" s="462"/>
      <c r="WC753" s="462"/>
      <c r="WD753" s="462"/>
      <c r="WE753" s="462"/>
      <c r="WF753" s="462"/>
      <c r="WG753" s="462"/>
      <c r="WH753" s="462"/>
      <c r="WI753" s="462"/>
      <c r="WJ753" s="462"/>
      <c r="WK753" s="462"/>
      <c r="WL753" s="462"/>
      <c r="WM753" s="462"/>
      <c r="WN753" s="462"/>
      <c r="WO753" s="462"/>
      <c r="WP753" s="462"/>
      <c r="WQ753" s="462"/>
      <c r="WR753" s="462"/>
      <c r="WS753" s="462"/>
      <c r="WT753" s="462"/>
      <c r="WU753" s="462"/>
      <c r="WV753" s="462"/>
      <c r="WW753" s="462"/>
      <c r="WX753" s="462"/>
      <c r="WY753" s="462"/>
      <c r="WZ753" s="462"/>
      <c r="XA753" s="462"/>
      <c r="XB753" s="462"/>
      <c r="XC753" s="462"/>
      <c r="XD753" s="462"/>
      <c r="XE753" s="462"/>
      <c r="XF753" s="462"/>
      <c r="XG753" s="462"/>
      <c r="XH753" s="462"/>
      <c r="XI753" s="462"/>
      <c r="XJ753" s="462"/>
      <c r="XK753" s="462"/>
      <c r="XL753" s="462"/>
      <c r="XM753" s="462"/>
      <c r="XN753" s="462"/>
      <c r="XO753" s="462"/>
      <c r="XP753" s="462"/>
      <c r="XQ753" s="462"/>
      <c r="XR753" s="462"/>
      <c r="XS753" s="462"/>
      <c r="XT753" s="462"/>
      <c r="XU753" s="462"/>
      <c r="XV753" s="462"/>
      <c r="XW753" s="462"/>
      <c r="XX753" s="462"/>
      <c r="XY753" s="462"/>
      <c r="XZ753" s="462"/>
      <c r="YA753" s="462"/>
      <c r="YB753" s="462"/>
      <c r="YC753" s="462"/>
      <c r="YD753" s="462"/>
      <c r="YE753" s="462"/>
      <c r="YF753" s="462"/>
      <c r="YG753" s="462"/>
      <c r="YH753" s="462"/>
      <c r="YI753" s="462"/>
      <c r="YJ753" s="462"/>
      <c r="YK753" s="462"/>
      <c r="YL753" s="462"/>
      <c r="YM753" s="462"/>
      <c r="YN753" s="462"/>
      <c r="YO753" s="462"/>
      <c r="YP753" s="462"/>
      <c r="YQ753" s="462"/>
      <c r="YR753" s="462"/>
      <c r="YS753" s="462"/>
      <c r="YT753" s="462"/>
      <c r="YU753" s="462"/>
      <c r="YV753" s="462"/>
      <c r="YW753" s="462"/>
      <c r="YX753" s="462"/>
      <c r="YY753" s="462"/>
      <c r="YZ753" s="462"/>
      <c r="ZA753" s="462"/>
      <c r="ZB753" s="462"/>
      <c r="ZC753" s="462"/>
      <c r="ZD753" s="462"/>
      <c r="ZE753" s="462"/>
      <c r="ZF753" s="462"/>
      <c r="ZG753" s="462"/>
      <c r="ZH753" s="462"/>
      <c r="ZI753" s="462"/>
      <c r="ZJ753" s="462"/>
      <c r="ZK753" s="462"/>
      <c r="ZL753" s="462"/>
      <c r="ZM753" s="462"/>
      <c r="ZN753" s="462"/>
      <c r="ZO753" s="462"/>
      <c r="ZP753" s="462"/>
      <c r="ZQ753" s="462"/>
      <c r="ZR753" s="462"/>
      <c r="ZS753" s="462"/>
      <c r="ZT753" s="462"/>
      <c r="ZU753" s="462"/>
      <c r="ZV753" s="462"/>
      <c r="ZW753" s="462"/>
      <c r="ZX753" s="462"/>
      <c r="ZY753" s="462"/>
      <c r="ZZ753" s="462"/>
      <c r="AAA753" s="462"/>
      <c r="AAB753" s="462"/>
      <c r="AAC753" s="462"/>
      <c r="AAD753" s="462"/>
      <c r="AAE753" s="462"/>
      <c r="AAF753" s="462"/>
      <c r="AAG753" s="462"/>
      <c r="AAH753" s="462"/>
      <c r="AAI753" s="462"/>
      <c r="AAJ753" s="462"/>
      <c r="AAK753" s="462"/>
      <c r="AAL753" s="462"/>
      <c r="AAM753" s="462"/>
      <c r="AAN753" s="462"/>
      <c r="AAO753" s="462"/>
      <c r="AAP753" s="462"/>
      <c r="AAQ753" s="462"/>
      <c r="AAR753" s="462"/>
      <c r="AAS753" s="462"/>
      <c r="AAT753" s="462"/>
      <c r="AAU753" s="462"/>
      <c r="AAV753" s="462"/>
      <c r="AAW753" s="462"/>
      <c r="AAX753" s="462"/>
      <c r="AAY753" s="462"/>
      <c r="AAZ753" s="462"/>
      <c r="ABA753" s="462"/>
      <c r="ABB753" s="462"/>
      <c r="ABC753" s="462"/>
      <c r="ABD753" s="462"/>
      <c r="ABE753" s="462"/>
      <c r="ABF753" s="462"/>
      <c r="ABG753" s="462"/>
      <c r="ABH753" s="462"/>
      <c r="ABI753" s="462"/>
      <c r="ABJ753" s="462"/>
      <c r="ABK753" s="462"/>
      <c r="ABL753" s="462"/>
      <c r="ABM753" s="462"/>
      <c r="ABN753" s="462"/>
      <c r="ABO753" s="462"/>
      <c r="ABP753" s="462"/>
      <c r="ABQ753" s="462"/>
      <c r="ABR753" s="462"/>
      <c r="ABS753" s="462"/>
      <c r="ABT753" s="462"/>
      <c r="ABU753" s="462"/>
      <c r="ABV753" s="462"/>
      <c r="ABW753" s="462"/>
      <c r="ABX753" s="462"/>
      <c r="ABY753" s="462"/>
      <c r="ABZ753" s="462"/>
      <c r="ACA753" s="462"/>
      <c r="ACB753" s="462"/>
      <c r="ACC753" s="462"/>
      <c r="ACD753" s="462"/>
      <c r="ACE753" s="462"/>
      <c r="ACF753" s="462"/>
      <c r="ACG753" s="462"/>
      <c r="ACH753" s="462"/>
      <c r="ACI753" s="462"/>
      <c r="ACJ753" s="462"/>
      <c r="ACK753" s="462"/>
      <c r="ACL753" s="462"/>
      <c r="ACM753" s="462"/>
      <c r="ACN753" s="462"/>
      <c r="ACO753" s="462"/>
      <c r="ACP753" s="462"/>
      <c r="ACQ753" s="462"/>
      <c r="ACR753" s="462"/>
      <c r="ACS753" s="462"/>
      <c r="ACT753" s="462"/>
      <c r="ACU753" s="462"/>
      <c r="ACV753" s="462"/>
      <c r="ACW753" s="462"/>
      <c r="ACX753" s="462"/>
      <c r="ACY753" s="462"/>
      <c r="ACZ753" s="462"/>
      <c r="ADA753" s="462"/>
      <c r="ADB753" s="462"/>
      <c r="ADC753" s="462"/>
      <c r="ADD753" s="462"/>
      <c r="ADE753" s="462"/>
      <c r="ADF753" s="462"/>
      <c r="ADG753" s="462"/>
      <c r="ADH753" s="462"/>
      <c r="ADI753" s="462"/>
      <c r="ADJ753" s="462"/>
      <c r="ADK753" s="462"/>
      <c r="ADL753" s="462"/>
      <c r="ADM753" s="462"/>
      <c r="ADN753" s="462"/>
      <c r="ADO753" s="462"/>
      <c r="ADP753" s="462"/>
      <c r="ADQ753" s="462"/>
      <c r="ADR753" s="462"/>
      <c r="ADS753" s="462"/>
      <c r="ADT753" s="462"/>
      <c r="ADU753" s="462"/>
      <c r="ADV753" s="462"/>
      <c r="ADW753" s="462"/>
      <c r="ADX753" s="462"/>
      <c r="ADY753" s="462"/>
      <c r="ADZ753" s="462"/>
      <c r="AEA753" s="462"/>
      <c r="AEB753" s="462"/>
      <c r="AEC753" s="462"/>
      <c r="AED753" s="462"/>
      <c r="AEE753" s="462"/>
      <c r="AEF753" s="462"/>
      <c r="AEG753" s="462"/>
      <c r="AEH753" s="462"/>
      <c r="AEI753" s="462"/>
      <c r="AEJ753" s="462"/>
      <c r="AEK753" s="462"/>
      <c r="AEL753" s="462"/>
      <c r="AEM753" s="462"/>
      <c r="AEN753" s="462"/>
      <c r="AEO753" s="462"/>
      <c r="AEP753" s="462"/>
      <c r="AEQ753" s="462"/>
      <c r="AER753" s="462"/>
      <c r="AES753" s="462"/>
      <c r="AET753" s="462"/>
      <c r="AEU753" s="462"/>
      <c r="AEV753" s="462"/>
      <c r="AEW753" s="462"/>
      <c r="AEX753" s="462"/>
      <c r="AEY753" s="462"/>
      <c r="AEZ753" s="462"/>
      <c r="AFA753" s="462"/>
      <c r="AFB753" s="462"/>
      <c r="AFC753" s="462"/>
      <c r="AFD753" s="462"/>
      <c r="AFE753" s="462"/>
      <c r="AFF753" s="462"/>
      <c r="AFG753" s="462"/>
      <c r="AFH753" s="462"/>
      <c r="AFI753" s="462"/>
      <c r="AFJ753" s="462"/>
      <c r="AFK753" s="462"/>
      <c r="AFL753" s="462"/>
      <c r="AFM753" s="462"/>
      <c r="AFN753" s="462"/>
      <c r="AFO753" s="462"/>
      <c r="AFP753" s="462"/>
      <c r="AFQ753" s="462"/>
      <c r="AFR753" s="462"/>
      <c r="AFS753" s="462"/>
      <c r="AFT753" s="462"/>
      <c r="AFU753" s="462"/>
      <c r="AFV753" s="462"/>
      <c r="AFW753" s="462"/>
      <c r="AFX753" s="462"/>
      <c r="AFY753" s="462"/>
      <c r="AFZ753" s="462"/>
      <c r="AGA753" s="462"/>
      <c r="AGB753" s="462"/>
      <c r="AGC753" s="462"/>
      <c r="AGD753" s="462"/>
      <c r="AGE753" s="462"/>
      <c r="AGF753" s="462"/>
      <c r="AGG753" s="462"/>
      <c r="AGH753" s="462"/>
      <c r="AGI753" s="462"/>
      <c r="AGJ753" s="462"/>
      <c r="AGK753" s="462"/>
      <c r="AGL753" s="462"/>
      <c r="AGM753" s="462"/>
      <c r="AGN753" s="462"/>
      <c r="AGO753" s="462"/>
      <c r="AGP753" s="462"/>
      <c r="AGQ753" s="462"/>
      <c r="AGR753" s="462"/>
      <c r="AGS753" s="462"/>
      <c r="AGT753" s="462"/>
      <c r="AGU753" s="462"/>
      <c r="AGV753" s="462"/>
      <c r="AGW753" s="462"/>
      <c r="AGX753" s="462"/>
      <c r="AGY753" s="462"/>
      <c r="AGZ753" s="462"/>
      <c r="AHA753" s="462"/>
      <c r="AHB753" s="462"/>
      <c r="AHC753" s="462"/>
      <c r="AHD753" s="462"/>
      <c r="AHE753" s="462"/>
      <c r="AHF753" s="462"/>
      <c r="AHG753" s="462"/>
      <c r="AHH753" s="462"/>
      <c r="AHI753" s="462"/>
      <c r="AHJ753" s="462"/>
      <c r="AHK753" s="462"/>
      <c r="AHL753" s="462"/>
      <c r="AHM753" s="462"/>
      <c r="AHN753" s="462"/>
      <c r="AHO753" s="462"/>
      <c r="AHP753" s="462"/>
      <c r="AHQ753" s="462"/>
      <c r="AHR753" s="462"/>
      <c r="AHS753" s="462"/>
      <c r="AHT753" s="462"/>
      <c r="AHU753" s="462"/>
      <c r="AHV753" s="462"/>
      <c r="AHW753" s="462"/>
      <c r="AHX753" s="462"/>
      <c r="AHY753" s="462"/>
      <c r="AHZ753" s="462"/>
      <c r="AIA753" s="462"/>
      <c r="AIB753" s="462"/>
      <c r="AIC753" s="462"/>
      <c r="AID753" s="462"/>
      <c r="AIE753" s="462"/>
      <c r="AIF753" s="462"/>
      <c r="AIG753" s="462"/>
      <c r="AIH753" s="462"/>
      <c r="AII753" s="462"/>
      <c r="AIJ753" s="462"/>
      <c r="AIK753" s="462"/>
      <c r="AIL753" s="462"/>
      <c r="AIM753" s="462"/>
      <c r="AIN753" s="462"/>
      <c r="AIO753" s="462"/>
      <c r="AIP753" s="462"/>
      <c r="AIQ753" s="462"/>
      <c r="AIR753" s="462"/>
      <c r="AIS753" s="462"/>
      <c r="AIT753" s="462"/>
      <c r="AIU753" s="462"/>
      <c r="AIV753" s="462"/>
      <c r="AIW753" s="462"/>
      <c r="AIX753" s="462"/>
      <c r="AIY753" s="462"/>
      <c r="AIZ753" s="462"/>
      <c r="AJA753" s="462"/>
      <c r="AJB753" s="462"/>
      <c r="AJC753" s="462"/>
      <c r="AJD753" s="462"/>
      <c r="AJE753" s="462"/>
      <c r="AJF753" s="462"/>
      <c r="AJG753" s="462"/>
      <c r="AJH753" s="462"/>
      <c r="AJI753" s="462"/>
      <c r="AJJ753" s="462"/>
      <c r="AJK753" s="462"/>
      <c r="AJL753" s="462"/>
      <c r="AJM753" s="462"/>
      <c r="AJN753" s="462"/>
      <c r="AJO753" s="462"/>
      <c r="AJP753" s="462"/>
      <c r="AJQ753" s="462"/>
      <c r="AJR753" s="462"/>
      <c r="AJS753" s="462"/>
      <c r="AJT753" s="462"/>
      <c r="AJU753" s="462"/>
      <c r="AJV753" s="462"/>
      <c r="AJW753" s="462"/>
      <c r="AJX753" s="462"/>
      <c r="AJY753" s="462"/>
      <c r="AJZ753" s="462"/>
      <c r="AKA753" s="462"/>
      <c r="AKB753" s="462"/>
      <c r="AKC753" s="462"/>
      <c r="AKD753" s="462"/>
      <c r="AKE753" s="462"/>
      <c r="AKF753" s="462"/>
      <c r="AKG753" s="462"/>
      <c r="AKH753" s="462"/>
      <c r="AKI753" s="462"/>
      <c r="AKJ753" s="462"/>
      <c r="AKK753" s="462"/>
      <c r="AKL753" s="462"/>
      <c r="AKM753" s="462"/>
      <c r="AKN753" s="462"/>
      <c r="AKO753" s="462"/>
      <c r="AKP753" s="462"/>
      <c r="AKQ753" s="462"/>
      <c r="AKR753" s="462"/>
      <c r="AKS753" s="462"/>
      <c r="AKT753" s="462"/>
      <c r="AKU753" s="462"/>
      <c r="AKV753" s="462"/>
      <c r="AKW753" s="462"/>
      <c r="AKX753" s="462"/>
      <c r="AKY753" s="462"/>
      <c r="AKZ753" s="462"/>
      <c r="ALA753" s="462"/>
      <c r="ALB753" s="462"/>
      <c r="ALC753" s="462"/>
      <c r="ALD753" s="462"/>
      <c r="ALE753" s="462"/>
      <c r="ALF753" s="462"/>
      <c r="ALG753" s="462"/>
      <c r="ALH753" s="462"/>
      <c r="ALI753" s="462"/>
      <c r="ALJ753" s="462"/>
      <c r="ALK753" s="462"/>
      <c r="ALL753" s="462"/>
      <c r="ALM753" s="462"/>
      <c r="ALN753" s="462"/>
      <c r="ALO753" s="462"/>
      <c r="ALP753" s="462"/>
      <c r="ALQ753" s="462"/>
      <c r="ALR753" s="462"/>
      <c r="ALS753" s="462"/>
      <c r="ALT753" s="462"/>
      <c r="ALU753" s="462"/>
      <c r="ALV753" s="462"/>
      <c r="ALW753" s="462"/>
      <c r="ALX753" s="462"/>
      <c r="ALY753" s="462"/>
      <c r="ALZ753" s="462"/>
      <c r="AMA753" s="462"/>
      <c r="AMB753" s="462"/>
      <c r="AMC753" s="462"/>
      <c r="AMD753" s="462"/>
      <c r="AME753" s="462"/>
      <c r="AMF753" s="462"/>
      <c r="AMG753" s="462"/>
      <c r="AMH753" s="462"/>
      <c r="AMI753" s="462"/>
      <c r="AMJ753" s="462"/>
      <c r="AMK753" s="462"/>
      <c r="AML753" s="462"/>
      <c r="AMM753" s="462"/>
      <c r="AMN753" s="462"/>
      <c r="AMO753" s="462"/>
      <c r="AMP753" s="462"/>
      <c r="AMQ753" s="462"/>
      <c r="AMR753" s="462"/>
      <c r="AMS753" s="462"/>
      <c r="AMT753" s="462"/>
      <c r="AMU753" s="462"/>
      <c r="AMV753" s="462"/>
      <c r="AMW753" s="462"/>
      <c r="AMX753" s="462"/>
      <c r="AMY753" s="462"/>
      <c r="AMZ753" s="462"/>
      <c r="ANA753" s="462"/>
      <c r="ANB753" s="462"/>
      <c r="ANC753" s="462"/>
      <c r="AND753" s="462"/>
      <c r="ANE753" s="462"/>
      <c r="ANF753" s="462"/>
      <c r="ANG753" s="462"/>
      <c r="ANH753" s="462"/>
      <c r="ANI753" s="462"/>
      <c r="ANJ753" s="462"/>
      <c r="ANK753" s="462"/>
      <c r="ANL753" s="462"/>
      <c r="ANM753" s="462"/>
      <c r="ANN753" s="462"/>
      <c r="ANO753" s="462"/>
      <c r="ANP753" s="462"/>
      <c r="ANQ753" s="462"/>
      <c r="ANR753" s="462"/>
      <c r="ANS753" s="462"/>
      <c r="ANT753" s="462"/>
      <c r="ANU753" s="462"/>
      <c r="ANV753" s="462"/>
      <c r="ANW753" s="462"/>
      <c r="ANX753" s="462"/>
      <c r="ANY753" s="462"/>
      <c r="ANZ753" s="462"/>
      <c r="AOA753" s="462"/>
      <c r="AOB753" s="462"/>
      <c r="AOC753" s="462"/>
      <c r="AOD753" s="462"/>
      <c r="AOE753" s="462"/>
      <c r="AOF753" s="462"/>
      <c r="AOG753" s="462"/>
      <c r="AOH753" s="462"/>
      <c r="AOI753" s="462"/>
      <c r="AOJ753" s="462"/>
      <c r="AOK753" s="462"/>
      <c r="AOL753" s="462"/>
      <c r="AOM753" s="462"/>
      <c r="AON753" s="462"/>
      <c r="AOO753" s="462"/>
      <c r="AOP753" s="462"/>
      <c r="AOQ753" s="462"/>
      <c r="AOR753" s="462"/>
      <c r="AOS753" s="462"/>
      <c r="AOT753" s="462"/>
      <c r="AOU753" s="462"/>
      <c r="AOV753" s="462"/>
      <c r="AOW753" s="462"/>
      <c r="AOX753" s="462"/>
      <c r="AOY753" s="462"/>
      <c r="AOZ753" s="462"/>
      <c r="APA753" s="462"/>
      <c r="APB753" s="462"/>
      <c r="APC753" s="462"/>
      <c r="APD753" s="462"/>
      <c r="APE753" s="462"/>
      <c r="APF753" s="462"/>
      <c r="APG753" s="462"/>
      <c r="APH753" s="462"/>
      <c r="API753" s="462"/>
      <c r="APJ753" s="462"/>
      <c r="APK753" s="462"/>
      <c r="APL753" s="462"/>
      <c r="APM753" s="462"/>
      <c r="APN753" s="462"/>
      <c r="APO753" s="462"/>
      <c r="APP753" s="462"/>
      <c r="APQ753" s="462"/>
      <c r="APR753" s="462"/>
      <c r="APS753" s="462"/>
      <c r="APT753" s="462"/>
      <c r="APU753" s="462"/>
      <c r="APV753" s="462"/>
      <c r="APW753" s="462"/>
      <c r="APX753" s="462"/>
      <c r="APY753" s="462"/>
      <c r="APZ753" s="462"/>
      <c r="AQA753" s="462"/>
      <c r="AQB753" s="462"/>
      <c r="AQC753" s="462"/>
      <c r="AQD753" s="462"/>
      <c r="AQE753" s="462"/>
      <c r="AQF753" s="462"/>
      <c r="AQG753" s="462"/>
      <c r="AQH753" s="462"/>
      <c r="AQI753" s="462"/>
      <c r="AQJ753" s="462"/>
      <c r="AQK753" s="462"/>
      <c r="AQL753" s="462"/>
      <c r="AQM753" s="462"/>
      <c r="AQN753" s="462"/>
      <c r="AQO753" s="462"/>
      <c r="AQP753" s="462"/>
      <c r="AQQ753" s="462"/>
      <c r="AQR753" s="462"/>
      <c r="AQS753" s="462"/>
      <c r="AQT753" s="462"/>
      <c r="AQU753" s="462"/>
      <c r="AQV753" s="462"/>
      <c r="AQW753" s="462"/>
      <c r="AQX753" s="462"/>
      <c r="AQY753" s="462"/>
      <c r="AQZ753" s="462"/>
      <c r="ARA753" s="462"/>
      <c r="ARB753" s="462"/>
      <c r="ARC753" s="462"/>
      <c r="ARD753" s="462"/>
      <c r="ARE753" s="462"/>
      <c r="ARF753" s="462"/>
      <c r="ARG753" s="462"/>
      <c r="ARH753" s="462"/>
      <c r="ARI753" s="462"/>
      <c r="ARJ753" s="462"/>
      <c r="ARK753" s="462"/>
      <c r="ARL753" s="462"/>
      <c r="ARM753" s="462"/>
      <c r="ARN753" s="462"/>
      <c r="ARO753" s="462"/>
      <c r="ARP753" s="462"/>
      <c r="ARQ753" s="462"/>
      <c r="ARR753" s="462"/>
      <c r="ARS753" s="462"/>
      <c r="ART753" s="462"/>
      <c r="ARU753" s="462"/>
      <c r="ARV753" s="462"/>
      <c r="ARW753" s="462"/>
      <c r="ARX753" s="462"/>
      <c r="ARY753" s="462"/>
      <c r="ARZ753" s="462"/>
      <c r="ASA753" s="462"/>
      <c r="ASB753" s="462"/>
      <c r="ASC753" s="462"/>
      <c r="ASD753" s="462"/>
      <c r="ASE753" s="462"/>
      <c r="ASF753" s="462"/>
      <c r="ASG753" s="462"/>
      <c r="ASH753" s="462"/>
      <c r="ASI753" s="462"/>
      <c r="ASJ753" s="462"/>
      <c r="ASK753" s="462"/>
      <c r="ASL753" s="462"/>
      <c r="ASM753" s="462"/>
      <c r="ASN753" s="462"/>
      <c r="ASO753" s="462"/>
      <c r="ASP753" s="462"/>
      <c r="ASQ753" s="462"/>
      <c r="ASR753" s="462"/>
      <c r="ASS753" s="462"/>
      <c r="AST753" s="462"/>
      <c r="ASU753" s="462"/>
      <c r="ASV753" s="462"/>
      <c r="ASW753" s="462"/>
      <c r="ASX753" s="462"/>
      <c r="ASY753" s="462"/>
      <c r="ASZ753" s="462"/>
      <c r="ATA753" s="462"/>
      <c r="ATB753" s="462"/>
      <c r="ATC753" s="462"/>
      <c r="ATD753" s="462"/>
      <c r="ATE753" s="462"/>
      <c r="ATF753" s="462"/>
      <c r="ATG753" s="462"/>
      <c r="ATH753" s="462"/>
      <c r="ATI753" s="462"/>
      <c r="ATJ753" s="462"/>
      <c r="ATK753" s="462"/>
      <c r="ATL753" s="462"/>
      <c r="ATM753" s="462"/>
      <c r="ATN753" s="462"/>
      <c r="ATO753" s="462"/>
      <c r="ATP753" s="462"/>
      <c r="ATQ753" s="462"/>
      <c r="ATR753" s="462"/>
      <c r="ATS753" s="462"/>
      <c r="ATT753" s="462"/>
      <c r="ATU753" s="462"/>
      <c r="ATV753" s="462"/>
      <c r="ATW753" s="462"/>
      <c r="ATX753" s="462"/>
      <c r="ATY753" s="462"/>
      <c r="ATZ753" s="462"/>
      <c r="AUA753" s="462"/>
      <c r="AUB753" s="462"/>
      <c r="AUC753" s="462"/>
      <c r="AUD753" s="462"/>
      <c r="AUE753" s="462"/>
      <c r="AUF753" s="462"/>
      <c r="AUG753" s="462"/>
      <c r="AUH753" s="462"/>
      <c r="AUI753" s="462"/>
      <c r="AUJ753" s="462"/>
      <c r="AUK753" s="462"/>
      <c r="AUL753" s="462"/>
      <c r="AUM753" s="462"/>
      <c r="AUN753" s="462"/>
      <c r="AUO753" s="462"/>
      <c r="AUP753" s="462"/>
      <c r="AUQ753" s="462"/>
      <c r="AUR753" s="462"/>
      <c r="AUS753" s="462"/>
      <c r="AUT753" s="462"/>
      <c r="AUU753" s="462"/>
      <c r="AUV753" s="462"/>
      <c r="AUW753" s="462"/>
      <c r="AUX753" s="462"/>
      <c r="AUY753" s="462"/>
      <c r="AUZ753" s="462"/>
      <c r="AVA753" s="462"/>
      <c r="AVB753" s="462"/>
      <c r="AVC753" s="462"/>
      <c r="AVD753" s="462"/>
      <c r="AVE753" s="462"/>
      <c r="AVF753" s="462"/>
      <c r="AVG753" s="462"/>
      <c r="AVH753" s="462"/>
      <c r="AVI753" s="462"/>
      <c r="AVJ753" s="462"/>
      <c r="AVK753" s="462"/>
      <c r="AVL753" s="462"/>
      <c r="AVM753" s="462"/>
      <c r="AVN753" s="462"/>
      <c r="AVO753" s="462"/>
      <c r="AVP753" s="462"/>
      <c r="AVQ753" s="462"/>
      <c r="AVR753" s="462"/>
      <c r="AVS753" s="462"/>
      <c r="AVT753" s="462"/>
      <c r="AVU753" s="462"/>
      <c r="AVV753" s="462"/>
      <c r="AVW753" s="462"/>
      <c r="AVX753" s="462"/>
      <c r="AVY753" s="462"/>
      <c r="AVZ753" s="462"/>
      <c r="AWA753" s="462"/>
      <c r="AWB753" s="462"/>
      <c r="AWC753" s="462"/>
      <c r="AWD753" s="462"/>
      <c r="AWE753" s="462"/>
      <c r="AWF753" s="462"/>
      <c r="AWG753" s="462"/>
      <c r="AWH753" s="462"/>
      <c r="AWI753" s="462"/>
      <c r="AWJ753" s="462"/>
      <c r="AWK753" s="462"/>
      <c r="AWL753" s="462"/>
      <c r="AWM753" s="462"/>
      <c r="AWN753" s="462"/>
      <c r="AWO753" s="462"/>
      <c r="AWP753" s="462"/>
      <c r="AWQ753" s="462"/>
      <c r="AWR753" s="462"/>
      <c r="AWS753" s="462"/>
      <c r="AWT753" s="462"/>
      <c r="AWU753" s="462"/>
      <c r="AWV753" s="462"/>
      <c r="AWW753" s="462"/>
      <c r="AWX753" s="462"/>
      <c r="AWY753" s="462"/>
      <c r="AWZ753" s="462"/>
      <c r="AXA753" s="462"/>
      <c r="AXB753" s="462"/>
      <c r="AXC753" s="462"/>
      <c r="AXD753" s="462"/>
      <c r="AXE753" s="462"/>
      <c r="AXF753" s="462"/>
      <c r="AXG753" s="462"/>
      <c r="AXH753" s="462"/>
      <c r="AXI753" s="462"/>
      <c r="AXJ753" s="462"/>
      <c r="AXK753" s="462"/>
      <c r="AXL753" s="462"/>
      <c r="AXM753" s="462"/>
      <c r="AXN753" s="462"/>
      <c r="AXO753" s="462"/>
      <c r="AXP753" s="462"/>
      <c r="AXQ753" s="462"/>
      <c r="AXR753" s="462"/>
      <c r="AXS753" s="462"/>
      <c r="AXT753" s="462"/>
      <c r="AXU753" s="462"/>
      <c r="AXV753" s="462"/>
      <c r="AXW753" s="462"/>
      <c r="AXX753" s="462"/>
      <c r="AXY753" s="462"/>
      <c r="AXZ753" s="462"/>
      <c r="AYA753" s="462"/>
      <c r="AYB753" s="462"/>
      <c r="AYC753" s="462"/>
      <c r="AYD753" s="462"/>
      <c r="AYE753" s="462"/>
      <c r="AYF753" s="462"/>
      <c r="AYG753" s="462"/>
      <c r="AYH753" s="462"/>
      <c r="AYI753" s="462"/>
      <c r="AYJ753" s="462"/>
      <c r="AYK753" s="462"/>
      <c r="AYL753" s="462"/>
      <c r="AYM753" s="462"/>
      <c r="AYN753" s="462"/>
      <c r="AYO753" s="462"/>
      <c r="AYP753" s="462"/>
      <c r="AYQ753" s="462"/>
      <c r="AYR753" s="462"/>
      <c r="AYS753" s="462"/>
      <c r="AYT753" s="462"/>
      <c r="AYU753" s="462"/>
      <c r="AYV753" s="462"/>
      <c r="AYW753" s="462"/>
      <c r="AYX753" s="462"/>
      <c r="AYY753" s="462"/>
      <c r="AYZ753" s="462"/>
      <c r="AZA753" s="462"/>
      <c r="AZB753" s="462"/>
      <c r="AZC753" s="462"/>
      <c r="AZD753" s="462"/>
      <c r="AZE753" s="462"/>
      <c r="AZF753" s="462"/>
      <c r="AZG753" s="462"/>
      <c r="AZH753" s="462"/>
      <c r="AZI753" s="462"/>
      <c r="AZJ753" s="462"/>
      <c r="AZK753" s="462"/>
      <c r="AZL753" s="462"/>
      <c r="AZM753" s="462"/>
      <c r="AZN753" s="462"/>
      <c r="AZO753" s="462"/>
      <c r="AZP753" s="462"/>
      <c r="AZQ753" s="462"/>
      <c r="AZR753" s="462"/>
      <c r="AZS753" s="462"/>
      <c r="AZT753" s="462"/>
      <c r="AZU753" s="462"/>
      <c r="AZV753" s="462"/>
      <c r="AZW753" s="462"/>
      <c r="AZX753" s="462"/>
      <c r="AZY753" s="462"/>
      <c r="AZZ753" s="462"/>
      <c r="BAA753" s="462"/>
      <c r="BAB753" s="462"/>
      <c r="BAC753" s="462"/>
      <c r="BAD753" s="462"/>
      <c r="BAE753" s="462"/>
      <c r="BAF753" s="462"/>
      <c r="BAG753" s="462"/>
      <c r="BAH753" s="462"/>
      <c r="BAI753" s="462"/>
      <c r="BAJ753" s="462"/>
      <c r="BAK753" s="462"/>
      <c r="BAL753" s="462"/>
      <c r="BAM753" s="462"/>
      <c r="BAN753" s="462"/>
      <c r="BAO753" s="462"/>
      <c r="BAP753" s="462"/>
      <c r="BAQ753" s="462"/>
      <c r="BAR753" s="462"/>
      <c r="BAS753" s="462"/>
      <c r="BAT753" s="462"/>
      <c r="BAU753" s="462"/>
      <c r="BAV753" s="462"/>
      <c r="BAW753" s="462"/>
      <c r="BAX753" s="462"/>
      <c r="BAY753" s="462"/>
      <c r="BAZ753" s="462"/>
      <c r="BBA753" s="462"/>
      <c r="BBB753" s="462"/>
      <c r="BBC753" s="462"/>
      <c r="BBD753" s="462"/>
      <c r="BBE753" s="462"/>
      <c r="BBF753" s="462"/>
      <c r="BBG753" s="462"/>
      <c r="BBH753" s="462"/>
      <c r="BBI753" s="462"/>
      <c r="BBJ753" s="462"/>
      <c r="BBK753" s="462"/>
      <c r="BBL753" s="462"/>
      <c r="BBM753" s="462"/>
      <c r="BBN753" s="462"/>
      <c r="BBO753" s="462"/>
      <c r="BBP753" s="462"/>
      <c r="BBQ753" s="462"/>
      <c r="BBR753" s="462"/>
      <c r="BBS753" s="462"/>
      <c r="BBT753" s="462"/>
      <c r="BBU753" s="462"/>
      <c r="BBV753" s="462"/>
      <c r="BBW753" s="462"/>
      <c r="BBX753" s="462"/>
      <c r="BBY753" s="462"/>
      <c r="BBZ753" s="462"/>
      <c r="BCA753" s="462"/>
      <c r="BCB753" s="462"/>
      <c r="BCC753" s="462"/>
      <c r="BCD753" s="462"/>
      <c r="BCE753" s="462"/>
      <c r="BCF753" s="462"/>
      <c r="BCG753" s="462"/>
      <c r="BCH753" s="462"/>
      <c r="BCI753" s="462"/>
      <c r="BCJ753" s="462"/>
      <c r="BCK753" s="462"/>
      <c r="BCL753" s="462"/>
      <c r="BCM753" s="462"/>
      <c r="BCN753" s="462"/>
      <c r="BCO753" s="462"/>
      <c r="BCP753" s="462"/>
      <c r="BCQ753" s="462"/>
      <c r="BCR753" s="462"/>
      <c r="BCS753" s="462"/>
      <c r="BCT753" s="462"/>
      <c r="BCU753" s="462"/>
      <c r="BCV753" s="462"/>
      <c r="BCW753" s="462"/>
      <c r="BCX753" s="462"/>
      <c r="BCY753" s="462"/>
      <c r="BCZ753" s="462"/>
      <c r="BDA753" s="462"/>
      <c r="BDB753" s="462"/>
      <c r="BDC753" s="462"/>
      <c r="BDD753" s="462"/>
      <c r="BDE753" s="462"/>
      <c r="BDF753" s="462"/>
      <c r="BDG753" s="462"/>
      <c r="BDH753" s="462"/>
      <c r="BDI753" s="462"/>
      <c r="BDJ753" s="462"/>
      <c r="BDK753" s="462"/>
      <c r="BDL753" s="462"/>
      <c r="BDM753" s="462"/>
      <c r="BDN753" s="462"/>
      <c r="BDO753" s="462"/>
      <c r="BDP753" s="462"/>
      <c r="BDQ753" s="462"/>
      <c r="BDR753" s="462"/>
      <c r="BDS753" s="462"/>
      <c r="BDT753" s="462"/>
      <c r="BDU753" s="462"/>
      <c r="BDV753" s="462"/>
      <c r="BDW753" s="462"/>
      <c r="BDX753" s="462"/>
      <c r="BDY753" s="462"/>
      <c r="BDZ753" s="462"/>
      <c r="BEA753" s="462"/>
      <c r="BEB753" s="462"/>
      <c r="BEC753" s="462"/>
      <c r="BED753" s="462"/>
      <c r="BEE753" s="462"/>
      <c r="BEF753" s="462"/>
      <c r="BEG753" s="462"/>
      <c r="BEH753" s="462"/>
      <c r="BEI753" s="462"/>
      <c r="BEJ753" s="462"/>
      <c r="BEK753" s="462"/>
      <c r="BEL753" s="462"/>
      <c r="BEM753" s="462"/>
      <c r="BEN753" s="462"/>
      <c r="BEO753" s="462"/>
      <c r="BEP753" s="462"/>
      <c r="BEQ753" s="462"/>
      <c r="BER753" s="462"/>
      <c r="BES753" s="462"/>
      <c r="BET753" s="462"/>
      <c r="BEU753" s="462"/>
      <c r="BEV753" s="462"/>
      <c r="BEW753" s="462"/>
      <c r="BEX753" s="462"/>
      <c r="BEY753" s="462"/>
      <c r="BEZ753" s="462"/>
      <c r="BFA753" s="462"/>
      <c r="BFB753" s="462"/>
      <c r="BFC753" s="462"/>
      <c r="BFD753" s="462"/>
      <c r="BFE753" s="462"/>
      <c r="BFF753" s="462"/>
      <c r="BFG753" s="462"/>
      <c r="BFH753" s="462"/>
      <c r="BFI753" s="462"/>
      <c r="BFJ753" s="462"/>
      <c r="BFK753" s="462"/>
      <c r="BFL753" s="462"/>
      <c r="BFM753" s="462"/>
      <c r="BFN753" s="462"/>
      <c r="BFO753" s="462"/>
      <c r="BFP753" s="462"/>
      <c r="BFQ753" s="462"/>
      <c r="BFR753" s="462"/>
      <c r="BFS753" s="462"/>
      <c r="BFT753" s="462"/>
      <c r="BFU753" s="462"/>
      <c r="BFV753" s="462"/>
      <c r="BFW753" s="462"/>
      <c r="BFX753" s="462"/>
      <c r="BFY753" s="462"/>
      <c r="BFZ753" s="462"/>
      <c r="BGA753" s="462"/>
      <c r="BGB753" s="462"/>
      <c r="BGC753" s="462"/>
      <c r="BGD753" s="462"/>
      <c r="BGE753" s="462"/>
      <c r="BGF753" s="462"/>
      <c r="BGG753" s="462"/>
      <c r="BGH753" s="462"/>
      <c r="BGI753" s="462"/>
      <c r="BGJ753" s="462"/>
      <c r="BGK753" s="462"/>
      <c r="BGL753" s="462"/>
      <c r="BGM753" s="462"/>
      <c r="BGN753" s="462"/>
      <c r="BGO753" s="462"/>
      <c r="BGP753" s="462"/>
      <c r="BGQ753" s="462"/>
      <c r="BGR753" s="462"/>
      <c r="BGS753" s="462"/>
      <c r="BGT753" s="462"/>
      <c r="BGU753" s="462"/>
      <c r="BGV753" s="462"/>
      <c r="BGW753" s="462"/>
      <c r="BGX753" s="462"/>
      <c r="BGY753" s="462"/>
      <c r="BGZ753" s="462"/>
      <c r="BHA753" s="462"/>
      <c r="BHB753" s="462"/>
      <c r="BHC753" s="462"/>
      <c r="BHD753" s="462"/>
      <c r="BHE753" s="462"/>
      <c r="BHF753" s="462"/>
      <c r="BHG753" s="462"/>
      <c r="BHH753" s="462"/>
      <c r="BHI753" s="462"/>
      <c r="BHJ753" s="462"/>
      <c r="BHK753" s="462"/>
      <c r="BHL753" s="462"/>
      <c r="BHM753" s="462"/>
      <c r="BHN753" s="462"/>
      <c r="BHO753" s="462"/>
      <c r="BHP753" s="462"/>
      <c r="BHQ753" s="462"/>
      <c r="BHR753" s="462"/>
      <c r="BHS753" s="462"/>
      <c r="BHT753" s="462"/>
      <c r="BHU753" s="462"/>
      <c r="BHV753" s="462"/>
      <c r="BHW753" s="462"/>
      <c r="BHX753" s="462"/>
      <c r="BHY753" s="462"/>
      <c r="BHZ753" s="462"/>
      <c r="BIA753" s="462"/>
      <c r="BIB753" s="462"/>
      <c r="BIC753" s="462"/>
      <c r="BID753" s="462"/>
      <c r="BIE753" s="462"/>
      <c r="BIF753" s="462"/>
      <c r="BIG753" s="462"/>
      <c r="BIH753" s="462"/>
      <c r="BII753" s="462"/>
      <c r="BIJ753" s="462"/>
      <c r="BIK753" s="462"/>
      <c r="BIL753" s="462"/>
      <c r="BIM753" s="462"/>
      <c r="BIN753" s="462"/>
      <c r="BIO753" s="462"/>
      <c r="BIP753" s="462"/>
      <c r="BIQ753" s="462"/>
      <c r="BIR753" s="462"/>
      <c r="BIS753" s="462"/>
      <c r="BIT753" s="462"/>
      <c r="BIU753" s="462"/>
      <c r="BIV753" s="462"/>
      <c r="BIW753" s="462"/>
      <c r="BIX753" s="462"/>
      <c r="BIY753" s="462"/>
      <c r="BIZ753" s="462"/>
      <c r="BJA753" s="462"/>
      <c r="BJB753" s="462"/>
      <c r="BJC753" s="462"/>
      <c r="BJD753" s="462"/>
      <c r="BJE753" s="462"/>
      <c r="BJF753" s="462"/>
      <c r="BJG753" s="462"/>
      <c r="BJH753" s="462"/>
      <c r="BJI753" s="462"/>
      <c r="BJJ753" s="462"/>
      <c r="BJK753" s="462"/>
      <c r="BJL753" s="462"/>
      <c r="BJM753" s="462"/>
      <c r="BJN753" s="462"/>
      <c r="BJO753" s="462"/>
      <c r="BJP753" s="462"/>
      <c r="BJQ753" s="462"/>
      <c r="BJR753" s="462"/>
      <c r="BJS753" s="462"/>
      <c r="BJT753" s="462"/>
      <c r="BJU753" s="462"/>
      <c r="BJV753" s="462"/>
      <c r="BJW753" s="462"/>
      <c r="BJX753" s="462"/>
      <c r="BJY753" s="462"/>
      <c r="BJZ753" s="462"/>
      <c r="BKA753" s="462"/>
      <c r="BKB753" s="462"/>
      <c r="BKC753" s="462"/>
      <c r="BKD753" s="462"/>
      <c r="BKE753" s="462"/>
      <c r="BKF753" s="462"/>
      <c r="BKG753" s="462"/>
      <c r="BKH753" s="462"/>
      <c r="BKI753" s="462"/>
      <c r="BKJ753" s="462"/>
      <c r="BKK753" s="462"/>
      <c r="BKL753" s="462"/>
      <c r="BKM753" s="462"/>
      <c r="BKN753" s="462"/>
      <c r="BKO753" s="462"/>
      <c r="BKP753" s="462"/>
      <c r="BKQ753" s="462"/>
      <c r="BKR753" s="462"/>
      <c r="BKS753" s="462"/>
      <c r="BKT753" s="462"/>
      <c r="BKU753" s="462"/>
      <c r="BKV753" s="462"/>
      <c r="BKW753" s="462"/>
      <c r="BKX753" s="462"/>
      <c r="BKY753" s="462"/>
      <c r="BKZ753" s="462"/>
      <c r="BLA753" s="462"/>
      <c r="BLB753" s="462"/>
      <c r="BLC753" s="462"/>
      <c r="BLD753" s="462"/>
      <c r="BLE753" s="462"/>
      <c r="BLF753" s="462"/>
      <c r="BLG753" s="462"/>
      <c r="BLH753" s="462"/>
      <c r="BLI753" s="462"/>
      <c r="BLJ753" s="462"/>
      <c r="BLK753" s="462"/>
      <c r="BLL753" s="462"/>
      <c r="BLM753" s="462"/>
      <c r="BLN753" s="462"/>
      <c r="BLO753" s="462"/>
      <c r="BLP753" s="462"/>
      <c r="BLQ753" s="462"/>
      <c r="BLR753" s="462"/>
      <c r="BLS753" s="462"/>
      <c r="BLT753" s="462"/>
      <c r="BLU753" s="462"/>
      <c r="BLV753" s="462"/>
      <c r="BLW753" s="462"/>
      <c r="BLX753" s="462"/>
      <c r="BLY753" s="462"/>
      <c r="BLZ753" s="462"/>
      <c r="BMA753" s="462"/>
      <c r="BMB753" s="462"/>
      <c r="BMC753" s="462"/>
      <c r="BMD753" s="462"/>
      <c r="BME753" s="462"/>
      <c r="BMF753" s="462"/>
      <c r="BMG753" s="462"/>
      <c r="BMH753" s="462"/>
      <c r="BMI753" s="462"/>
      <c r="BMJ753" s="462"/>
      <c r="BMK753" s="462"/>
      <c r="BML753" s="462"/>
      <c r="BMM753" s="462"/>
      <c r="BMN753" s="462"/>
      <c r="BMO753" s="462"/>
      <c r="BMP753" s="462"/>
      <c r="BMQ753" s="462"/>
      <c r="BMR753" s="462"/>
      <c r="BMS753" s="462"/>
      <c r="BMT753" s="462"/>
      <c r="BMU753" s="462"/>
      <c r="BMV753" s="462"/>
      <c r="BMW753" s="462"/>
      <c r="BMX753" s="462"/>
      <c r="BMY753" s="462"/>
      <c r="BMZ753" s="462"/>
      <c r="BNA753" s="462"/>
      <c r="BNB753" s="462"/>
      <c r="BNC753" s="462"/>
      <c r="BND753" s="462"/>
      <c r="BNE753" s="462"/>
      <c r="BNF753" s="462"/>
      <c r="BNG753" s="462"/>
      <c r="BNH753" s="462"/>
      <c r="BNI753" s="462"/>
      <c r="BNJ753" s="462"/>
      <c r="BNK753" s="462"/>
      <c r="BNL753" s="462"/>
      <c r="BNM753" s="462"/>
      <c r="BNN753" s="462"/>
      <c r="BNO753" s="462"/>
      <c r="BNP753" s="462"/>
      <c r="BNQ753" s="462"/>
      <c r="BNR753" s="462"/>
      <c r="BNS753" s="462"/>
      <c r="BNT753" s="462"/>
      <c r="BNU753" s="462"/>
      <c r="BNV753" s="462"/>
      <c r="BNW753" s="462"/>
      <c r="BNX753" s="462"/>
      <c r="BNY753" s="462"/>
      <c r="BNZ753" s="462"/>
      <c r="BOA753" s="462"/>
      <c r="BOB753" s="462"/>
      <c r="BOC753" s="462"/>
      <c r="BOD753" s="462"/>
      <c r="BOE753" s="462"/>
      <c r="BOF753" s="462"/>
      <c r="BOG753" s="462"/>
      <c r="BOH753" s="462"/>
      <c r="BOI753" s="462"/>
      <c r="BOJ753" s="462"/>
      <c r="BOK753" s="462"/>
      <c r="BOL753" s="462"/>
      <c r="BOM753" s="462"/>
      <c r="BON753" s="462"/>
      <c r="BOO753" s="462"/>
      <c r="BOP753" s="462"/>
      <c r="BOQ753" s="462"/>
      <c r="BOR753" s="462"/>
      <c r="BOS753" s="462"/>
      <c r="BOT753" s="462"/>
      <c r="BOU753" s="462"/>
      <c r="BOV753" s="462"/>
      <c r="BOW753" s="462"/>
      <c r="BOX753" s="462"/>
      <c r="BOY753" s="462"/>
      <c r="BOZ753" s="462"/>
      <c r="BPA753" s="462"/>
      <c r="BPB753" s="462"/>
      <c r="BPC753" s="462"/>
      <c r="BPD753" s="462"/>
      <c r="BPE753" s="462"/>
      <c r="BPF753" s="462"/>
      <c r="BPG753" s="462"/>
      <c r="BPH753" s="462"/>
      <c r="BPI753" s="462"/>
      <c r="BPJ753" s="462"/>
      <c r="BPK753" s="462"/>
      <c r="BPL753" s="462"/>
      <c r="BPM753" s="462"/>
      <c r="BPN753" s="462"/>
      <c r="BPO753" s="462"/>
      <c r="BPP753" s="462"/>
      <c r="BPQ753" s="462"/>
      <c r="BPR753" s="462"/>
      <c r="BPS753" s="462"/>
      <c r="BPT753" s="462"/>
      <c r="BPU753" s="462"/>
      <c r="BPV753" s="462"/>
      <c r="BPW753" s="462"/>
      <c r="BPX753" s="462"/>
      <c r="BPY753" s="462"/>
      <c r="BPZ753" s="462"/>
      <c r="BQA753" s="462"/>
      <c r="BQB753" s="462"/>
      <c r="BQC753" s="462"/>
      <c r="BQD753" s="462"/>
      <c r="BQE753" s="462"/>
      <c r="BQF753" s="462"/>
      <c r="BQG753" s="462"/>
      <c r="BQH753" s="462"/>
      <c r="BQI753" s="462"/>
      <c r="BQJ753" s="462"/>
      <c r="BQK753" s="462"/>
      <c r="BQL753" s="462"/>
      <c r="BQM753" s="462"/>
      <c r="BQN753" s="462"/>
      <c r="BQO753" s="462"/>
      <c r="BQP753" s="462"/>
      <c r="BQQ753" s="462"/>
      <c r="BQR753" s="462"/>
      <c r="BQS753" s="462"/>
      <c r="BQT753" s="462"/>
      <c r="BQU753" s="462"/>
      <c r="BQV753" s="462"/>
      <c r="BQW753" s="462"/>
      <c r="BQX753" s="462"/>
      <c r="BQY753" s="462"/>
      <c r="BQZ753" s="462"/>
      <c r="BRA753" s="462"/>
      <c r="BRB753" s="462"/>
      <c r="BRC753" s="462"/>
      <c r="BRD753" s="462"/>
      <c r="BRE753" s="462"/>
      <c r="BRF753" s="462"/>
      <c r="BRG753" s="462"/>
      <c r="BRH753" s="462"/>
      <c r="BRI753" s="462"/>
      <c r="BRJ753" s="462"/>
      <c r="BRK753" s="462"/>
      <c r="BRL753" s="462"/>
      <c r="BRM753" s="462"/>
      <c r="BRN753" s="462"/>
      <c r="BRO753" s="462"/>
      <c r="BRP753" s="462"/>
      <c r="BRQ753" s="462"/>
      <c r="BRR753" s="462"/>
      <c r="BRS753" s="462"/>
      <c r="BRT753" s="462"/>
      <c r="BRU753" s="462"/>
      <c r="BRV753" s="462"/>
      <c r="BRW753" s="462"/>
      <c r="BRX753" s="462"/>
      <c r="BRY753" s="462"/>
      <c r="BRZ753" s="462"/>
      <c r="BSA753" s="462"/>
      <c r="BSB753" s="462"/>
      <c r="BSC753" s="462"/>
      <c r="BSD753" s="462"/>
      <c r="BSE753" s="462"/>
      <c r="BSF753" s="462"/>
      <c r="BSG753" s="462"/>
      <c r="BSH753" s="462"/>
      <c r="BSI753" s="462"/>
      <c r="BSJ753" s="462"/>
      <c r="BSK753" s="462"/>
      <c r="BSL753" s="462"/>
      <c r="BSM753" s="462"/>
      <c r="BSN753" s="462"/>
      <c r="BSO753" s="462"/>
      <c r="BSP753" s="462"/>
      <c r="BSQ753" s="462"/>
      <c r="BSR753" s="462"/>
      <c r="BSS753" s="462"/>
      <c r="BST753" s="462"/>
      <c r="BSU753" s="462"/>
      <c r="BSV753" s="462"/>
      <c r="BSW753" s="462"/>
      <c r="BSX753" s="462"/>
      <c r="BSY753" s="462"/>
      <c r="BSZ753" s="462"/>
      <c r="BTA753" s="462"/>
      <c r="BTB753" s="462"/>
      <c r="BTC753" s="462"/>
      <c r="BTD753" s="462"/>
      <c r="BTE753" s="462"/>
      <c r="BTF753" s="462"/>
      <c r="BTG753" s="462"/>
      <c r="BTH753" s="462"/>
      <c r="BTI753" s="462"/>
      <c r="BTJ753" s="462"/>
      <c r="BTK753" s="462"/>
      <c r="BTL753" s="462"/>
      <c r="BTM753" s="462"/>
      <c r="BTN753" s="462"/>
      <c r="BTO753" s="462"/>
      <c r="BTP753" s="462"/>
      <c r="BTQ753" s="462"/>
      <c r="BTR753" s="462"/>
      <c r="BTS753" s="462"/>
      <c r="BTT753" s="462"/>
      <c r="BTU753" s="462"/>
      <c r="BTV753" s="462"/>
      <c r="BTW753" s="462"/>
      <c r="BTX753" s="462"/>
      <c r="BTY753" s="462"/>
      <c r="BTZ753" s="462"/>
      <c r="BUA753" s="462"/>
      <c r="BUB753" s="462"/>
      <c r="BUC753" s="462"/>
      <c r="BUD753" s="462"/>
      <c r="BUE753" s="462"/>
      <c r="BUF753" s="462"/>
      <c r="BUG753" s="462"/>
      <c r="BUH753" s="462"/>
      <c r="BUI753" s="462"/>
      <c r="BUJ753" s="462"/>
      <c r="BUK753" s="462"/>
      <c r="BUL753" s="462"/>
      <c r="BUM753" s="462"/>
      <c r="BUN753" s="462"/>
      <c r="BUO753" s="462"/>
      <c r="BUP753" s="462"/>
      <c r="BUQ753" s="462"/>
      <c r="BUR753" s="462"/>
      <c r="BUS753" s="462"/>
      <c r="BUT753" s="462"/>
      <c r="BUU753" s="462"/>
      <c r="BUV753" s="462"/>
      <c r="BUW753" s="462"/>
      <c r="BUX753" s="462"/>
      <c r="BUY753" s="462"/>
      <c r="BUZ753" s="462"/>
      <c r="BVA753" s="462"/>
      <c r="BVB753" s="462"/>
      <c r="BVC753" s="462"/>
      <c r="BVD753" s="462"/>
      <c r="BVE753" s="462"/>
      <c r="BVF753" s="462"/>
      <c r="BVG753" s="462"/>
      <c r="BVH753" s="462"/>
      <c r="BVI753" s="462"/>
      <c r="BVJ753" s="462"/>
      <c r="BVK753" s="462"/>
      <c r="BVL753" s="462"/>
      <c r="BVM753" s="462"/>
      <c r="BVN753" s="462"/>
      <c r="BVO753" s="462"/>
      <c r="BVP753" s="462"/>
      <c r="BVQ753" s="462"/>
      <c r="BVR753" s="462"/>
      <c r="BVS753" s="462"/>
      <c r="BVT753" s="462"/>
      <c r="BVU753" s="462"/>
      <c r="BVV753" s="462"/>
      <c r="BVW753" s="462"/>
      <c r="BVX753" s="462"/>
      <c r="BVY753" s="462"/>
      <c r="BVZ753" s="462"/>
      <c r="BWA753" s="462"/>
      <c r="BWB753" s="462"/>
      <c r="BWC753" s="462"/>
      <c r="BWD753" s="462"/>
      <c r="BWE753" s="462"/>
      <c r="BWF753" s="462"/>
      <c r="BWG753" s="462"/>
      <c r="BWH753" s="462"/>
      <c r="BWI753" s="462"/>
      <c r="BWJ753" s="462"/>
      <c r="BWK753" s="462"/>
      <c r="BWL753" s="462"/>
      <c r="BWM753" s="462"/>
      <c r="BWN753" s="462"/>
      <c r="BWO753" s="462"/>
      <c r="BWP753" s="462"/>
      <c r="BWQ753" s="462"/>
      <c r="BWR753" s="462"/>
      <c r="BWS753" s="462"/>
      <c r="BWT753" s="462"/>
      <c r="BWU753" s="462"/>
      <c r="BWV753" s="462"/>
      <c r="BWW753" s="462"/>
      <c r="BWX753" s="462"/>
      <c r="BWY753" s="462"/>
      <c r="BWZ753" s="462"/>
      <c r="BXA753" s="462"/>
      <c r="BXB753" s="462"/>
      <c r="BXC753" s="462"/>
      <c r="BXD753" s="462"/>
      <c r="BXE753" s="462"/>
      <c r="BXF753" s="462"/>
      <c r="BXG753" s="462"/>
      <c r="BXH753" s="462"/>
      <c r="BXI753" s="462"/>
      <c r="BXJ753" s="462"/>
      <c r="BXK753" s="462"/>
      <c r="BXL753" s="462"/>
      <c r="BXM753" s="462"/>
      <c r="BXN753" s="462"/>
      <c r="BXO753" s="462"/>
      <c r="BXP753" s="462"/>
      <c r="BXQ753" s="462"/>
      <c r="BXR753" s="462"/>
      <c r="BXS753" s="462"/>
      <c r="BXT753" s="462"/>
      <c r="BXU753" s="462"/>
      <c r="BXV753" s="462"/>
      <c r="BXW753" s="462"/>
      <c r="BXX753" s="462"/>
      <c r="BXY753" s="462"/>
      <c r="BXZ753" s="462"/>
      <c r="BYA753" s="462"/>
      <c r="BYB753" s="462"/>
      <c r="BYC753" s="462"/>
      <c r="BYD753" s="462"/>
      <c r="BYE753" s="462"/>
      <c r="BYF753" s="462"/>
      <c r="BYG753" s="462"/>
      <c r="BYH753" s="462"/>
      <c r="BYI753" s="462"/>
      <c r="BYJ753" s="462"/>
      <c r="BYK753" s="462"/>
      <c r="BYL753" s="462"/>
      <c r="BYM753" s="462"/>
      <c r="BYN753" s="462"/>
      <c r="BYO753" s="462"/>
      <c r="BYP753" s="462"/>
      <c r="BYQ753" s="462"/>
      <c r="BYR753" s="462"/>
      <c r="BYS753" s="462"/>
      <c r="BYT753" s="462"/>
      <c r="BYU753" s="462"/>
      <c r="BYV753" s="462"/>
      <c r="BYW753" s="462"/>
      <c r="BYX753" s="462"/>
      <c r="BYY753" s="462"/>
      <c r="BYZ753" s="462"/>
      <c r="BZA753" s="462"/>
      <c r="BZB753" s="462"/>
      <c r="BZC753" s="462"/>
      <c r="BZD753" s="462"/>
      <c r="BZE753" s="462"/>
      <c r="BZF753" s="462"/>
      <c r="BZG753" s="462"/>
      <c r="BZH753" s="462"/>
      <c r="BZI753" s="462"/>
      <c r="BZJ753" s="462"/>
      <c r="BZK753" s="462"/>
      <c r="BZL753" s="462"/>
      <c r="BZM753" s="462"/>
      <c r="BZN753" s="462"/>
      <c r="BZO753" s="462"/>
      <c r="BZP753" s="462"/>
      <c r="BZQ753" s="462"/>
      <c r="BZR753" s="462"/>
      <c r="BZS753" s="462"/>
      <c r="BZT753" s="462"/>
      <c r="BZU753" s="462"/>
      <c r="BZV753" s="462"/>
      <c r="BZW753" s="462"/>
      <c r="BZX753" s="462"/>
      <c r="BZY753" s="462"/>
      <c r="BZZ753" s="462"/>
      <c r="CAA753" s="462"/>
      <c r="CAB753" s="462"/>
      <c r="CAC753" s="462"/>
      <c r="CAD753" s="462"/>
      <c r="CAE753" s="462"/>
      <c r="CAF753" s="462"/>
      <c r="CAG753" s="462"/>
      <c r="CAH753" s="462"/>
      <c r="CAI753" s="462"/>
      <c r="CAJ753" s="462"/>
      <c r="CAK753" s="462"/>
      <c r="CAL753" s="462"/>
      <c r="CAM753" s="462"/>
      <c r="CAN753" s="462"/>
      <c r="CAO753" s="462"/>
      <c r="CAP753" s="462"/>
      <c r="CAQ753" s="462"/>
      <c r="CAR753" s="462"/>
      <c r="CAS753" s="462"/>
      <c r="CAT753" s="462"/>
      <c r="CAU753" s="462"/>
      <c r="CAV753" s="462"/>
      <c r="CAW753" s="462"/>
      <c r="CAX753" s="462"/>
      <c r="CAY753" s="462"/>
      <c r="CAZ753" s="462"/>
      <c r="CBA753" s="462"/>
      <c r="CBB753" s="462"/>
      <c r="CBC753" s="462"/>
      <c r="CBD753" s="462"/>
      <c r="CBE753" s="462"/>
      <c r="CBF753" s="462"/>
      <c r="CBG753" s="462"/>
      <c r="CBH753" s="462"/>
      <c r="CBI753" s="462"/>
      <c r="CBJ753" s="462"/>
      <c r="CBK753" s="462"/>
      <c r="CBL753" s="462"/>
      <c r="CBM753" s="462"/>
      <c r="CBN753" s="462"/>
      <c r="CBO753" s="462"/>
      <c r="CBP753" s="462"/>
      <c r="CBQ753" s="462"/>
      <c r="CBR753" s="462"/>
      <c r="CBS753" s="462"/>
      <c r="CBT753" s="462"/>
      <c r="CBU753" s="462"/>
      <c r="CBV753" s="462"/>
      <c r="CBW753" s="462"/>
      <c r="CBX753" s="462"/>
      <c r="CBY753" s="462"/>
      <c r="CBZ753" s="462"/>
      <c r="CCA753" s="462"/>
      <c r="CCB753" s="462"/>
      <c r="CCC753" s="462"/>
      <c r="CCD753" s="462"/>
      <c r="CCE753" s="462"/>
      <c r="CCF753" s="462"/>
      <c r="CCG753" s="462"/>
      <c r="CCH753" s="462"/>
      <c r="CCI753" s="462"/>
      <c r="CCJ753" s="462"/>
      <c r="CCK753" s="462"/>
      <c r="CCL753" s="462"/>
      <c r="CCM753" s="462"/>
      <c r="CCN753" s="462"/>
      <c r="CCO753" s="462"/>
      <c r="CCP753" s="462"/>
      <c r="CCQ753" s="462"/>
      <c r="CCR753" s="462"/>
      <c r="CCS753" s="462"/>
      <c r="CCT753" s="462"/>
      <c r="CCU753" s="462"/>
      <c r="CCV753" s="462"/>
      <c r="CCW753" s="462"/>
      <c r="CCX753" s="462"/>
      <c r="CCY753" s="462"/>
      <c r="CCZ753" s="462"/>
      <c r="CDA753" s="462"/>
      <c r="CDB753" s="462"/>
      <c r="CDC753" s="462"/>
      <c r="CDD753" s="462"/>
      <c r="CDE753" s="462"/>
      <c r="CDF753" s="462"/>
      <c r="CDG753" s="462"/>
      <c r="CDH753" s="462"/>
      <c r="CDI753" s="462"/>
      <c r="CDJ753" s="462"/>
      <c r="CDK753" s="462"/>
      <c r="CDL753" s="462"/>
      <c r="CDM753" s="462"/>
      <c r="CDN753" s="462"/>
      <c r="CDO753" s="462"/>
      <c r="CDP753" s="462"/>
      <c r="CDQ753" s="462"/>
      <c r="CDR753" s="462"/>
      <c r="CDS753" s="462"/>
      <c r="CDT753" s="462"/>
      <c r="CDU753" s="462"/>
      <c r="CDV753" s="462"/>
      <c r="CDW753" s="462"/>
      <c r="CDX753" s="462"/>
      <c r="CDY753" s="462"/>
      <c r="CDZ753" s="462"/>
      <c r="CEA753" s="462"/>
      <c r="CEB753" s="462"/>
      <c r="CEC753" s="462"/>
      <c r="CED753" s="462"/>
      <c r="CEE753" s="462"/>
      <c r="CEF753" s="462"/>
      <c r="CEG753" s="462"/>
      <c r="CEH753" s="462"/>
      <c r="CEI753" s="462"/>
      <c r="CEJ753" s="462"/>
      <c r="CEK753" s="462"/>
      <c r="CEL753" s="462"/>
      <c r="CEM753" s="462"/>
      <c r="CEN753" s="462"/>
      <c r="CEO753" s="462"/>
      <c r="CEP753" s="462"/>
      <c r="CEQ753" s="462"/>
      <c r="CER753" s="462"/>
      <c r="CES753" s="462"/>
      <c r="CET753" s="462"/>
      <c r="CEU753" s="462"/>
      <c r="CEV753" s="462"/>
      <c r="CEW753" s="462"/>
      <c r="CEX753" s="462"/>
      <c r="CEY753" s="462"/>
      <c r="CEZ753" s="462"/>
      <c r="CFA753" s="462"/>
      <c r="CFB753" s="462"/>
      <c r="CFC753" s="462"/>
      <c r="CFD753" s="462"/>
      <c r="CFE753" s="462"/>
      <c r="CFF753" s="462"/>
      <c r="CFG753" s="462"/>
      <c r="CFH753" s="462"/>
      <c r="CFI753" s="462"/>
      <c r="CFJ753" s="462"/>
      <c r="CFK753" s="462"/>
      <c r="CFL753" s="462"/>
      <c r="CFM753" s="462"/>
      <c r="CFN753" s="462"/>
      <c r="CFO753" s="462"/>
      <c r="CFP753" s="462"/>
      <c r="CFQ753" s="462"/>
      <c r="CFR753" s="462"/>
      <c r="CFS753" s="462"/>
      <c r="CFT753" s="462"/>
      <c r="CFU753" s="462"/>
      <c r="CFV753" s="462"/>
      <c r="CFW753" s="462"/>
      <c r="CFX753" s="462"/>
      <c r="CFY753" s="462"/>
      <c r="CFZ753" s="462"/>
      <c r="CGA753" s="462"/>
      <c r="CGB753" s="462"/>
      <c r="CGC753" s="462"/>
      <c r="CGD753" s="462"/>
      <c r="CGE753" s="462"/>
      <c r="CGF753" s="462"/>
      <c r="CGG753" s="462"/>
      <c r="CGH753" s="462"/>
      <c r="CGI753" s="462"/>
      <c r="CGJ753" s="462"/>
      <c r="CGK753" s="462"/>
      <c r="CGL753" s="462"/>
      <c r="CGM753" s="462"/>
      <c r="CGN753" s="462"/>
      <c r="CGO753" s="462"/>
      <c r="CGP753" s="462"/>
      <c r="CGQ753" s="462"/>
      <c r="CGR753" s="462"/>
      <c r="CGS753" s="462"/>
      <c r="CGT753" s="462"/>
      <c r="CGU753" s="462"/>
      <c r="CGV753" s="462"/>
      <c r="CGW753" s="462"/>
      <c r="CGX753" s="462"/>
      <c r="CGY753" s="462"/>
      <c r="CGZ753" s="462"/>
      <c r="CHA753" s="462"/>
      <c r="CHB753" s="462"/>
      <c r="CHC753" s="462"/>
      <c r="CHD753" s="462"/>
      <c r="CHE753" s="462"/>
      <c r="CHF753" s="462"/>
      <c r="CHG753" s="462"/>
      <c r="CHH753" s="462"/>
      <c r="CHI753" s="462"/>
      <c r="CHJ753" s="462"/>
      <c r="CHK753" s="462"/>
      <c r="CHL753" s="462"/>
      <c r="CHM753" s="462"/>
      <c r="CHN753" s="462"/>
      <c r="CHO753" s="462"/>
      <c r="CHP753" s="462"/>
      <c r="CHQ753" s="462"/>
      <c r="CHR753" s="462"/>
      <c r="CHS753" s="462"/>
      <c r="CHT753" s="462"/>
      <c r="CHU753" s="462"/>
      <c r="CHV753" s="462"/>
      <c r="CHW753" s="462"/>
      <c r="CHX753" s="462"/>
      <c r="CHY753" s="462"/>
      <c r="CHZ753" s="462"/>
      <c r="CIA753" s="462"/>
      <c r="CIB753" s="462"/>
      <c r="CIC753" s="462"/>
      <c r="CID753" s="462"/>
      <c r="CIE753" s="462"/>
      <c r="CIF753" s="462"/>
      <c r="CIG753" s="462"/>
      <c r="CIH753" s="462"/>
      <c r="CII753" s="462"/>
      <c r="CIJ753" s="462"/>
      <c r="CIK753" s="462"/>
      <c r="CIL753" s="462"/>
      <c r="CIM753" s="462"/>
      <c r="CIN753" s="462"/>
      <c r="CIO753" s="462"/>
      <c r="CIP753" s="462"/>
      <c r="CIQ753" s="462"/>
      <c r="CIR753" s="462"/>
      <c r="CIS753" s="462"/>
      <c r="CIT753" s="462"/>
      <c r="CIU753" s="462"/>
      <c r="CIV753" s="462"/>
      <c r="CIW753" s="462"/>
      <c r="CIX753" s="462"/>
      <c r="CIY753" s="462"/>
      <c r="CIZ753" s="462"/>
      <c r="CJA753" s="462"/>
      <c r="CJB753" s="462"/>
      <c r="CJC753" s="462"/>
      <c r="CJD753" s="462"/>
      <c r="CJE753" s="462"/>
      <c r="CJF753" s="462"/>
      <c r="CJG753" s="462"/>
      <c r="CJH753" s="462"/>
      <c r="CJI753" s="462"/>
      <c r="CJJ753" s="462"/>
      <c r="CJK753" s="462"/>
      <c r="CJL753" s="462"/>
      <c r="CJM753" s="462"/>
      <c r="CJN753" s="462"/>
      <c r="CJO753" s="462"/>
      <c r="CJP753" s="462"/>
      <c r="CJQ753" s="462"/>
      <c r="CJR753" s="462"/>
      <c r="CJS753" s="462"/>
      <c r="CJT753" s="462"/>
      <c r="CJU753" s="462"/>
      <c r="CJV753" s="462"/>
      <c r="CJW753" s="462"/>
      <c r="CJX753" s="462"/>
      <c r="CJY753" s="462"/>
      <c r="CJZ753" s="462"/>
      <c r="CKA753" s="462"/>
      <c r="CKB753" s="462"/>
      <c r="CKC753" s="462"/>
      <c r="CKD753" s="462"/>
      <c r="CKE753" s="462"/>
      <c r="CKF753" s="462"/>
      <c r="CKG753" s="462"/>
      <c r="CKH753" s="462"/>
      <c r="CKI753" s="462"/>
      <c r="CKJ753" s="462"/>
      <c r="CKK753" s="462"/>
      <c r="CKL753" s="462"/>
      <c r="CKM753" s="462"/>
      <c r="CKN753" s="462"/>
      <c r="CKO753" s="462"/>
      <c r="CKP753" s="462"/>
      <c r="CKQ753" s="462"/>
      <c r="CKR753" s="462"/>
      <c r="CKS753" s="462"/>
      <c r="CKT753" s="462"/>
      <c r="CKU753" s="462"/>
      <c r="CKV753" s="462"/>
      <c r="CKW753" s="462"/>
      <c r="CKX753" s="462"/>
      <c r="CKY753" s="462"/>
      <c r="CKZ753" s="462"/>
      <c r="CLA753" s="462"/>
      <c r="CLB753" s="462"/>
      <c r="CLC753" s="462"/>
      <c r="CLD753" s="462"/>
      <c r="CLE753" s="462"/>
      <c r="CLF753" s="462"/>
      <c r="CLG753" s="462"/>
      <c r="CLH753" s="462"/>
      <c r="CLI753" s="462"/>
      <c r="CLJ753" s="462"/>
      <c r="CLK753" s="462"/>
      <c r="CLL753" s="462"/>
      <c r="CLM753" s="462"/>
      <c r="CLN753" s="462"/>
      <c r="CLO753" s="462"/>
      <c r="CLP753" s="462"/>
      <c r="CLQ753" s="462"/>
      <c r="CLR753" s="462"/>
      <c r="CLS753" s="462"/>
      <c r="CLT753" s="462"/>
      <c r="CLU753" s="462"/>
      <c r="CLV753" s="462"/>
      <c r="CLW753" s="462"/>
      <c r="CLX753" s="462"/>
      <c r="CLY753" s="462"/>
      <c r="CLZ753" s="462"/>
      <c r="CMA753" s="462"/>
      <c r="CMB753" s="462"/>
      <c r="CMC753" s="462"/>
      <c r="CMD753" s="462"/>
      <c r="CME753" s="462"/>
      <c r="CMF753" s="462"/>
      <c r="CMG753" s="462"/>
      <c r="CMH753" s="462"/>
      <c r="CMI753" s="462"/>
      <c r="CMJ753" s="462"/>
      <c r="CMK753" s="462"/>
      <c r="CML753" s="462"/>
      <c r="CMM753" s="462"/>
      <c r="CMN753" s="462"/>
      <c r="CMO753" s="462"/>
      <c r="CMP753" s="462"/>
      <c r="CMQ753" s="462"/>
      <c r="CMR753" s="462"/>
      <c r="CMS753" s="462"/>
      <c r="CMT753" s="462"/>
      <c r="CMU753" s="462"/>
      <c r="CMV753" s="462"/>
      <c r="CMW753" s="462"/>
      <c r="CMX753" s="462"/>
      <c r="CMY753" s="462"/>
      <c r="CMZ753" s="462"/>
      <c r="CNA753" s="462"/>
      <c r="CNB753" s="462"/>
      <c r="CNC753" s="462"/>
      <c r="CND753" s="462"/>
      <c r="CNE753" s="462"/>
      <c r="CNF753" s="462"/>
      <c r="CNG753" s="462"/>
      <c r="CNH753" s="462"/>
      <c r="CNI753" s="462"/>
      <c r="CNJ753" s="462"/>
      <c r="CNK753" s="462"/>
      <c r="CNL753" s="462"/>
      <c r="CNM753" s="462"/>
      <c r="CNN753" s="462"/>
      <c r="CNO753" s="462"/>
      <c r="CNP753" s="462"/>
      <c r="CNQ753" s="462"/>
      <c r="CNR753" s="462"/>
      <c r="CNS753" s="462"/>
      <c r="CNT753" s="462"/>
      <c r="CNU753" s="462"/>
      <c r="CNV753" s="462"/>
      <c r="CNW753" s="462"/>
      <c r="CNX753" s="462"/>
      <c r="CNY753" s="462"/>
      <c r="CNZ753" s="462"/>
      <c r="COA753" s="462"/>
      <c r="COB753" s="462"/>
      <c r="COC753" s="462"/>
      <c r="COD753" s="462"/>
      <c r="COE753" s="462"/>
      <c r="COF753" s="462"/>
      <c r="COG753" s="462"/>
      <c r="COH753" s="462"/>
      <c r="COI753" s="462"/>
      <c r="COJ753" s="462"/>
      <c r="COK753" s="462"/>
      <c r="COL753" s="462"/>
      <c r="COM753" s="462"/>
      <c r="CON753" s="462"/>
      <c r="COO753" s="462"/>
      <c r="COP753" s="462"/>
      <c r="COQ753" s="462"/>
      <c r="COR753" s="462"/>
      <c r="COS753" s="462"/>
      <c r="COT753" s="462"/>
      <c r="COU753" s="462"/>
      <c r="COV753" s="462"/>
      <c r="COW753" s="462"/>
      <c r="COX753" s="462"/>
      <c r="COY753" s="462"/>
      <c r="COZ753" s="462"/>
      <c r="CPA753" s="462"/>
      <c r="CPB753" s="462"/>
      <c r="CPC753" s="462"/>
      <c r="CPD753" s="462"/>
      <c r="CPE753" s="462"/>
      <c r="CPF753" s="462"/>
      <c r="CPG753" s="462"/>
      <c r="CPH753" s="462"/>
      <c r="CPI753" s="462"/>
      <c r="CPJ753" s="462"/>
      <c r="CPK753" s="462"/>
      <c r="CPL753" s="462"/>
      <c r="CPM753" s="462"/>
      <c r="CPN753" s="462"/>
      <c r="CPO753" s="462"/>
      <c r="CPP753" s="462"/>
      <c r="CPQ753" s="462"/>
      <c r="CPR753" s="462"/>
      <c r="CPS753" s="462"/>
      <c r="CPT753" s="462"/>
      <c r="CPU753" s="462"/>
      <c r="CPV753" s="462"/>
      <c r="CPW753" s="462"/>
      <c r="CPX753" s="462"/>
      <c r="CPY753" s="462"/>
      <c r="CPZ753" s="462"/>
      <c r="CQA753" s="462"/>
      <c r="CQB753" s="462"/>
      <c r="CQC753" s="462"/>
      <c r="CQD753" s="462"/>
      <c r="CQE753" s="462"/>
      <c r="CQF753" s="462"/>
      <c r="CQG753" s="462"/>
      <c r="CQH753" s="462"/>
      <c r="CQI753" s="462"/>
      <c r="CQJ753" s="462"/>
      <c r="CQK753" s="462"/>
      <c r="CQL753" s="462"/>
      <c r="CQM753" s="462"/>
      <c r="CQN753" s="462"/>
      <c r="CQO753" s="462"/>
      <c r="CQP753" s="462"/>
      <c r="CQQ753" s="462"/>
      <c r="CQR753" s="462"/>
      <c r="CQS753" s="462"/>
      <c r="CQT753" s="462"/>
      <c r="CQU753" s="462"/>
      <c r="CQV753" s="462"/>
      <c r="CQW753" s="462"/>
      <c r="CQX753" s="462"/>
      <c r="CQY753" s="462"/>
      <c r="CQZ753" s="462"/>
      <c r="CRA753" s="462"/>
      <c r="CRB753" s="462"/>
      <c r="CRC753" s="462"/>
      <c r="CRD753" s="462"/>
      <c r="CRE753" s="462"/>
      <c r="CRF753" s="462"/>
      <c r="CRG753" s="462"/>
      <c r="CRH753" s="462"/>
      <c r="CRI753" s="462"/>
      <c r="CRJ753" s="462"/>
      <c r="CRK753" s="462"/>
      <c r="CRL753" s="462"/>
      <c r="CRM753" s="462"/>
      <c r="CRN753" s="462"/>
      <c r="CRO753" s="462"/>
      <c r="CRP753" s="462"/>
      <c r="CRQ753" s="462"/>
      <c r="CRR753" s="462"/>
      <c r="CRS753" s="462"/>
      <c r="CRT753" s="462"/>
      <c r="CRU753" s="462"/>
      <c r="CRV753" s="462"/>
      <c r="CRW753" s="462"/>
      <c r="CRX753" s="462"/>
      <c r="CRY753" s="462"/>
      <c r="CRZ753" s="462"/>
      <c r="CSA753" s="462"/>
      <c r="CSB753" s="462"/>
      <c r="CSC753" s="462"/>
      <c r="CSD753" s="462"/>
      <c r="CSE753" s="462"/>
      <c r="CSF753" s="462"/>
      <c r="CSG753" s="462"/>
      <c r="CSH753" s="462"/>
      <c r="CSI753" s="462"/>
      <c r="CSJ753" s="462"/>
      <c r="CSK753" s="462"/>
      <c r="CSL753" s="462"/>
      <c r="CSM753" s="462"/>
      <c r="CSN753" s="462"/>
      <c r="CSO753" s="462"/>
      <c r="CSP753" s="462"/>
      <c r="CSQ753" s="462"/>
      <c r="CSR753" s="462"/>
      <c r="CSS753" s="462"/>
      <c r="CST753" s="462"/>
      <c r="CSU753" s="462"/>
      <c r="CSV753" s="462"/>
      <c r="CSW753" s="462"/>
      <c r="CSX753" s="462"/>
      <c r="CSY753" s="462"/>
      <c r="CSZ753" s="462"/>
      <c r="CTA753" s="462"/>
      <c r="CTB753" s="462"/>
      <c r="CTC753" s="462"/>
      <c r="CTD753" s="462"/>
      <c r="CTE753" s="462"/>
      <c r="CTF753" s="462"/>
      <c r="CTG753" s="462"/>
      <c r="CTH753" s="462"/>
      <c r="CTI753" s="462"/>
      <c r="CTJ753" s="462"/>
      <c r="CTK753" s="462"/>
      <c r="CTL753" s="462"/>
      <c r="CTM753" s="462"/>
      <c r="CTN753" s="462"/>
      <c r="CTO753" s="462"/>
      <c r="CTP753" s="462"/>
      <c r="CTQ753" s="462"/>
      <c r="CTR753" s="462"/>
      <c r="CTS753" s="462"/>
      <c r="CTT753" s="462"/>
      <c r="CTU753" s="462"/>
      <c r="CTV753" s="462"/>
      <c r="CTW753" s="462"/>
      <c r="CTX753" s="462"/>
      <c r="CTY753" s="462"/>
      <c r="CTZ753" s="462"/>
      <c r="CUA753" s="462"/>
      <c r="CUB753" s="462"/>
      <c r="CUC753" s="462"/>
      <c r="CUD753" s="462"/>
      <c r="CUE753" s="462"/>
      <c r="CUF753" s="462"/>
      <c r="CUG753" s="462"/>
      <c r="CUH753" s="462"/>
      <c r="CUI753" s="462"/>
      <c r="CUJ753" s="462"/>
      <c r="CUK753" s="462"/>
      <c r="CUL753" s="462"/>
      <c r="CUM753" s="462"/>
      <c r="CUN753" s="462"/>
      <c r="CUO753" s="462"/>
      <c r="CUP753" s="462"/>
      <c r="CUQ753" s="462"/>
      <c r="CUR753" s="462"/>
      <c r="CUS753" s="462"/>
      <c r="CUT753" s="462"/>
      <c r="CUU753" s="462"/>
      <c r="CUV753" s="462"/>
      <c r="CUW753" s="462"/>
      <c r="CUX753" s="462"/>
      <c r="CUY753" s="462"/>
      <c r="CUZ753" s="462"/>
      <c r="CVA753" s="462"/>
      <c r="CVB753" s="462"/>
      <c r="CVC753" s="462"/>
      <c r="CVD753" s="462"/>
      <c r="CVE753" s="462"/>
      <c r="CVF753" s="462"/>
      <c r="CVG753" s="462"/>
      <c r="CVH753" s="462"/>
      <c r="CVI753" s="462"/>
      <c r="CVJ753" s="462"/>
      <c r="CVK753" s="462"/>
      <c r="CVL753" s="462"/>
      <c r="CVM753" s="462"/>
      <c r="CVN753" s="462"/>
      <c r="CVO753" s="462"/>
      <c r="CVP753" s="462"/>
      <c r="CVQ753" s="462"/>
      <c r="CVR753" s="462"/>
      <c r="CVS753" s="462"/>
      <c r="CVT753" s="462"/>
      <c r="CVU753" s="462"/>
      <c r="CVV753" s="462"/>
      <c r="CVW753" s="462"/>
      <c r="CVX753" s="462"/>
      <c r="CVY753" s="462"/>
      <c r="CVZ753" s="462"/>
      <c r="CWA753" s="462"/>
      <c r="CWB753" s="462"/>
      <c r="CWC753" s="462"/>
      <c r="CWD753" s="462"/>
      <c r="CWE753" s="462"/>
      <c r="CWF753" s="462"/>
      <c r="CWG753" s="462"/>
      <c r="CWH753" s="462"/>
      <c r="CWI753" s="462"/>
      <c r="CWJ753" s="462"/>
      <c r="CWK753" s="462"/>
      <c r="CWL753" s="462"/>
      <c r="CWM753" s="462"/>
      <c r="CWN753" s="462"/>
      <c r="CWO753" s="462"/>
      <c r="CWP753" s="462"/>
      <c r="CWQ753" s="462"/>
      <c r="CWR753" s="462"/>
      <c r="CWS753" s="462"/>
      <c r="CWT753" s="462"/>
      <c r="CWU753" s="462"/>
      <c r="CWV753" s="462"/>
      <c r="CWW753" s="462"/>
      <c r="CWX753" s="462"/>
      <c r="CWY753" s="462"/>
      <c r="CWZ753" s="462"/>
      <c r="CXA753" s="462"/>
      <c r="CXB753" s="462"/>
      <c r="CXC753" s="462"/>
      <c r="CXD753" s="462"/>
      <c r="CXE753" s="462"/>
      <c r="CXF753" s="462"/>
      <c r="CXG753" s="462"/>
      <c r="CXH753" s="462"/>
      <c r="CXI753" s="462"/>
      <c r="CXJ753" s="462"/>
      <c r="CXK753" s="462"/>
      <c r="CXL753" s="462"/>
      <c r="CXM753" s="462"/>
      <c r="CXN753" s="462"/>
      <c r="CXO753" s="462"/>
      <c r="CXP753" s="462"/>
      <c r="CXQ753" s="462"/>
      <c r="CXR753" s="462"/>
      <c r="CXS753" s="462"/>
      <c r="CXT753" s="462"/>
      <c r="CXU753" s="462"/>
      <c r="CXV753" s="462"/>
      <c r="CXW753" s="462"/>
      <c r="CXX753" s="462"/>
      <c r="CXY753" s="462"/>
      <c r="CXZ753" s="462"/>
      <c r="CYA753" s="462"/>
      <c r="CYB753" s="462"/>
      <c r="CYC753" s="462"/>
      <c r="CYD753" s="462"/>
      <c r="CYE753" s="462"/>
      <c r="CYF753" s="462"/>
      <c r="CYG753" s="462"/>
      <c r="CYH753" s="462"/>
      <c r="CYI753" s="462"/>
      <c r="CYJ753" s="462"/>
      <c r="CYK753" s="462"/>
      <c r="CYL753" s="462"/>
      <c r="CYM753" s="462"/>
      <c r="CYN753" s="462"/>
      <c r="CYO753" s="462"/>
      <c r="CYP753" s="462"/>
      <c r="CYQ753" s="462"/>
      <c r="CYR753" s="462"/>
      <c r="CYS753" s="462"/>
      <c r="CYT753" s="462"/>
      <c r="CYU753" s="462"/>
      <c r="CYV753" s="462"/>
      <c r="CYW753" s="462"/>
      <c r="CYX753" s="462"/>
      <c r="CYY753" s="462"/>
      <c r="CYZ753" s="462"/>
      <c r="CZA753" s="462"/>
      <c r="CZB753" s="462"/>
      <c r="CZC753" s="462"/>
      <c r="CZD753" s="462"/>
      <c r="CZE753" s="462"/>
      <c r="CZF753" s="462"/>
      <c r="CZG753" s="462"/>
      <c r="CZH753" s="462"/>
      <c r="CZI753" s="462"/>
      <c r="CZJ753" s="462"/>
      <c r="CZK753" s="462"/>
      <c r="CZL753" s="462"/>
      <c r="CZM753" s="462"/>
      <c r="CZN753" s="462"/>
      <c r="CZO753" s="462"/>
      <c r="CZP753" s="462"/>
      <c r="CZQ753" s="462"/>
      <c r="CZR753" s="462"/>
      <c r="CZS753" s="462"/>
      <c r="CZT753" s="462"/>
      <c r="CZU753" s="462"/>
      <c r="CZV753" s="462"/>
      <c r="CZW753" s="462"/>
      <c r="CZX753" s="462"/>
      <c r="CZY753" s="462"/>
      <c r="CZZ753" s="462"/>
      <c r="DAA753" s="462"/>
      <c r="DAB753" s="462"/>
      <c r="DAC753" s="462"/>
      <c r="DAD753" s="462"/>
      <c r="DAE753" s="462"/>
      <c r="DAF753" s="462"/>
      <c r="DAG753" s="462"/>
      <c r="DAH753" s="462"/>
      <c r="DAI753" s="462"/>
      <c r="DAJ753" s="462"/>
      <c r="DAK753" s="462"/>
      <c r="DAL753" s="462"/>
      <c r="DAM753" s="462"/>
      <c r="DAN753" s="462"/>
      <c r="DAO753" s="462"/>
      <c r="DAP753" s="462"/>
      <c r="DAQ753" s="462"/>
      <c r="DAR753" s="462"/>
      <c r="DAS753" s="462"/>
      <c r="DAT753" s="462"/>
      <c r="DAU753" s="462"/>
      <c r="DAV753" s="462"/>
      <c r="DAW753" s="462"/>
      <c r="DAX753" s="462"/>
      <c r="DAY753" s="462"/>
      <c r="DAZ753" s="462"/>
      <c r="DBA753" s="462"/>
      <c r="DBB753" s="462"/>
      <c r="DBC753" s="462"/>
      <c r="DBD753" s="462"/>
      <c r="DBE753" s="462"/>
      <c r="DBF753" s="462"/>
      <c r="DBG753" s="462"/>
      <c r="DBH753" s="462"/>
      <c r="DBI753" s="462"/>
      <c r="DBJ753" s="462"/>
      <c r="DBK753" s="462"/>
      <c r="DBL753" s="462"/>
      <c r="DBM753" s="462"/>
      <c r="DBN753" s="462"/>
      <c r="DBO753" s="462"/>
      <c r="DBP753" s="462"/>
      <c r="DBQ753" s="462"/>
      <c r="DBR753" s="462"/>
      <c r="DBS753" s="462"/>
      <c r="DBT753" s="462"/>
      <c r="DBU753" s="462"/>
      <c r="DBV753" s="462"/>
      <c r="DBW753" s="462"/>
      <c r="DBX753" s="462"/>
      <c r="DBY753" s="462"/>
      <c r="DBZ753" s="462"/>
      <c r="DCA753" s="462"/>
      <c r="DCB753" s="462"/>
      <c r="DCC753" s="462"/>
      <c r="DCD753" s="462"/>
      <c r="DCE753" s="462"/>
      <c r="DCF753" s="462"/>
      <c r="DCG753" s="462"/>
      <c r="DCH753" s="462"/>
      <c r="DCI753" s="462"/>
      <c r="DCJ753" s="462"/>
      <c r="DCK753" s="462"/>
      <c r="DCL753" s="462"/>
      <c r="DCM753" s="462"/>
      <c r="DCN753" s="462"/>
      <c r="DCO753" s="462"/>
      <c r="DCP753" s="462"/>
      <c r="DCQ753" s="462"/>
      <c r="DCR753" s="462"/>
      <c r="DCS753" s="462"/>
      <c r="DCT753" s="462"/>
      <c r="DCU753" s="462"/>
      <c r="DCV753" s="462"/>
      <c r="DCW753" s="462"/>
      <c r="DCX753" s="462"/>
      <c r="DCY753" s="462"/>
      <c r="DCZ753" s="462"/>
      <c r="DDA753" s="462"/>
      <c r="DDB753" s="462"/>
      <c r="DDC753" s="462"/>
      <c r="DDD753" s="462"/>
      <c r="DDE753" s="462"/>
      <c r="DDF753" s="462"/>
      <c r="DDG753" s="462"/>
      <c r="DDH753" s="462"/>
      <c r="DDI753" s="462"/>
      <c r="DDJ753" s="462"/>
      <c r="DDK753" s="462"/>
      <c r="DDL753" s="462"/>
      <c r="DDM753" s="462"/>
      <c r="DDN753" s="462"/>
      <c r="DDO753" s="462"/>
      <c r="DDP753" s="462"/>
      <c r="DDQ753" s="462"/>
      <c r="DDR753" s="462"/>
      <c r="DDS753" s="462"/>
      <c r="DDT753" s="462"/>
      <c r="DDU753" s="462"/>
      <c r="DDV753" s="462"/>
      <c r="DDW753" s="462"/>
      <c r="DDX753" s="462"/>
      <c r="DDY753" s="462"/>
      <c r="DDZ753" s="462"/>
      <c r="DEA753" s="462"/>
      <c r="DEB753" s="462"/>
      <c r="DEC753" s="462"/>
      <c r="DED753" s="462"/>
      <c r="DEE753" s="462"/>
      <c r="DEF753" s="462"/>
      <c r="DEG753" s="462"/>
      <c r="DEH753" s="462"/>
      <c r="DEI753" s="462"/>
      <c r="DEJ753" s="462"/>
      <c r="DEK753" s="462"/>
      <c r="DEL753" s="462"/>
      <c r="DEM753" s="462"/>
      <c r="DEN753" s="462"/>
      <c r="DEO753" s="462"/>
      <c r="DEP753" s="462"/>
      <c r="DEQ753" s="462"/>
      <c r="DER753" s="462"/>
      <c r="DES753" s="462"/>
      <c r="DET753" s="462"/>
      <c r="DEU753" s="462"/>
      <c r="DEV753" s="462"/>
      <c r="DEW753" s="462"/>
      <c r="DEX753" s="462"/>
      <c r="DEY753" s="462"/>
      <c r="DEZ753" s="462"/>
      <c r="DFA753" s="462"/>
      <c r="DFB753" s="462"/>
      <c r="DFC753" s="462"/>
      <c r="DFD753" s="462"/>
      <c r="DFE753" s="462"/>
      <c r="DFF753" s="462"/>
      <c r="DFG753" s="462"/>
      <c r="DFH753" s="462"/>
      <c r="DFI753" s="462"/>
      <c r="DFJ753" s="462"/>
      <c r="DFK753" s="462"/>
      <c r="DFL753" s="462"/>
      <c r="DFM753" s="462"/>
      <c r="DFN753" s="462"/>
      <c r="DFO753" s="462"/>
      <c r="DFP753" s="462"/>
      <c r="DFQ753" s="462"/>
      <c r="DFR753" s="462"/>
      <c r="DFS753" s="462"/>
      <c r="DFT753" s="462"/>
      <c r="DFU753" s="462"/>
      <c r="DFV753" s="462"/>
      <c r="DFW753" s="462"/>
      <c r="DFX753" s="462"/>
      <c r="DFY753" s="462"/>
      <c r="DFZ753" s="462"/>
      <c r="DGA753" s="462"/>
      <c r="DGB753" s="462"/>
      <c r="DGC753" s="462"/>
      <c r="DGD753" s="462"/>
      <c r="DGE753" s="462"/>
      <c r="DGF753" s="462"/>
      <c r="DGG753" s="462"/>
      <c r="DGH753" s="462"/>
      <c r="DGI753" s="462"/>
      <c r="DGJ753" s="462"/>
      <c r="DGK753" s="462"/>
      <c r="DGL753" s="462"/>
      <c r="DGM753" s="462"/>
      <c r="DGN753" s="462"/>
      <c r="DGO753" s="462"/>
      <c r="DGP753" s="462"/>
      <c r="DGQ753" s="462"/>
      <c r="DGR753" s="462"/>
      <c r="DGS753" s="462"/>
      <c r="DGT753" s="462"/>
      <c r="DGU753" s="462"/>
      <c r="DGV753" s="462"/>
      <c r="DGW753" s="462"/>
      <c r="DGX753" s="462"/>
      <c r="DGY753" s="462"/>
      <c r="DGZ753" s="462"/>
      <c r="DHA753" s="462"/>
      <c r="DHB753" s="462"/>
      <c r="DHC753" s="462"/>
      <c r="DHD753" s="462"/>
      <c r="DHE753" s="462"/>
      <c r="DHF753" s="462"/>
      <c r="DHG753" s="462"/>
      <c r="DHH753" s="462"/>
      <c r="DHI753" s="462"/>
      <c r="DHJ753" s="462"/>
      <c r="DHK753" s="462"/>
      <c r="DHL753" s="462"/>
      <c r="DHM753" s="462"/>
      <c r="DHN753" s="462"/>
      <c r="DHO753" s="462"/>
      <c r="DHP753" s="462"/>
      <c r="DHQ753" s="462"/>
      <c r="DHR753" s="462"/>
      <c r="DHS753" s="462"/>
      <c r="DHT753" s="462"/>
      <c r="DHU753" s="462"/>
      <c r="DHV753" s="462"/>
      <c r="DHW753" s="462"/>
      <c r="DHX753" s="462"/>
      <c r="DHY753" s="462"/>
      <c r="DHZ753" s="462"/>
      <c r="DIA753" s="462"/>
      <c r="DIB753" s="462"/>
      <c r="DIC753" s="462"/>
      <c r="DID753" s="462"/>
      <c r="DIE753" s="462"/>
      <c r="DIF753" s="462"/>
      <c r="DIG753" s="462"/>
      <c r="DIH753" s="462"/>
      <c r="DII753" s="462"/>
      <c r="DIJ753" s="462"/>
      <c r="DIK753" s="462"/>
      <c r="DIL753" s="462"/>
      <c r="DIM753" s="462"/>
      <c r="DIN753" s="462"/>
      <c r="DIO753" s="462"/>
      <c r="DIP753" s="462"/>
      <c r="DIQ753" s="462"/>
      <c r="DIR753" s="462"/>
      <c r="DIS753" s="462"/>
      <c r="DIT753" s="462"/>
      <c r="DIU753" s="462"/>
      <c r="DIV753" s="462"/>
      <c r="DIW753" s="462"/>
      <c r="DIX753" s="462"/>
      <c r="DIY753" s="462"/>
      <c r="DIZ753" s="462"/>
      <c r="DJA753" s="462"/>
      <c r="DJB753" s="462"/>
      <c r="DJC753" s="462"/>
      <c r="DJD753" s="462"/>
      <c r="DJE753" s="462"/>
      <c r="DJF753" s="462"/>
      <c r="DJG753" s="462"/>
      <c r="DJH753" s="462"/>
      <c r="DJI753" s="462"/>
      <c r="DJJ753" s="462"/>
      <c r="DJK753" s="462"/>
      <c r="DJL753" s="462"/>
      <c r="DJM753" s="462"/>
      <c r="DJN753" s="462"/>
      <c r="DJO753" s="462"/>
      <c r="DJP753" s="462"/>
      <c r="DJQ753" s="462"/>
      <c r="DJR753" s="462"/>
      <c r="DJS753" s="462"/>
      <c r="DJT753" s="462"/>
      <c r="DJU753" s="462"/>
      <c r="DJV753" s="462"/>
      <c r="DJW753" s="462"/>
      <c r="DJX753" s="462"/>
      <c r="DJY753" s="462"/>
      <c r="DJZ753" s="462"/>
      <c r="DKA753" s="462"/>
      <c r="DKB753" s="462"/>
      <c r="DKC753" s="462"/>
      <c r="DKD753" s="462"/>
      <c r="DKE753" s="462"/>
      <c r="DKF753" s="462"/>
      <c r="DKG753" s="462"/>
      <c r="DKH753" s="462"/>
      <c r="DKI753" s="462"/>
      <c r="DKJ753" s="462"/>
      <c r="DKK753" s="462"/>
      <c r="DKL753" s="462"/>
      <c r="DKM753" s="462"/>
      <c r="DKN753" s="462"/>
      <c r="DKO753" s="462"/>
      <c r="DKP753" s="462"/>
      <c r="DKQ753" s="462"/>
      <c r="DKR753" s="462"/>
      <c r="DKS753" s="462"/>
      <c r="DKT753" s="462"/>
      <c r="DKU753" s="462"/>
      <c r="DKV753" s="462"/>
      <c r="DKW753" s="462"/>
      <c r="DKX753" s="462"/>
      <c r="DKY753" s="462"/>
      <c r="DKZ753" s="462"/>
      <c r="DLA753" s="462"/>
      <c r="DLB753" s="462"/>
      <c r="DLC753" s="462"/>
      <c r="DLD753" s="462"/>
      <c r="DLE753" s="462"/>
      <c r="DLF753" s="462"/>
      <c r="DLG753" s="462"/>
      <c r="DLH753" s="462"/>
      <c r="DLI753" s="462"/>
      <c r="DLJ753" s="462"/>
      <c r="DLK753" s="462"/>
      <c r="DLL753" s="462"/>
      <c r="DLM753" s="462"/>
      <c r="DLN753" s="462"/>
      <c r="DLO753" s="462"/>
      <c r="DLP753" s="462"/>
      <c r="DLQ753" s="462"/>
      <c r="DLR753" s="462"/>
      <c r="DLS753" s="462"/>
      <c r="DLT753" s="462"/>
      <c r="DLU753" s="462"/>
      <c r="DLV753" s="462"/>
      <c r="DLW753" s="462"/>
      <c r="DLX753" s="462"/>
      <c r="DLY753" s="462"/>
      <c r="DLZ753" s="462"/>
      <c r="DMA753" s="462"/>
      <c r="DMB753" s="462"/>
      <c r="DMC753" s="462"/>
      <c r="DMD753" s="462"/>
      <c r="DME753" s="462"/>
      <c r="DMF753" s="462"/>
      <c r="DMG753" s="462"/>
      <c r="DMH753" s="462"/>
      <c r="DMI753" s="462"/>
      <c r="DMJ753" s="462"/>
      <c r="DMK753" s="462"/>
      <c r="DML753" s="462"/>
      <c r="DMM753" s="462"/>
      <c r="DMN753" s="462"/>
      <c r="DMO753" s="462"/>
      <c r="DMP753" s="462"/>
      <c r="DMQ753" s="462"/>
      <c r="DMR753" s="462"/>
      <c r="DMS753" s="462"/>
      <c r="DMT753" s="462"/>
      <c r="DMU753" s="462"/>
      <c r="DMV753" s="462"/>
      <c r="DMW753" s="462"/>
      <c r="DMX753" s="462"/>
      <c r="DMY753" s="462"/>
      <c r="DMZ753" s="462"/>
      <c r="DNA753" s="462"/>
      <c r="DNB753" s="462"/>
      <c r="DNC753" s="462"/>
      <c r="DND753" s="462"/>
      <c r="DNE753" s="462"/>
      <c r="DNF753" s="462"/>
      <c r="DNG753" s="462"/>
      <c r="DNH753" s="462"/>
      <c r="DNI753" s="462"/>
      <c r="DNJ753" s="462"/>
      <c r="DNK753" s="462"/>
      <c r="DNL753" s="462"/>
      <c r="DNM753" s="462"/>
      <c r="DNN753" s="462"/>
      <c r="DNO753" s="462"/>
      <c r="DNP753" s="462"/>
      <c r="DNQ753" s="462"/>
      <c r="DNR753" s="462"/>
      <c r="DNS753" s="462"/>
      <c r="DNT753" s="462"/>
      <c r="DNU753" s="462"/>
      <c r="DNV753" s="462"/>
      <c r="DNW753" s="462"/>
      <c r="DNX753" s="462"/>
      <c r="DNY753" s="462"/>
      <c r="DNZ753" s="462"/>
      <c r="DOA753" s="462"/>
      <c r="DOB753" s="462"/>
      <c r="DOC753" s="462"/>
      <c r="DOD753" s="462"/>
      <c r="DOE753" s="462"/>
      <c r="DOF753" s="462"/>
      <c r="DOG753" s="462"/>
      <c r="DOH753" s="462"/>
      <c r="DOI753" s="462"/>
      <c r="DOJ753" s="462"/>
      <c r="DOK753" s="462"/>
      <c r="DOL753" s="462"/>
      <c r="DOM753" s="462"/>
      <c r="DON753" s="462"/>
      <c r="DOO753" s="462"/>
      <c r="DOP753" s="462"/>
      <c r="DOQ753" s="462"/>
      <c r="DOR753" s="462"/>
      <c r="DOS753" s="462"/>
      <c r="DOT753" s="462"/>
      <c r="DOU753" s="462"/>
      <c r="DOV753" s="462"/>
      <c r="DOW753" s="462"/>
      <c r="DOX753" s="462"/>
      <c r="DOY753" s="462"/>
      <c r="DOZ753" s="462"/>
      <c r="DPA753" s="462"/>
      <c r="DPB753" s="462"/>
      <c r="DPC753" s="462"/>
      <c r="DPD753" s="462"/>
      <c r="DPE753" s="462"/>
      <c r="DPF753" s="462"/>
      <c r="DPG753" s="462"/>
      <c r="DPH753" s="462"/>
      <c r="DPI753" s="462"/>
      <c r="DPJ753" s="462"/>
      <c r="DPK753" s="462"/>
      <c r="DPL753" s="462"/>
      <c r="DPM753" s="462"/>
      <c r="DPN753" s="462"/>
      <c r="DPO753" s="462"/>
      <c r="DPP753" s="462"/>
      <c r="DPQ753" s="462"/>
      <c r="DPR753" s="462"/>
      <c r="DPS753" s="462"/>
      <c r="DPT753" s="462"/>
      <c r="DPU753" s="462"/>
      <c r="DPV753" s="462"/>
      <c r="DPW753" s="462"/>
      <c r="DPX753" s="462"/>
      <c r="DPY753" s="462"/>
      <c r="DPZ753" s="462"/>
      <c r="DQA753" s="462"/>
      <c r="DQB753" s="462"/>
      <c r="DQC753" s="462"/>
      <c r="DQD753" s="462"/>
      <c r="DQE753" s="462"/>
      <c r="DQF753" s="462"/>
      <c r="DQG753" s="462"/>
      <c r="DQH753" s="462"/>
      <c r="DQI753" s="462"/>
      <c r="DQJ753" s="462"/>
      <c r="DQK753" s="462"/>
      <c r="DQL753" s="462"/>
      <c r="DQM753" s="462"/>
      <c r="DQN753" s="462"/>
      <c r="DQO753" s="462"/>
      <c r="DQP753" s="462"/>
      <c r="DQQ753" s="462"/>
      <c r="DQR753" s="462"/>
      <c r="DQS753" s="462"/>
      <c r="DQT753" s="462"/>
      <c r="DQU753" s="462"/>
      <c r="DQV753" s="462"/>
      <c r="DQW753" s="462"/>
      <c r="DQX753" s="462"/>
      <c r="DQY753" s="462"/>
      <c r="DQZ753" s="462"/>
      <c r="DRA753" s="462"/>
      <c r="DRB753" s="462"/>
      <c r="DRC753" s="462"/>
      <c r="DRD753" s="462"/>
      <c r="DRE753" s="462"/>
      <c r="DRF753" s="462"/>
      <c r="DRG753" s="462"/>
      <c r="DRH753" s="462"/>
      <c r="DRI753" s="462"/>
      <c r="DRJ753" s="462"/>
      <c r="DRK753" s="462"/>
      <c r="DRL753" s="462"/>
      <c r="DRM753" s="462"/>
      <c r="DRN753" s="462"/>
      <c r="DRO753" s="462"/>
      <c r="DRP753" s="462"/>
      <c r="DRQ753" s="462"/>
      <c r="DRR753" s="462"/>
      <c r="DRS753" s="462"/>
      <c r="DRT753" s="462"/>
      <c r="DRU753" s="462"/>
      <c r="DRV753" s="462"/>
      <c r="DRW753" s="462"/>
      <c r="DRX753" s="462"/>
      <c r="DRY753" s="462"/>
      <c r="DRZ753" s="462"/>
      <c r="DSA753" s="462"/>
      <c r="DSB753" s="462"/>
      <c r="DSC753" s="462"/>
      <c r="DSD753" s="462"/>
      <c r="DSE753" s="462"/>
      <c r="DSF753" s="462"/>
      <c r="DSG753" s="462"/>
      <c r="DSH753" s="462"/>
      <c r="DSI753" s="462"/>
      <c r="DSJ753" s="462"/>
      <c r="DSK753" s="462"/>
      <c r="DSL753" s="462"/>
      <c r="DSM753" s="462"/>
      <c r="DSN753" s="462"/>
      <c r="DSO753" s="462"/>
      <c r="DSP753" s="462"/>
      <c r="DSQ753" s="462"/>
      <c r="DSR753" s="462"/>
      <c r="DSS753" s="462"/>
      <c r="DST753" s="462"/>
      <c r="DSU753" s="462"/>
      <c r="DSV753" s="462"/>
      <c r="DSW753" s="462"/>
      <c r="DSX753" s="462"/>
      <c r="DSY753" s="462"/>
      <c r="DSZ753" s="462"/>
      <c r="DTA753" s="462"/>
      <c r="DTB753" s="462"/>
      <c r="DTC753" s="462"/>
      <c r="DTD753" s="462"/>
      <c r="DTE753" s="462"/>
      <c r="DTF753" s="462"/>
      <c r="DTG753" s="462"/>
      <c r="DTH753" s="462"/>
      <c r="DTI753" s="462"/>
      <c r="DTJ753" s="462"/>
      <c r="DTK753" s="462"/>
      <c r="DTL753" s="462"/>
      <c r="DTM753" s="462"/>
      <c r="DTN753" s="462"/>
      <c r="DTO753" s="462"/>
      <c r="DTP753" s="462"/>
      <c r="DTQ753" s="462"/>
      <c r="DTR753" s="462"/>
      <c r="DTS753" s="462"/>
      <c r="DTT753" s="462"/>
      <c r="DTU753" s="462"/>
      <c r="DTV753" s="462"/>
      <c r="DTW753" s="462"/>
      <c r="DTX753" s="462"/>
      <c r="DTY753" s="462"/>
      <c r="DTZ753" s="462"/>
      <c r="DUA753" s="462"/>
      <c r="DUB753" s="462"/>
      <c r="DUC753" s="462"/>
      <c r="DUD753" s="462"/>
      <c r="DUE753" s="462"/>
      <c r="DUF753" s="462"/>
      <c r="DUG753" s="462"/>
      <c r="DUH753" s="462"/>
      <c r="DUI753" s="462"/>
      <c r="DUJ753" s="462"/>
      <c r="DUK753" s="462"/>
      <c r="DUL753" s="462"/>
      <c r="DUM753" s="462"/>
      <c r="DUN753" s="462"/>
      <c r="DUO753" s="462"/>
      <c r="DUP753" s="462"/>
      <c r="DUQ753" s="462"/>
      <c r="DUR753" s="462"/>
      <c r="DUS753" s="462"/>
      <c r="DUT753" s="462"/>
      <c r="DUU753" s="462"/>
      <c r="DUV753" s="462"/>
      <c r="DUW753" s="462"/>
      <c r="DUX753" s="462"/>
      <c r="DUY753" s="462"/>
      <c r="DUZ753" s="462"/>
      <c r="DVA753" s="462"/>
      <c r="DVB753" s="462"/>
      <c r="DVC753" s="462"/>
      <c r="DVD753" s="462"/>
      <c r="DVE753" s="462"/>
      <c r="DVF753" s="462"/>
      <c r="DVG753" s="462"/>
      <c r="DVH753" s="462"/>
      <c r="DVI753" s="462"/>
      <c r="DVJ753" s="462"/>
      <c r="DVK753" s="462"/>
      <c r="DVL753" s="462"/>
      <c r="DVM753" s="462"/>
      <c r="DVN753" s="462"/>
      <c r="DVO753" s="462"/>
      <c r="DVP753" s="462"/>
      <c r="DVQ753" s="462"/>
      <c r="DVR753" s="462"/>
      <c r="DVS753" s="462"/>
      <c r="DVT753" s="462"/>
      <c r="DVU753" s="462"/>
      <c r="DVV753" s="462"/>
      <c r="DVW753" s="462"/>
      <c r="DVX753" s="462"/>
      <c r="DVY753" s="462"/>
      <c r="DVZ753" s="462"/>
      <c r="DWA753" s="462"/>
      <c r="DWB753" s="462"/>
      <c r="DWC753" s="462"/>
      <c r="DWD753" s="462"/>
      <c r="DWE753" s="462"/>
      <c r="DWF753" s="462"/>
      <c r="DWG753" s="462"/>
      <c r="DWH753" s="462"/>
      <c r="DWI753" s="462"/>
      <c r="DWJ753" s="462"/>
      <c r="DWK753" s="462"/>
      <c r="DWL753" s="462"/>
      <c r="DWM753" s="462"/>
      <c r="DWN753" s="462"/>
      <c r="DWO753" s="462"/>
      <c r="DWP753" s="462"/>
      <c r="DWQ753" s="462"/>
      <c r="DWR753" s="462"/>
      <c r="DWS753" s="462"/>
      <c r="DWT753" s="462"/>
      <c r="DWU753" s="462"/>
      <c r="DWV753" s="462"/>
      <c r="DWW753" s="462"/>
      <c r="DWX753" s="462"/>
      <c r="DWY753" s="462"/>
      <c r="DWZ753" s="462"/>
      <c r="DXA753" s="462"/>
      <c r="DXB753" s="462"/>
      <c r="DXC753" s="462"/>
      <c r="DXD753" s="462"/>
      <c r="DXE753" s="462"/>
      <c r="DXF753" s="462"/>
      <c r="DXG753" s="462"/>
      <c r="DXH753" s="462"/>
      <c r="DXI753" s="462"/>
      <c r="DXJ753" s="462"/>
      <c r="DXK753" s="462"/>
      <c r="DXL753" s="462"/>
      <c r="DXM753" s="462"/>
      <c r="DXN753" s="462"/>
      <c r="DXO753" s="462"/>
      <c r="DXP753" s="462"/>
      <c r="DXQ753" s="462"/>
      <c r="DXR753" s="462"/>
      <c r="DXS753" s="462"/>
      <c r="DXT753" s="462"/>
      <c r="DXU753" s="462"/>
      <c r="DXV753" s="462"/>
      <c r="DXW753" s="462"/>
      <c r="DXX753" s="462"/>
      <c r="DXY753" s="462"/>
      <c r="DXZ753" s="462"/>
      <c r="DYA753" s="462"/>
      <c r="DYB753" s="462"/>
      <c r="DYC753" s="462"/>
      <c r="DYD753" s="462"/>
      <c r="DYE753" s="462"/>
      <c r="DYF753" s="462"/>
      <c r="DYG753" s="462"/>
      <c r="DYH753" s="462"/>
      <c r="DYI753" s="462"/>
      <c r="DYJ753" s="462"/>
      <c r="DYK753" s="462"/>
      <c r="DYL753" s="462"/>
      <c r="DYM753" s="462"/>
      <c r="DYN753" s="462"/>
      <c r="DYO753" s="462"/>
      <c r="DYP753" s="462"/>
      <c r="DYQ753" s="462"/>
      <c r="DYR753" s="462"/>
      <c r="DYS753" s="462"/>
      <c r="DYT753" s="462"/>
      <c r="DYU753" s="462"/>
      <c r="DYV753" s="462"/>
      <c r="DYW753" s="462"/>
      <c r="DYX753" s="462"/>
      <c r="DYY753" s="462"/>
      <c r="DYZ753" s="462"/>
      <c r="DZA753" s="462"/>
      <c r="DZB753" s="462"/>
      <c r="DZC753" s="462"/>
      <c r="DZD753" s="462"/>
      <c r="DZE753" s="462"/>
      <c r="DZF753" s="462"/>
      <c r="DZG753" s="462"/>
      <c r="DZH753" s="462"/>
      <c r="DZI753" s="462"/>
      <c r="DZJ753" s="462"/>
      <c r="DZK753" s="462"/>
      <c r="DZL753" s="462"/>
      <c r="DZM753" s="462"/>
      <c r="DZN753" s="462"/>
      <c r="DZO753" s="462"/>
      <c r="DZP753" s="462"/>
      <c r="DZQ753" s="462"/>
      <c r="DZR753" s="462"/>
      <c r="DZS753" s="462"/>
      <c r="DZT753" s="462"/>
      <c r="DZU753" s="462"/>
      <c r="DZV753" s="462"/>
      <c r="DZW753" s="462"/>
      <c r="DZX753" s="462"/>
      <c r="DZY753" s="462"/>
      <c r="DZZ753" s="462"/>
      <c r="EAA753" s="462"/>
      <c r="EAB753" s="462"/>
      <c r="EAC753" s="462"/>
      <c r="EAD753" s="462"/>
      <c r="EAE753" s="462"/>
      <c r="EAF753" s="462"/>
      <c r="EAG753" s="462"/>
      <c r="EAH753" s="462"/>
      <c r="EAI753" s="462"/>
      <c r="EAJ753" s="462"/>
      <c r="EAK753" s="462"/>
      <c r="EAL753" s="462"/>
      <c r="EAM753" s="462"/>
      <c r="EAN753" s="462"/>
      <c r="EAO753" s="462"/>
      <c r="EAP753" s="462"/>
      <c r="EAQ753" s="462"/>
      <c r="EAR753" s="462"/>
      <c r="EAS753" s="462"/>
      <c r="EAT753" s="462"/>
      <c r="EAU753" s="462"/>
      <c r="EAV753" s="462"/>
      <c r="EAW753" s="462"/>
      <c r="EAX753" s="462"/>
      <c r="EAY753" s="462"/>
      <c r="EAZ753" s="462"/>
      <c r="EBA753" s="462"/>
      <c r="EBB753" s="462"/>
      <c r="EBC753" s="462"/>
      <c r="EBD753" s="462"/>
      <c r="EBE753" s="462"/>
      <c r="EBF753" s="462"/>
      <c r="EBG753" s="462"/>
      <c r="EBH753" s="462"/>
      <c r="EBI753" s="462"/>
      <c r="EBJ753" s="462"/>
      <c r="EBK753" s="462"/>
      <c r="EBL753" s="462"/>
      <c r="EBM753" s="462"/>
      <c r="EBN753" s="462"/>
      <c r="EBO753" s="462"/>
      <c r="EBP753" s="462"/>
      <c r="EBQ753" s="462"/>
      <c r="EBR753" s="462"/>
      <c r="EBS753" s="462"/>
      <c r="EBT753" s="462"/>
      <c r="EBU753" s="462"/>
      <c r="EBV753" s="462"/>
      <c r="EBW753" s="462"/>
      <c r="EBX753" s="462"/>
      <c r="EBY753" s="462"/>
      <c r="EBZ753" s="462"/>
      <c r="ECA753" s="462"/>
      <c r="ECB753" s="462"/>
      <c r="ECC753" s="462"/>
      <c r="ECD753" s="462"/>
      <c r="ECE753" s="462"/>
      <c r="ECF753" s="462"/>
      <c r="ECG753" s="462"/>
      <c r="ECH753" s="462"/>
      <c r="ECI753" s="462"/>
      <c r="ECJ753" s="462"/>
      <c r="ECK753" s="462"/>
      <c r="ECL753" s="462"/>
      <c r="ECM753" s="462"/>
      <c r="ECN753" s="462"/>
      <c r="ECO753" s="462"/>
      <c r="ECP753" s="462"/>
      <c r="ECQ753" s="462"/>
      <c r="ECR753" s="462"/>
      <c r="ECS753" s="462"/>
      <c r="ECT753" s="462"/>
      <c r="ECU753" s="462"/>
      <c r="ECV753" s="462"/>
      <c r="ECW753" s="462"/>
      <c r="ECX753" s="462"/>
      <c r="ECY753" s="462"/>
      <c r="ECZ753" s="462"/>
      <c r="EDA753" s="462"/>
      <c r="EDB753" s="462"/>
      <c r="EDC753" s="462"/>
      <c r="EDD753" s="462"/>
      <c r="EDE753" s="462"/>
      <c r="EDF753" s="462"/>
      <c r="EDG753" s="462"/>
      <c r="EDH753" s="462"/>
      <c r="EDI753" s="462"/>
      <c r="EDJ753" s="462"/>
      <c r="EDK753" s="462"/>
      <c r="EDL753" s="462"/>
      <c r="EDM753" s="462"/>
      <c r="EDN753" s="462"/>
      <c r="EDO753" s="462"/>
      <c r="EDP753" s="462"/>
      <c r="EDQ753" s="462"/>
      <c r="EDR753" s="462"/>
      <c r="EDS753" s="462"/>
      <c r="EDT753" s="462"/>
      <c r="EDU753" s="462"/>
      <c r="EDV753" s="462"/>
      <c r="EDW753" s="462"/>
      <c r="EDX753" s="462"/>
      <c r="EDY753" s="462"/>
      <c r="EDZ753" s="462"/>
      <c r="EEA753" s="462"/>
      <c r="EEB753" s="462"/>
      <c r="EEC753" s="462"/>
      <c r="EED753" s="462"/>
      <c r="EEE753" s="462"/>
      <c r="EEF753" s="462"/>
      <c r="EEG753" s="462"/>
      <c r="EEH753" s="462"/>
      <c r="EEI753" s="462"/>
      <c r="EEJ753" s="462"/>
      <c r="EEK753" s="462"/>
      <c r="EEL753" s="462"/>
      <c r="EEM753" s="462"/>
      <c r="EEN753" s="462"/>
      <c r="EEO753" s="462"/>
      <c r="EEP753" s="462"/>
      <c r="EEQ753" s="462"/>
      <c r="EER753" s="462"/>
      <c r="EES753" s="462"/>
      <c r="EET753" s="462"/>
      <c r="EEU753" s="462"/>
      <c r="EEV753" s="462"/>
      <c r="EEW753" s="462"/>
      <c r="EEX753" s="462"/>
      <c r="EEY753" s="462"/>
      <c r="EEZ753" s="462"/>
      <c r="EFA753" s="462"/>
      <c r="EFB753" s="462"/>
      <c r="EFC753" s="462"/>
      <c r="EFD753" s="462"/>
      <c r="EFE753" s="462"/>
      <c r="EFF753" s="462"/>
      <c r="EFG753" s="462"/>
      <c r="EFH753" s="462"/>
      <c r="EFI753" s="462"/>
      <c r="EFJ753" s="462"/>
      <c r="EFK753" s="462"/>
      <c r="EFL753" s="462"/>
      <c r="EFM753" s="462"/>
      <c r="EFN753" s="462"/>
      <c r="EFO753" s="462"/>
      <c r="EFP753" s="462"/>
      <c r="EFQ753" s="462"/>
      <c r="EFR753" s="462"/>
      <c r="EFS753" s="462"/>
      <c r="EFT753" s="462"/>
      <c r="EFU753" s="462"/>
      <c r="EFV753" s="462"/>
      <c r="EFW753" s="462"/>
      <c r="EFX753" s="462"/>
      <c r="EFY753" s="462"/>
      <c r="EFZ753" s="462"/>
      <c r="EGA753" s="462"/>
      <c r="EGB753" s="462"/>
      <c r="EGC753" s="462"/>
      <c r="EGD753" s="462"/>
      <c r="EGE753" s="462"/>
      <c r="EGF753" s="462"/>
      <c r="EGG753" s="462"/>
      <c r="EGH753" s="462"/>
      <c r="EGI753" s="462"/>
      <c r="EGJ753" s="462"/>
      <c r="EGK753" s="462"/>
      <c r="EGL753" s="462"/>
      <c r="EGM753" s="462"/>
      <c r="EGN753" s="462"/>
      <c r="EGO753" s="462"/>
      <c r="EGP753" s="462"/>
      <c r="EGQ753" s="462"/>
      <c r="EGR753" s="462"/>
      <c r="EGS753" s="462"/>
      <c r="EGT753" s="462"/>
      <c r="EGU753" s="462"/>
      <c r="EGV753" s="462"/>
      <c r="EGW753" s="462"/>
      <c r="EGX753" s="462"/>
      <c r="EGY753" s="462"/>
      <c r="EGZ753" s="462"/>
      <c r="EHA753" s="462"/>
      <c r="EHB753" s="462"/>
      <c r="EHC753" s="462"/>
      <c r="EHD753" s="462"/>
      <c r="EHE753" s="462"/>
      <c r="EHF753" s="462"/>
      <c r="EHG753" s="462"/>
      <c r="EHH753" s="462"/>
      <c r="EHI753" s="462"/>
      <c r="EHJ753" s="462"/>
      <c r="EHK753" s="462"/>
      <c r="EHL753" s="462"/>
      <c r="EHM753" s="462"/>
      <c r="EHN753" s="462"/>
      <c r="EHO753" s="462"/>
      <c r="EHP753" s="462"/>
      <c r="EHQ753" s="462"/>
      <c r="EHR753" s="462"/>
      <c r="EHS753" s="462"/>
      <c r="EHT753" s="462"/>
      <c r="EHU753" s="462"/>
      <c r="EHV753" s="462"/>
      <c r="EHW753" s="462"/>
      <c r="EHX753" s="462"/>
      <c r="EHY753" s="462"/>
      <c r="EHZ753" s="462"/>
      <c r="EIA753" s="462"/>
      <c r="EIB753" s="462"/>
      <c r="EIC753" s="462"/>
      <c r="EID753" s="462"/>
      <c r="EIE753" s="462"/>
      <c r="EIF753" s="462"/>
      <c r="EIG753" s="462"/>
      <c r="EIH753" s="462"/>
      <c r="EII753" s="462"/>
      <c r="EIJ753" s="462"/>
      <c r="EIK753" s="462"/>
      <c r="EIL753" s="462"/>
      <c r="EIM753" s="462"/>
      <c r="EIN753" s="462"/>
      <c r="EIO753" s="462"/>
      <c r="EIP753" s="462"/>
      <c r="EIQ753" s="462"/>
      <c r="EIR753" s="462"/>
      <c r="EIS753" s="462"/>
      <c r="EIT753" s="462"/>
      <c r="EIU753" s="462"/>
      <c r="EIV753" s="462"/>
      <c r="EIW753" s="462"/>
      <c r="EIX753" s="462"/>
      <c r="EIY753" s="462"/>
      <c r="EIZ753" s="462"/>
      <c r="EJA753" s="462"/>
      <c r="EJB753" s="462"/>
      <c r="EJC753" s="462"/>
      <c r="EJD753" s="462"/>
      <c r="EJE753" s="462"/>
      <c r="EJF753" s="462"/>
      <c r="EJG753" s="462"/>
      <c r="EJH753" s="462"/>
      <c r="EJI753" s="462"/>
      <c r="EJJ753" s="462"/>
      <c r="EJK753" s="462"/>
      <c r="EJL753" s="462"/>
      <c r="EJM753" s="462"/>
      <c r="EJN753" s="462"/>
      <c r="EJO753" s="462"/>
      <c r="EJP753" s="462"/>
      <c r="EJQ753" s="462"/>
      <c r="EJR753" s="462"/>
      <c r="EJS753" s="462"/>
      <c r="EJT753" s="462"/>
      <c r="EJU753" s="462"/>
      <c r="EJV753" s="462"/>
      <c r="EJW753" s="462"/>
      <c r="EJX753" s="462"/>
      <c r="EJY753" s="462"/>
      <c r="EJZ753" s="462"/>
      <c r="EKA753" s="462"/>
      <c r="EKB753" s="462"/>
      <c r="EKC753" s="462"/>
      <c r="EKD753" s="462"/>
      <c r="EKE753" s="462"/>
      <c r="EKF753" s="462"/>
      <c r="EKG753" s="462"/>
      <c r="EKH753" s="462"/>
      <c r="EKI753" s="462"/>
      <c r="EKJ753" s="462"/>
      <c r="EKK753" s="462"/>
      <c r="EKL753" s="462"/>
      <c r="EKM753" s="462"/>
      <c r="EKN753" s="462"/>
      <c r="EKO753" s="462"/>
      <c r="EKP753" s="462"/>
      <c r="EKQ753" s="462"/>
      <c r="EKR753" s="462"/>
      <c r="EKS753" s="462"/>
      <c r="EKT753" s="462"/>
      <c r="EKU753" s="462"/>
      <c r="EKV753" s="462"/>
      <c r="EKW753" s="462"/>
      <c r="EKX753" s="462"/>
      <c r="EKY753" s="462"/>
      <c r="EKZ753" s="462"/>
      <c r="ELA753" s="462"/>
      <c r="ELB753" s="462"/>
      <c r="ELC753" s="462"/>
      <c r="ELD753" s="462"/>
      <c r="ELE753" s="462"/>
      <c r="ELF753" s="462"/>
      <c r="ELG753" s="462"/>
      <c r="ELH753" s="462"/>
      <c r="ELI753" s="462"/>
      <c r="ELJ753" s="462"/>
      <c r="ELK753" s="462"/>
      <c r="ELL753" s="462"/>
      <c r="ELM753" s="462"/>
      <c r="ELN753" s="462"/>
      <c r="ELO753" s="462"/>
      <c r="ELP753" s="462"/>
      <c r="ELQ753" s="462"/>
      <c r="ELR753" s="462"/>
      <c r="ELS753" s="462"/>
      <c r="ELT753" s="462"/>
      <c r="ELU753" s="462"/>
      <c r="ELV753" s="462"/>
      <c r="ELW753" s="462"/>
      <c r="ELX753" s="462"/>
      <c r="ELY753" s="462"/>
      <c r="ELZ753" s="462"/>
      <c r="EMA753" s="462"/>
      <c r="EMB753" s="462"/>
      <c r="EMC753" s="462"/>
      <c r="EMD753" s="462"/>
      <c r="EME753" s="462"/>
      <c r="EMF753" s="462"/>
      <c r="EMG753" s="462"/>
      <c r="EMH753" s="462"/>
      <c r="EMI753" s="462"/>
      <c r="EMJ753" s="462"/>
      <c r="EMK753" s="462"/>
      <c r="EML753" s="462"/>
      <c r="EMM753" s="462"/>
      <c r="EMN753" s="462"/>
      <c r="EMO753" s="462"/>
      <c r="EMP753" s="462"/>
      <c r="EMQ753" s="462"/>
      <c r="EMR753" s="462"/>
      <c r="EMS753" s="462"/>
      <c r="EMT753" s="462"/>
      <c r="EMU753" s="462"/>
      <c r="EMV753" s="462"/>
      <c r="EMW753" s="462"/>
      <c r="EMX753" s="462"/>
      <c r="EMY753" s="462"/>
      <c r="EMZ753" s="462"/>
      <c r="ENA753" s="462"/>
      <c r="ENB753" s="462"/>
      <c r="ENC753" s="462"/>
      <c r="END753" s="462"/>
      <c r="ENE753" s="462"/>
      <c r="ENF753" s="462"/>
      <c r="ENG753" s="462"/>
      <c r="ENH753" s="462"/>
      <c r="ENI753" s="462"/>
      <c r="ENJ753" s="462"/>
      <c r="ENK753" s="462"/>
      <c r="ENL753" s="462"/>
      <c r="ENM753" s="462"/>
      <c r="ENN753" s="462"/>
      <c r="ENO753" s="462"/>
      <c r="ENP753" s="462"/>
      <c r="ENQ753" s="462"/>
      <c r="ENR753" s="462"/>
      <c r="ENS753" s="462"/>
      <c r="ENT753" s="462"/>
      <c r="ENU753" s="462"/>
      <c r="ENV753" s="462"/>
      <c r="ENW753" s="462"/>
      <c r="ENX753" s="462"/>
      <c r="ENY753" s="462"/>
      <c r="ENZ753" s="462"/>
      <c r="EOA753" s="462"/>
      <c r="EOB753" s="462"/>
      <c r="EOC753" s="462"/>
      <c r="EOD753" s="462"/>
      <c r="EOE753" s="462"/>
      <c r="EOF753" s="462"/>
      <c r="EOG753" s="462"/>
      <c r="EOH753" s="462"/>
      <c r="EOI753" s="462"/>
      <c r="EOJ753" s="462"/>
      <c r="EOK753" s="462"/>
      <c r="EOL753" s="462"/>
      <c r="EOM753" s="462"/>
      <c r="EON753" s="462"/>
      <c r="EOO753" s="462"/>
      <c r="EOP753" s="462"/>
      <c r="EOQ753" s="462"/>
      <c r="EOR753" s="462"/>
      <c r="EOS753" s="462"/>
      <c r="EOT753" s="462"/>
      <c r="EOU753" s="462"/>
      <c r="EOV753" s="462"/>
      <c r="EOW753" s="462"/>
      <c r="EOX753" s="462"/>
      <c r="EOY753" s="462"/>
      <c r="EOZ753" s="462"/>
      <c r="EPA753" s="462"/>
      <c r="EPB753" s="462"/>
      <c r="EPC753" s="462"/>
      <c r="EPD753" s="462"/>
      <c r="EPE753" s="462"/>
      <c r="EPF753" s="462"/>
      <c r="EPG753" s="462"/>
      <c r="EPH753" s="462"/>
      <c r="EPI753" s="462"/>
      <c r="EPJ753" s="462"/>
      <c r="EPK753" s="462"/>
      <c r="EPL753" s="462"/>
      <c r="EPM753" s="462"/>
      <c r="EPN753" s="462"/>
      <c r="EPO753" s="462"/>
      <c r="EPP753" s="462"/>
      <c r="EPQ753" s="462"/>
      <c r="EPR753" s="462"/>
      <c r="EPS753" s="462"/>
      <c r="EPT753" s="462"/>
      <c r="EPU753" s="462"/>
      <c r="EPV753" s="462"/>
      <c r="EPW753" s="462"/>
      <c r="EPX753" s="462"/>
      <c r="EPY753" s="462"/>
      <c r="EPZ753" s="462"/>
      <c r="EQA753" s="462"/>
      <c r="EQB753" s="462"/>
      <c r="EQC753" s="462"/>
      <c r="EQD753" s="462"/>
      <c r="EQE753" s="462"/>
      <c r="EQF753" s="462"/>
      <c r="EQG753" s="462"/>
      <c r="EQH753" s="462"/>
      <c r="EQI753" s="462"/>
      <c r="EQJ753" s="462"/>
      <c r="EQK753" s="462"/>
      <c r="EQL753" s="462"/>
      <c r="EQM753" s="462"/>
      <c r="EQN753" s="462"/>
      <c r="EQO753" s="462"/>
      <c r="EQP753" s="462"/>
      <c r="EQQ753" s="462"/>
      <c r="EQR753" s="462"/>
      <c r="EQS753" s="462"/>
      <c r="EQT753" s="462"/>
      <c r="EQU753" s="462"/>
      <c r="EQV753" s="462"/>
      <c r="EQW753" s="462"/>
      <c r="EQX753" s="462"/>
      <c r="EQY753" s="462"/>
      <c r="EQZ753" s="462"/>
      <c r="ERA753" s="462"/>
      <c r="ERB753" s="462"/>
      <c r="ERC753" s="462"/>
      <c r="ERD753" s="462"/>
      <c r="ERE753" s="462"/>
      <c r="ERF753" s="462"/>
      <c r="ERG753" s="462"/>
      <c r="ERH753" s="462"/>
      <c r="ERI753" s="462"/>
      <c r="ERJ753" s="462"/>
      <c r="ERK753" s="462"/>
      <c r="ERL753" s="462"/>
      <c r="ERM753" s="462"/>
      <c r="ERN753" s="462"/>
      <c r="ERO753" s="462"/>
      <c r="ERP753" s="462"/>
      <c r="ERQ753" s="462"/>
      <c r="ERR753" s="462"/>
      <c r="ERS753" s="462"/>
      <c r="ERT753" s="462"/>
      <c r="ERU753" s="462"/>
      <c r="ERV753" s="462"/>
      <c r="ERW753" s="462"/>
      <c r="ERX753" s="462"/>
      <c r="ERY753" s="462"/>
      <c r="ERZ753" s="462"/>
      <c r="ESA753" s="462"/>
      <c r="ESB753" s="462"/>
      <c r="ESC753" s="462"/>
      <c r="ESD753" s="462"/>
      <c r="ESE753" s="462"/>
      <c r="ESF753" s="462"/>
      <c r="ESG753" s="462"/>
      <c r="ESH753" s="462"/>
      <c r="ESI753" s="462"/>
      <c r="ESJ753" s="462"/>
      <c r="ESK753" s="462"/>
      <c r="ESL753" s="462"/>
      <c r="ESM753" s="462"/>
      <c r="ESN753" s="462"/>
      <c r="ESO753" s="462"/>
      <c r="ESP753" s="462"/>
      <c r="ESQ753" s="462"/>
      <c r="ESR753" s="462"/>
      <c r="ESS753" s="462"/>
      <c r="EST753" s="462"/>
      <c r="ESU753" s="462"/>
      <c r="ESV753" s="462"/>
      <c r="ESW753" s="462"/>
      <c r="ESX753" s="462"/>
      <c r="ESY753" s="462"/>
      <c r="ESZ753" s="462"/>
      <c r="ETA753" s="462"/>
      <c r="ETB753" s="462"/>
      <c r="ETC753" s="462"/>
      <c r="ETD753" s="462"/>
      <c r="ETE753" s="462"/>
      <c r="ETF753" s="462"/>
      <c r="ETG753" s="462"/>
      <c r="ETH753" s="462"/>
      <c r="ETI753" s="462"/>
      <c r="ETJ753" s="462"/>
      <c r="ETK753" s="462"/>
      <c r="ETL753" s="462"/>
      <c r="ETM753" s="462"/>
      <c r="ETN753" s="462"/>
      <c r="ETO753" s="462"/>
      <c r="ETP753" s="462"/>
      <c r="ETQ753" s="462"/>
      <c r="ETR753" s="462"/>
      <c r="ETS753" s="462"/>
      <c r="ETT753" s="462"/>
      <c r="ETU753" s="462"/>
      <c r="ETV753" s="462"/>
      <c r="ETW753" s="462"/>
      <c r="ETX753" s="462"/>
      <c r="ETY753" s="462"/>
      <c r="ETZ753" s="462"/>
      <c r="EUA753" s="462"/>
      <c r="EUB753" s="462"/>
      <c r="EUC753" s="462"/>
      <c r="EUD753" s="462"/>
      <c r="EUE753" s="462"/>
      <c r="EUF753" s="462"/>
      <c r="EUG753" s="462"/>
      <c r="EUH753" s="462"/>
      <c r="EUI753" s="462"/>
      <c r="EUJ753" s="462"/>
      <c r="EUK753" s="462"/>
      <c r="EUL753" s="462"/>
      <c r="EUM753" s="462"/>
      <c r="EUN753" s="462"/>
      <c r="EUO753" s="462"/>
      <c r="EUP753" s="462"/>
      <c r="EUQ753" s="462"/>
      <c r="EUR753" s="462"/>
      <c r="EUS753" s="462"/>
      <c r="EUT753" s="462"/>
      <c r="EUU753" s="462"/>
      <c r="EUV753" s="462"/>
      <c r="EUW753" s="462"/>
      <c r="EUX753" s="462"/>
      <c r="EUY753" s="462"/>
      <c r="EUZ753" s="462"/>
      <c r="EVA753" s="462"/>
      <c r="EVB753" s="462"/>
      <c r="EVC753" s="462"/>
      <c r="EVD753" s="462"/>
      <c r="EVE753" s="462"/>
      <c r="EVF753" s="462"/>
      <c r="EVG753" s="462"/>
      <c r="EVH753" s="462"/>
      <c r="EVI753" s="462"/>
      <c r="EVJ753" s="462"/>
      <c r="EVK753" s="462"/>
      <c r="EVL753" s="462"/>
      <c r="EVM753" s="462"/>
      <c r="EVN753" s="462"/>
      <c r="EVO753" s="462"/>
      <c r="EVP753" s="462"/>
      <c r="EVQ753" s="462"/>
      <c r="EVR753" s="462"/>
      <c r="EVS753" s="462"/>
      <c r="EVT753" s="462"/>
      <c r="EVU753" s="462"/>
      <c r="EVV753" s="462"/>
      <c r="EVW753" s="462"/>
      <c r="EVX753" s="462"/>
      <c r="EVY753" s="462"/>
      <c r="EVZ753" s="462"/>
      <c r="EWA753" s="462"/>
      <c r="EWB753" s="462"/>
      <c r="EWC753" s="462"/>
      <c r="EWD753" s="462"/>
      <c r="EWE753" s="462"/>
      <c r="EWF753" s="462"/>
      <c r="EWG753" s="462"/>
      <c r="EWH753" s="462"/>
      <c r="EWI753" s="462"/>
      <c r="EWJ753" s="462"/>
      <c r="EWK753" s="462"/>
      <c r="EWL753" s="462"/>
      <c r="EWM753" s="462"/>
      <c r="EWN753" s="462"/>
      <c r="EWO753" s="462"/>
      <c r="EWP753" s="462"/>
      <c r="EWQ753" s="462"/>
      <c r="EWR753" s="462"/>
      <c r="EWS753" s="462"/>
      <c r="EWT753" s="462"/>
      <c r="EWU753" s="462"/>
      <c r="EWV753" s="462"/>
      <c r="EWW753" s="462"/>
      <c r="EWX753" s="462"/>
      <c r="EWY753" s="462"/>
      <c r="EWZ753" s="462"/>
      <c r="EXA753" s="462"/>
      <c r="EXB753" s="462"/>
      <c r="EXC753" s="462"/>
      <c r="EXD753" s="462"/>
      <c r="EXE753" s="462"/>
      <c r="EXF753" s="462"/>
      <c r="EXG753" s="462"/>
      <c r="EXH753" s="462"/>
      <c r="EXI753" s="462"/>
      <c r="EXJ753" s="462"/>
      <c r="EXK753" s="462"/>
      <c r="EXL753" s="462"/>
      <c r="EXM753" s="462"/>
      <c r="EXN753" s="462"/>
      <c r="EXO753" s="462"/>
      <c r="EXP753" s="462"/>
      <c r="EXQ753" s="462"/>
      <c r="EXR753" s="462"/>
      <c r="EXS753" s="462"/>
      <c r="EXT753" s="462"/>
      <c r="EXU753" s="462"/>
      <c r="EXV753" s="462"/>
      <c r="EXW753" s="462"/>
      <c r="EXX753" s="462"/>
      <c r="EXY753" s="462"/>
      <c r="EXZ753" s="462"/>
      <c r="EYA753" s="462"/>
      <c r="EYB753" s="462"/>
      <c r="EYC753" s="462"/>
      <c r="EYD753" s="462"/>
      <c r="EYE753" s="462"/>
      <c r="EYF753" s="462"/>
      <c r="EYG753" s="462"/>
      <c r="EYH753" s="462"/>
      <c r="EYI753" s="462"/>
      <c r="EYJ753" s="462"/>
      <c r="EYK753" s="462"/>
      <c r="EYL753" s="462"/>
      <c r="EYM753" s="462"/>
      <c r="EYN753" s="462"/>
      <c r="EYO753" s="462"/>
      <c r="EYP753" s="462"/>
      <c r="EYQ753" s="462"/>
      <c r="EYR753" s="462"/>
      <c r="EYS753" s="462"/>
      <c r="EYT753" s="462"/>
      <c r="EYU753" s="462"/>
      <c r="EYV753" s="462"/>
      <c r="EYW753" s="462"/>
      <c r="EYX753" s="462"/>
      <c r="EYY753" s="462"/>
      <c r="EYZ753" s="462"/>
      <c r="EZA753" s="462"/>
      <c r="EZB753" s="462"/>
      <c r="EZC753" s="462"/>
      <c r="EZD753" s="462"/>
      <c r="EZE753" s="462"/>
      <c r="EZF753" s="462"/>
      <c r="EZG753" s="462"/>
      <c r="EZH753" s="462"/>
      <c r="EZI753" s="462"/>
      <c r="EZJ753" s="462"/>
      <c r="EZK753" s="462"/>
      <c r="EZL753" s="462"/>
      <c r="EZM753" s="462"/>
      <c r="EZN753" s="462"/>
      <c r="EZO753" s="462"/>
      <c r="EZP753" s="462"/>
      <c r="EZQ753" s="462"/>
      <c r="EZR753" s="462"/>
      <c r="EZS753" s="462"/>
      <c r="EZT753" s="462"/>
      <c r="EZU753" s="462"/>
      <c r="EZV753" s="462"/>
      <c r="EZW753" s="462"/>
      <c r="EZX753" s="462"/>
      <c r="EZY753" s="462"/>
      <c r="EZZ753" s="462"/>
      <c r="FAA753" s="462"/>
      <c r="FAB753" s="462"/>
      <c r="FAC753" s="462"/>
      <c r="FAD753" s="462"/>
      <c r="FAE753" s="462"/>
      <c r="FAF753" s="462"/>
      <c r="FAG753" s="462"/>
      <c r="FAH753" s="462"/>
      <c r="FAI753" s="462"/>
      <c r="FAJ753" s="462"/>
      <c r="FAK753" s="462"/>
      <c r="FAL753" s="462"/>
      <c r="FAM753" s="462"/>
      <c r="FAN753" s="462"/>
      <c r="FAO753" s="462"/>
      <c r="FAP753" s="462"/>
      <c r="FAQ753" s="462"/>
      <c r="FAR753" s="462"/>
      <c r="FAS753" s="462"/>
      <c r="FAT753" s="462"/>
      <c r="FAU753" s="462"/>
      <c r="FAV753" s="462"/>
      <c r="FAW753" s="462"/>
      <c r="FAX753" s="462"/>
      <c r="FAY753" s="462"/>
      <c r="FAZ753" s="462"/>
      <c r="FBA753" s="462"/>
      <c r="FBB753" s="462"/>
      <c r="FBC753" s="462"/>
      <c r="FBD753" s="462"/>
      <c r="FBE753" s="462"/>
      <c r="FBF753" s="462"/>
      <c r="FBG753" s="462"/>
      <c r="FBH753" s="462"/>
      <c r="FBI753" s="462"/>
      <c r="FBJ753" s="462"/>
      <c r="FBK753" s="462"/>
      <c r="FBL753" s="462"/>
      <c r="FBM753" s="462"/>
      <c r="FBN753" s="462"/>
      <c r="FBO753" s="462"/>
      <c r="FBP753" s="462"/>
      <c r="FBQ753" s="462"/>
      <c r="FBR753" s="462"/>
      <c r="FBS753" s="462"/>
      <c r="FBT753" s="462"/>
      <c r="FBU753" s="462"/>
      <c r="FBV753" s="462"/>
      <c r="FBW753" s="462"/>
      <c r="FBX753" s="462"/>
      <c r="FBY753" s="462"/>
      <c r="FBZ753" s="462"/>
      <c r="FCA753" s="462"/>
      <c r="FCB753" s="462"/>
      <c r="FCC753" s="462"/>
      <c r="FCD753" s="462"/>
      <c r="FCE753" s="462"/>
      <c r="FCF753" s="462"/>
      <c r="FCG753" s="462"/>
      <c r="FCH753" s="462"/>
      <c r="FCI753" s="462"/>
      <c r="FCJ753" s="462"/>
      <c r="FCK753" s="462"/>
      <c r="FCL753" s="462"/>
      <c r="FCM753" s="462"/>
      <c r="FCN753" s="462"/>
      <c r="FCO753" s="462"/>
      <c r="FCP753" s="462"/>
      <c r="FCQ753" s="462"/>
      <c r="FCR753" s="462"/>
      <c r="FCS753" s="462"/>
      <c r="FCT753" s="462"/>
      <c r="FCU753" s="462"/>
      <c r="FCV753" s="462"/>
      <c r="FCW753" s="462"/>
      <c r="FCX753" s="462"/>
      <c r="FCY753" s="462"/>
      <c r="FCZ753" s="462"/>
      <c r="FDA753" s="462"/>
      <c r="FDB753" s="462"/>
      <c r="FDC753" s="462"/>
      <c r="FDD753" s="462"/>
      <c r="FDE753" s="462"/>
      <c r="FDF753" s="462"/>
      <c r="FDG753" s="462"/>
      <c r="FDH753" s="462"/>
      <c r="FDI753" s="462"/>
      <c r="FDJ753" s="462"/>
      <c r="FDK753" s="462"/>
      <c r="FDL753" s="462"/>
      <c r="FDM753" s="462"/>
      <c r="FDN753" s="462"/>
      <c r="FDO753" s="462"/>
      <c r="FDP753" s="462"/>
      <c r="FDQ753" s="462"/>
      <c r="FDR753" s="462"/>
      <c r="FDS753" s="462"/>
      <c r="FDT753" s="462"/>
      <c r="FDU753" s="462"/>
      <c r="FDV753" s="462"/>
      <c r="FDW753" s="462"/>
      <c r="FDX753" s="462"/>
      <c r="FDY753" s="462"/>
      <c r="FDZ753" s="462"/>
      <c r="FEA753" s="462"/>
      <c r="FEB753" s="462"/>
      <c r="FEC753" s="462"/>
      <c r="FED753" s="462"/>
      <c r="FEE753" s="462"/>
      <c r="FEF753" s="462"/>
      <c r="FEG753" s="462"/>
      <c r="FEH753" s="462"/>
      <c r="FEI753" s="462"/>
      <c r="FEJ753" s="462"/>
      <c r="FEK753" s="462"/>
      <c r="FEL753" s="462"/>
      <c r="FEM753" s="462"/>
      <c r="FEN753" s="462"/>
      <c r="FEO753" s="462"/>
      <c r="FEP753" s="462"/>
      <c r="FEQ753" s="462"/>
      <c r="FER753" s="462"/>
      <c r="FES753" s="462"/>
      <c r="FET753" s="462"/>
      <c r="FEU753" s="462"/>
      <c r="FEV753" s="462"/>
      <c r="FEW753" s="462"/>
      <c r="FEX753" s="462"/>
      <c r="FEY753" s="462"/>
      <c r="FEZ753" s="462"/>
      <c r="FFA753" s="462"/>
      <c r="FFB753" s="462"/>
      <c r="FFC753" s="462"/>
      <c r="FFD753" s="462"/>
      <c r="FFE753" s="462"/>
      <c r="FFF753" s="462"/>
      <c r="FFG753" s="462"/>
      <c r="FFH753" s="462"/>
      <c r="FFI753" s="462"/>
      <c r="FFJ753" s="462"/>
      <c r="FFK753" s="462"/>
      <c r="FFL753" s="462"/>
      <c r="FFM753" s="462"/>
      <c r="FFN753" s="462"/>
      <c r="FFO753" s="462"/>
      <c r="FFP753" s="462"/>
      <c r="FFQ753" s="462"/>
      <c r="FFR753" s="462"/>
      <c r="FFS753" s="462"/>
      <c r="FFT753" s="462"/>
      <c r="FFU753" s="462"/>
      <c r="FFV753" s="462"/>
      <c r="FFW753" s="462"/>
      <c r="FFX753" s="462"/>
      <c r="FFY753" s="462"/>
      <c r="FFZ753" s="462"/>
      <c r="FGA753" s="462"/>
      <c r="FGB753" s="462"/>
      <c r="FGC753" s="462"/>
      <c r="FGD753" s="462"/>
      <c r="FGE753" s="462"/>
      <c r="FGF753" s="462"/>
      <c r="FGG753" s="462"/>
      <c r="FGH753" s="462"/>
      <c r="FGI753" s="462"/>
      <c r="FGJ753" s="462"/>
      <c r="FGK753" s="462"/>
      <c r="FGL753" s="462"/>
      <c r="FGM753" s="462"/>
      <c r="FGN753" s="462"/>
      <c r="FGO753" s="462"/>
      <c r="FGP753" s="462"/>
      <c r="FGQ753" s="462"/>
      <c r="FGR753" s="462"/>
      <c r="FGS753" s="462"/>
      <c r="FGT753" s="462"/>
      <c r="FGU753" s="462"/>
      <c r="FGV753" s="462"/>
      <c r="FGW753" s="462"/>
      <c r="FGX753" s="462"/>
      <c r="FGY753" s="462"/>
      <c r="FGZ753" s="462"/>
      <c r="FHA753" s="462"/>
      <c r="FHB753" s="462"/>
      <c r="FHC753" s="462"/>
      <c r="FHD753" s="462"/>
      <c r="FHE753" s="462"/>
      <c r="FHF753" s="462"/>
      <c r="FHG753" s="462"/>
      <c r="FHH753" s="462"/>
      <c r="FHI753" s="462"/>
      <c r="FHJ753" s="462"/>
      <c r="FHK753" s="462"/>
      <c r="FHL753" s="462"/>
      <c r="FHM753" s="462"/>
      <c r="FHN753" s="462"/>
      <c r="FHO753" s="462"/>
      <c r="FHP753" s="462"/>
      <c r="FHQ753" s="462"/>
      <c r="FHR753" s="462"/>
      <c r="FHS753" s="462"/>
      <c r="FHT753" s="462"/>
      <c r="FHU753" s="462"/>
      <c r="FHV753" s="462"/>
      <c r="FHW753" s="462"/>
      <c r="FHX753" s="462"/>
      <c r="FHY753" s="462"/>
      <c r="FHZ753" s="462"/>
      <c r="FIA753" s="462"/>
      <c r="FIB753" s="462"/>
      <c r="FIC753" s="462"/>
      <c r="FID753" s="462"/>
      <c r="FIE753" s="462"/>
      <c r="FIF753" s="462"/>
      <c r="FIG753" s="462"/>
      <c r="FIH753" s="462"/>
      <c r="FII753" s="462"/>
      <c r="FIJ753" s="462"/>
      <c r="FIK753" s="462"/>
      <c r="FIL753" s="462"/>
      <c r="FIM753" s="462"/>
      <c r="FIN753" s="462"/>
      <c r="FIO753" s="462"/>
      <c r="FIP753" s="462"/>
      <c r="FIQ753" s="462"/>
      <c r="FIR753" s="462"/>
      <c r="FIS753" s="462"/>
      <c r="FIT753" s="462"/>
      <c r="FIU753" s="462"/>
      <c r="FIV753" s="462"/>
      <c r="FIW753" s="462"/>
      <c r="FIX753" s="462"/>
      <c r="FIY753" s="462"/>
      <c r="FIZ753" s="462"/>
      <c r="FJA753" s="462"/>
      <c r="FJB753" s="462"/>
      <c r="FJC753" s="462"/>
      <c r="FJD753" s="462"/>
      <c r="FJE753" s="462"/>
      <c r="FJF753" s="462"/>
      <c r="FJG753" s="462"/>
      <c r="FJH753" s="462"/>
      <c r="FJI753" s="462"/>
      <c r="FJJ753" s="462"/>
      <c r="FJK753" s="462"/>
      <c r="FJL753" s="462"/>
      <c r="FJM753" s="462"/>
      <c r="FJN753" s="462"/>
      <c r="FJO753" s="462"/>
      <c r="FJP753" s="462"/>
      <c r="FJQ753" s="462"/>
      <c r="FJR753" s="462"/>
      <c r="FJS753" s="462"/>
      <c r="FJT753" s="462"/>
      <c r="FJU753" s="462"/>
      <c r="FJV753" s="462"/>
      <c r="FJW753" s="462"/>
      <c r="FJX753" s="462"/>
      <c r="FJY753" s="462"/>
      <c r="FJZ753" s="462"/>
      <c r="FKA753" s="462"/>
      <c r="FKB753" s="462"/>
      <c r="FKC753" s="462"/>
      <c r="FKD753" s="462"/>
      <c r="FKE753" s="462"/>
      <c r="FKF753" s="462"/>
      <c r="FKG753" s="462"/>
      <c r="FKH753" s="462"/>
      <c r="FKI753" s="462"/>
      <c r="FKJ753" s="462"/>
      <c r="FKK753" s="462"/>
      <c r="FKL753" s="462"/>
      <c r="FKM753" s="462"/>
      <c r="FKN753" s="462"/>
      <c r="FKO753" s="462"/>
      <c r="FKP753" s="462"/>
      <c r="FKQ753" s="462"/>
      <c r="FKR753" s="462"/>
      <c r="FKS753" s="462"/>
      <c r="FKT753" s="462"/>
      <c r="FKU753" s="462"/>
      <c r="FKV753" s="462"/>
      <c r="FKW753" s="462"/>
      <c r="FKX753" s="462"/>
      <c r="FKY753" s="462"/>
      <c r="FKZ753" s="462"/>
      <c r="FLA753" s="462"/>
      <c r="FLB753" s="462"/>
      <c r="FLC753" s="462"/>
      <c r="FLD753" s="462"/>
      <c r="FLE753" s="462"/>
      <c r="FLF753" s="462"/>
      <c r="FLG753" s="462"/>
      <c r="FLH753" s="462"/>
      <c r="FLI753" s="462"/>
      <c r="FLJ753" s="462"/>
      <c r="FLK753" s="462"/>
      <c r="FLL753" s="462"/>
      <c r="FLM753" s="462"/>
      <c r="FLN753" s="462"/>
      <c r="FLO753" s="462"/>
      <c r="FLP753" s="462"/>
      <c r="FLQ753" s="462"/>
      <c r="FLR753" s="462"/>
      <c r="FLS753" s="462"/>
      <c r="FLT753" s="462"/>
      <c r="FLU753" s="462"/>
      <c r="FLV753" s="462"/>
      <c r="FLW753" s="462"/>
      <c r="FLX753" s="462"/>
      <c r="FLY753" s="462"/>
      <c r="FLZ753" s="462"/>
      <c r="FMA753" s="462"/>
      <c r="FMB753" s="462"/>
      <c r="FMC753" s="462"/>
      <c r="FMD753" s="462"/>
      <c r="FME753" s="462"/>
      <c r="FMF753" s="462"/>
      <c r="FMG753" s="462"/>
      <c r="FMH753" s="462"/>
      <c r="FMI753" s="462"/>
      <c r="FMJ753" s="462"/>
      <c r="FMK753" s="462"/>
      <c r="FML753" s="462"/>
      <c r="FMM753" s="462"/>
      <c r="FMN753" s="462"/>
      <c r="FMO753" s="462"/>
      <c r="FMP753" s="462"/>
      <c r="FMQ753" s="462"/>
      <c r="FMR753" s="462"/>
      <c r="FMS753" s="462"/>
      <c r="FMT753" s="462"/>
      <c r="FMU753" s="462"/>
      <c r="FMV753" s="462"/>
      <c r="FMW753" s="462"/>
      <c r="FMX753" s="462"/>
      <c r="FMY753" s="462"/>
      <c r="FMZ753" s="462"/>
      <c r="FNA753" s="462"/>
      <c r="FNB753" s="462"/>
      <c r="FNC753" s="462"/>
      <c r="FND753" s="462"/>
      <c r="FNE753" s="462"/>
      <c r="FNF753" s="462"/>
      <c r="FNG753" s="462"/>
      <c r="FNH753" s="462"/>
      <c r="FNI753" s="462"/>
      <c r="FNJ753" s="462"/>
      <c r="FNK753" s="462"/>
      <c r="FNL753" s="462"/>
      <c r="FNM753" s="462"/>
      <c r="FNN753" s="462"/>
      <c r="FNO753" s="462"/>
      <c r="FNP753" s="462"/>
      <c r="FNQ753" s="462"/>
      <c r="FNR753" s="462"/>
      <c r="FNS753" s="462"/>
      <c r="FNT753" s="462"/>
      <c r="FNU753" s="462"/>
      <c r="FNV753" s="462"/>
      <c r="FNW753" s="462"/>
      <c r="FNX753" s="462"/>
      <c r="FNY753" s="462"/>
      <c r="FNZ753" s="462"/>
      <c r="FOA753" s="462"/>
      <c r="FOB753" s="462"/>
      <c r="FOC753" s="462"/>
      <c r="FOD753" s="462"/>
      <c r="FOE753" s="462"/>
      <c r="FOF753" s="462"/>
      <c r="FOG753" s="462"/>
      <c r="FOH753" s="462"/>
      <c r="FOI753" s="462"/>
      <c r="FOJ753" s="462"/>
      <c r="FOK753" s="462"/>
      <c r="FOL753" s="462"/>
      <c r="FOM753" s="462"/>
      <c r="FON753" s="462"/>
      <c r="FOO753" s="462"/>
      <c r="FOP753" s="462"/>
      <c r="FOQ753" s="462"/>
      <c r="FOR753" s="462"/>
      <c r="FOS753" s="462"/>
      <c r="FOT753" s="462"/>
      <c r="FOU753" s="462"/>
      <c r="FOV753" s="462"/>
      <c r="FOW753" s="462"/>
      <c r="FOX753" s="462"/>
      <c r="FOY753" s="462"/>
      <c r="FOZ753" s="462"/>
      <c r="FPA753" s="462"/>
      <c r="FPB753" s="462"/>
      <c r="FPC753" s="462"/>
      <c r="FPD753" s="462"/>
      <c r="FPE753" s="462"/>
      <c r="FPF753" s="462"/>
      <c r="FPG753" s="462"/>
      <c r="FPH753" s="462"/>
      <c r="FPI753" s="462"/>
      <c r="FPJ753" s="462"/>
      <c r="FPK753" s="462"/>
      <c r="FPL753" s="462"/>
      <c r="FPM753" s="462"/>
      <c r="FPN753" s="462"/>
      <c r="FPO753" s="462"/>
      <c r="FPP753" s="462"/>
      <c r="FPQ753" s="462"/>
      <c r="FPR753" s="462"/>
      <c r="FPS753" s="462"/>
      <c r="FPT753" s="462"/>
      <c r="FPU753" s="462"/>
      <c r="FPV753" s="462"/>
      <c r="FPW753" s="462"/>
      <c r="FPX753" s="462"/>
      <c r="FPY753" s="462"/>
      <c r="FPZ753" s="462"/>
      <c r="FQA753" s="462"/>
      <c r="FQB753" s="462"/>
      <c r="FQC753" s="462"/>
      <c r="FQD753" s="462"/>
      <c r="FQE753" s="462"/>
      <c r="FQF753" s="462"/>
      <c r="FQG753" s="462"/>
      <c r="FQH753" s="462"/>
      <c r="FQI753" s="462"/>
      <c r="FQJ753" s="462"/>
      <c r="FQK753" s="462"/>
      <c r="FQL753" s="462"/>
      <c r="FQM753" s="462"/>
      <c r="FQN753" s="462"/>
      <c r="FQO753" s="462"/>
      <c r="FQP753" s="462"/>
      <c r="FQQ753" s="462"/>
      <c r="FQR753" s="462"/>
      <c r="FQS753" s="462"/>
      <c r="FQT753" s="462"/>
      <c r="FQU753" s="462"/>
      <c r="FQV753" s="462"/>
      <c r="FQW753" s="462"/>
      <c r="FQX753" s="462"/>
      <c r="FQY753" s="462"/>
      <c r="FQZ753" s="462"/>
      <c r="FRA753" s="462"/>
      <c r="FRB753" s="462"/>
      <c r="FRC753" s="462"/>
      <c r="FRD753" s="462"/>
      <c r="FRE753" s="462"/>
      <c r="FRF753" s="462"/>
      <c r="FRG753" s="462"/>
      <c r="FRH753" s="462"/>
      <c r="FRI753" s="462"/>
      <c r="FRJ753" s="462"/>
      <c r="FRK753" s="462"/>
      <c r="FRL753" s="462"/>
      <c r="FRM753" s="462"/>
      <c r="FRN753" s="462"/>
      <c r="FRO753" s="462"/>
      <c r="FRP753" s="462"/>
      <c r="FRQ753" s="462"/>
      <c r="FRR753" s="462"/>
      <c r="FRS753" s="462"/>
      <c r="FRT753" s="462"/>
      <c r="FRU753" s="462"/>
      <c r="FRV753" s="462"/>
      <c r="FRW753" s="462"/>
      <c r="FRX753" s="462"/>
      <c r="FRY753" s="462"/>
      <c r="FRZ753" s="462"/>
      <c r="FSA753" s="462"/>
      <c r="FSB753" s="462"/>
      <c r="FSC753" s="462"/>
      <c r="FSD753" s="462"/>
      <c r="FSE753" s="462"/>
      <c r="FSF753" s="462"/>
      <c r="FSG753" s="462"/>
      <c r="FSH753" s="462"/>
      <c r="FSI753" s="462"/>
      <c r="FSJ753" s="462"/>
      <c r="FSK753" s="462"/>
      <c r="FSL753" s="462"/>
      <c r="FSM753" s="462"/>
      <c r="FSN753" s="462"/>
      <c r="FSO753" s="462"/>
      <c r="FSP753" s="462"/>
      <c r="FSQ753" s="462"/>
      <c r="FSR753" s="462"/>
      <c r="FSS753" s="462"/>
      <c r="FST753" s="462"/>
      <c r="FSU753" s="462"/>
      <c r="FSV753" s="462"/>
      <c r="FSW753" s="462"/>
      <c r="FSX753" s="462"/>
      <c r="FSY753" s="462"/>
      <c r="FSZ753" s="462"/>
      <c r="FTA753" s="462"/>
      <c r="FTB753" s="462"/>
      <c r="FTC753" s="462"/>
      <c r="FTD753" s="462"/>
      <c r="FTE753" s="462"/>
      <c r="FTF753" s="462"/>
      <c r="FTG753" s="462"/>
      <c r="FTH753" s="462"/>
      <c r="FTI753" s="462"/>
      <c r="FTJ753" s="462"/>
      <c r="FTK753" s="462"/>
      <c r="FTL753" s="462"/>
      <c r="FTM753" s="462"/>
      <c r="FTN753" s="462"/>
      <c r="FTO753" s="462"/>
      <c r="FTP753" s="462"/>
      <c r="FTQ753" s="462"/>
      <c r="FTR753" s="462"/>
      <c r="FTS753" s="462"/>
      <c r="FTT753" s="462"/>
      <c r="FTU753" s="462"/>
      <c r="FTV753" s="462"/>
      <c r="FTW753" s="462"/>
      <c r="FTX753" s="462"/>
      <c r="FTY753" s="462"/>
      <c r="FTZ753" s="462"/>
      <c r="FUA753" s="462"/>
      <c r="FUB753" s="462"/>
      <c r="FUC753" s="462"/>
      <c r="FUD753" s="462"/>
      <c r="FUE753" s="462"/>
      <c r="FUF753" s="462"/>
      <c r="FUG753" s="462"/>
      <c r="FUH753" s="462"/>
      <c r="FUI753" s="462"/>
      <c r="FUJ753" s="462"/>
      <c r="FUK753" s="462"/>
      <c r="FUL753" s="462"/>
      <c r="FUM753" s="462"/>
      <c r="FUN753" s="462"/>
      <c r="FUO753" s="462"/>
      <c r="FUP753" s="462"/>
      <c r="FUQ753" s="462"/>
      <c r="FUR753" s="462"/>
      <c r="FUS753" s="462"/>
      <c r="FUT753" s="462"/>
      <c r="FUU753" s="462"/>
      <c r="FUV753" s="462"/>
      <c r="FUW753" s="462"/>
      <c r="FUX753" s="462"/>
      <c r="FUY753" s="462"/>
      <c r="FUZ753" s="462"/>
      <c r="FVA753" s="462"/>
      <c r="FVB753" s="462"/>
      <c r="FVC753" s="462"/>
      <c r="FVD753" s="462"/>
      <c r="FVE753" s="462"/>
      <c r="FVF753" s="462"/>
      <c r="FVG753" s="462"/>
      <c r="FVH753" s="462"/>
      <c r="FVI753" s="462"/>
      <c r="FVJ753" s="462"/>
      <c r="FVK753" s="462"/>
      <c r="FVL753" s="462"/>
      <c r="FVM753" s="462"/>
      <c r="FVN753" s="462"/>
      <c r="FVO753" s="462"/>
      <c r="FVP753" s="462"/>
      <c r="FVQ753" s="462"/>
      <c r="FVR753" s="462"/>
      <c r="FVS753" s="462"/>
      <c r="FVT753" s="462"/>
      <c r="FVU753" s="462"/>
      <c r="FVV753" s="462"/>
      <c r="FVW753" s="462"/>
      <c r="FVX753" s="462"/>
      <c r="FVY753" s="462"/>
      <c r="FVZ753" s="462"/>
      <c r="FWA753" s="462"/>
      <c r="FWB753" s="462"/>
      <c r="FWC753" s="462"/>
      <c r="FWD753" s="462"/>
      <c r="FWE753" s="462"/>
      <c r="FWF753" s="462"/>
      <c r="FWG753" s="462"/>
      <c r="FWH753" s="462"/>
      <c r="FWI753" s="462"/>
      <c r="FWJ753" s="462"/>
      <c r="FWK753" s="462"/>
      <c r="FWL753" s="462"/>
      <c r="FWM753" s="462"/>
      <c r="FWN753" s="462"/>
      <c r="FWO753" s="462"/>
      <c r="FWP753" s="462"/>
      <c r="FWQ753" s="462"/>
      <c r="FWR753" s="462"/>
      <c r="FWS753" s="462"/>
      <c r="FWT753" s="462"/>
      <c r="FWU753" s="462"/>
      <c r="FWV753" s="462"/>
      <c r="FWW753" s="462"/>
      <c r="FWX753" s="462"/>
      <c r="FWY753" s="462"/>
      <c r="FWZ753" s="462"/>
      <c r="FXA753" s="462"/>
      <c r="FXB753" s="462"/>
      <c r="FXC753" s="462"/>
      <c r="FXD753" s="462"/>
      <c r="FXE753" s="462"/>
      <c r="FXF753" s="462"/>
      <c r="FXG753" s="462"/>
      <c r="FXH753" s="462"/>
      <c r="FXI753" s="462"/>
      <c r="FXJ753" s="462"/>
      <c r="FXK753" s="462"/>
      <c r="FXL753" s="462"/>
      <c r="FXM753" s="462"/>
      <c r="FXN753" s="462"/>
      <c r="FXO753" s="462"/>
      <c r="FXP753" s="462"/>
      <c r="FXQ753" s="462"/>
      <c r="FXR753" s="462"/>
      <c r="FXS753" s="462"/>
      <c r="FXT753" s="462"/>
      <c r="FXU753" s="462"/>
      <c r="FXV753" s="462"/>
      <c r="FXW753" s="462"/>
      <c r="FXX753" s="462"/>
      <c r="FXY753" s="462"/>
      <c r="FXZ753" s="462"/>
      <c r="FYA753" s="462"/>
      <c r="FYB753" s="462"/>
      <c r="FYC753" s="462"/>
      <c r="FYD753" s="462"/>
      <c r="FYE753" s="462"/>
      <c r="FYF753" s="462"/>
      <c r="FYG753" s="462"/>
      <c r="FYH753" s="462"/>
      <c r="FYI753" s="462"/>
      <c r="FYJ753" s="462"/>
      <c r="FYK753" s="462"/>
      <c r="FYL753" s="462"/>
      <c r="FYM753" s="462"/>
      <c r="FYN753" s="462"/>
      <c r="FYO753" s="462"/>
      <c r="FYP753" s="462"/>
      <c r="FYQ753" s="462"/>
      <c r="FYR753" s="462"/>
      <c r="FYS753" s="462"/>
      <c r="FYT753" s="462"/>
      <c r="FYU753" s="462"/>
      <c r="FYV753" s="462"/>
      <c r="FYW753" s="462"/>
      <c r="FYX753" s="462"/>
      <c r="FYY753" s="462"/>
      <c r="FYZ753" s="462"/>
      <c r="FZA753" s="462"/>
      <c r="FZB753" s="462"/>
      <c r="FZC753" s="462"/>
      <c r="FZD753" s="462"/>
      <c r="FZE753" s="462"/>
      <c r="FZF753" s="462"/>
      <c r="FZG753" s="462"/>
      <c r="FZH753" s="462"/>
      <c r="FZI753" s="462"/>
      <c r="FZJ753" s="462"/>
      <c r="FZK753" s="462"/>
      <c r="FZL753" s="462"/>
      <c r="FZM753" s="462"/>
      <c r="FZN753" s="462"/>
      <c r="FZO753" s="462"/>
      <c r="FZP753" s="462"/>
      <c r="FZQ753" s="462"/>
      <c r="FZR753" s="462"/>
      <c r="FZS753" s="462"/>
      <c r="FZT753" s="462"/>
      <c r="FZU753" s="462"/>
      <c r="FZV753" s="462"/>
      <c r="FZW753" s="462"/>
      <c r="FZX753" s="462"/>
      <c r="FZY753" s="462"/>
      <c r="FZZ753" s="462"/>
      <c r="GAA753" s="462"/>
      <c r="GAB753" s="462"/>
      <c r="GAC753" s="462"/>
      <c r="GAD753" s="462"/>
      <c r="GAE753" s="462"/>
      <c r="GAF753" s="462"/>
      <c r="GAG753" s="462"/>
      <c r="GAH753" s="462"/>
      <c r="GAI753" s="462"/>
      <c r="GAJ753" s="462"/>
      <c r="GAK753" s="462"/>
      <c r="GAL753" s="462"/>
      <c r="GAM753" s="462"/>
      <c r="GAN753" s="462"/>
      <c r="GAO753" s="462"/>
      <c r="GAP753" s="462"/>
      <c r="GAQ753" s="462"/>
      <c r="GAR753" s="462"/>
      <c r="GAS753" s="462"/>
      <c r="GAT753" s="462"/>
      <c r="GAU753" s="462"/>
      <c r="GAV753" s="462"/>
      <c r="GAW753" s="462"/>
      <c r="GAX753" s="462"/>
      <c r="GAY753" s="462"/>
      <c r="GAZ753" s="462"/>
      <c r="GBA753" s="462"/>
      <c r="GBB753" s="462"/>
      <c r="GBC753" s="462"/>
      <c r="GBD753" s="462"/>
      <c r="GBE753" s="462"/>
      <c r="GBF753" s="462"/>
      <c r="GBG753" s="462"/>
      <c r="GBH753" s="462"/>
      <c r="GBI753" s="462"/>
      <c r="GBJ753" s="462"/>
      <c r="GBK753" s="462"/>
      <c r="GBL753" s="462"/>
      <c r="GBM753" s="462"/>
      <c r="GBN753" s="462"/>
      <c r="GBO753" s="462"/>
      <c r="GBP753" s="462"/>
      <c r="GBQ753" s="462"/>
      <c r="GBR753" s="462"/>
      <c r="GBS753" s="462"/>
      <c r="GBT753" s="462"/>
      <c r="GBU753" s="462"/>
      <c r="GBV753" s="462"/>
      <c r="GBW753" s="462"/>
      <c r="GBX753" s="462"/>
      <c r="GBY753" s="462"/>
      <c r="GBZ753" s="462"/>
      <c r="GCA753" s="462"/>
      <c r="GCB753" s="462"/>
      <c r="GCC753" s="462"/>
      <c r="GCD753" s="462"/>
      <c r="GCE753" s="462"/>
      <c r="GCF753" s="462"/>
      <c r="GCG753" s="462"/>
      <c r="GCH753" s="462"/>
      <c r="GCI753" s="462"/>
      <c r="GCJ753" s="462"/>
      <c r="GCK753" s="462"/>
      <c r="GCL753" s="462"/>
      <c r="GCM753" s="462"/>
      <c r="GCN753" s="462"/>
      <c r="GCO753" s="462"/>
      <c r="GCP753" s="462"/>
      <c r="GCQ753" s="462"/>
      <c r="GCR753" s="462"/>
      <c r="GCS753" s="462"/>
      <c r="GCT753" s="462"/>
      <c r="GCU753" s="462"/>
      <c r="GCV753" s="462"/>
      <c r="GCW753" s="462"/>
      <c r="GCX753" s="462"/>
      <c r="GCY753" s="462"/>
      <c r="GCZ753" s="462"/>
      <c r="GDA753" s="462"/>
      <c r="GDB753" s="462"/>
      <c r="GDC753" s="462"/>
      <c r="GDD753" s="462"/>
      <c r="GDE753" s="462"/>
      <c r="GDF753" s="462"/>
      <c r="GDG753" s="462"/>
      <c r="GDH753" s="462"/>
      <c r="GDI753" s="462"/>
      <c r="GDJ753" s="462"/>
      <c r="GDK753" s="462"/>
      <c r="GDL753" s="462"/>
      <c r="GDM753" s="462"/>
      <c r="GDN753" s="462"/>
      <c r="GDO753" s="462"/>
      <c r="GDP753" s="462"/>
      <c r="GDQ753" s="462"/>
      <c r="GDR753" s="462"/>
      <c r="GDS753" s="462"/>
      <c r="GDT753" s="462"/>
      <c r="GDU753" s="462"/>
      <c r="GDV753" s="462"/>
      <c r="GDW753" s="462"/>
      <c r="GDX753" s="462"/>
      <c r="GDY753" s="462"/>
      <c r="GDZ753" s="462"/>
      <c r="GEA753" s="462"/>
      <c r="GEB753" s="462"/>
      <c r="GEC753" s="462"/>
      <c r="GED753" s="462"/>
      <c r="GEE753" s="462"/>
      <c r="GEF753" s="462"/>
      <c r="GEG753" s="462"/>
      <c r="GEH753" s="462"/>
      <c r="GEI753" s="462"/>
      <c r="GEJ753" s="462"/>
      <c r="GEK753" s="462"/>
      <c r="GEL753" s="462"/>
      <c r="GEM753" s="462"/>
      <c r="GEN753" s="462"/>
      <c r="GEO753" s="462"/>
      <c r="GEP753" s="462"/>
      <c r="GEQ753" s="462"/>
      <c r="GER753" s="462"/>
      <c r="GES753" s="462"/>
      <c r="GET753" s="462"/>
      <c r="GEU753" s="462"/>
      <c r="GEV753" s="462"/>
      <c r="GEW753" s="462"/>
      <c r="GEX753" s="462"/>
      <c r="GEY753" s="462"/>
      <c r="GEZ753" s="462"/>
      <c r="GFA753" s="462"/>
      <c r="GFB753" s="462"/>
      <c r="GFC753" s="462"/>
      <c r="GFD753" s="462"/>
      <c r="GFE753" s="462"/>
      <c r="GFF753" s="462"/>
      <c r="GFG753" s="462"/>
      <c r="GFH753" s="462"/>
      <c r="GFI753" s="462"/>
      <c r="GFJ753" s="462"/>
      <c r="GFK753" s="462"/>
      <c r="GFL753" s="462"/>
      <c r="GFM753" s="462"/>
      <c r="GFN753" s="462"/>
      <c r="GFO753" s="462"/>
      <c r="GFP753" s="462"/>
      <c r="GFQ753" s="462"/>
      <c r="GFR753" s="462"/>
      <c r="GFS753" s="462"/>
      <c r="GFT753" s="462"/>
      <c r="GFU753" s="462"/>
      <c r="GFV753" s="462"/>
      <c r="GFW753" s="462"/>
      <c r="GFX753" s="462"/>
      <c r="GFY753" s="462"/>
      <c r="GFZ753" s="462"/>
      <c r="GGA753" s="462"/>
      <c r="GGB753" s="462"/>
      <c r="GGC753" s="462"/>
      <c r="GGD753" s="462"/>
      <c r="GGE753" s="462"/>
      <c r="GGF753" s="462"/>
      <c r="GGG753" s="462"/>
      <c r="GGH753" s="462"/>
      <c r="GGI753" s="462"/>
      <c r="GGJ753" s="462"/>
      <c r="GGK753" s="462"/>
      <c r="GGL753" s="462"/>
      <c r="GGM753" s="462"/>
      <c r="GGN753" s="462"/>
      <c r="GGO753" s="462"/>
      <c r="GGP753" s="462"/>
      <c r="GGQ753" s="462"/>
      <c r="GGR753" s="462"/>
      <c r="GGS753" s="462"/>
      <c r="GGT753" s="462"/>
      <c r="GGU753" s="462"/>
      <c r="GGV753" s="462"/>
      <c r="GGW753" s="462"/>
      <c r="GGX753" s="462"/>
      <c r="GGY753" s="462"/>
      <c r="GGZ753" s="462"/>
      <c r="GHA753" s="462"/>
      <c r="GHB753" s="462"/>
      <c r="GHC753" s="462"/>
      <c r="GHD753" s="462"/>
      <c r="GHE753" s="462"/>
      <c r="GHF753" s="462"/>
      <c r="GHG753" s="462"/>
      <c r="GHH753" s="462"/>
      <c r="GHI753" s="462"/>
      <c r="GHJ753" s="462"/>
      <c r="GHK753" s="462"/>
      <c r="GHL753" s="462"/>
      <c r="GHM753" s="462"/>
      <c r="GHN753" s="462"/>
      <c r="GHO753" s="462"/>
      <c r="GHP753" s="462"/>
      <c r="GHQ753" s="462"/>
      <c r="GHR753" s="462"/>
      <c r="GHS753" s="462"/>
      <c r="GHT753" s="462"/>
      <c r="GHU753" s="462"/>
      <c r="GHV753" s="462"/>
      <c r="GHW753" s="462"/>
      <c r="GHX753" s="462"/>
      <c r="GHY753" s="462"/>
      <c r="GHZ753" s="462"/>
      <c r="GIA753" s="462"/>
      <c r="GIB753" s="462"/>
      <c r="GIC753" s="462"/>
      <c r="GID753" s="462"/>
      <c r="GIE753" s="462"/>
      <c r="GIF753" s="462"/>
      <c r="GIG753" s="462"/>
      <c r="GIH753" s="462"/>
      <c r="GII753" s="462"/>
      <c r="GIJ753" s="462"/>
      <c r="GIK753" s="462"/>
      <c r="GIL753" s="462"/>
      <c r="GIM753" s="462"/>
      <c r="GIN753" s="462"/>
      <c r="GIO753" s="462"/>
      <c r="GIP753" s="462"/>
      <c r="GIQ753" s="462"/>
      <c r="GIR753" s="462"/>
      <c r="GIS753" s="462"/>
      <c r="GIT753" s="462"/>
      <c r="GIU753" s="462"/>
      <c r="GIV753" s="462"/>
      <c r="GIW753" s="462"/>
      <c r="GIX753" s="462"/>
      <c r="GIY753" s="462"/>
      <c r="GIZ753" s="462"/>
      <c r="GJA753" s="462"/>
      <c r="GJB753" s="462"/>
      <c r="GJC753" s="462"/>
      <c r="GJD753" s="462"/>
      <c r="GJE753" s="462"/>
      <c r="GJF753" s="462"/>
      <c r="GJG753" s="462"/>
      <c r="GJH753" s="462"/>
      <c r="GJI753" s="462"/>
      <c r="GJJ753" s="462"/>
      <c r="GJK753" s="462"/>
      <c r="GJL753" s="462"/>
      <c r="GJM753" s="462"/>
      <c r="GJN753" s="462"/>
      <c r="GJO753" s="462"/>
      <c r="GJP753" s="462"/>
      <c r="GJQ753" s="462"/>
      <c r="GJR753" s="462"/>
      <c r="GJS753" s="462"/>
      <c r="GJT753" s="462"/>
      <c r="GJU753" s="462"/>
      <c r="GJV753" s="462"/>
      <c r="GJW753" s="462"/>
      <c r="GJX753" s="462"/>
      <c r="GJY753" s="462"/>
      <c r="GJZ753" s="462"/>
      <c r="GKA753" s="462"/>
      <c r="GKB753" s="462"/>
      <c r="GKC753" s="462"/>
      <c r="GKD753" s="462"/>
      <c r="GKE753" s="462"/>
      <c r="GKF753" s="462"/>
      <c r="GKG753" s="462"/>
      <c r="GKH753" s="462"/>
      <c r="GKI753" s="462"/>
      <c r="GKJ753" s="462"/>
      <c r="GKK753" s="462"/>
      <c r="GKL753" s="462"/>
      <c r="GKM753" s="462"/>
      <c r="GKN753" s="462"/>
      <c r="GKO753" s="462"/>
      <c r="GKP753" s="462"/>
      <c r="GKQ753" s="462"/>
      <c r="GKR753" s="462"/>
      <c r="GKS753" s="462"/>
      <c r="GKT753" s="462"/>
      <c r="GKU753" s="462"/>
      <c r="GKV753" s="462"/>
      <c r="GKW753" s="462"/>
      <c r="GKX753" s="462"/>
      <c r="GKY753" s="462"/>
      <c r="GKZ753" s="462"/>
      <c r="GLA753" s="462"/>
      <c r="GLB753" s="462"/>
      <c r="GLC753" s="462"/>
      <c r="GLD753" s="462"/>
      <c r="GLE753" s="462"/>
      <c r="GLF753" s="462"/>
      <c r="GLG753" s="462"/>
      <c r="GLH753" s="462"/>
      <c r="GLI753" s="462"/>
      <c r="GLJ753" s="462"/>
      <c r="GLK753" s="462"/>
      <c r="GLL753" s="462"/>
      <c r="GLM753" s="462"/>
      <c r="GLN753" s="462"/>
      <c r="GLO753" s="462"/>
      <c r="GLP753" s="462"/>
      <c r="GLQ753" s="462"/>
      <c r="GLR753" s="462"/>
      <c r="GLS753" s="462"/>
      <c r="GLT753" s="462"/>
      <c r="GLU753" s="462"/>
      <c r="GLV753" s="462"/>
      <c r="GLW753" s="462"/>
      <c r="GLX753" s="462"/>
      <c r="GLY753" s="462"/>
      <c r="GLZ753" s="462"/>
      <c r="GMA753" s="462"/>
      <c r="GMB753" s="462"/>
      <c r="GMC753" s="462"/>
      <c r="GMD753" s="462"/>
      <c r="GME753" s="462"/>
      <c r="GMF753" s="462"/>
      <c r="GMG753" s="462"/>
      <c r="GMH753" s="462"/>
      <c r="GMI753" s="462"/>
      <c r="GMJ753" s="462"/>
      <c r="GMK753" s="462"/>
      <c r="GML753" s="462"/>
      <c r="GMM753" s="462"/>
      <c r="GMN753" s="462"/>
      <c r="GMO753" s="462"/>
      <c r="GMP753" s="462"/>
      <c r="GMQ753" s="462"/>
      <c r="GMR753" s="462"/>
      <c r="GMS753" s="462"/>
      <c r="GMT753" s="462"/>
      <c r="GMU753" s="462"/>
      <c r="GMV753" s="462"/>
      <c r="GMW753" s="462"/>
      <c r="GMX753" s="462"/>
      <c r="GMY753" s="462"/>
      <c r="GMZ753" s="462"/>
      <c r="GNA753" s="462"/>
      <c r="GNB753" s="462"/>
      <c r="GNC753" s="462"/>
      <c r="GND753" s="462"/>
      <c r="GNE753" s="462"/>
      <c r="GNF753" s="462"/>
      <c r="GNG753" s="462"/>
      <c r="GNH753" s="462"/>
      <c r="GNI753" s="462"/>
      <c r="GNJ753" s="462"/>
      <c r="GNK753" s="462"/>
      <c r="GNL753" s="462"/>
      <c r="GNM753" s="462"/>
      <c r="GNN753" s="462"/>
      <c r="GNO753" s="462"/>
      <c r="GNP753" s="462"/>
      <c r="GNQ753" s="462"/>
      <c r="GNR753" s="462"/>
      <c r="GNS753" s="462"/>
      <c r="GNT753" s="462"/>
      <c r="GNU753" s="462"/>
      <c r="GNV753" s="462"/>
      <c r="GNW753" s="462"/>
      <c r="GNX753" s="462"/>
      <c r="GNY753" s="462"/>
      <c r="GNZ753" s="462"/>
      <c r="GOA753" s="462"/>
      <c r="GOB753" s="462"/>
      <c r="GOC753" s="462"/>
      <c r="GOD753" s="462"/>
      <c r="GOE753" s="462"/>
      <c r="GOF753" s="462"/>
      <c r="GOG753" s="462"/>
      <c r="GOH753" s="462"/>
      <c r="GOI753" s="462"/>
      <c r="GOJ753" s="462"/>
      <c r="GOK753" s="462"/>
      <c r="GOL753" s="462"/>
      <c r="GOM753" s="462"/>
      <c r="GON753" s="462"/>
      <c r="GOO753" s="462"/>
      <c r="GOP753" s="462"/>
      <c r="GOQ753" s="462"/>
      <c r="GOR753" s="462"/>
      <c r="GOS753" s="462"/>
      <c r="GOT753" s="462"/>
      <c r="GOU753" s="462"/>
      <c r="GOV753" s="462"/>
      <c r="GOW753" s="462"/>
      <c r="GOX753" s="462"/>
      <c r="GOY753" s="462"/>
      <c r="GOZ753" s="462"/>
      <c r="GPA753" s="462"/>
      <c r="GPB753" s="462"/>
      <c r="GPC753" s="462"/>
      <c r="GPD753" s="462"/>
      <c r="GPE753" s="462"/>
      <c r="GPF753" s="462"/>
      <c r="GPG753" s="462"/>
      <c r="GPH753" s="462"/>
      <c r="GPI753" s="462"/>
      <c r="GPJ753" s="462"/>
      <c r="GPK753" s="462"/>
      <c r="GPL753" s="462"/>
      <c r="GPM753" s="462"/>
      <c r="GPN753" s="462"/>
      <c r="GPO753" s="462"/>
      <c r="GPP753" s="462"/>
      <c r="GPQ753" s="462"/>
      <c r="GPR753" s="462"/>
      <c r="GPS753" s="462"/>
      <c r="GPT753" s="462"/>
      <c r="GPU753" s="462"/>
      <c r="GPV753" s="462"/>
      <c r="GPW753" s="462"/>
      <c r="GPX753" s="462"/>
      <c r="GPY753" s="462"/>
      <c r="GPZ753" s="462"/>
      <c r="GQA753" s="462"/>
      <c r="GQB753" s="462"/>
      <c r="GQC753" s="462"/>
      <c r="GQD753" s="462"/>
      <c r="GQE753" s="462"/>
      <c r="GQF753" s="462"/>
      <c r="GQG753" s="462"/>
      <c r="GQH753" s="462"/>
      <c r="GQI753" s="462"/>
      <c r="GQJ753" s="462"/>
      <c r="GQK753" s="462"/>
      <c r="GQL753" s="462"/>
      <c r="GQM753" s="462"/>
      <c r="GQN753" s="462"/>
      <c r="GQO753" s="462"/>
      <c r="GQP753" s="462"/>
      <c r="GQQ753" s="462"/>
      <c r="GQR753" s="462"/>
      <c r="GQS753" s="462"/>
      <c r="GQT753" s="462"/>
      <c r="GQU753" s="462"/>
      <c r="GQV753" s="462"/>
      <c r="GQW753" s="462"/>
      <c r="GQX753" s="462"/>
      <c r="GQY753" s="462"/>
      <c r="GQZ753" s="462"/>
      <c r="GRA753" s="462"/>
      <c r="GRB753" s="462"/>
      <c r="GRC753" s="462"/>
      <c r="GRD753" s="462"/>
      <c r="GRE753" s="462"/>
      <c r="GRF753" s="462"/>
      <c r="GRG753" s="462"/>
      <c r="GRH753" s="462"/>
      <c r="GRI753" s="462"/>
      <c r="GRJ753" s="462"/>
      <c r="GRK753" s="462"/>
      <c r="GRL753" s="462"/>
      <c r="GRM753" s="462"/>
      <c r="GRN753" s="462"/>
      <c r="GRO753" s="462"/>
      <c r="GRP753" s="462"/>
      <c r="GRQ753" s="462"/>
      <c r="GRR753" s="462"/>
      <c r="GRS753" s="462"/>
      <c r="GRT753" s="462"/>
      <c r="GRU753" s="462"/>
      <c r="GRV753" s="462"/>
      <c r="GRW753" s="462"/>
      <c r="GRX753" s="462"/>
      <c r="GRY753" s="462"/>
      <c r="GRZ753" s="462"/>
      <c r="GSA753" s="462"/>
      <c r="GSB753" s="462"/>
      <c r="GSC753" s="462"/>
      <c r="GSD753" s="462"/>
      <c r="GSE753" s="462"/>
      <c r="GSF753" s="462"/>
      <c r="GSG753" s="462"/>
      <c r="GSH753" s="462"/>
      <c r="GSI753" s="462"/>
      <c r="GSJ753" s="462"/>
      <c r="GSK753" s="462"/>
      <c r="GSL753" s="462"/>
      <c r="GSM753" s="462"/>
      <c r="GSN753" s="462"/>
      <c r="GSO753" s="462"/>
      <c r="GSP753" s="462"/>
      <c r="GSQ753" s="462"/>
      <c r="GSR753" s="462"/>
      <c r="GSS753" s="462"/>
      <c r="GST753" s="462"/>
      <c r="GSU753" s="462"/>
      <c r="GSV753" s="462"/>
      <c r="GSW753" s="462"/>
      <c r="GSX753" s="462"/>
      <c r="GSY753" s="462"/>
      <c r="GSZ753" s="462"/>
      <c r="GTA753" s="462"/>
      <c r="GTB753" s="462"/>
      <c r="GTC753" s="462"/>
      <c r="GTD753" s="462"/>
      <c r="GTE753" s="462"/>
      <c r="GTF753" s="462"/>
      <c r="GTG753" s="462"/>
      <c r="GTH753" s="462"/>
      <c r="GTI753" s="462"/>
      <c r="GTJ753" s="462"/>
      <c r="GTK753" s="462"/>
      <c r="GTL753" s="462"/>
      <c r="GTM753" s="462"/>
      <c r="GTN753" s="462"/>
      <c r="GTO753" s="462"/>
      <c r="GTP753" s="462"/>
      <c r="GTQ753" s="462"/>
      <c r="GTR753" s="462"/>
      <c r="GTS753" s="462"/>
      <c r="GTT753" s="462"/>
      <c r="GTU753" s="462"/>
      <c r="GTV753" s="462"/>
      <c r="GTW753" s="462"/>
      <c r="GTX753" s="462"/>
      <c r="GTY753" s="462"/>
      <c r="GTZ753" s="462"/>
      <c r="GUA753" s="462"/>
      <c r="GUB753" s="462"/>
      <c r="GUC753" s="462"/>
      <c r="GUD753" s="462"/>
      <c r="GUE753" s="462"/>
      <c r="GUF753" s="462"/>
      <c r="GUG753" s="462"/>
      <c r="GUH753" s="462"/>
      <c r="GUI753" s="462"/>
      <c r="GUJ753" s="462"/>
      <c r="GUK753" s="462"/>
      <c r="GUL753" s="462"/>
      <c r="GUM753" s="462"/>
      <c r="GUN753" s="462"/>
      <c r="GUO753" s="462"/>
      <c r="GUP753" s="462"/>
      <c r="GUQ753" s="462"/>
      <c r="GUR753" s="462"/>
      <c r="GUS753" s="462"/>
      <c r="GUT753" s="462"/>
      <c r="GUU753" s="462"/>
      <c r="GUV753" s="462"/>
      <c r="GUW753" s="462"/>
      <c r="GUX753" s="462"/>
      <c r="GUY753" s="462"/>
      <c r="GUZ753" s="462"/>
      <c r="GVA753" s="462"/>
      <c r="GVB753" s="462"/>
      <c r="GVC753" s="462"/>
      <c r="GVD753" s="462"/>
      <c r="GVE753" s="462"/>
      <c r="GVF753" s="462"/>
      <c r="GVG753" s="462"/>
      <c r="GVH753" s="462"/>
      <c r="GVI753" s="462"/>
      <c r="GVJ753" s="462"/>
      <c r="GVK753" s="462"/>
      <c r="GVL753" s="462"/>
      <c r="GVM753" s="462"/>
      <c r="GVN753" s="462"/>
      <c r="GVO753" s="462"/>
      <c r="GVP753" s="462"/>
      <c r="GVQ753" s="462"/>
      <c r="GVR753" s="462"/>
      <c r="GVS753" s="462"/>
      <c r="GVT753" s="462"/>
      <c r="GVU753" s="462"/>
      <c r="GVV753" s="462"/>
      <c r="GVW753" s="462"/>
      <c r="GVX753" s="462"/>
      <c r="GVY753" s="462"/>
      <c r="GVZ753" s="462"/>
      <c r="GWA753" s="462"/>
      <c r="GWB753" s="462"/>
      <c r="GWC753" s="462"/>
      <c r="GWD753" s="462"/>
      <c r="GWE753" s="462"/>
      <c r="GWF753" s="462"/>
      <c r="GWG753" s="462"/>
      <c r="GWH753" s="462"/>
      <c r="GWI753" s="462"/>
      <c r="GWJ753" s="462"/>
      <c r="GWK753" s="462"/>
      <c r="GWL753" s="462"/>
      <c r="GWM753" s="462"/>
      <c r="GWN753" s="462"/>
      <c r="GWO753" s="462"/>
      <c r="GWP753" s="462"/>
      <c r="GWQ753" s="462"/>
      <c r="GWR753" s="462"/>
      <c r="GWS753" s="462"/>
      <c r="GWT753" s="462"/>
      <c r="GWU753" s="462"/>
      <c r="GWV753" s="462"/>
      <c r="GWW753" s="462"/>
      <c r="GWX753" s="462"/>
      <c r="GWY753" s="462"/>
      <c r="GWZ753" s="462"/>
      <c r="GXA753" s="462"/>
      <c r="GXB753" s="462"/>
      <c r="GXC753" s="462"/>
      <c r="GXD753" s="462"/>
      <c r="GXE753" s="462"/>
      <c r="GXF753" s="462"/>
      <c r="GXG753" s="462"/>
      <c r="GXH753" s="462"/>
      <c r="GXI753" s="462"/>
      <c r="GXJ753" s="462"/>
      <c r="GXK753" s="462"/>
      <c r="GXL753" s="462"/>
      <c r="GXM753" s="462"/>
      <c r="GXN753" s="462"/>
      <c r="GXO753" s="462"/>
      <c r="GXP753" s="462"/>
      <c r="GXQ753" s="462"/>
      <c r="GXR753" s="462"/>
      <c r="GXS753" s="462"/>
      <c r="GXT753" s="462"/>
      <c r="GXU753" s="462"/>
      <c r="GXV753" s="462"/>
      <c r="GXW753" s="462"/>
      <c r="GXX753" s="462"/>
      <c r="GXY753" s="462"/>
      <c r="GXZ753" s="462"/>
      <c r="GYA753" s="462"/>
      <c r="GYB753" s="462"/>
      <c r="GYC753" s="462"/>
      <c r="GYD753" s="462"/>
      <c r="GYE753" s="462"/>
      <c r="GYF753" s="462"/>
      <c r="GYG753" s="462"/>
      <c r="GYH753" s="462"/>
      <c r="GYI753" s="462"/>
      <c r="GYJ753" s="462"/>
      <c r="GYK753" s="462"/>
      <c r="GYL753" s="462"/>
      <c r="GYM753" s="462"/>
      <c r="GYN753" s="462"/>
      <c r="GYO753" s="462"/>
      <c r="GYP753" s="462"/>
      <c r="GYQ753" s="462"/>
      <c r="GYR753" s="462"/>
      <c r="GYS753" s="462"/>
      <c r="GYT753" s="462"/>
      <c r="GYU753" s="462"/>
      <c r="GYV753" s="462"/>
      <c r="GYW753" s="462"/>
      <c r="GYX753" s="462"/>
      <c r="GYY753" s="462"/>
      <c r="GYZ753" s="462"/>
      <c r="GZA753" s="462"/>
      <c r="GZB753" s="462"/>
      <c r="GZC753" s="462"/>
      <c r="GZD753" s="462"/>
      <c r="GZE753" s="462"/>
      <c r="GZF753" s="462"/>
      <c r="GZG753" s="462"/>
      <c r="GZH753" s="462"/>
      <c r="GZI753" s="462"/>
      <c r="GZJ753" s="462"/>
      <c r="GZK753" s="462"/>
      <c r="GZL753" s="462"/>
      <c r="GZM753" s="462"/>
      <c r="GZN753" s="462"/>
      <c r="GZO753" s="462"/>
      <c r="GZP753" s="462"/>
      <c r="GZQ753" s="462"/>
      <c r="GZR753" s="462"/>
      <c r="GZS753" s="462"/>
      <c r="GZT753" s="462"/>
      <c r="GZU753" s="462"/>
      <c r="GZV753" s="462"/>
      <c r="GZW753" s="462"/>
      <c r="GZX753" s="462"/>
      <c r="GZY753" s="462"/>
      <c r="GZZ753" s="462"/>
      <c r="HAA753" s="462"/>
      <c r="HAB753" s="462"/>
      <c r="HAC753" s="462"/>
      <c r="HAD753" s="462"/>
      <c r="HAE753" s="462"/>
      <c r="HAF753" s="462"/>
      <c r="HAG753" s="462"/>
      <c r="HAH753" s="462"/>
      <c r="HAI753" s="462"/>
      <c r="HAJ753" s="462"/>
      <c r="HAK753" s="462"/>
      <c r="HAL753" s="462"/>
      <c r="HAM753" s="462"/>
      <c r="HAN753" s="462"/>
      <c r="HAO753" s="462"/>
      <c r="HAP753" s="462"/>
      <c r="HAQ753" s="462"/>
      <c r="HAR753" s="462"/>
      <c r="HAS753" s="462"/>
      <c r="HAT753" s="462"/>
      <c r="HAU753" s="462"/>
      <c r="HAV753" s="462"/>
      <c r="HAW753" s="462"/>
      <c r="HAX753" s="462"/>
      <c r="HAY753" s="462"/>
      <c r="HAZ753" s="462"/>
      <c r="HBA753" s="462"/>
      <c r="HBB753" s="462"/>
      <c r="HBC753" s="462"/>
      <c r="HBD753" s="462"/>
      <c r="HBE753" s="462"/>
      <c r="HBF753" s="462"/>
      <c r="HBG753" s="462"/>
      <c r="HBH753" s="462"/>
      <c r="HBI753" s="462"/>
      <c r="HBJ753" s="462"/>
      <c r="HBK753" s="462"/>
      <c r="HBL753" s="462"/>
      <c r="HBM753" s="462"/>
      <c r="HBN753" s="462"/>
      <c r="HBO753" s="462"/>
      <c r="HBP753" s="462"/>
      <c r="HBQ753" s="462"/>
      <c r="HBR753" s="462"/>
      <c r="HBS753" s="462"/>
      <c r="HBT753" s="462"/>
      <c r="HBU753" s="462"/>
      <c r="HBV753" s="462"/>
      <c r="HBW753" s="462"/>
      <c r="HBX753" s="462"/>
      <c r="HBY753" s="462"/>
      <c r="HBZ753" s="462"/>
      <c r="HCA753" s="462"/>
      <c r="HCB753" s="462"/>
      <c r="HCC753" s="462"/>
      <c r="HCD753" s="462"/>
      <c r="HCE753" s="462"/>
      <c r="HCF753" s="462"/>
      <c r="HCG753" s="462"/>
      <c r="HCH753" s="462"/>
      <c r="HCI753" s="462"/>
      <c r="HCJ753" s="462"/>
      <c r="HCK753" s="462"/>
      <c r="HCL753" s="462"/>
      <c r="HCM753" s="462"/>
      <c r="HCN753" s="462"/>
      <c r="HCO753" s="462"/>
      <c r="HCP753" s="462"/>
      <c r="HCQ753" s="462"/>
      <c r="HCR753" s="462"/>
      <c r="HCS753" s="462"/>
      <c r="HCT753" s="462"/>
      <c r="HCU753" s="462"/>
      <c r="HCV753" s="462"/>
      <c r="HCW753" s="462"/>
      <c r="HCX753" s="462"/>
      <c r="HCY753" s="462"/>
      <c r="HCZ753" s="462"/>
      <c r="HDA753" s="462"/>
      <c r="HDB753" s="462"/>
      <c r="HDC753" s="462"/>
      <c r="HDD753" s="462"/>
      <c r="HDE753" s="462"/>
      <c r="HDF753" s="462"/>
      <c r="HDG753" s="462"/>
      <c r="HDH753" s="462"/>
      <c r="HDI753" s="462"/>
      <c r="HDJ753" s="462"/>
      <c r="HDK753" s="462"/>
      <c r="HDL753" s="462"/>
      <c r="HDM753" s="462"/>
      <c r="HDN753" s="462"/>
      <c r="HDO753" s="462"/>
      <c r="HDP753" s="462"/>
      <c r="HDQ753" s="462"/>
      <c r="HDR753" s="462"/>
      <c r="HDS753" s="462"/>
      <c r="HDT753" s="462"/>
      <c r="HDU753" s="462"/>
      <c r="HDV753" s="462"/>
      <c r="HDW753" s="462"/>
      <c r="HDX753" s="462"/>
      <c r="HDY753" s="462"/>
      <c r="HDZ753" s="462"/>
      <c r="HEA753" s="462"/>
      <c r="HEB753" s="462"/>
      <c r="HEC753" s="462"/>
      <c r="HED753" s="462"/>
      <c r="HEE753" s="462"/>
      <c r="HEF753" s="462"/>
      <c r="HEG753" s="462"/>
      <c r="HEH753" s="462"/>
      <c r="HEI753" s="462"/>
      <c r="HEJ753" s="462"/>
      <c r="HEK753" s="462"/>
      <c r="HEL753" s="462"/>
      <c r="HEM753" s="462"/>
      <c r="HEN753" s="462"/>
      <c r="HEO753" s="462"/>
      <c r="HEP753" s="462"/>
      <c r="HEQ753" s="462"/>
      <c r="HER753" s="462"/>
      <c r="HES753" s="462"/>
      <c r="HET753" s="462"/>
      <c r="HEU753" s="462"/>
      <c r="HEV753" s="462"/>
      <c r="HEW753" s="462"/>
      <c r="HEX753" s="462"/>
      <c r="HEY753" s="462"/>
      <c r="HEZ753" s="462"/>
      <c r="HFA753" s="462"/>
      <c r="HFB753" s="462"/>
      <c r="HFC753" s="462"/>
      <c r="HFD753" s="462"/>
      <c r="HFE753" s="462"/>
      <c r="HFF753" s="462"/>
      <c r="HFG753" s="462"/>
      <c r="HFH753" s="462"/>
      <c r="HFI753" s="462"/>
      <c r="HFJ753" s="462"/>
      <c r="HFK753" s="462"/>
      <c r="HFL753" s="462"/>
      <c r="HFM753" s="462"/>
      <c r="HFN753" s="462"/>
      <c r="HFO753" s="462"/>
      <c r="HFP753" s="462"/>
      <c r="HFQ753" s="462"/>
      <c r="HFR753" s="462"/>
      <c r="HFS753" s="462"/>
      <c r="HFT753" s="462"/>
      <c r="HFU753" s="462"/>
      <c r="HFV753" s="462"/>
      <c r="HFW753" s="462"/>
      <c r="HFX753" s="462"/>
      <c r="HFY753" s="462"/>
      <c r="HFZ753" s="462"/>
      <c r="HGA753" s="462"/>
      <c r="HGB753" s="462"/>
      <c r="HGC753" s="462"/>
      <c r="HGD753" s="462"/>
      <c r="HGE753" s="462"/>
      <c r="HGF753" s="462"/>
      <c r="HGG753" s="462"/>
      <c r="HGH753" s="462"/>
      <c r="HGI753" s="462"/>
      <c r="HGJ753" s="462"/>
      <c r="HGK753" s="462"/>
      <c r="HGL753" s="462"/>
      <c r="HGM753" s="462"/>
      <c r="HGN753" s="462"/>
      <c r="HGO753" s="462"/>
      <c r="HGP753" s="462"/>
      <c r="HGQ753" s="462"/>
      <c r="HGR753" s="462"/>
      <c r="HGS753" s="462"/>
      <c r="HGT753" s="462"/>
      <c r="HGU753" s="462"/>
      <c r="HGV753" s="462"/>
      <c r="HGW753" s="462"/>
      <c r="HGX753" s="462"/>
      <c r="HGY753" s="462"/>
      <c r="HGZ753" s="462"/>
      <c r="HHA753" s="462"/>
      <c r="HHB753" s="462"/>
      <c r="HHC753" s="462"/>
      <c r="HHD753" s="462"/>
      <c r="HHE753" s="462"/>
      <c r="HHF753" s="462"/>
      <c r="HHG753" s="462"/>
      <c r="HHH753" s="462"/>
      <c r="HHI753" s="462"/>
      <c r="HHJ753" s="462"/>
      <c r="HHK753" s="462"/>
      <c r="HHL753" s="462"/>
      <c r="HHM753" s="462"/>
      <c r="HHN753" s="462"/>
      <c r="HHO753" s="462"/>
      <c r="HHP753" s="462"/>
      <c r="HHQ753" s="462"/>
      <c r="HHR753" s="462"/>
      <c r="HHS753" s="462"/>
      <c r="HHT753" s="462"/>
      <c r="HHU753" s="462"/>
      <c r="HHV753" s="462"/>
      <c r="HHW753" s="462"/>
      <c r="HHX753" s="462"/>
      <c r="HHY753" s="462"/>
      <c r="HHZ753" s="462"/>
      <c r="HIA753" s="462"/>
      <c r="HIB753" s="462"/>
      <c r="HIC753" s="462"/>
      <c r="HID753" s="462"/>
      <c r="HIE753" s="462"/>
      <c r="HIF753" s="462"/>
      <c r="HIG753" s="462"/>
      <c r="HIH753" s="462"/>
      <c r="HII753" s="462"/>
      <c r="HIJ753" s="462"/>
      <c r="HIK753" s="462"/>
      <c r="HIL753" s="462"/>
      <c r="HIM753" s="462"/>
      <c r="HIN753" s="462"/>
      <c r="HIO753" s="462"/>
      <c r="HIP753" s="462"/>
      <c r="HIQ753" s="462"/>
      <c r="HIR753" s="462"/>
      <c r="HIS753" s="462"/>
      <c r="HIT753" s="462"/>
      <c r="HIU753" s="462"/>
      <c r="HIV753" s="462"/>
      <c r="HIW753" s="462"/>
      <c r="HIX753" s="462"/>
      <c r="HIY753" s="462"/>
      <c r="HIZ753" s="462"/>
      <c r="HJA753" s="462"/>
      <c r="HJB753" s="462"/>
      <c r="HJC753" s="462"/>
      <c r="HJD753" s="462"/>
      <c r="HJE753" s="462"/>
      <c r="HJF753" s="462"/>
      <c r="HJG753" s="462"/>
      <c r="HJH753" s="462"/>
      <c r="HJI753" s="462"/>
      <c r="HJJ753" s="462"/>
      <c r="HJK753" s="462"/>
      <c r="HJL753" s="462"/>
      <c r="HJM753" s="462"/>
      <c r="HJN753" s="462"/>
      <c r="HJO753" s="462"/>
      <c r="HJP753" s="462"/>
      <c r="HJQ753" s="462"/>
      <c r="HJR753" s="462"/>
      <c r="HJS753" s="462"/>
      <c r="HJT753" s="462"/>
      <c r="HJU753" s="462"/>
      <c r="HJV753" s="462"/>
      <c r="HJW753" s="462"/>
      <c r="HJX753" s="462"/>
      <c r="HJY753" s="462"/>
      <c r="HJZ753" s="462"/>
      <c r="HKA753" s="462"/>
      <c r="HKB753" s="462"/>
      <c r="HKC753" s="462"/>
      <c r="HKD753" s="462"/>
      <c r="HKE753" s="462"/>
      <c r="HKF753" s="462"/>
      <c r="HKG753" s="462"/>
      <c r="HKH753" s="462"/>
      <c r="HKI753" s="462"/>
      <c r="HKJ753" s="462"/>
      <c r="HKK753" s="462"/>
      <c r="HKL753" s="462"/>
      <c r="HKM753" s="462"/>
      <c r="HKN753" s="462"/>
      <c r="HKO753" s="462"/>
      <c r="HKP753" s="462"/>
      <c r="HKQ753" s="462"/>
      <c r="HKR753" s="462"/>
      <c r="HKS753" s="462"/>
      <c r="HKT753" s="462"/>
      <c r="HKU753" s="462"/>
      <c r="HKV753" s="462"/>
      <c r="HKW753" s="462"/>
      <c r="HKX753" s="462"/>
      <c r="HKY753" s="462"/>
      <c r="HKZ753" s="462"/>
      <c r="HLA753" s="462"/>
      <c r="HLB753" s="462"/>
      <c r="HLC753" s="462"/>
      <c r="HLD753" s="462"/>
      <c r="HLE753" s="462"/>
      <c r="HLF753" s="462"/>
      <c r="HLG753" s="462"/>
      <c r="HLH753" s="462"/>
      <c r="HLI753" s="462"/>
      <c r="HLJ753" s="462"/>
      <c r="HLK753" s="462"/>
      <c r="HLL753" s="462"/>
      <c r="HLM753" s="462"/>
      <c r="HLN753" s="462"/>
      <c r="HLO753" s="462"/>
      <c r="HLP753" s="462"/>
      <c r="HLQ753" s="462"/>
      <c r="HLR753" s="462"/>
      <c r="HLS753" s="462"/>
      <c r="HLT753" s="462"/>
      <c r="HLU753" s="462"/>
      <c r="HLV753" s="462"/>
      <c r="HLW753" s="462"/>
      <c r="HLX753" s="462"/>
      <c r="HLY753" s="462"/>
      <c r="HLZ753" s="462"/>
      <c r="HMA753" s="462"/>
      <c r="HMB753" s="462"/>
      <c r="HMC753" s="462"/>
      <c r="HMD753" s="462"/>
      <c r="HME753" s="462"/>
      <c r="HMF753" s="462"/>
      <c r="HMG753" s="462"/>
      <c r="HMH753" s="462"/>
      <c r="HMI753" s="462"/>
      <c r="HMJ753" s="462"/>
      <c r="HMK753" s="462"/>
      <c r="HML753" s="462"/>
      <c r="HMM753" s="462"/>
      <c r="HMN753" s="462"/>
      <c r="HMO753" s="462"/>
      <c r="HMP753" s="462"/>
      <c r="HMQ753" s="462"/>
      <c r="HMR753" s="462"/>
      <c r="HMS753" s="462"/>
      <c r="HMT753" s="462"/>
      <c r="HMU753" s="462"/>
      <c r="HMV753" s="462"/>
      <c r="HMW753" s="462"/>
      <c r="HMX753" s="462"/>
      <c r="HMY753" s="462"/>
      <c r="HMZ753" s="462"/>
      <c r="HNA753" s="462"/>
      <c r="HNB753" s="462"/>
      <c r="HNC753" s="462"/>
      <c r="HND753" s="462"/>
      <c r="HNE753" s="462"/>
      <c r="HNF753" s="462"/>
      <c r="HNG753" s="462"/>
      <c r="HNH753" s="462"/>
      <c r="HNI753" s="462"/>
      <c r="HNJ753" s="462"/>
      <c r="HNK753" s="462"/>
      <c r="HNL753" s="462"/>
      <c r="HNM753" s="462"/>
      <c r="HNN753" s="462"/>
      <c r="HNO753" s="462"/>
      <c r="HNP753" s="462"/>
      <c r="HNQ753" s="462"/>
      <c r="HNR753" s="462"/>
      <c r="HNS753" s="462"/>
      <c r="HNT753" s="462"/>
      <c r="HNU753" s="462"/>
      <c r="HNV753" s="462"/>
      <c r="HNW753" s="462"/>
      <c r="HNX753" s="462"/>
      <c r="HNY753" s="462"/>
      <c r="HNZ753" s="462"/>
      <c r="HOA753" s="462"/>
      <c r="HOB753" s="462"/>
      <c r="HOC753" s="462"/>
      <c r="HOD753" s="462"/>
      <c r="HOE753" s="462"/>
      <c r="HOF753" s="462"/>
      <c r="HOG753" s="462"/>
      <c r="HOH753" s="462"/>
      <c r="HOI753" s="462"/>
      <c r="HOJ753" s="462"/>
      <c r="HOK753" s="462"/>
      <c r="HOL753" s="462"/>
      <c r="HOM753" s="462"/>
      <c r="HON753" s="462"/>
      <c r="HOO753" s="462"/>
      <c r="HOP753" s="462"/>
      <c r="HOQ753" s="462"/>
      <c r="HOR753" s="462"/>
      <c r="HOS753" s="462"/>
      <c r="HOT753" s="462"/>
      <c r="HOU753" s="462"/>
      <c r="HOV753" s="462"/>
      <c r="HOW753" s="462"/>
      <c r="HOX753" s="462"/>
      <c r="HOY753" s="462"/>
      <c r="HOZ753" s="462"/>
      <c r="HPA753" s="462"/>
      <c r="HPB753" s="462"/>
      <c r="HPC753" s="462"/>
      <c r="HPD753" s="462"/>
      <c r="HPE753" s="462"/>
      <c r="HPF753" s="462"/>
      <c r="HPG753" s="462"/>
      <c r="HPH753" s="462"/>
      <c r="HPI753" s="462"/>
      <c r="HPJ753" s="462"/>
      <c r="HPK753" s="462"/>
      <c r="HPL753" s="462"/>
      <c r="HPM753" s="462"/>
      <c r="HPN753" s="462"/>
      <c r="HPO753" s="462"/>
      <c r="HPP753" s="462"/>
      <c r="HPQ753" s="462"/>
      <c r="HPR753" s="462"/>
      <c r="HPS753" s="462"/>
      <c r="HPT753" s="462"/>
      <c r="HPU753" s="462"/>
      <c r="HPV753" s="462"/>
      <c r="HPW753" s="462"/>
      <c r="HPX753" s="462"/>
      <c r="HPY753" s="462"/>
      <c r="HPZ753" s="462"/>
      <c r="HQA753" s="462"/>
      <c r="HQB753" s="462"/>
      <c r="HQC753" s="462"/>
      <c r="HQD753" s="462"/>
      <c r="HQE753" s="462"/>
      <c r="HQF753" s="462"/>
      <c r="HQG753" s="462"/>
      <c r="HQH753" s="462"/>
      <c r="HQI753" s="462"/>
      <c r="HQJ753" s="462"/>
      <c r="HQK753" s="462"/>
      <c r="HQL753" s="462"/>
      <c r="HQM753" s="462"/>
      <c r="HQN753" s="462"/>
      <c r="HQO753" s="462"/>
      <c r="HQP753" s="462"/>
      <c r="HQQ753" s="462"/>
      <c r="HQR753" s="462"/>
      <c r="HQS753" s="462"/>
      <c r="HQT753" s="462"/>
      <c r="HQU753" s="462"/>
      <c r="HQV753" s="462"/>
      <c r="HQW753" s="462"/>
      <c r="HQX753" s="462"/>
      <c r="HQY753" s="462"/>
      <c r="HQZ753" s="462"/>
      <c r="HRA753" s="462"/>
      <c r="HRB753" s="462"/>
      <c r="HRC753" s="462"/>
      <c r="HRD753" s="462"/>
      <c r="HRE753" s="462"/>
      <c r="HRF753" s="462"/>
      <c r="HRG753" s="462"/>
      <c r="HRH753" s="462"/>
      <c r="HRI753" s="462"/>
      <c r="HRJ753" s="462"/>
      <c r="HRK753" s="462"/>
      <c r="HRL753" s="462"/>
      <c r="HRM753" s="462"/>
      <c r="HRN753" s="462"/>
      <c r="HRO753" s="462"/>
      <c r="HRP753" s="462"/>
      <c r="HRQ753" s="462"/>
      <c r="HRR753" s="462"/>
      <c r="HRS753" s="462"/>
      <c r="HRT753" s="462"/>
      <c r="HRU753" s="462"/>
      <c r="HRV753" s="462"/>
      <c r="HRW753" s="462"/>
      <c r="HRX753" s="462"/>
      <c r="HRY753" s="462"/>
      <c r="HRZ753" s="462"/>
      <c r="HSA753" s="462"/>
      <c r="HSB753" s="462"/>
      <c r="HSC753" s="462"/>
      <c r="HSD753" s="462"/>
      <c r="HSE753" s="462"/>
      <c r="HSF753" s="462"/>
      <c r="HSG753" s="462"/>
      <c r="HSH753" s="462"/>
      <c r="HSI753" s="462"/>
      <c r="HSJ753" s="462"/>
      <c r="HSK753" s="462"/>
      <c r="HSL753" s="462"/>
      <c r="HSM753" s="462"/>
      <c r="HSN753" s="462"/>
      <c r="HSO753" s="462"/>
      <c r="HSP753" s="462"/>
      <c r="HSQ753" s="462"/>
      <c r="HSR753" s="462"/>
      <c r="HSS753" s="462"/>
      <c r="HST753" s="462"/>
      <c r="HSU753" s="462"/>
      <c r="HSV753" s="462"/>
      <c r="HSW753" s="462"/>
      <c r="HSX753" s="462"/>
      <c r="HSY753" s="462"/>
      <c r="HSZ753" s="462"/>
      <c r="HTA753" s="462"/>
      <c r="HTB753" s="462"/>
      <c r="HTC753" s="462"/>
      <c r="HTD753" s="462"/>
      <c r="HTE753" s="462"/>
      <c r="HTF753" s="462"/>
      <c r="HTG753" s="462"/>
      <c r="HTH753" s="462"/>
      <c r="HTI753" s="462"/>
      <c r="HTJ753" s="462"/>
      <c r="HTK753" s="462"/>
      <c r="HTL753" s="462"/>
      <c r="HTM753" s="462"/>
      <c r="HTN753" s="462"/>
      <c r="HTO753" s="462"/>
      <c r="HTP753" s="462"/>
      <c r="HTQ753" s="462"/>
      <c r="HTR753" s="462"/>
      <c r="HTS753" s="462"/>
      <c r="HTT753" s="462"/>
      <c r="HTU753" s="462"/>
      <c r="HTV753" s="462"/>
      <c r="HTW753" s="462"/>
      <c r="HTX753" s="462"/>
      <c r="HTY753" s="462"/>
      <c r="HTZ753" s="462"/>
      <c r="HUA753" s="462"/>
      <c r="HUB753" s="462"/>
      <c r="HUC753" s="462"/>
      <c r="HUD753" s="462"/>
      <c r="HUE753" s="462"/>
      <c r="HUF753" s="462"/>
      <c r="HUG753" s="462"/>
      <c r="HUH753" s="462"/>
      <c r="HUI753" s="462"/>
      <c r="HUJ753" s="462"/>
      <c r="HUK753" s="462"/>
      <c r="HUL753" s="462"/>
      <c r="HUM753" s="462"/>
      <c r="HUN753" s="462"/>
      <c r="HUO753" s="462"/>
      <c r="HUP753" s="462"/>
      <c r="HUQ753" s="462"/>
      <c r="HUR753" s="462"/>
      <c r="HUS753" s="462"/>
      <c r="HUT753" s="462"/>
      <c r="HUU753" s="462"/>
      <c r="HUV753" s="462"/>
      <c r="HUW753" s="462"/>
      <c r="HUX753" s="462"/>
      <c r="HUY753" s="462"/>
      <c r="HUZ753" s="462"/>
      <c r="HVA753" s="462"/>
      <c r="HVB753" s="462"/>
      <c r="HVC753" s="462"/>
      <c r="HVD753" s="462"/>
      <c r="HVE753" s="462"/>
      <c r="HVF753" s="462"/>
      <c r="HVG753" s="462"/>
      <c r="HVH753" s="462"/>
      <c r="HVI753" s="462"/>
      <c r="HVJ753" s="462"/>
      <c r="HVK753" s="462"/>
      <c r="HVL753" s="462"/>
      <c r="HVM753" s="462"/>
      <c r="HVN753" s="462"/>
      <c r="HVO753" s="462"/>
      <c r="HVP753" s="462"/>
      <c r="HVQ753" s="462"/>
      <c r="HVR753" s="462"/>
      <c r="HVS753" s="462"/>
      <c r="HVT753" s="462"/>
      <c r="HVU753" s="462"/>
      <c r="HVV753" s="462"/>
      <c r="HVW753" s="462"/>
      <c r="HVX753" s="462"/>
      <c r="HVY753" s="462"/>
      <c r="HVZ753" s="462"/>
      <c r="HWA753" s="462"/>
      <c r="HWB753" s="462"/>
      <c r="HWC753" s="462"/>
      <c r="HWD753" s="462"/>
      <c r="HWE753" s="462"/>
      <c r="HWF753" s="462"/>
      <c r="HWG753" s="462"/>
      <c r="HWH753" s="462"/>
      <c r="HWI753" s="462"/>
      <c r="HWJ753" s="462"/>
      <c r="HWK753" s="462"/>
      <c r="HWL753" s="462"/>
      <c r="HWM753" s="462"/>
      <c r="HWN753" s="462"/>
      <c r="HWO753" s="462"/>
      <c r="HWP753" s="462"/>
      <c r="HWQ753" s="462"/>
      <c r="HWR753" s="462"/>
      <c r="HWS753" s="462"/>
      <c r="HWT753" s="462"/>
      <c r="HWU753" s="462"/>
      <c r="HWV753" s="462"/>
      <c r="HWW753" s="462"/>
      <c r="HWX753" s="462"/>
      <c r="HWY753" s="462"/>
      <c r="HWZ753" s="462"/>
      <c r="HXA753" s="462"/>
      <c r="HXB753" s="462"/>
      <c r="HXC753" s="462"/>
      <c r="HXD753" s="462"/>
      <c r="HXE753" s="462"/>
      <c r="HXF753" s="462"/>
      <c r="HXG753" s="462"/>
      <c r="HXH753" s="462"/>
      <c r="HXI753" s="462"/>
      <c r="HXJ753" s="462"/>
      <c r="HXK753" s="462"/>
      <c r="HXL753" s="462"/>
      <c r="HXM753" s="462"/>
      <c r="HXN753" s="462"/>
      <c r="HXO753" s="462"/>
      <c r="HXP753" s="462"/>
      <c r="HXQ753" s="462"/>
      <c r="HXR753" s="462"/>
      <c r="HXS753" s="462"/>
      <c r="HXT753" s="462"/>
      <c r="HXU753" s="462"/>
      <c r="HXV753" s="462"/>
      <c r="HXW753" s="462"/>
      <c r="HXX753" s="462"/>
      <c r="HXY753" s="462"/>
      <c r="HXZ753" s="462"/>
      <c r="HYA753" s="462"/>
      <c r="HYB753" s="462"/>
      <c r="HYC753" s="462"/>
      <c r="HYD753" s="462"/>
      <c r="HYE753" s="462"/>
      <c r="HYF753" s="462"/>
      <c r="HYG753" s="462"/>
      <c r="HYH753" s="462"/>
      <c r="HYI753" s="462"/>
      <c r="HYJ753" s="462"/>
      <c r="HYK753" s="462"/>
      <c r="HYL753" s="462"/>
      <c r="HYM753" s="462"/>
      <c r="HYN753" s="462"/>
      <c r="HYO753" s="462"/>
      <c r="HYP753" s="462"/>
      <c r="HYQ753" s="462"/>
      <c r="HYR753" s="462"/>
      <c r="HYS753" s="462"/>
      <c r="HYT753" s="462"/>
      <c r="HYU753" s="462"/>
      <c r="HYV753" s="462"/>
      <c r="HYW753" s="462"/>
      <c r="HYX753" s="462"/>
      <c r="HYY753" s="462"/>
      <c r="HYZ753" s="462"/>
      <c r="HZA753" s="462"/>
      <c r="HZB753" s="462"/>
      <c r="HZC753" s="462"/>
      <c r="HZD753" s="462"/>
      <c r="HZE753" s="462"/>
      <c r="HZF753" s="462"/>
      <c r="HZG753" s="462"/>
      <c r="HZH753" s="462"/>
      <c r="HZI753" s="462"/>
      <c r="HZJ753" s="462"/>
      <c r="HZK753" s="462"/>
      <c r="HZL753" s="462"/>
      <c r="HZM753" s="462"/>
      <c r="HZN753" s="462"/>
      <c r="HZO753" s="462"/>
      <c r="HZP753" s="462"/>
      <c r="HZQ753" s="462"/>
      <c r="HZR753" s="462"/>
      <c r="HZS753" s="462"/>
      <c r="HZT753" s="462"/>
      <c r="HZU753" s="462"/>
      <c r="HZV753" s="462"/>
      <c r="HZW753" s="462"/>
      <c r="HZX753" s="462"/>
      <c r="HZY753" s="462"/>
      <c r="HZZ753" s="462"/>
      <c r="IAA753" s="462"/>
      <c r="IAB753" s="462"/>
      <c r="IAC753" s="462"/>
      <c r="IAD753" s="462"/>
      <c r="IAE753" s="462"/>
      <c r="IAF753" s="462"/>
      <c r="IAG753" s="462"/>
      <c r="IAH753" s="462"/>
      <c r="IAI753" s="462"/>
      <c r="IAJ753" s="462"/>
      <c r="IAK753" s="462"/>
      <c r="IAL753" s="462"/>
      <c r="IAM753" s="462"/>
      <c r="IAN753" s="462"/>
      <c r="IAO753" s="462"/>
      <c r="IAP753" s="462"/>
      <c r="IAQ753" s="462"/>
      <c r="IAR753" s="462"/>
      <c r="IAS753" s="462"/>
      <c r="IAT753" s="462"/>
      <c r="IAU753" s="462"/>
      <c r="IAV753" s="462"/>
      <c r="IAW753" s="462"/>
      <c r="IAX753" s="462"/>
      <c r="IAY753" s="462"/>
      <c r="IAZ753" s="462"/>
      <c r="IBA753" s="462"/>
      <c r="IBB753" s="462"/>
      <c r="IBC753" s="462"/>
      <c r="IBD753" s="462"/>
      <c r="IBE753" s="462"/>
      <c r="IBF753" s="462"/>
      <c r="IBG753" s="462"/>
      <c r="IBH753" s="462"/>
      <c r="IBI753" s="462"/>
      <c r="IBJ753" s="462"/>
      <c r="IBK753" s="462"/>
      <c r="IBL753" s="462"/>
      <c r="IBM753" s="462"/>
      <c r="IBN753" s="462"/>
      <c r="IBO753" s="462"/>
      <c r="IBP753" s="462"/>
      <c r="IBQ753" s="462"/>
      <c r="IBR753" s="462"/>
      <c r="IBS753" s="462"/>
      <c r="IBT753" s="462"/>
      <c r="IBU753" s="462"/>
      <c r="IBV753" s="462"/>
      <c r="IBW753" s="462"/>
      <c r="IBX753" s="462"/>
      <c r="IBY753" s="462"/>
      <c r="IBZ753" s="462"/>
      <c r="ICA753" s="462"/>
      <c r="ICB753" s="462"/>
      <c r="ICC753" s="462"/>
      <c r="ICD753" s="462"/>
      <c r="ICE753" s="462"/>
      <c r="ICF753" s="462"/>
      <c r="ICG753" s="462"/>
      <c r="ICH753" s="462"/>
      <c r="ICI753" s="462"/>
      <c r="ICJ753" s="462"/>
      <c r="ICK753" s="462"/>
      <c r="ICL753" s="462"/>
      <c r="ICM753" s="462"/>
      <c r="ICN753" s="462"/>
      <c r="ICO753" s="462"/>
      <c r="ICP753" s="462"/>
      <c r="ICQ753" s="462"/>
      <c r="ICR753" s="462"/>
      <c r="ICS753" s="462"/>
      <c r="ICT753" s="462"/>
      <c r="ICU753" s="462"/>
      <c r="ICV753" s="462"/>
      <c r="ICW753" s="462"/>
      <c r="ICX753" s="462"/>
      <c r="ICY753" s="462"/>
      <c r="ICZ753" s="462"/>
      <c r="IDA753" s="462"/>
      <c r="IDB753" s="462"/>
      <c r="IDC753" s="462"/>
      <c r="IDD753" s="462"/>
      <c r="IDE753" s="462"/>
      <c r="IDF753" s="462"/>
      <c r="IDG753" s="462"/>
      <c r="IDH753" s="462"/>
      <c r="IDI753" s="462"/>
      <c r="IDJ753" s="462"/>
      <c r="IDK753" s="462"/>
      <c r="IDL753" s="462"/>
      <c r="IDM753" s="462"/>
      <c r="IDN753" s="462"/>
      <c r="IDO753" s="462"/>
      <c r="IDP753" s="462"/>
      <c r="IDQ753" s="462"/>
      <c r="IDR753" s="462"/>
      <c r="IDS753" s="462"/>
      <c r="IDT753" s="462"/>
      <c r="IDU753" s="462"/>
      <c r="IDV753" s="462"/>
      <c r="IDW753" s="462"/>
      <c r="IDX753" s="462"/>
      <c r="IDY753" s="462"/>
      <c r="IDZ753" s="462"/>
      <c r="IEA753" s="462"/>
      <c r="IEB753" s="462"/>
      <c r="IEC753" s="462"/>
      <c r="IED753" s="462"/>
      <c r="IEE753" s="462"/>
      <c r="IEF753" s="462"/>
      <c r="IEG753" s="462"/>
      <c r="IEH753" s="462"/>
      <c r="IEI753" s="462"/>
      <c r="IEJ753" s="462"/>
      <c r="IEK753" s="462"/>
      <c r="IEL753" s="462"/>
      <c r="IEM753" s="462"/>
      <c r="IEN753" s="462"/>
      <c r="IEO753" s="462"/>
      <c r="IEP753" s="462"/>
      <c r="IEQ753" s="462"/>
      <c r="IER753" s="462"/>
      <c r="IES753" s="462"/>
      <c r="IET753" s="462"/>
      <c r="IEU753" s="462"/>
      <c r="IEV753" s="462"/>
      <c r="IEW753" s="462"/>
      <c r="IEX753" s="462"/>
      <c r="IEY753" s="462"/>
      <c r="IEZ753" s="462"/>
      <c r="IFA753" s="462"/>
      <c r="IFB753" s="462"/>
      <c r="IFC753" s="462"/>
      <c r="IFD753" s="462"/>
      <c r="IFE753" s="462"/>
      <c r="IFF753" s="462"/>
      <c r="IFG753" s="462"/>
      <c r="IFH753" s="462"/>
      <c r="IFI753" s="462"/>
      <c r="IFJ753" s="462"/>
      <c r="IFK753" s="462"/>
      <c r="IFL753" s="462"/>
      <c r="IFM753" s="462"/>
      <c r="IFN753" s="462"/>
      <c r="IFO753" s="462"/>
      <c r="IFP753" s="462"/>
      <c r="IFQ753" s="462"/>
      <c r="IFR753" s="462"/>
      <c r="IFS753" s="462"/>
      <c r="IFT753" s="462"/>
      <c r="IFU753" s="462"/>
      <c r="IFV753" s="462"/>
      <c r="IFW753" s="462"/>
      <c r="IFX753" s="462"/>
      <c r="IFY753" s="462"/>
      <c r="IFZ753" s="462"/>
      <c r="IGA753" s="462"/>
      <c r="IGB753" s="462"/>
      <c r="IGC753" s="462"/>
      <c r="IGD753" s="462"/>
      <c r="IGE753" s="462"/>
      <c r="IGF753" s="462"/>
      <c r="IGG753" s="462"/>
      <c r="IGH753" s="462"/>
      <c r="IGI753" s="462"/>
      <c r="IGJ753" s="462"/>
      <c r="IGK753" s="462"/>
      <c r="IGL753" s="462"/>
      <c r="IGM753" s="462"/>
      <c r="IGN753" s="462"/>
      <c r="IGO753" s="462"/>
      <c r="IGP753" s="462"/>
      <c r="IGQ753" s="462"/>
      <c r="IGR753" s="462"/>
      <c r="IGS753" s="462"/>
      <c r="IGT753" s="462"/>
      <c r="IGU753" s="462"/>
      <c r="IGV753" s="462"/>
      <c r="IGW753" s="462"/>
      <c r="IGX753" s="462"/>
      <c r="IGY753" s="462"/>
      <c r="IGZ753" s="462"/>
      <c r="IHA753" s="462"/>
      <c r="IHB753" s="462"/>
      <c r="IHC753" s="462"/>
      <c r="IHD753" s="462"/>
      <c r="IHE753" s="462"/>
      <c r="IHF753" s="462"/>
      <c r="IHG753" s="462"/>
      <c r="IHH753" s="462"/>
      <c r="IHI753" s="462"/>
      <c r="IHJ753" s="462"/>
      <c r="IHK753" s="462"/>
      <c r="IHL753" s="462"/>
      <c r="IHM753" s="462"/>
      <c r="IHN753" s="462"/>
      <c r="IHO753" s="462"/>
      <c r="IHP753" s="462"/>
      <c r="IHQ753" s="462"/>
      <c r="IHR753" s="462"/>
      <c r="IHS753" s="462"/>
      <c r="IHT753" s="462"/>
      <c r="IHU753" s="462"/>
      <c r="IHV753" s="462"/>
      <c r="IHW753" s="462"/>
      <c r="IHX753" s="462"/>
      <c r="IHY753" s="462"/>
      <c r="IHZ753" s="462"/>
      <c r="IIA753" s="462"/>
      <c r="IIB753" s="462"/>
      <c r="IIC753" s="462"/>
      <c r="IID753" s="462"/>
      <c r="IIE753" s="462"/>
      <c r="IIF753" s="462"/>
      <c r="IIG753" s="462"/>
      <c r="IIH753" s="462"/>
      <c r="III753" s="462"/>
      <c r="IIJ753" s="462"/>
      <c r="IIK753" s="462"/>
      <c r="IIL753" s="462"/>
      <c r="IIM753" s="462"/>
      <c r="IIN753" s="462"/>
      <c r="IIO753" s="462"/>
      <c r="IIP753" s="462"/>
      <c r="IIQ753" s="462"/>
      <c r="IIR753" s="462"/>
      <c r="IIS753" s="462"/>
      <c r="IIT753" s="462"/>
      <c r="IIU753" s="462"/>
      <c r="IIV753" s="462"/>
      <c r="IIW753" s="462"/>
      <c r="IIX753" s="462"/>
      <c r="IIY753" s="462"/>
      <c r="IIZ753" s="462"/>
      <c r="IJA753" s="462"/>
      <c r="IJB753" s="462"/>
      <c r="IJC753" s="462"/>
      <c r="IJD753" s="462"/>
      <c r="IJE753" s="462"/>
      <c r="IJF753" s="462"/>
      <c r="IJG753" s="462"/>
      <c r="IJH753" s="462"/>
      <c r="IJI753" s="462"/>
      <c r="IJJ753" s="462"/>
      <c r="IJK753" s="462"/>
      <c r="IJL753" s="462"/>
      <c r="IJM753" s="462"/>
      <c r="IJN753" s="462"/>
      <c r="IJO753" s="462"/>
      <c r="IJP753" s="462"/>
      <c r="IJQ753" s="462"/>
      <c r="IJR753" s="462"/>
      <c r="IJS753" s="462"/>
      <c r="IJT753" s="462"/>
      <c r="IJU753" s="462"/>
      <c r="IJV753" s="462"/>
      <c r="IJW753" s="462"/>
      <c r="IJX753" s="462"/>
      <c r="IJY753" s="462"/>
      <c r="IJZ753" s="462"/>
      <c r="IKA753" s="462"/>
      <c r="IKB753" s="462"/>
      <c r="IKC753" s="462"/>
      <c r="IKD753" s="462"/>
      <c r="IKE753" s="462"/>
      <c r="IKF753" s="462"/>
      <c r="IKG753" s="462"/>
      <c r="IKH753" s="462"/>
      <c r="IKI753" s="462"/>
      <c r="IKJ753" s="462"/>
      <c r="IKK753" s="462"/>
      <c r="IKL753" s="462"/>
      <c r="IKM753" s="462"/>
      <c r="IKN753" s="462"/>
      <c r="IKO753" s="462"/>
      <c r="IKP753" s="462"/>
      <c r="IKQ753" s="462"/>
      <c r="IKR753" s="462"/>
      <c r="IKS753" s="462"/>
      <c r="IKT753" s="462"/>
      <c r="IKU753" s="462"/>
      <c r="IKV753" s="462"/>
      <c r="IKW753" s="462"/>
      <c r="IKX753" s="462"/>
      <c r="IKY753" s="462"/>
      <c r="IKZ753" s="462"/>
      <c r="ILA753" s="462"/>
      <c r="ILB753" s="462"/>
      <c r="ILC753" s="462"/>
      <c r="ILD753" s="462"/>
      <c r="ILE753" s="462"/>
      <c r="ILF753" s="462"/>
      <c r="ILG753" s="462"/>
      <c r="ILH753" s="462"/>
      <c r="ILI753" s="462"/>
      <c r="ILJ753" s="462"/>
      <c r="ILK753" s="462"/>
      <c r="ILL753" s="462"/>
      <c r="ILM753" s="462"/>
      <c r="ILN753" s="462"/>
      <c r="ILO753" s="462"/>
      <c r="ILP753" s="462"/>
      <c r="ILQ753" s="462"/>
      <c r="ILR753" s="462"/>
      <c r="ILS753" s="462"/>
      <c r="ILT753" s="462"/>
      <c r="ILU753" s="462"/>
      <c r="ILV753" s="462"/>
      <c r="ILW753" s="462"/>
      <c r="ILX753" s="462"/>
      <c r="ILY753" s="462"/>
      <c r="ILZ753" s="462"/>
      <c r="IMA753" s="462"/>
      <c r="IMB753" s="462"/>
      <c r="IMC753" s="462"/>
      <c r="IMD753" s="462"/>
      <c r="IME753" s="462"/>
      <c r="IMF753" s="462"/>
      <c r="IMG753" s="462"/>
      <c r="IMH753" s="462"/>
      <c r="IMI753" s="462"/>
      <c r="IMJ753" s="462"/>
      <c r="IMK753" s="462"/>
      <c r="IML753" s="462"/>
      <c r="IMM753" s="462"/>
      <c r="IMN753" s="462"/>
      <c r="IMO753" s="462"/>
      <c r="IMP753" s="462"/>
      <c r="IMQ753" s="462"/>
      <c r="IMR753" s="462"/>
      <c r="IMS753" s="462"/>
      <c r="IMT753" s="462"/>
      <c r="IMU753" s="462"/>
      <c r="IMV753" s="462"/>
      <c r="IMW753" s="462"/>
      <c r="IMX753" s="462"/>
      <c r="IMY753" s="462"/>
      <c r="IMZ753" s="462"/>
      <c r="INA753" s="462"/>
      <c r="INB753" s="462"/>
      <c r="INC753" s="462"/>
      <c r="IND753" s="462"/>
      <c r="INE753" s="462"/>
      <c r="INF753" s="462"/>
      <c r="ING753" s="462"/>
      <c r="INH753" s="462"/>
      <c r="INI753" s="462"/>
      <c r="INJ753" s="462"/>
      <c r="INK753" s="462"/>
      <c r="INL753" s="462"/>
      <c r="INM753" s="462"/>
      <c r="INN753" s="462"/>
      <c r="INO753" s="462"/>
      <c r="INP753" s="462"/>
      <c r="INQ753" s="462"/>
      <c r="INR753" s="462"/>
      <c r="INS753" s="462"/>
      <c r="INT753" s="462"/>
      <c r="INU753" s="462"/>
      <c r="INV753" s="462"/>
      <c r="INW753" s="462"/>
      <c r="INX753" s="462"/>
      <c r="INY753" s="462"/>
      <c r="INZ753" s="462"/>
      <c r="IOA753" s="462"/>
      <c r="IOB753" s="462"/>
      <c r="IOC753" s="462"/>
      <c r="IOD753" s="462"/>
      <c r="IOE753" s="462"/>
      <c r="IOF753" s="462"/>
      <c r="IOG753" s="462"/>
      <c r="IOH753" s="462"/>
      <c r="IOI753" s="462"/>
      <c r="IOJ753" s="462"/>
      <c r="IOK753" s="462"/>
      <c r="IOL753" s="462"/>
      <c r="IOM753" s="462"/>
      <c r="ION753" s="462"/>
      <c r="IOO753" s="462"/>
      <c r="IOP753" s="462"/>
      <c r="IOQ753" s="462"/>
      <c r="IOR753" s="462"/>
      <c r="IOS753" s="462"/>
      <c r="IOT753" s="462"/>
      <c r="IOU753" s="462"/>
      <c r="IOV753" s="462"/>
      <c r="IOW753" s="462"/>
      <c r="IOX753" s="462"/>
      <c r="IOY753" s="462"/>
      <c r="IOZ753" s="462"/>
      <c r="IPA753" s="462"/>
      <c r="IPB753" s="462"/>
      <c r="IPC753" s="462"/>
      <c r="IPD753" s="462"/>
      <c r="IPE753" s="462"/>
      <c r="IPF753" s="462"/>
      <c r="IPG753" s="462"/>
      <c r="IPH753" s="462"/>
      <c r="IPI753" s="462"/>
      <c r="IPJ753" s="462"/>
      <c r="IPK753" s="462"/>
      <c r="IPL753" s="462"/>
      <c r="IPM753" s="462"/>
      <c r="IPN753" s="462"/>
      <c r="IPO753" s="462"/>
      <c r="IPP753" s="462"/>
      <c r="IPQ753" s="462"/>
      <c r="IPR753" s="462"/>
      <c r="IPS753" s="462"/>
      <c r="IPT753" s="462"/>
      <c r="IPU753" s="462"/>
      <c r="IPV753" s="462"/>
      <c r="IPW753" s="462"/>
      <c r="IPX753" s="462"/>
      <c r="IPY753" s="462"/>
      <c r="IPZ753" s="462"/>
      <c r="IQA753" s="462"/>
      <c r="IQB753" s="462"/>
      <c r="IQC753" s="462"/>
      <c r="IQD753" s="462"/>
      <c r="IQE753" s="462"/>
      <c r="IQF753" s="462"/>
      <c r="IQG753" s="462"/>
      <c r="IQH753" s="462"/>
      <c r="IQI753" s="462"/>
      <c r="IQJ753" s="462"/>
      <c r="IQK753" s="462"/>
      <c r="IQL753" s="462"/>
      <c r="IQM753" s="462"/>
      <c r="IQN753" s="462"/>
      <c r="IQO753" s="462"/>
      <c r="IQP753" s="462"/>
      <c r="IQQ753" s="462"/>
      <c r="IQR753" s="462"/>
      <c r="IQS753" s="462"/>
      <c r="IQT753" s="462"/>
      <c r="IQU753" s="462"/>
      <c r="IQV753" s="462"/>
      <c r="IQW753" s="462"/>
      <c r="IQX753" s="462"/>
      <c r="IQY753" s="462"/>
      <c r="IQZ753" s="462"/>
      <c r="IRA753" s="462"/>
      <c r="IRB753" s="462"/>
      <c r="IRC753" s="462"/>
      <c r="IRD753" s="462"/>
      <c r="IRE753" s="462"/>
      <c r="IRF753" s="462"/>
      <c r="IRG753" s="462"/>
      <c r="IRH753" s="462"/>
      <c r="IRI753" s="462"/>
      <c r="IRJ753" s="462"/>
      <c r="IRK753" s="462"/>
      <c r="IRL753" s="462"/>
      <c r="IRM753" s="462"/>
      <c r="IRN753" s="462"/>
      <c r="IRO753" s="462"/>
      <c r="IRP753" s="462"/>
      <c r="IRQ753" s="462"/>
      <c r="IRR753" s="462"/>
      <c r="IRS753" s="462"/>
      <c r="IRT753" s="462"/>
      <c r="IRU753" s="462"/>
      <c r="IRV753" s="462"/>
      <c r="IRW753" s="462"/>
      <c r="IRX753" s="462"/>
      <c r="IRY753" s="462"/>
      <c r="IRZ753" s="462"/>
      <c r="ISA753" s="462"/>
      <c r="ISB753" s="462"/>
      <c r="ISC753" s="462"/>
      <c r="ISD753" s="462"/>
      <c r="ISE753" s="462"/>
      <c r="ISF753" s="462"/>
      <c r="ISG753" s="462"/>
      <c r="ISH753" s="462"/>
      <c r="ISI753" s="462"/>
      <c r="ISJ753" s="462"/>
      <c r="ISK753" s="462"/>
      <c r="ISL753" s="462"/>
      <c r="ISM753" s="462"/>
      <c r="ISN753" s="462"/>
      <c r="ISO753" s="462"/>
      <c r="ISP753" s="462"/>
      <c r="ISQ753" s="462"/>
      <c r="ISR753" s="462"/>
      <c r="ISS753" s="462"/>
      <c r="IST753" s="462"/>
      <c r="ISU753" s="462"/>
      <c r="ISV753" s="462"/>
      <c r="ISW753" s="462"/>
      <c r="ISX753" s="462"/>
      <c r="ISY753" s="462"/>
      <c r="ISZ753" s="462"/>
      <c r="ITA753" s="462"/>
      <c r="ITB753" s="462"/>
      <c r="ITC753" s="462"/>
      <c r="ITD753" s="462"/>
      <c r="ITE753" s="462"/>
      <c r="ITF753" s="462"/>
      <c r="ITG753" s="462"/>
      <c r="ITH753" s="462"/>
      <c r="ITI753" s="462"/>
      <c r="ITJ753" s="462"/>
      <c r="ITK753" s="462"/>
      <c r="ITL753" s="462"/>
      <c r="ITM753" s="462"/>
      <c r="ITN753" s="462"/>
      <c r="ITO753" s="462"/>
      <c r="ITP753" s="462"/>
      <c r="ITQ753" s="462"/>
      <c r="ITR753" s="462"/>
      <c r="ITS753" s="462"/>
      <c r="ITT753" s="462"/>
      <c r="ITU753" s="462"/>
      <c r="ITV753" s="462"/>
      <c r="ITW753" s="462"/>
      <c r="ITX753" s="462"/>
      <c r="ITY753" s="462"/>
      <c r="ITZ753" s="462"/>
      <c r="IUA753" s="462"/>
      <c r="IUB753" s="462"/>
      <c r="IUC753" s="462"/>
      <c r="IUD753" s="462"/>
      <c r="IUE753" s="462"/>
      <c r="IUF753" s="462"/>
      <c r="IUG753" s="462"/>
      <c r="IUH753" s="462"/>
      <c r="IUI753" s="462"/>
      <c r="IUJ753" s="462"/>
      <c r="IUK753" s="462"/>
      <c r="IUL753" s="462"/>
      <c r="IUM753" s="462"/>
      <c r="IUN753" s="462"/>
      <c r="IUO753" s="462"/>
      <c r="IUP753" s="462"/>
      <c r="IUQ753" s="462"/>
      <c r="IUR753" s="462"/>
      <c r="IUS753" s="462"/>
      <c r="IUT753" s="462"/>
      <c r="IUU753" s="462"/>
      <c r="IUV753" s="462"/>
      <c r="IUW753" s="462"/>
      <c r="IUX753" s="462"/>
      <c r="IUY753" s="462"/>
      <c r="IUZ753" s="462"/>
      <c r="IVA753" s="462"/>
      <c r="IVB753" s="462"/>
      <c r="IVC753" s="462"/>
      <c r="IVD753" s="462"/>
      <c r="IVE753" s="462"/>
      <c r="IVF753" s="462"/>
      <c r="IVG753" s="462"/>
      <c r="IVH753" s="462"/>
      <c r="IVI753" s="462"/>
      <c r="IVJ753" s="462"/>
      <c r="IVK753" s="462"/>
      <c r="IVL753" s="462"/>
      <c r="IVM753" s="462"/>
      <c r="IVN753" s="462"/>
      <c r="IVO753" s="462"/>
      <c r="IVP753" s="462"/>
      <c r="IVQ753" s="462"/>
      <c r="IVR753" s="462"/>
      <c r="IVS753" s="462"/>
      <c r="IVT753" s="462"/>
      <c r="IVU753" s="462"/>
      <c r="IVV753" s="462"/>
      <c r="IVW753" s="462"/>
      <c r="IVX753" s="462"/>
      <c r="IVY753" s="462"/>
      <c r="IVZ753" s="462"/>
      <c r="IWA753" s="462"/>
      <c r="IWB753" s="462"/>
      <c r="IWC753" s="462"/>
      <c r="IWD753" s="462"/>
      <c r="IWE753" s="462"/>
      <c r="IWF753" s="462"/>
      <c r="IWG753" s="462"/>
      <c r="IWH753" s="462"/>
      <c r="IWI753" s="462"/>
      <c r="IWJ753" s="462"/>
      <c r="IWK753" s="462"/>
      <c r="IWL753" s="462"/>
      <c r="IWM753" s="462"/>
      <c r="IWN753" s="462"/>
      <c r="IWO753" s="462"/>
      <c r="IWP753" s="462"/>
      <c r="IWQ753" s="462"/>
      <c r="IWR753" s="462"/>
      <c r="IWS753" s="462"/>
      <c r="IWT753" s="462"/>
      <c r="IWU753" s="462"/>
      <c r="IWV753" s="462"/>
      <c r="IWW753" s="462"/>
      <c r="IWX753" s="462"/>
      <c r="IWY753" s="462"/>
      <c r="IWZ753" s="462"/>
      <c r="IXA753" s="462"/>
      <c r="IXB753" s="462"/>
      <c r="IXC753" s="462"/>
      <c r="IXD753" s="462"/>
      <c r="IXE753" s="462"/>
      <c r="IXF753" s="462"/>
      <c r="IXG753" s="462"/>
      <c r="IXH753" s="462"/>
      <c r="IXI753" s="462"/>
      <c r="IXJ753" s="462"/>
      <c r="IXK753" s="462"/>
      <c r="IXL753" s="462"/>
      <c r="IXM753" s="462"/>
      <c r="IXN753" s="462"/>
      <c r="IXO753" s="462"/>
      <c r="IXP753" s="462"/>
      <c r="IXQ753" s="462"/>
      <c r="IXR753" s="462"/>
      <c r="IXS753" s="462"/>
      <c r="IXT753" s="462"/>
      <c r="IXU753" s="462"/>
      <c r="IXV753" s="462"/>
      <c r="IXW753" s="462"/>
      <c r="IXX753" s="462"/>
      <c r="IXY753" s="462"/>
      <c r="IXZ753" s="462"/>
      <c r="IYA753" s="462"/>
      <c r="IYB753" s="462"/>
      <c r="IYC753" s="462"/>
      <c r="IYD753" s="462"/>
      <c r="IYE753" s="462"/>
      <c r="IYF753" s="462"/>
      <c r="IYG753" s="462"/>
      <c r="IYH753" s="462"/>
      <c r="IYI753" s="462"/>
      <c r="IYJ753" s="462"/>
      <c r="IYK753" s="462"/>
      <c r="IYL753" s="462"/>
      <c r="IYM753" s="462"/>
      <c r="IYN753" s="462"/>
      <c r="IYO753" s="462"/>
      <c r="IYP753" s="462"/>
      <c r="IYQ753" s="462"/>
      <c r="IYR753" s="462"/>
      <c r="IYS753" s="462"/>
      <c r="IYT753" s="462"/>
      <c r="IYU753" s="462"/>
      <c r="IYV753" s="462"/>
      <c r="IYW753" s="462"/>
      <c r="IYX753" s="462"/>
      <c r="IYY753" s="462"/>
      <c r="IYZ753" s="462"/>
      <c r="IZA753" s="462"/>
      <c r="IZB753" s="462"/>
      <c r="IZC753" s="462"/>
      <c r="IZD753" s="462"/>
      <c r="IZE753" s="462"/>
      <c r="IZF753" s="462"/>
      <c r="IZG753" s="462"/>
      <c r="IZH753" s="462"/>
      <c r="IZI753" s="462"/>
      <c r="IZJ753" s="462"/>
      <c r="IZK753" s="462"/>
      <c r="IZL753" s="462"/>
      <c r="IZM753" s="462"/>
      <c r="IZN753" s="462"/>
      <c r="IZO753" s="462"/>
      <c r="IZP753" s="462"/>
      <c r="IZQ753" s="462"/>
      <c r="IZR753" s="462"/>
      <c r="IZS753" s="462"/>
      <c r="IZT753" s="462"/>
      <c r="IZU753" s="462"/>
      <c r="IZV753" s="462"/>
      <c r="IZW753" s="462"/>
      <c r="IZX753" s="462"/>
      <c r="IZY753" s="462"/>
      <c r="IZZ753" s="462"/>
      <c r="JAA753" s="462"/>
      <c r="JAB753" s="462"/>
      <c r="JAC753" s="462"/>
      <c r="JAD753" s="462"/>
      <c r="JAE753" s="462"/>
      <c r="JAF753" s="462"/>
      <c r="JAG753" s="462"/>
      <c r="JAH753" s="462"/>
      <c r="JAI753" s="462"/>
      <c r="JAJ753" s="462"/>
      <c r="JAK753" s="462"/>
      <c r="JAL753" s="462"/>
      <c r="JAM753" s="462"/>
      <c r="JAN753" s="462"/>
      <c r="JAO753" s="462"/>
      <c r="JAP753" s="462"/>
      <c r="JAQ753" s="462"/>
      <c r="JAR753" s="462"/>
      <c r="JAS753" s="462"/>
      <c r="JAT753" s="462"/>
      <c r="JAU753" s="462"/>
      <c r="JAV753" s="462"/>
      <c r="JAW753" s="462"/>
      <c r="JAX753" s="462"/>
      <c r="JAY753" s="462"/>
      <c r="JAZ753" s="462"/>
      <c r="JBA753" s="462"/>
      <c r="JBB753" s="462"/>
      <c r="JBC753" s="462"/>
      <c r="JBD753" s="462"/>
      <c r="JBE753" s="462"/>
      <c r="JBF753" s="462"/>
      <c r="JBG753" s="462"/>
      <c r="JBH753" s="462"/>
      <c r="JBI753" s="462"/>
      <c r="JBJ753" s="462"/>
      <c r="JBK753" s="462"/>
      <c r="JBL753" s="462"/>
      <c r="JBM753" s="462"/>
      <c r="JBN753" s="462"/>
      <c r="JBO753" s="462"/>
      <c r="JBP753" s="462"/>
      <c r="JBQ753" s="462"/>
      <c r="JBR753" s="462"/>
      <c r="JBS753" s="462"/>
      <c r="JBT753" s="462"/>
      <c r="JBU753" s="462"/>
      <c r="JBV753" s="462"/>
      <c r="JBW753" s="462"/>
      <c r="JBX753" s="462"/>
      <c r="JBY753" s="462"/>
      <c r="JBZ753" s="462"/>
      <c r="JCA753" s="462"/>
      <c r="JCB753" s="462"/>
      <c r="JCC753" s="462"/>
      <c r="JCD753" s="462"/>
      <c r="JCE753" s="462"/>
      <c r="JCF753" s="462"/>
      <c r="JCG753" s="462"/>
      <c r="JCH753" s="462"/>
      <c r="JCI753" s="462"/>
      <c r="JCJ753" s="462"/>
      <c r="JCK753" s="462"/>
      <c r="JCL753" s="462"/>
      <c r="JCM753" s="462"/>
      <c r="JCN753" s="462"/>
      <c r="JCO753" s="462"/>
      <c r="JCP753" s="462"/>
      <c r="JCQ753" s="462"/>
      <c r="JCR753" s="462"/>
      <c r="JCS753" s="462"/>
      <c r="JCT753" s="462"/>
      <c r="JCU753" s="462"/>
      <c r="JCV753" s="462"/>
      <c r="JCW753" s="462"/>
      <c r="JCX753" s="462"/>
      <c r="JCY753" s="462"/>
      <c r="JCZ753" s="462"/>
      <c r="JDA753" s="462"/>
      <c r="JDB753" s="462"/>
      <c r="JDC753" s="462"/>
      <c r="JDD753" s="462"/>
      <c r="JDE753" s="462"/>
      <c r="JDF753" s="462"/>
      <c r="JDG753" s="462"/>
      <c r="JDH753" s="462"/>
      <c r="JDI753" s="462"/>
      <c r="JDJ753" s="462"/>
      <c r="JDK753" s="462"/>
      <c r="JDL753" s="462"/>
      <c r="JDM753" s="462"/>
      <c r="JDN753" s="462"/>
      <c r="JDO753" s="462"/>
      <c r="JDP753" s="462"/>
      <c r="JDQ753" s="462"/>
      <c r="JDR753" s="462"/>
      <c r="JDS753" s="462"/>
      <c r="JDT753" s="462"/>
      <c r="JDU753" s="462"/>
      <c r="JDV753" s="462"/>
      <c r="JDW753" s="462"/>
      <c r="JDX753" s="462"/>
      <c r="JDY753" s="462"/>
      <c r="JDZ753" s="462"/>
      <c r="JEA753" s="462"/>
      <c r="JEB753" s="462"/>
      <c r="JEC753" s="462"/>
      <c r="JED753" s="462"/>
      <c r="JEE753" s="462"/>
      <c r="JEF753" s="462"/>
      <c r="JEG753" s="462"/>
      <c r="JEH753" s="462"/>
      <c r="JEI753" s="462"/>
      <c r="JEJ753" s="462"/>
      <c r="JEK753" s="462"/>
      <c r="JEL753" s="462"/>
      <c r="JEM753" s="462"/>
      <c r="JEN753" s="462"/>
      <c r="JEO753" s="462"/>
      <c r="JEP753" s="462"/>
      <c r="JEQ753" s="462"/>
      <c r="JER753" s="462"/>
      <c r="JES753" s="462"/>
      <c r="JET753" s="462"/>
      <c r="JEU753" s="462"/>
      <c r="JEV753" s="462"/>
      <c r="JEW753" s="462"/>
      <c r="JEX753" s="462"/>
      <c r="JEY753" s="462"/>
      <c r="JEZ753" s="462"/>
      <c r="JFA753" s="462"/>
      <c r="JFB753" s="462"/>
      <c r="JFC753" s="462"/>
      <c r="JFD753" s="462"/>
      <c r="JFE753" s="462"/>
      <c r="JFF753" s="462"/>
      <c r="JFG753" s="462"/>
      <c r="JFH753" s="462"/>
      <c r="JFI753" s="462"/>
      <c r="JFJ753" s="462"/>
      <c r="JFK753" s="462"/>
      <c r="JFL753" s="462"/>
      <c r="JFM753" s="462"/>
      <c r="JFN753" s="462"/>
      <c r="JFO753" s="462"/>
      <c r="JFP753" s="462"/>
      <c r="JFQ753" s="462"/>
      <c r="JFR753" s="462"/>
      <c r="JFS753" s="462"/>
      <c r="JFT753" s="462"/>
      <c r="JFU753" s="462"/>
      <c r="JFV753" s="462"/>
      <c r="JFW753" s="462"/>
      <c r="JFX753" s="462"/>
      <c r="JFY753" s="462"/>
      <c r="JFZ753" s="462"/>
      <c r="JGA753" s="462"/>
      <c r="JGB753" s="462"/>
      <c r="JGC753" s="462"/>
      <c r="JGD753" s="462"/>
      <c r="JGE753" s="462"/>
      <c r="JGF753" s="462"/>
      <c r="JGG753" s="462"/>
      <c r="JGH753" s="462"/>
      <c r="JGI753" s="462"/>
      <c r="JGJ753" s="462"/>
      <c r="JGK753" s="462"/>
      <c r="JGL753" s="462"/>
      <c r="JGM753" s="462"/>
      <c r="JGN753" s="462"/>
      <c r="JGO753" s="462"/>
      <c r="JGP753" s="462"/>
      <c r="JGQ753" s="462"/>
      <c r="JGR753" s="462"/>
      <c r="JGS753" s="462"/>
      <c r="JGT753" s="462"/>
      <c r="JGU753" s="462"/>
      <c r="JGV753" s="462"/>
      <c r="JGW753" s="462"/>
      <c r="JGX753" s="462"/>
      <c r="JGY753" s="462"/>
      <c r="JGZ753" s="462"/>
      <c r="JHA753" s="462"/>
      <c r="JHB753" s="462"/>
      <c r="JHC753" s="462"/>
      <c r="JHD753" s="462"/>
      <c r="JHE753" s="462"/>
      <c r="JHF753" s="462"/>
      <c r="JHG753" s="462"/>
      <c r="JHH753" s="462"/>
      <c r="JHI753" s="462"/>
      <c r="JHJ753" s="462"/>
      <c r="JHK753" s="462"/>
      <c r="JHL753" s="462"/>
      <c r="JHM753" s="462"/>
      <c r="JHN753" s="462"/>
      <c r="JHO753" s="462"/>
      <c r="JHP753" s="462"/>
      <c r="JHQ753" s="462"/>
      <c r="JHR753" s="462"/>
      <c r="JHS753" s="462"/>
      <c r="JHT753" s="462"/>
      <c r="JHU753" s="462"/>
      <c r="JHV753" s="462"/>
      <c r="JHW753" s="462"/>
      <c r="JHX753" s="462"/>
      <c r="JHY753" s="462"/>
      <c r="JHZ753" s="462"/>
      <c r="JIA753" s="462"/>
      <c r="JIB753" s="462"/>
      <c r="JIC753" s="462"/>
      <c r="JID753" s="462"/>
      <c r="JIE753" s="462"/>
      <c r="JIF753" s="462"/>
      <c r="JIG753" s="462"/>
      <c r="JIH753" s="462"/>
      <c r="JII753" s="462"/>
      <c r="JIJ753" s="462"/>
      <c r="JIK753" s="462"/>
      <c r="JIL753" s="462"/>
      <c r="JIM753" s="462"/>
      <c r="JIN753" s="462"/>
      <c r="JIO753" s="462"/>
      <c r="JIP753" s="462"/>
      <c r="JIQ753" s="462"/>
      <c r="JIR753" s="462"/>
      <c r="JIS753" s="462"/>
      <c r="JIT753" s="462"/>
      <c r="JIU753" s="462"/>
      <c r="JIV753" s="462"/>
      <c r="JIW753" s="462"/>
      <c r="JIX753" s="462"/>
      <c r="JIY753" s="462"/>
      <c r="JIZ753" s="462"/>
      <c r="JJA753" s="462"/>
      <c r="JJB753" s="462"/>
      <c r="JJC753" s="462"/>
      <c r="JJD753" s="462"/>
      <c r="JJE753" s="462"/>
      <c r="JJF753" s="462"/>
      <c r="JJG753" s="462"/>
      <c r="JJH753" s="462"/>
      <c r="JJI753" s="462"/>
      <c r="JJJ753" s="462"/>
      <c r="JJK753" s="462"/>
      <c r="JJL753" s="462"/>
      <c r="JJM753" s="462"/>
      <c r="JJN753" s="462"/>
      <c r="JJO753" s="462"/>
      <c r="JJP753" s="462"/>
      <c r="JJQ753" s="462"/>
      <c r="JJR753" s="462"/>
      <c r="JJS753" s="462"/>
      <c r="JJT753" s="462"/>
      <c r="JJU753" s="462"/>
      <c r="JJV753" s="462"/>
      <c r="JJW753" s="462"/>
      <c r="JJX753" s="462"/>
      <c r="JJY753" s="462"/>
      <c r="JJZ753" s="462"/>
      <c r="JKA753" s="462"/>
      <c r="JKB753" s="462"/>
      <c r="JKC753" s="462"/>
      <c r="JKD753" s="462"/>
      <c r="JKE753" s="462"/>
      <c r="JKF753" s="462"/>
      <c r="JKG753" s="462"/>
      <c r="JKH753" s="462"/>
      <c r="JKI753" s="462"/>
      <c r="JKJ753" s="462"/>
      <c r="JKK753" s="462"/>
      <c r="JKL753" s="462"/>
      <c r="JKM753" s="462"/>
      <c r="JKN753" s="462"/>
      <c r="JKO753" s="462"/>
      <c r="JKP753" s="462"/>
      <c r="JKQ753" s="462"/>
      <c r="JKR753" s="462"/>
      <c r="JKS753" s="462"/>
      <c r="JKT753" s="462"/>
      <c r="JKU753" s="462"/>
      <c r="JKV753" s="462"/>
      <c r="JKW753" s="462"/>
      <c r="JKX753" s="462"/>
      <c r="JKY753" s="462"/>
      <c r="JKZ753" s="462"/>
      <c r="JLA753" s="462"/>
      <c r="JLB753" s="462"/>
      <c r="JLC753" s="462"/>
      <c r="JLD753" s="462"/>
      <c r="JLE753" s="462"/>
      <c r="JLF753" s="462"/>
      <c r="JLG753" s="462"/>
      <c r="JLH753" s="462"/>
      <c r="JLI753" s="462"/>
      <c r="JLJ753" s="462"/>
      <c r="JLK753" s="462"/>
      <c r="JLL753" s="462"/>
      <c r="JLM753" s="462"/>
      <c r="JLN753" s="462"/>
      <c r="JLO753" s="462"/>
      <c r="JLP753" s="462"/>
      <c r="JLQ753" s="462"/>
      <c r="JLR753" s="462"/>
      <c r="JLS753" s="462"/>
      <c r="JLT753" s="462"/>
      <c r="JLU753" s="462"/>
      <c r="JLV753" s="462"/>
      <c r="JLW753" s="462"/>
      <c r="JLX753" s="462"/>
      <c r="JLY753" s="462"/>
      <c r="JLZ753" s="462"/>
      <c r="JMA753" s="462"/>
      <c r="JMB753" s="462"/>
      <c r="JMC753" s="462"/>
      <c r="JMD753" s="462"/>
      <c r="JME753" s="462"/>
      <c r="JMF753" s="462"/>
      <c r="JMG753" s="462"/>
      <c r="JMH753" s="462"/>
      <c r="JMI753" s="462"/>
      <c r="JMJ753" s="462"/>
      <c r="JMK753" s="462"/>
      <c r="JML753" s="462"/>
      <c r="JMM753" s="462"/>
      <c r="JMN753" s="462"/>
      <c r="JMO753" s="462"/>
      <c r="JMP753" s="462"/>
      <c r="JMQ753" s="462"/>
      <c r="JMR753" s="462"/>
      <c r="JMS753" s="462"/>
      <c r="JMT753" s="462"/>
      <c r="JMU753" s="462"/>
      <c r="JMV753" s="462"/>
      <c r="JMW753" s="462"/>
      <c r="JMX753" s="462"/>
      <c r="JMY753" s="462"/>
      <c r="JMZ753" s="462"/>
      <c r="JNA753" s="462"/>
      <c r="JNB753" s="462"/>
      <c r="JNC753" s="462"/>
      <c r="JND753" s="462"/>
      <c r="JNE753" s="462"/>
      <c r="JNF753" s="462"/>
      <c r="JNG753" s="462"/>
      <c r="JNH753" s="462"/>
      <c r="JNI753" s="462"/>
      <c r="JNJ753" s="462"/>
      <c r="JNK753" s="462"/>
      <c r="JNL753" s="462"/>
      <c r="JNM753" s="462"/>
      <c r="JNN753" s="462"/>
      <c r="JNO753" s="462"/>
      <c r="JNP753" s="462"/>
      <c r="JNQ753" s="462"/>
      <c r="JNR753" s="462"/>
      <c r="JNS753" s="462"/>
      <c r="JNT753" s="462"/>
      <c r="JNU753" s="462"/>
      <c r="JNV753" s="462"/>
      <c r="JNW753" s="462"/>
      <c r="JNX753" s="462"/>
      <c r="JNY753" s="462"/>
      <c r="JNZ753" s="462"/>
      <c r="JOA753" s="462"/>
      <c r="JOB753" s="462"/>
      <c r="JOC753" s="462"/>
      <c r="JOD753" s="462"/>
      <c r="JOE753" s="462"/>
      <c r="JOF753" s="462"/>
      <c r="JOG753" s="462"/>
      <c r="JOH753" s="462"/>
      <c r="JOI753" s="462"/>
      <c r="JOJ753" s="462"/>
      <c r="JOK753" s="462"/>
      <c r="JOL753" s="462"/>
      <c r="JOM753" s="462"/>
      <c r="JON753" s="462"/>
      <c r="JOO753" s="462"/>
      <c r="JOP753" s="462"/>
      <c r="JOQ753" s="462"/>
      <c r="JOR753" s="462"/>
      <c r="JOS753" s="462"/>
      <c r="JOT753" s="462"/>
      <c r="JOU753" s="462"/>
      <c r="JOV753" s="462"/>
      <c r="JOW753" s="462"/>
      <c r="JOX753" s="462"/>
      <c r="JOY753" s="462"/>
      <c r="JOZ753" s="462"/>
      <c r="JPA753" s="462"/>
      <c r="JPB753" s="462"/>
      <c r="JPC753" s="462"/>
      <c r="JPD753" s="462"/>
      <c r="JPE753" s="462"/>
      <c r="JPF753" s="462"/>
      <c r="JPG753" s="462"/>
      <c r="JPH753" s="462"/>
      <c r="JPI753" s="462"/>
      <c r="JPJ753" s="462"/>
      <c r="JPK753" s="462"/>
      <c r="JPL753" s="462"/>
      <c r="JPM753" s="462"/>
      <c r="JPN753" s="462"/>
      <c r="JPO753" s="462"/>
      <c r="JPP753" s="462"/>
      <c r="JPQ753" s="462"/>
      <c r="JPR753" s="462"/>
      <c r="JPS753" s="462"/>
      <c r="JPT753" s="462"/>
      <c r="JPU753" s="462"/>
      <c r="JPV753" s="462"/>
      <c r="JPW753" s="462"/>
      <c r="JPX753" s="462"/>
      <c r="JPY753" s="462"/>
      <c r="JPZ753" s="462"/>
      <c r="JQA753" s="462"/>
      <c r="JQB753" s="462"/>
      <c r="JQC753" s="462"/>
      <c r="JQD753" s="462"/>
      <c r="JQE753" s="462"/>
      <c r="JQF753" s="462"/>
      <c r="JQG753" s="462"/>
      <c r="JQH753" s="462"/>
      <c r="JQI753" s="462"/>
      <c r="JQJ753" s="462"/>
      <c r="JQK753" s="462"/>
      <c r="JQL753" s="462"/>
      <c r="JQM753" s="462"/>
      <c r="JQN753" s="462"/>
      <c r="JQO753" s="462"/>
      <c r="JQP753" s="462"/>
      <c r="JQQ753" s="462"/>
      <c r="JQR753" s="462"/>
      <c r="JQS753" s="462"/>
      <c r="JQT753" s="462"/>
      <c r="JQU753" s="462"/>
      <c r="JQV753" s="462"/>
      <c r="JQW753" s="462"/>
      <c r="JQX753" s="462"/>
      <c r="JQY753" s="462"/>
      <c r="JQZ753" s="462"/>
      <c r="JRA753" s="462"/>
      <c r="JRB753" s="462"/>
      <c r="JRC753" s="462"/>
      <c r="JRD753" s="462"/>
      <c r="JRE753" s="462"/>
      <c r="JRF753" s="462"/>
      <c r="JRG753" s="462"/>
      <c r="JRH753" s="462"/>
      <c r="JRI753" s="462"/>
      <c r="JRJ753" s="462"/>
      <c r="JRK753" s="462"/>
      <c r="JRL753" s="462"/>
      <c r="JRM753" s="462"/>
      <c r="JRN753" s="462"/>
      <c r="JRO753" s="462"/>
      <c r="JRP753" s="462"/>
      <c r="JRQ753" s="462"/>
      <c r="JRR753" s="462"/>
      <c r="JRS753" s="462"/>
      <c r="JRT753" s="462"/>
      <c r="JRU753" s="462"/>
      <c r="JRV753" s="462"/>
      <c r="JRW753" s="462"/>
      <c r="JRX753" s="462"/>
      <c r="JRY753" s="462"/>
      <c r="JRZ753" s="462"/>
      <c r="JSA753" s="462"/>
      <c r="JSB753" s="462"/>
      <c r="JSC753" s="462"/>
      <c r="JSD753" s="462"/>
      <c r="JSE753" s="462"/>
      <c r="JSF753" s="462"/>
      <c r="JSG753" s="462"/>
      <c r="JSH753" s="462"/>
      <c r="JSI753" s="462"/>
      <c r="JSJ753" s="462"/>
      <c r="JSK753" s="462"/>
      <c r="JSL753" s="462"/>
      <c r="JSM753" s="462"/>
      <c r="JSN753" s="462"/>
      <c r="JSO753" s="462"/>
      <c r="JSP753" s="462"/>
      <c r="JSQ753" s="462"/>
      <c r="JSR753" s="462"/>
      <c r="JSS753" s="462"/>
      <c r="JST753" s="462"/>
      <c r="JSU753" s="462"/>
      <c r="JSV753" s="462"/>
      <c r="JSW753" s="462"/>
      <c r="JSX753" s="462"/>
      <c r="JSY753" s="462"/>
      <c r="JSZ753" s="462"/>
      <c r="JTA753" s="462"/>
      <c r="JTB753" s="462"/>
      <c r="JTC753" s="462"/>
      <c r="JTD753" s="462"/>
      <c r="JTE753" s="462"/>
      <c r="JTF753" s="462"/>
      <c r="JTG753" s="462"/>
      <c r="JTH753" s="462"/>
      <c r="JTI753" s="462"/>
      <c r="JTJ753" s="462"/>
      <c r="JTK753" s="462"/>
      <c r="JTL753" s="462"/>
      <c r="JTM753" s="462"/>
      <c r="JTN753" s="462"/>
      <c r="JTO753" s="462"/>
      <c r="JTP753" s="462"/>
      <c r="JTQ753" s="462"/>
      <c r="JTR753" s="462"/>
      <c r="JTS753" s="462"/>
      <c r="JTT753" s="462"/>
      <c r="JTU753" s="462"/>
      <c r="JTV753" s="462"/>
      <c r="JTW753" s="462"/>
      <c r="JTX753" s="462"/>
      <c r="JTY753" s="462"/>
      <c r="JTZ753" s="462"/>
      <c r="JUA753" s="462"/>
      <c r="JUB753" s="462"/>
      <c r="JUC753" s="462"/>
      <c r="JUD753" s="462"/>
      <c r="JUE753" s="462"/>
      <c r="JUF753" s="462"/>
      <c r="JUG753" s="462"/>
      <c r="JUH753" s="462"/>
      <c r="JUI753" s="462"/>
      <c r="JUJ753" s="462"/>
      <c r="JUK753" s="462"/>
      <c r="JUL753" s="462"/>
      <c r="JUM753" s="462"/>
      <c r="JUN753" s="462"/>
      <c r="JUO753" s="462"/>
      <c r="JUP753" s="462"/>
      <c r="JUQ753" s="462"/>
      <c r="JUR753" s="462"/>
      <c r="JUS753" s="462"/>
      <c r="JUT753" s="462"/>
      <c r="JUU753" s="462"/>
      <c r="JUV753" s="462"/>
      <c r="JUW753" s="462"/>
      <c r="JUX753" s="462"/>
      <c r="JUY753" s="462"/>
      <c r="JUZ753" s="462"/>
      <c r="JVA753" s="462"/>
      <c r="JVB753" s="462"/>
      <c r="JVC753" s="462"/>
      <c r="JVD753" s="462"/>
      <c r="JVE753" s="462"/>
      <c r="JVF753" s="462"/>
      <c r="JVG753" s="462"/>
      <c r="JVH753" s="462"/>
      <c r="JVI753" s="462"/>
      <c r="JVJ753" s="462"/>
      <c r="JVK753" s="462"/>
      <c r="JVL753" s="462"/>
      <c r="JVM753" s="462"/>
      <c r="JVN753" s="462"/>
      <c r="JVO753" s="462"/>
      <c r="JVP753" s="462"/>
      <c r="JVQ753" s="462"/>
      <c r="JVR753" s="462"/>
      <c r="JVS753" s="462"/>
      <c r="JVT753" s="462"/>
      <c r="JVU753" s="462"/>
      <c r="JVV753" s="462"/>
      <c r="JVW753" s="462"/>
      <c r="JVX753" s="462"/>
      <c r="JVY753" s="462"/>
      <c r="JVZ753" s="462"/>
      <c r="JWA753" s="462"/>
      <c r="JWB753" s="462"/>
      <c r="JWC753" s="462"/>
      <c r="JWD753" s="462"/>
      <c r="JWE753" s="462"/>
      <c r="JWF753" s="462"/>
      <c r="JWG753" s="462"/>
      <c r="JWH753" s="462"/>
      <c r="JWI753" s="462"/>
      <c r="JWJ753" s="462"/>
      <c r="JWK753" s="462"/>
      <c r="JWL753" s="462"/>
      <c r="JWM753" s="462"/>
      <c r="JWN753" s="462"/>
      <c r="JWO753" s="462"/>
      <c r="JWP753" s="462"/>
      <c r="JWQ753" s="462"/>
      <c r="JWR753" s="462"/>
      <c r="JWS753" s="462"/>
      <c r="JWT753" s="462"/>
      <c r="JWU753" s="462"/>
      <c r="JWV753" s="462"/>
      <c r="JWW753" s="462"/>
      <c r="JWX753" s="462"/>
      <c r="JWY753" s="462"/>
      <c r="JWZ753" s="462"/>
      <c r="JXA753" s="462"/>
      <c r="JXB753" s="462"/>
      <c r="JXC753" s="462"/>
      <c r="JXD753" s="462"/>
      <c r="JXE753" s="462"/>
      <c r="JXF753" s="462"/>
      <c r="JXG753" s="462"/>
      <c r="JXH753" s="462"/>
      <c r="JXI753" s="462"/>
      <c r="JXJ753" s="462"/>
      <c r="JXK753" s="462"/>
      <c r="JXL753" s="462"/>
      <c r="JXM753" s="462"/>
      <c r="JXN753" s="462"/>
      <c r="JXO753" s="462"/>
      <c r="JXP753" s="462"/>
      <c r="JXQ753" s="462"/>
      <c r="JXR753" s="462"/>
      <c r="JXS753" s="462"/>
      <c r="JXT753" s="462"/>
      <c r="JXU753" s="462"/>
      <c r="JXV753" s="462"/>
      <c r="JXW753" s="462"/>
      <c r="JXX753" s="462"/>
      <c r="JXY753" s="462"/>
      <c r="JXZ753" s="462"/>
      <c r="JYA753" s="462"/>
      <c r="JYB753" s="462"/>
      <c r="JYC753" s="462"/>
      <c r="JYD753" s="462"/>
      <c r="JYE753" s="462"/>
      <c r="JYF753" s="462"/>
      <c r="JYG753" s="462"/>
      <c r="JYH753" s="462"/>
      <c r="JYI753" s="462"/>
      <c r="JYJ753" s="462"/>
      <c r="JYK753" s="462"/>
      <c r="JYL753" s="462"/>
      <c r="JYM753" s="462"/>
      <c r="JYN753" s="462"/>
      <c r="JYO753" s="462"/>
      <c r="JYP753" s="462"/>
      <c r="JYQ753" s="462"/>
      <c r="JYR753" s="462"/>
      <c r="JYS753" s="462"/>
      <c r="JYT753" s="462"/>
      <c r="JYU753" s="462"/>
      <c r="JYV753" s="462"/>
      <c r="JYW753" s="462"/>
      <c r="JYX753" s="462"/>
      <c r="JYY753" s="462"/>
      <c r="JYZ753" s="462"/>
      <c r="JZA753" s="462"/>
      <c r="JZB753" s="462"/>
      <c r="JZC753" s="462"/>
      <c r="JZD753" s="462"/>
      <c r="JZE753" s="462"/>
      <c r="JZF753" s="462"/>
      <c r="JZG753" s="462"/>
      <c r="JZH753" s="462"/>
      <c r="JZI753" s="462"/>
      <c r="JZJ753" s="462"/>
      <c r="JZK753" s="462"/>
      <c r="JZL753" s="462"/>
      <c r="JZM753" s="462"/>
      <c r="JZN753" s="462"/>
      <c r="JZO753" s="462"/>
      <c r="JZP753" s="462"/>
      <c r="JZQ753" s="462"/>
      <c r="JZR753" s="462"/>
      <c r="JZS753" s="462"/>
      <c r="JZT753" s="462"/>
      <c r="JZU753" s="462"/>
      <c r="JZV753" s="462"/>
      <c r="JZW753" s="462"/>
      <c r="JZX753" s="462"/>
      <c r="JZY753" s="462"/>
      <c r="JZZ753" s="462"/>
      <c r="KAA753" s="462"/>
      <c r="KAB753" s="462"/>
      <c r="KAC753" s="462"/>
      <c r="KAD753" s="462"/>
      <c r="KAE753" s="462"/>
      <c r="KAF753" s="462"/>
      <c r="KAG753" s="462"/>
      <c r="KAH753" s="462"/>
      <c r="KAI753" s="462"/>
      <c r="KAJ753" s="462"/>
      <c r="KAK753" s="462"/>
      <c r="KAL753" s="462"/>
      <c r="KAM753" s="462"/>
      <c r="KAN753" s="462"/>
      <c r="KAO753" s="462"/>
      <c r="KAP753" s="462"/>
      <c r="KAQ753" s="462"/>
      <c r="KAR753" s="462"/>
      <c r="KAS753" s="462"/>
      <c r="KAT753" s="462"/>
      <c r="KAU753" s="462"/>
      <c r="KAV753" s="462"/>
      <c r="KAW753" s="462"/>
      <c r="KAX753" s="462"/>
      <c r="KAY753" s="462"/>
      <c r="KAZ753" s="462"/>
      <c r="KBA753" s="462"/>
      <c r="KBB753" s="462"/>
      <c r="KBC753" s="462"/>
      <c r="KBD753" s="462"/>
      <c r="KBE753" s="462"/>
      <c r="KBF753" s="462"/>
      <c r="KBG753" s="462"/>
      <c r="KBH753" s="462"/>
      <c r="KBI753" s="462"/>
      <c r="KBJ753" s="462"/>
      <c r="KBK753" s="462"/>
      <c r="KBL753" s="462"/>
      <c r="KBM753" s="462"/>
      <c r="KBN753" s="462"/>
      <c r="KBO753" s="462"/>
      <c r="KBP753" s="462"/>
      <c r="KBQ753" s="462"/>
      <c r="KBR753" s="462"/>
      <c r="KBS753" s="462"/>
      <c r="KBT753" s="462"/>
      <c r="KBU753" s="462"/>
      <c r="KBV753" s="462"/>
      <c r="KBW753" s="462"/>
      <c r="KBX753" s="462"/>
      <c r="KBY753" s="462"/>
      <c r="KBZ753" s="462"/>
      <c r="KCA753" s="462"/>
      <c r="KCB753" s="462"/>
      <c r="KCC753" s="462"/>
      <c r="KCD753" s="462"/>
      <c r="KCE753" s="462"/>
      <c r="KCF753" s="462"/>
      <c r="KCG753" s="462"/>
      <c r="KCH753" s="462"/>
      <c r="KCI753" s="462"/>
      <c r="KCJ753" s="462"/>
      <c r="KCK753" s="462"/>
      <c r="KCL753" s="462"/>
      <c r="KCM753" s="462"/>
      <c r="KCN753" s="462"/>
      <c r="KCO753" s="462"/>
      <c r="KCP753" s="462"/>
      <c r="KCQ753" s="462"/>
      <c r="KCR753" s="462"/>
      <c r="KCS753" s="462"/>
      <c r="KCT753" s="462"/>
      <c r="KCU753" s="462"/>
      <c r="KCV753" s="462"/>
      <c r="KCW753" s="462"/>
      <c r="KCX753" s="462"/>
      <c r="KCY753" s="462"/>
      <c r="KCZ753" s="462"/>
      <c r="KDA753" s="462"/>
      <c r="KDB753" s="462"/>
      <c r="KDC753" s="462"/>
      <c r="KDD753" s="462"/>
      <c r="KDE753" s="462"/>
      <c r="KDF753" s="462"/>
      <c r="KDG753" s="462"/>
      <c r="KDH753" s="462"/>
      <c r="KDI753" s="462"/>
      <c r="KDJ753" s="462"/>
      <c r="KDK753" s="462"/>
      <c r="KDL753" s="462"/>
      <c r="KDM753" s="462"/>
      <c r="KDN753" s="462"/>
      <c r="KDO753" s="462"/>
      <c r="KDP753" s="462"/>
      <c r="KDQ753" s="462"/>
      <c r="KDR753" s="462"/>
      <c r="KDS753" s="462"/>
      <c r="KDT753" s="462"/>
      <c r="KDU753" s="462"/>
      <c r="KDV753" s="462"/>
      <c r="KDW753" s="462"/>
      <c r="KDX753" s="462"/>
      <c r="KDY753" s="462"/>
      <c r="KDZ753" s="462"/>
      <c r="KEA753" s="462"/>
      <c r="KEB753" s="462"/>
      <c r="KEC753" s="462"/>
      <c r="KED753" s="462"/>
      <c r="KEE753" s="462"/>
      <c r="KEF753" s="462"/>
      <c r="KEG753" s="462"/>
      <c r="KEH753" s="462"/>
      <c r="KEI753" s="462"/>
      <c r="KEJ753" s="462"/>
      <c r="KEK753" s="462"/>
      <c r="KEL753" s="462"/>
      <c r="KEM753" s="462"/>
      <c r="KEN753" s="462"/>
      <c r="KEO753" s="462"/>
      <c r="KEP753" s="462"/>
      <c r="KEQ753" s="462"/>
      <c r="KER753" s="462"/>
      <c r="KES753" s="462"/>
      <c r="KET753" s="462"/>
      <c r="KEU753" s="462"/>
      <c r="KEV753" s="462"/>
      <c r="KEW753" s="462"/>
      <c r="KEX753" s="462"/>
      <c r="KEY753" s="462"/>
      <c r="KEZ753" s="462"/>
      <c r="KFA753" s="462"/>
      <c r="KFB753" s="462"/>
      <c r="KFC753" s="462"/>
      <c r="KFD753" s="462"/>
      <c r="KFE753" s="462"/>
      <c r="KFF753" s="462"/>
      <c r="KFG753" s="462"/>
      <c r="KFH753" s="462"/>
      <c r="KFI753" s="462"/>
      <c r="KFJ753" s="462"/>
      <c r="KFK753" s="462"/>
      <c r="KFL753" s="462"/>
      <c r="KFM753" s="462"/>
      <c r="KFN753" s="462"/>
      <c r="KFO753" s="462"/>
      <c r="KFP753" s="462"/>
      <c r="KFQ753" s="462"/>
      <c r="KFR753" s="462"/>
      <c r="KFS753" s="462"/>
      <c r="KFT753" s="462"/>
      <c r="KFU753" s="462"/>
      <c r="KFV753" s="462"/>
      <c r="KFW753" s="462"/>
      <c r="KFX753" s="462"/>
      <c r="KFY753" s="462"/>
      <c r="KFZ753" s="462"/>
      <c r="KGA753" s="462"/>
      <c r="KGB753" s="462"/>
      <c r="KGC753" s="462"/>
      <c r="KGD753" s="462"/>
      <c r="KGE753" s="462"/>
      <c r="KGF753" s="462"/>
      <c r="KGG753" s="462"/>
      <c r="KGH753" s="462"/>
      <c r="KGI753" s="462"/>
      <c r="KGJ753" s="462"/>
      <c r="KGK753" s="462"/>
      <c r="KGL753" s="462"/>
      <c r="KGM753" s="462"/>
      <c r="KGN753" s="462"/>
      <c r="KGO753" s="462"/>
      <c r="KGP753" s="462"/>
      <c r="KGQ753" s="462"/>
      <c r="KGR753" s="462"/>
      <c r="KGS753" s="462"/>
      <c r="KGT753" s="462"/>
      <c r="KGU753" s="462"/>
      <c r="KGV753" s="462"/>
      <c r="KGW753" s="462"/>
      <c r="KGX753" s="462"/>
      <c r="KGY753" s="462"/>
      <c r="KGZ753" s="462"/>
      <c r="KHA753" s="462"/>
      <c r="KHB753" s="462"/>
      <c r="KHC753" s="462"/>
      <c r="KHD753" s="462"/>
      <c r="KHE753" s="462"/>
      <c r="KHF753" s="462"/>
      <c r="KHG753" s="462"/>
      <c r="KHH753" s="462"/>
      <c r="KHI753" s="462"/>
      <c r="KHJ753" s="462"/>
      <c r="KHK753" s="462"/>
      <c r="KHL753" s="462"/>
      <c r="KHM753" s="462"/>
      <c r="KHN753" s="462"/>
      <c r="KHO753" s="462"/>
      <c r="KHP753" s="462"/>
      <c r="KHQ753" s="462"/>
      <c r="KHR753" s="462"/>
      <c r="KHS753" s="462"/>
      <c r="KHT753" s="462"/>
      <c r="KHU753" s="462"/>
      <c r="KHV753" s="462"/>
      <c r="KHW753" s="462"/>
      <c r="KHX753" s="462"/>
      <c r="KHY753" s="462"/>
      <c r="KHZ753" s="462"/>
      <c r="KIA753" s="462"/>
      <c r="KIB753" s="462"/>
      <c r="KIC753" s="462"/>
      <c r="KID753" s="462"/>
      <c r="KIE753" s="462"/>
      <c r="KIF753" s="462"/>
      <c r="KIG753" s="462"/>
      <c r="KIH753" s="462"/>
      <c r="KII753" s="462"/>
      <c r="KIJ753" s="462"/>
      <c r="KIK753" s="462"/>
      <c r="KIL753" s="462"/>
      <c r="KIM753" s="462"/>
      <c r="KIN753" s="462"/>
      <c r="KIO753" s="462"/>
      <c r="KIP753" s="462"/>
      <c r="KIQ753" s="462"/>
      <c r="KIR753" s="462"/>
      <c r="KIS753" s="462"/>
      <c r="KIT753" s="462"/>
      <c r="KIU753" s="462"/>
      <c r="KIV753" s="462"/>
      <c r="KIW753" s="462"/>
      <c r="KIX753" s="462"/>
      <c r="KIY753" s="462"/>
      <c r="KIZ753" s="462"/>
      <c r="KJA753" s="462"/>
      <c r="KJB753" s="462"/>
      <c r="KJC753" s="462"/>
      <c r="KJD753" s="462"/>
      <c r="KJE753" s="462"/>
      <c r="KJF753" s="462"/>
      <c r="KJG753" s="462"/>
      <c r="KJH753" s="462"/>
      <c r="KJI753" s="462"/>
      <c r="KJJ753" s="462"/>
      <c r="KJK753" s="462"/>
      <c r="KJL753" s="462"/>
      <c r="KJM753" s="462"/>
      <c r="KJN753" s="462"/>
      <c r="KJO753" s="462"/>
      <c r="KJP753" s="462"/>
      <c r="KJQ753" s="462"/>
      <c r="KJR753" s="462"/>
      <c r="KJS753" s="462"/>
      <c r="KJT753" s="462"/>
      <c r="KJU753" s="462"/>
      <c r="KJV753" s="462"/>
      <c r="KJW753" s="462"/>
      <c r="KJX753" s="462"/>
      <c r="KJY753" s="462"/>
      <c r="KJZ753" s="462"/>
      <c r="KKA753" s="462"/>
      <c r="KKB753" s="462"/>
      <c r="KKC753" s="462"/>
      <c r="KKD753" s="462"/>
      <c r="KKE753" s="462"/>
      <c r="KKF753" s="462"/>
      <c r="KKG753" s="462"/>
      <c r="KKH753" s="462"/>
      <c r="KKI753" s="462"/>
      <c r="KKJ753" s="462"/>
      <c r="KKK753" s="462"/>
      <c r="KKL753" s="462"/>
      <c r="KKM753" s="462"/>
      <c r="KKN753" s="462"/>
      <c r="KKO753" s="462"/>
      <c r="KKP753" s="462"/>
      <c r="KKQ753" s="462"/>
      <c r="KKR753" s="462"/>
      <c r="KKS753" s="462"/>
      <c r="KKT753" s="462"/>
      <c r="KKU753" s="462"/>
      <c r="KKV753" s="462"/>
      <c r="KKW753" s="462"/>
      <c r="KKX753" s="462"/>
      <c r="KKY753" s="462"/>
      <c r="KKZ753" s="462"/>
      <c r="KLA753" s="462"/>
      <c r="KLB753" s="462"/>
      <c r="KLC753" s="462"/>
      <c r="KLD753" s="462"/>
      <c r="KLE753" s="462"/>
      <c r="KLF753" s="462"/>
      <c r="KLG753" s="462"/>
      <c r="KLH753" s="462"/>
      <c r="KLI753" s="462"/>
      <c r="KLJ753" s="462"/>
      <c r="KLK753" s="462"/>
      <c r="KLL753" s="462"/>
      <c r="KLM753" s="462"/>
      <c r="KLN753" s="462"/>
      <c r="KLO753" s="462"/>
      <c r="KLP753" s="462"/>
      <c r="KLQ753" s="462"/>
      <c r="KLR753" s="462"/>
      <c r="KLS753" s="462"/>
      <c r="KLT753" s="462"/>
      <c r="KLU753" s="462"/>
      <c r="KLV753" s="462"/>
      <c r="KLW753" s="462"/>
      <c r="KLX753" s="462"/>
      <c r="KLY753" s="462"/>
      <c r="KLZ753" s="462"/>
      <c r="KMA753" s="462"/>
      <c r="KMB753" s="462"/>
      <c r="KMC753" s="462"/>
      <c r="KMD753" s="462"/>
      <c r="KME753" s="462"/>
      <c r="KMF753" s="462"/>
      <c r="KMG753" s="462"/>
      <c r="KMH753" s="462"/>
      <c r="KMI753" s="462"/>
      <c r="KMJ753" s="462"/>
      <c r="KMK753" s="462"/>
      <c r="KML753" s="462"/>
      <c r="KMM753" s="462"/>
      <c r="KMN753" s="462"/>
      <c r="KMO753" s="462"/>
      <c r="KMP753" s="462"/>
      <c r="KMQ753" s="462"/>
      <c r="KMR753" s="462"/>
      <c r="KMS753" s="462"/>
      <c r="KMT753" s="462"/>
      <c r="KMU753" s="462"/>
      <c r="KMV753" s="462"/>
      <c r="KMW753" s="462"/>
      <c r="KMX753" s="462"/>
      <c r="KMY753" s="462"/>
      <c r="KMZ753" s="462"/>
      <c r="KNA753" s="462"/>
      <c r="KNB753" s="462"/>
      <c r="KNC753" s="462"/>
      <c r="KND753" s="462"/>
      <c r="KNE753" s="462"/>
      <c r="KNF753" s="462"/>
      <c r="KNG753" s="462"/>
      <c r="KNH753" s="462"/>
      <c r="KNI753" s="462"/>
      <c r="KNJ753" s="462"/>
      <c r="KNK753" s="462"/>
      <c r="KNL753" s="462"/>
      <c r="KNM753" s="462"/>
      <c r="KNN753" s="462"/>
      <c r="KNO753" s="462"/>
      <c r="KNP753" s="462"/>
      <c r="KNQ753" s="462"/>
      <c r="KNR753" s="462"/>
      <c r="KNS753" s="462"/>
      <c r="KNT753" s="462"/>
      <c r="KNU753" s="462"/>
      <c r="KNV753" s="462"/>
      <c r="KNW753" s="462"/>
      <c r="KNX753" s="462"/>
      <c r="KNY753" s="462"/>
      <c r="KNZ753" s="462"/>
      <c r="KOA753" s="462"/>
      <c r="KOB753" s="462"/>
      <c r="KOC753" s="462"/>
      <c r="KOD753" s="462"/>
      <c r="KOE753" s="462"/>
      <c r="KOF753" s="462"/>
      <c r="KOG753" s="462"/>
      <c r="KOH753" s="462"/>
      <c r="KOI753" s="462"/>
      <c r="KOJ753" s="462"/>
      <c r="KOK753" s="462"/>
      <c r="KOL753" s="462"/>
      <c r="KOM753" s="462"/>
      <c r="KON753" s="462"/>
      <c r="KOO753" s="462"/>
      <c r="KOP753" s="462"/>
      <c r="KOQ753" s="462"/>
      <c r="KOR753" s="462"/>
      <c r="KOS753" s="462"/>
      <c r="KOT753" s="462"/>
      <c r="KOU753" s="462"/>
      <c r="KOV753" s="462"/>
      <c r="KOW753" s="462"/>
      <c r="KOX753" s="462"/>
      <c r="KOY753" s="462"/>
      <c r="KOZ753" s="462"/>
      <c r="KPA753" s="462"/>
      <c r="KPB753" s="462"/>
      <c r="KPC753" s="462"/>
      <c r="KPD753" s="462"/>
      <c r="KPE753" s="462"/>
      <c r="KPF753" s="462"/>
      <c r="KPG753" s="462"/>
      <c r="KPH753" s="462"/>
      <c r="KPI753" s="462"/>
      <c r="KPJ753" s="462"/>
      <c r="KPK753" s="462"/>
      <c r="KPL753" s="462"/>
      <c r="KPM753" s="462"/>
      <c r="KPN753" s="462"/>
      <c r="KPO753" s="462"/>
      <c r="KPP753" s="462"/>
      <c r="KPQ753" s="462"/>
      <c r="KPR753" s="462"/>
      <c r="KPS753" s="462"/>
      <c r="KPT753" s="462"/>
      <c r="KPU753" s="462"/>
      <c r="KPV753" s="462"/>
      <c r="KPW753" s="462"/>
      <c r="KPX753" s="462"/>
      <c r="KPY753" s="462"/>
      <c r="KPZ753" s="462"/>
      <c r="KQA753" s="462"/>
      <c r="KQB753" s="462"/>
      <c r="KQC753" s="462"/>
      <c r="KQD753" s="462"/>
      <c r="KQE753" s="462"/>
      <c r="KQF753" s="462"/>
      <c r="KQG753" s="462"/>
      <c r="KQH753" s="462"/>
      <c r="KQI753" s="462"/>
      <c r="KQJ753" s="462"/>
      <c r="KQK753" s="462"/>
      <c r="KQL753" s="462"/>
      <c r="KQM753" s="462"/>
      <c r="KQN753" s="462"/>
      <c r="KQO753" s="462"/>
      <c r="KQP753" s="462"/>
      <c r="KQQ753" s="462"/>
      <c r="KQR753" s="462"/>
      <c r="KQS753" s="462"/>
      <c r="KQT753" s="462"/>
      <c r="KQU753" s="462"/>
      <c r="KQV753" s="462"/>
      <c r="KQW753" s="462"/>
      <c r="KQX753" s="462"/>
      <c r="KQY753" s="462"/>
      <c r="KQZ753" s="462"/>
      <c r="KRA753" s="462"/>
      <c r="KRB753" s="462"/>
      <c r="KRC753" s="462"/>
      <c r="KRD753" s="462"/>
      <c r="KRE753" s="462"/>
      <c r="KRF753" s="462"/>
      <c r="KRG753" s="462"/>
      <c r="KRH753" s="462"/>
      <c r="KRI753" s="462"/>
      <c r="KRJ753" s="462"/>
      <c r="KRK753" s="462"/>
      <c r="KRL753" s="462"/>
      <c r="KRM753" s="462"/>
      <c r="KRN753" s="462"/>
      <c r="KRO753" s="462"/>
      <c r="KRP753" s="462"/>
      <c r="KRQ753" s="462"/>
      <c r="KRR753" s="462"/>
      <c r="KRS753" s="462"/>
      <c r="KRT753" s="462"/>
      <c r="KRU753" s="462"/>
      <c r="KRV753" s="462"/>
      <c r="KRW753" s="462"/>
      <c r="KRX753" s="462"/>
      <c r="KRY753" s="462"/>
      <c r="KRZ753" s="462"/>
      <c r="KSA753" s="462"/>
      <c r="KSB753" s="462"/>
      <c r="KSC753" s="462"/>
      <c r="KSD753" s="462"/>
      <c r="KSE753" s="462"/>
      <c r="KSF753" s="462"/>
      <c r="KSG753" s="462"/>
      <c r="KSH753" s="462"/>
      <c r="KSI753" s="462"/>
      <c r="KSJ753" s="462"/>
      <c r="KSK753" s="462"/>
      <c r="KSL753" s="462"/>
      <c r="KSM753" s="462"/>
      <c r="KSN753" s="462"/>
      <c r="KSO753" s="462"/>
      <c r="KSP753" s="462"/>
      <c r="KSQ753" s="462"/>
      <c r="KSR753" s="462"/>
      <c r="KSS753" s="462"/>
      <c r="KST753" s="462"/>
      <c r="KSU753" s="462"/>
      <c r="KSV753" s="462"/>
      <c r="KSW753" s="462"/>
      <c r="KSX753" s="462"/>
      <c r="KSY753" s="462"/>
      <c r="KSZ753" s="462"/>
      <c r="KTA753" s="462"/>
      <c r="KTB753" s="462"/>
      <c r="KTC753" s="462"/>
      <c r="KTD753" s="462"/>
      <c r="KTE753" s="462"/>
      <c r="KTF753" s="462"/>
      <c r="KTG753" s="462"/>
      <c r="KTH753" s="462"/>
      <c r="KTI753" s="462"/>
      <c r="KTJ753" s="462"/>
      <c r="KTK753" s="462"/>
      <c r="KTL753" s="462"/>
      <c r="KTM753" s="462"/>
      <c r="KTN753" s="462"/>
      <c r="KTO753" s="462"/>
      <c r="KTP753" s="462"/>
      <c r="KTQ753" s="462"/>
      <c r="KTR753" s="462"/>
      <c r="KTS753" s="462"/>
      <c r="KTT753" s="462"/>
      <c r="KTU753" s="462"/>
      <c r="KTV753" s="462"/>
      <c r="KTW753" s="462"/>
      <c r="KTX753" s="462"/>
      <c r="KTY753" s="462"/>
      <c r="KTZ753" s="462"/>
      <c r="KUA753" s="462"/>
      <c r="KUB753" s="462"/>
      <c r="KUC753" s="462"/>
      <c r="KUD753" s="462"/>
      <c r="KUE753" s="462"/>
      <c r="KUF753" s="462"/>
      <c r="KUG753" s="462"/>
      <c r="KUH753" s="462"/>
      <c r="KUI753" s="462"/>
      <c r="KUJ753" s="462"/>
      <c r="KUK753" s="462"/>
      <c r="KUL753" s="462"/>
      <c r="KUM753" s="462"/>
      <c r="KUN753" s="462"/>
      <c r="KUO753" s="462"/>
      <c r="KUP753" s="462"/>
      <c r="KUQ753" s="462"/>
      <c r="KUR753" s="462"/>
      <c r="KUS753" s="462"/>
      <c r="KUT753" s="462"/>
      <c r="KUU753" s="462"/>
      <c r="KUV753" s="462"/>
      <c r="KUW753" s="462"/>
      <c r="KUX753" s="462"/>
      <c r="KUY753" s="462"/>
      <c r="KUZ753" s="462"/>
      <c r="KVA753" s="462"/>
      <c r="KVB753" s="462"/>
      <c r="KVC753" s="462"/>
      <c r="KVD753" s="462"/>
      <c r="KVE753" s="462"/>
      <c r="KVF753" s="462"/>
      <c r="KVG753" s="462"/>
      <c r="KVH753" s="462"/>
      <c r="KVI753" s="462"/>
      <c r="KVJ753" s="462"/>
      <c r="KVK753" s="462"/>
      <c r="KVL753" s="462"/>
      <c r="KVM753" s="462"/>
      <c r="KVN753" s="462"/>
      <c r="KVO753" s="462"/>
      <c r="KVP753" s="462"/>
      <c r="KVQ753" s="462"/>
      <c r="KVR753" s="462"/>
      <c r="KVS753" s="462"/>
      <c r="KVT753" s="462"/>
      <c r="KVU753" s="462"/>
      <c r="KVV753" s="462"/>
      <c r="KVW753" s="462"/>
      <c r="KVX753" s="462"/>
      <c r="KVY753" s="462"/>
      <c r="KVZ753" s="462"/>
      <c r="KWA753" s="462"/>
      <c r="KWB753" s="462"/>
      <c r="KWC753" s="462"/>
      <c r="KWD753" s="462"/>
      <c r="KWE753" s="462"/>
      <c r="KWF753" s="462"/>
      <c r="KWG753" s="462"/>
      <c r="KWH753" s="462"/>
      <c r="KWI753" s="462"/>
      <c r="KWJ753" s="462"/>
      <c r="KWK753" s="462"/>
      <c r="KWL753" s="462"/>
      <c r="KWM753" s="462"/>
      <c r="KWN753" s="462"/>
      <c r="KWO753" s="462"/>
      <c r="KWP753" s="462"/>
      <c r="KWQ753" s="462"/>
      <c r="KWR753" s="462"/>
      <c r="KWS753" s="462"/>
      <c r="KWT753" s="462"/>
      <c r="KWU753" s="462"/>
      <c r="KWV753" s="462"/>
      <c r="KWW753" s="462"/>
      <c r="KWX753" s="462"/>
      <c r="KWY753" s="462"/>
      <c r="KWZ753" s="462"/>
      <c r="KXA753" s="462"/>
      <c r="KXB753" s="462"/>
      <c r="KXC753" s="462"/>
      <c r="KXD753" s="462"/>
      <c r="KXE753" s="462"/>
      <c r="KXF753" s="462"/>
      <c r="KXG753" s="462"/>
      <c r="KXH753" s="462"/>
      <c r="KXI753" s="462"/>
      <c r="KXJ753" s="462"/>
      <c r="KXK753" s="462"/>
      <c r="KXL753" s="462"/>
      <c r="KXM753" s="462"/>
      <c r="KXN753" s="462"/>
      <c r="KXO753" s="462"/>
      <c r="KXP753" s="462"/>
      <c r="KXQ753" s="462"/>
      <c r="KXR753" s="462"/>
      <c r="KXS753" s="462"/>
      <c r="KXT753" s="462"/>
      <c r="KXU753" s="462"/>
      <c r="KXV753" s="462"/>
      <c r="KXW753" s="462"/>
      <c r="KXX753" s="462"/>
      <c r="KXY753" s="462"/>
      <c r="KXZ753" s="462"/>
      <c r="KYA753" s="462"/>
      <c r="KYB753" s="462"/>
      <c r="KYC753" s="462"/>
      <c r="KYD753" s="462"/>
      <c r="KYE753" s="462"/>
      <c r="KYF753" s="462"/>
      <c r="KYG753" s="462"/>
      <c r="KYH753" s="462"/>
      <c r="KYI753" s="462"/>
      <c r="KYJ753" s="462"/>
      <c r="KYK753" s="462"/>
      <c r="KYL753" s="462"/>
      <c r="KYM753" s="462"/>
      <c r="KYN753" s="462"/>
      <c r="KYO753" s="462"/>
      <c r="KYP753" s="462"/>
      <c r="KYQ753" s="462"/>
      <c r="KYR753" s="462"/>
      <c r="KYS753" s="462"/>
      <c r="KYT753" s="462"/>
      <c r="KYU753" s="462"/>
      <c r="KYV753" s="462"/>
      <c r="KYW753" s="462"/>
      <c r="KYX753" s="462"/>
      <c r="KYY753" s="462"/>
      <c r="KYZ753" s="462"/>
      <c r="KZA753" s="462"/>
      <c r="KZB753" s="462"/>
      <c r="KZC753" s="462"/>
      <c r="KZD753" s="462"/>
      <c r="KZE753" s="462"/>
      <c r="KZF753" s="462"/>
      <c r="KZG753" s="462"/>
      <c r="KZH753" s="462"/>
      <c r="KZI753" s="462"/>
      <c r="KZJ753" s="462"/>
      <c r="KZK753" s="462"/>
      <c r="KZL753" s="462"/>
      <c r="KZM753" s="462"/>
      <c r="KZN753" s="462"/>
      <c r="KZO753" s="462"/>
      <c r="KZP753" s="462"/>
      <c r="KZQ753" s="462"/>
      <c r="KZR753" s="462"/>
      <c r="KZS753" s="462"/>
      <c r="KZT753" s="462"/>
      <c r="KZU753" s="462"/>
      <c r="KZV753" s="462"/>
      <c r="KZW753" s="462"/>
      <c r="KZX753" s="462"/>
      <c r="KZY753" s="462"/>
      <c r="KZZ753" s="462"/>
      <c r="LAA753" s="462"/>
      <c r="LAB753" s="462"/>
      <c r="LAC753" s="462"/>
      <c r="LAD753" s="462"/>
      <c r="LAE753" s="462"/>
      <c r="LAF753" s="462"/>
      <c r="LAG753" s="462"/>
      <c r="LAH753" s="462"/>
      <c r="LAI753" s="462"/>
      <c r="LAJ753" s="462"/>
      <c r="LAK753" s="462"/>
      <c r="LAL753" s="462"/>
      <c r="LAM753" s="462"/>
      <c r="LAN753" s="462"/>
      <c r="LAO753" s="462"/>
      <c r="LAP753" s="462"/>
      <c r="LAQ753" s="462"/>
      <c r="LAR753" s="462"/>
      <c r="LAS753" s="462"/>
      <c r="LAT753" s="462"/>
      <c r="LAU753" s="462"/>
      <c r="LAV753" s="462"/>
      <c r="LAW753" s="462"/>
      <c r="LAX753" s="462"/>
      <c r="LAY753" s="462"/>
      <c r="LAZ753" s="462"/>
      <c r="LBA753" s="462"/>
      <c r="LBB753" s="462"/>
      <c r="LBC753" s="462"/>
      <c r="LBD753" s="462"/>
      <c r="LBE753" s="462"/>
      <c r="LBF753" s="462"/>
      <c r="LBG753" s="462"/>
      <c r="LBH753" s="462"/>
      <c r="LBI753" s="462"/>
      <c r="LBJ753" s="462"/>
      <c r="LBK753" s="462"/>
      <c r="LBL753" s="462"/>
      <c r="LBM753" s="462"/>
      <c r="LBN753" s="462"/>
      <c r="LBO753" s="462"/>
      <c r="LBP753" s="462"/>
      <c r="LBQ753" s="462"/>
      <c r="LBR753" s="462"/>
      <c r="LBS753" s="462"/>
      <c r="LBT753" s="462"/>
      <c r="LBU753" s="462"/>
      <c r="LBV753" s="462"/>
      <c r="LBW753" s="462"/>
      <c r="LBX753" s="462"/>
      <c r="LBY753" s="462"/>
      <c r="LBZ753" s="462"/>
      <c r="LCA753" s="462"/>
      <c r="LCB753" s="462"/>
      <c r="LCC753" s="462"/>
      <c r="LCD753" s="462"/>
      <c r="LCE753" s="462"/>
      <c r="LCF753" s="462"/>
      <c r="LCG753" s="462"/>
      <c r="LCH753" s="462"/>
      <c r="LCI753" s="462"/>
      <c r="LCJ753" s="462"/>
      <c r="LCK753" s="462"/>
      <c r="LCL753" s="462"/>
      <c r="LCM753" s="462"/>
      <c r="LCN753" s="462"/>
      <c r="LCO753" s="462"/>
      <c r="LCP753" s="462"/>
      <c r="LCQ753" s="462"/>
      <c r="LCR753" s="462"/>
      <c r="LCS753" s="462"/>
      <c r="LCT753" s="462"/>
      <c r="LCU753" s="462"/>
      <c r="LCV753" s="462"/>
      <c r="LCW753" s="462"/>
      <c r="LCX753" s="462"/>
      <c r="LCY753" s="462"/>
      <c r="LCZ753" s="462"/>
      <c r="LDA753" s="462"/>
      <c r="LDB753" s="462"/>
      <c r="LDC753" s="462"/>
      <c r="LDD753" s="462"/>
      <c r="LDE753" s="462"/>
      <c r="LDF753" s="462"/>
      <c r="LDG753" s="462"/>
      <c r="LDH753" s="462"/>
      <c r="LDI753" s="462"/>
      <c r="LDJ753" s="462"/>
      <c r="LDK753" s="462"/>
      <c r="LDL753" s="462"/>
      <c r="LDM753" s="462"/>
      <c r="LDN753" s="462"/>
      <c r="LDO753" s="462"/>
      <c r="LDP753" s="462"/>
      <c r="LDQ753" s="462"/>
      <c r="LDR753" s="462"/>
      <c r="LDS753" s="462"/>
      <c r="LDT753" s="462"/>
      <c r="LDU753" s="462"/>
      <c r="LDV753" s="462"/>
      <c r="LDW753" s="462"/>
      <c r="LDX753" s="462"/>
      <c r="LDY753" s="462"/>
      <c r="LDZ753" s="462"/>
      <c r="LEA753" s="462"/>
      <c r="LEB753" s="462"/>
      <c r="LEC753" s="462"/>
      <c r="LED753" s="462"/>
      <c r="LEE753" s="462"/>
      <c r="LEF753" s="462"/>
      <c r="LEG753" s="462"/>
      <c r="LEH753" s="462"/>
      <c r="LEI753" s="462"/>
      <c r="LEJ753" s="462"/>
      <c r="LEK753" s="462"/>
      <c r="LEL753" s="462"/>
      <c r="LEM753" s="462"/>
      <c r="LEN753" s="462"/>
      <c r="LEO753" s="462"/>
      <c r="LEP753" s="462"/>
      <c r="LEQ753" s="462"/>
      <c r="LER753" s="462"/>
      <c r="LES753" s="462"/>
      <c r="LET753" s="462"/>
      <c r="LEU753" s="462"/>
      <c r="LEV753" s="462"/>
      <c r="LEW753" s="462"/>
      <c r="LEX753" s="462"/>
      <c r="LEY753" s="462"/>
      <c r="LEZ753" s="462"/>
      <c r="LFA753" s="462"/>
      <c r="LFB753" s="462"/>
      <c r="LFC753" s="462"/>
      <c r="LFD753" s="462"/>
      <c r="LFE753" s="462"/>
      <c r="LFF753" s="462"/>
      <c r="LFG753" s="462"/>
      <c r="LFH753" s="462"/>
      <c r="LFI753" s="462"/>
      <c r="LFJ753" s="462"/>
      <c r="LFK753" s="462"/>
      <c r="LFL753" s="462"/>
      <c r="LFM753" s="462"/>
      <c r="LFN753" s="462"/>
      <c r="LFO753" s="462"/>
      <c r="LFP753" s="462"/>
      <c r="LFQ753" s="462"/>
      <c r="LFR753" s="462"/>
      <c r="LFS753" s="462"/>
      <c r="LFT753" s="462"/>
      <c r="LFU753" s="462"/>
      <c r="LFV753" s="462"/>
      <c r="LFW753" s="462"/>
      <c r="LFX753" s="462"/>
      <c r="LFY753" s="462"/>
      <c r="LFZ753" s="462"/>
      <c r="LGA753" s="462"/>
      <c r="LGB753" s="462"/>
      <c r="LGC753" s="462"/>
      <c r="LGD753" s="462"/>
      <c r="LGE753" s="462"/>
      <c r="LGF753" s="462"/>
      <c r="LGG753" s="462"/>
      <c r="LGH753" s="462"/>
      <c r="LGI753" s="462"/>
      <c r="LGJ753" s="462"/>
      <c r="LGK753" s="462"/>
      <c r="LGL753" s="462"/>
      <c r="LGM753" s="462"/>
      <c r="LGN753" s="462"/>
      <c r="LGO753" s="462"/>
      <c r="LGP753" s="462"/>
      <c r="LGQ753" s="462"/>
      <c r="LGR753" s="462"/>
      <c r="LGS753" s="462"/>
      <c r="LGT753" s="462"/>
      <c r="LGU753" s="462"/>
      <c r="LGV753" s="462"/>
      <c r="LGW753" s="462"/>
      <c r="LGX753" s="462"/>
      <c r="LGY753" s="462"/>
      <c r="LGZ753" s="462"/>
      <c r="LHA753" s="462"/>
      <c r="LHB753" s="462"/>
      <c r="LHC753" s="462"/>
      <c r="LHD753" s="462"/>
      <c r="LHE753" s="462"/>
      <c r="LHF753" s="462"/>
      <c r="LHG753" s="462"/>
      <c r="LHH753" s="462"/>
      <c r="LHI753" s="462"/>
      <c r="LHJ753" s="462"/>
      <c r="LHK753" s="462"/>
      <c r="LHL753" s="462"/>
      <c r="LHM753" s="462"/>
      <c r="LHN753" s="462"/>
      <c r="LHO753" s="462"/>
      <c r="LHP753" s="462"/>
      <c r="LHQ753" s="462"/>
      <c r="LHR753" s="462"/>
      <c r="LHS753" s="462"/>
      <c r="LHT753" s="462"/>
      <c r="LHU753" s="462"/>
      <c r="LHV753" s="462"/>
      <c r="LHW753" s="462"/>
      <c r="LHX753" s="462"/>
      <c r="LHY753" s="462"/>
      <c r="LHZ753" s="462"/>
      <c r="LIA753" s="462"/>
      <c r="LIB753" s="462"/>
      <c r="LIC753" s="462"/>
      <c r="LID753" s="462"/>
      <c r="LIE753" s="462"/>
      <c r="LIF753" s="462"/>
      <c r="LIG753" s="462"/>
      <c r="LIH753" s="462"/>
      <c r="LII753" s="462"/>
      <c r="LIJ753" s="462"/>
      <c r="LIK753" s="462"/>
      <c r="LIL753" s="462"/>
      <c r="LIM753" s="462"/>
      <c r="LIN753" s="462"/>
      <c r="LIO753" s="462"/>
      <c r="LIP753" s="462"/>
      <c r="LIQ753" s="462"/>
      <c r="LIR753" s="462"/>
      <c r="LIS753" s="462"/>
      <c r="LIT753" s="462"/>
      <c r="LIU753" s="462"/>
      <c r="LIV753" s="462"/>
      <c r="LIW753" s="462"/>
      <c r="LIX753" s="462"/>
      <c r="LIY753" s="462"/>
      <c r="LIZ753" s="462"/>
      <c r="LJA753" s="462"/>
      <c r="LJB753" s="462"/>
      <c r="LJC753" s="462"/>
      <c r="LJD753" s="462"/>
      <c r="LJE753" s="462"/>
      <c r="LJF753" s="462"/>
      <c r="LJG753" s="462"/>
      <c r="LJH753" s="462"/>
      <c r="LJI753" s="462"/>
      <c r="LJJ753" s="462"/>
      <c r="LJK753" s="462"/>
      <c r="LJL753" s="462"/>
      <c r="LJM753" s="462"/>
      <c r="LJN753" s="462"/>
      <c r="LJO753" s="462"/>
      <c r="LJP753" s="462"/>
      <c r="LJQ753" s="462"/>
      <c r="LJR753" s="462"/>
      <c r="LJS753" s="462"/>
      <c r="LJT753" s="462"/>
      <c r="LJU753" s="462"/>
      <c r="LJV753" s="462"/>
      <c r="LJW753" s="462"/>
      <c r="LJX753" s="462"/>
      <c r="LJY753" s="462"/>
      <c r="LJZ753" s="462"/>
      <c r="LKA753" s="462"/>
      <c r="LKB753" s="462"/>
      <c r="LKC753" s="462"/>
      <c r="LKD753" s="462"/>
      <c r="LKE753" s="462"/>
      <c r="LKF753" s="462"/>
      <c r="LKG753" s="462"/>
      <c r="LKH753" s="462"/>
      <c r="LKI753" s="462"/>
      <c r="LKJ753" s="462"/>
      <c r="LKK753" s="462"/>
      <c r="LKL753" s="462"/>
      <c r="LKM753" s="462"/>
      <c r="LKN753" s="462"/>
      <c r="LKO753" s="462"/>
      <c r="LKP753" s="462"/>
      <c r="LKQ753" s="462"/>
      <c r="LKR753" s="462"/>
      <c r="LKS753" s="462"/>
      <c r="LKT753" s="462"/>
      <c r="LKU753" s="462"/>
      <c r="LKV753" s="462"/>
      <c r="LKW753" s="462"/>
      <c r="LKX753" s="462"/>
      <c r="LKY753" s="462"/>
      <c r="LKZ753" s="462"/>
      <c r="LLA753" s="462"/>
      <c r="LLB753" s="462"/>
      <c r="LLC753" s="462"/>
      <c r="LLD753" s="462"/>
      <c r="LLE753" s="462"/>
      <c r="LLF753" s="462"/>
      <c r="LLG753" s="462"/>
      <c r="LLH753" s="462"/>
      <c r="LLI753" s="462"/>
      <c r="LLJ753" s="462"/>
      <c r="LLK753" s="462"/>
      <c r="LLL753" s="462"/>
      <c r="LLM753" s="462"/>
      <c r="LLN753" s="462"/>
      <c r="LLO753" s="462"/>
      <c r="LLP753" s="462"/>
      <c r="LLQ753" s="462"/>
      <c r="LLR753" s="462"/>
      <c r="LLS753" s="462"/>
      <c r="LLT753" s="462"/>
      <c r="LLU753" s="462"/>
      <c r="LLV753" s="462"/>
      <c r="LLW753" s="462"/>
      <c r="LLX753" s="462"/>
      <c r="LLY753" s="462"/>
      <c r="LLZ753" s="462"/>
      <c r="LMA753" s="462"/>
      <c r="LMB753" s="462"/>
      <c r="LMC753" s="462"/>
      <c r="LMD753" s="462"/>
      <c r="LME753" s="462"/>
      <c r="LMF753" s="462"/>
      <c r="LMG753" s="462"/>
      <c r="LMH753" s="462"/>
      <c r="LMI753" s="462"/>
      <c r="LMJ753" s="462"/>
      <c r="LMK753" s="462"/>
      <c r="LML753" s="462"/>
      <c r="LMM753" s="462"/>
      <c r="LMN753" s="462"/>
      <c r="LMO753" s="462"/>
      <c r="LMP753" s="462"/>
      <c r="LMQ753" s="462"/>
      <c r="LMR753" s="462"/>
      <c r="LMS753" s="462"/>
      <c r="LMT753" s="462"/>
      <c r="LMU753" s="462"/>
      <c r="LMV753" s="462"/>
      <c r="LMW753" s="462"/>
      <c r="LMX753" s="462"/>
      <c r="LMY753" s="462"/>
      <c r="LMZ753" s="462"/>
      <c r="LNA753" s="462"/>
      <c r="LNB753" s="462"/>
      <c r="LNC753" s="462"/>
      <c r="LND753" s="462"/>
      <c r="LNE753" s="462"/>
      <c r="LNF753" s="462"/>
      <c r="LNG753" s="462"/>
      <c r="LNH753" s="462"/>
      <c r="LNI753" s="462"/>
      <c r="LNJ753" s="462"/>
      <c r="LNK753" s="462"/>
      <c r="LNL753" s="462"/>
      <c r="LNM753" s="462"/>
      <c r="LNN753" s="462"/>
      <c r="LNO753" s="462"/>
      <c r="LNP753" s="462"/>
      <c r="LNQ753" s="462"/>
      <c r="LNR753" s="462"/>
      <c r="LNS753" s="462"/>
      <c r="LNT753" s="462"/>
      <c r="LNU753" s="462"/>
      <c r="LNV753" s="462"/>
      <c r="LNW753" s="462"/>
      <c r="LNX753" s="462"/>
      <c r="LNY753" s="462"/>
      <c r="LNZ753" s="462"/>
      <c r="LOA753" s="462"/>
      <c r="LOB753" s="462"/>
      <c r="LOC753" s="462"/>
      <c r="LOD753" s="462"/>
      <c r="LOE753" s="462"/>
      <c r="LOF753" s="462"/>
      <c r="LOG753" s="462"/>
      <c r="LOH753" s="462"/>
      <c r="LOI753" s="462"/>
      <c r="LOJ753" s="462"/>
      <c r="LOK753" s="462"/>
      <c r="LOL753" s="462"/>
      <c r="LOM753" s="462"/>
      <c r="LON753" s="462"/>
      <c r="LOO753" s="462"/>
      <c r="LOP753" s="462"/>
      <c r="LOQ753" s="462"/>
      <c r="LOR753" s="462"/>
      <c r="LOS753" s="462"/>
      <c r="LOT753" s="462"/>
      <c r="LOU753" s="462"/>
      <c r="LOV753" s="462"/>
      <c r="LOW753" s="462"/>
      <c r="LOX753" s="462"/>
      <c r="LOY753" s="462"/>
      <c r="LOZ753" s="462"/>
      <c r="LPA753" s="462"/>
      <c r="LPB753" s="462"/>
      <c r="LPC753" s="462"/>
      <c r="LPD753" s="462"/>
      <c r="LPE753" s="462"/>
      <c r="LPF753" s="462"/>
      <c r="LPG753" s="462"/>
      <c r="LPH753" s="462"/>
      <c r="LPI753" s="462"/>
      <c r="LPJ753" s="462"/>
      <c r="LPK753" s="462"/>
      <c r="LPL753" s="462"/>
      <c r="LPM753" s="462"/>
      <c r="LPN753" s="462"/>
      <c r="LPO753" s="462"/>
      <c r="LPP753" s="462"/>
      <c r="LPQ753" s="462"/>
      <c r="LPR753" s="462"/>
      <c r="LPS753" s="462"/>
      <c r="LPT753" s="462"/>
      <c r="LPU753" s="462"/>
      <c r="LPV753" s="462"/>
      <c r="LPW753" s="462"/>
      <c r="LPX753" s="462"/>
      <c r="LPY753" s="462"/>
      <c r="LPZ753" s="462"/>
      <c r="LQA753" s="462"/>
      <c r="LQB753" s="462"/>
      <c r="LQC753" s="462"/>
      <c r="LQD753" s="462"/>
      <c r="LQE753" s="462"/>
      <c r="LQF753" s="462"/>
      <c r="LQG753" s="462"/>
      <c r="LQH753" s="462"/>
      <c r="LQI753" s="462"/>
      <c r="LQJ753" s="462"/>
      <c r="LQK753" s="462"/>
      <c r="LQL753" s="462"/>
      <c r="LQM753" s="462"/>
      <c r="LQN753" s="462"/>
      <c r="LQO753" s="462"/>
      <c r="LQP753" s="462"/>
      <c r="LQQ753" s="462"/>
      <c r="LQR753" s="462"/>
      <c r="LQS753" s="462"/>
      <c r="LQT753" s="462"/>
      <c r="LQU753" s="462"/>
      <c r="LQV753" s="462"/>
      <c r="LQW753" s="462"/>
      <c r="LQX753" s="462"/>
      <c r="LQY753" s="462"/>
      <c r="LQZ753" s="462"/>
      <c r="LRA753" s="462"/>
      <c r="LRB753" s="462"/>
      <c r="LRC753" s="462"/>
      <c r="LRD753" s="462"/>
      <c r="LRE753" s="462"/>
      <c r="LRF753" s="462"/>
      <c r="LRG753" s="462"/>
      <c r="LRH753" s="462"/>
      <c r="LRI753" s="462"/>
      <c r="LRJ753" s="462"/>
      <c r="LRK753" s="462"/>
      <c r="LRL753" s="462"/>
      <c r="LRM753" s="462"/>
      <c r="LRN753" s="462"/>
      <c r="LRO753" s="462"/>
      <c r="LRP753" s="462"/>
      <c r="LRQ753" s="462"/>
      <c r="LRR753" s="462"/>
      <c r="LRS753" s="462"/>
      <c r="LRT753" s="462"/>
      <c r="LRU753" s="462"/>
      <c r="LRV753" s="462"/>
      <c r="LRW753" s="462"/>
      <c r="LRX753" s="462"/>
      <c r="LRY753" s="462"/>
      <c r="LRZ753" s="462"/>
      <c r="LSA753" s="462"/>
      <c r="LSB753" s="462"/>
      <c r="LSC753" s="462"/>
      <c r="LSD753" s="462"/>
      <c r="LSE753" s="462"/>
      <c r="LSF753" s="462"/>
      <c r="LSG753" s="462"/>
      <c r="LSH753" s="462"/>
      <c r="LSI753" s="462"/>
      <c r="LSJ753" s="462"/>
      <c r="LSK753" s="462"/>
      <c r="LSL753" s="462"/>
      <c r="LSM753" s="462"/>
      <c r="LSN753" s="462"/>
      <c r="LSO753" s="462"/>
      <c r="LSP753" s="462"/>
      <c r="LSQ753" s="462"/>
      <c r="LSR753" s="462"/>
      <c r="LSS753" s="462"/>
      <c r="LST753" s="462"/>
      <c r="LSU753" s="462"/>
      <c r="LSV753" s="462"/>
      <c r="LSW753" s="462"/>
      <c r="LSX753" s="462"/>
      <c r="LSY753" s="462"/>
      <c r="LSZ753" s="462"/>
      <c r="LTA753" s="462"/>
      <c r="LTB753" s="462"/>
      <c r="LTC753" s="462"/>
      <c r="LTD753" s="462"/>
      <c r="LTE753" s="462"/>
      <c r="LTF753" s="462"/>
      <c r="LTG753" s="462"/>
      <c r="LTH753" s="462"/>
      <c r="LTI753" s="462"/>
      <c r="LTJ753" s="462"/>
      <c r="LTK753" s="462"/>
      <c r="LTL753" s="462"/>
      <c r="LTM753" s="462"/>
      <c r="LTN753" s="462"/>
      <c r="LTO753" s="462"/>
      <c r="LTP753" s="462"/>
      <c r="LTQ753" s="462"/>
      <c r="LTR753" s="462"/>
      <c r="LTS753" s="462"/>
      <c r="LTT753" s="462"/>
      <c r="LTU753" s="462"/>
      <c r="LTV753" s="462"/>
      <c r="LTW753" s="462"/>
      <c r="LTX753" s="462"/>
      <c r="LTY753" s="462"/>
      <c r="LTZ753" s="462"/>
      <c r="LUA753" s="462"/>
      <c r="LUB753" s="462"/>
      <c r="LUC753" s="462"/>
      <c r="LUD753" s="462"/>
      <c r="LUE753" s="462"/>
      <c r="LUF753" s="462"/>
      <c r="LUG753" s="462"/>
      <c r="LUH753" s="462"/>
      <c r="LUI753" s="462"/>
      <c r="LUJ753" s="462"/>
      <c r="LUK753" s="462"/>
      <c r="LUL753" s="462"/>
      <c r="LUM753" s="462"/>
      <c r="LUN753" s="462"/>
      <c r="LUO753" s="462"/>
      <c r="LUP753" s="462"/>
      <c r="LUQ753" s="462"/>
      <c r="LUR753" s="462"/>
      <c r="LUS753" s="462"/>
      <c r="LUT753" s="462"/>
      <c r="LUU753" s="462"/>
      <c r="LUV753" s="462"/>
      <c r="LUW753" s="462"/>
      <c r="LUX753" s="462"/>
      <c r="LUY753" s="462"/>
      <c r="LUZ753" s="462"/>
      <c r="LVA753" s="462"/>
      <c r="LVB753" s="462"/>
      <c r="LVC753" s="462"/>
      <c r="LVD753" s="462"/>
      <c r="LVE753" s="462"/>
      <c r="LVF753" s="462"/>
      <c r="LVG753" s="462"/>
      <c r="LVH753" s="462"/>
      <c r="LVI753" s="462"/>
      <c r="LVJ753" s="462"/>
      <c r="LVK753" s="462"/>
      <c r="LVL753" s="462"/>
      <c r="LVM753" s="462"/>
      <c r="LVN753" s="462"/>
      <c r="LVO753" s="462"/>
      <c r="LVP753" s="462"/>
      <c r="LVQ753" s="462"/>
      <c r="LVR753" s="462"/>
      <c r="LVS753" s="462"/>
      <c r="LVT753" s="462"/>
      <c r="LVU753" s="462"/>
      <c r="LVV753" s="462"/>
      <c r="LVW753" s="462"/>
      <c r="LVX753" s="462"/>
      <c r="LVY753" s="462"/>
      <c r="LVZ753" s="462"/>
      <c r="LWA753" s="462"/>
      <c r="LWB753" s="462"/>
      <c r="LWC753" s="462"/>
      <c r="LWD753" s="462"/>
      <c r="LWE753" s="462"/>
      <c r="LWF753" s="462"/>
      <c r="LWG753" s="462"/>
      <c r="LWH753" s="462"/>
      <c r="LWI753" s="462"/>
      <c r="LWJ753" s="462"/>
      <c r="LWK753" s="462"/>
      <c r="LWL753" s="462"/>
      <c r="LWM753" s="462"/>
      <c r="LWN753" s="462"/>
      <c r="LWO753" s="462"/>
      <c r="LWP753" s="462"/>
      <c r="LWQ753" s="462"/>
      <c r="LWR753" s="462"/>
      <c r="LWS753" s="462"/>
      <c r="LWT753" s="462"/>
      <c r="LWU753" s="462"/>
      <c r="LWV753" s="462"/>
      <c r="LWW753" s="462"/>
      <c r="LWX753" s="462"/>
      <c r="LWY753" s="462"/>
      <c r="LWZ753" s="462"/>
      <c r="LXA753" s="462"/>
      <c r="LXB753" s="462"/>
      <c r="LXC753" s="462"/>
      <c r="LXD753" s="462"/>
      <c r="LXE753" s="462"/>
      <c r="LXF753" s="462"/>
      <c r="LXG753" s="462"/>
      <c r="LXH753" s="462"/>
      <c r="LXI753" s="462"/>
      <c r="LXJ753" s="462"/>
      <c r="LXK753" s="462"/>
      <c r="LXL753" s="462"/>
      <c r="LXM753" s="462"/>
      <c r="LXN753" s="462"/>
      <c r="LXO753" s="462"/>
      <c r="LXP753" s="462"/>
      <c r="LXQ753" s="462"/>
      <c r="LXR753" s="462"/>
      <c r="LXS753" s="462"/>
      <c r="LXT753" s="462"/>
      <c r="LXU753" s="462"/>
      <c r="LXV753" s="462"/>
      <c r="LXW753" s="462"/>
      <c r="LXX753" s="462"/>
      <c r="LXY753" s="462"/>
      <c r="LXZ753" s="462"/>
      <c r="LYA753" s="462"/>
      <c r="LYB753" s="462"/>
      <c r="LYC753" s="462"/>
      <c r="LYD753" s="462"/>
      <c r="LYE753" s="462"/>
      <c r="LYF753" s="462"/>
      <c r="LYG753" s="462"/>
      <c r="LYH753" s="462"/>
      <c r="LYI753" s="462"/>
      <c r="LYJ753" s="462"/>
      <c r="LYK753" s="462"/>
      <c r="LYL753" s="462"/>
      <c r="LYM753" s="462"/>
      <c r="LYN753" s="462"/>
      <c r="LYO753" s="462"/>
      <c r="LYP753" s="462"/>
      <c r="LYQ753" s="462"/>
      <c r="LYR753" s="462"/>
      <c r="LYS753" s="462"/>
      <c r="LYT753" s="462"/>
      <c r="LYU753" s="462"/>
      <c r="LYV753" s="462"/>
      <c r="LYW753" s="462"/>
      <c r="LYX753" s="462"/>
      <c r="LYY753" s="462"/>
      <c r="LYZ753" s="462"/>
      <c r="LZA753" s="462"/>
      <c r="LZB753" s="462"/>
      <c r="LZC753" s="462"/>
      <c r="LZD753" s="462"/>
      <c r="LZE753" s="462"/>
      <c r="LZF753" s="462"/>
      <c r="LZG753" s="462"/>
      <c r="LZH753" s="462"/>
      <c r="LZI753" s="462"/>
      <c r="LZJ753" s="462"/>
      <c r="LZK753" s="462"/>
      <c r="LZL753" s="462"/>
      <c r="LZM753" s="462"/>
      <c r="LZN753" s="462"/>
      <c r="LZO753" s="462"/>
      <c r="LZP753" s="462"/>
      <c r="LZQ753" s="462"/>
      <c r="LZR753" s="462"/>
      <c r="LZS753" s="462"/>
      <c r="LZT753" s="462"/>
      <c r="LZU753" s="462"/>
      <c r="LZV753" s="462"/>
      <c r="LZW753" s="462"/>
      <c r="LZX753" s="462"/>
      <c r="LZY753" s="462"/>
      <c r="LZZ753" s="462"/>
      <c r="MAA753" s="462"/>
      <c r="MAB753" s="462"/>
      <c r="MAC753" s="462"/>
      <c r="MAD753" s="462"/>
      <c r="MAE753" s="462"/>
      <c r="MAF753" s="462"/>
      <c r="MAG753" s="462"/>
      <c r="MAH753" s="462"/>
      <c r="MAI753" s="462"/>
      <c r="MAJ753" s="462"/>
      <c r="MAK753" s="462"/>
      <c r="MAL753" s="462"/>
      <c r="MAM753" s="462"/>
      <c r="MAN753" s="462"/>
      <c r="MAO753" s="462"/>
      <c r="MAP753" s="462"/>
      <c r="MAQ753" s="462"/>
      <c r="MAR753" s="462"/>
      <c r="MAS753" s="462"/>
      <c r="MAT753" s="462"/>
      <c r="MAU753" s="462"/>
      <c r="MAV753" s="462"/>
      <c r="MAW753" s="462"/>
      <c r="MAX753" s="462"/>
      <c r="MAY753" s="462"/>
      <c r="MAZ753" s="462"/>
      <c r="MBA753" s="462"/>
      <c r="MBB753" s="462"/>
      <c r="MBC753" s="462"/>
      <c r="MBD753" s="462"/>
      <c r="MBE753" s="462"/>
      <c r="MBF753" s="462"/>
      <c r="MBG753" s="462"/>
      <c r="MBH753" s="462"/>
      <c r="MBI753" s="462"/>
      <c r="MBJ753" s="462"/>
      <c r="MBK753" s="462"/>
      <c r="MBL753" s="462"/>
      <c r="MBM753" s="462"/>
      <c r="MBN753" s="462"/>
      <c r="MBO753" s="462"/>
      <c r="MBP753" s="462"/>
      <c r="MBQ753" s="462"/>
      <c r="MBR753" s="462"/>
      <c r="MBS753" s="462"/>
      <c r="MBT753" s="462"/>
      <c r="MBU753" s="462"/>
      <c r="MBV753" s="462"/>
      <c r="MBW753" s="462"/>
      <c r="MBX753" s="462"/>
      <c r="MBY753" s="462"/>
      <c r="MBZ753" s="462"/>
      <c r="MCA753" s="462"/>
      <c r="MCB753" s="462"/>
      <c r="MCC753" s="462"/>
      <c r="MCD753" s="462"/>
      <c r="MCE753" s="462"/>
      <c r="MCF753" s="462"/>
      <c r="MCG753" s="462"/>
      <c r="MCH753" s="462"/>
      <c r="MCI753" s="462"/>
      <c r="MCJ753" s="462"/>
      <c r="MCK753" s="462"/>
      <c r="MCL753" s="462"/>
      <c r="MCM753" s="462"/>
      <c r="MCN753" s="462"/>
      <c r="MCO753" s="462"/>
      <c r="MCP753" s="462"/>
      <c r="MCQ753" s="462"/>
      <c r="MCR753" s="462"/>
      <c r="MCS753" s="462"/>
      <c r="MCT753" s="462"/>
      <c r="MCU753" s="462"/>
      <c r="MCV753" s="462"/>
      <c r="MCW753" s="462"/>
      <c r="MCX753" s="462"/>
      <c r="MCY753" s="462"/>
      <c r="MCZ753" s="462"/>
      <c r="MDA753" s="462"/>
      <c r="MDB753" s="462"/>
      <c r="MDC753" s="462"/>
      <c r="MDD753" s="462"/>
      <c r="MDE753" s="462"/>
      <c r="MDF753" s="462"/>
      <c r="MDG753" s="462"/>
      <c r="MDH753" s="462"/>
      <c r="MDI753" s="462"/>
      <c r="MDJ753" s="462"/>
      <c r="MDK753" s="462"/>
      <c r="MDL753" s="462"/>
      <c r="MDM753" s="462"/>
      <c r="MDN753" s="462"/>
      <c r="MDO753" s="462"/>
      <c r="MDP753" s="462"/>
      <c r="MDQ753" s="462"/>
      <c r="MDR753" s="462"/>
      <c r="MDS753" s="462"/>
      <c r="MDT753" s="462"/>
      <c r="MDU753" s="462"/>
      <c r="MDV753" s="462"/>
      <c r="MDW753" s="462"/>
      <c r="MDX753" s="462"/>
      <c r="MDY753" s="462"/>
      <c r="MDZ753" s="462"/>
      <c r="MEA753" s="462"/>
      <c r="MEB753" s="462"/>
      <c r="MEC753" s="462"/>
      <c r="MED753" s="462"/>
      <c r="MEE753" s="462"/>
      <c r="MEF753" s="462"/>
      <c r="MEG753" s="462"/>
      <c r="MEH753" s="462"/>
      <c r="MEI753" s="462"/>
      <c r="MEJ753" s="462"/>
      <c r="MEK753" s="462"/>
      <c r="MEL753" s="462"/>
      <c r="MEM753" s="462"/>
      <c r="MEN753" s="462"/>
      <c r="MEO753" s="462"/>
      <c r="MEP753" s="462"/>
      <c r="MEQ753" s="462"/>
      <c r="MER753" s="462"/>
      <c r="MES753" s="462"/>
      <c r="MET753" s="462"/>
      <c r="MEU753" s="462"/>
      <c r="MEV753" s="462"/>
      <c r="MEW753" s="462"/>
      <c r="MEX753" s="462"/>
      <c r="MEY753" s="462"/>
      <c r="MEZ753" s="462"/>
      <c r="MFA753" s="462"/>
      <c r="MFB753" s="462"/>
      <c r="MFC753" s="462"/>
      <c r="MFD753" s="462"/>
      <c r="MFE753" s="462"/>
      <c r="MFF753" s="462"/>
      <c r="MFG753" s="462"/>
      <c r="MFH753" s="462"/>
      <c r="MFI753" s="462"/>
      <c r="MFJ753" s="462"/>
      <c r="MFK753" s="462"/>
      <c r="MFL753" s="462"/>
      <c r="MFM753" s="462"/>
      <c r="MFN753" s="462"/>
      <c r="MFO753" s="462"/>
      <c r="MFP753" s="462"/>
      <c r="MFQ753" s="462"/>
      <c r="MFR753" s="462"/>
      <c r="MFS753" s="462"/>
      <c r="MFT753" s="462"/>
      <c r="MFU753" s="462"/>
      <c r="MFV753" s="462"/>
      <c r="MFW753" s="462"/>
      <c r="MFX753" s="462"/>
      <c r="MFY753" s="462"/>
      <c r="MFZ753" s="462"/>
      <c r="MGA753" s="462"/>
      <c r="MGB753" s="462"/>
      <c r="MGC753" s="462"/>
      <c r="MGD753" s="462"/>
      <c r="MGE753" s="462"/>
      <c r="MGF753" s="462"/>
      <c r="MGG753" s="462"/>
      <c r="MGH753" s="462"/>
      <c r="MGI753" s="462"/>
      <c r="MGJ753" s="462"/>
      <c r="MGK753" s="462"/>
      <c r="MGL753" s="462"/>
      <c r="MGM753" s="462"/>
      <c r="MGN753" s="462"/>
      <c r="MGO753" s="462"/>
      <c r="MGP753" s="462"/>
      <c r="MGQ753" s="462"/>
      <c r="MGR753" s="462"/>
      <c r="MGS753" s="462"/>
      <c r="MGT753" s="462"/>
      <c r="MGU753" s="462"/>
      <c r="MGV753" s="462"/>
      <c r="MGW753" s="462"/>
      <c r="MGX753" s="462"/>
      <c r="MGY753" s="462"/>
      <c r="MGZ753" s="462"/>
      <c r="MHA753" s="462"/>
      <c r="MHB753" s="462"/>
      <c r="MHC753" s="462"/>
      <c r="MHD753" s="462"/>
      <c r="MHE753" s="462"/>
      <c r="MHF753" s="462"/>
      <c r="MHG753" s="462"/>
      <c r="MHH753" s="462"/>
      <c r="MHI753" s="462"/>
      <c r="MHJ753" s="462"/>
      <c r="MHK753" s="462"/>
      <c r="MHL753" s="462"/>
      <c r="MHM753" s="462"/>
      <c r="MHN753" s="462"/>
      <c r="MHO753" s="462"/>
      <c r="MHP753" s="462"/>
      <c r="MHQ753" s="462"/>
      <c r="MHR753" s="462"/>
      <c r="MHS753" s="462"/>
      <c r="MHT753" s="462"/>
      <c r="MHU753" s="462"/>
      <c r="MHV753" s="462"/>
      <c r="MHW753" s="462"/>
      <c r="MHX753" s="462"/>
      <c r="MHY753" s="462"/>
      <c r="MHZ753" s="462"/>
      <c r="MIA753" s="462"/>
      <c r="MIB753" s="462"/>
      <c r="MIC753" s="462"/>
      <c r="MID753" s="462"/>
      <c r="MIE753" s="462"/>
      <c r="MIF753" s="462"/>
      <c r="MIG753" s="462"/>
      <c r="MIH753" s="462"/>
      <c r="MII753" s="462"/>
      <c r="MIJ753" s="462"/>
      <c r="MIK753" s="462"/>
      <c r="MIL753" s="462"/>
      <c r="MIM753" s="462"/>
      <c r="MIN753" s="462"/>
      <c r="MIO753" s="462"/>
      <c r="MIP753" s="462"/>
      <c r="MIQ753" s="462"/>
      <c r="MIR753" s="462"/>
      <c r="MIS753" s="462"/>
      <c r="MIT753" s="462"/>
      <c r="MIU753" s="462"/>
      <c r="MIV753" s="462"/>
      <c r="MIW753" s="462"/>
      <c r="MIX753" s="462"/>
      <c r="MIY753" s="462"/>
      <c r="MIZ753" s="462"/>
      <c r="MJA753" s="462"/>
      <c r="MJB753" s="462"/>
      <c r="MJC753" s="462"/>
      <c r="MJD753" s="462"/>
      <c r="MJE753" s="462"/>
      <c r="MJF753" s="462"/>
      <c r="MJG753" s="462"/>
      <c r="MJH753" s="462"/>
      <c r="MJI753" s="462"/>
      <c r="MJJ753" s="462"/>
      <c r="MJK753" s="462"/>
      <c r="MJL753" s="462"/>
      <c r="MJM753" s="462"/>
      <c r="MJN753" s="462"/>
      <c r="MJO753" s="462"/>
      <c r="MJP753" s="462"/>
      <c r="MJQ753" s="462"/>
      <c r="MJR753" s="462"/>
      <c r="MJS753" s="462"/>
      <c r="MJT753" s="462"/>
      <c r="MJU753" s="462"/>
      <c r="MJV753" s="462"/>
      <c r="MJW753" s="462"/>
      <c r="MJX753" s="462"/>
      <c r="MJY753" s="462"/>
      <c r="MJZ753" s="462"/>
      <c r="MKA753" s="462"/>
      <c r="MKB753" s="462"/>
      <c r="MKC753" s="462"/>
      <c r="MKD753" s="462"/>
      <c r="MKE753" s="462"/>
      <c r="MKF753" s="462"/>
      <c r="MKG753" s="462"/>
      <c r="MKH753" s="462"/>
      <c r="MKI753" s="462"/>
      <c r="MKJ753" s="462"/>
      <c r="MKK753" s="462"/>
      <c r="MKL753" s="462"/>
      <c r="MKM753" s="462"/>
      <c r="MKN753" s="462"/>
      <c r="MKO753" s="462"/>
      <c r="MKP753" s="462"/>
      <c r="MKQ753" s="462"/>
      <c r="MKR753" s="462"/>
      <c r="MKS753" s="462"/>
      <c r="MKT753" s="462"/>
      <c r="MKU753" s="462"/>
      <c r="MKV753" s="462"/>
      <c r="MKW753" s="462"/>
      <c r="MKX753" s="462"/>
      <c r="MKY753" s="462"/>
      <c r="MKZ753" s="462"/>
      <c r="MLA753" s="462"/>
      <c r="MLB753" s="462"/>
      <c r="MLC753" s="462"/>
      <c r="MLD753" s="462"/>
      <c r="MLE753" s="462"/>
      <c r="MLF753" s="462"/>
      <c r="MLG753" s="462"/>
      <c r="MLH753" s="462"/>
      <c r="MLI753" s="462"/>
      <c r="MLJ753" s="462"/>
      <c r="MLK753" s="462"/>
      <c r="MLL753" s="462"/>
      <c r="MLM753" s="462"/>
      <c r="MLN753" s="462"/>
      <c r="MLO753" s="462"/>
      <c r="MLP753" s="462"/>
      <c r="MLQ753" s="462"/>
      <c r="MLR753" s="462"/>
      <c r="MLS753" s="462"/>
      <c r="MLT753" s="462"/>
      <c r="MLU753" s="462"/>
      <c r="MLV753" s="462"/>
      <c r="MLW753" s="462"/>
      <c r="MLX753" s="462"/>
      <c r="MLY753" s="462"/>
      <c r="MLZ753" s="462"/>
      <c r="MMA753" s="462"/>
      <c r="MMB753" s="462"/>
      <c r="MMC753" s="462"/>
      <c r="MMD753" s="462"/>
      <c r="MME753" s="462"/>
      <c r="MMF753" s="462"/>
      <c r="MMG753" s="462"/>
      <c r="MMH753" s="462"/>
      <c r="MMI753" s="462"/>
      <c r="MMJ753" s="462"/>
      <c r="MMK753" s="462"/>
      <c r="MML753" s="462"/>
      <c r="MMM753" s="462"/>
      <c r="MMN753" s="462"/>
      <c r="MMO753" s="462"/>
      <c r="MMP753" s="462"/>
      <c r="MMQ753" s="462"/>
      <c r="MMR753" s="462"/>
      <c r="MMS753" s="462"/>
      <c r="MMT753" s="462"/>
      <c r="MMU753" s="462"/>
      <c r="MMV753" s="462"/>
      <c r="MMW753" s="462"/>
      <c r="MMX753" s="462"/>
      <c r="MMY753" s="462"/>
      <c r="MMZ753" s="462"/>
      <c r="MNA753" s="462"/>
      <c r="MNB753" s="462"/>
      <c r="MNC753" s="462"/>
      <c r="MND753" s="462"/>
      <c r="MNE753" s="462"/>
      <c r="MNF753" s="462"/>
      <c r="MNG753" s="462"/>
      <c r="MNH753" s="462"/>
      <c r="MNI753" s="462"/>
      <c r="MNJ753" s="462"/>
      <c r="MNK753" s="462"/>
      <c r="MNL753" s="462"/>
      <c r="MNM753" s="462"/>
      <c r="MNN753" s="462"/>
      <c r="MNO753" s="462"/>
      <c r="MNP753" s="462"/>
      <c r="MNQ753" s="462"/>
      <c r="MNR753" s="462"/>
      <c r="MNS753" s="462"/>
      <c r="MNT753" s="462"/>
      <c r="MNU753" s="462"/>
      <c r="MNV753" s="462"/>
      <c r="MNW753" s="462"/>
      <c r="MNX753" s="462"/>
      <c r="MNY753" s="462"/>
      <c r="MNZ753" s="462"/>
      <c r="MOA753" s="462"/>
      <c r="MOB753" s="462"/>
      <c r="MOC753" s="462"/>
      <c r="MOD753" s="462"/>
      <c r="MOE753" s="462"/>
      <c r="MOF753" s="462"/>
      <c r="MOG753" s="462"/>
      <c r="MOH753" s="462"/>
      <c r="MOI753" s="462"/>
      <c r="MOJ753" s="462"/>
      <c r="MOK753" s="462"/>
      <c r="MOL753" s="462"/>
      <c r="MOM753" s="462"/>
      <c r="MON753" s="462"/>
      <c r="MOO753" s="462"/>
      <c r="MOP753" s="462"/>
      <c r="MOQ753" s="462"/>
      <c r="MOR753" s="462"/>
      <c r="MOS753" s="462"/>
      <c r="MOT753" s="462"/>
      <c r="MOU753" s="462"/>
      <c r="MOV753" s="462"/>
      <c r="MOW753" s="462"/>
      <c r="MOX753" s="462"/>
      <c r="MOY753" s="462"/>
      <c r="MOZ753" s="462"/>
      <c r="MPA753" s="462"/>
      <c r="MPB753" s="462"/>
      <c r="MPC753" s="462"/>
      <c r="MPD753" s="462"/>
      <c r="MPE753" s="462"/>
      <c r="MPF753" s="462"/>
      <c r="MPG753" s="462"/>
      <c r="MPH753" s="462"/>
      <c r="MPI753" s="462"/>
      <c r="MPJ753" s="462"/>
      <c r="MPK753" s="462"/>
      <c r="MPL753" s="462"/>
      <c r="MPM753" s="462"/>
      <c r="MPN753" s="462"/>
      <c r="MPO753" s="462"/>
      <c r="MPP753" s="462"/>
      <c r="MPQ753" s="462"/>
      <c r="MPR753" s="462"/>
      <c r="MPS753" s="462"/>
      <c r="MPT753" s="462"/>
      <c r="MPU753" s="462"/>
      <c r="MPV753" s="462"/>
      <c r="MPW753" s="462"/>
      <c r="MPX753" s="462"/>
      <c r="MPY753" s="462"/>
      <c r="MPZ753" s="462"/>
      <c r="MQA753" s="462"/>
      <c r="MQB753" s="462"/>
      <c r="MQC753" s="462"/>
      <c r="MQD753" s="462"/>
      <c r="MQE753" s="462"/>
      <c r="MQF753" s="462"/>
      <c r="MQG753" s="462"/>
      <c r="MQH753" s="462"/>
      <c r="MQI753" s="462"/>
      <c r="MQJ753" s="462"/>
      <c r="MQK753" s="462"/>
      <c r="MQL753" s="462"/>
      <c r="MQM753" s="462"/>
      <c r="MQN753" s="462"/>
      <c r="MQO753" s="462"/>
      <c r="MQP753" s="462"/>
      <c r="MQQ753" s="462"/>
      <c r="MQR753" s="462"/>
      <c r="MQS753" s="462"/>
      <c r="MQT753" s="462"/>
      <c r="MQU753" s="462"/>
      <c r="MQV753" s="462"/>
      <c r="MQW753" s="462"/>
      <c r="MQX753" s="462"/>
      <c r="MQY753" s="462"/>
      <c r="MQZ753" s="462"/>
      <c r="MRA753" s="462"/>
      <c r="MRB753" s="462"/>
      <c r="MRC753" s="462"/>
      <c r="MRD753" s="462"/>
      <c r="MRE753" s="462"/>
      <c r="MRF753" s="462"/>
      <c r="MRG753" s="462"/>
      <c r="MRH753" s="462"/>
      <c r="MRI753" s="462"/>
      <c r="MRJ753" s="462"/>
      <c r="MRK753" s="462"/>
      <c r="MRL753" s="462"/>
      <c r="MRM753" s="462"/>
      <c r="MRN753" s="462"/>
      <c r="MRO753" s="462"/>
      <c r="MRP753" s="462"/>
      <c r="MRQ753" s="462"/>
      <c r="MRR753" s="462"/>
      <c r="MRS753" s="462"/>
      <c r="MRT753" s="462"/>
      <c r="MRU753" s="462"/>
      <c r="MRV753" s="462"/>
      <c r="MRW753" s="462"/>
      <c r="MRX753" s="462"/>
      <c r="MRY753" s="462"/>
      <c r="MRZ753" s="462"/>
      <c r="MSA753" s="462"/>
      <c r="MSB753" s="462"/>
      <c r="MSC753" s="462"/>
      <c r="MSD753" s="462"/>
      <c r="MSE753" s="462"/>
      <c r="MSF753" s="462"/>
      <c r="MSG753" s="462"/>
      <c r="MSH753" s="462"/>
      <c r="MSI753" s="462"/>
      <c r="MSJ753" s="462"/>
      <c r="MSK753" s="462"/>
      <c r="MSL753" s="462"/>
      <c r="MSM753" s="462"/>
      <c r="MSN753" s="462"/>
      <c r="MSO753" s="462"/>
      <c r="MSP753" s="462"/>
      <c r="MSQ753" s="462"/>
      <c r="MSR753" s="462"/>
      <c r="MSS753" s="462"/>
      <c r="MST753" s="462"/>
      <c r="MSU753" s="462"/>
      <c r="MSV753" s="462"/>
      <c r="MSW753" s="462"/>
      <c r="MSX753" s="462"/>
      <c r="MSY753" s="462"/>
      <c r="MSZ753" s="462"/>
      <c r="MTA753" s="462"/>
      <c r="MTB753" s="462"/>
      <c r="MTC753" s="462"/>
      <c r="MTD753" s="462"/>
      <c r="MTE753" s="462"/>
      <c r="MTF753" s="462"/>
      <c r="MTG753" s="462"/>
      <c r="MTH753" s="462"/>
      <c r="MTI753" s="462"/>
      <c r="MTJ753" s="462"/>
      <c r="MTK753" s="462"/>
      <c r="MTL753" s="462"/>
      <c r="MTM753" s="462"/>
      <c r="MTN753" s="462"/>
      <c r="MTO753" s="462"/>
      <c r="MTP753" s="462"/>
      <c r="MTQ753" s="462"/>
      <c r="MTR753" s="462"/>
      <c r="MTS753" s="462"/>
      <c r="MTT753" s="462"/>
      <c r="MTU753" s="462"/>
      <c r="MTV753" s="462"/>
      <c r="MTW753" s="462"/>
      <c r="MTX753" s="462"/>
      <c r="MTY753" s="462"/>
      <c r="MTZ753" s="462"/>
      <c r="MUA753" s="462"/>
      <c r="MUB753" s="462"/>
      <c r="MUC753" s="462"/>
      <c r="MUD753" s="462"/>
      <c r="MUE753" s="462"/>
      <c r="MUF753" s="462"/>
      <c r="MUG753" s="462"/>
      <c r="MUH753" s="462"/>
      <c r="MUI753" s="462"/>
      <c r="MUJ753" s="462"/>
      <c r="MUK753" s="462"/>
      <c r="MUL753" s="462"/>
      <c r="MUM753" s="462"/>
      <c r="MUN753" s="462"/>
      <c r="MUO753" s="462"/>
      <c r="MUP753" s="462"/>
      <c r="MUQ753" s="462"/>
      <c r="MUR753" s="462"/>
      <c r="MUS753" s="462"/>
      <c r="MUT753" s="462"/>
      <c r="MUU753" s="462"/>
      <c r="MUV753" s="462"/>
      <c r="MUW753" s="462"/>
      <c r="MUX753" s="462"/>
      <c r="MUY753" s="462"/>
      <c r="MUZ753" s="462"/>
      <c r="MVA753" s="462"/>
      <c r="MVB753" s="462"/>
      <c r="MVC753" s="462"/>
      <c r="MVD753" s="462"/>
      <c r="MVE753" s="462"/>
      <c r="MVF753" s="462"/>
      <c r="MVG753" s="462"/>
      <c r="MVH753" s="462"/>
      <c r="MVI753" s="462"/>
      <c r="MVJ753" s="462"/>
      <c r="MVK753" s="462"/>
      <c r="MVL753" s="462"/>
      <c r="MVM753" s="462"/>
      <c r="MVN753" s="462"/>
      <c r="MVO753" s="462"/>
      <c r="MVP753" s="462"/>
      <c r="MVQ753" s="462"/>
      <c r="MVR753" s="462"/>
      <c r="MVS753" s="462"/>
      <c r="MVT753" s="462"/>
      <c r="MVU753" s="462"/>
      <c r="MVV753" s="462"/>
      <c r="MVW753" s="462"/>
      <c r="MVX753" s="462"/>
      <c r="MVY753" s="462"/>
      <c r="MVZ753" s="462"/>
      <c r="MWA753" s="462"/>
      <c r="MWB753" s="462"/>
      <c r="MWC753" s="462"/>
      <c r="MWD753" s="462"/>
      <c r="MWE753" s="462"/>
      <c r="MWF753" s="462"/>
      <c r="MWG753" s="462"/>
      <c r="MWH753" s="462"/>
      <c r="MWI753" s="462"/>
      <c r="MWJ753" s="462"/>
      <c r="MWK753" s="462"/>
      <c r="MWL753" s="462"/>
      <c r="MWM753" s="462"/>
      <c r="MWN753" s="462"/>
      <c r="MWO753" s="462"/>
      <c r="MWP753" s="462"/>
      <c r="MWQ753" s="462"/>
      <c r="MWR753" s="462"/>
      <c r="MWS753" s="462"/>
      <c r="MWT753" s="462"/>
      <c r="MWU753" s="462"/>
      <c r="MWV753" s="462"/>
      <c r="MWW753" s="462"/>
      <c r="MWX753" s="462"/>
      <c r="MWY753" s="462"/>
      <c r="MWZ753" s="462"/>
      <c r="MXA753" s="462"/>
      <c r="MXB753" s="462"/>
      <c r="MXC753" s="462"/>
      <c r="MXD753" s="462"/>
      <c r="MXE753" s="462"/>
      <c r="MXF753" s="462"/>
      <c r="MXG753" s="462"/>
      <c r="MXH753" s="462"/>
      <c r="MXI753" s="462"/>
      <c r="MXJ753" s="462"/>
      <c r="MXK753" s="462"/>
      <c r="MXL753" s="462"/>
      <c r="MXM753" s="462"/>
      <c r="MXN753" s="462"/>
      <c r="MXO753" s="462"/>
      <c r="MXP753" s="462"/>
      <c r="MXQ753" s="462"/>
      <c r="MXR753" s="462"/>
      <c r="MXS753" s="462"/>
      <c r="MXT753" s="462"/>
      <c r="MXU753" s="462"/>
      <c r="MXV753" s="462"/>
      <c r="MXW753" s="462"/>
      <c r="MXX753" s="462"/>
      <c r="MXY753" s="462"/>
      <c r="MXZ753" s="462"/>
      <c r="MYA753" s="462"/>
      <c r="MYB753" s="462"/>
      <c r="MYC753" s="462"/>
      <c r="MYD753" s="462"/>
      <c r="MYE753" s="462"/>
      <c r="MYF753" s="462"/>
      <c r="MYG753" s="462"/>
      <c r="MYH753" s="462"/>
      <c r="MYI753" s="462"/>
      <c r="MYJ753" s="462"/>
      <c r="MYK753" s="462"/>
      <c r="MYL753" s="462"/>
      <c r="MYM753" s="462"/>
      <c r="MYN753" s="462"/>
      <c r="MYO753" s="462"/>
      <c r="MYP753" s="462"/>
      <c r="MYQ753" s="462"/>
      <c r="MYR753" s="462"/>
      <c r="MYS753" s="462"/>
      <c r="MYT753" s="462"/>
      <c r="MYU753" s="462"/>
      <c r="MYV753" s="462"/>
      <c r="MYW753" s="462"/>
      <c r="MYX753" s="462"/>
      <c r="MYY753" s="462"/>
      <c r="MYZ753" s="462"/>
      <c r="MZA753" s="462"/>
      <c r="MZB753" s="462"/>
      <c r="MZC753" s="462"/>
      <c r="MZD753" s="462"/>
      <c r="MZE753" s="462"/>
      <c r="MZF753" s="462"/>
      <c r="MZG753" s="462"/>
      <c r="MZH753" s="462"/>
      <c r="MZI753" s="462"/>
      <c r="MZJ753" s="462"/>
      <c r="MZK753" s="462"/>
      <c r="MZL753" s="462"/>
      <c r="MZM753" s="462"/>
      <c r="MZN753" s="462"/>
      <c r="MZO753" s="462"/>
      <c r="MZP753" s="462"/>
      <c r="MZQ753" s="462"/>
      <c r="MZR753" s="462"/>
      <c r="MZS753" s="462"/>
      <c r="MZT753" s="462"/>
      <c r="MZU753" s="462"/>
      <c r="MZV753" s="462"/>
      <c r="MZW753" s="462"/>
      <c r="MZX753" s="462"/>
      <c r="MZY753" s="462"/>
      <c r="MZZ753" s="462"/>
      <c r="NAA753" s="462"/>
      <c r="NAB753" s="462"/>
      <c r="NAC753" s="462"/>
      <c r="NAD753" s="462"/>
      <c r="NAE753" s="462"/>
      <c r="NAF753" s="462"/>
      <c r="NAG753" s="462"/>
      <c r="NAH753" s="462"/>
      <c r="NAI753" s="462"/>
      <c r="NAJ753" s="462"/>
      <c r="NAK753" s="462"/>
      <c r="NAL753" s="462"/>
      <c r="NAM753" s="462"/>
      <c r="NAN753" s="462"/>
      <c r="NAO753" s="462"/>
      <c r="NAP753" s="462"/>
      <c r="NAQ753" s="462"/>
      <c r="NAR753" s="462"/>
      <c r="NAS753" s="462"/>
      <c r="NAT753" s="462"/>
      <c r="NAU753" s="462"/>
      <c r="NAV753" s="462"/>
      <c r="NAW753" s="462"/>
      <c r="NAX753" s="462"/>
      <c r="NAY753" s="462"/>
      <c r="NAZ753" s="462"/>
      <c r="NBA753" s="462"/>
      <c r="NBB753" s="462"/>
      <c r="NBC753" s="462"/>
      <c r="NBD753" s="462"/>
      <c r="NBE753" s="462"/>
      <c r="NBF753" s="462"/>
      <c r="NBG753" s="462"/>
      <c r="NBH753" s="462"/>
      <c r="NBI753" s="462"/>
      <c r="NBJ753" s="462"/>
      <c r="NBK753" s="462"/>
      <c r="NBL753" s="462"/>
      <c r="NBM753" s="462"/>
      <c r="NBN753" s="462"/>
      <c r="NBO753" s="462"/>
      <c r="NBP753" s="462"/>
      <c r="NBQ753" s="462"/>
      <c r="NBR753" s="462"/>
      <c r="NBS753" s="462"/>
      <c r="NBT753" s="462"/>
      <c r="NBU753" s="462"/>
      <c r="NBV753" s="462"/>
      <c r="NBW753" s="462"/>
      <c r="NBX753" s="462"/>
      <c r="NBY753" s="462"/>
      <c r="NBZ753" s="462"/>
      <c r="NCA753" s="462"/>
      <c r="NCB753" s="462"/>
      <c r="NCC753" s="462"/>
      <c r="NCD753" s="462"/>
      <c r="NCE753" s="462"/>
      <c r="NCF753" s="462"/>
      <c r="NCG753" s="462"/>
      <c r="NCH753" s="462"/>
      <c r="NCI753" s="462"/>
      <c r="NCJ753" s="462"/>
      <c r="NCK753" s="462"/>
      <c r="NCL753" s="462"/>
      <c r="NCM753" s="462"/>
      <c r="NCN753" s="462"/>
      <c r="NCO753" s="462"/>
      <c r="NCP753" s="462"/>
      <c r="NCQ753" s="462"/>
      <c r="NCR753" s="462"/>
      <c r="NCS753" s="462"/>
      <c r="NCT753" s="462"/>
      <c r="NCU753" s="462"/>
      <c r="NCV753" s="462"/>
      <c r="NCW753" s="462"/>
      <c r="NCX753" s="462"/>
      <c r="NCY753" s="462"/>
      <c r="NCZ753" s="462"/>
      <c r="NDA753" s="462"/>
      <c r="NDB753" s="462"/>
      <c r="NDC753" s="462"/>
      <c r="NDD753" s="462"/>
      <c r="NDE753" s="462"/>
      <c r="NDF753" s="462"/>
      <c r="NDG753" s="462"/>
      <c r="NDH753" s="462"/>
      <c r="NDI753" s="462"/>
      <c r="NDJ753" s="462"/>
      <c r="NDK753" s="462"/>
      <c r="NDL753" s="462"/>
      <c r="NDM753" s="462"/>
      <c r="NDN753" s="462"/>
      <c r="NDO753" s="462"/>
      <c r="NDP753" s="462"/>
      <c r="NDQ753" s="462"/>
      <c r="NDR753" s="462"/>
      <c r="NDS753" s="462"/>
      <c r="NDT753" s="462"/>
      <c r="NDU753" s="462"/>
      <c r="NDV753" s="462"/>
      <c r="NDW753" s="462"/>
      <c r="NDX753" s="462"/>
      <c r="NDY753" s="462"/>
      <c r="NDZ753" s="462"/>
      <c r="NEA753" s="462"/>
      <c r="NEB753" s="462"/>
      <c r="NEC753" s="462"/>
      <c r="NED753" s="462"/>
      <c r="NEE753" s="462"/>
      <c r="NEF753" s="462"/>
      <c r="NEG753" s="462"/>
      <c r="NEH753" s="462"/>
      <c r="NEI753" s="462"/>
      <c r="NEJ753" s="462"/>
      <c r="NEK753" s="462"/>
      <c r="NEL753" s="462"/>
      <c r="NEM753" s="462"/>
      <c r="NEN753" s="462"/>
      <c r="NEO753" s="462"/>
      <c r="NEP753" s="462"/>
      <c r="NEQ753" s="462"/>
      <c r="NER753" s="462"/>
      <c r="NES753" s="462"/>
      <c r="NET753" s="462"/>
      <c r="NEU753" s="462"/>
      <c r="NEV753" s="462"/>
      <c r="NEW753" s="462"/>
      <c r="NEX753" s="462"/>
      <c r="NEY753" s="462"/>
      <c r="NEZ753" s="462"/>
      <c r="NFA753" s="462"/>
      <c r="NFB753" s="462"/>
      <c r="NFC753" s="462"/>
      <c r="NFD753" s="462"/>
      <c r="NFE753" s="462"/>
      <c r="NFF753" s="462"/>
      <c r="NFG753" s="462"/>
      <c r="NFH753" s="462"/>
      <c r="NFI753" s="462"/>
      <c r="NFJ753" s="462"/>
      <c r="NFK753" s="462"/>
      <c r="NFL753" s="462"/>
      <c r="NFM753" s="462"/>
      <c r="NFN753" s="462"/>
      <c r="NFO753" s="462"/>
      <c r="NFP753" s="462"/>
      <c r="NFQ753" s="462"/>
      <c r="NFR753" s="462"/>
      <c r="NFS753" s="462"/>
      <c r="NFT753" s="462"/>
      <c r="NFU753" s="462"/>
      <c r="NFV753" s="462"/>
      <c r="NFW753" s="462"/>
      <c r="NFX753" s="462"/>
      <c r="NFY753" s="462"/>
      <c r="NFZ753" s="462"/>
      <c r="NGA753" s="462"/>
      <c r="NGB753" s="462"/>
      <c r="NGC753" s="462"/>
      <c r="NGD753" s="462"/>
      <c r="NGE753" s="462"/>
      <c r="NGF753" s="462"/>
      <c r="NGG753" s="462"/>
      <c r="NGH753" s="462"/>
      <c r="NGI753" s="462"/>
      <c r="NGJ753" s="462"/>
      <c r="NGK753" s="462"/>
      <c r="NGL753" s="462"/>
      <c r="NGM753" s="462"/>
      <c r="NGN753" s="462"/>
      <c r="NGO753" s="462"/>
      <c r="NGP753" s="462"/>
      <c r="NGQ753" s="462"/>
      <c r="NGR753" s="462"/>
      <c r="NGS753" s="462"/>
      <c r="NGT753" s="462"/>
      <c r="NGU753" s="462"/>
      <c r="NGV753" s="462"/>
      <c r="NGW753" s="462"/>
      <c r="NGX753" s="462"/>
      <c r="NGY753" s="462"/>
      <c r="NGZ753" s="462"/>
      <c r="NHA753" s="462"/>
      <c r="NHB753" s="462"/>
      <c r="NHC753" s="462"/>
      <c r="NHD753" s="462"/>
      <c r="NHE753" s="462"/>
      <c r="NHF753" s="462"/>
      <c r="NHG753" s="462"/>
      <c r="NHH753" s="462"/>
      <c r="NHI753" s="462"/>
      <c r="NHJ753" s="462"/>
      <c r="NHK753" s="462"/>
      <c r="NHL753" s="462"/>
      <c r="NHM753" s="462"/>
      <c r="NHN753" s="462"/>
      <c r="NHO753" s="462"/>
      <c r="NHP753" s="462"/>
      <c r="NHQ753" s="462"/>
      <c r="NHR753" s="462"/>
      <c r="NHS753" s="462"/>
      <c r="NHT753" s="462"/>
      <c r="NHU753" s="462"/>
      <c r="NHV753" s="462"/>
      <c r="NHW753" s="462"/>
      <c r="NHX753" s="462"/>
      <c r="NHY753" s="462"/>
      <c r="NHZ753" s="462"/>
      <c r="NIA753" s="462"/>
      <c r="NIB753" s="462"/>
      <c r="NIC753" s="462"/>
      <c r="NID753" s="462"/>
      <c r="NIE753" s="462"/>
      <c r="NIF753" s="462"/>
      <c r="NIG753" s="462"/>
      <c r="NIH753" s="462"/>
      <c r="NII753" s="462"/>
      <c r="NIJ753" s="462"/>
      <c r="NIK753" s="462"/>
      <c r="NIL753" s="462"/>
      <c r="NIM753" s="462"/>
      <c r="NIN753" s="462"/>
      <c r="NIO753" s="462"/>
      <c r="NIP753" s="462"/>
      <c r="NIQ753" s="462"/>
      <c r="NIR753" s="462"/>
      <c r="NIS753" s="462"/>
      <c r="NIT753" s="462"/>
      <c r="NIU753" s="462"/>
      <c r="NIV753" s="462"/>
      <c r="NIW753" s="462"/>
      <c r="NIX753" s="462"/>
      <c r="NIY753" s="462"/>
      <c r="NIZ753" s="462"/>
      <c r="NJA753" s="462"/>
      <c r="NJB753" s="462"/>
      <c r="NJC753" s="462"/>
      <c r="NJD753" s="462"/>
      <c r="NJE753" s="462"/>
      <c r="NJF753" s="462"/>
      <c r="NJG753" s="462"/>
      <c r="NJH753" s="462"/>
      <c r="NJI753" s="462"/>
      <c r="NJJ753" s="462"/>
      <c r="NJK753" s="462"/>
      <c r="NJL753" s="462"/>
      <c r="NJM753" s="462"/>
      <c r="NJN753" s="462"/>
      <c r="NJO753" s="462"/>
      <c r="NJP753" s="462"/>
      <c r="NJQ753" s="462"/>
      <c r="NJR753" s="462"/>
      <c r="NJS753" s="462"/>
      <c r="NJT753" s="462"/>
      <c r="NJU753" s="462"/>
      <c r="NJV753" s="462"/>
      <c r="NJW753" s="462"/>
      <c r="NJX753" s="462"/>
      <c r="NJY753" s="462"/>
      <c r="NJZ753" s="462"/>
      <c r="NKA753" s="462"/>
      <c r="NKB753" s="462"/>
      <c r="NKC753" s="462"/>
      <c r="NKD753" s="462"/>
      <c r="NKE753" s="462"/>
      <c r="NKF753" s="462"/>
      <c r="NKG753" s="462"/>
      <c r="NKH753" s="462"/>
      <c r="NKI753" s="462"/>
      <c r="NKJ753" s="462"/>
      <c r="NKK753" s="462"/>
      <c r="NKL753" s="462"/>
      <c r="NKM753" s="462"/>
      <c r="NKN753" s="462"/>
      <c r="NKO753" s="462"/>
      <c r="NKP753" s="462"/>
      <c r="NKQ753" s="462"/>
      <c r="NKR753" s="462"/>
      <c r="NKS753" s="462"/>
      <c r="NKT753" s="462"/>
      <c r="NKU753" s="462"/>
      <c r="NKV753" s="462"/>
      <c r="NKW753" s="462"/>
      <c r="NKX753" s="462"/>
      <c r="NKY753" s="462"/>
      <c r="NKZ753" s="462"/>
      <c r="NLA753" s="462"/>
      <c r="NLB753" s="462"/>
      <c r="NLC753" s="462"/>
      <c r="NLD753" s="462"/>
      <c r="NLE753" s="462"/>
      <c r="NLF753" s="462"/>
      <c r="NLG753" s="462"/>
      <c r="NLH753" s="462"/>
      <c r="NLI753" s="462"/>
      <c r="NLJ753" s="462"/>
      <c r="NLK753" s="462"/>
      <c r="NLL753" s="462"/>
      <c r="NLM753" s="462"/>
      <c r="NLN753" s="462"/>
      <c r="NLO753" s="462"/>
      <c r="NLP753" s="462"/>
      <c r="NLQ753" s="462"/>
      <c r="NLR753" s="462"/>
      <c r="NLS753" s="462"/>
      <c r="NLT753" s="462"/>
      <c r="NLU753" s="462"/>
      <c r="NLV753" s="462"/>
      <c r="NLW753" s="462"/>
      <c r="NLX753" s="462"/>
      <c r="NLY753" s="462"/>
      <c r="NLZ753" s="462"/>
      <c r="NMA753" s="462"/>
      <c r="NMB753" s="462"/>
      <c r="NMC753" s="462"/>
      <c r="NMD753" s="462"/>
      <c r="NME753" s="462"/>
      <c r="NMF753" s="462"/>
      <c r="NMG753" s="462"/>
      <c r="NMH753" s="462"/>
      <c r="NMI753" s="462"/>
      <c r="NMJ753" s="462"/>
      <c r="NMK753" s="462"/>
      <c r="NML753" s="462"/>
      <c r="NMM753" s="462"/>
      <c r="NMN753" s="462"/>
      <c r="NMO753" s="462"/>
      <c r="NMP753" s="462"/>
      <c r="NMQ753" s="462"/>
      <c r="NMR753" s="462"/>
      <c r="NMS753" s="462"/>
      <c r="NMT753" s="462"/>
      <c r="NMU753" s="462"/>
      <c r="NMV753" s="462"/>
      <c r="NMW753" s="462"/>
      <c r="NMX753" s="462"/>
      <c r="NMY753" s="462"/>
      <c r="NMZ753" s="462"/>
      <c r="NNA753" s="462"/>
      <c r="NNB753" s="462"/>
      <c r="NNC753" s="462"/>
      <c r="NND753" s="462"/>
      <c r="NNE753" s="462"/>
      <c r="NNF753" s="462"/>
      <c r="NNG753" s="462"/>
      <c r="NNH753" s="462"/>
      <c r="NNI753" s="462"/>
      <c r="NNJ753" s="462"/>
      <c r="NNK753" s="462"/>
      <c r="NNL753" s="462"/>
      <c r="NNM753" s="462"/>
      <c r="NNN753" s="462"/>
      <c r="NNO753" s="462"/>
      <c r="NNP753" s="462"/>
      <c r="NNQ753" s="462"/>
      <c r="NNR753" s="462"/>
      <c r="NNS753" s="462"/>
      <c r="NNT753" s="462"/>
      <c r="NNU753" s="462"/>
      <c r="NNV753" s="462"/>
      <c r="NNW753" s="462"/>
      <c r="NNX753" s="462"/>
      <c r="NNY753" s="462"/>
      <c r="NNZ753" s="462"/>
      <c r="NOA753" s="462"/>
      <c r="NOB753" s="462"/>
      <c r="NOC753" s="462"/>
      <c r="NOD753" s="462"/>
      <c r="NOE753" s="462"/>
      <c r="NOF753" s="462"/>
      <c r="NOG753" s="462"/>
      <c r="NOH753" s="462"/>
      <c r="NOI753" s="462"/>
      <c r="NOJ753" s="462"/>
      <c r="NOK753" s="462"/>
      <c r="NOL753" s="462"/>
      <c r="NOM753" s="462"/>
      <c r="NON753" s="462"/>
      <c r="NOO753" s="462"/>
      <c r="NOP753" s="462"/>
      <c r="NOQ753" s="462"/>
      <c r="NOR753" s="462"/>
      <c r="NOS753" s="462"/>
      <c r="NOT753" s="462"/>
      <c r="NOU753" s="462"/>
      <c r="NOV753" s="462"/>
      <c r="NOW753" s="462"/>
      <c r="NOX753" s="462"/>
      <c r="NOY753" s="462"/>
      <c r="NOZ753" s="462"/>
      <c r="NPA753" s="462"/>
      <c r="NPB753" s="462"/>
      <c r="NPC753" s="462"/>
      <c r="NPD753" s="462"/>
      <c r="NPE753" s="462"/>
      <c r="NPF753" s="462"/>
      <c r="NPG753" s="462"/>
      <c r="NPH753" s="462"/>
      <c r="NPI753" s="462"/>
      <c r="NPJ753" s="462"/>
      <c r="NPK753" s="462"/>
      <c r="NPL753" s="462"/>
      <c r="NPM753" s="462"/>
      <c r="NPN753" s="462"/>
      <c r="NPO753" s="462"/>
      <c r="NPP753" s="462"/>
      <c r="NPQ753" s="462"/>
      <c r="NPR753" s="462"/>
      <c r="NPS753" s="462"/>
      <c r="NPT753" s="462"/>
      <c r="NPU753" s="462"/>
      <c r="NPV753" s="462"/>
      <c r="NPW753" s="462"/>
      <c r="NPX753" s="462"/>
      <c r="NPY753" s="462"/>
      <c r="NPZ753" s="462"/>
      <c r="NQA753" s="462"/>
      <c r="NQB753" s="462"/>
      <c r="NQC753" s="462"/>
      <c r="NQD753" s="462"/>
      <c r="NQE753" s="462"/>
      <c r="NQF753" s="462"/>
      <c r="NQG753" s="462"/>
      <c r="NQH753" s="462"/>
      <c r="NQI753" s="462"/>
      <c r="NQJ753" s="462"/>
      <c r="NQK753" s="462"/>
      <c r="NQL753" s="462"/>
      <c r="NQM753" s="462"/>
      <c r="NQN753" s="462"/>
      <c r="NQO753" s="462"/>
      <c r="NQP753" s="462"/>
      <c r="NQQ753" s="462"/>
      <c r="NQR753" s="462"/>
      <c r="NQS753" s="462"/>
      <c r="NQT753" s="462"/>
      <c r="NQU753" s="462"/>
      <c r="NQV753" s="462"/>
      <c r="NQW753" s="462"/>
      <c r="NQX753" s="462"/>
      <c r="NQY753" s="462"/>
      <c r="NQZ753" s="462"/>
      <c r="NRA753" s="462"/>
      <c r="NRB753" s="462"/>
      <c r="NRC753" s="462"/>
      <c r="NRD753" s="462"/>
      <c r="NRE753" s="462"/>
      <c r="NRF753" s="462"/>
      <c r="NRG753" s="462"/>
      <c r="NRH753" s="462"/>
      <c r="NRI753" s="462"/>
      <c r="NRJ753" s="462"/>
      <c r="NRK753" s="462"/>
      <c r="NRL753" s="462"/>
      <c r="NRM753" s="462"/>
      <c r="NRN753" s="462"/>
      <c r="NRO753" s="462"/>
      <c r="NRP753" s="462"/>
      <c r="NRQ753" s="462"/>
      <c r="NRR753" s="462"/>
      <c r="NRS753" s="462"/>
      <c r="NRT753" s="462"/>
      <c r="NRU753" s="462"/>
      <c r="NRV753" s="462"/>
      <c r="NRW753" s="462"/>
      <c r="NRX753" s="462"/>
      <c r="NRY753" s="462"/>
      <c r="NRZ753" s="462"/>
      <c r="NSA753" s="462"/>
      <c r="NSB753" s="462"/>
      <c r="NSC753" s="462"/>
      <c r="NSD753" s="462"/>
      <c r="NSE753" s="462"/>
      <c r="NSF753" s="462"/>
      <c r="NSG753" s="462"/>
      <c r="NSH753" s="462"/>
      <c r="NSI753" s="462"/>
      <c r="NSJ753" s="462"/>
      <c r="NSK753" s="462"/>
      <c r="NSL753" s="462"/>
      <c r="NSM753" s="462"/>
      <c r="NSN753" s="462"/>
      <c r="NSO753" s="462"/>
      <c r="NSP753" s="462"/>
      <c r="NSQ753" s="462"/>
      <c r="NSR753" s="462"/>
      <c r="NSS753" s="462"/>
      <c r="NST753" s="462"/>
      <c r="NSU753" s="462"/>
      <c r="NSV753" s="462"/>
      <c r="NSW753" s="462"/>
      <c r="NSX753" s="462"/>
      <c r="NSY753" s="462"/>
      <c r="NSZ753" s="462"/>
      <c r="NTA753" s="462"/>
      <c r="NTB753" s="462"/>
      <c r="NTC753" s="462"/>
      <c r="NTD753" s="462"/>
      <c r="NTE753" s="462"/>
      <c r="NTF753" s="462"/>
      <c r="NTG753" s="462"/>
      <c r="NTH753" s="462"/>
      <c r="NTI753" s="462"/>
      <c r="NTJ753" s="462"/>
      <c r="NTK753" s="462"/>
      <c r="NTL753" s="462"/>
      <c r="NTM753" s="462"/>
      <c r="NTN753" s="462"/>
      <c r="NTO753" s="462"/>
      <c r="NTP753" s="462"/>
      <c r="NTQ753" s="462"/>
      <c r="NTR753" s="462"/>
      <c r="NTS753" s="462"/>
      <c r="NTT753" s="462"/>
      <c r="NTU753" s="462"/>
      <c r="NTV753" s="462"/>
      <c r="NTW753" s="462"/>
      <c r="NTX753" s="462"/>
      <c r="NTY753" s="462"/>
      <c r="NTZ753" s="462"/>
      <c r="NUA753" s="462"/>
      <c r="NUB753" s="462"/>
      <c r="NUC753" s="462"/>
      <c r="NUD753" s="462"/>
      <c r="NUE753" s="462"/>
      <c r="NUF753" s="462"/>
      <c r="NUG753" s="462"/>
      <c r="NUH753" s="462"/>
      <c r="NUI753" s="462"/>
      <c r="NUJ753" s="462"/>
      <c r="NUK753" s="462"/>
      <c r="NUL753" s="462"/>
      <c r="NUM753" s="462"/>
      <c r="NUN753" s="462"/>
      <c r="NUO753" s="462"/>
      <c r="NUP753" s="462"/>
      <c r="NUQ753" s="462"/>
      <c r="NUR753" s="462"/>
      <c r="NUS753" s="462"/>
      <c r="NUT753" s="462"/>
      <c r="NUU753" s="462"/>
      <c r="NUV753" s="462"/>
      <c r="NUW753" s="462"/>
      <c r="NUX753" s="462"/>
      <c r="NUY753" s="462"/>
      <c r="NUZ753" s="462"/>
      <c r="NVA753" s="462"/>
      <c r="NVB753" s="462"/>
      <c r="NVC753" s="462"/>
      <c r="NVD753" s="462"/>
      <c r="NVE753" s="462"/>
      <c r="NVF753" s="462"/>
      <c r="NVG753" s="462"/>
      <c r="NVH753" s="462"/>
      <c r="NVI753" s="462"/>
      <c r="NVJ753" s="462"/>
      <c r="NVK753" s="462"/>
      <c r="NVL753" s="462"/>
      <c r="NVM753" s="462"/>
      <c r="NVN753" s="462"/>
      <c r="NVO753" s="462"/>
      <c r="NVP753" s="462"/>
      <c r="NVQ753" s="462"/>
      <c r="NVR753" s="462"/>
      <c r="NVS753" s="462"/>
      <c r="NVT753" s="462"/>
      <c r="NVU753" s="462"/>
      <c r="NVV753" s="462"/>
      <c r="NVW753" s="462"/>
      <c r="NVX753" s="462"/>
      <c r="NVY753" s="462"/>
      <c r="NVZ753" s="462"/>
      <c r="NWA753" s="462"/>
      <c r="NWB753" s="462"/>
      <c r="NWC753" s="462"/>
      <c r="NWD753" s="462"/>
      <c r="NWE753" s="462"/>
      <c r="NWF753" s="462"/>
      <c r="NWG753" s="462"/>
      <c r="NWH753" s="462"/>
      <c r="NWI753" s="462"/>
      <c r="NWJ753" s="462"/>
      <c r="NWK753" s="462"/>
      <c r="NWL753" s="462"/>
      <c r="NWM753" s="462"/>
      <c r="NWN753" s="462"/>
      <c r="NWO753" s="462"/>
      <c r="NWP753" s="462"/>
      <c r="NWQ753" s="462"/>
      <c r="NWR753" s="462"/>
      <c r="NWS753" s="462"/>
      <c r="NWT753" s="462"/>
      <c r="NWU753" s="462"/>
      <c r="NWV753" s="462"/>
      <c r="NWW753" s="462"/>
      <c r="NWX753" s="462"/>
      <c r="NWY753" s="462"/>
      <c r="NWZ753" s="462"/>
      <c r="NXA753" s="462"/>
      <c r="NXB753" s="462"/>
      <c r="NXC753" s="462"/>
      <c r="NXD753" s="462"/>
      <c r="NXE753" s="462"/>
      <c r="NXF753" s="462"/>
      <c r="NXG753" s="462"/>
      <c r="NXH753" s="462"/>
      <c r="NXI753" s="462"/>
      <c r="NXJ753" s="462"/>
      <c r="NXK753" s="462"/>
      <c r="NXL753" s="462"/>
      <c r="NXM753" s="462"/>
      <c r="NXN753" s="462"/>
      <c r="NXO753" s="462"/>
      <c r="NXP753" s="462"/>
      <c r="NXQ753" s="462"/>
      <c r="NXR753" s="462"/>
      <c r="NXS753" s="462"/>
      <c r="NXT753" s="462"/>
      <c r="NXU753" s="462"/>
      <c r="NXV753" s="462"/>
      <c r="NXW753" s="462"/>
      <c r="NXX753" s="462"/>
      <c r="NXY753" s="462"/>
      <c r="NXZ753" s="462"/>
      <c r="NYA753" s="462"/>
      <c r="NYB753" s="462"/>
      <c r="NYC753" s="462"/>
      <c r="NYD753" s="462"/>
      <c r="NYE753" s="462"/>
      <c r="NYF753" s="462"/>
      <c r="NYG753" s="462"/>
      <c r="NYH753" s="462"/>
      <c r="NYI753" s="462"/>
      <c r="NYJ753" s="462"/>
      <c r="NYK753" s="462"/>
      <c r="NYL753" s="462"/>
      <c r="NYM753" s="462"/>
      <c r="NYN753" s="462"/>
      <c r="NYO753" s="462"/>
      <c r="NYP753" s="462"/>
      <c r="NYQ753" s="462"/>
      <c r="NYR753" s="462"/>
      <c r="NYS753" s="462"/>
      <c r="NYT753" s="462"/>
      <c r="NYU753" s="462"/>
      <c r="NYV753" s="462"/>
      <c r="NYW753" s="462"/>
      <c r="NYX753" s="462"/>
      <c r="NYY753" s="462"/>
      <c r="NYZ753" s="462"/>
      <c r="NZA753" s="462"/>
      <c r="NZB753" s="462"/>
      <c r="NZC753" s="462"/>
      <c r="NZD753" s="462"/>
      <c r="NZE753" s="462"/>
      <c r="NZF753" s="462"/>
      <c r="NZG753" s="462"/>
      <c r="NZH753" s="462"/>
      <c r="NZI753" s="462"/>
      <c r="NZJ753" s="462"/>
      <c r="NZK753" s="462"/>
      <c r="NZL753" s="462"/>
      <c r="NZM753" s="462"/>
      <c r="NZN753" s="462"/>
      <c r="NZO753" s="462"/>
      <c r="NZP753" s="462"/>
      <c r="NZQ753" s="462"/>
      <c r="NZR753" s="462"/>
      <c r="NZS753" s="462"/>
      <c r="NZT753" s="462"/>
      <c r="NZU753" s="462"/>
      <c r="NZV753" s="462"/>
      <c r="NZW753" s="462"/>
      <c r="NZX753" s="462"/>
      <c r="NZY753" s="462"/>
      <c r="NZZ753" s="462"/>
      <c r="OAA753" s="462"/>
      <c r="OAB753" s="462"/>
      <c r="OAC753" s="462"/>
      <c r="OAD753" s="462"/>
      <c r="OAE753" s="462"/>
      <c r="OAF753" s="462"/>
      <c r="OAG753" s="462"/>
      <c r="OAH753" s="462"/>
      <c r="OAI753" s="462"/>
      <c r="OAJ753" s="462"/>
      <c r="OAK753" s="462"/>
      <c r="OAL753" s="462"/>
      <c r="OAM753" s="462"/>
      <c r="OAN753" s="462"/>
      <c r="OAO753" s="462"/>
      <c r="OAP753" s="462"/>
      <c r="OAQ753" s="462"/>
      <c r="OAR753" s="462"/>
      <c r="OAS753" s="462"/>
      <c r="OAT753" s="462"/>
      <c r="OAU753" s="462"/>
      <c r="OAV753" s="462"/>
      <c r="OAW753" s="462"/>
      <c r="OAX753" s="462"/>
      <c r="OAY753" s="462"/>
      <c r="OAZ753" s="462"/>
      <c r="OBA753" s="462"/>
      <c r="OBB753" s="462"/>
      <c r="OBC753" s="462"/>
      <c r="OBD753" s="462"/>
      <c r="OBE753" s="462"/>
      <c r="OBF753" s="462"/>
      <c r="OBG753" s="462"/>
      <c r="OBH753" s="462"/>
      <c r="OBI753" s="462"/>
      <c r="OBJ753" s="462"/>
      <c r="OBK753" s="462"/>
      <c r="OBL753" s="462"/>
      <c r="OBM753" s="462"/>
      <c r="OBN753" s="462"/>
      <c r="OBO753" s="462"/>
      <c r="OBP753" s="462"/>
      <c r="OBQ753" s="462"/>
      <c r="OBR753" s="462"/>
      <c r="OBS753" s="462"/>
      <c r="OBT753" s="462"/>
      <c r="OBU753" s="462"/>
      <c r="OBV753" s="462"/>
      <c r="OBW753" s="462"/>
      <c r="OBX753" s="462"/>
      <c r="OBY753" s="462"/>
      <c r="OBZ753" s="462"/>
      <c r="OCA753" s="462"/>
      <c r="OCB753" s="462"/>
      <c r="OCC753" s="462"/>
      <c r="OCD753" s="462"/>
      <c r="OCE753" s="462"/>
      <c r="OCF753" s="462"/>
      <c r="OCG753" s="462"/>
      <c r="OCH753" s="462"/>
      <c r="OCI753" s="462"/>
      <c r="OCJ753" s="462"/>
      <c r="OCK753" s="462"/>
      <c r="OCL753" s="462"/>
      <c r="OCM753" s="462"/>
      <c r="OCN753" s="462"/>
      <c r="OCO753" s="462"/>
      <c r="OCP753" s="462"/>
      <c r="OCQ753" s="462"/>
      <c r="OCR753" s="462"/>
      <c r="OCS753" s="462"/>
      <c r="OCT753" s="462"/>
      <c r="OCU753" s="462"/>
      <c r="OCV753" s="462"/>
      <c r="OCW753" s="462"/>
      <c r="OCX753" s="462"/>
      <c r="OCY753" s="462"/>
      <c r="OCZ753" s="462"/>
      <c r="ODA753" s="462"/>
      <c r="ODB753" s="462"/>
      <c r="ODC753" s="462"/>
      <c r="ODD753" s="462"/>
      <c r="ODE753" s="462"/>
      <c r="ODF753" s="462"/>
      <c r="ODG753" s="462"/>
      <c r="ODH753" s="462"/>
      <c r="ODI753" s="462"/>
      <c r="ODJ753" s="462"/>
      <c r="ODK753" s="462"/>
      <c r="ODL753" s="462"/>
      <c r="ODM753" s="462"/>
      <c r="ODN753" s="462"/>
      <c r="ODO753" s="462"/>
      <c r="ODP753" s="462"/>
      <c r="ODQ753" s="462"/>
      <c r="ODR753" s="462"/>
      <c r="ODS753" s="462"/>
      <c r="ODT753" s="462"/>
      <c r="ODU753" s="462"/>
      <c r="ODV753" s="462"/>
      <c r="ODW753" s="462"/>
      <c r="ODX753" s="462"/>
      <c r="ODY753" s="462"/>
      <c r="ODZ753" s="462"/>
      <c r="OEA753" s="462"/>
      <c r="OEB753" s="462"/>
      <c r="OEC753" s="462"/>
      <c r="OED753" s="462"/>
      <c r="OEE753" s="462"/>
      <c r="OEF753" s="462"/>
      <c r="OEG753" s="462"/>
      <c r="OEH753" s="462"/>
      <c r="OEI753" s="462"/>
      <c r="OEJ753" s="462"/>
      <c r="OEK753" s="462"/>
      <c r="OEL753" s="462"/>
      <c r="OEM753" s="462"/>
      <c r="OEN753" s="462"/>
      <c r="OEO753" s="462"/>
      <c r="OEP753" s="462"/>
      <c r="OEQ753" s="462"/>
      <c r="OER753" s="462"/>
      <c r="OES753" s="462"/>
      <c r="OET753" s="462"/>
      <c r="OEU753" s="462"/>
      <c r="OEV753" s="462"/>
      <c r="OEW753" s="462"/>
      <c r="OEX753" s="462"/>
      <c r="OEY753" s="462"/>
      <c r="OEZ753" s="462"/>
      <c r="OFA753" s="462"/>
      <c r="OFB753" s="462"/>
      <c r="OFC753" s="462"/>
      <c r="OFD753" s="462"/>
      <c r="OFE753" s="462"/>
      <c r="OFF753" s="462"/>
      <c r="OFG753" s="462"/>
      <c r="OFH753" s="462"/>
      <c r="OFI753" s="462"/>
      <c r="OFJ753" s="462"/>
      <c r="OFK753" s="462"/>
      <c r="OFL753" s="462"/>
      <c r="OFM753" s="462"/>
      <c r="OFN753" s="462"/>
      <c r="OFO753" s="462"/>
      <c r="OFP753" s="462"/>
      <c r="OFQ753" s="462"/>
      <c r="OFR753" s="462"/>
      <c r="OFS753" s="462"/>
      <c r="OFT753" s="462"/>
      <c r="OFU753" s="462"/>
      <c r="OFV753" s="462"/>
      <c r="OFW753" s="462"/>
      <c r="OFX753" s="462"/>
      <c r="OFY753" s="462"/>
      <c r="OFZ753" s="462"/>
      <c r="OGA753" s="462"/>
      <c r="OGB753" s="462"/>
      <c r="OGC753" s="462"/>
      <c r="OGD753" s="462"/>
      <c r="OGE753" s="462"/>
      <c r="OGF753" s="462"/>
      <c r="OGG753" s="462"/>
      <c r="OGH753" s="462"/>
      <c r="OGI753" s="462"/>
      <c r="OGJ753" s="462"/>
      <c r="OGK753" s="462"/>
      <c r="OGL753" s="462"/>
      <c r="OGM753" s="462"/>
      <c r="OGN753" s="462"/>
      <c r="OGO753" s="462"/>
      <c r="OGP753" s="462"/>
      <c r="OGQ753" s="462"/>
      <c r="OGR753" s="462"/>
      <c r="OGS753" s="462"/>
      <c r="OGT753" s="462"/>
      <c r="OGU753" s="462"/>
      <c r="OGV753" s="462"/>
      <c r="OGW753" s="462"/>
      <c r="OGX753" s="462"/>
      <c r="OGY753" s="462"/>
      <c r="OGZ753" s="462"/>
      <c r="OHA753" s="462"/>
      <c r="OHB753" s="462"/>
      <c r="OHC753" s="462"/>
      <c r="OHD753" s="462"/>
      <c r="OHE753" s="462"/>
      <c r="OHF753" s="462"/>
      <c r="OHG753" s="462"/>
      <c r="OHH753" s="462"/>
      <c r="OHI753" s="462"/>
      <c r="OHJ753" s="462"/>
      <c r="OHK753" s="462"/>
      <c r="OHL753" s="462"/>
      <c r="OHM753" s="462"/>
      <c r="OHN753" s="462"/>
      <c r="OHO753" s="462"/>
      <c r="OHP753" s="462"/>
      <c r="OHQ753" s="462"/>
      <c r="OHR753" s="462"/>
      <c r="OHS753" s="462"/>
      <c r="OHT753" s="462"/>
      <c r="OHU753" s="462"/>
      <c r="OHV753" s="462"/>
      <c r="OHW753" s="462"/>
      <c r="OHX753" s="462"/>
      <c r="OHY753" s="462"/>
      <c r="OHZ753" s="462"/>
      <c r="OIA753" s="462"/>
      <c r="OIB753" s="462"/>
      <c r="OIC753" s="462"/>
      <c r="OID753" s="462"/>
      <c r="OIE753" s="462"/>
      <c r="OIF753" s="462"/>
      <c r="OIG753" s="462"/>
      <c r="OIH753" s="462"/>
      <c r="OII753" s="462"/>
      <c r="OIJ753" s="462"/>
      <c r="OIK753" s="462"/>
      <c r="OIL753" s="462"/>
      <c r="OIM753" s="462"/>
      <c r="OIN753" s="462"/>
      <c r="OIO753" s="462"/>
      <c r="OIP753" s="462"/>
      <c r="OIQ753" s="462"/>
      <c r="OIR753" s="462"/>
      <c r="OIS753" s="462"/>
      <c r="OIT753" s="462"/>
      <c r="OIU753" s="462"/>
      <c r="OIV753" s="462"/>
      <c r="OIW753" s="462"/>
      <c r="OIX753" s="462"/>
      <c r="OIY753" s="462"/>
      <c r="OIZ753" s="462"/>
      <c r="OJA753" s="462"/>
      <c r="OJB753" s="462"/>
      <c r="OJC753" s="462"/>
      <c r="OJD753" s="462"/>
      <c r="OJE753" s="462"/>
      <c r="OJF753" s="462"/>
      <c r="OJG753" s="462"/>
      <c r="OJH753" s="462"/>
      <c r="OJI753" s="462"/>
      <c r="OJJ753" s="462"/>
      <c r="OJK753" s="462"/>
      <c r="OJL753" s="462"/>
      <c r="OJM753" s="462"/>
      <c r="OJN753" s="462"/>
      <c r="OJO753" s="462"/>
      <c r="OJP753" s="462"/>
      <c r="OJQ753" s="462"/>
      <c r="OJR753" s="462"/>
      <c r="OJS753" s="462"/>
      <c r="OJT753" s="462"/>
      <c r="OJU753" s="462"/>
      <c r="OJV753" s="462"/>
      <c r="OJW753" s="462"/>
      <c r="OJX753" s="462"/>
      <c r="OJY753" s="462"/>
      <c r="OJZ753" s="462"/>
      <c r="OKA753" s="462"/>
      <c r="OKB753" s="462"/>
      <c r="OKC753" s="462"/>
      <c r="OKD753" s="462"/>
      <c r="OKE753" s="462"/>
      <c r="OKF753" s="462"/>
      <c r="OKG753" s="462"/>
      <c r="OKH753" s="462"/>
      <c r="OKI753" s="462"/>
      <c r="OKJ753" s="462"/>
      <c r="OKK753" s="462"/>
      <c r="OKL753" s="462"/>
      <c r="OKM753" s="462"/>
      <c r="OKN753" s="462"/>
      <c r="OKO753" s="462"/>
      <c r="OKP753" s="462"/>
      <c r="OKQ753" s="462"/>
      <c r="OKR753" s="462"/>
      <c r="OKS753" s="462"/>
      <c r="OKT753" s="462"/>
      <c r="OKU753" s="462"/>
      <c r="OKV753" s="462"/>
      <c r="OKW753" s="462"/>
      <c r="OKX753" s="462"/>
      <c r="OKY753" s="462"/>
      <c r="OKZ753" s="462"/>
      <c r="OLA753" s="462"/>
      <c r="OLB753" s="462"/>
      <c r="OLC753" s="462"/>
      <c r="OLD753" s="462"/>
      <c r="OLE753" s="462"/>
      <c r="OLF753" s="462"/>
      <c r="OLG753" s="462"/>
      <c r="OLH753" s="462"/>
      <c r="OLI753" s="462"/>
      <c r="OLJ753" s="462"/>
      <c r="OLK753" s="462"/>
      <c r="OLL753" s="462"/>
      <c r="OLM753" s="462"/>
      <c r="OLN753" s="462"/>
      <c r="OLO753" s="462"/>
      <c r="OLP753" s="462"/>
      <c r="OLQ753" s="462"/>
      <c r="OLR753" s="462"/>
      <c r="OLS753" s="462"/>
      <c r="OLT753" s="462"/>
      <c r="OLU753" s="462"/>
      <c r="OLV753" s="462"/>
      <c r="OLW753" s="462"/>
      <c r="OLX753" s="462"/>
      <c r="OLY753" s="462"/>
      <c r="OLZ753" s="462"/>
      <c r="OMA753" s="462"/>
      <c r="OMB753" s="462"/>
      <c r="OMC753" s="462"/>
      <c r="OMD753" s="462"/>
      <c r="OME753" s="462"/>
      <c r="OMF753" s="462"/>
      <c r="OMG753" s="462"/>
      <c r="OMH753" s="462"/>
      <c r="OMI753" s="462"/>
      <c r="OMJ753" s="462"/>
      <c r="OMK753" s="462"/>
      <c r="OML753" s="462"/>
      <c r="OMM753" s="462"/>
      <c r="OMN753" s="462"/>
      <c r="OMO753" s="462"/>
      <c r="OMP753" s="462"/>
      <c r="OMQ753" s="462"/>
      <c r="OMR753" s="462"/>
      <c r="OMS753" s="462"/>
      <c r="OMT753" s="462"/>
      <c r="OMU753" s="462"/>
      <c r="OMV753" s="462"/>
      <c r="OMW753" s="462"/>
      <c r="OMX753" s="462"/>
      <c r="OMY753" s="462"/>
      <c r="OMZ753" s="462"/>
      <c r="ONA753" s="462"/>
      <c r="ONB753" s="462"/>
      <c r="ONC753" s="462"/>
      <c r="OND753" s="462"/>
      <c r="ONE753" s="462"/>
      <c r="ONF753" s="462"/>
      <c r="ONG753" s="462"/>
      <c r="ONH753" s="462"/>
      <c r="ONI753" s="462"/>
      <c r="ONJ753" s="462"/>
      <c r="ONK753" s="462"/>
      <c r="ONL753" s="462"/>
      <c r="ONM753" s="462"/>
      <c r="ONN753" s="462"/>
      <c r="ONO753" s="462"/>
      <c r="ONP753" s="462"/>
      <c r="ONQ753" s="462"/>
      <c r="ONR753" s="462"/>
      <c r="ONS753" s="462"/>
      <c r="ONT753" s="462"/>
      <c r="ONU753" s="462"/>
      <c r="ONV753" s="462"/>
      <c r="ONW753" s="462"/>
      <c r="ONX753" s="462"/>
      <c r="ONY753" s="462"/>
      <c r="ONZ753" s="462"/>
      <c r="OOA753" s="462"/>
      <c r="OOB753" s="462"/>
      <c r="OOC753" s="462"/>
      <c r="OOD753" s="462"/>
      <c r="OOE753" s="462"/>
      <c r="OOF753" s="462"/>
      <c r="OOG753" s="462"/>
      <c r="OOH753" s="462"/>
      <c r="OOI753" s="462"/>
      <c r="OOJ753" s="462"/>
      <c r="OOK753" s="462"/>
      <c r="OOL753" s="462"/>
      <c r="OOM753" s="462"/>
      <c r="OON753" s="462"/>
      <c r="OOO753" s="462"/>
      <c r="OOP753" s="462"/>
      <c r="OOQ753" s="462"/>
      <c r="OOR753" s="462"/>
      <c r="OOS753" s="462"/>
      <c r="OOT753" s="462"/>
      <c r="OOU753" s="462"/>
      <c r="OOV753" s="462"/>
      <c r="OOW753" s="462"/>
      <c r="OOX753" s="462"/>
      <c r="OOY753" s="462"/>
      <c r="OOZ753" s="462"/>
      <c r="OPA753" s="462"/>
      <c r="OPB753" s="462"/>
      <c r="OPC753" s="462"/>
      <c r="OPD753" s="462"/>
      <c r="OPE753" s="462"/>
      <c r="OPF753" s="462"/>
      <c r="OPG753" s="462"/>
      <c r="OPH753" s="462"/>
      <c r="OPI753" s="462"/>
      <c r="OPJ753" s="462"/>
      <c r="OPK753" s="462"/>
      <c r="OPL753" s="462"/>
      <c r="OPM753" s="462"/>
      <c r="OPN753" s="462"/>
      <c r="OPO753" s="462"/>
      <c r="OPP753" s="462"/>
      <c r="OPQ753" s="462"/>
      <c r="OPR753" s="462"/>
      <c r="OPS753" s="462"/>
      <c r="OPT753" s="462"/>
      <c r="OPU753" s="462"/>
      <c r="OPV753" s="462"/>
      <c r="OPW753" s="462"/>
      <c r="OPX753" s="462"/>
      <c r="OPY753" s="462"/>
      <c r="OPZ753" s="462"/>
      <c r="OQA753" s="462"/>
      <c r="OQB753" s="462"/>
      <c r="OQC753" s="462"/>
      <c r="OQD753" s="462"/>
      <c r="OQE753" s="462"/>
      <c r="OQF753" s="462"/>
      <c r="OQG753" s="462"/>
      <c r="OQH753" s="462"/>
      <c r="OQI753" s="462"/>
      <c r="OQJ753" s="462"/>
      <c r="OQK753" s="462"/>
      <c r="OQL753" s="462"/>
      <c r="OQM753" s="462"/>
      <c r="OQN753" s="462"/>
      <c r="OQO753" s="462"/>
      <c r="OQP753" s="462"/>
      <c r="OQQ753" s="462"/>
      <c r="OQR753" s="462"/>
      <c r="OQS753" s="462"/>
      <c r="OQT753" s="462"/>
      <c r="OQU753" s="462"/>
      <c r="OQV753" s="462"/>
      <c r="OQW753" s="462"/>
      <c r="OQX753" s="462"/>
      <c r="OQY753" s="462"/>
      <c r="OQZ753" s="462"/>
      <c r="ORA753" s="462"/>
      <c r="ORB753" s="462"/>
      <c r="ORC753" s="462"/>
      <c r="ORD753" s="462"/>
      <c r="ORE753" s="462"/>
      <c r="ORF753" s="462"/>
      <c r="ORG753" s="462"/>
      <c r="ORH753" s="462"/>
      <c r="ORI753" s="462"/>
      <c r="ORJ753" s="462"/>
      <c r="ORK753" s="462"/>
      <c r="ORL753" s="462"/>
      <c r="ORM753" s="462"/>
      <c r="ORN753" s="462"/>
      <c r="ORO753" s="462"/>
      <c r="ORP753" s="462"/>
      <c r="ORQ753" s="462"/>
      <c r="ORR753" s="462"/>
      <c r="ORS753" s="462"/>
      <c r="ORT753" s="462"/>
      <c r="ORU753" s="462"/>
      <c r="ORV753" s="462"/>
      <c r="ORW753" s="462"/>
      <c r="ORX753" s="462"/>
      <c r="ORY753" s="462"/>
      <c r="ORZ753" s="462"/>
      <c r="OSA753" s="462"/>
      <c r="OSB753" s="462"/>
      <c r="OSC753" s="462"/>
      <c r="OSD753" s="462"/>
      <c r="OSE753" s="462"/>
      <c r="OSF753" s="462"/>
      <c r="OSG753" s="462"/>
      <c r="OSH753" s="462"/>
      <c r="OSI753" s="462"/>
      <c r="OSJ753" s="462"/>
      <c r="OSK753" s="462"/>
      <c r="OSL753" s="462"/>
      <c r="OSM753" s="462"/>
      <c r="OSN753" s="462"/>
      <c r="OSO753" s="462"/>
      <c r="OSP753" s="462"/>
      <c r="OSQ753" s="462"/>
      <c r="OSR753" s="462"/>
      <c r="OSS753" s="462"/>
      <c r="OST753" s="462"/>
      <c r="OSU753" s="462"/>
      <c r="OSV753" s="462"/>
      <c r="OSW753" s="462"/>
      <c r="OSX753" s="462"/>
      <c r="OSY753" s="462"/>
      <c r="OSZ753" s="462"/>
      <c r="OTA753" s="462"/>
      <c r="OTB753" s="462"/>
      <c r="OTC753" s="462"/>
      <c r="OTD753" s="462"/>
      <c r="OTE753" s="462"/>
      <c r="OTF753" s="462"/>
      <c r="OTG753" s="462"/>
      <c r="OTH753" s="462"/>
      <c r="OTI753" s="462"/>
      <c r="OTJ753" s="462"/>
      <c r="OTK753" s="462"/>
      <c r="OTL753" s="462"/>
      <c r="OTM753" s="462"/>
      <c r="OTN753" s="462"/>
      <c r="OTO753" s="462"/>
      <c r="OTP753" s="462"/>
      <c r="OTQ753" s="462"/>
      <c r="OTR753" s="462"/>
      <c r="OTS753" s="462"/>
      <c r="OTT753" s="462"/>
      <c r="OTU753" s="462"/>
      <c r="OTV753" s="462"/>
      <c r="OTW753" s="462"/>
      <c r="OTX753" s="462"/>
      <c r="OTY753" s="462"/>
      <c r="OTZ753" s="462"/>
      <c r="OUA753" s="462"/>
      <c r="OUB753" s="462"/>
      <c r="OUC753" s="462"/>
      <c r="OUD753" s="462"/>
      <c r="OUE753" s="462"/>
      <c r="OUF753" s="462"/>
      <c r="OUG753" s="462"/>
      <c r="OUH753" s="462"/>
      <c r="OUI753" s="462"/>
      <c r="OUJ753" s="462"/>
      <c r="OUK753" s="462"/>
      <c r="OUL753" s="462"/>
      <c r="OUM753" s="462"/>
      <c r="OUN753" s="462"/>
      <c r="OUO753" s="462"/>
      <c r="OUP753" s="462"/>
      <c r="OUQ753" s="462"/>
      <c r="OUR753" s="462"/>
      <c r="OUS753" s="462"/>
      <c r="OUT753" s="462"/>
      <c r="OUU753" s="462"/>
      <c r="OUV753" s="462"/>
      <c r="OUW753" s="462"/>
      <c r="OUX753" s="462"/>
      <c r="OUY753" s="462"/>
      <c r="OUZ753" s="462"/>
      <c r="OVA753" s="462"/>
      <c r="OVB753" s="462"/>
      <c r="OVC753" s="462"/>
      <c r="OVD753" s="462"/>
      <c r="OVE753" s="462"/>
      <c r="OVF753" s="462"/>
      <c r="OVG753" s="462"/>
      <c r="OVH753" s="462"/>
      <c r="OVI753" s="462"/>
      <c r="OVJ753" s="462"/>
      <c r="OVK753" s="462"/>
      <c r="OVL753" s="462"/>
      <c r="OVM753" s="462"/>
      <c r="OVN753" s="462"/>
      <c r="OVO753" s="462"/>
      <c r="OVP753" s="462"/>
      <c r="OVQ753" s="462"/>
      <c r="OVR753" s="462"/>
      <c r="OVS753" s="462"/>
      <c r="OVT753" s="462"/>
      <c r="OVU753" s="462"/>
      <c r="OVV753" s="462"/>
      <c r="OVW753" s="462"/>
      <c r="OVX753" s="462"/>
      <c r="OVY753" s="462"/>
      <c r="OVZ753" s="462"/>
      <c r="OWA753" s="462"/>
      <c r="OWB753" s="462"/>
      <c r="OWC753" s="462"/>
      <c r="OWD753" s="462"/>
      <c r="OWE753" s="462"/>
      <c r="OWF753" s="462"/>
      <c r="OWG753" s="462"/>
      <c r="OWH753" s="462"/>
      <c r="OWI753" s="462"/>
      <c r="OWJ753" s="462"/>
      <c r="OWK753" s="462"/>
      <c r="OWL753" s="462"/>
      <c r="OWM753" s="462"/>
      <c r="OWN753" s="462"/>
      <c r="OWO753" s="462"/>
      <c r="OWP753" s="462"/>
      <c r="OWQ753" s="462"/>
      <c r="OWR753" s="462"/>
      <c r="OWS753" s="462"/>
      <c r="OWT753" s="462"/>
      <c r="OWU753" s="462"/>
      <c r="OWV753" s="462"/>
      <c r="OWW753" s="462"/>
      <c r="OWX753" s="462"/>
      <c r="OWY753" s="462"/>
      <c r="OWZ753" s="462"/>
      <c r="OXA753" s="462"/>
      <c r="OXB753" s="462"/>
      <c r="OXC753" s="462"/>
      <c r="OXD753" s="462"/>
      <c r="OXE753" s="462"/>
      <c r="OXF753" s="462"/>
      <c r="OXG753" s="462"/>
      <c r="OXH753" s="462"/>
      <c r="OXI753" s="462"/>
      <c r="OXJ753" s="462"/>
      <c r="OXK753" s="462"/>
      <c r="OXL753" s="462"/>
      <c r="OXM753" s="462"/>
      <c r="OXN753" s="462"/>
      <c r="OXO753" s="462"/>
      <c r="OXP753" s="462"/>
      <c r="OXQ753" s="462"/>
      <c r="OXR753" s="462"/>
      <c r="OXS753" s="462"/>
      <c r="OXT753" s="462"/>
      <c r="OXU753" s="462"/>
      <c r="OXV753" s="462"/>
      <c r="OXW753" s="462"/>
      <c r="OXX753" s="462"/>
      <c r="OXY753" s="462"/>
      <c r="OXZ753" s="462"/>
      <c r="OYA753" s="462"/>
      <c r="OYB753" s="462"/>
      <c r="OYC753" s="462"/>
      <c r="OYD753" s="462"/>
      <c r="OYE753" s="462"/>
      <c r="OYF753" s="462"/>
      <c r="OYG753" s="462"/>
      <c r="OYH753" s="462"/>
      <c r="OYI753" s="462"/>
      <c r="OYJ753" s="462"/>
      <c r="OYK753" s="462"/>
      <c r="OYL753" s="462"/>
      <c r="OYM753" s="462"/>
      <c r="OYN753" s="462"/>
      <c r="OYO753" s="462"/>
      <c r="OYP753" s="462"/>
      <c r="OYQ753" s="462"/>
      <c r="OYR753" s="462"/>
      <c r="OYS753" s="462"/>
      <c r="OYT753" s="462"/>
      <c r="OYU753" s="462"/>
      <c r="OYV753" s="462"/>
      <c r="OYW753" s="462"/>
      <c r="OYX753" s="462"/>
      <c r="OYY753" s="462"/>
      <c r="OYZ753" s="462"/>
      <c r="OZA753" s="462"/>
      <c r="OZB753" s="462"/>
      <c r="OZC753" s="462"/>
      <c r="OZD753" s="462"/>
      <c r="OZE753" s="462"/>
      <c r="OZF753" s="462"/>
      <c r="OZG753" s="462"/>
      <c r="OZH753" s="462"/>
      <c r="OZI753" s="462"/>
      <c r="OZJ753" s="462"/>
      <c r="OZK753" s="462"/>
      <c r="OZL753" s="462"/>
      <c r="OZM753" s="462"/>
      <c r="OZN753" s="462"/>
      <c r="OZO753" s="462"/>
      <c r="OZP753" s="462"/>
      <c r="OZQ753" s="462"/>
      <c r="OZR753" s="462"/>
      <c r="OZS753" s="462"/>
      <c r="OZT753" s="462"/>
      <c r="OZU753" s="462"/>
      <c r="OZV753" s="462"/>
      <c r="OZW753" s="462"/>
      <c r="OZX753" s="462"/>
      <c r="OZY753" s="462"/>
      <c r="OZZ753" s="462"/>
      <c r="PAA753" s="462"/>
      <c r="PAB753" s="462"/>
      <c r="PAC753" s="462"/>
      <c r="PAD753" s="462"/>
      <c r="PAE753" s="462"/>
      <c r="PAF753" s="462"/>
      <c r="PAG753" s="462"/>
      <c r="PAH753" s="462"/>
      <c r="PAI753" s="462"/>
      <c r="PAJ753" s="462"/>
      <c r="PAK753" s="462"/>
      <c r="PAL753" s="462"/>
      <c r="PAM753" s="462"/>
      <c r="PAN753" s="462"/>
      <c r="PAO753" s="462"/>
      <c r="PAP753" s="462"/>
      <c r="PAQ753" s="462"/>
      <c r="PAR753" s="462"/>
      <c r="PAS753" s="462"/>
      <c r="PAT753" s="462"/>
      <c r="PAU753" s="462"/>
      <c r="PAV753" s="462"/>
      <c r="PAW753" s="462"/>
      <c r="PAX753" s="462"/>
      <c r="PAY753" s="462"/>
      <c r="PAZ753" s="462"/>
      <c r="PBA753" s="462"/>
      <c r="PBB753" s="462"/>
      <c r="PBC753" s="462"/>
      <c r="PBD753" s="462"/>
      <c r="PBE753" s="462"/>
      <c r="PBF753" s="462"/>
      <c r="PBG753" s="462"/>
      <c r="PBH753" s="462"/>
      <c r="PBI753" s="462"/>
      <c r="PBJ753" s="462"/>
      <c r="PBK753" s="462"/>
      <c r="PBL753" s="462"/>
      <c r="PBM753" s="462"/>
      <c r="PBN753" s="462"/>
      <c r="PBO753" s="462"/>
      <c r="PBP753" s="462"/>
      <c r="PBQ753" s="462"/>
      <c r="PBR753" s="462"/>
      <c r="PBS753" s="462"/>
      <c r="PBT753" s="462"/>
      <c r="PBU753" s="462"/>
      <c r="PBV753" s="462"/>
      <c r="PBW753" s="462"/>
      <c r="PBX753" s="462"/>
      <c r="PBY753" s="462"/>
      <c r="PBZ753" s="462"/>
      <c r="PCA753" s="462"/>
      <c r="PCB753" s="462"/>
      <c r="PCC753" s="462"/>
      <c r="PCD753" s="462"/>
      <c r="PCE753" s="462"/>
      <c r="PCF753" s="462"/>
      <c r="PCG753" s="462"/>
      <c r="PCH753" s="462"/>
      <c r="PCI753" s="462"/>
      <c r="PCJ753" s="462"/>
      <c r="PCK753" s="462"/>
      <c r="PCL753" s="462"/>
      <c r="PCM753" s="462"/>
      <c r="PCN753" s="462"/>
      <c r="PCO753" s="462"/>
      <c r="PCP753" s="462"/>
      <c r="PCQ753" s="462"/>
      <c r="PCR753" s="462"/>
      <c r="PCS753" s="462"/>
      <c r="PCT753" s="462"/>
      <c r="PCU753" s="462"/>
      <c r="PCV753" s="462"/>
      <c r="PCW753" s="462"/>
      <c r="PCX753" s="462"/>
      <c r="PCY753" s="462"/>
      <c r="PCZ753" s="462"/>
      <c r="PDA753" s="462"/>
      <c r="PDB753" s="462"/>
      <c r="PDC753" s="462"/>
      <c r="PDD753" s="462"/>
      <c r="PDE753" s="462"/>
      <c r="PDF753" s="462"/>
      <c r="PDG753" s="462"/>
      <c r="PDH753" s="462"/>
      <c r="PDI753" s="462"/>
      <c r="PDJ753" s="462"/>
      <c r="PDK753" s="462"/>
      <c r="PDL753" s="462"/>
      <c r="PDM753" s="462"/>
      <c r="PDN753" s="462"/>
      <c r="PDO753" s="462"/>
      <c r="PDP753" s="462"/>
      <c r="PDQ753" s="462"/>
      <c r="PDR753" s="462"/>
      <c r="PDS753" s="462"/>
      <c r="PDT753" s="462"/>
      <c r="PDU753" s="462"/>
      <c r="PDV753" s="462"/>
      <c r="PDW753" s="462"/>
      <c r="PDX753" s="462"/>
      <c r="PDY753" s="462"/>
      <c r="PDZ753" s="462"/>
      <c r="PEA753" s="462"/>
      <c r="PEB753" s="462"/>
      <c r="PEC753" s="462"/>
      <c r="PED753" s="462"/>
      <c r="PEE753" s="462"/>
      <c r="PEF753" s="462"/>
      <c r="PEG753" s="462"/>
      <c r="PEH753" s="462"/>
      <c r="PEI753" s="462"/>
      <c r="PEJ753" s="462"/>
      <c r="PEK753" s="462"/>
      <c r="PEL753" s="462"/>
      <c r="PEM753" s="462"/>
      <c r="PEN753" s="462"/>
      <c r="PEO753" s="462"/>
      <c r="PEP753" s="462"/>
      <c r="PEQ753" s="462"/>
      <c r="PER753" s="462"/>
      <c r="PES753" s="462"/>
      <c r="PET753" s="462"/>
      <c r="PEU753" s="462"/>
      <c r="PEV753" s="462"/>
      <c r="PEW753" s="462"/>
      <c r="PEX753" s="462"/>
      <c r="PEY753" s="462"/>
      <c r="PEZ753" s="462"/>
      <c r="PFA753" s="462"/>
      <c r="PFB753" s="462"/>
      <c r="PFC753" s="462"/>
      <c r="PFD753" s="462"/>
      <c r="PFE753" s="462"/>
      <c r="PFF753" s="462"/>
      <c r="PFG753" s="462"/>
      <c r="PFH753" s="462"/>
      <c r="PFI753" s="462"/>
      <c r="PFJ753" s="462"/>
      <c r="PFK753" s="462"/>
      <c r="PFL753" s="462"/>
      <c r="PFM753" s="462"/>
      <c r="PFN753" s="462"/>
      <c r="PFO753" s="462"/>
      <c r="PFP753" s="462"/>
      <c r="PFQ753" s="462"/>
      <c r="PFR753" s="462"/>
      <c r="PFS753" s="462"/>
      <c r="PFT753" s="462"/>
      <c r="PFU753" s="462"/>
      <c r="PFV753" s="462"/>
      <c r="PFW753" s="462"/>
      <c r="PFX753" s="462"/>
      <c r="PFY753" s="462"/>
      <c r="PFZ753" s="462"/>
      <c r="PGA753" s="462"/>
      <c r="PGB753" s="462"/>
      <c r="PGC753" s="462"/>
      <c r="PGD753" s="462"/>
      <c r="PGE753" s="462"/>
      <c r="PGF753" s="462"/>
      <c r="PGG753" s="462"/>
      <c r="PGH753" s="462"/>
      <c r="PGI753" s="462"/>
      <c r="PGJ753" s="462"/>
      <c r="PGK753" s="462"/>
      <c r="PGL753" s="462"/>
      <c r="PGM753" s="462"/>
      <c r="PGN753" s="462"/>
      <c r="PGO753" s="462"/>
      <c r="PGP753" s="462"/>
      <c r="PGQ753" s="462"/>
      <c r="PGR753" s="462"/>
      <c r="PGS753" s="462"/>
      <c r="PGT753" s="462"/>
      <c r="PGU753" s="462"/>
      <c r="PGV753" s="462"/>
      <c r="PGW753" s="462"/>
      <c r="PGX753" s="462"/>
      <c r="PGY753" s="462"/>
      <c r="PGZ753" s="462"/>
      <c r="PHA753" s="462"/>
      <c r="PHB753" s="462"/>
      <c r="PHC753" s="462"/>
      <c r="PHD753" s="462"/>
      <c r="PHE753" s="462"/>
      <c r="PHF753" s="462"/>
      <c r="PHG753" s="462"/>
      <c r="PHH753" s="462"/>
      <c r="PHI753" s="462"/>
      <c r="PHJ753" s="462"/>
      <c r="PHK753" s="462"/>
      <c r="PHL753" s="462"/>
      <c r="PHM753" s="462"/>
      <c r="PHN753" s="462"/>
      <c r="PHO753" s="462"/>
      <c r="PHP753" s="462"/>
      <c r="PHQ753" s="462"/>
      <c r="PHR753" s="462"/>
      <c r="PHS753" s="462"/>
      <c r="PHT753" s="462"/>
      <c r="PHU753" s="462"/>
      <c r="PHV753" s="462"/>
      <c r="PHW753" s="462"/>
      <c r="PHX753" s="462"/>
      <c r="PHY753" s="462"/>
      <c r="PHZ753" s="462"/>
      <c r="PIA753" s="462"/>
      <c r="PIB753" s="462"/>
      <c r="PIC753" s="462"/>
      <c r="PID753" s="462"/>
      <c r="PIE753" s="462"/>
      <c r="PIF753" s="462"/>
      <c r="PIG753" s="462"/>
      <c r="PIH753" s="462"/>
      <c r="PII753" s="462"/>
      <c r="PIJ753" s="462"/>
      <c r="PIK753" s="462"/>
      <c r="PIL753" s="462"/>
      <c r="PIM753" s="462"/>
      <c r="PIN753" s="462"/>
      <c r="PIO753" s="462"/>
      <c r="PIP753" s="462"/>
      <c r="PIQ753" s="462"/>
      <c r="PIR753" s="462"/>
      <c r="PIS753" s="462"/>
      <c r="PIT753" s="462"/>
      <c r="PIU753" s="462"/>
      <c r="PIV753" s="462"/>
      <c r="PIW753" s="462"/>
      <c r="PIX753" s="462"/>
      <c r="PIY753" s="462"/>
      <c r="PIZ753" s="462"/>
      <c r="PJA753" s="462"/>
      <c r="PJB753" s="462"/>
      <c r="PJC753" s="462"/>
      <c r="PJD753" s="462"/>
      <c r="PJE753" s="462"/>
      <c r="PJF753" s="462"/>
      <c r="PJG753" s="462"/>
      <c r="PJH753" s="462"/>
      <c r="PJI753" s="462"/>
      <c r="PJJ753" s="462"/>
      <c r="PJK753" s="462"/>
      <c r="PJL753" s="462"/>
      <c r="PJM753" s="462"/>
      <c r="PJN753" s="462"/>
      <c r="PJO753" s="462"/>
      <c r="PJP753" s="462"/>
      <c r="PJQ753" s="462"/>
      <c r="PJR753" s="462"/>
      <c r="PJS753" s="462"/>
      <c r="PJT753" s="462"/>
      <c r="PJU753" s="462"/>
      <c r="PJV753" s="462"/>
      <c r="PJW753" s="462"/>
      <c r="PJX753" s="462"/>
      <c r="PJY753" s="462"/>
      <c r="PJZ753" s="462"/>
      <c r="PKA753" s="462"/>
      <c r="PKB753" s="462"/>
      <c r="PKC753" s="462"/>
      <c r="PKD753" s="462"/>
      <c r="PKE753" s="462"/>
      <c r="PKF753" s="462"/>
      <c r="PKG753" s="462"/>
      <c r="PKH753" s="462"/>
      <c r="PKI753" s="462"/>
      <c r="PKJ753" s="462"/>
      <c r="PKK753" s="462"/>
      <c r="PKL753" s="462"/>
      <c r="PKM753" s="462"/>
      <c r="PKN753" s="462"/>
      <c r="PKO753" s="462"/>
      <c r="PKP753" s="462"/>
      <c r="PKQ753" s="462"/>
      <c r="PKR753" s="462"/>
      <c r="PKS753" s="462"/>
      <c r="PKT753" s="462"/>
      <c r="PKU753" s="462"/>
      <c r="PKV753" s="462"/>
      <c r="PKW753" s="462"/>
      <c r="PKX753" s="462"/>
      <c r="PKY753" s="462"/>
      <c r="PKZ753" s="462"/>
      <c r="PLA753" s="462"/>
      <c r="PLB753" s="462"/>
      <c r="PLC753" s="462"/>
      <c r="PLD753" s="462"/>
      <c r="PLE753" s="462"/>
      <c r="PLF753" s="462"/>
      <c r="PLG753" s="462"/>
      <c r="PLH753" s="462"/>
      <c r="PLI753" s="462"/>
      <c r="PLJ753" s="462"/>
      <c r="PLK753" s="462"/>
      <c r="PLL753" s="462"/>
      <c r="PLM753" s="462"/>
      <c r="PLN753" s="462"/>
      <c r="PLO753" s="462"/>
      <c r="PLP753" s="462"/>
      <c r="PLQ753" s="462"/>
      <c r="PLR753" s="462"/>
      <c r="PLS753" s="462"/>
      <c r="PLT753" s="462"/>
      <c r="PLU753" s="462"/>
      <c r="PLV753" s="462"/>
      <c r="PLW753" s="462"/>
      <c r="PLX753" s="462"/>
      <c r="PLY753" s="462"/>
      <c r="PLZ753" s="462"/>
      <c r="PMA753" s="462"/>
      <c r="PMB753" s="462"/>
      <c r="PMC753" s="462"/>
      <c r="PMD753" s="462"/>
      <c r="PME753" s="462"/>
      <c r="PMF753" s="462"/>
      <c r="PMG753" s="462"/>
      <c r="PMH753" s="462"/>
      <c r="PMI753" s="462"/>
      <c r="PMJ753" s="462"/>
      <c r="PMK753" s="462"/>
      <c r="PML753" s="462"/>
      <c r="PMM753" s="462"/>
      <c r="PMN753" s="462"/>
      <c r="PMO753" s="462"/>
      <c r="PMP753" s="462"/>
      <c r="PMQ753" s="462"/>
      <c r="PMR753" s="462"/>
      <c r="PMS753" s="462"/>
      <c r="PMT753" s="462"/>
      <c r="PMU753" s="462"/>
      <c r="PMV753" s="462"/>
      <c r="PMW753" s="462"/>
      <c r="PMX753" s="462"/>
      <c r="PMY753" s="462"/>
      <c r="PMZ753" s="462"/>
      <c r="PNA753" s="462"/>
      <c r="PNB753" s="462"/>
      <c r="PNC753" s="462"/>
      <c r="PND753" s="462"/>
      <c r="PNE753" s="462"/>
      <c r="PNF753" s="462"/>
      <c r="PNG753" s="462"/>
      <c r="PNH753" s="462"/>
      <c r="PNI753" s="462"/>
      <c r="PNJ753" s="462"/>
      <c r="PNK753" s="462"/>
      <c r="PNL753" s="462"/>
      <c r="PNM753" s="462"/>
      <c r="PNN753" s="462"/>
      <c r="PNO753" s="462"/>
      <c r="PNP753" s="462"/>
      <c r="PNQ753" s="462"/>
      <c r="PNR753" s="462"/>
      <c r="PNS753" s="462"/>
      <c r="PNT753" s="462"/>
      <c r="PNU753" s="462"/>
      <c r="PNV753" s="462"/>
      <c r="PNW753" s="462"/>
      <c r="PNX753" s="462"/>
      <c r="PNY753" s="462"/>
      <c r="PNZ753" s="462"/>
      <c r="POA753" s="462"/>
      <c r="POB753" s="462"/>
      <c r="POC753" s="462"/>
      <c r="POD753" s="462"/>
      <c r="POE753" s="462"/>
      <c r="POF753" s="462"/>
      <c r="POG753" s="462"/>
      <c r="POH753" s="462"/>
      <c r="POI753" s="462"/>
      <c r="POJ753" s="462"/>
      <c r="POK753" s="462"/>
      <c r="POL753" s="462"/>
      <c r="POM753" s="462"/>
      <c r="PON753" s="462"/>
      <c r="POO753" s="462"/>
      <c r="POP753" s="462"/>
      <c r="POQ753" s="462"/>
      <c r="POR753" s="462"/>
      <c r="POS753" s="462"/>
      <c r="POT753" s="462"/>
      <c r="POU753" s="462"/>
      <c r="POV753" s="462"/>
      <c r="POW753" s="462"/>
      <c r="POX753" s="462"/>
      <c r="POY753" s="462"/>
      <c r="POZ753" s="462"/>
      <c r="PPA753" s="462"/>
      <c r="PPB753" s="462"/>
      <c r="PPC753" s="462"/>
      <c r="PPD753" s="462"/>
      <c r="PPE753" s="462"/>
      <c r="PPF753" s="462"/>
      <c r="PPG753" s="462"/>
      <c r="PPH753" s="462"/>
      <c r="PPI753" s="462"/>
      <c r="PPJ753" s="462"/>
      <c r="PPK753" s="462"/>
      <c r="PPL753" s="462"/>
      <c r="PPM753" s="462"/>
      <c r="PPN753" s="462"/>
      <c r="PPO753" s="462"/>
      <c r="PPP753" s="462"/>
      <c r="PPQ753" s="462"/>
      <c r="PPR753" s="462"/>
      <c r="PPS753" s="462"/>
      <c r="PPT753" s="462"/>
      <c r="PPU753" s="462"/>
      <c r="PPV753" s="462"/>
      <c r="PPW753" s="462"/>
      <c r="PPX753" s="462"/>
      <c r="PPY753" s="462"/>
      <c r="PPZ753" s="462"/>
      <c r="PQA753" s="462"/>
      <c r="PQB753" s="462"/>
      <c r="PQC753" s="462"/>
      <c r="PQD753" s="462"/>
      <c r="PQE753" s="462"/>
      <c r="PQF753" s="462"/>
      <c r="PQG753" s="462"/>
      <c r="PQH753" s="462"/>
      <c r="PQI753" s="462"/>
      <c r="PQJ753" s="462"/>
      <c r="PQK753" s="462"/>
      <c r="PQL753" s="462"/>
      <c r="PQM753" s="462"/>
      <c r="PQN753" s="462"/>
      <c r="PQO753" s="462"/>
      <c r="PQP753" s="462"/>
      <c r="PQQ753" s="462"/>
      <c r="PQR753" s="462"/>
      <c r="PQS753" s="462"/>
      <c r="PQT753" s="462"/>
      <c r="PQU753" s="462"/>
      <c r="PQV753" s="462"/>
      <c r="PQW753" s="462"/>
      <c r="PQX753" s="462"/>
      <c r="PQY753" s="462"/>
      <c r="PQZ753" s="462"/>
      <c r="PRA753" s="462"/>
      <c r="PRB753" s="462"/>
      <c r="PRC753" s="462"/>
      <c r="PRD753" s="462"/>
      <c r="PRE753" s="462"/>
      <c r="PRF753" s="462"/>
      <c r="PRG753" s="462"/>
      <c r="PRH753" s="462"/>
      <c r="PRI753" s="462"/>
      <c r="PRJ753" s="462"/>
      <c r="PRK753" s="462"/>
      <c r="PRL753" s="462"/>
      <c r="PRM753" s="462"/>
      <c r="PRN753" s="462"/>
      <c r="PRO753" s="462"/>
      <c r="PRP753" s="462"/>
      <c r="PRQ753" s="462"/>
      <c r="PRR753" s="462"/>
      <c r="PRS753" s="462"/>
      <c r="PRT753" s="462"/>
      <c r="PRU753" s="462"/>
      <c r="PRV753" s="462"/>
      <c r="PRW753" s="462"/>
      <c r="PRX753" s="462"/>
      <c r="PRY753" s="462"/>
      <c r="PRZ753" s="462"/>
      <c r="PSA753" s="462"/>
      <c r="PSB753" s="462"/>
      <c r="PSC753" s="462"/>
      <c r="PSD753" s="462"/>
      <c r="PSE753" s="462"/>
      <c r="PSF753" s="462"/>
      <c r="PSG753" s="462"/>
      <c r="PSH753" s="462"/>
      <c r="PSI753" s="462"/>
      <c r="PSJ753" s="462"/>
      <c r="PSK753" s="462"/>
      <c r="PSL753" s="462"/>
      <c r="PSM753" s="462"/>
      <c r="PSN753" s="462"/>
      <c r="PSO753" s="462"/>
      <c r="PSP753" s="462"/>
      <c r="PSQ753" s="462"/>
      <c r="PSR753" s="462"/>
      <c r="PSS753" s="462"/>
      <c r="PST753" s="462"/>
      <c r="PSU753" s="462"/>
      <c r="PSV753" s="462"/>
      <c r="PSW753" s="462"/>
      <c r="PSX753" s="462"/>
      <c r="PSY753" s="462"/>
      <c r="PSZ753" s="462"/>
      <c r="PTA753" s="462"/>
      <c r="PTB753" s="462"/>
      <c r="PTC753" s="462"/>
      <c r="PTD753" s="462"/>
      <c r="PTE753" s="462"/>
      <c r="PTF753" s="462"/>
      <c r="PTG753" s="462"/>
      <c r="PTH753" s="462"/>
      <c r="PTI753" s="462"/>
      <c r="PTJ753" s="462"/>
      <c r="PTK753" s="462"/>
      <c r="PTL753" s="462"/>
      <c r="PTM753" s="462"/>
      <c r="PTN753" s="462"/>
      <c r="PTO753" s="462"/>
      <c r="PTP753" s="462"/>
      <c r="PTQ753" s="462"/>
      <c r="PTR753" s="462"/>
      <c r="PTS753" s="462"/>
      <c r="PTT753" s="462"/>
      <c r="PTU753" s="462"/>
      <c r="PTV753" s="462"/>
      <c r="PTW753" s="462"/>
      <c r="PTX753" s="462"/>
      <c r="PTY753" s="462"/>
      <c r="PTZ753" s="462"/>
      <c r="PUA753" s="462"/>
      <c r="PUB753" s="462"/>
      <c r="PUC753" s="462"/>
      <c r="PUD753" s="462"/>
      <c r="PUE753" s="462"/>
      <c r="PUF753" s="462"/>
      <c r="PUG753" s="462"/>
      <c r="PUH753" s="462"/>
      <c r="PUI753" s="462"/>
      <c r="PUJ753" s="462"/>
      <c r="PUK753" s="462"/>
      <c r="PUL753" s="462"/>
      <c r="PUM753" s="462"/>
      <c r="PUN753" s="462"/>
      <c r="PUO753" s="462"/>
      <c r="PUP753" s="462"/>
      <c r="PUQ753" s="462"/>
      <c r="PUR753" s="462"/>
      <c r="PUS753" s="462"/>
      <c r="PUT753" s="462"/>
      <c r="PUU753" s="462"/>
      <c r="PUV753" s="462"/>
      <c r="PUW753" s="462"/>
      <c r="PUX753" s="462"/>
      <c r="PUY753" s="462"/>
      <c r="PUZ753" s="462"/>
      <c r="PVA753" s="462"/>
      <c r="PVB753" s="462"/>
      <c r="PVC753" s="462"/>
      <c r="PVD753" s="462"/>
      <c r="PVE753" s="462"/>
      <c r="PVF753" s="462"/>
      <c r="PVG753" s="462"/>
      <c r="PVH753" s="462"/>
      <c r="PVI753" s="462"/>
      <c r="PVJ753" s="462"/>
      <c r="PVK753" s="462"/>
      <c r="PVL753" s="462"/>
      <c r="PVM753" s="462"/>
      <c r="PVN753" s="462"/>
      <c r="PVO753" s="462"/>
      <c r="PVP753" s="462"/>
      <c r="PVQ753" s="462"/>
      <c r="PVR753" s="462"/>
      <c r="PVS753" s="462"/>
      <c r="PVT753" s="462"/>
      <c r="PVU753" s="462"/>
      <c r="PVV753" s="462"/>
      <c r="PVW753" s="462"/>
      <c r="PVX753" s="462"/>
      <c r="PVY753" s="462"/>
      <c r="PVZ753" s="462"/>
      <c r="PWA753" s="462"/>
      <c r="PWB753" s="462"/>
      <c r="PWC753" s="462"/>
      <c r="PWD753" s="462"/>
      <c r="PWE753" s="462"/>
      <c r="PWF753" s="462"/>
      <c r="PWG753" s="462"/>
      <c r="PWH753" s="462"/>
      <c r="PWI753" s="462"/>
      <c r="PWJ753" s="462"/>
      <c r="PWK753" s="462"/>
      <c r="PWL753" s="462"/>
      <c r="PWM753" s="462"/>
      <c r="PWN753" s="462"/>
      <c r="PWO753" s="462"/>
      <c r="PWP753" s="462"/>
      <c r="PWQ753" s="462"/>
      <c r="PWR753" s="462"/>
      <c r="PWS753" s="462"/>
      <c r="PWT753" s="462"/>
      <c r="PWU753" s="462"/>
      <c r="PWV753" s="462"/>
      <c r="PWW753" s="462"/>
      <c r="PWX753" s="462"/>
      <c r="PWY753" s="462"/>
      <c r="PWZ753" s="462"/>
      <c r="PXA753" s="462"/>
      <c r="PXB753" s="462"/>
      <c r="PXC753" s="462"/>
      <c r="PXD753" s="462"/>
      <c r="PXE753" s="462"/>
      <c r="PXF753" s="462"/>
      <c r="PXG753" s="462"/>
      <c r="PXH753" s="462"/>
      <c r="PXI753" s="462"/>
      <c r="PXJ753" s="462"/>
      <c r="PXK753" s="462"/>
      <c r="PXL753" s="462"/>
      <c r="PXM753" s="462"/>
      <c r="PXN753" s="462"/>
      <c r="PXO753" s="462"/>
      <c r="PXP753" s="462"/>
      <c r="PXQ753" s="462"/>
      <c r="PXR753" s="462"/>
      <c r="PXS753" s="462"/>
      <c r="PXT753" s="462"/>
      <c r="PXU753" s="462"/>
      <c r="PXV753" s="462"/>
      <c r="PXW753" s="462"/>
      <c r="PXX753" s="462"/>
      <c r="PXY753" s="462"/>
      <c r="PXZ753" s="462"/>
      <c r="PYA753" s="462"/>
      <c r="PYB753" s="462"/>
      <c r="PYC753" s="462"/>
      <c r="PYD753" s="462"/>
      <c r="PYE753" s="462"/>
      <c r="PYF753" s="462"/>
      <c r="PYG753" s="462"/>
      <c r="PYH753" s="462"/>
      <c r="PYI753" s="462"/>
      <c r="PYJ753" s="462"/>
      <c r="PYK753" s="462"/>
      <c r="PYL753" s="462"/>
      <c r="PYM753" s="462"/>
      <c r="PYN753" s="462"/>
      <c r="PYO753" s="462"/>
      <c r="PYP753" s="462"/>
      <c r="PYQ753" s="462"/>
      <c r="PYR753" s="462"/>
      <c r="PYS753" s="462"/>
      <c r="PYT753" s="462"/>
      <c r="PYU753" s="462"/>
      <c r="PYV753" s="462"/>
      <c r="PYW753" s="462"/>
      <c r="PYX753" s="462"/>
      <c r="PYY753" s="462"/>
      <c r="PYZ753" s="462"/>
      <c r="PZA753" s="462"/>
      <c r="PZB753" s="462"/>
      <c r="PZC753" s="462"/>
      <c r="PZD753" s="462"/>
      <c r="PZE753" s="462"/>
      <c r="PZF753" s="462"/>
      <c r="PZG753" s="462"/>
      <c r="PZH753" s="462"/>
      <c r="PZI753" s="462"/>
      <c r="PZJ753" s="462"/>
      <c r="PZK753" s="462"/>
      <c r="PZL753" s="462"/>
      <c r="PZM753" s="462"/>
      <c r="PZN753" s="462"/>
      <c r="PZO753" s="462"/>
      <c r="PZP753" s="462"/>
      <c r="PZQ753" s="462"/>
      <c r="PZR753" s="462"/>
      <c r="PZS753" s="462"/>
      <c r="PZT753" s="462"/>
      <c r="PZU753" s="462"/>
      <c r="PZV753" s="462"/>
      <c r="PZW753" s="462"/>
      <c r="PZX753" s="462"/>
      <c r="PZY753" s="462"/>
      <c r="PZZ753" s="462"/>
      <c r="QAA753" s="462"/>
      <c r="QAB753" s="462"/>
      <c r="QAC753" s="462"/>
      <c r="QAD753" s="462"/>
      <c r="QAE753" s="462"/>
      <c r="QAF753" s="462"/>
      <c r="QAG753" s="462"/>
      <c r="QAH753" s="462"/>
      <c r="QAI753" s="462"/>
      <c r="QAJ753" s="462"/>
      <c r="QAK753" s="462"/>
      <c r="QAL753" s="462"/>
      <c r="QAM753" s="462"/>
      <c r="QAN753" s="462"/>
      <c r="QAO753" s="462"/>
      <c r="QAP753" s="462"/>
      <c r="QAQ753" s="462"/>
      <c r="QAR753" s="462"/>
      <c r="QAS753" s="462"/>
      <c r="QAT753" s="462"/>
      <c r="QAU753" s="462"/>
      <c r="QAV753" s="462"/>
      <c r="QAW753" s="462"/>
      <c r="QAX753" s="462"/>
      <c r="QAY753" s="462"/>
      <c r="QAZ753" s="462"/>
      <c r="QBA753" s="462"/>
      <c r="QBB753" s="462"/>
      <c r="QBC753" s="462"/>
      <c r="QBD753" s="462"/>
      <c r="QBE753" s="462"/>
      <c r="QBF753" s="462"/>
      <c r="QBG753" s="462"/>
      <c r="QBH753" s="462"/>
      <c r="QBI753" s="462"/>
      <c r="QBJ753" s="462"/>
      <c r="QBK753" s="462"/>
      <c r="QBL753" s="462"/>
      <c r="QBM753" s="462"/>
      <c r="QBN753" s="462"/>
      <c r="QBO753" s="462"/>
      <c r="QBP753" s="462"/>
      <c r="QBQ753" s="462"/>
      <c r="QBR753" s="462"/>
      <c r="QBS753" s="462"/>
      <c r="QBT753" s="462"/>
      <c r="QBU753" s="462"/>
      <c r="QBV753" s="462"/>
      <c r="QBW753" s="462"/>
      <c r="QBX753" s="462"/>
      <c r="QBY753" s="462"/>
      <c r="QBZ753" s="462"/>
      <c r="QCA753" s="462"/>
      <c r="QCB753" s="462"/>
      <c r="QCC753" s="462"/>
      <c r="QCD753" s="462"/>
      <c r="QCE753" s="462"/>
      <c r="QCF753" s="462"/>
      <c r="QCG753" s="462"/>
      <c r="QCH753" s="462"/>
      <c r="QCI753" s="462"/>
      <c r="QCJ753" s="462"/>
      <c r="QCK753" s="462"/>
      <c r="QCL753" s="462"/>
      <c r="QCM753" s="462"/>
      <c r="QCN753" s="462"/>
      <c r="QCO753" s="462"/>
      <c r="QCP753" s="462"/>
      <c r="QCQ753" s="462"/>
      <c r="QCR753" s="462"/>
      <c r="QCS753" s="462"/>
      <c r="QCT753" s="462"/>
      <c r="QCU753" s="462"/>
      <c r="QCV753" s="462"/>
      <c r="QCW753" s="462"/>
      <c r="QCX753" s="462"/>
      <c r="QCY753" s="462"/>
      <c r="QCZ753" s="462"/>
      <c r="QDA753" s="462"/>
      <c r="QDB753" s="462"/>
      <c r="QDC753" s="462"/>
      <c r="QDD753" s="462"/>
      <c r="QDE753" s="462"/>
      <c r="QDF753" s="462"/>
      <c r="QDG753" s="462"/>
      <c r="QDH753" s="462"/>
      <c r="QDI753" s="462"/>
      <c r="QDJ753" s="462"/>
      <c r="QDK753" s="462"/>
      <c r="QDL753" s="462"/>
      <c r="QDM753" s="462"/>
      <c r="QDN753" s="462"/>
      <c r="QDO753" s="462"/>
      <c r="QDP753" s="462"/>
      <c r="QDQ753" s="462"/>
      <c r="QDR753" s="462"/>
      <c r="QDS753" s="462"/>
      <c r="QDT753" s="462"/>
      <c r="QDU753" s="462"/>
      <c r="QDV753" s="462"/>
      <c r="QDW753" s="462"/>
      <c r="QDX753" s="462"/>
      <c r="QDY753" s="462"/>
      <c r="QDZ753" s="462"/>
      <c r="QEA753" s="462"/>
      <c r="QEB753" s="462"/>
      <c r="QEC753" s="462"/>
      <c r="QED753" s="462"/>
      <c r="QEE753" s="462"/>
      <c r="QEF753" s="462"/>
      <c r="QEG753" s="462"/>
      <c r="QEH753" s="462"/>
      <c r="QEI753" s="462"/>
      <c r="QEJ753" s="462"/>
      <c r="QEK753" s="462"/>
      <c r="QEL753" s="462"/>
      <c r="QEM753" s="462"/>
      <c r="QEN753" s="462"/>
      <c r="QEO753" s="462"/>
      <c r="QEP753" s="462"/>
      <c r="QEQ753" s="462"/>
      <c r="QER753" s="462"/>
      <c r="QES753" s="462"/>
      <c r="QET753" s="462"/>
      <c r="QEU753" s="462"/>
      <c r="QEV753" s="462"/>
      <c r="QEW753" s="462"/>
      <c r="QEX753" s="462"/>
      <c r="QEY753" s="462"/>
      <c r="QEZ753" s="462"/>
      <c r="QFA753" s="462"/>
      <c r="QFB753" s="462"/>
      <c r="QFC753" s="462"/>
      <c r="QFD753" s="462"/>
      <c r="QFE753" s="462"/>
      <c r="QFF753" s="462"/>
      <c r="QFG753" s="462"/>
      <c r="QFH753" s="462"/>
      <c r="QFI753" s="462"/>
      <c r="QFJ753" s="462"/>
      <c r="QFK753" s="462"/>
      <c r="QFL753" s="462"/>
      <c r="QFM753" s="462"/>
      <c r="QFN753" s="462"/>
      <c r="QFO753" s="462"/>
      <c r="QFP753" s="462"/>
      <c r="QFQ753" s="462"/>
      <c r="QFR753" s="462"/>
      <c r="QFS753" s="462"/>
      <c r="QFT753" s="462"/>
      <c r="QFU753" s="462"/>
      <c r="QFV753" s="462"/>
      <c r="QFW753" s="462"/>
      <c r="QFX753" s="462"/>
      <c r="QFY753" s="462"/>
      <c r="QFZ753" s="462"/>
      <c r="QGA753" s="462"/>
      <c r="QGB753" s="462"/>
      <c r="QGC753" s="462"/>
      <c r="QGD753" s="462"/>
      <c r="QGE753" s="462"/>
      <c r="QGF753" s="462"/>
      <c r="QGG753" s="462"/>
      <c r="QGH753" s="462"/>
      <c r="QGI753" s="462"/>
      <c r="QGJ753" s="462"/>
      <c r="QGK753" s="462"/>
      <c r="QGL753" s="462"/>
      <c r="QGM753" s="462"/>
      <c r="QGN753" s="462"/>
      <c r="QGO753" s="462"/>
      <c r="QGP753" s="462"/>
      <c r="QGQ753" s="462"/>
      <c r="QGR753" s="462"/>
      <c r="QGS753" s="462"/>
      <c r="QGT753" s="462"/>
      <c r="QGU753" s="462"/>
      <c r="QGV753" s="462"/>
      <c r="QGW753" s="462"/>
      <c r="QGX753" s="462"/>
      <c r="QGY753" s="462"/>
      <c r="QGZ753" s="462"/>
      <c r="QHA753" s="462"/>
      <c r="QHB753" s="462"/>
      <c r="QHC753" s="462"/>
      <c r="QHD753" s="462"/>
      <c r="QHE753" s="462"/>
      <c r="QHF753" s="462"/>
      <c r="QHG753" s="462"/>
      <c r="QHH753" s="462"/>
      <c r="QHI753" s="462"/>
      <c r="QHJ753" s="462"/>
      <c r="QHK753" s="462"/>
      <c r="QHL753" s="462"/>
      <c r="QHM753" s="462"/>
      <c r="QHN753" s="462"/>
      <c r="QHO753" s="462"/>
      <c r="QHP753" s="462"/>
      <c r="QHQ753" s="462"/>
      <c r="QHR753" s="462"/>
      <c r="QHS753" s="462"/>
      <c r="QHT753" s="462"/>
      <c r="QHU753" s="462"/>
      <c r="QHV753" s="462"/>
      <c r="QHW753" s="462"/>
      <c r="QHX753" s="462"/>
      <c r="QHY753" s="462"/>
      <c r="QHZ753" s="462"/>
      <c r="QIA753" s="462"/>
      <c r="QIB753" s="462"/>
      <c r="QIC753" s="462"/>
      <c r="QID753" s="462"/>
      <c r="QIE753" s="462"/>
      <c r="QIF753" s="462"/>
      <c r="QIG753" s="462"/>
      <c r="QIH753" s="462"/>
      <c r="QII753" s="462"/>
      <c r="QIJ753" s="462"/>
      <c r="QIK753" s="462"/>
      <c r="QIL753" s="462"/>
      <c r="QIM753" s="462"/>
      <c r="QIN753" s="462"/>
      <c r="QIO753" s="462"/>
      <c r="QIP753" s="462"/>
      <c r="QIQ753" s="462"/>
      <c r="QIR753" s="462"/>
      <c r="QIS753" s="462"/>
      <c r="QIT753" s="462"/>
      <c r="QIU753" s="462"/>
      <c r="QIV753" s="462"/>
      <c r="QIW753" s="462"/>
      <c r="QIX753" s="462"/>
      <c r="QIY753" s="462"/>
      <c r="QIZ753" s="462"/>
      <c r="QJA753" s="462"/>
      <c r="QJB753" s="462"/>
      <c r="QJC753" s="462"/>
      <c r="QJD753" s="462"/>
      <c r="QJE753" s="462"/>
      <c r="QJF753" s="462"/>
      <c r="QJG753" s="462"/>
      <c r="QJH753" s="462"/>
      <c r="QJI753" s="462"/>
      <c r="QJJ753" s="462"/>
      <c r="QJK753" s="462"/>
      <c r="QJL753" s="462"/>
      <c r="QJM753" s="462"/>
      <c r="QJN753" s="462"/>
      <c r="QJO753" s="462"/>
      <c r="QJP753" s="462"/>
      <c r="QJQ753" s="462"/>
      <c r="QJR753" s="462"/>
      <c r="QJS753" s="462"/>
      <c r="QJT753" s="462"/>
      <c r="QJU753" s="462"/>
      <c r="QJV753" s="462"/>
      <c r="QJW753" s="462"/>
      <c r="QJX753" s="462"/>
      <c r="QJY753" s="462"/>
      <c r="QJZ753" s="462"/>
      <c r="QKA753" s="462"/>
      <c r="QKB753" s="462"/>
      <c r="QKC753" s="462"/>
      <c r="QKD753" s="462"/>
      <c r="QKE753" s="462"/>
      <c r="QKF753" s="462"/>
      <c r="QKG753" s="462"/>
      <c r="QKH753" s="462"/>
      <c r="QKI753" s="462"/>
      <c r="QKJ753" s="462"/>
      <c r="QKK753" s="462"/>
      <c r="QKL753" s="462"/>
      <c r="QKM753" s="462"/>
      <c r="QKN753" s="462"/>
      <c r="QKO753" s="462"/>
      <c r="QKP753" s="462"/>
      <c r="QKQ753" s="462"/>
      <c r="QKR753" s="462"/>
      <c r="QKS753" s="462"/>
      <c r="QKT753" s="462"/>
      <c r="QKU753" s="462"/>
      <c r="QKV753" s="462"/>
      <c r="QKW753" s="462"/>
      <c r="QKX753" s="462"/>
      <c r="QKY753" s="462"/>
      <c r="QKZ753" s="462"/>
      <c r="QLA753" s="462"/>
      <c r="QLB753" s="462"/>
      <c r="QLC753" s="462"/>
      <c r="QLD753" s="462"/>
      <c r="QLE753" s="462"/>
      <c r="QLF753" s="462"/>
      <c r="QLG753" s="462"/>
      <c r="QLH753" s="462"/>
      <c r="QLI753" s="462"/>
      <c r="QLJ753" s="462"/>
      <c r="QLK753" s="462"/>
      <c r="QLL753" s="462"/>
      <c r="QLM753" s="462"/>
      <c r="QLN753" s="462"/>
      <c r="QLO753" s="462"/>
      <c r="QLP753" s="462"/>
      <c r="QLQ753" s="462"/>
      <c r="QLR753" s="462"/>
      <c r="QLS753" s="462"/>
      <c r="QLT753" s="462"/>
      <c r="QLU753" s="462"/>
      <c r="QLV753" s="462"/>
      <c r="QLW753" s="462"/>
      <c r="QLX753" s="462"/>
      <c r="QLY753" s="462"/>
      <c r="QLZ753" s="462"/>
      <c r="QMA753" s="462"/>
      <c r="QMB753" s="462"/>
      <c r="QMC753" s="462"/>
      <c r="QMD753" s="462"/>
      <c r="QME753" s="462"/>
      <c r="QMF753" s="462"/>
      <c r="QMG753" s="462"/>
      <c r="QMH753" s="462"/>
      <c r="QMI753" s="462"/>
      <c r="QMJ753" s="462"/>
      <c r="QMK753" s="462"/>
      <c r="QML753" s="462"/>
      <c r="QMM753" s="462"/>
      <c r="QMN753" s="462"/>
      <c r="QMO753" s="462"/>
      <c r="QMP753" s="462"/>
      <c r="QMQ753" s="462"/>
      <c r="QMR753" s="462"/>
      <c r="QMS753" s="462"/>
      <c r="QMT753" s="462"/>
      <c r="QMU753" s="462"/>
      <c r="QMV753" s="462"/>
      <c r="QMW753" s="462"/>
      <c r="QMX753" s="462"/>
      <c r="QMY753" s="462"/>
      <c r="QMZ753" s="462"/>
      <c r="QNA753" s="462"/>
      <c r="QNB753" s="462"/>
      <c r="QNC753" s="462"/>
      <c r="QND753" s="462"/>
      <c r="QNE753" s="462"/>
      <c r="QNF753" s="462"/>
      <c r="QNG753" s="462"/>
      <c r="QNH753" s="462"/>
      <c r="QNI753" s="462"/>
      <c r="QNJ753" s="462"/>
      <c r="QNK753" s="462"/>
      <c r="QNL753" s="462"/>
      <c r="QNM753" s="462"/>
      <c r="QNN753" s="462"/>
      <c r="QNO753" s="462"/>
      <c r="QNP753" s="462"/>
      <c r="QNQ753" s="462"/>
      <c r="QNR753" s="462"/>
      <c r="QNS753" s="462"/>
      <c r="QNT753" s="462"/>
      <c r="QNU753" s="462"/>
      <c r="QNV753" s="462"/>
      <c r="QNW753" s="462"/>
      <c r="QNX753" s="462"/>
      <c r="QNY753" s="462"/>
      <c r="QNZ753" s="462"/>
      <c r="QOA753" s="462"/>
      <c r="QOB753" s="462"/>
      <c r="QOC753" s="462"/>
      <c r="QOD753" s="462"/>
      <c r="QOE753" s="462"/>
      <c r="QOF753" s="462"/>
      <c r="QOG753" s="462"/>
      <c r="QOH753" s="462"/>
      <c r="QOI753" s="462"/>
      <c r="QOJ753" s="462"/>
      <c r="QOK753" s="462"/>
      <c r="QOL753" s="462"/>
      <c r="QOM753" s="462"/>
      <c r="QON753" s="462"/>
      <c r="QOO753" s="462"/>
      <c r="QOP753" s="462"/>
      <c r="QOQ753" s="462"/>
      <c r="QOR753" s="462"/>
      <c r="QOS753" s="462"/>
      <c r="QOT753" s="462"/>
      <c r="QOU753" s="462"/>
      <c r="QOV753" s="462"/>
      <c r="QOW753" s="462"/>
      <c r="QOX753" s="462"/>
      <c r="QOY753" s="462"/>
      <c r="QOZ753" s="462"/>
      <c r="QPA753" s="462"/>
      <c r="QPB753" s="462"/>
      <c r="QPC753" s="462"/>
      <c r="QPD753" s="462"/>
      <c r="QPE753" s="462"/>
      <c r="QPF753" s="462"/>
      <c r="QPG753" s="462"/>
      <c r="QPH753" s="462"/>
      <c r="QPI753" s="462"/>
      <c r="QPJ753" s="462"/>
      <c r="QPK753" s="462"/>
      <c r="QPL753" s="462"/>
      <c r="QPM753" s="462"/>
      <c r="QPN753" s="462"/>
      <c r="QPO753" s="462"/>
      <c r="QPP753" s="462"/>
      <c r="QPQ753" s="462"/>
      <c r="QPR753" s="462"/>
      <c r="QPS753" s="462"/>
      <c r="QPT753" s="462"/>
      <c r="QPU753" s="462"/>
      <c r="QPV753" s="462"/>
      <c r="QPW753" s="462"/>
      <c r="QPX753" s="462"/>
      <c r="QPY753" s="462"/>
      <c r="QPZ753" s="462"/>
      <c r="QQA753" s="462"/>
      <c r="QQB753" s="462"/>
      <c r="QQC753" s="462"/>
      <c r="QQD753" s="462"/>
      <c r="QQE753" s="462"/>
      <c r="QQF753" s="462"/>
      <c r="QQG753" s="462"/>
      <c r="QQH753" s="462"/>
      <c r="QQI753" s="462"/>
      <c r="QQJ753" s="462"/>
      <c r="QQK753" s="462"/>
      <c r="QQL753" s="462"/>
      <c r="QQM753" s="462"/>
      <c r="QQN753" s="462"/>
      <c r="QQO753" s="462"/>
      <c r="QQP753" s="462"/>
      <c r="QQQ753" s="462"/>
      <c r="QQR753" s="462"/>
      <c r="QQS753" s="462"/>
      <c r="QQT753" s="462"/>
      <c r="QQU753" s="462"/>
      <c r="QQV753" s="462"/>
      <c r="QQW753" s="462"/>
      <c r="QQX753" s="462"/>
      <c r="QQY753" s="462"/>
      <c r="QQZ753" s="462"/>
      <c r="QRA753" s="462"/>
      <c r="QRB753" s="462"/>
      <c r="QRC753" s="462"/>
      <c r="QRD753" s="462"/>
      <c r="QRE753" s="462"/>
      <c r="QRF753" s="462"/>
      <c r="QRG753" s="462"/>
      <c r="QRH753" s="462"/>
      <c r="QRI753" s="462"/>
      <c r="QRJ753" s="462"/>
      <c r="QRK753" s="462"/>
      <c r="QRL753" s="462"/>
      <c r="QRM753" s="462"/>
      <c r="QRN753" s="462"/>
      <c r="QRO753" s="462"/>
      <c r="QRP753" s="462"/>
      <c r="QRQ753" s="462"/>
      <c r="QRR753" s="462"/>
      <c r="QRS753" s="462"/>
      <c r="QRT753" s="462"/>
      <c r="QRU753" s="462"/>
      <c r="QRV753" s="462"/>
      <c r="QRW753" s="462"/>
      <c r="QRX753" s="462"/>
      <c r="QRY753" s="462"/>
      <c r="QRZ753" s="462"/>
      <c r="QSA753" s="462"/>
      <c r="QSB753" s="462"/>
      <c r="QSC753" s="462"/>
      <c r="QSD753" s="462"/>
      <c r="QSE753" s="462"/>
      <c r="QSF753" s="462"/>
      <c r="QSG753" s="462"/>
      <c r="QSH753" s="462"/>
      <c r="QSI753" s="462"/>
      <c r="QSJ753" s="462"/>
      <c r="QSK753" s="462"/>
      <c r="QSL753" s="462"/>
      <c r="QSM753" s="462"/>
      <c r="QSN753" s="462"/>
      <c r="QSO753" s="462"/>
      <c r="QSP753" s="462"/>
      <c r="QSQ753" s="462"/>
      <c r="QSR753" s="462"/>
      <c r="QSS753" s="462"/>
      <c r="QST753" s="462"/>
      <c r="QSU753" s="462"/>
      <c r="QSV753" s="462"/>
      <c r="QSW753" s="462"/>
      <c r="QSX753" s="462"/>
      <c r="QSY753" s="462"/>
      <c r="QSZ753" s="462"/>
      <c r="QTA753" s="462"/>
      <c r="QTB753" s="462"/>
      <c r="QTC753" s="462"/>
      <c r="QTD753" s="462"/>
      <c r="QTE753" s="462"/>
      <c r="QTF753" s="462"/>
      <c r="QTG753" s="462"/>
      <c r="QTH753" s="462"/>
      <c r="QTI753" s="462"/>
      <c r="QTJ753" s="462"/>
      <c r="QTK753" s="462"/>
      <c r="QTL753" s="462"/>
      <c r="QTM753" s="462"/>
      <c r="QTN753" s="462"/>
      <c r="QTO753" s="462"/>
      <c r="QTP753" s="462"/>
      <c r="QTQ753" s="462"/>
      <c r="QTR753" s="462"/>
      <c r="QTS753" s="462"/>
      <c r="QTT753" s="462"/>
      <c r="QTU753" s="462"/>
      <c r="QTV753" s="462"/>
      <c r="QTW753" s="462"/>
      <c r="QTX753" s="462"/>
      <c r="QTY753" s="462"/>
      <c r="QTZ753" s="462"/>
      <c r="QUA753" s="462"/>
      <c r="QUB753" s="462"/>
      <c r="QUC753" s="462"/>
      <c r="QUD753" s="462"/>
      <c r="QUE753" s="462"/>
      <c r="QUF753" s="462"/>
      <c r="QUG753" s="462"/>
      <c r="QUH753" s="462"/>
      <c r="QUI753" s="462"/>
      <c r="QUJ753" s="462"/>
      <c r="QUK753" s="462"/>
      <c r="QUL753" s="462"/>
      <c r="QUM753" s="462"/>
      <c r="QUN753" s="462"/>
      <c r="QUO753" s="462"/>
      <c r="QUP753" s="462"/>
      <c r="QUQ753" s="462"/>
      <c r="QUR753" s="462"/>
      <c r="QUS753" s="462"/>
      <c r="QUT753" s="462"/>
      <c r="QUU753" s="462"/>
      <c r="QUV753" s="462"/>
      <c r="QUW753" s="462"/>
      <c r="QUX753" s="462"/>
      <c r="QUY753" s="462"/>
      <c r="QUZ753" s="462"/>
      <c r="QVA753" s="462"/>
      <c r="QVB753" s="462"/>
      <c r="QVC753" s="462"/>
      <c r="QVD753" s="462"/>
      <c r="QVE753" s="462"/>
      <c r="QVF753" s="462"/>
      <c r="QVG753" s="462"/>
      <c r="QVH753" s="462"/>
      <c r="QVI753" s="462"/>
      <c r="QVJ753" s="462"/>
      <c r="QVK753" s="462"/>
      <c r="QVL753" s="462"/>
      <c r="QVM753" s="462"/>
      <c r="QVN753" s="462"/>
      <c r="QVO753" s="462"/>
      <c r="QVP753" s="462"/>
      <c r="QVQ753" s="462"/>
      <c r="QVR753" s="462"/>
      <c r="QVS753" s="462"/>
      <c r="QVT753" s="462"/>
      <c r="QVU753" s="462"/>
      <c r="QVV753" s="462"/>
      <c r="QVW753" s="462"/>
      <c r="QVX753" s="462"/>
      <c r="QVY753" s="462"/>
      <c r="QVZ753" s="462"/>
      <c r="QWA753" s="462"/>
      <c r="QWB753" s="462"/>
      <c r="QWC753" s="462"/>
      <c r="QWD753" s="462"/>
      <c r="QWE753" s="462"/>
      <c r="QWF753" s="462"/>
      <c r="QWG753" s="462"/>
      <c r="QWH753" s="462"/>
      <c r="QWI753" s="462"/>
      <c r="QWJ753" s="462"/>
      <c r="QWK753" s="462"/>
      <c r="QWL753" s="462"/>
      <c r="QWM753" s="462"/>
      <c r="QWN753" s="462"/>
      <c r="QWO753" s="462"/>
      <c r="QWP753" s="462"/>
      <c r="QWQ753" s="462"/>
      <c r="QWR753" s="462"/>
      <c r="QWS753" s="462"/>
      <c r="QWT753" s="462"/>
      <c r="QWU753" s="462"/>
      <c r="QWV753" s="462"/>
      <c r="QWW753" s="462"/>
      <c r="QWX753" s="462"/>
      <c r="QWY753" s="462"/>
      <c r="QWZ753" s="462"/>
      <c r="QXA753" s="462"/>
      <c r="QXB753" s="462"/>
      <c r="QXC753" s="462"/>
      <c r="QXD753" s="462"/>
      <c r="QXE753" s="462"/>
      <c r="QXF753" s="462"/>
      <c r="QXG753" s="462"/>
      <c r="QXH753" s="462"/>
      <c r="QXI753" s="462"/>
      <c r="QXJ753" s="462"/>
      <c r="QXK753" s="462"/>
      <c r="QXL753" s="462"/>
      <c r="QXM753" s="462"/>
      <c r="QXN753" s="462"/>
      <c r="QXO753" s="462"/>
      <c r="QXP753" s="462"/>
      <c r="QXQ753" s="462"/>
      <c r="QXR753" s="462"/>
      <c r="QXS753" s="462"/>
      <c r="QXT753" s="462"/>
      <c r="QXU753" s="462"/>
      <c r="QXV753" s="462"/>
      <c r="QXW753" s="462"/>
      <c r="QXX753" s="462"/>
      <c r="QXY753" s="462"/>
      <c r="QXZ753" s="462"/>
      <c r="QYA753" s="462"/>
      <c r="QYB753" s="462"/>
      <c r="QYC753" s="462"/>
      <c r="QYD753" s="462"/>
      <c r="QYE753" s="462"/>
      <c r="QYF753" s="462"/>
      <c r="QYG753" s="462"/>
      <c r="QYH753" s="462"/>
      <c r="QYI753" s="462"/>
      <c r="QYJ753" s="462"/>
      <c r="QYK753" s="462"/>
      <c r="QYL753" s="462"/>
      <c r="QYM753" s="462"/>
      <c r="QYN753" s="462"/>
      <c r="QYO753" s="462"/>
      <c r="QYP753" s="462"/>
      <c r="QYQ753" s="462"/>
      <c r="QYR753" s="462"/>
      <c r="QYS753" s="462"/>
      <c r="QYT753" s="462"/>
      <c r="QYU753" s="462"/>
      <c r="QYV753" s="462"/>
      <c r="QYW753" s="462"/>
      <c r="QYX753" s="462"/>
      <c r="QYY753" s="462"/>
      <c r="QYZ753" s="462"/>
      <c r="QZA753" s="462"/>
      <c r="QZB753" s="462"/>
      <c r="QZC753" s="462"/>
      <c r="QZD753" s="462"/>
      <c r="QZE753" s="462"/>
      <c r="QZF753" s="462"/>
      <c r="QZG753" s="462"/>
      <c r="QZH753" s="462"/>
      <c r="QZI753" s="462"/>
      <c r="QZJ753" s="462"/>
      <c r="QZK753" s="462"/>
      <c r="QZL753" s="462"/>
      <c r="QZM753" s="462"/>
      <c r="QZN753" s="462"/>
      <c r="QZO753" s="462"/>
      <c r="QZP753" s="462"/>
      <c r="QZQ753" s="462"/>
      <c r="QZR753" s="462"/>
      <c r="QZS753" s="462"/>
      <c r="QZT753" s="462"/>
      <c r="QZU753" s="462"/>
      <c r="QZV753" s="462"/>
      <c r="QZW753" s="462"/>
      <c r="QZX753" s="462"/>
      <c r="QZY753" s="462"/>
      <c r="QZZ753" s="462"/>
      <c r="RAA753" s="462"/>
      <c r="RAB753" s="462"/>
      <c r="RAC753" s="462"/>
      <c r="RAD753" s="462"/>
      <c r="RAE753" s="462"/>
      <c r="RAF753" s="462"/>
      <c r="RAG753" s="462"/>
      <c r="RAH753" s="462"/>
      <c r="RAI753" s="462"/>
      <c r="RAJ753" s="462"/>
      <c r="RAK753" s="462"/>
      <c r="RAL753" s="462"/>
      <c r="RAM753" s="462"/>
      <c r="RAN753" s="462"/>
      <c r="RAO753" s="462"/>
      <c r="RAP753" s="462"/>
      <c r="RAQ753" s="462"/>
      <c r="RAR753" s="462"/>
      <c r="RAS753" s="462"/>
      <c r="RAT753" s="462"/>
      <c r="RAU753" s="462"/>
      <c r="RAV753" s="462"/>
      <c r="RAW753" s="462"/>
      <c r="RAX753" s="462"/>
      <c r="RAY753" s="462"/>
      <c r="RAZ753" s="462"/>
      <c r="RBA753" s="462"/>
      <c r="RBB753" s="462"/>
      <c r="RBC753" s="462"/>
      <c r="RBD753" s="462"/>
      <c r="RBE753" s="462"/>
      <c r="RBF753" s="462"/>
      <c r="RBG753" s="462"/>
      <c r="RBH753" s="462"/>
      <c r="RBI753" s="462"/>
      <c r="RBJ753" s="462"/>
      <c r="RBK753" s="462"/>
      <c r="RBL753" s="462"/>
      <c r="RBM753" s="462"/>
      <c r="RBN753" s="462"/>
      <c r="RBO753" s="462"/>
      <c r="RBP753" s="462"/>
      <c r="RBQ753" s="462"/>
      <c r="RBR753" s="462"/>
      <c r="RBS753" s="462"/>
      <c r="RBT753" s="462"/>
      <c r="RBU753" s="462"/>
      <c r="RBV753" s="462"/>
      <c r="RBW753" s="462"/>
      <c r="RBX753" s="462"/>
      <c r="RBY753" s="462"/>
      <c r="RBZ753" s="462"/>
      <c r="RCA753" s="462"/>
      <c r="RCB753" s="462"/>
      <c r="RCC753" s="462"/>
      <c r="RCD753" s="462"/>
      <c r="RCE753" s="462"/>
      <c r="RCF753" s="462"/>
      <c r="RCG753" s="462"/>
      <c r="RCH753" s="462"/>
      <c r="RCI753" s="462"/>
      <c r="RCJ753" s="462"/>
      <c r="RCK753" s="462"/>
      <c r="RCL753" s="462"/>
      <c r="RCM753" s="462"/>
      <c r="RCN753" s="462"/>
      <c r="RCO753" s="462"/>
      <c r="RCP753" s="462"/>
      <c r="RCQ753" s="462"/>
      <c r="RCR753" s="462"/>
      <c r="RCS753" s="462"/>
      <c r="RCT753" s="462"/>
      <c r="RCU753" s="462"/>
      <c r="RCV753" s="462"/>
      <c r="RCW753" s="462"/>
      <c r="RCX753" s="462"/>
      <c r="RCY753" s="462"/>
      <c r="RCZ753" s="462"/>
      <c r="RDA753" s="462"/>
      <c r="RDB753" s="462"/>
      <c r="RDC753" s="462"/>
      <c r="RDD753" s="462"/>
      <c r="RDE753" s="462"/>
      <c r="RDF753" s="462"/>
      <c r="RDG753" s="462"/>
      <c r="RDH753" s="462"/>
      <c r="RDI753" s="462"/>
      <c r="RDJ753" s="462"/>
      <c r="RDK753" s="462"/>
      <c r="RDL753" s="462"/>
      <c r="RDM753" s="462"/>
      <c r="RDN753" s="462"/>
      <c r="RDO753" s="462"/>
      <c r="RDP753" s="462"/>
      <c r="RDQ753" s="462"/>
      <c r="RDR753" s="462"/>
      <c r="RDS753" s="462"/>
      <c r="RDT753" s="462"/>
      <c r="RDU753" s="462"/>
      <c r="RDV753" s="462"/>
      <c r="RDW753" s="462"/>
      <c r="RDX753" s="462"/>
      <c r="RDY753" s="462"/>
      <c r="RDZ753" s="462"/>
      <c r="REA753" s="462"/>
      <c r="REB753" s="462"/>
      <c r="REC753" s="462"/>
      <c r="RED753" s="462"/>
      <c r="REE753" s="462"/>
      <c r="REF753" s="462"/>
      <c r="REG753" s="462"/>
      <c r="REH753" s="462"/>
      <c r="REI753" s="462"/>
      <c r="REJ753" s="462"/>
      <c r="REK753" s="462"/>
      <c r="REL753" s="462"/>
      <c r="REM753" s="462"/>
      <c r="REN753" s="462"/>
      <c r="REO753" s="462"/>
      <c r="REP753" s="462"/>
      <c r="REQ753" s="462"/>
      <c r="RER753" s="462"/>
      <c r="RES753" s="462"/>
      <c r="RET753" s="462"/>
      <c r="REU753" s="462"/>
      <c r="REV753" s="462"/>
      <c r="REW753" s="462"/>
      <c r="REX753" s="462"/>
      <c r="REY753" s="462"/>
      <c r="REZ753" s="462"/>
      <c r="RFA753" s="462"/>
      <c r="RFB753" s="462"/>
      <c r="RFC753" s="462"/>
      <c r="RFD753" s="462"/>
      <c r="RFE753" s="462"/>
      <c r="RFF753" s="462"/>
      <c r="RFG753" s="462"/>
      <c r="RFH753" s="462"/>
      <c r="RFI753" s="462"/>
      <c r="RFJ753" s="462"/>
      <c r="RFK753" s="462"/>
      <c r="RFL753" s="462"/>
      <c r="RFM753" s="462"/>
      <c r="RFN753" s="462"/>
      <c r="RFO753" s="462"/>
      <c r="RFP753" s="462"/>
      <c r="RFQ753" s="462"/>
      <c r="RFR753" s="462"/>
      <c r="RFS753" s="462"/>
      <c r="RFT753" s="462"/>
      <c r="RFU753" s="462"/>
      <c r="RFV753" s="462"/>
      <c r="RFW753" s="462"/>
      <c r="RFX753" s="462"/>
      <c r="RFY753" s="462"/>
      <c r="RFZ753" s="462"/>
      <c r="RGA753" s="462"/>
      <c r="RGB753" s="462"/>
      <c r="RGC753" s="462"/>
      <c r="RGD753" s="462"/>
      <c r="RGE753" s="462"/>
      <c r="RGF753" s="462"/>
      <c r="RGG753" s="462"/>
      <c r="RGH753" s="462"/>
      <c r="RGI753" s="462"/>
      <c r="RGJ753" s="462"/>
      <c r="RGK753" s="462"/>
      <c r="RGL753" s="462"/>
      <c r="RGM753" s="462"/>
      <c r="RGN753" s="462"/>
      <c r="RGO753" s="462"/>
      <c r="RGP753" s="462"/>
      <c r="RGQ753" s="462"/>
      <c r="RGR753" s="462"/>
      <c r="RGS753" s="462"/>
      <c r="RGT753" s="462"/>
      <c r="RGU753" s="462"/>
      <c r="RGV753" s="462"/>
      <c r="RGW753" s="462"/>
      <c r="RGX753" s="462"/>
      <c r="RGY753" s="462"/>
      <c r="RGZ753" s="462"/>
      <c r="RHA753" s="462"/>
      <c r="RHB753" s="462"/>
      <c r="RHC753" s="462"/>
      <c r="RHD753" s="462"/>
      <c r="RHE753" s="462"/>
      <c r="RHF753" s="462"/>
      <c r="RHG753" s="462"/>
      <c r="RHH753" s="462"/>
      <c r="RHI753" s="462"/>
      <c r="RHJ753" s="462"/>
      <c r="RHK753" s="462"/>
      <c r="RHL753" s="462"/>
      <c r="RHM753" s="462"/>
      <c r="RHN753" s="462"/>
      <c r="RHO753" s="462"/>
      <c r="RHP753" s="462"/>
      <c r="RHQ753" s="462"/>
      <c r="RHR753" s="462"/>
      <c r="RHS753" s="462"/>
      <c r="RHT753" s="462"/>
      <c r="RHU753" s="462"/>
      <c r="RHV753" s="462"/>
      <c r="RHW753" s="462"/>
      <c r="RHX753" s="462"/>
      <c r="RHY753" s="462"/>
      <c r="RHZ753" s="462"/>
      <c r="RIA753" s="462"/>
      <c r="RIB753" s="462"/>
      <c r="RIC753" s="462"/>
      <c r="RID753" s="462"/>
      <c r="RIE753" s="462"/>
      <c r="RIF753" s="462"/>
      <c r="RIG753" s="462"/>
      <c r="RIH753" s="462"/>
      <c r="RII753" s="462"/>
      <c r="RIJ753" s="462"/>
      <c r="RIK753" s="462"/>
      <c r="RIL753" s="462"/>
      <c r="RIM753" s="462"/>
      <c r="RIN753" s="462"/>
      <c r="RIO753" s="462"/>
      <c r="RIP753" s="462"/>
      <c r="RIQ753" s="462"/>
      <c r="RIR753" s="462"/>
      <c r="RIS753" s="462"/>
      <c r="RIT753" s="462"/>
      <c r="RIU753" s="462"/>
      <c r="RIV753" s="462"/>
      <c r="RIW753" s="462"/>
      <c r="RIX753" s="462"/>
      <c r="RIY753" s="462"/>
      <c r="RIZ753" s="462"/>
      <c r="RJA753" s="462"/>
      <c r="RJB753" s="462"/>
      <c r="RJC753" s="462"/>
      <c r="RJD753" s="462"/>
      <c r="RJE753" s="462"/>
      <c r="RJF753" s="462"/>
      <c r="RJG753" s="462"/>
      <c r="RJH753" s="462"/>
      <c r="RJI753" s="462"/>
      <c r="RJJ753" s="462"/>
      <c r="RJK753" s="462"/>
      <c r="RJL753" s="462"/>
      <c r="RJM753" s="462"/>
      <c r="RJN753" s="462"/>
      <c r="RJO753" s="462"/>
      <c r="RJP753" s="462"/>
      <c r="RJQ753" s="462"/>
      <c r="RJR753" s="462"/>
      <c r="RJS753" s="462"/>
      <c r="RJT753" s="462"/>
      <c r="RJU753" s="462"/>
      <c r="RJV753" s="462"/>
      <c r="RJW753" s="462"/>
      <c r="RJX753" s="462"/>
      <c r="RJY753" s="462"/>
      <c r="RJZ753" s="462"/>
      <c r="RKA753" s="462"/>
      <c r="RKB753" s="462"/>
      <c r="RKC753" s="462"/>
      <c r="RKD753" s="462"/>
      <c r="RKE753" s="462"/>
      <c r="RKF753" s="462"/>
      <c r="RKG753" s="462"/>
      <c r="RKH753" s="462"/>
      <c r="RKI753" s="462"/>
      <c r="RKJ753" s="462"/>
      <c r="RKK753" s="462"/>
      <c r="RKL753" s="462"/>
      <c r="RKM753" s="462"/>
      <c r="RKN753" s="462"/>
      <c r="RKO753" s="462"/>
      <c r="RKP753" s="462"/>
      <c r="RKQ753" s="462"/>
      <c r="RKR753" s="462"/>
      <c r="RKS753" s="462"/>
      <c r="RKT753" s="462"/>
      <c r="RKU753" s="462"/>
      <c r="RKV753" s="462"/>
      <c r="RKW753" s="462"/>
      <c r="RKX753" s="462"/>
      <c r="RKY753" s="462"/>
      <c r="RKZ753" s="462"/>
      <c r="RLA753" s="462"/>
      <c r="RLB753" s="462"/>
      <c r="RLC753" s="462"/>
      <c r="RLD753" s="462"/>
      <c r="RLE753" s="462"/>
      <c r="RLF753" s="462"/>
      <c r="RLG753" s="462"/>
      <c r="RLH753" s="462"/>
      <c r="RLI753" s="462"/>
      <c r="RLJ753" s="462"/>
      <c r="RLK753" s="462"/>
      <c r="RLL753" s="462"/>
      <c r="RLM753" s="462"/>
      <c r="RLN753" s="462"/>
      <c r="RLO753" s="462"/>
      <c r="RLP753" s="462"/>
      <c r="RLQ753" s="462"/>
      <c r="RLR753" s="462"/>
      <c r="RLS753" s="462"/>
      <c r="RLT753" s="462"/>
      <c r="RLU753" s="462"/>
      <c r="RLV753" s="462"/>
      <c r="RLW753" s="462"/>
      <c r="RLX753" s="462"/>
      <c r="RLY753" s="462"/>
      <c r="RLZ753" s="462"/>
      <c r="RMA753" s="462"/>
      <c r="RMB753" s="462"/>
      <c r="RMC753" s="462"/>
      <c r="RMD753" s="462"/>
      <c r="RME753" s="462"/>
      <c r="RMF753" s="462"/>
      <c r="RMG753" s="462"/>
      <c r="RMH753" s="462"/>
      <c r="RMI753" s="462"/>
      <c r="RMJ753" s="462"/>
      <c r="RMK753" s="462"/>
      <c r="RML753" s="462"/>
      <c r="RMM753" s="462"/>
      <c r="RMN753" s="462"/>
      <c r="RMO753" s="462"/>
      <c r="RMP753" s="462"/>
      <c r="RMQ753" s="462"/>
      <c r="RMR753" s="462"/>
      <c r="RMS753" s="462"/>
      <c r="RMT753" s="462"/>
      <c r="RMU753" s="462"/>
      <c r="RMV753" s="462"/>
      <c r="RMW753" s="462"/>
      <c r="RMX753" s="462"/>
      <c r="RMY753" s="462"/>
      <c r="RMZ753" s="462"/>
      <c r="RNA753" s="462"/>
      <c r="RNB753" s="462"/>
      <c r="RNC753" s="462"/>
      <c r="RND753" s="462"/>
      <c r="RNE753" s="462"/>
      <c r="RNF753" s="462"/>
      <c r="RNG753" s="462"/>
      <c r="RNH753" s="462"/>
      <c r="RNI753" s="462"/>
      <c r="RNJ753" s="462"/>
      <c r="RNK753" s="462"/>
      <c r="RNL753" s="462"/>
      <c r="RNM753" s="462"/>
      <c r="RNN753" s="462"/>
      <c r="RNO753" s="462"/>
      <c r="RNP753" s="462"/>
      <c r="RNQ753" s="462"/>
      <c r="RNR753" s="462"/>
      <c r="RNS753" s="462"/>
      <c r="RNT753" s="462"/>
      <c r="RNU753" s="462"/>
      <c r="RNV753" s="462"/>
      <c r="RNW753" s="462"/>
      <c r="RNX753" s="462"/>
      <c r="RNY753" s="462"/>
      <c r="RNZ753" s="462"/>
      <c r="ROA753" s="462"/>
      <c r="ROB753" s="462"/>
      <c r="ROC753" s="462"/>
      <c r="ROD753" s="462"/>
      <c r="ROE753" s="462"/>
      <c r="ROF753" s="462"/>
      <c r="ROG753" s="462"/>
      <c r="ROH753" s="462"/>
      <c r="ROI753" s="462"/>
      <c r="ROJ753" s="462"/>
      <c r="ROK753" s="462"/>
      <c r="ROL753" s="462"/>
      <c r="ROM753" s="462"/>
      <c r="RON753" s="462"/>
      <c r="ROO753" s="462"/>
      <c r="ROP753" s="462"/>
      <c r="ROQ753" s="462"/>
      <c r="ROR753" s="462"/>
      <c r="ROS753" s="462"/>
      <c r="ROT753" s="462"/>
      <c r="ROU753" s="462"/>
      <c r="ROV753" s="462"/>
      <c r="ROW753" s="462"/>
      <c r="ROX753" s="462"/>
      <c r="ROY753" s="462"/>
      <c r="ROZ753" s="462"/>
      <c r="RPA753" s="462"/>
      <c r="RPB753" s="462"/>
      <c r="RPC753" s="462"/>
      <c r="RPD753" s="462"/>
      <c r="RPE753" s="462"/>
      <c r="RPF753" s="462"/>
      <c r="RPG753" s="462"/>
      <c r="RPH753" s="462"/>
      <c r="RPI753" s="462"/>
      <c r="RPJ753" s="462"/>
      <c r="RPK753" s="462"/>
      <c r="RPL753" s="462"/>
      <c r="RPM753" s="462"/>
      <c r="RPN753" s="462"/>
      <c r="RPO753" s="462"/>
      <c r="RPP753" s="462"/>
      <c r="RPQ753" s="462"/>
      <c r="RPR753" s="462"/>
      <c r="RPS753" s="462"/>
      <c r="RPT753" s="462"/>
      <c r="RPU753" s="462"/>
      <c r="RPV753" s="462"/>
      <c r="RPW753" s="462"/>
      <c r="RPX753" s="462"/>
      <c r="RPY753" s="462"/>
      <c r="RPZ753" s="462"/>
      <c r="RQA753" s="462"/>
      <c r="RQB753" s="462"/>
      <c r="RQC753" s="462"/>
      <c r="RQD753" s="462"/>
      <c r="RQE753" s="462"/>
      <c r="RQF753" s="462"/>
      <c r="RQG753" s="462"/>
      <c r="RQH753" s="462"/>
      <c r="RQI753" s="462"/>
      <c r="RQJ753" s="462"/>
      <c r="RQK753" s="462"/>
      <c r="RQL753" s="462"/>
      <c r="RQM753" s="462"/>
      <c r="RQN753" s="462"/>
      <c r="RQO753" s="462"/>
      <c r="RQP753" s="462"/>
      <c r="RQQ753" s="462"/>
      <c r="RQR753" s="462"/>
      <c r="RQS753" s="462"/>
      <c r="RQT753" s="462"/>
      <c r="RQU753" s="462"/>
      <c r="RQV753" s="462"/>
      <c r="RQW753" s="462"/>
      <c r="RQX753" s="462"/>
      <c r="RQY753" s="462"/>
      <c r="RQZ753" s="462"/>
      <c r="RRA753" s="462"/>
      <c r="RRB753" s="462"/>
      <c r="RRC753" s="462"/>
      <c r="RRD753" s="462"/>
      <c r="RRE753" s="462"/>
      <c r="RRF753" s="462"/>
      <c r="RRG753" s="462"/>
      <c r="RRH753" s="462"/>
      <c r="RRI753" s="462"/>
      <c r="RRJ753" s="462"/>
      <c r="RRK753" s="462"/>
      <c r="RRL753" s="462"/>
      <c r="RRM753" s="462"/>
      <c r="RRN753" s="462"/>
      <c r="RRO753" s="462"/>
      <c r="RRP753" s="462"/>
      <c r="RRQ753" s="462"/>
      <c r="RRR753" s="462"/>
      <c r="RRS753" s="462"/>
      <c r="RRT753" s="462"/>
      <c r="RRU753" s="462"/>
      <c r="RRV753" s="462"/>
      <c r="RRW753" s="462"/>
      <c r="RRX753" s="462"/>
      <c r="RRY753" s="462"/>
      <c r="RRZ753" s="462"/>
      <c r="RSA753" s="462"/>
      <c r="RSB753" s="462"/>
      <c r="RSC753" s="462"/>
      <c r="RSD753" s="462"/>
      <c r="RSE753" s="462"/>
      <c r="RSF753" s="462"/>
      <c r="RSG753" s="462"/>
      <c r="RSH753" s="462"/>
      <c r="RSI753" s="462"/>
      <c r="RSJ753" s="462"/>
      <c r="RSK753" s="462"/>
      <c r="RSL753" s="462"/>
      <c r="RSM753" s="462"/>
      <c r="RSN753" s="462"/>
      <c r="RSO753" s="462"/>
      <c r="RSP753" s="462"/>
      <c r="RSQ753" s="462"/>
      <c r="RSR753" s="462"/>
      <c r="RSS753" s="462"/>
      <c r="RST753" s="462"/>
      <c r="RSU753" s="462"/>
      <c r="RSV753" s="462"/>
      <c r="RSW753" s="462"/>
      <c r="RSX753" s="462"/>
      <c r="RSY753" s="462"/>
      <c r="RSZ753" s="462"/>
      <c r="RTA753" s="462"/>
      <c r="RTB753" s="462"/>
      <c r="RTC753" s="462"/>
      <c r="RTD753" s="462"/>
      <c r="RTE753" s="462"/>
      <c r="RTF753" s="462"/>
      <c r="RTG753" s="462"/>
      <c r="RTH753" s="462"/>
      <c r="RTI753" s="462"/>
      <c r="RTJ753" s="462"/>
      <c r="RTK753" s="462"/>
      <c r="RTL753" s="462"/>
      <c r="RTM753" s="462"/>
      <c r="RTN753" s="462"/>
      <c r="RTO753" s="462"/>
      <c r="RTP753" s="462"/>
      <c r="RTQ753" s="462"/>
      <c r="RTR753" s="462"/>
      <c r="RTS753" s="462"/>
      <c r="RTT753" s="462"/>
      <c r="RTU753" s="462"/>
      <c r="RTV753" s="462"/>
      <c r="RTW753" s="462"/>
      <c r="RTX753" s="462"/>
      <c r="RTY753" s="462"/>
      <c r="RTZ753" s="462"/>
      <c r="RUA753" s="462"/>
      <c r="RUB753" s="462"/>
      <c r="RUC753" s="462"/>
      <c r="RUD753" s="462"/>
      <c r="RUE753" s="462"/>
      <c r="RUF753" s="462"/>
      <c r="RUG753" s="462"/>
      <c r="RUH753" s="462"/>
      <c r="RUI753" s="462"/>
      <c r="RUJ753" s="462"/>
      <c r="RUK753" s="462"/>
      <c r="RUL753" s="462"/>
      <c r="RUM753" s="462"/>
      <c r="RUN753" s="462"/>
      <c r="RUO753" s="462"/>
      <c r="RUP753" s="462"/>
      <c r="RUQ753" s="462"/>
      <c r="RUR753" s="462"/>
      <c r="RUS753" s="462"/>
      <c r="RUT753" s="462"/>
      <c r="RUU753" s="462"/>
      <c r="RUV753" s="462"/>
      <c r="RUW753" s="462"/>
      <c r="RUX753" s="462"/>
      <c r="RUY753" s="462"/>
      <c r="RUZ753" s="462"/>
      <c r="RVA753" s="462"/>
      <c r="RVB753" s="462"/>
      <c r="RVC753" s="462"/>
      <c r="RVD753" s="462"/>
      <c r="RVE753" s="462"/>
      <c r="RVF753" s="462"/>
      <c r="RVG753" s="462"/>
      <c r="RVH753" s="462"/>
      <c r="RVI753" s="462"/>
      <c r="RVJ753" s="462"/>
      <c r="RVK753" s="462"/>
      <c r="RVL753" s="462"/>
      <c r="RVM753" s="462"/>
      <c r="RVN753" s="462"/>
      <c r="RVO753" s="462"/>
      <c r="RVP753" s="462"/>
      <c r="RVQ753" s="462"/>
      <c r="RVR753" s="462"/>
      <c r="RVS753" s="462"/>
      <c r="RVT753" s="462"/>
      <c r="RVU753" s="462"/>
      <c r="RVV753" s="462"/>
      <c r="RVW753" s="462"/>
      <c r="RVX753" s="462"/>
      <c r="RVY753" s="462"/>
      <c r="RVZ753" s="462"/>
      <c r="RWA753" s="462"/>
      <c r="RWB753" s="462"/>
      <c r="RWC753" s="462"/>
      <c r="RWD753" s="462"/>
      <c r="RWE753" s="462"/>
      <c r="RWF753" s="462"/>
      <c r="RWG753" s="462"/>
      <c r="RWH753" s="462"/>
      <c r="RWI753" s="462"/>
      <c r="RWJ753" s="462"/>
      <c r="RWK753" s="462"/>
      <c r="RWL753" s="462"/>
      <c r="RWM753" s="462"/>
      <c r="RWN753" s="462"/>
      <c r="RWO753" s="462"/>
      <c r="RWP753" s="462"/>
      <c r="RWQ753" s="462"/>
      <c r="RWR753" s="462"/>
      <c r="RWS753" s="462"/>
      <c r="RWT753" s="462"/>
      <c r="RWU753" s="462"/>
      <c r="RWV753" s="462"/>
      <c r="RWW753" s="462"/>
      <c r="RWX753" s="462"/>
      <c r="RWY753" s="462"/>
      <c r="RWZ753" s="462"/>
      <c r="RXA753" s="462"/>
      <c r="RXB753" s="462"/>
      <c r="RXC753" s="462"/>
      <c r="RXD753" s="462"/>
      <c r="RXE753" s="462"/>
      <c r="RXF753" s="462"/>
      <c r="RXG753" s="462"/>
      <c r="RXH753" s="462"/>
      <c r="RXI753" s="462"/>
      <c r="RXJ753" s="462"/>
      <c r="RXK753" s="462"/>
      <c r="RXL753" s="462"/>
      <c r="RXM753" s="462"/>
      <c r="RXN753" s="462"/>
      <c r="RXO753" s="462"/>
      <c r="RXP753" s="462"/>
      <c r="RXQ753" s="462"/>
      <c r="RXR753" s="462"/>
      <c r="RXS753" s="462"/>
      <c r="RXT753" s="462"/>
      <c r="RXU753" s="462"/>
      <c r="RXV753" s="462"/>
      <c r="RXW753" s="462"/>
      <c r="RXX753" s="462"/>
      <c r="RXY753" s="462"/>
      <c r="RXZ753" s="462"/>
      <c r="RYA753" s="462"/>
      <c r="RYB753" s="462"/>
      <c r="RYC753" s="462"/>
      <c r="RYD753" s="462"/>
      <c r="RYE753" s="462"/>
      <c r="RYF753" s="462"/>
      <c r="RYG753" s="462"/>
      <c r="RYH753" s="462"/>
      <c r="RYI753" s="462"/>
      <c r="RYJ753" s="462"/>
      <c r="RYK753" s="462"/>
      <c r="RYL753" s="462"/>
      <c r="RYM753" s="462"/>
      <c r="RYN753" s="462"/>
      <c r="RYO753" s="462"/>
      <c r="RYP753" s="462"/>
      <c r="RYQ753" s="462"/>
      <c r="RYR753" s="462"/>
      <c r="RYS753" s="462"/>
      <c r="RYT753" s="462"/>
      <c r="RYU753" s="462"/>
      <c r="RYV753" s="462"/>
      <c r="RYW753" s="462"/>
      <c r="RYX753" s="462"/>
      <c r="RYY753" s="462"/>
      <c r="RYZ753" s="462"/>
      <c r="RZA753" s="462"/>
      <c r="RZB753" s="462"/>
      <c r="RZC753" s="462"/>
      <c r="RZD753" s="462"/>
      <c r="RZE753" s="462"/>
      <c r="RZF753" s="462"/>
      <c r="RZG753" s="462"/>
      <c r="RZH753" s="462"/>
      <c r="RZI753" s="462"/>
      <c r="RZJ753" s="462"/>
      <c r="RZK753" s="462"/>
      <c r="RZL753" s="462"/>
      <c r="RZM753" s="462"/>
      <c r="RZN753" s="462"/>
      <c r="RZO753" s="462"/>
      <c r="RZP753" s="462"/>
      <c r="RZQ753" s="462"/>
      <c r="RZR753" s="462"/>
      <c r="RZS753" s="462"/>
      <c r="RZT753" s="462"/>
      <c r="RZU753" s="462"/>
      <c r="RZV753" s="462"/>
      <c r="RZW753" s="462"/>
      <c r="RZX753" s="462"/>
      <c r="RZY753" s="462"/>
      <c r="RZZ753" s="462"/>
      <c r="SAA753" s="462"/>
      <c r="SAB753" s="462"/>
      <c r="SAC753" s="462"/>
      <c r="SAD753" s="462"/>
      <c r="SAE753" s="462"/>
      <c r="SAF753" s="462"/>
      <c r="SAG753" s="462"/>
      <c r="SAH753" s="462"/>
      <c r="SAI753" s="462"/>
      <c r="SAJ753" s="462"/>
      <c r="SAK753" s="462"/>
      <c r="SAL753" s="462"/>
      <c r="SAM753" s="462"/>
      <c r="SAN753" s="462"/>
      <c r="SAO753" s="462"/>
      <c r="SAP753" s="462"/>
      <c r="SAQ753" s="462"/>
      <c r="SAR753" s="462"/>
      <c r="SAS753" s="462"/>
      <c r="SAT753" s="462"/>
      <c r="SAU753" s="462"/>
      <c r="SAV753" s="462"/>
      <c r="SAW753" s="462"/>
      <c r="SAX753" s="462"/>
      <c r="SAY753" s="462"/>
      <c r="SAZ753" s="462"/>
      <c r="SBA753" s="462"/>
      <c r="SBB753" s="462"/>
      <c r="SBC753" s="462"/>
      <c r="SBD753" s="462"/>
      <c r="SBE753" s="462"/>
      <c r="SBF753" s="462"/>
      <c r="SBG753" s="462"/>
      <c r="SBH753" s="462"/>
      <c r="SBI753" s="462"/>
      <c r="SBJ753" s="462"/>
      <c r="SBK753" s="462"/>
      <c r="SBL753" s="462"/>
      <c r="SBM753" s="462"/>
      <c r="SBN753" s="462"/>
      <c r="SBO753" s="462"/>
      <c r="SBP753" s="462"/>
      <c r="SBQ753" s="462"/>
      <c r="SBR753" s="462"/>
      <c r="SBS753" s="462"/>
      <c r="SBT753" s="462"/>
      <c r="SBU753" s="462"/>
      <c r="SBV753" s="462"/>
      <c r="SBW753" s="462"/>
      <c r="SBX753" s="462"/>
      <c r="SBY753" s="462"/>
      <c r="SBZ753" s="462"/>
      <c r="SCA753" s="462"/>
      <c r="SCB753" s="462"/>
      <c r="SCC753" s="462"/>
      <c r="SCD753" s="462"/>
      <c r="SCE753" s="462"/>
      <c r="SCF753" s="462"/>
      <c r="SCG753" s="462"/>
      <c r="SCH753" s="462"/>
      <c r="SCI753" s="462"/>
      <c r="SCJ753" s="462"/>
      <c r="SCK753" s="462"/>
      <c r="SCL753" s="462"/>
      <c r="SCM753" s="462"/>
      <c r="SCN753" s="462"/>
      <c r="SCO753" s="462"/>
      <c r="SCP753" s="462"/>
      <c r="SCQ753" s="462"/>
      <c r="SCR753" s="462"/>
      <c r="SCS753" s="462"/>
      <c r="SCT753" s="462"/>
      <c r="SCU753" s="462"/>
      <c r="SCV753" s="462"/>
      <c r="SCW753" s="462"/>
      <c r="SCX753" s="462"/>
      <c r="SCY753" s="462"/>
      <c r="SCZ753" s="462"/>
      <c r="SDA753" s="462"/>
      <c r="SDB753" s="462"/>
      <c r="SDC753" s="462"/>
      <c r="SDD753" s="462"/>
      <c r="SDE753" s="462"/>
      <c r="SDF753" s="462"/>
      <c r="SDG753" s="462"/>
      <c r="SDH753" s="462"/>
      <c r="SDI753" s="462"/>
      <c r="SDJ753" s="462"/>
      <c r="SDK753" s="462"/>
      <c r="SDL753" s="462"/>
      <c r="SDM753" s="462"/>
      <c r="SDN753" s="462"/>
      <c r="SDO753" s="462"/>
      <c r="SDP753" s="462"/>
      <c r="SDQ753" s="462"/>
      <c r="SDR753" s="462"/>
      <c r="SDS753" s="462"/>
      <c r="SDT753" s="462"/>
      <c r="SDU753" s="462"/>
      <c r="SDV753" s="462"/>
      <c r="SDW753" s="462"/>
      <c r="SDX753" s="462"/>
      <c r="SDY753" s="462"/>
      <c r="SDZ753" s="462"/>
      <c r="SEA753" s="462"/>
      <c r="SEB753" s="462"/>
      <c r="SEC753" s="462"/>
      <c r="SED753" s="462"/>
      <c r="SEE753" s="462"/>
      <c r="SEF753" s="462"/>
      <c r="SEG753" s="462"/>
      <c r="SEH753" s="462"/>
      <c r="SEI753" s="462"/>
      <c r="SEJ753" s="462"/>
      <c r="SEK753" s="462"/>
      <c r="SEL753" s="462"/>
      <c r="SEM753" s="462"/>
      <c r="SEN753" s="462"/>
      <c r="SEO753" s="462"/>
      <c r="SEP753" s="462"/>
      <c r="SEQ753" s="462"/>
      <c r="SER753" s="462"/>
      <c r="SES753" s="462"/>
      <c r="SET753" s="462"/>
      <c r="SEU753" s="462"/>
      <c r="SEV753" s="462"/>
      <c r="SEW753" s="462"/>
      <c r="SEX753" s="462"/>
      <c r="SEY753" s="462"/>
      <c r="SEZ753" s="462"/>
      <c r="SFA753" s="462"/>
      <c r="SFB753" s="462"/>
      <c r="SFC753" s="462"/>
      <c r="SFD753" s="462"/>
      <c r="SFE753" s="462"/>
      <c r="SFF753" s="462"/>
      <c r="SFG753" s="462"/>
      <c r="SFH753" s="462"/>
      <c r="SFI753" s="462"/>
      <c r="SFJ753" s="462"/>
      <c r="SFK753" s="462"/>
      <c r="SFL753" s="462"/>
      <c r="SFM753" s="462"/>
      <c r="SFN753" s="462"/>
      <c r="SFO753" s="462"/>
      <c r="SFP753" s="462"/>
      <c r="SFQ753" s="462"/>
      <c r="SFR753" s="462"/>
      <c r="SFS753" s="462"/>
      <c r="SFT753" s="462"/>
      <c r="SFU753" s="462"/>
      <c r="SFV753" s="462"/>
      <c r="SFW753" s="462"/>
      <c r="SFX753" s="462"/>
      <c r="SFY753" s="462"/>
      <c r="SFZ753" s="462"/>
      <c r="SGA753" s="462"/>
      <c r="SGB753" s="462"/>
      <c r="SGC753" s="462"/>
      <c r="SGD753" s="462"/>
      <c r="SGE753" s="462"/>
      <c r="SGF753" s="462"/>
      <c r="SGG753" s="462"/>
      <c r="SGH753" s="462"/>
      <c r="SGI753" s="462"/>
      <c r="SGJ753" s="462"/>
      <c r="SGK753" s="462"/>
      <c r="SGL753" s="462"/>
      <c r="SGM753" s="462"/>
      <c r="SGN753" s="462"/>
      <c r="SGO753" s="462"/>
      <c r="SGP753" s="462"/>
      <c r="SGQ753" s="462"/>
      <c r="SGR753" s="462"/>
      <c r="SGS753" s="462"/>
      <c r="SGT753" s="462"/>
      <c r="SGU753" s="462"/>
      <c r="SGV753" s="462"/>
      <c r="SGW753" s="462"/>
      <c r="SGX753" s="462"/>
      <c r="SGY753" s="462"/>
      <c r="SGZ753" s="462"/>
      <c r="SHA753" s="462"/>
      <c r="SHB753" s="462"/>
      <c r="SHC753" s="462"/>
      <c r="SHD753" s="462"/>
      <c r="SHE753" s="462"/>
      <c r="SHF753" s="462"/>
      <c r="SHG753" s="462"/>
      <c r="SHH753" s="462"/>
      <c r="SHI753" s="462"/>
      <c r="SHJ753" s="462"/>
      <c r="SHK753" s="462"/>
      <c r="SHL753" s="462"/>
      <c r="SHM753" s="462"/>
      <c r="SHN753" s="462"/>
      <c r="SHO753" s="462"/>
      <c r="SHP753" s="462"/>
      <c r="SHQ753" s="462"/>
      <c r="SHR753" s="462"/>
      <c r="SHS753" s="462"/>
      <c r="SHT753" s="462"/>
      <c r="SHU753" s="462"/>
      <c r="SHV753" s="462"/>
      <c r="SHW753" s="462"/>
      <c r="SHX753" s="462"/>
      <c r="SHY753" s="462"/>
      <c r="SHZ753" s="462"/>
      <c r="SIA753" s="462"/>
      <c r="SIB753" s="462"/>
      <c r="SIC753" s="462"/>
      <c r="SID753" s="462"/>
      <c r="SIE753" s="462"/>
      <c r="SIF753" s="462"/>
      <c r="SIG753" s="462"/>
      <c r="SIH753" s="462"/>
      <c r="SII753" s="462"/>
      <c r="SIJ753" s="462"/>
      <c r="SIK753" s="462"/>
      <c r="SIL753" s="462"/>
      <c r="SIM753" s="462"/>
      <c r="SIN753" s="462"/>
      <c r="SIO753" s="462"/>
      <c r="SIP753" s="462"/>
      <c r="SIQ753" s="462"/>
      <c r="SIR753" s="462"/>
      <c r="SIS753" s="462"/>
      <c r="SIT753" s="462"/>
      <c r="SIU753" s="462"/>
      <c r="SIV753" s="462"/>
      <c r="SIW753" s="462"/>
      <c r="SIX753" s="462"/>
      <c r="SIY753" s="462"/>
      <c r="SIZ753" s="462"/>
      <c r="SJA753" s="462"/>
      <c r="SJB753" s="462"/>
      <c r="SJC753" s="462"/>
      <c r="SJD753" s="462"/>
      <c r="SJE753" s="462"/>
      <c r="SJF753" s="462"/>
      <c r="SJG753" s="462"/>
      <c r="SJH753" s="462"/>
      <c r="SJI753" s="462"/>
      <c r="SJJ753" s="462"/>
      <c r="SJK753" s="462"/>
      <c r="SJL753" s="462"/>
      <c r="SJM753" s="462"/>
      <c r="SJN753" s="462"/>
      <c r="SJO753" s="462"/>
      <c r="SJP753" s="462"/>
      <c r="SJQ753" s="462"/>
      <c r="SJR753" s="462"/>
      <c r="SJS753" s="462"/>
      <c r="SJT753" s="462"/>
      <c r="SJU753" s="462"/>
      <c r="SJV753" s="462"/>
      <c r="SJW753" s="462"/>
      <c r="SJX753" s="462"/>
      <c r="SJY753" s="462"/>
      <c r="SJZ753" s="462"/>
      <c r="SKA753" s="462"/>
      <c r="SKB753" s="462"/>
      <c r="SKC753" s="462"/>
      <c r="SKD753" s="462"/>
      <c r="SKE753" s="462"/>
      <c r="SKF753" s="462"/>
      <c r="SKG753" s="462"/>
      <c r="SKH753" s="462"/>
      <c r="SKI753" s="462"/>
      <c r="SKJ753" s="462"/>
      <c r="SKK753" s="462"/>
      <c r="SKL753" s="462"/>
      <c r="SKM753" s="462"/>
      <c r="SKN753" s="462"/>
      <c r="SKO753" s="462"/>
      <c r="SKP753" s="462"/>
      <c r="SKQ753" s="462"/>
      <c r="SKR753" s="462"/>
      <c r="SKS753" s="462"/>
      <c r="SKT753" s="462"/>
      <c r="SKU753" s="462"/>
      <c r="SKV753" s="462"/>
      <c r="SKW753" s="462"/>
      <c r="SKX753" s="462"/>
      <c r="SKY753" s="462"/>
      <c r="SKZ753" s="462"/>
      <c r="SLA753" s="462"/>
      <c r="SLB753" s="462"/>
      <c r="SLC753" s="462"/>
      <c r="SLD753" s="462"/>
      <c r="SLE753" s="462"/>
      <c r="SLF753" s="462"/>
      <c r="SLG753" s="462"/>
      <c r="SLH753" s="462"/>
      <c r="SLI753" s="462"/>
      <c r="SLJ753" s="462"/>
      <c r="SLK753" s="462"/>
      <c r="SLL753" s="462"/>
      <c r="SLM753" s="462"/>
      <c r="SLN753" s="462"/>
      <c r="SLO753" s="462"/>
      <c r="SLP753" s="462"/>
      <c r="SLQ753" s="462"/>
      <c r="SLR753" s="462"/>
      <c r="SLS753" s="462"/>
      <c r="SLT753" s="462"/>
      <c r="SLU753" s="462"/>
      <c r="SLV753" s="462"/>
      <c r="SLW753" s="462"/>
      <c r="SLX753" s="462"/>
      <c r="SLY753" s="462"/>
      <c r="SLZ753" s="462"/>
      <c r="SMA753" s="462"/>
      <c r="SMB753" s="462"/>
      <c r="SMC753" s="462"/>
      <c r="SMD753" s="462"/>
      <c r="SME753" s="462"/>
      <c r="SMF753" s="462"/>
      <c r="SMG753" s="462"/>
      <c r="SMH753" s="462"/>
      <c r="SMI753" s="462"/>
      <c r="SMJ753" s="462"/>
      <c r="SMK753" s="462"/>
      <c r="SML753" s="462"/>
      <c r="SMM753" s="462"/>
      <c r="SMN753" s="462"/>
      <c r="SMO753" s="462"/>
      <c r="SMP753" s="462"/>
      <c r="SMQ753" s="462"/>
      <c r="SMR753" s="462"/>
      <c r="SMS753" s="462"/>
      <c r="SMT753" s="462"/>
      <c r="SMU753" s="462"/>
      <c r="SMV753" s="462"/>
      <c r="SMW753" s="462"/>
      <c r="SMX753" s="462"/>
      <c r="SMY753" s="462"/>
      <c r="SMZ753" s="462"/>
      <c r="SNA753" s="462"/>
      <c r="SNB753" s="462"/>
      <c r="SNC753" s="462"/>
      <c r="SND753" s="462"/>
      <c r="SNE753" s="462"/>
      <c r="SNF753" s="462"/>
      <c r="SNG753" s="462"/>
      <c r="SNH753" s="462"/>
      <c r="SNI753" s="462"/>
      <c r="SNJ753" s="462"/>
      <c r="SNK753" s="462"/>
      <c r="SNL753" s="462"/>
      <c r="SNM753" s="462"/>
      <c r="SNN753" s="462"/>
      <c r="SNO753" s="462"/>
      <c r="SNP753" s="462"/>
      <c r="SNQ753" s="462"/>
      <c r="SNR753" s="462"/>
      <c r="SNS753" s="462"/>
      <c r="SNT753" s="462"/>
      <c r="SNU753" s="462"/>
      <c r="SNV753" s="462"/>
      <c r="SNW753" s="462"/>
      <c r="SNX753" s="462"/>
      <c r="SNY753" s="462"/>
      <c r="SNZ753" s="462"/>
      <c r="SOA753" s="462"/>
      <c r="SOB753" s="462"/>
      <c r="SOC753" s="462"/>
      <c r="SOD753" s="462"/>
      <c r="SOE753" s="462"/>
      <c r="SOF753" s="462"/>
      <c r="SOG753" s="462"/>
      <c r="SOH753" s="462"/>
      <c r="SOI753" s="462"/>
      <c r="SOJ753" s="462"/>
      <c r="SOK753" s="462"/>
      <c r="SOL753" s="462"/>
      <c r="SOM753" s="462"/>
      <c r="SON753" s="462"/>
      <c r="SOO753" s="462"/>
      <c r="SOP753" s="462"/>
      <c r="SOQ753" s="462"/>
      <c r="SOR753" s="462"/>
      <c r="SOS753" s="462"/>
      <c r="SOT753" s="462"/>
      <c r="SOU753" s="462"/>
      <c r="SOV753" s="462"/>
      <c r="SOW753" s="462"/>
      <c r="SOX753" s="462"/>
      <c r="SOY753" s="462"/>
      <c r="SOZ753" s="462"/>
      <c r="SPA753" s="462"/>
      <c r="SPB753" s="462"/>
      <c r="SPC753" s="462"/>
      <c r="SPD753" s="462"/>
      <c r="SPE753" s="462"/>
      <c r="SPF753" s="462"/>
      <c r="SPG753" s="462"/>
      <c r="SPH753" s="462"/>
      <c r="SPI753" s="462"/>
      <c r="SPJ753" s="462"/>
      <c r="SPK753" s="462"/>
      <c r="SPL753" s="462"/>
      <c r="SPM753" s="462"/>
      <c r="SPN753" s="462"/>
      <c r="SPO753" s="462"/>
      <c r="SPP753" s="462"/>
      <c r="SPQ753" s="462"/>
      <c r="SPR753" s="462"/>
      <c r="SPS753" s="462"/>
      <c r="SPT753" s="462"/>
      <c r="SPU753" s="462"/>
      <c r="SPV753" s="462"/>
      <c r="SPW753" s="462"/>
      <c r="SPX753" s="462"/>
      <c r="SPY753" s="462"/>
      <c r="SPZ753" s="462"/>
      <c r="SQA753" s="462"/>
      <c r="SQB753" s="462"/>
      <c r="SQC753" s="462"/>
      <c r="SQD753" s="462"/>
      <c r="SQE753" s="462"/>
      <c r="SQF753" s="462"/>
      <c r="SQG753" s="462"/>
      <c r="SQH753" s="462"/>
      <c r="SQI753" s="462"/>
      <c r="SQJ753" s="462"/>
      <c r="SQK753" s="462"/>
      <c r="SQL753" s="462"/>
      <c r="SQM753" s="462"/>
      <c r="SQN753" s="462"/>
      <c r="SQO753" s="462"/>
      <c r="SQP753" s="462"/>
      <c r="SQQ753" s="462"/>
      <c r="SQR753" s="462"/>
      <c r="SQS753" s="462"/>
      <c r="SQT753" s="462"/>
      <c r="SQU753" s="462"/>
      <c r="SQV753" s="462"/>
      <c r="SQW753" s="462"/>
      <c r="SQX753" s="462"/>
      <c r="SQY753" s="462"/>
      <c r="SQZ753" s="462"/>
      <c r="SRA753" s="462"/>
      <c r="SRB753" s="462"/>
      <c r="SRC753" s="462"/>
      <c r="SRD753" s="462"/>
      <c r="SRE753" s="462"/>
      <c r="SRF753" s="462"/>
      <c r="SRG753" s="462"/>
      <c r="SRH753" s="462"/>
      <c r="SRI753" s="462"/>
      <c r="SRJ753" s="462"/>
      <c r="SRK753" s="462"/>
      <c r="SRL753" s="462"/>
      <c r="SRM753" s="462"/>
      <c r="SRN753" s="462"/>
      <c r="SRO753" s="462"/>
      <c r="SRP753" s="462"/>
      <c r="SRQ753" s="462"/>
      <c r="SRR753" s="462"/>
      <c r="SRS753" s="462"/>
      <c r="SRT753" s="462"/>
      <c r="SRU753" s="462"/>
      <c r="SRV753" s="462"/>
      <c r="SRW753" s="462"/>
      <c r="SRX753" s="462"/>
      <c r="SRY753" s="462"/>
      <c r="SRZ753" s="462"/>
      <c r="SSA753" s="462"/>
      <c r="SSB753" s="462"/>
      <c r="SSC753" s="462"/>
      <c r="SSD753" s="462"/>
      <c r="SSE753" s="462"/>
      <c r="SSF753" s="462"/>
      <c r="SSG753" s="462"/>
      <c r="SSH753" s="462"/>
      <c r="SSI753" s="462"/>
      <c r="SSJ753" s="462"/>
      <c r="SSK753" s="462"/>
      <c r="SSL753" s="462"/>
      <c r="SSM753" s="462"/>
      <c r="SSN753" s="462"/>
      <c r="SSO753" s="462"/>
      <c r="SSP753" s="462"/>
      <c r="SSQ753" s="462"/>
      <c r="SSR753" s="462"/>
      <c r="SSS753" s="462"/>
      <c r="SST753" s="462"/>
      <c r="SSU753" s="462"/>
      <c r="SSV753" s="462"/>
      <c r="SSW753" s="462"/>
      <c r="SSX753" s="462"/>
      <c r="SSY753" s="462"/>
      <c r="SSZ753" s="462"/>
      <c r="STA753" s="462"/>
      <c r="STB753" s="462"/>
      <c r="STC753" s="462"/>
      <c r="STD753" s="462"/>
      <c r="STE753" s="462"/>
      <c r="STF753" s="462"/>
      <c r="STG753" s="462"/>
      <c r="STH753" s="462"/>
      <c r="STI753" s="462"/>
      <c r="STJ753" s="462"/>
      <c r="STK753" s="462"/>
      <c r="STL753" s="462"/>
      <c r="STM753" s="462"/>
      <c r="STN753" s="462"/>
      <c r="STO753" s="462"/>
      <c r="STP753" s="462"/>
      <c r="STQ753" s="462"/>
      <c r="STR753" s="462"/>
      <c r="STS753" s="462"/>
      <c r="STT753" s="462"/>
      <c r="STU753" s="462"/>
      <c r="STV753" s="462"/>
      <c r="STW753" s="462"/>
      <c r="STX753" s="462"/>
      <c r="STY753" s="462"/>
      <c r="STZ753" s="462"/>
      <c r="SUA753" s="462"/>
      <c r="SUB753" s="462"/>
      <c r="SUC753" s="462"/>
      <c r="SUD753" s="462"/>
      <c r="SUE753" s="462"/>
      <c r="SUF753" s="462"/>
      <c r="SUG753" s="462"/>
      <c r="SUH753" s="462"/>
      <c r="SUI753" s="462"/>
      <c r="SUJ753" s="462"/>
      <c r="SUK753" s="462"/>
      <c r="SUL753" s="462"/>
      <c r="SUM753" s="462"/>
      <c r="SUN753" s="462"/>
      <c r="SUO753" s="462"/>
      <c r="SUP753" s="462"/>
      <c r="SUQ753" s="462"/>
      <c r="SUR753" s="462"/>
      <c r="SUS753" s="462"/>
      <c r="SUT753" s="462"/>
      <c r="SUU753" s="462"/>
      <c r="SUV753" s="462"/>
      <c r="SUW753" s="462"/>
      <c r="SUX753" s="462"/>
      <c r="SUY753" s="462"/>
      <c r="SUZ753" s="462"/>
      <c r="SVA753" s="462"/>
      <c r="SVB753" s="462"/>
      <c r="SVC753" s="462"/>
      <c r="SVD753" s="462"/>
      <c r="SVE753" s="462"/>
      <c r="SVF753" s="462"/>
      <c r="SVG753" s="462"/>
      <c r="SVH753" s="462"/>
      <c r="SVI753" s="462"/>
      <c r="SVJ753" s="462"/>
      <c r="SVK753" s="462"/>
      <c r="SVL753" s="462"/>
      <c r="SVM753" s="462"/>
      <c r="SVN753" s="462"/>
      <c r="SVO753" s="462"/>
      <c r="SVP753" s="462"/>
      <c r="SVQ753" s="462"/>
      <c r="SVR753" s="462"/>
      <c r="SVS753" s="462"/>
      <c r="SVT753" s="462"/>
      <c r="SVU753" s="462"/>
      <c r="SVV753" s="462"/>
      <c r="SVW753" s="462"/>
      <c r="SVX753" s="462"/>
      <c r="SVY753" s="462"/>
      <c r="SVZ753" s="462"/>
      <c r="SWA753" s="462"/>
      <c r="SWB753" s="462"/>
      <c r="SWC753" s="462"/>
      <c r="SWD753" s="462"/>
      <c r="SWE753" s="462"/>
      <c r="SWF753" s="462"/>
      <c r="SWG753" s="462"/>
      <c r="SWH753" s="462"/>
      <c r="SWI753" s="462"/>
      <c r="SWJ753" s="462"/>
      <c r="SWK753" s="462"/>
      <c r="SWL753" s="462"/>
      <c r="SWM753" s="462"/>
      <c r="SWN753" s="462"/>
      <c r="SWO753" s="462"/>
      <c r="SWP753" s="462"/>
      <c r="SWQ753" s="462"/>
      <c r="SWR753" s="462"/>
      <c r="SWS753" s="462"/>
      <c r="SWT753" s="462"/>
      <c r="SWU753" s="462"/>
      <c r="SWV753" s="462"/>
      <c r="SWW753" s="462"/>
      <c r="SWX753" s="462"/>
      <c r="SWY753" s="462"/>
      <c r="SWZ753" s="462"/>
      <c r="SXA753" s="462"/>
      <c r="SXB753" s="462"/>
      <c r="SXC753" s="462"/>
      <c r="SXD753" s="462"/>
      <c r="SXE753" s="462"/>
      <c r="SXF753" s="462"/>
      <c r="SXG753" s="462"/>
      <c r="SXH753" s="462"/>
      <c r="SXI753" s="462"/>
      <c r="SXJ753" s="462"/>
      <c r="SXK753" s="462"/>
      <c r="SXL753" s="462"/>
      <c r="SXM753" s="462"/>
      <c r="SXN753" s="462"/>
      <c r="SXO753" s="462"/>
      <c r="SXP753" s="462"/>
      <c r="SXQ753" s="462"/>
      <c r="SXR753" s="462"/>
      <c r="SXS753" s="462"/>
      <c r="SXT753" s="462"/>
      <c r="SXU753" s="462"/>
      <c r="SXV753" s="462"/>
      <c r="SXW753" s="462"/>
      <c r="SXX753" s="462"/>
      <c r="SXY753" s="462"/>
      <c r="SXZ753" s="462"/>
      <c r="SYA753" s="462"/>
      <c r="SYB753" s="462"/>
      <c r="SYC753" s="462"/>
      <c r="SYD753" s="462"/>
      <c r="SYE753" s="462"/>
      <c r="SYF753" s="462"/>
      <c r="SYG753" s="462"/>
      <c r="SYH753" s="462"/>
      <c r="SYI753" s="462"/>
      <c r="SYJ753" s="462"/>
      <c r="SYK753" s="462"/>
      <c r="SYL753" s="462"/>
      <c r="SYM753" s="462"/>
      <c r="SYN753" s="462"/>
      <c r="SYO753" s="462"/>
      <c r="SYP753" s="462"/>
      <c r="SYQ753" s="462"/>
      <c r="SYR753" s="462"/>
      <c r="SYS753" s="462"/>
      <c r="SYT753" s="462"/>
      <c r="SYU753" s="462"/>
      <c r="SYV753" s="462"/>
      <c r="SYW753" s="462"/>
      <c r="SYX753" s="462"/>
      <c r="SYY753" s="462"/>
      <c r="SYZ753" s="462"/>
      <c r="SZA753" s="462"/>
      <c r="SZB753" s="462"/>
      <c r="SZC753" s="462"/>
      <c r="SZD753" s="462"/>
      <c r="SZE753" s="462"/>
      <c r="SZF753" s="462"/>
      <c r="SZG753" s="462"/>
      <c r="SZH753" s="462"/>
      <c r="SZI753" s="462"/>
      <c r="SZJ753" s="462"/>
      <c r="SZK753" s="462"/>
      <c r="SZL753" s="462"/>
      <c r="SZM753" s="462"/>
      <c r="SZN753" s="462"/>
      <c r="SZO753" s="462"/>
      <c r="SZP753" s="462"/>
      <c r="SZQ753" s="462"/>
      <c r="SZR753" s="462"/>
      <c r="SZS753" s="462"/>
      <c r="SZT753" s="462"/>
      <c r="SZU753" s="462"/>
      <c r="SZV753" s="462"/>
      <c r="SZW753" s="462"/>
      <c r="SZX753" s="462"/>
      <c r="SZY753" s="462"/>
      <c r="SZZ753" s="462"/>
      <c r="TAA753" s="462"/>
      <c r="TAB753" s="462"/>
      <c r="TAC753" s="462"/>
      <c r="TAD753" s="462"/>
      <c r="TAE753" s="462"/>
      <c r="TAF753" s="462"/>
      <c r="TAG753" s="462"/>
      <c r="TAH753" s="462"/>
      <c r="TAI753" s="462"/>
      <c r="TAJ753" s="462"/>
      <c r="TAK753" s="462"/>
      <c r="TAL753" s="462"/>
      <c r="TAM753" s="462"/>
      <c r="TAN753" s="462"/>
      <c r="TAO753" s="462"/>
      <c r="TAP753" s="462"/>
      <c r="TAQ753" s="462"/>
      <c r="TAR753" s="462"/>
      <c r="TAS753" s="462"/>
      <c r="TAT753" s="462"/>
      <c r="TAU753" s="462"/>
      <c r="TAV753" s="462"/>
      <c r="TAW753" s="462"/>
      <c r="TAX753" s="462"/>
      <c r="TAY753" s="462"/>
      <c r="TAZ753" s="462"/>
      <c r="TBA753" s="462"/>
      <c r="TBB753" s="462"/>
      <c r="TBC753" s="462"/>
      <c r="TBD753" s="462"/>
      <c r="TBE753" s="462"/>
      <c r="TBF753" s="462"/>
      <c r="TBG753" s="462"/>
      <c r="TBH753" s="462"/>
      <c r="TBI753" s="462"/>
      <c r="TBJ753" s="462"/>
      <c r="TBK753" s="462"/>
      <c r="TBL753" s="462"/>
      <c r="TBM753" s="462"/>
      <c r="TBN753" s="462"/>
      <c r="TBO753" s="462"/>
      <c r="TBP753" s="462"/>
      <c r="TBQ753" s="462"/>
      <c r="TBR753" s="462"/>
      <c r="TBS753" s="462"/>
      <c r="TBT753" s="462"/>
      <c r="TBU753" s="462"/>
      <c r="TBV753" s="462"/>
      <c r="TBW753" s="462"/>
      <c r="TBX753" s="462"/>
      <c r="TBY753" s="462"/>
      <c r="TBZ753" s="462"/>
      <c r="TCA753" s="462"/>
      <c r="TCB753" s="462"/>
      <c r="TCC753" s="462"/>
      <c r="TCD753" s="462"/>
      <c r="TCE753" s="462"/>
      <c r="TCF753" s="462"/>
      <c r="TCG753" s="462"/>
      <c r="TCH753" s="462"/>
      <c r="TCI753" s="462"/>
      <c r="TCJ753" s="462"/>
      <c r="TCK753" s="462"/>
      <c r="TCL753" s="462"/>
      <c r="TCM753" s="462"/>
      <c r="TCN753" s="462"/>
      <c r="TCO753" s="462"/>
      <c r="TCP753" s="462"/>
      <c r="TCQ753" s="462"/>
      <c r="TCR753" s="462"/>
      <c r="TCS753" s="462"/>
      <c r="TCT753" s="462"/>
      <c r="TCU753" s="462"/>
      <c r="TCV753" s="462"/>
      <c r="TCW753" s="462"/>
      <c r="TCX753" s="462"/>
      <c r="TCY753" s="462"/>
      <c r="TCZ753" s="462"/>
      <c r="TDA753" s="462"/>
      <c r="TDB753" s="462"/>
      <c r="TDC753" s="462"/>
      <c r="TDD753" s="462"/>
      <c r="TDE753" s="462"/>
      <c r="TDF753" s="462"/>
      <c r="TDG753" s="462"/>
      <c r="TDH753" s="462"/>
      <c r="TDI753" s="462"/>
      <c r="TDJ753" s="462"/>
      <c r="TDK753" s="462"/>
      <c r="TDL753" s="462"/>
      <c r="TDM753" s="462"/>
      <c r="TDN753" s="462"/>
      <c r="TDO753" s="462"/>
      <c r="TDP753" s="462"/>
      <c r="TDQ753" s="462"/>
      <c r="TDR753" s="462"/>
      <c r="TDS753" s="462"/>
      <c r="TDT753" s="462"/>
      <c r="TDU753" s="462"/>
      <c r="TDV753" s="462"/>
      <c r="TDW753" s="462"/>
      <c r="TDX753" s="462"/>
      <c r="TDY753" s="462"/>
      <c r="TDZ753" s="462"/>
      <c r="TEA753" s="462"/>
      <c r="TEB753" s="462"/>
      <c r="TEC753" s="462"/>
      <c r="TED753" s="462"/>
      <c r="TEE753" s="462"/>
      <c r="TEF753" s="462"/>
      <c r="TEG753" s="462"/>
      <c r="TEH753" s="462"/>
      <c r="TEI753" s="462"/>
      <c r="TEJ753" s="462"/>
      <c r="TEK753" s="462"/>
      <c r="TEL753" s="462"/>
      <c r="TEM753" s="462"/>
      <c r="TEN753" s="462"/>
      <c r="TEO753" s="462"/>
      <c r="TEP753" s="462"/>
      <c r="TEQ753" s="462"/>
      <c r="TER753" s="462"/>
      <c r="TES753" s="462"/>
      <c r="TET753" s="462"/>
      <c r="TEU753" s="462"/>
      <c r="TEV753" s="462"/>
      <c r="TEW753" s="462"/>
      <c r="TEX753" s="462"/>
      <c r="TEY753" s="462"/>
      <c r="TEZ753" s="462"/>
      <c r="TFA753" s="462"/>
      <c r="TFB753" s="462"/>
      <c r="TFC753" s="462"/>
      <c r="TFD753" s="462"/>
      <c r="TFE753" s="462"/>
      <c r="TFF753" s="462"/>
      <c r="TFG753" s="462"/>
      <c r="TFH753" s="462"/>
      <c r="TFI753" s="462"/>
      <c r="TFJ753" s="462"/>
      <c r="TFK753" s="462"/>
      <c r="TFL753" s="462"/>
      <c r="TFM753" s="462"/>
      <c r="TFN753" s="462"/>
      <c r="TFO753" s="462"/>
      <c r="TFP753" s="462"/>
      <c r="TFQ753" s="462"/>
      <c r="TFR753" s="462"/>
      <c r="TFS753" s="462"/>
      <c r="TFT753" s="462"/>
      <c r="TFU753" s="462"/>
      <c r="TFV753" s="462"/>
      <c r="TFW753" s="462"/>
      <c r="TFX753" s="462"/>
      <c r="TFY753" s="462"/>
      <c r="TFZ753" s="462"/>
      <c r="TGA753" s="462"/>
      <c r="TGB753" s="462"/>
      <c r="TGC753" s="462"/>
      <c r="TGD753" s="462"/>
      <c r="TGE753" s="462"/>
      <c r="TGF753" s="462"/>
      <c r="TGG753" s="462"/>
      <c r="TGH753" s="462"/>
      <c r="TGI753" s="462"/>
      <c r="TGJ753" s="462"/>
      <c r="TGK753" s="462"/>
      <c r="TGL753" s="462"/>
      <c r="TGM753" s="462"/>
      <c r="TGN753" s="462"/>
      <c r="TGO753" s="462"/>
      <c r="TGP753" s="462"/>
      <c r="TGQ753" s="462"/>
      <c r="TGR753" s="462"/>
      <c r="TGS753" s="462"/>
      <c r="TGT753" s="462"/>
      <c r="TGU753" s="462"/>
      <c r="TGV753" s="462"/>
      <c r="TGW753" s="462"/>
      <c r="TGX753" s="462"/>
      <c r="TGY753" s="462"/>
      <c r="TGZ753" s="462"/>
      <c r="THA753" s="462"/>
      <c r="THB753" s="462"/>
      <c r="THC753" s="462"/>
      <c r="THD753" s="462"/>
      <c r="THE753" s="462"/>
      <c r="THF753" s="462"/>
      <c r="THG753" s="462"/>
      <c r="THH753" s="462"/>
      <c r="THI753" s="462"/>
      <c r="THJ753" s="462"/>
      <c r="THK753" s="462"/>
      <c r="THL753" s="462"/>
      <c r="THM753" s="462"/>
      <c r="THN753" s="462"/>
      <c r="THO753" s="462"/>
      <c r="THP753" s="462"/>
      <c r="THQ753" s="462"/>
      <c r="THR753" s="462"/>
      <c r="THS753" s="462"/>
      <c r="THT753" s="462"/>
      <c r="THU753" s="462"/>
      <c r="THV753" s="462"/>
      <c r="THW753" s="462"/>
      <c r="THX753" s="462"/>
      <c r="THY753" s="462"/>
      <c r="THZ753" s="462"/>
      <c r="TIA753" s="462"/>
      <c r="TIB753" s="462"/>
      <c r="TIC753" s="462"/>
      <c r="TID753" s="462"/>
      <c r="TIE753" s="462"/>
      <c r="TIF753" s="462"/>
      <c r="TIG753" s="462"/>
      <c r="TIH753" s="462"/>
      <c r="TII753" s="462"/>
      <c r="TIJ753" s="462"/>
      <c r="TIK753" s="462"/>
      <c r="TIL753" s="462"/>
      <c r="TIM753" s="462"/>
      <c r="TIN753" s="462"/>
      <c r="TIO753" s="462"/>
      <c r="TIP753" s="462"/>
      <c r="TIQ753" s="462"/>
      <c r="TIR753" s="462"/>
      <c r="TIS753" s="462"/>
      <c r="TIT753" s="462"/>
      <c r="TIU753" s="462"/>
      <c r="TIV753" s="462"/>
      <c r="TIW753" s="462"/>
      <c r="TIX753" s="462"/>
      <c r="TIY753" s="462"/>
      <c r="TIZ753" s="462"/>
      <c r="TJA753" s="462"/>
      <c r="TJB753" s="462"/>
      <c r="TJC753" s="462"/>
      <c r="TJD753" s="462"/>
      <c r="TJE753" s="462"/>
      <c r="TJF753" s="462"/>
      <c r="TJG753" s="462"/>
      <c r="TJH753" s="462"/>
      <c r="TJI753" s="462"/>
      <c r="TJJ753" s="462"/>
      <c r="TJK753" s="462"/>
      <c r="TJL753" s="462"/>
      <c r="TJM753" s="462"/>
      <c r="TJN753" s="462"/>
      <c r="TJO753" s="462"/>
      <c r="TJP753" s="462"/>
      <c r="TJQ753" s="462"/>
      <c r="TJR753" s="462"/>
      <c r="TJS753" s="462"/>
      <c r="TJT753" s="462"/>
      <c r="TJU753" s="462"/>
      <c r="TJV753" s="462"/>
      <c r="TJW753" s="462"/>
      <c r="TJX753" s="462"/>
      <c r="TJY753" s="462"/>
      <c r="TJZ753" s="462"/>
      <c r="TKA753" s="462"/>
      <c r="TKB753" s="462"/>
      <c r="TKC753" s="462"/>
      <c r="TKD753" s="462"/>
      <c r="TKE753" s="462"/>
      <c r="TKF753" s="462"/>
      <c r="TKG753" s="462"/>
      <c r="TKH753" s="462"/>
      <c r="TKI753" s="462"/>
      <c r="TKJ753" s="462"/>
      <c r="TKK753" s="462"/>
      <c r="TKL753" s="462"/>
      <c r="TKM753" s="462"/>
      <c r="TKN753" s="462"/>
      <c r="TKO753" s="462"/>
      <c r="TKP753" s="462"/>
      <c r="TKQ753" s="462"/>
      <c r="TKR753" s="462"/>
      <c r="TKS753" s="462"/>
      <c r="TKT753" s="462"/>
      <c r="TKU753" s="462"/>
      <c r="TKV753" s="462"/>
      <c r="TKW753" s="462"/>
      <c r="TKX753" s="462"/>
      <c r="TKY753" s="462"/>
      <c r="TKZ753" s="462"/>
      <c r="TLA753" s="462"/>
      <c r="TLB753" s="462"/>
      <c r="TLC753" s="462"/>
      <c r="TLD753" s="462"/>
      <c r="TLE753" s="462"/>
      <c r="TLF753" s="462"/>
      <c r="TLG753" s="462"/>
      <c r="TLH753" s="462"/>
      <c r="TLI753" s="462"/>
      <c r="TLJ753" s="462"/>
      <c r="TLK753" s="462"/>
      <c r="TLL753" s="462"/>
      <c r="TLM753" s="462"/>
      <c r="TLN753" s="462"/>
      <c r="TLO753" s="462"/>
      <c r="TLP753" s="462"/>
      <c r="TLQ753" s="462"/>
      <c r="TLR753" s="462"/>
      <c r="TLS753" s="462"/>
      <c r="TLT753" s="462"/>
      <c r="TLU753" s="462"/>
      <c r="TLV753" s="462"/>
      <c r="TLW753" s="462"/>
      <c r="TLX753" s="462"/>
      <c r="TLY753" s="462"/>
      <c r="TLZ753" s="462"/>
      <c r="TMA753" s="462"/>
      <c r="TMB753" s="462"/>
      <c r="TMC753" s="462"/>
      <c r="TMD753" s="462"/>
      <c r="TME753" s="462"/>
      <c r="TMF753" s="462"/>
      <c r="TMG753" s="462"/>
      <c r="TMH753" s="462"/>
      <c r="TMI753" s="462"/>
      <c r="TMJ753" s="462"/>
      <c r="TMK753" s="462"/>
      <c r="TML753" s="462"/>
      <c r="TMM753" s="462"/>
      <c r="TMN753" s="462"/>
      <c r="TMO753" s="462"/>
      <c r="TMP753" s="462"/>
      <c r="TMQ753" s="462"/>
      <c r="TMR753" s="462"/>
      <c r="TMS753" s="462"/>
      <c r="TMT753" s="462"/>
      <c r="TMU753" s="462"/>
      <c r="TMV753" s="462"/>
      <c r="TMW753" s="462"/>
      <c r="TMX753" s="462"/>
      <c r="TMY753" s="462"/>
      <c r="TMZ753" s="462"/>
      <c r="TNA753" s="462"/>
      <c r="TNB753" s="462"/>
      <c r="TNC753" s="462"/>
      <c r="TND753" s="462"/>
      <c r="TNE753" s="462"/>
      <c r="TNF753" s="462"/>
      <c r="TNG753" s="462"/>
      <c r="TNH753" s="462"/>
      <c r="TNI753" s="462"/>
      <c r="TNJ753" s="462"/>
      <c r="TNK753" s="462"/>
      <c r="TNL753" s="462"/>
      <c r="TNM753" s="462"/>
      <c r="TNN753" s="462"/>
      <c r="TNO753" s="462"/>
      <c r="TNP753" s="462"/>
      <c r="TNQ753" s="462"/>
      <c r="TNR753" s="462"/>
      <c r="TNS753" s="462"/>
      <c r="TNT753" s="462"/>
      <c r="TNU753" s="462"/>
      <c r="TNV753" s="462"/>
      <c r="TNW753" s="462"/>
      <c r="TNX753" s="462"/>
      <c r="TNY753" s="462"/>
      <c r="TNZ753" s="462"/>
      <c r="TOA753" s="462"/>
      <c r="TOB753" s="462"/>
      <c r="TOC753" s="462"/>
      <c r="TOD753" s="462"/>
      <c r="TOE753" s="462"/>
      <c r="TOF753" s="462"/>
      <c r="TOG753" s="462"/>
      <c r="TOH753" s="462"/>
      <c r="TOI753" s="462"/>
      <c r="TOJ753" s="462"/>
      <c r="TOK753" s="462"/>
      <c r="TOL753" s="462"/>
      <c r="TOM753" s="462"/>
      <c r="TON753" s="462"/>
      <c r="TOO753" s="462"/>
      <c r="TOP753" s="462"/>
      <c r="TOQ753" s="462"/>
      <c r="TOR753" s="462"/>
      <c r="TOS753" s="462"/>
      <c r="TOT753" s="462"/>
      <c r="TOU753" s="462"/>
      <c r="TOV753" s="462"/>
      <c r="TOW753" s="462"/>
      <c r="TOX753" s="462"/>
      <c r="TOY753" s="462"/>
      <c r="TOZ753" s="462"/>
      <c r="TPA753" s="462"/>
      <c r="TPB753" s="462"/>
      <c r="TPC753" s="462"/>
      <c r="TPD753" s="462"/>
      <c r="TPE753" s="462"/>
      <c r="TPF753" s="462"/>
      <c r="TPG753" s="462"/>
      <c r="TPH753" s="462"/>
      <c r="TPI753" s="462"/>
      <c r="TPJ753" s="462"/>
      <c r="TPK753" s="462"/>
      <c r="TPL753" s="462"/>
      <c r="TPM753" s="462"/>
      <c r="TPN753" s="462"/>
      <c r="TPO753" s="462"/>
      <c r="TPP753" s="462"/>
      <c r="TPQ753" s="462"/>
      <c r="TPR753" s="462"/>
      <c r="TPS753" s="462"/>
      <c r="TPT753" s="462"/>
      <c r="TPU753" s="462"/>
      <c r="TPV753" s="462"/>
      <c r="TPW753" s="462"/>
      <c r="TPX753" s="462"/>
      <c r="TPY753" s="462"/>
      <c r="TPZ753" s="462"/>
      <c r="TQA753" s="462"/>
      <c r="TQB753" s="462"/>
      <c r="TQC753" s="462"/>
      <c r="TQD753" s="462"/>
      <c r="TQE753" s="462"/>
      <c r="TQF753" s="462"/>
      <c r="TQG753" s="462"/>
      <c r="TQH753" s="462"/>
      <c r="TQI753" s="462"/>
      <c r="TQJ753" s="462"/>
      <c r="TQK753" s="462"/>
      <c r="TQL753" s="462"/>
      <c r="TQM753" s="462"/>
      <c r="TQN753" s="462"/>
      <c r="TQO753" s="462"/>
      <c r="TQP753" s="462"/>
      <c r="TQQ753" s="462"/>
      <c r="TQR753" s="462"/>
      <c r="TQS753" s="462"/>
      <c r="TQT753" s="462"/>
      <c r="TQU753" s="462"/>
      <c r="TQV753" s="462"/>
      <c r="TQW753" s="462"/>
      <c r="TQX753" s="462"/>
      <c r="TQY753" s="462"/>
      <c r="TQZ753" s="462"/>
      <c r="TRA753" s="462"/>
      <c r="TRB753" s="462"/>
      <c r="TRC753" s="462"/>
      <c r="TRD753" s="462"/>
      <c r="TRE753" s="462"/>
      <c r="TRF753" s="462"/>
      <c r="TRG753" s="462"/>
      <c r="TRH753" s="462"/>
      <c r="TRI753" s="462"/>
      <c r="TRJ753" s="462"/>
      <c r="TRK753" s="462"/>
      <c r="TRL753" s="462"/>
      <c r="TRM753" s="462"/>
      <c r="TRN753" s="462"/>
      <c r="TRO753" s="462"/>
      <c r="TRP753" s="462"/>
      <c r="TRQ753" s="462"/>
      <c r="TRR753" s="462"/>
      <c r="TRS753" s="462"/>
      <c r="TRT753" s="462"/>
      <c r="TRU753" s="462"/>
      <c r="TRV753" s="462"/>
      <c r="TRW753" s="462"/>
      <c r="TRX753" s="462"/>
      <c r="TRY753" s="462"/>
      <c r="TRZ753" s="462"/>
      <c r="TSA753" s="462"/>
      <c r="TSB753" s="462"/>
      <c r="TSC753" s="462"/>
      <c r="TSD753" s="462"/>
      <c r="TSE753" s="462"/>
      <c r="TSF753" s="462"/>
      <c r="TSG753" s="462"/>
      <c r="TSH753" s="462"/>
      <c r="TSI753" s="462"/>
      <c r="TSJ753" s="462"/>
      <c r="TSK753" s="462"/>
      <c r="TSL753" s="462"/>
      <c r="TSM753" s="462"/>
      <c r="TSN753" s="462"/>
      <c r="TSO753" s="462"/>
      <c r="TSP753" s="462"/>
      <c r="TSQ753" s="462"/>
      <c r="TSR753" s="462"/>
      <c r="TSS753" s="462"/>
      <c r="TST753" s="462"/>
      <c r="TSU753" s="462"/>
      <c r="TSV753" s="462"/>
      <c r="TSW753" s="462"/>
      <c r="TSX753" s="462"/>
      <c r="TSY753" s="462"/>
      <c r="TSZ753" s="462"/>
      <c r="TTA753" s="462"/>
      <c r="TTB753" s="462"/>
      <c r="TTC753" s="462"/>
      <c r="TTD753" s="462"/>
      <c r="TTE753" s="462"/>
      <c r="TTF753" s="462"/>
      <c r="TTG753" s="462"/>
      <c r="TTH753" s="462"/>
      <c r="TTI753" s="462"/>
      <c r="TTJ753" s="462"/>
      <c r="TTK753" s="462"/>
      <c r="TTL753" s="462"/>
      <c r="TTM753" s="462"/>
      <c r="TTN753" s="462"/>
      <c r="TTO753" s="462"/>
      <c r="TTP753" s="462"/>
      <c r="TTQ753" s="462"/>
      <c r="TTR753" s="462"/>
      <c r="TTS753" s="462"/>
      <c r="TTT753" s="462"/>
      <c r="TTU753" s="462"/>
      <c r="TTV753" s="462"/>
      <c r="TTW753" s="462"/>
      <c r="TTX753" s="462"/>
      <c r="TTY753" s="462"/>
      <c r="TTZ753" s="462"/>
      <c r="TUA753" s="462"/>
      <c r="TUB753" s="462"/>
      <c r="TUC753" s="462"/>
      <c r="TUD753" s="462"/>
      <c r="TUE753" s="462"/>
      <c r="TUF753" s="462"/>
      <c r="TUG753" s="462"/>
      <c r="TUH753" s="462"/>
      <c r="TUI753" s="462"/>
      <c r="TUJ753" s="462"/>
      <c r="TUK753" s="462"/>
      <c r="TUL753" s="462"/>
      <c r="TUM753" s="462"/>
      <c r="TUN753" s="462"/>
      <c r="TUO753" s="462"/>
      <c r="TUP753" s="462"/>
      <c r="TUQ753" s="462"/>
      <c r="TUR753" s="462"/>
      <c r="TUS753" s="462"/>
      <c r="TUT753" s="462"/>
      <c r="TUU753" s="462"/>
      <c r="TUV753" s="462"/>
      <c r="TUW753" s="462"/>
      <c r="TUX753" s="462"/>
      <c r="TUY753" s="462"/>
      <c r="TUZ753" s="462"/>
      <c r="TVA753" s="462"/>
      <c r="TVB753" s="462"/>
      <c r="TVC753" s="462"/>
      <c r="TVD753" s="462"/>
      <c r="TVE753" s="462"/>
      <c r="TVF753" s="462"/>
      <c r="TVG753" s="462"/>
      <c r="TVH753" s="462"/>
      <c r="TVI753" s="462"/>
      <c r="TVJ753" s="462"/>
      <c r="TVK753" s="462"/>
      <c r="TVL753" s="462"/>
      <c r="TVM753" s="462"/>
      <c r="TVN753" s="462"/>
      <c r="TVO753" s="462"/>
      <c r="TVP753" s="462"/>
      <c r="TVQ753" s="462"/>
      <c r="TVR753" s="462"/>
      <c r="TVS753" s="462"/>
      <c r="TVT753" s="462"/>
      <c r="TVU753" s="462"/>
      <c r="TVV753" s="462"/>
      <c r="TVW753" s="462"/>
      <c r="TVX753" s="462"/>
      <c r="TVY753" s="462"/>
      <c r="TVZ753" s="462"/>
      <c r="TWA753" s="462"/>
      <c r="TWB753" s="462"/>
      <c r="TWC753" s="462"/>
      <c r="TWD753" s="462"/>
      <c r="TWE753" s="462"/>
      <c r="TWF753" s="462"/>
      <c r="TWG753" s="462"/>
      <c r="TWH753" s="462"/>
      <c r="TWI753" s="462"/>
      <c r="TWJ753" s="462"/>
      <c r="TWK753" s="462"/>
      <c r="TWL753" s="462"/>
      <c r="TWM753" s="462"/>
      <c r="TWN753" s="462"/>
      <c r="TWO753" s="462"/>
      <c r="TWP753" s="462"/>
      <c r="TWQ753" s="462"/>
      <c r="TWR753" s="462"/>
      <c r="TWS753" s="462"/>
      <c r="TWT753" s="462"/>
      <c r="TWU753" s="462"/>
      <c r="TWV753" s="462"/>
      <c r="TWW753" s="462"/>
      <c r="TWX753" s="462"/>
      <c r="TWY753" s="462"/>
      <c r="TWZ753" s="462"/>
      <c r="TXA753" s="462"/>
      <c r="TXB753" s="462"/>
      <c r="TXC753" s="462"/>
      <c r="TXD753" s="462"/>
      <c r="TXE753" s="462"/>
      <c r="TXF753" s="462"/>
      <c r="TXG753" s="462"/>
      <c r="TXH753" s="462"/>
      <c r="TXI753" s="462"/>
      <c r="TXJ753" s="462"/>
      <c r="TXK753" s="462"/>
      <c r="TXL753" s="462"/>
      <c r="TXM753" s="462"/>
      <c r="TXN753" s="462"/>
      <c r="TXO753" s="462"/>
      <c r="TXP753" s="462"/>
      <c r="TXQ753" s="462"/>
      <c r="TXR753" s="462"/>
      <c r="TXS753" s="462"/>
      <c r="TXT753" s="462"/>
      <c r="TXU753" s="462"/>
      <c r="TXV753" s="462"/>
      <c r="TXW753" s="462"/>
      <c r="TXX753" s="462"/>
      <c r="TXY753" s="462"/>
      <c r="TXZ753" s="462"/>
      <c r="TYA753" s="462"/>
      <c r="TYB753" s="462"/>
      <c r="TYC753" s="462"/>
      <c r="TYD753" s="462"/>
      <c r="TYE753" s="462"/>
      <c r="TYF753" s="462"/>
      <c r="TYG753" s="462"/>
      <c r="TYH753" s="462"/>
      <c r="TYI753" s="462"/>
      <c r="TYJ753" s="462"/>
      <c r="TYK753" s="462"/>
      <c r="TYL753" s="462"/>
      <c r="TYM753" s="462"/>
      <c r="TYN753" s="462"/>
      <c r="TYO753" s="462"/>
      <c r="TYP753" s="462"/>
      <c r="TYQ753" s="462"/>
      <c r="TYR753" s="462"/>
      <c r="TYS753" s="462"/>
      <c r="TYT753" s="462"/>
      <c r="TYU753" s="462"/>
      <c r="TYV753" s="462"/>
      <c r="TYW753" s="462"/>
      <c r="TYX753" s="462"/>
      <c r="TYY753" s="462"/>
      <c r="TYZ753" s="462"/>
      <c r="TZA753" s="462"/>
      <c r="TZB753" s="462"/>
      <c r="TZC753" s="462"/>
      <c r="TZD753" s="462"/>
      <c r="TZE753" s="462"/>
      <c r="TZF753" s="462"/>
      <c r="TZG753" s="462"/>
      <c r="TZH753" s="462"/>
      <c r="TZI753" s="462"/>
      <c r="TZJ753" s="462"/>
      <c r="TZK753" s="462"/>
      <c r="TZL753" s="462"/>
      <c r="TZM753" s="462"/>
      <c r="TZN753" s="462"/>
      <c r="TZO753" s="462"/>
      <c r="TZP753" s="462"/>
      <c r="TZQ753" s="462"/>
      <c r="TZR753" s="462"/>
      <c r="TZS753" s="462"/>
      <c r="TZT753" s="462"/>
      <c r="TZU753" s="462"/>
      <c r="TZV753" s="462"/>
      <c r="TZW753" s="462"/>
      <c r="TZX753" s="462"/>
      <c r="TZY753" s="462"/>
      <c r="TZZ753" s="462"/>
      <c r="UAA753" s="462"/>
      <c r="UAB753" s="462"/>
      <c r="UAC753" s="462"/>
      <c r="UAD753" s="462"/>
      <c r="UAE753" s="462"/>
      <c r="UAF753" s="462"/>
      <c r="UAG753" s="462"/>
      <c r="UAH753" s="462"/>
      <c r="UAI753" s="462"/>
      <c r="UAJ753" s="462"/>
      <c r="UAK753" s="462"/>
      <c r="UAL753" s="462"/>
      <c r="UAM753" s="462"/>
      <c r="UAN753" s="462"/>
      <c r="UAO753" s="462"/>
      <c r="UAP753" s="462"/>
      <c r="UAQ753" s="462"/>
      <c r="UAR753" s="462"/>
      <c r="UAS753" s="462"/>
      <c r="UAT753" s="462"/>
      <c r="UAU753" s="462"/>
      <c r="UAV753" s="462"/>
      <c r="UAW753" s="462"/>
      <c r="UAX753" s="462"/>
      <c r="UAY753" s="462"/>
      <c r="UAZ753" s="462"/>
      <c r="UBA753" s="462"/>
      <c r="UBB753" s="462"/>
      <c r="UBC753" s="462"/>
      <c r="UBD753" s="462"/>
      <c r="UBE753" s="462"/>
      <c r="UBF753" s="462"/>
      <c r="UBG753" s="462"/>
      <c r="UBH753" s="462"/>
      <c r="UBI753" s="462"/>
      <c r="UBJ753" s="462"/>
      <c r="UBK753" s="462"/>
      <c r="UBL753" s="462"/>
      <c r="UBM753" s="462"/>
      <c r="UBN753" s="462"/>
      <c r="UBO753" s="462"/>
      <c r="UBP753" s="462"/>
      <c r="UBQ753" s="462"/>
      <c r="UBR753" s="462"/>
      <c r="UBS753" s="462"/>
      <c r="UBT753" s="462"/>
      <c r="UBU753" s="462"/>
      <c r="UBV753" s="462"/>
      <c r="UBW753" s="462"/>
      <c r="UBX753" s="462"/>
      <c r="UBY753" s="462"/>
      <c r="UBZ753" s="462"/>
      <c r="UCA753" s="462"/>
      <c r="UCB753" s="462"/>
      <c r="UCC753" s="462"/>
      <c r="UCD753" s="462"/>
      <c r="UCE753" s="462"/>
      <c r="UCF753" s="462"/>
      <c r="UCG753" s="462"/>
      <c r="UCH753" s="462"/>
      <c r="UCI753" s="462"/>
      <c r="UCJ753" s="462"/>
      <c r="UCK753" s="462"/>
      <c r="UCL753" s="462"/>
      <c r="UCM753" s="462"/>
      <c r="UCN753" s="462"/>
      <c r="UCO753" s="462"/>
      <c r="UCP753" s="462"/>
      <c r="UCQ753" s="462"/>
      <c r="UCR753" s="462"/>
      <c r="UCS753" s="462"/>
      <c r="UCT753" s="462"/>
      <c r="UCU753" s="462"/>
      <c r="UCV753" s="462"/>
      <c r="UCW753" s="462"/>
      <c r="UCX753" s="462"/>
      <c r="UCY753" s="462"/>
      <c r="UCZ753" s="462"/>
      <c r="UDA753" s="462"/>
      <c r="UDB753" s="462"/>
      <c r="UDC753" s="462"/>
      <c r="UDD753" s="462"/>
      <c r="UDE753" s="462"/>
      <c r="UDF753" s="462"/>
      <c r="UDG753" s="462"/>
      <c r="UDH753" s="462"/>
      <c r="UDI753" s="462"/>
      <c r="UDJ753" s="462"/>
      <c r="UDK753" s="462"/>
      <c r="UDL753" s="462"/>
      <c r="UDM753" s="462"/>
      <c r="UDN753" s="462"/>
      <c r="UDO753" s="462"/>
      <c r="UDP753" s="462"/>
      <c r="UDQ753" s="462"/>
      <c r="UDR753" s="462"/>
      <c r="UDS753" s="462"/>
      <c r="UDT753" s="462"/>
      <c r="UDU753" s="462"/>
      <c r="UDV753" s="462"/>
      <c r="UDW753" s="462"/>
      <c r="UDX753" s="462"/>
      <c r="UDY753" s="462"/>
      <c r="UDZ753" s="462"/>
      <c r="UEA753" s="462"/>
      <c r="UEB753" s="462"/>
      <c r="UEC753" s="462"/>
      <c r="UED753" s="462"/>
      <c r="UEE753" s="462"/>
      <c r="UEF753" s="462"/>
      <c r="UEG753" s="462"/>
      <c r="UEH753" s="462"/>
      <c r="UEI753" s="462"/>
      <c r="UEJ753" s="462"/>
      <c r="UEK753" s="462"/>
      <c r="UEL753" s="462"/>
      <c r="UEM753" s="462"/>
      <c r="UEN753" s="462"/>
      <c r="UEO753" s="462"/>
      <c r="UEP753" s="462"/>
      <c r="UEQ753" s="462"/>
      <c r="UER753" s="462"/>
      <c r="UES753" s="462"/>
      <c r="UET753" s="462"/>
      <c r="UEU753" s="462"/>
      <c r="UEV753" s="462"/>
      <c r="UEW753" s="462"/>
      <c r="UEX753" s="462"/>
      <c r="UEY753" s="462"/>
      <c r="UEZ753" s="462"/>
      <c r="UFA753" s="462"/>
      <c r="UFB753" s="462"/>
      <c r="UFC753" s="462"/>
      <c r="UFD753" s="462"/>
      <c r="UFE753" s="462"/>
      <c r="UFF753" s="462"/>
      <c r="UFG753" s="462"/>
      <c r="UFH753" s="462"/>
      <c r="UFI753" s="462"/>
      <c r="UFJ753" s="462"/>
      <c r="UFK753" s="462"/>
      <c r="UFL753" s="462"/>
      <c r="UFM753" s="462"/>
      <c r="UFN753" s="462"/>
      <c r="UFO753" s="462"/>
      <c r="UFP753" s="462"/>
      <c r="UFQ753" s="462"/>
      <c r="UFR753" s="462"/>
      <c r="UFS753" s="462"/>
      <c r="UFT753" s="462"/>
      <c r="UFU753" s="462"/>
      <c r="UFV753" s="462"/>
      <c r="UFW753" s="462"/>
      <c r="UFX753" s="462"/>
      <c r="UFY753" s="462"/>
      <c r="UFZ753" s="462"/>
      <c r="UGA753" s="462"/>
      <c r="UGB753" s="462"/>
      <c r="UGC753" s="462"/>
      <c r="UGD753" s="462"/>
      <c r="UGE753" s="462"/>
      <c r="UGF753" s="462"/>
      <c r="UGG753" s="462"/>
      <c r="UGH753" s="462"/>
      <c r="UGI753" s="462"/>
      <c r="UGJ753" s="462"/>
      <c r="UGK753" s="462"/>
      <c r="UGL753" s="462"/>
      <c r="UGM753" s="462"/>
      <c r="UGN753" s="462"/>
      <c r="UGO753" s="462"/>
      <c r="UGP753" s="462"/>
      <c r="UGQ753" s="462"/>
      <c r="UGR753" s="462"/>
      <c r="UGS753" s="462"/>
      <c r="UGT753" s="462"/>
      <c r="UGU753" s="462"/>
      <c r="UGV753" s="462"/>
      <c r="UGW753" s="462"/>
      <c r="UGX753" s="462"/>
      <c r="UGY753" s="462"/>
      <c r="UGZ753" s="462"/>
      <c r="UHA753" s="462"/>
      <c r="UHB753" s="462"/>
      <c r="UHC753" s="462"/>
      <c r="UHD753" s="462"/>
      <c r="UHE753" s="462"/>
      <c r="UHF753" s="462"/>
      <c r="UHG753" s="462"/>
      <c r="UHH753" s="462"/>
      <c r="UHI753" s="462"/>
      <c r="UHJ753" s="462"/>
      <c r="UHK753" s="462"/>
      <c r="UHL753" s="462"/>
      <c r="UHM753" s="462"/>
      <c r="UHN753" s="462"/>
      <c r="UHO753" s="462"/>
      <c r="UHP753" s="462"/>
      <c r="UHQ753" s="462"/>
      <c r="UHR753" s="462"/>
      <c r="UHS753" s="462"/>
      <c r="UHT753" s="462"/>
      <c r="UHU753" s="462"/>
      <c r="UHV753" s="462"/>
      <c r="UHW753" s="462"/>
      <c r="UHX753" s="462"/>
      <c r="UHY753" s="462"/>
      <c r="UHZ753" s="462"/>
      <c r="UIA753" s="462"/>
      <c r="UIB753" s="462"/>
      <c r="UIC753" s="462"/>
      <c r="UID753" s="462"/>
      <c r="UIE753" s="462"/>
      <c r="UIF753" s="462"/>
      <c r="UIG753" s="462"/>
      <c r="UIH753" s="462"/>
      <c r="UII753" s="462"/>
      <c r="UIJ753" s="462"/>
      <c r="UIK753" s="462"/>
      <c r="UIL753" s="462"/>
      <c r="UIM753" s="462"/>
      <c r="UIN753" s="462"/>
      <c r="UIO753" s="462"/>
      <c r="UIP753" s="462"/>
      <c r="UIQ753" s="462"/>
      <c r="UIR753" s="462"/>
      <c r="UIS753" s="462"/>
      <c r="UIT753" s="462"/>
      <c r="UIU753" s="462"/>
      <c r="UIV753" s="462"/>
      <c r="UIW753" s="462"/>
      <c r="UIX753" s="462"/>
      <c r="UIY753" s="462"/>
      <c r="UIZ753" s="462"/>
      <c r="UJA753" s="462"/>
      <c r="UJB753" s="462"/>
      <c r="UJC753" s="462"/>
      <c r="UJD753" s="462"/>
      <c r="UJE753" s="462"/>
      <c r="UJF753" s="462"/>
      <c r="UJG753" s="462"/>
      <c r="UJH753" s="462"/>
      <c r="UJI753" s="462"/>
      <c r="UJJ753" s="462"/>
      <c r="UJK753" s="462"/>
      <c r="UJL753" s="462"/>
      <c r="UJM753" s="462"/>
      <c r="UJN753" s="462"/>
      <c r="UJO753" s="462"/>
      <c r="UJP753" s="462"/>
      <c r="UJQ753" s="462"/>
      <c r="UJR753" s="462"/>
      <c r="UJS753" s="462"/>
      <c r="UJT753" s="462"/>
      <c r="UJU753" s="462"/>
      <c r="UJV753" s="462"/>
      <c r="UJW753" s="462"/>
      <c r="UJX753" s="462"/>
      <c r="UJY753" s="462"/>
      <c r="UJZ753" s="462"/>
      <c r="UKA753" s="462"/>
      <c r="UKB753" s="462"/>
      <c r="UKC753" s="462"/>
      <c r="UKD753" s="462"/>
      <c r="UKE753" s="462"/>
      <c r="UKF753" s="462"/>
      <c r="UKG753" s="462"/>
      <c r="UKH753" s="462"/>
      <c r="UKI753" s="462"/>
      <c r="UKJ753" s="462"/>
      <c r="UKK753" s="462"/>
      <c r="UKL753" s="462"/>
      <c r="UKM753" s="462"/>
      <c r="UKN753" s="462"/>
      <c r="UKO753" s="462"/>
      <c r="UKP753" s="462"/>
      <c r="UKQ753" s="462"/>
      <c r="UKR753" s="462"/>
      <c r="UKS753" s="462"/>
      <c r="UKT753" s="462"/>
      <c r="UKU753" s="462"/>
      <c r="UKV753" s="462"/>
      <c r="UKW753" s="462"/>
      <c r="UKX753" s="462"/>
      <c r="UKY753" s="462"/>
      <c r="UKZ753" s="462"/>
      <c r="ULA753" s="462"/>
      <c r="ULB753" s="462"/>
      <c r="ULC753" s="462"/>
      <c r="ULD753" s="462"/>
      <c r="ULE753" s="462"/>
      <c r="ULF753" s="462"/>
      <c r="ULG753" s="462"/>
      <c r="ULH753" s="462"/>
      <c r="ULI753" s="462"/>
      <c r="ULJ753" s="462"/>
      <c r="ULK753" s="462"/>
      <c r="ULL753" s="462"/>
      <c r="ULM753" s="462"/>
      <c r="ULN753" s="462"/>
      <c r="ULO753" s="462"/>
      <c r="ULP753" s="462"/>
      <c r="ULQ753" s="462"/>
      <c r="ULR753" s="462"/>
      <c r="ULS753" s="462"/>
      <c r="ULT753" s="462"/>
      <c r="ULU753" s="462"/>
      <c r="ULV753" s="462"/>
      <c r="ULW753" s="462"/>
      <c r="ULX753" s="462"/>
      <c r="ULY753" s="462"/>
      <c r="ULZ753" s="462"/>
      <c r="UMA753" s="462"/>
      <c r="UMB753" s="462"/>
      <c r="UMC753" s="462"/>
      <c r="UMD753" s="462"/>
      <c r="UME753" s="462"/>
      <c r="UMF753" s="462"/>
      <c r="UMG753" s="462"/>
      <c r="UMH753" s="462"/>
      <c r="UMI753" s="462"/>
      <c r="UMJ753" s="462"/>
      <c r="UMK753" s="462"/>
      <c r="UML753" s="462"/>
      <c r="UMM753" s="462"/>
      <c r="UMN753" s="462"/>
      <c r="UMO753" s="462"/>
      <c r="UMP753" s="462"/>
      <c r="UMQ753" s="462"/>
      <c r="UMR753" s="462"/>
      <c r="UMS753" s="462"/>
      <c r="UMT753" s="462"/>
      <c r="UMU753" s="462"/>
      <c r="UMV753" s="462"/>
      <c r="UMW753" s="462"/>
      <c r="UMX753" s="462"/>
      <c r="UMY753" s="462"/>
      <c r="UMZ753" s="462"/>
      <c r="UNA753" s="462"/>
      <c r="UNB753" s="462"/>
      <c r="UNC753" s="462"/>
      <c r="UND753" s="462"/>
      <c r="UNE753" s="462"/>
      <c r="UNF753" s="462"/>
      <c r="UNG753" s="462"/>
      <c r="UNH753" s="462"/>
      <c r="UNI753" s="462"/>
      <c r="UNJ753" s="462"/>
      <c r="UNK753" s="462"/>
      <c r="UNL753" s="462"/>
      <c r="UNM753" s="462"/>
      <c r="UNN753" s="462"/>
      <c r="UNO753" s="462"/>
      <c r="UNP753" s="462"/>
      <c r="UNQ753" s="462"/>
      <c r="UNR753" s="462"/>
      <c r="UNS753" s="462"/>
      <c r="UNT753" s="462"/>
      <c r="UNU753" s="462"/>
      <c r="UNV753" s="462"/>
      <c r="UNW753" s="462"/>
      <c r="UNX753" s="462"/>
      <c r="UNY753" s="462"/>
      <c r="UNZ753" s="462"/>
      <c r="UOA753" s="462"/>
      <c r="UOB753" s="462"/>
      <c r="UOC753" s="462"/>
      <c r="UOD753" s="462"/>
      <c r="UOE753" s="462"/>
      <c r="UOF753" s="462"/>
      <c r="UOG753" s="462"/>
      <c r="UOH753" s="462"/>
      <c r="UOI753" s="462"/>
      <c r="UOJ753" s="462"/>
      <c r="UOK753" s="462"/>
      <c r="UOL753" s="462"/>
      <c r="UOM753" s="462"/>
      <c r="UON753" s="462"/>
      <c r="UOO753" s="462"/>
      <c r="UOP753" s="462"/>
      <c r="UOQ753" s="462"/>
      <c r="UOR753" s="462"/>
      <c r="UOS753" s="462"/>
      <c r="UOT753" s="462"/>
      <c r="UOU753" s="462"/>
      <c r="UOV753" s="462"/>
      <c r="UOW753" s="462"/>
      <c r="UOX753" s="462"/>
      <c r="UOY753" s="462"/>
      <c r="UOZ753" s="462"/>
      <c r="UPA753" s="462"/>
      <c r="UPB753" s="462"/>
      <c r="UPC753" s="462"/>
      <c r="UPD753" s="462"/>
      <c r="UPE753" s="462"/>
      <c r="UPF753" s="462"/>
      <c r="UPG753" s="462"/>
      <c r="UPH753" s="462"/>
      <c r="UPI753" s="462"/>
      <c r="UPJ753" s="462"/>
      <c r="UPK753" s="462"/>
      <c r="UPL753" s="462"/>
      <c r="UPM753" s="462"/>
      <c r="UPN753" s="462"/>
      <c r="UPO753" s="462"/>
      <c r="UPP753" s="462"/>
      <c r="UPQ753" s="462"/>
      <c r="UPR753" s="462"/>
      <c r="UPS753" s="462"/>
      <c r="UPT753" s="462"/>
      <c r="UPU753" s="462"/>
      <c r="UPV753" s="462"/>
      <c r="UPW753" s="462"/>
      <c r="UPX753" s="462"/>
      <c r="UPY753" s="462"/>
      <c r="UPZ753" s="462"/>
      <c r="UQA753" s="462"/>
      <c r="UQB753" s="462"/>
      <c r="UQC753" s="462"/>
      <c r="UQD753" s="462"/>
      <c r="UQE753" s="462"/>
      <c r="UQF753" s="462"/>
      <c r="UQG753" s="462"/>
      <c r="UQH753" s="462"/>
      <c r="UQI753" s="462"/>
      <c r="UQJ753" s="462"/>
      <c r="UQK753" s="462"/>
      <c r="UQL753" s="462"/>
      <c r="UQM753" s="462"/>
      <c r="UQN753" s="462"/>
      <c r="UQO753" s="462"/>
      <c r="UQP753" s="462"/>
      <c r="UQQ753" s="462"/>
      <c r="UQR753" s="462"/>
      <c r="UQS753" s="462"/>
      <c r="UQT753" s="462"/>
      <c r="UQU753" s="462"/>
      <c r="UQV753" s="462"/>
      <c r="UQW753" s="462"/>
      <c r="UQX753" s="462"/>
      <c r="UQY753" s="462"/>
      <c r="UQZ753" s="462"/>
      <c r="URA753" s="462"/>
      <c r="URB753" s="462"/>
      <c r="URC753" s="462"/>
      <c r="URD753" s="462"/>
      <c r="URE753" s="462"/>
      <c r="URF753" s="462"/>
      <c r="URG753" s="462"/>
      <c r="URH753" s="462"/>
      <c r="URI753" s="462"/>
      <c r="URJ753" s="462"/>
      <c r="URK753" s="462"/>
      <c r="URL753" s="462"/>
      <c r="URM753" s="462"/>
      <c r="URN753" s="462"/>
      <c r="URO753" s="462"/>
      <c r="URP753" s="462"/>
      <c r="URQ753" s="462"/>
      <c r="URR753" s="462"/>
      <c r="URS753" s="462"/>
      <c r="URT753" s="462"/>
      <c r="URU753" s="462"/>
      <c r="URV753" s="462"/>
      <c r="URW753" s="462"/>
      <c r="URX753" s="462"/>
      <c r="URY753" s="462"/>
      <c r="URZ753" s="462"/>
      <c r="USA753" s="462"/>
      <c r="USB753" s="462"/>
      <c r="USC753" s="462"/>
      <c r="USD753" s="462"/>
      <c r="USE753" s="462"/>
      <c r="USF753" s="462"/>
      <c r="USG753" s="462"/>
      <c r="USH753" s="462"/>
      <c r="USI753" s="462"/>
      <c r="USJ753" s="462"/>
      <c r="USK753" s="462"/>
      <c r="USL753" s="462"/>
      <c r="USM753" s="462"/>
      <c r="USN753" s="462"/>
      <c r="USO753" s="462"/>
      <c r="USP753" s="462"/>
      <c r="USQ753" s="462"/>
      <c r="USR753" s="462"/>
      <c r="USS753" s="462"/>
      <c r="UST753" s="462"/>
      <c r="USU753" s="462"/>
      <c r="USV753" s="462"/>
      <c r="USW753" s="462"/>
      <c r="USX753" s="462"/>
      <c r="USY753" s="462"/>
      <c r="USZ753" s="462"/>
      <c r="UTA753" s="462"/>
      <c r="UTB753" s="462"/>
      <c r="UTC753" s="462"/>
      <c r="UTD753" s="462"/>
      <c r="UTE753" s="462"/>
      <c r="UTF753" s="462"/>
      <c r="UTG753" s="462"/>
      <c r="UTH753" s="462"/>
      <c r="UTI753" s="462"/>
      <c r="UTJ753" s="462"/>
      <c r="UTK753" s="462"/>
      <c r="UTL753" s="462"/>
      <c r="UTM753" s="462"/>
      <c r="UTN753" s="462"/>
      <c r="UTO753" s="462"/>
      <c r="UTP753" s="462"/>
      <c r="UTQ753" s="462"/>
      <c r="UTR753" s="462"/>
      <c r="UTS753" s="462"/>
      <c r="UTT753" s="462"/>
      <c r="UTU753" s="462"/>
      <c r="UTV753" s="462"/>
      <c r="UTW753" s="462"/>
      <c r="UTX753" s="462"/>
      <c r="UTY753" s="462"/>
      <c r="UTZ753" s="462"/>
      <c r="UUA753" s="462"/>
      <c r="UUB753" s="462"/>
      <c r="UUC753" s="462"/>
      <c r="UUD753" s="462"/>
      <c r="UUE753" s="462"/>
      <c r="UUF753" s="462"/>
      <c r="UUG753" s="462"/>
      <c r="UUH753" s="462"/>
      <c r="UUI753" s="462"/>
      <c r="UUJ753" s="462"/>
      <c r="UUK753" s="462"/>
      <c r="UUL753" s="462"/>
      <c r="UUM753" s="462"/>
      <c r="UUN753" s="462"/>
      <c r="UUO753" s="462"/>
      <c r="UUP753" s="462"/>
      <c r="UUQ753" s="462"/>
      <c r="UUR753" s="462"/>
      <c r="UUS753" s="462"/>
      <c r="UUT753" s="462"/>
      <c r="UUU753" s="462"/>
      <c r="UUV753" s="462"/>
      <c r="UUW753" s="462"/>
      <c r="UUX753" s="462"/>
      <c r="UUY753" s="462"/>
      <c r="UUZ753" s="462"/>
      <c r="UVA753" s="462"/>
      <c r="UVB753" s="462"/>
      <c r="UVC753" s="462"/>
      <c r="UVD753" s="462"/>
      <c r="UVE753" s="462"/>
      <c r="UVF753" s="462"/>
      <c r="UVG753" s="462"/>
      <c r="UVH753" s="462"/>
      <c r="UVI753" s="462"/>
      <c r="UVJ753" s="462"/>
      <c r="UVK753" s="462"/>
      <c r="UVL753" s="462"/>
      <c r="UVM753" s="462"/>
      <c r="UVN753" s="462"/>
      <c r="UVO753" s="462"/>
      <c r="UVP753" s="462"/>
      <c r="UVQ753" s="462"/>
      <c r="UVR753" s="462"/>
      <c r="UVS753" s="462"/>
      <c r="UVT753" s="462"/>
      <c r="UVU753" s="462"/>
      <c r="UVV753" s="462"/>
      <c r="UVW753" s="462"/>
      <c r="UVX753" s="462"/>
      <c r="UVY753" s="462"/>
      <c r="UVZ753" s="462"/>
      <c r="UWA753" s="462"/>
      <c r="UWB753" s="462"/>
      <c r="UWC753" s="462"/>
      <c r="UWD753" s="462"/>
      <c r="UWE753" s="462"/>
      <c r="UWF753" s="462"/>
      <c r="UWG753" s="462"/>
      <c r="UWH753" s="462"/>
      <c r="UWI753" s="462"/>
      <c r="UWJ753" s="462"/>
      <c r="UWK753" s="462"/>
      <c r="UWL753" s="462"/>
      <c r="UWM753" s="462"/>
      <c r="UWN753" s="462"/>
      <c r="UWO753" s="462"/>
      <c r="UWP753" s="462"/>
      <c r="UWQ753" s="462"/>
      <c r="UWR753" s="462"/>
      <c r="UWS753" s="462"/>
      <c r="UWT753" s="462"/>
      <c r="UWU753" s="462"/>
      <c r="UWV753" s="462"/>
      <c r="UWW753" s="462"/>
      <c r="UWX753" s="462"/>
      <c r="UWY753" s="462"/>
      <c r="UWZ753" s="462"/>
      <c r="UXA753" s="462"/>
      <c r="UXB753" s="462"/>
      <c r="UXC753" s="462"/>
      <c r="UXD753" s="462"/>
      <c r="UXE753" s="462"/>
      <c r="UXF753" s="462"/>
      <c r="UXG753" s="462"/>
      <c r="UXH753" s="462"/>
      <c r="UXI753" s="462"/>
      <c r="UXJ753" s="462"/>
      <c r="UXK753" s="462"/>
      <c r="UXL753" s="462"/>
      <c r="UXM753" s="462"/>
      <c r="UXN753" s="462"/>
      <c r="UXO753" s="462"/>
      <c r="UXP753" s="462"/>
      <c r="UXQ753" s="462"/>
      <c r="UXR753" s="462"/>
      <c r="UXS753" s="462"/>
      <c r="UXT753" s="462"/>
      <c r="UXU753" s="462"/>
      <c r="UXV753" s="462"/>
      <c r="UXW753" s="462"/>
      <c r="UXX753" s="462"/>
      <c r="UXY753" s="462"/>
      <c r="UXZ753" s="462"/>
      <c r="UYA753" s="462"/>
      <c r="UYB753" s="462"/>
      <c r="UYC753" s="462"/>
      <c r="UYD753" s="462"/>
      <c r="UYE753" s="462"/>
      <c r="UYF753" s="462"/>
      <c r="UYG753" s="462"/>
      <c r="UYH753" s="462"/>
      <c r="UYI753" s="462"/>
      <c r="UYJ753" s="462"/>
      <c r="UYK753" s="462"/>
      <c r="UYL753" s="462"/>
      <c r="UYM753" s="462"/>
      <c r="UYN753" s="462"/>
      <c r="UYO753" s="462"/>
      <c r="UYP753" s="462"/>
      <c r="UYQ753" s="462"/>
      <c r="UYR753" s="462"/>
      <c r="UYS753" s="462"/>
      <c r="UYT753" s="462"/>
      <c r="UYU753" s="462"/>
      <c r="UYV753" s="462"/>
      <c r="UYW753" s="462"/>
      <c r="UYX753" s="462"/>
      <c r="UYY753" s="462"/>
      <c r="UYZ753" s="462"/>
      <c r="UZA753" s="462"/>
      <c r="UZB753" s="462"/>
      <c r="UZC753" s="462"/>
      <c r="UZD753" s="462"/>
      <c r="UZE753" s="462"/>
      <c r="UZF753" s="462"/>
      <c r="UZG753" s="462"/>
      <c r="UZH753" s="462"/>
      <c r="UZI753" s="462"/>
      <c r="UZJ753" s="462"/>
      <c r="UZK753" s="462"/>
      <c r="UZL753" s="462"/>
      <c r="UZM753" s="462"/>
      <c r="UZN753" s="462"/>
      <c r="UZO753" s="462"/>
      <c r="UZP753" s="462"/>
      <c r="UZQ753" s="462"/>
      <c r="UZR753" s="462"/>
      <c r="UZS753" s="462"/>
      <c r="UZT753" s="462"/>
      <c r="UZU753" s="462"/>
      <c r="UZV753" s="462"/>
      <c r="UZW753" s="462"/>
      <c r="UZX753" s="462"/>
      <c r="UZY753" s="462"/>
      <c r="UZZ753" s="462"/>
      <c r="VAA753" s="462"/>
      <c r="VAB753" s="462"/>
      <c r="VAC753" s="462"/>
      <c r="VAD753" s="462"/>
      <c r="VAE753" s="462"/>
      <c r="VAF753" s="462"/>
      <c r="VAG753" s="462"/>
      <c r="VAH753" s="462"/>
      <c r="VAI753" s="462"/>
      <c r="VAJ753" s="462"/>
      <c r="VAK753" s="462"/>
      <c r="VAL753" s="462"/>
      <c r="VAM753" s="462"/>
      <c r="VAN753" s="462"/>
      <c r="VAO753" s="462"/>
      <c r="VAP753" s="462"/>
      <c r="VAQ753" s="462"/>
      <c r="VAR753" s="462"/>
      <c r="VAS753" s="462"/>
      <c r="VAT753" s="462"/>
      <c r="VAU753" s="462"/>
      <c r="VAV753" s="462"/>
      <c r="VAW753" s="462"/>
      <c r="VAX753" s="462"/>
      <c r="VAY753" s="462"/>
      <c r="VAZ753" s="462"/>
      <c r="VBA753" s="462"/>
      <c r="VBB753" s="462"/>
      <c r="VBC753" s="462"/>
      <c r="VBD753" s="462"/>
      <c r="VBE753" s="462"/>
      <c r="VBF753" s="462"/>
      <c r="VBG753" s="462"/>
      <c r="VBH753" s="462"/>
      <c r="VBI753" s="462"/>
      <c r="VBJ753" s="462"/>
      <c r="VBK753" s="462"/>
      <c r="VBL753" s="462"/>
      <c r="VBM753" s="462"/>
      <c r="VBN753" s="462"/>
      <c r="VBO753" s="462"/>
      <c r="VBP753" s="462"/>
      <c r="VBQ753" s="462"/>
      <c r="VBR753" s="462"/>
      <c r="VBS753" s="462"/>
      <c r="VBT753" s="462"/>
      <c r="VBU753" s="462"/>
      <c r="VBV753" s="462"/>
      <c r="VBW753" s="462"/>
      <c r="VBX753" s="462"/>
      <c r="VBY753" s="462"/>
      <c r="VBZ753" s="462"/>
      <c r="VCA753" s="462"/>
      <c r="VCB753" s="462"/>
      <c r="VCC753" s="462"/>
      <c r="VCD753" s="462"/>
      <c r="VCE753" s="462"/>
      <c r="VCF753" s="462"/>
      <c r="VCG753" s="462"/>
      <c r="VCH753" s="462"/>
      <c r="VCI753" s="462"/>
      <c r="VCJ753" s="462"/>
      <c r="VCK753" s="462"/>
      <c r="VCL753" s="462"/>
      <c r="VCM753" s="462"/>
      <c r="VCN753" s="462"/>
      <c r="VCO753" s="462"/>
      <c r="VCP753" s="462"/>
      <c r="VCQ753" s="462"/>
      <c r="VCR753" s="462"/>
      <c r="VCS753" s="462"/>
      <c r="VCT753" s="462"/>
      <c r="VCU753" s="462"/>
      <c r="VCV753" s="462"/>
      <c r="VCW753" s="462"/>
      <c r="VCX753" s="462"/>
      <c r="VCY753" s="462"/>
      <c r="VCZ753" s="462"/>
      <c r="VDA753" s="462"/>
      <c r="VDB753" s="462"/>
      <c r="VDC753" s="462"/>
      <c r="VDD753" s="462"/>
      <c r="VDE753" s="462"/>
      <c r="VDF753" s="462"/>
      <c r="VDG753" s="462"/>
      <c r="VDH753" s="462"/>
      <c r="VDI753" s="462"/>
      <c r="VDJ753" s="462"/>
      <c r="VDK753" s="462"/>
      <c r="VDL753" s="462"/>
      <c r="VDM753" s="462"/>
      <c r="VDN753" s="462"/>
      <c r="VDO753" s="462"/>
      <c r="VDP753" s="462"/>
      <c r="VDQ753" s="462"/>
      <c r="VDR753" s="462"/>
      <c r="VDS753" s="462"/>
      <c r="VDT753" s="462"/>
      <c r="VDU753" s="462"/>
      <c r="VDV753" s="462"/>
      <c r="VDW753" s="462"/>
      <c r="VDX753" s="462"/>
      <c r="VDY753" s="462"/>
      <c r="VDZ753" s="462"/>
      <c r="VEA753" s="462"/>
      <c r="VEB753" s="462"/>
      <c r="VEC753" s="462"/>
      <c r="VED753" s="462"/>
      <c r="VEE753" s="462"/>
      <c r="VEF753" s="462"/>
      <c r="VEG753" s="462"/>
      <c r="VEH753" s="462"/>
      <c r="VEI753" s="462"/>
      <c r="VEJ753" s="462"/>
      <c r="VEK753" s="462"/>
      <c r="VEL753" s="462"/>
      <c r="VEM753" s="462"/>
      <c r="VEN753" s="462"/>
      <c r="VEO753" s="462"/>
      <c r="VEP753" s="462"/>
      <c r="VEQ753" s="462"/>
      <c r="VER753" s="462"/>
      <c r="VES753" s="462"/>
      <c r="VET753" s="462"/>
      <c r="VEU753" s="462"/>
      <c r="VEV753" s="462"/>
      <c r="VEW753" s="462"/>
      <c r="VEX753" s="462"/>
      <c r="VEY753" s="462"/>
      <c r="VEZ753" s="462"/>
      <c r="VFA753" s="462"/>
      <c r="VFB753" s="462"/>
      <c r="VFC753" s="462"/>
      <c r="VFD753" s="462"/>
      <c r="VFE753" s="462"/>
      <c r="VFF753" s="462"/>
      <c r="VFG753" s="462"/>
      <c r="VFH753" s="462"/>
      <c r="VFI753" s="462"/>
      <c r="VFJ753" s="462"/>
      <c r="VFK753" s="462"/>
      <c r="VFL753" s="462"/>
      <c r="VFM753" s="462"/>
      <c r="VFN753" s="462"/>
      <c r="VFO753" s="462"/>
      <c r="VFP753" s="462"/>
      <c r="VFQ753" s="462"/>
      <c r="VFR753" s="462"/>
      <c r="VFS753" s="462"/>
      <c r="VFT753" s="462"/>
      <c r="VFU753" s="462"/>
      <c r="VFV753" s="462"/>
      <c r="VFW753" s="462"/>
      <c r="VFX753" s="462"/>
      <c r="VFY753" s="462"/>
      <c r="VFZ753" s="462"/>
      <c r="VGA753" s="462"/>
      <c r="VGB753" s="462"/>
      <c r="VGC753" s="462"/>
      <c r="VGD753" s="462"/>
      <c r="VGE753" s="462"/>
      <c r="VGF753" s="462"/>
      <c r="VGG753" s="462"/>
      <c r="VGH753" s="462"/>
      <c r="VGI753" s="462"/>
      <c r="VGJ753" s="462"/>
      <c r="VGK753" s="462"/>
      <c r="VGL753" s="462"/>
      <c r="VGM753" s="462"/>
      <c r="VGN753" s="462"/>
      <c r="VGO753" s="462"/>
      <c r="VGP753" s="462"/>
      <c r="VGQ753" s="462"/>
      <c r="VGR753" s="462"/>
      <c r="VGS753" s="462"/>
      <c r="VGT753" s="462"/>
      <c r="VGU753" s="462"/>
      <c r="VGV753" s="462"/>
      <c r="VGW753" s="462"/>
      <c r="VGX753" s="462"/>
      <c r="VGY753" s="462"/>
      <c r="VGZ753" s="462"/>
      <c r="VHA753" s="462"/>
      <c r="VHB753" s="462"/>
      <c r="VHC753" s="462"/>
      <c r="VHD753" s="462"/>
      <c r="VHE753" s="462"/>
      <c r="VHF753" s="462"/>
      <c r="VHG753" s="462"/>
      <c r="VHH753" s="462"/>
      <c r="VHI753" s="462"/>
      <c r="VHJ753" s="462"/>
      <c r="VHK753" s="462"/>
      <c r="VHL753" s="462"/>
      <c r="VHM753" s="462"/>
      <c r="VHN753" s="462"/>
      <c r="VHO753" s="462"/>
      <c r="VHP753" s="462"/>
      <c r="VHQ753" s="462"/>
      <c r="VHR753" s="462"/>
      <c r="VHS753" s="462"/>
      <c r="VHT753" s="462"/>
      <c r="VHU753" s="462"/>
      <c r="VHV753" s="462"/>
      <c r="VHW753" s="462"/>
      <c r="VHX753" s="462"/>
      <c r="VHY753" s="462"/>
      <c r="VHZ753" s="462"/>
      <c r="VIA753" s="462"/>
      <c r="VIB753" s="462"/>
      <c r="VIC753" s="462"/>
      <c r="VID753" s="462"/>
      <c r="VIE753" s="462"/>
      <c r="VIF753" s="462"/>
      <c r="VIG753" s="462"/>
      <c r="VIH753" s="462"/>
      <c r="VII753" s="462"/>
      <c r="VIJ753" s="462"/>
      <c r="VIK753" s="462"/>
      <c r="VIL753" s="462"/>
      <c r="VIM753" s="462"/>
      <c r="VIN753" s="462"/>
      <c r="VIO753" s="462"/>
      <c r="VIP753" s="462"/>
      <c r="VIQ753" s="462"/>
      <c r="VIR753" s="462"/>
      <c r="VIS753" s="462"/>
      <c r="VIT753" s="462"/>
      <c r="VIU753" s="462"/>
      <c r="VIV753" s="462"/>
      <c r="VIW753" s="462"/>
      <c r="VIX753" s="462"/>
      <c r="VIY753" s="462"/>
      <c r="VIZ753" s="462"/>
      <c r="VJA753" s="462"/>
      <c r="VJB753" s="462"/>
      <c r="VJC753" s="462"/>
      <c r="VJD753" s="462"/>
      <c r="VJE753" s="462"/>
      <c r="VJF753" s="462"/>
      <c r="VJG753" s="462"/>
      <c r="VJH753" s="462"/>
      <c r="VJI753" s="462"/>
      <c r="VJJ753" s="462"/>
      <c r="VJK753" s="462"/>
      <c r="VJL753" s="462"/>
      <c r="VJM753" s="462"/>
      <c r="VJN753" s="462"/>
      <c r="VJO753" s="462"/>
      <c r="VJP753" s="462"/>
      <c r="VJQ753" s="462"/>
      <c r="VJR753" s="462"/>
      <c r="VJS753" s="462"/>
      <c r="VJT753" s="462"/>
      <c r="VJU753" s="462"/>
      <c r="VJV753" s="462"/>
      <c r="VJW753" s="462"/>
      <c r="VJX753" s="462"/>
      <c r="VJY753" s="462"/>
      <c r="VJZ753" s="462"/>
      <c r="VKA753" s="462"/>
      <c r="VKB753" s="462"/>
      <c r="VKC753" s="462"/>
      <c r="VKD753" s="462"/>
      <c r="VKE753" s="462"/>
      <c r="VKF753" s="462"/>
      <c r="VKG753" s="462"/>
      <c r="VKH753" s="462"/>
      <c r="VKI753" s="462"/>
      <c r="VKJ753" s="462"/>
      <c r="VKK753" s="462"/>
      <c r="VKL753" s="462"/>
      <c r="VKM753" s="462"/>
      <c r="VKN753" s="462"/>
      <c r="VKO753" s="462"/>
      <c r="VKP753" s="462"/>
      <c r="VKQ753" s="462"/>
      <c r="VKR753" s="462"/>
      <c r="VKS753" s="462"/>
      <c r="VKT753" s="462"/>
      <c r="VKU753" s="462"/>
      <c r="VKV753" s="462"/>
      <c r="VKW753" s="462"/>
      <c r="VKX753" s="462"/>
      <c r="VKY753" s="462"/>
      <c r="VKZ753" s="462"/>
      <c r="VLA753" s="462"/>
      <c r="VLB753" s="462"/>
      <c r="VLC753" s="462"/>
      <c r="VLD753" s="462"/>
      <c r="VLE753" s="462"/>
      <c r="VLF753" s="462"/>
      <c r="VLG753" s="462"/>
      <c r="VLH753" s="462"/>
      <c r="VLI753" s="462"/>
      <c r="VLJ753" s="462"/>
      <c r="VLK753" s="462"/>
      <c r="VLL753" s="462"/>
      <c r="VLM753" s="462"/>
      <c r="VLN753" s="462"/>
      <c r="VLO753" s="462"/>
      <c r="VLP753" s="462"/>
      <c r="VLQ753" s="462"/>
      <c r="VLR753" s="462"/>
      <c r="VLS753" s="462"/>
      <c r="VLT753" s="462"/>
      <c r="VLU753" s="462"/>
      <c r="VLV753" s="462"/>
      <c r="VLW753" s="462"/>
      <c r="VLX753" s="462"/>
      <c r="VLY753" s="462"/>
      <c r="VLZ753" s="462"/>
      <c r="VMA753" s="462"/>
      <c r="VMB753" s="462"/>
      <c r="VMC753" s="462"/>
      <c r="VMD753" s="462"/>
      <c r="VME753" s="462"/>
      <c r="VMF753" s="462"/>
      <c r="VMG753" s="462"/>
      <c r="VMH753" s="462"/>
      <c r="VMI753" s="462"/>
      <c r="VMJ753" s="462"/>
      <c r="VMK753" s="462"/>
      <c r="VML753" s="462"/>
      <c r="VMM753" s="462"/>
      <c r="VMN753" s="462"/>
      <c r="VMO753" s="462"/>
      <c r="VMP753" s="462"/>
      <c r="VMQ753" s="462"/>
      <c r="VMR753" s="462"/>
      <c r="VMS753" s="462"/>
      <c r="VMT753" s="462"/>
      <c r="VMU753" s="462"/>
      <c r="VMV753" s="462"/>
      <c r="VMW753" s="462"/>
      <c r="VMX753" s="462"/>
      <c r="VMY753" s="462"/>
      <c r="VMZ753" s="462"/>
      <c r="VNA753" s="462"/>
      <c r="VNB753" s="462"/>
      <c r="VNC753" s="462"/>
      <c r="VND753" s="462"/>
      <c r="VNE753" s="462"/>
      <c r="VNF753" s="462"/>
      <c r="VNG753" s="462"/>
      <c r="VNH753" s="462"/>
      <c r="VNI753" s="462"/>
      <c r="VNJ753" s="462"/>
      <c r="VNK753" s="462"/>
      <c r="VNL753" s="462"/>
      <c r="VNM753" s="462"/>
      <c r="VNN753" s="462"/>
      <c r="VNO753" s="462"/>
      <c r="VNP753" s="462"/>
      <c r="VNQ753" s="462"/>
      <c r="VNR753" s="462"/>
      <c r="VNS753" s="462"/>
      <c r="VNT753" s="462"/>
      <c r="VNU753" s="462"/>
      <c r="VNV753" s="462"/>
      <c r="VNW753" s="462"/>
      <c r="VNX753" s="462"/>
      <c r="VNY753" s="462"/>
      <c r="VNZ753" s="462"/>
      <c r="VOA753" s="462"/>
      <c r="VOB753" s="462"/>
      <c r="VOC753" s="462"/>
      <c r="VOD753" s="462"/>
      <c r="VOE753" s="462"/>
      <c r="VOF753" s="462"/>
      <c r="VOG753" s="462"/>
      <c r="VOH753" s="462"/>
      <c r="VOI753" s="462"/>
      <c r="VOJ753" s="462"/>
      <c r="VOK753" s="462"/>
      <c r="VOL753" s="462"/>
      <c r="VOM753" s="462"/>
      <c r="VON753" s="462"/>
      <c r="VOO753" s="462"/>
      <c r="VOP753" s="462"/>
      <c r="VOQ753" s="462"/>
      <c r="VOR753" s="462"/>
      <c r="VOS753" s="462"/>
      <c r="VOT753" s="462"/>
      <c r="VOU753" s="462"/>
      <c r="VOV753" s="462"/>
      <c r="VOW753" s="462"/>
      <c r="VOX753" s="462"/>
      <c r="VOY753" s="462"/>
      <c r="VOZ753" s="462"/>
      <c r="VPA753" s="462"/>
      <c r="VPB753" s="462"/>
      <c r="VPC753" s="462"/>
      <c r="VPD753" s="462"/>
      <c r="VPE753" s="462"/>
      <c r="VPF753" s="462"/>
      <c r="VPG753" s="462"/>
      <c r="VPH753" s="462"/>
      <c r="VPI753" s="462"/>
      <c r="VPJ753" s="462"/>
      <c r="VPK753" s="462"/>
      <c r="VPL753" s="462"/>
      <c r="VPM753" s="462"/>
      <c r="VPN753" s="462"/>
      <c r="VPO753" s="462"/>
      <c r="VPP753" s="462"/>
      <c r="VPQ753" s="462"/>
      <c r="VPR753" s="462"/>
      <c r="VPS753" s="462"/>
      <c r="VPT753" s="462"/>
      <c r="VPU753" s="462"/>
      <c r="VPV753" s="462"/>
      <c r="VPW753" s="462"/>
      <c r="VPX753" s="462"/>
      <c r="VPY753" s="462"/>
      <c r="VPZ753" s="462"/>
      <c r="VQA753" s="462"/>
      <c r="VQB753" s="462"/>
      <c r="VQC753" s="462"/>
      <c r="VQD753" s="462"/>
      <c r="VQE753" s="462"/>
      <c r="VQF753" s="462"/>
      <c r="VQG753" s="462"/>
      <c r="VQH753" s="462"/>
      <c r="VQI753" s="462"/>
      <c r="VQJ753" s="462"/>
      <c r="VQK753" s="462"/>
      <c r="VQL753" s="462"/>
      <c r="VQM753" s="462"/>
      <c r="VQN753" s="462"/>
      <c r="VQO753" s="462"/>
      <c r="VQP753" s="462"/>
      <c r="VQQ753" s="462"/>
      <c r="VQR753" s="462"/>
      <c r="VQS753" s="462"/>
      <c r="VQT753" s="462"/>
      <c r="VQU753" s="462"/>
      <c r="VQV753" s="462"/>
      <c r="VQW753" s="462"/>
      <c r="VQX753" s="462"/>
      <c r="VQY753" s="462"/>
      <c r="VQZ753" s="462"/>
      <c r="VRA753" s="462"/>
      <c r="VRB753" s="462"/>
      <c r="VRC753" s="462"/>
      <c r="VRD753" s="462"/>
      <c r="VRE753" s="462"/>
      <c r="VRF753" s="462"/>
      <c r="VRG753" s="462"/>
      <c r="VRH753" s="462"/>
      <c r="VRI753" s="462"/>
      <c r="VRJ753" s="462"/>
      <c r="VRK753" s="462"/>
      <c r="VRL753" s="462"/>
      <c r="VRM753" s="462"/>
      <c r="VRN753" s="462"/>
      <c r="VRO753" s="462"/>
      <c r="VRP753" s="462"/>
      <c r="VRQ753" s="462"/>
      <c r="VRR753" s="462"/>
      <c r="VRS753" s="462"/>
      <c r="VRT753" s="462"/>
      <c r="VRU753" s="462"/>
      <c r="VRV753" s="462"/>
      <c r="VRW753" s="462"/>
      <c r="VRX753" s="462"/>
      <c r="VRY753" s="462"/>
      <c r="VRZ753" s="462"/>
      <c r="VSA753" s="462"/>
      <c r="VSB753" s="462"/>
      <c r="VSC753" s="462"/>
      <c r="VSD753" s="462"/>
      <c r="VSE753" s="462"/>
      <c r="VSF753" s="462"/>
      <c r="VSG753" s="462"/>
      <c r="VSH753" s="462"/>
      <c r="VSI753" s="462"/>
      <c r="VSJ753" s="462"/>
      <c r="VSK753" s="462"/>
      <c r="VSL753" s="462"/>
      <c r="VSM753" s="462"/>
      <c r="VSN753" s="462"/>
      <c r="VSO753" s="462"/>
      <c r="VSP753" s="462"/>
      <c r="VSQ753" s="462"/>
      <c r="VSR753" s="462"/>
      <c r="VSS753" s="462"/>
      <c r="VST753" s="462"/>
      <c r="VSU753" s="462"/>
      <c r="VSV753" s="462"/>
      <c r="VSW753" s="462"/>
      <c r="VSX753" s="462"/>
      <c r="VSY753" s="462"/>
      <c r="VSZ753" s="462"/>
      <c r="VTA753" s="462"/>
      <c r="VTB753" s="462"/>
      <c r="VTC753" s="462"/>
      <c r="VTD753" s="462"/>
      <c r="VTE753" s="462"/>
      <c r="VTF753" s="462"/>
      <c r="VTG753" s="462"/>
      <c r="VTH753" s="462"/>
      <c r="VTI753" s="462"/>
      <c r="VTJ753" s="462"/>
      <c r="VTK753" s="462"/>
      <c r="VTL753" s="462"/>
      <c r="VTM753" s="462"/>
      <c r="VTN753" s="462"/>
      <c r="VTO753" s="462"/>
      <c r="VTP753" s="462"/>
      <c r="VTQ753" s="462"/>
      <c r="VTR753" s="462"/>
      <c r="VTS753" s="462"/>
      <c r="VTT753" s="462"/>
      <c r="VTU753" s="462"/>
      <c r="VTV753" s="462"/>
      <c r="VTW753" s="462"/>
      <c r="VTX753" s="462"/>
      <c r="VTY753" s="462"/>
      <c r="VTZ753" s="462"/>
      <c r="VUA753" s="462"/>
      <c r="VUB753" s="462"/>
      <c r="VUC753" s="462"/>
      <c r="VUD753" s="462"/>
      <c r="VUE753" s="462"/>
      <c r="VUF753" s="462"/>
      <c r="VUG753" s="462"/>
      <c r="VUH753" s="462"/>
      <c r="VUI753" s="462"/>
      <c r="VUJ753" s="462"/>
      <c r="VUK753" s="462"/>
      <c r="VUL753" s="462"/>
      <c r="VUM753" s="462"/>
      <c r="VUN753" s="462"/>
      <c r="VUO753" s="462"/>
      <c r="VUP753" s="462"/>
      <c r="VUQ753" s="462"/>
      <c r="VUR753" s="462"/>
      <c r="VUS753" s="462"/>
      <c r="VUT753" s="462"/>
      <c r="VUU753" s="462"/>
      <c r="VUV753" s="462"/>
      <c r="VUW753" s="462"/>
      <c r="VUX753" s="462"/>
      <c r="VUY753" s="462"/>
      <c r="VUZ753" s="462"/>
      <c r="VVA753" s="462"/>
      <c r="VVB753" s="462"/>
      <c r="VVC753" s="462"/>
      <c r="VVD753" s="462"/>
      <c r="VVE753" s="462"/>
      <c r="VVF753" s="462"/>
      <c r="VVG753" s="462"/>
      <c r="VVH753" s="462"/>
      <c r="VVI753" s="462"/>
      <c r="VVJ753" s="462"/>
      <c r="VVK753" s="462"/>
      <c r="VVL753" s="462"/>
      <c r="VVM753" s="462"/>
      <c r="VVN753" s="462"/>
      <c r="VVO753" s="462"/>
      <c r="VVP753" s="462"/>
      <c r="VVQ753" s="462"/>
      <c r="VVR753" s="462"/>
      <c r="VVS753" s="462"/>
      <c r="VVT753" s="462"/>
      <c r="VVU753" s="462"/>
      <c r="VVV753" s="462"/>
      <c r="VVW753" s="462"/>
      <c r="VVX753" s="462"/>
      <c r="VVY753" s="462"/>
      <c r="VVZ753" s="462"/>
      <c r="VWA753" s="462"/>
      <c r="VWB753" s="462"/>
      <c r="VWC753" s="462"/>
      <c r="VWD753" s="462"/>
      <c r="VWE753" s="462"/>
      <c r="VWF753" s="462"/>
      <c r="VWG753" s="462"/>
      <c r="VWH753" s="462"/>
      <c r="VWI753" s="462"/>
      <c r="VWJ753" s="462"/>
      <c r="VWK753" s="462"/>
      <c r="VWL753" s="462"/>
      <c r="VWM753" s="462"/>
      <c r="VWN753" s="462"/>
      <c r="VWO753" s="462"/>
      <c r="VWP753" s="462"/>
      <c r="VWQ753" s="462"/>
      <c r="VWR753" s="462"/>
      <c r="VWS753" s="462"/>
      <c r="VWT753" s="462"/>
      <c r="VWU753" s="462"/>
      <c r="VWV753" s="462"/>
      <c r="VWW753" s="462"/>
      <c r="VWX753" s="462"/>
      <c r="VWY753" s="462"/>
      <c r="VWZ753" s="462"/>
      <c r="VXA753" s="462"/>
      <c r="VXB753" s="462"/>
      <c r="VXC753" s="462"/>
      <c r="VXD753" s="462"/>
      <c r="VXE753" s="462"/>
      <c r="VXF753" s="462"/>
      <c r="VXG753" s="462"/>
      <c r="VXH753" s="462"/>
      <c r="VXI753" s="462"/>
      <c r="VXJ753" s="462"/>
      <c r="VXK753" s="462"/>
      <c r="VXL753" s="462"/>
      <c r="VXM753" s="462"/>
      <c r="VXN753" s="462"/>
      <c r="VXO753" s="462"/>
      <c r="VXP753" s="462"/>
      <c r="VXQ753" s="462"/>
      <c r="VXR753" s="462"/>
      <c r="VXS753" s="462"/>
      <c r="VXT753" s="462"/>
      <c r="VXU753" s="462"/>
      <c r="VXV753" s="462"/>
      <c r="VXW753" s="462"/>
      <c r="VXX753" s="462"/>
      <c r="VXY753" s="462"/>
      <c r="VXZ753" s="462"/>
      <c r="VYA753" s="462"/>
      <c r="VYB753" s="462"/>
      <c r="VYC753" s="462"/>
      <c r="VYD753" s="462"/>
      <c r="VYE753" s="462"/>
      <c r="VYF753" s="462"/>
      <c r="VYG753" s="462"/>
      <c r="VYH753" s="462"/>
      <c r="VYI753" s="462"/>
      <c r="VYJ753" s="462"/>
      <c r="VYK753" s="462"/>
      <c r="VYL753" s="462"/>
      <c r="VYM753" s="462"/>
      <c r="VYN753" s="462"/>
      <c r="VYO753" s="462"/>
      <c r="VYP753" s="462"/>
      <c r="VYQ753" s="462"/>
      <c r="VYR753" s="462"/>
      <c r="VYS753" s="462"/>
      <c r="VYT753" s="462"/>
      <c r="VYU753" s="462"/>
      <c r="VYV753" s="462"/>
      <c r="VYW753" s="462"/>
      <c r="VYX753" s="462"/>
      <c r="VYY753" s="462"/>
      <c r="VYZ753" s="462"/>
      <c r="VZA753" s="462"/>
      <c r="VZB753" s="462"/>
      <c r="VZC753" s="462"/>
      <c r="VZD753" s="462"/>
      <c r="VZE753" s="462"/>
      <c r="VZF753" s="462"/>
      <c r="VZG753" s="462"/>
      <c r="VZH753" s="462"/>
      <c r="VZI753" s="462"/>
      <c r="VZJ753" s="462"/>
      <c r="VZK753" s="462"/>
      <c r="VZL753" s="462"/>
      <c r="VZM753" s="462"/>
      <c r="VZN753" s="462"/>
      <c r="VZO753" s="462"/>
      <c r="VZP753" s="462"/>
      <c r="VZQ753" s="462"/>
      <c r="VZR753" s="462"/>
      <c r="VZS753" s="462"/>
      <c r="VZT753" s="462"/>
      <c r="VZU753" s="462"/>
      <c r="VZV753" s="462"/>
      <c r="VZW753" s="462"/>
      <c r="VZX753" s="462"/>
      <c r="VZY753" s="462"/>
      <c r="VZZ753" s="462"/>
      <c r="WAA753" s="462"/>
      <c r="WAB753" s="462"/>
      <c r="WAC753" s="462"/>
      <c r="WAD753" s="462"/>
      <c r="WAE753" s="462"/>
      <c r="WAF753" s="462"/>
      <c r="WAG753" s="462"/>
      <c r="WAH753" s="462"/>
      <c r="WAI753" s="462"/>
      <c r="WAJ753" s="462"/>
      <c r="WAK753" s="462"/>
      <c r="WAL753" s="462"/>
      <c r="WAM753" s="462"/>
      <c r="WAN753" s="462"/>
      <c r="WAO753" s="462"/>
      <c r="WAP753" s="462"/>
      <c r="WAQ753" s="462"/>
      <c r="WAR753" s="462"/>
      <c r="WAS753" s="462"/>
      <c r="WAT753" s="462"/>
      <c r="WAU753" s="462"/>
      <c r="WAV753" s="462"/>
      <c r="WAW753" s="462"/>
      <c r="WAX753" s="462"/>
      <c r="WAY753" s="462"/>
      <c r="WAZ753" s="462"/>
      <c r="WBA753" s="462"/>
      <c r="WBB753" s="462"/>
      <c r="WBC753" s="462"/>
      <c r="WBD753" s="462"/>
      <c r="WBE753" s="462"/>
      <c r="WBF753" s="462"/>
      <c r="WBG753" s="462"/>
      <c r="WBH753" s="462"/>
      <c r="WBI753" s="462"/>
      <c r="WBJ753" s="462"/>
      <c r="WBK753" s="462"/>
      <c r="WBL753" s="462"/>
      <c r="WBM753" s="462"/>
      <c r="WBN753" s="462"/>
      <c r="WBO753" s="462"/>
      <c r="WBP753" s="462"/>
      <c r="WBQ753" s="462"/>
      <c r="WBR753" s="462"/>
      <c r="WBS753" s="462"/>
      <c r="WBT753" s="462"/>
      <c r="WBU753" s="462"/>
      <c r="WBV753" s="462"/>
      <c r="WBW753" s="462"/>
      <c r="WBX753" s="462"/>
      <c r="WBY753" s="462"/>
      <c r="WBZ753" s="462"/>
      <c r="WCA753" s="462"/>
      <c r="WCB753" s="462"/>
      <c r="WCC753" s="462"/>
      <c r="WCD753" s="462"/>
      <c r="WCE753" s="462"/>
      <c r="WCF753" s="462"/>
      <c r="WCG753" s="462"/>
      <c r="WCH753" s="462"/>
      <c r="WCI753" s="462"/>
      <c r="WCJ753" s="462"/>
      <c r="WCK753" s="462"/>
      <c r="WCL753" s="462"/>
      <c r="WCM753" s="462"/>
      <c r="WCN753" s="462"/>
      <c r="WCO753" s="462"/>
      <c r="WCP753" s="462"/>
      <c r="WCQ753" s="462"/>
      <c r="WCR753" s="462"/>
      <c r="WCS753" s="462"/>
      <c r="WCT753" s="462"/>
      <c r="WCU753" s="462"/>
      <c r="WCV753" s="462"/>
      <c r="WCW753" s="462"/>
      <c r="WCX753" s="462"/>
      <c r="WCY753" s="462"/>
      <c r="WCZ753" s="462"/>
      <c r="WDA753" s="462"/>
      <c r="WDB753" s="462"/>
      <c r="WDC753" s="462"/>
      <c r="WDD753" s="462"/>
      <c r="WDE753" s="462"/>
      <c r="WDF753" s="462"/>
      <c r="WDG753" s="462"/>
      <c r="WDH753" s="462"/>
      <c r="WDI753" s="462"/>
      <c r="WDJ753" s="462"/>
      <c r="WDK753" s="462"/>
      <c r="WDL753" s="462"/>
      <c r="WDM753" s="462"/>
      <c r="WDN753" s="462"/>
      <c r="WDO753" s="462"/>
      <c r="WDP753" s="462"/>
      <c r="WDQ753" s="462"/>
      <c r="WDR753" s="462"/>
      <c r="WDS753" s="462"/>
      <c r="WDT753" s="462"/>
      <c r="WDU753" s="462"/>
      <c r="WDV753" s="462"/>
      <c r="WDW753" s="462"/>
      <c r="WDX753" s="462"/>
      <c r="WDY753" s="462"/>
      <c r="WDZ753" s="462"/>
      <c r="WEA753" s="462"/>
      <c r="WEB753" s="462"/>
      <c r="WEC753" s="462"/>
      <c r="WED753" s="462"/>
      <c r="WEE753" s="462"/>
      <c r="WEF753" s="462"/>
      <c r="WEG753" s="462"/>
      <c r="WEH753" s="462"/>
      <c r="WEI753" s="462"/>
      <c r="WEJ753" s="462"/>
      <c r="WEK753" s="462"/>
      <c r="WEL753" s="462"/>
      <c r="WEM753" s="462"/>
      <c r="WEN753" s="462"/>
      <c r="WEO753" s="462"/>
      <c r="WEP753" s="462"/>
      <c r="WEQ753" s="462"/>
      <c r="WER753" s="462"/>
      <c r="WES753" s="462"/>
      <c r="WET753" s="462"/>
      <c r="WEU753" s="462"/>
      <c r="WEV753" s="462"/>
      <c r="WEW753" s="462"/>
      <c r="WEX753" s="462"/>
      <c r="WEY753" s="462"/>
      <c r="WEZ753" s="462"/>
      <c r="WFA753" s="462"/>
      <c r="WFB753" s="462"/>
      <c r="WFC753" s="462"/>
      <c r="WFD753" s="462"/>
      <c r="WFE753" s="462"/>
      <c r="WFF753" s="462"/>
      <c r="WFG753" s="462"/>
      <c r="WFH753" s="462"/>
      <c r="WFI753" s="462"/>
      <c r="WFJ753" s="462"/>
      <c r="WFK753" s="462"/>
      <c r="WFL753" s="462"/>
      <c r="WFM753" s="462"/>
      <c r="WFN753" s="462"/>
      <c r="WFO753" s="462"/>
      <c r="WFP753" s="462"/>
      <c r="WFQ753" s="462"/>
      <c r="WFR753" s="462"/>
      <c r="WFS753" s="462"/>
      <c r="WFT753" s="462"/>
      <c r="WFU753" s="462"/>
      <c r="WFV753" s="462"/>
      <c r="WFW753" s="462"/>
      <c r="WFX753" s="462"/>
      <c r="WFY753" s="462"/>
      <c r="WFZ753" s="462"/>
      <c r="WGA753" s="462"/>
      <c r="WGB753" s="462"/>
      <c r="WGC753" s="462"/>
      <c r="WGD753" s="462"/>
      <c r="WGE753" s="462"/>
      <c r="WGF753" s="462"/>
      <c r="WGG753" s="462"/>
      <c r="WGH753" s="462"/>
      <c r="WGI753" s="462"/>
      <c r="WGJ753" s="462"/>
      <c r="WGK753" s="462"/>
      <c r="WGL753" s="462"/>
      <c r="WGM753" s="462"/>
      <c r="WGN753" s="462"/>
      <c r="WGO753" s="462"/>
      <c r="WGP753" s="462"/>
      <c r="WGQ753" s="462"/>
      <c r="WGR753" s="462"/>
      <c r="WGS753" s="462"/>
      <c r="WGT753" s="462"/>
      <c r="WGU753" s="462"/>
      <c r="WGV753" s="462"/>
      <c r="WGW753" s="462"/>
      <c r="WGX753" s="462"/>
      <c r="WGY753" s="462"/>
      <c r="WGZ753" s="462"/>
      <c r="WHA753" s="462"/>
      <c r="WHB753" s="462"/>
      <c r="WHC753" s="462"/>
      <c r="WHD753" s="462"/>
      <c r="WHE753" s="462"/>
      <c r="WHF753" s="462"/>
      <c r="WHG753" s="462"/>
      <c r="WHH753" s="462"/>
      <c r="WHI753" s="462"/>
      <c r="WHJ753" s="462"/>
      <c r="WHK753" s="462"/>
      <c r="WHL753" s="462"/>
      <c r="WHM753" s="462"/>
      <c r="WHN753" s="462"/>
      <c r="WHO753" s="462"/>
      <c r="WHP753" s="462"/>
      <c r="WHQ753" s="462"/>
      <c r="WHR753" s="462"/>
      <c r="WHS753" s="462"/>
      <c r="WHT753" s="462"/>
      <c r="WHU753" s="462"/>
      <c r="WHV753" s="462"/>
      <c r="WHW753" s="462"/>
      <c r="WHX753" s="462"/>
      <c r="WHY753" s="462"/>
      <c r="WHZ753" s="462"/>
      <c r="WIA753" s="462"/>
      <c r="WIB753" s="462"/>
      <c r="WIC753" s="462"/>
      <c r="WID753" s="462"/>
      <c r="WIE753" s="462"/>
      <c r="WIF753" s="462"/>
      <c r="WIG753" s="462"/>
      <c r="WIH753" s="462"/>
      <c r="WII753" s="462"/>
      <c r="WIJ753" s="462"/>
      <c r="WIK753" s="462"/>
      <c r="WIL753" s="462"/>
      <c r="WIM753" s="462"/>
      <c r="WIN753" s="462"/>
      <c r="WIO753" s="462"/>
      <c r="WIP753" s="462"/>
      <c r="WIQ753" s="462"/>
      <c r="WIR753" s="462"/>
      <c r="WIS753" s="462"/>
      <c r="WIT753" s="462"/>
      <c r="WIU753" s="462"/>
      <c r="WIV753" s="462"/>
      <c r="WIW753" s="462"/>
      <c r="WIX753" s="462"/>
      <c r="WIY753" s="462"/>
      <c r="WIZ753" s="462"/>
      <c r="WJA753" s="462"/>
      <c r="WJB753" s="462"/>
      <c r="WJC753" s="462"/>
      <c r="WJD753" s="462"/>
      <c r="WJE753" s="462"/>
      <c r="WJF753" s="462"/>
      <c r="WJG753" s="462"/>
      <c r="WJH753" s="462"/>
      <c r="WJI753" s="462"/>
      <c r="WJJ753" s="462"/>
      <c r="WJK753" s="462"/>
      <c r="WJL753" s="462"/>
      <c r="WJM753" s="462"/>
      <c r="WJN753" s="462"/>
      <c r="WJO753" s="462"/>
      <c r="WJP753" s="462"/>
      <c r="WJQ753" s="462"/>
      <c r="WJR753" s="462"/>
      <c r="WJS753" s="462"/>
      <c r="WJT753" s="462"/>
      <c r="WJU753" s="462"/>
      <c r="WJV753" s="462"/>
      <c r="WJW753" s="462"/>
      <c r="WJX753" s="462"/>
      <c r="WJY753" s="462"/>
      <c r="WJZ753" s="462"/>
      <c r="WKA753" s="462"/>
      <c r="WKB753" s="462"/>
      <c r="WKC753" s="462"/>
      <c r="WKD753" s="462"/>
      <c r="WKE753" s="462"/>
      <c r="WKF753" s="462"/>
      <c r="WKG753" s="462"/>
      <c r="WKH753" s="462"/>
      <c r="WKI753" s="462"/>
      <c r="WKJ753" s="462"/>
      <c r="WKK753" s="462"/>
      <c r="WKL753" s="462"/>
      <c r="WKM753" s="462"/>
      <c r="WKN753" s="462"/>
      <c r="WKO753" s="462"/>
      <c r="WKP753" s="462"/>
      <c r="WKQ753" s="462"/>
      <c r="WKR753" s="462"/>
      <c r="WKS753" s="462"/>
      <c r="WKT753" s="462"/>
      <c r="WKU753" s="462"/>
      <c r="WKV753" s="462"/>
      <c r="WKW753" s="462"/>
      <c r="WKX753" s="462"/>
      <c r="WKY753" s="462"/>
      <c r="WKZ753" s="462"/>
      <c r="WLA753" s="462"/>
      <c r="WLB753" s="462"/>
      <c r="WLC753" s="462"/>
      <c r="WLD753" s="462"/>
      <c r="WLE753" s="462"/>
      <c r="WLF753" s="462"/>
      <c r="WLG753" s="462"/>
      <c r="WLH753" s="462"/>
      <c r="WLI753" s="462"/>
      <c r="WLJ753" s="462"/>
      <c r="WLK753" s="462"/>
      <c r="WLL753" s="462"/>
      <c r="WLM753" s="462"/>
      <c r="WLN753" s="462"/>
      <c r="WLO753" s="462"/>
      <c r="WLP753" s="462"/>
      <c r="WLQ753" s="462"/>
      <c r="WLR753" s="462"/>
      <c r="WLS753" s="462"/>
      <c r="WLT753" s="462"/>
      <c r="WLU753" s="462"/>
      <c r="WLV753" s="462"/>
      <c r="WLW753" s="462"/>
      <c r="WLX753" s="462"/>
      <c r="WLY753" s="462"/>
      <c r="WLZ753" s="462"/>
      <c r="WMA753" s="462"/>
      <c r="WMB753" s="462"/>
      <c r="WMC753" s="462"/>
      <c r="WMD753" s="462"/>
      <c r="WME753" s="462"/>
      <c r="WMF753" s="462"/>
      <c r="WMG753" s="462"/>
      <c r="WMH753" s="462"/>
      <c r="WMI753" s="462"/>
      <c r="WMJ753" s="462"/>
      <c r="WMK753" s="462"/>
      <c r="WML753" s="462"/>
      <c r="WMM753" s="462"/>
      <c r="WMN753" s="462"/>
      <c r="WMO753" s="462"/>
      <c r="WMP753" s="462"/>
      <c r="WMQ753" s="462"/>
      <c r="WMR753" s="462"/>
      <c r="WMS753" s="462"/>
      <c r="WMT753" s="462"/>
      <c r="WMU753" s="462"/>
      <c r="WMV753" s="462"/>
      <c r="WMW753" s="462"/>
      <c r="WMX753" s="462"/>
      <c r="WMY753" s="462"/>
      <c r="WMZ753" s="462"/>
      <c r="WNA753" s="462"/>
      <c r="WNB753" s="462"/>
      <c r="WNC753" s="462"/>
      <c r="WND753" s="462"/>
      <c r="WNE753" s="462"/>
      <c r="WNF753" s="462"/>
      <c r="WNG753" s="462"/>
      <c r="WNH753" s="462"/>
      <c r="WNI753" s="462"/>
      <c r="WNJ753" s="462"/>
      <c r="WNK753" s="462"/>
      <c r="WNL753" s="462"/>
      <c r="WNM753" s="462"/>
      <c r="WNN753" s="462"/>
      <c r="WNO753" s="462"/>
      <c r="WNP753" s="462"/>
      <c r="WNQ753" s="462"/>
      <c r="WNR753" s="462"/>
      <c r="WNS753" s="462"/>
      <c r="WNT753" s="462"/>
      <c r="WNU753" s="462"/>
      <c r="WNV753" s="462"/>
      <c r="WNW753" s="462"/>
      <c r="WNX753" s="462"/>
      <c r="WNY753" s="462"/>
      <c r="WNZ753" s="462"/>
      <c r="WOA753" s="462"/>
      <c r="WOB753" s="462"/>
      <c r="WOC753" s="462"/>
      <c r="WOD753" s="462"/>
      <c r="WOE753" s="462"/>
      <c r="WOF753" s="462"/>
      <c r="WOG753" s="462"/>
      <c r="WOH753" s="462"/>
      <c r="WOI753" s="462"/>
      <c r="WOJ753" s="462"/>
      <c r="WOK753" s="462"/>
      <c r="WOL753" s="462"/>
      <c r="WOM753" s="462"/>
      <c r="WON753" s="462"/>
      <c r="WOO753" s="462"/>
      <c r="WOP753" s="462"/>
      <c r="WOQ753" s="462"/>
      <c r="WOR753" s="462"/>
      <c r="WOS753" s="462"/>
      <c r="WOT753" s="462"/>
      <c r="WOU753" s="462"/>
      <c r="WOV753" s="462"/>
      <c r="WOW753" s="462"/>
      <c r="WOX753" s="462"/>
      <c r="WOY753" s="462"/>
      <c r="WOZ753" s="462"/>
      <c r="WPA753" s="462"/>
      <c r="WPB753" s="462"/>
      <c r="WPC753" s="462"/>
      <c r="WPD753" s="462"/>
      <c r="WPE753" s="462"/>
      <c r="WPF753" s="462"/>
      <c r="WPG753" s="462"/>
      <c r="WPH753" s="462"/>
      <c r="WPI753" s="462"/>
      <c r="WPJ753" s="462"/>
      <c r="WPK753" s="462"/>
      <c r="WPL753" s="462"/>
      <c r="WPM753" s="462"/>
      <c r="WPN753" s="462"/>
      <c r="WPO753" s="462"/>
      <c r="WPP753" s="462"/>
      <c r="WPQ753" s="462"/>
      <c r="WPR753" s="462"/>
      <c r="WPS753" s="462"/>
      <c r="WPT753" s="462"/>
      <c r="WPU753" s="462"/>
      <c r="WPV753" s="462"/>
      <c r="WPW753" s="462"/>
      <c r="WPX753" s="462"/>
      <c r="WPY753" s="462"/>
      <c r="WPZ753" s="462"/>
      <c r="WQA753" s="462"/>
      <c r="WQB753" s="462"/>
      <c r="WQC753" s="462"/>
      <c r="WQD753" s="462"/>
      <c r="WQE753" s="462"/>
      <c r="WQF753" s="462"/>
      <c r="WQG753" s="462"/>
      <c r="WQH753" s="462"/>
      <c r="WQI753" s="462"/>
      <c r="WQJ753" s="462"/>
      <c r="WQK753" s="462"/>
      <c r="WQL753" s="462"/>
      <c r="WQM753" s="462"/>
      <c r="WQN753" s="462"/>
      <c r="WQO753" s="462"/>
      <c r="WQP753" s="462"/>
      <c r="WQQ753" s="462"/>
      <c r="WQR753" s="462"/>
      <c r="WQS753" s="462"/>
      <c r="WQT753" s="462"/>
      <c r="WQU753" s="462"/>
      <c r="WQV753" s="462"/>
      <c r="WQW753" s="462"/>
      <c r="WQX753" s="462"/>
      <c r="WQY753" s="462"/>
      <c r="WQZ753" s="462"/>
      <c r="WRA753" s="462"/>
      <c r="WRB753" s="462"/>
      <c r="WRC753" s="462"/>
      <c r="WRD753" s="462"/>
      <c r="WRE753" s="462"/>
      <c r="WRF753" s="462"/>
      <c r="WRG753" s="462"/>
      <c r="WRH753" s="462"/>
      <c r="WRI753" s="462"/>
      <c r="WRJ753" s="462"/>
      <c r="WRK753" s="462"/>
      <c r="WRL753" s="462"/>
      <c r="WRM753" s="462"/>
      <c r="WRN753" s="462"/>
      <c r="WRO753" s="462"/>
      <c r="WRP753" s="462"/>
      <c r="WRQ753" s="462"/>
      <c r="WRR753" s="462"/>
      <c r="WRS753" s="462"/>
      <c r="WRT753" s="462"/>
      <c r="WRU753" s="462"/>
      <c r="WRV753" s="462"/>
      <c r="WRW753" s="462"/>
      <c r="WRX753" s="462"/>
      <c r="WRY753" s="462"/>
      <c r="WRZ753" s="462"/>
      <c r="WSA753" s="462"/>
      <c r="WSB753" s="462"/>
      <c r="WSC753" s="462"/>
      <c r="WSD753" s="462"/>
      <c r="WSE753" s="462"/>
      <c r="WSF753" s="462"/>
      <c r="WSG753" s="462"/>
      <c r="WSH753" s="462"/>
      <c r="WSI753" s="462"/>
      <c r="WSJ753" s="462"/>
      <c r="WSK753" s="462"/>
      <c r="WSL753" s="462"/>
      <c r="WSM753" s="462"/>
      <c r="WSN753" s="462"/>
      <c r="WSO753" s="462"/>
      <c r="WSP753" s="462"/>
      <c r="WSQ753" s="462"/>
      <c r="WSR753" s="462"/>
      <c r="WSS753" s="462"/>
      <c r="WST753" s="462"/>
      <c r="WSU753" s="462"/>
      <c r="WSV753" s="462"/>
      <c r="WSW753" s="462"/>
      <c r="WSX753" s="462"/>
      <c r="WSY753" s="462"/>
      <c r="WSZ753" s="462"/>
      <c r="WTA753" s="462"/>
      <c r="WTB753" s="462"/>
      <c r="WTC753" s="462"/>
      <c r="WTD753" s="462"/>
      <c r="WTE753" s="462"/>
      <c r="WTF753" s="462"/>
      <c r="WTG753" s="462"/>
      <c r="WTH753" s="462"/>
      <c r="WTI753" s="462"/>
      <c r="WTJ753" s="462"/>
      <c r="WTK753" s="462"/>
      <c r="WTL753" s="462"/>
      <c r="WTM753" s="462"/>
      <c r="WTN753" s="462"/>
      <c r="WTO753" s="462"/>
      <c r="WTP753" s="462"/>
      <c r="WTQ753" s="462"/>
      <c r="WTR753" s="462"/>
      <c r="WTS753" s="462"/>
      <c r="WTT753" s="462"/>
      <c r="WTU753" s="462"/>
      <c r="WTV753" s="462"/>
      <c r="WTW753" s="462"/>
      <c r="WTX753" s="462"/>
      <c r="WTY753" s="462"/>
      <c r="WTZ753" s="462"/>
      <c r="WUA753" s="462"/>
      <c r="WUB753" s="462"/>
      <c r="WUC753" s="462"/>
      <c r="WUD753" s="462"/>
      <c r="WUE753" s="462"/>
      <c r="WUF753" s="462"/>
      <c r="WUG753" s="462"/>
      <c r="WUH753" s="462"/>
      <c r="WUI753" s="462"/>
      <c r="WUJ753" s="462"/>
      <c r="WUK753" s="462"/>
      <c r="WUL753" s="462"/>
      <c r="WUM753" s="462"/>
      <c r="WUN753" s="462"/>
      <c r="WUO753" s="462"/>
      <c r="WUP753" s="462"/>
      <c r="WUQ753" s="462"/>
      <c r="WUR753" s="462"/>
      <c r="WUS753" s="462"/>
      <c r="WUT753" s="462"/>
      <c r="WUU753" s="462"/>
      <c r="WUV753" s="462"/>
      <c r="WUW753" s="462"/>
      <c r="WUX753" s="462"/>
      <c r="WUY753" s="462"/>
      <c r="WUZ753" s="462"/>
      <c r="WVA753" s="462"/>
      <c r="WVB753" s="462"/>
      <c r="WVC753" s="462"/>
      <c r="WVD753" s="462"/>
      <c r="WVE753" s="462"/>
      <c r="WVF753" s="462"/>
      <c r="WVG753" s="462"/>
      <c r="WVH753" s="462"/>
      <c r="WVI753" s="462"/>
      <c r="WVJ753" s="462"/>
      <c r="WVK753" s="462"/>
      <c r="WVL753" s="462"/>
      <c r="WVM753" s="462"/>
      <c r="WVN753" s="462"/>
      <c r="WVO753" s="462"/>
      <c r="WVP753" s="462"/>
      <c r="WVQ753" s="462"/>
      <c r="WVR753" s="462"/>
      <c r="WVS753" s="462"/>
      <c r="WVT753" s="462"/>
      <c r="WVU753" s="462"/>
      <c r="WVV753" s="462"/>
      <c r="WVW753" s="462"/>
      <c r="WVX753" s="462"/>
      <c r="WVY753" s="462"/>
      <c r="WVZ753" s="462"/>
      <c r="WWA753" s="462"/>
      <c r="WWB753" s="462"/>
      <c r="WWC753" s="462"/>
      <c r="WWD753" s="462"/>
      <c r="WWE753" s="462"/>
      <c r="WWF753" s="462"/>
      <c r="WWG753" s="462"/>
      <c r="WWH753" s="462"/>
      <c r="WWI753" s="462"/>
      <c r="WWJ753" s="462"/>
      <c r="WWK753" s="462"/>
      <c r="WWL753" s="462"/>
      <c r="WWM753" s="462"/>
      <c r="WWN753" s="462"/>
      <c r="WWO753" s="462"/>
      <c r="WWP753" s="462"/>
      <c r="WWQ753" s="462"/>
      <c r="WWR753" s="462"/>
      <c r="WWS753" s="462"/>
      <c r="WWT753" s="462"/>
      <c r="WWU753" s="462"/>
      <c r="WWV753" s="462"/>
      <c r="WWW753" s="462"/>
      <c r="WWX753" s="462"/>
      <c r="WWY753" s="462"/>
      <c r="WWZ753" s="462"/>
      <c r="WXA753" s="462"/>
      <c r="WXB753" s="462"/>
      <c r="WXC753" s="462"/>
      <c r="WXD753" s="462"/>
      <c r="WXE753" s="462"/>
      <c r="WXF753" s="462"/>
      <c r="WXG753" s="462"/>
      <c r="WXH753" s="462"/>
      <c r="WXI753" s="462"/>
      <c r="WXJ753" s="462"/>
      <c r="WXK753" s="462"/>
      <c r="WXL753" s="462"/>
      <c r="WXM753" s="462"/>
      <c r="WXN753" s="462"/>
      <c r="WXO753" s="462"/>
      <c r="WXP753" s="462"/>
      <c r="WXQ753" s="462"/>
      <c r="WXR753" s="462"/>
      <c r="WXS753" s="462"/>
      <c r="WXT753" s="462"/>
      <c r="WXU753" s="462"/>
      <c r="WXV753" s="462"/>
      <c r="WXW753" s="462"/>
      <c r="WXX753" s="462"/>
      <c r="WXY753" s="462"/>
      <c r="WXZ753" s="462"/>
      <c r="WYA753" s="462"/>
      <c r="WYB753" s="462"/>
      <c r="WYC753" s="462"/>
      <c r="WYD753" s="462"/>
      <c r="WYE753" s="462"/>
      <c r="WYF753" s="462"/>
      <c r="WYG753" s="462"/>
      <c r="WYH753" s="462"/>
      <c r="WYI753" s="462"/>
      <c r="WYJ753" s="462"/>
      <c r="WYK753" s="462"/>
      <c r="WYL753" s="462"/>
      <c r="WYM753" s="462"/>
      <c r="WYN753" s="462"/>
      <c r="WYO753" s="462"/>
      <c r="WYP753" s="462"/>
      <c r="WYQ753" s="462"/>
      <c r="WYR753" s="462"/>
      <c r="WYS753" s="462"/>
      <c r="WYT753" s="462"/>
      <c r="WYU753" s="462"/>
      <c r="WYV753" s="462"/>
      <c r="WYW753" s="462"/>
      <c r="WYX753" s="462"/>
      <c r="WYY753" s="462"/>
      <c r="WYZ753" s="462"/>
      <c r="WZA753" s="462"/>
      <c r="WZB753" s="462"/>
      <c r="WZC753" s="462"/>
      <c r="WZD753" s="462"/>
      <c r="WZE753" s="462"/>
      <c r="WZF753" s="462"/>
      <c r="WZG753" s="462"/>
      <c r="WZH753" s="462"/>
      <c r="WZI753" s="462"/>
      <c r="WZJ753" s="462"/>
      <c r="WZK753" s="462"/>
      <c r="WZL753" s="462"/>
      <c r="WZM753" s="462"/>
      <c r="WZN753" s="462"/>
      <c r="WZO753" s="462"/>
      <c r="WZP753" s="462"/>
      <c r="WZQ753" s="462"/>
      <c r="WZR753" s="462"/>
      <c r="WZS753" s="462"/>
      <c r="WZT753" s="462"/>
      <c r="WZU753" s="462"/>
      <c r="WZV753" s="462"/>
      <c r="WZW753" s="462"/>
      <c r="WZX753" s="462"/>
      <c r="WZY753" s="462"/>
      <c r="WZZ753" s="462"/>
      <c r="XAA753" s="462"/>
      <c r="XAB753" s="462"/>
      <c r="XAC753" s="462"/>
      <c r="XAD753" s="462"/>
      <c r="XAE753" s="462"/>
      <c r="XAF753" s="462"/>
      <c r="XAG753" s="462"/>
      <c r="XAH753" s="462"/>
      <c r="XAI753" s="462"/>
      <c r="XAJ753" s="462"/>
      <c r="XAK753" s="462"/>
      <c r="XAL753" s="462"/>
      <c r="XAM753" s="462"/>
      <c r="XAN753" s="462"/>
      <c r="XAO753" s="462"/>
      <c r="XAP753" s="462"/>
      <c r="XAQ753" s="462"/>
      <c r="XAR753" s="462"/>
      <c r="XAS753" s="462"/>
      <c r="XAT753" s="462"/>
      <c r="XAU753" s="462"/>
      <c r="XAV753" s="462"/>
      <c r="XAW753" s="462"/>
      <c r="XAX753" s="462"/>
      <c r="XAY753" s="462"/>
      <c r="XAZ753" s="462"/>
      <c r="XBA753" s="462"/>
      <c r="XBB753" s="462"/>
      <c r="XBC753" s="462"/>
      <c r="XBD753" s="462"/>
      <c r="XBE753" s="462"/>
      <c r="XBF753" s="462"/>
      <c r="XBG753" s="462"/>
      <c r="XBH753" s="462"/>
      <c r="XBI753" s="462"/>
      <c r="XBJ753" s="462"/>
      <c r="XBK753" s="462"/>
      <c r="XBL753" s="462"/>
      <c r="XBM753" s="462"/>
      <c r="XBN753" s="462"/>
      <c r="XBO753" s="462"/>
      <c r="XBP753" s="462"/>
      <c r="XBQ753" s="462"/>
      <c r="XBR753" s="462"/>
      <c r="XBS753" s="462"/>
      <c r="XBT753" s="462"/>
      <c r="XBU753" s="462"/>
      <c r="XBV753" s="462"/>
      <c r="XBW753" s="462"/>
      <c r="XBX753" s="462"/>
      <c r="XBY753" s="462"/>
      <c r="XBZ753" s="462"/>
      <c r="XCA753" s="462"/>
      <c r="XCB753" s="462"/>
      <c r="XCC753" s="462"/>
      <c r="XCD753" s="462"/>
      <c r="XCE753" s="462"/>
      <c r="XCF753" s="462"/>
      <c r="XCG753" s="462"/>
      <c r="XCH753" s="462"/>
      <c r="XCI753" s="462"/>
      <c r="XCJ753" s="462"/>
      <c r="XCK753" s="462"/>
      <c r="XCL753" s="462"/>
      <c r="XCM753" s="462"/>
      <c r="XCN753" s="462"/>
      <c r="XCO753" s="462"/>
      <c r="XCP753" s="462"/>
      <c r="XCQ753" s="462"/>
      <c r="XCR753" s="462"/>
      <c r="XCS753" s="462"/>
      <c r="XCT753" s="462"/>
      <c r="XCU753" s="462"/>
      <c r="XCV753" s="462"/>
      <c r="XCW753" s="462"/>
      <c r="XCX753" s="462"/>
      <c r="XCY753" s="462"/>
      <c r="XCZ753" s="462"/>
      <c r="XDA753" s="462"/>
      <c r="XDB753" s="462"/>
      <c r="XDC753" s="462"/>
      <c r="XDD753" s="462"/>
      <c r="XDE753" s="462"/>
      <c r="XDF753" s="462"/>
      <c r="XDG753" s="462"/>
      <c r="XDH753" s="462"/>
      <c r="XDI753" s="462"/>
      <c r="XDJ753" s="462"/>
      <c r="XDK753" s="462"/>
      <c r="XDL753" s="462"/>
      <c r="XDM753" s="462"/>
      <c r="XDN753" s="462"/>
      <c r="XDO753" s="462"/>
      <c r="XDP753" s="462"/>
      <c r="XDQ753" s="462"/>
      <c r="XDR753" s="462"/>
      <c r="XDS753" s="462"/>
      <c r="XDT753" s="462"/>
      <c r="XDU753" s="462"/>
      <c r="XDV753" s="462"/>
      <c r="XDW753" s="462"/>
      <c r="XDX753" s="462"/>
      <c r="XDY753" s="462"/>
      <c r="XDZ753" s="462"/>
      <c r="XEA753" s="462"/>
      <c r="XEB753" s="462"/>
      <c r="XEC753" s="462"/>
      <c r="XED753" s="462"/>
      <c r="XEE753" s="462"/>
      <c r="XEF753" s="462"/>
      <c r="XEG753" s="462"/>
      <c r="XEH753" s="462"/>
      <c r="XEI753" s="462"/>
      <c r="XEJ753" s="462"/>
      <c r="XEK753" s="462"/>
      <c r="XEL753" s="462"/>
      <c r="XEM753" s="462"/>
      <c r="XEN753" s="462"/>
      <c r="XEO753" s="462"/>
      <c r="XEP753" s="462"/>
      <c r="XEQ753" s="462"/>
      <c r="XER753" s="462"/>
      <c r="XES753" s="462"/>
      <c r="XET753" s="462"/>
      <c r="XEU753" s="462"/>
      <c r="XEV753" s="462"/>
      <c r="XEW753" s="462"/>
      <c r="XEX753" s="462"/>
      <c r="XEY753" s="462"/>
      <c r="XEZ753" s="462"/>
      <c r="XFA753" s="462"/>
      <c r="XFB753" s="462"/>
      <c r="XFC753" s="462"/>
    </row>
    <row r="754" spans="1:16383" ht="13.15">
      <c r="A754" s="462"/>
      <c r="B754" s="600"/>
      <c r="C754" s="65"/>
      <c r="D754" s="65"/>
      <c r="E754" s="65"/>
      <c r="F754" s="65"/>
      <c r="G754" s="1474"/>
      <c r="H754" s="1474"/>
      <c r="I754" s="1474"/>
      <c r="J754" s="1474"/>
      <c r="K754" s="65"/>
      <c r="L754" s="65"/>
      <c r="M754" s="65"/>
      <c r="N754" s="65"/>
      <c r="O754" s="65"/>
      <c r="P754" s="1475"/>
      <c r="Q754" s="1475"/>
      <c r="R754" s="1475"/>
      <c r="S754" s="1475"/>
      <c r="T754" s="1475"/>
      <c r="U754" s="462"/>
      <c r="V754" s="462"/>
      <c r="W754" s="462"/>
      <c r="X754" s="462"/>
      <c r="Y754" s="282"/>
      <c r="Z754" s="282"/>
      <c r="AA754" s="282"/>
      <c r="AB754" s="282"/>
      <c r="AC754" s="282"/>
      <c r="AD754" s="283"/>
      <c r="AE754" s="284"/>
      <c r="AF754" s="284"/>
      <c r="AG754" s="284"/>
      <c r="AH754" s="284"/>
      <c r="AI754" s="462"/>
      <c r="AJ754" s="462"/>
      <c r="AK754" s="462"/>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2"/>
      <c r="DH754" s="462"/>
      <c r="DI754" s="462"/>
      <c r="DJ754" s="462"/>
      <c r="DK754" s="462"/>
      <c r="DL754" s="462"/>
      <c r="DM754" s="462"/>
      <c r="DN754" s="462"/>
      <c r="DO754" s="462"/>
      <c r="DP754" s="462"/>
      <c r="DQ754" s="462"/>
      <c r="DR754" s="462"/>
      <c r="DS754" s="462"/>
      <c r="DT754" s="462"/>
      <c r="DU754" s="462"/>
      <c r="DV754" s="462"/>
      <c r="DW754" s="462"/>
      <c r="DX754" s="462"/>
      <c r="DY754" s="462"/>
      <c r="DZ754" s="462"/>
      <c r="EA754" s="462"/>
      <c r="EB754" s="462"/>
      <c r="EC754" s="462"/>
      <c r="ED754" s="462"/>
      <c r="EE754" s="462"/>
      <c r="EF754" s="462"/>
      <c r="EG754" s="462"/>
      <c r="EH754" s="462"/>
      <c r="EI754" s="462"/>
      <c r="EJ754" s="462"/>
      <c r="EK754" s="462"/>
      <c r="EL754" s="462"/>
      <c r="EM754" s="462"/>
      <c r="EN754" s="462"/>
      <c r="EO754" s="462"/>
      <c r="EP754" s="462"/>
      <c r="EQ754" s="462"/>
      <c r="ER754" s="462"/>
      <c r="ES754" s="462"/>
      <c r="ET754" s="462"/>
      <c r="EU754" s="462"/>
      <c r="EV754" s="462"/>
      <c r="EW754" s="462"/>
      <c r="EX754" s="462"/>
      <c r="EY754" s="462"/>
      <c r="EZ754" s="462"/>
      <c r="FA754" s="462"/>
      <c r="FB754" s="462"/>
      <c r="FC754" s="462"/>
      <c r="FD754" s="462"/>
      <c r="FE754" s="462"/>
      <c r="FF754" s="462"/>
      <c r="FG754" s="462"/>
      <c r="FH754" s="462"/>
      <c r="FI754" s="462"/>
      <c r="FJ754" s="462"/>
      <c r="FK754" s="462"/>
      <c r="FL754" s="462"/>
      <c r="FM754" s="462"/>
      <c r="FN754" s="462"/>
      <c r="FO754" s="462"/>
      <c r="FP754" s="462"/>
      <c r="FQ754" s="462"/>
      <c r="FR754" s="462"/>
      <c r="FS754" s="462"/>
      <c r="FT754" s="462"/>
      <c r="FU754" s="462"/>
      <c r="FV754" s="462"/>
      <c r="FW754" s="462"/>
      <c r="FX754" s="462"/>
      <c r="FY754" s="462"/>
      <c r="FZ754" s="462"/>
      <c r="GA754" s="462"/>
      <c r="GB754" s="462"/>
      <c r="GC754" s="462"/>
      <c r="GD754" s="462"/>
      <c r="GE754" s="462"/>
      <c r="GF754" s="462"/>
      <c r="GG754" s="462"/>
      <c r="GH754" s="462"/>
      <c r="GI754" s="462"/>
      <c r="GJ754" s="462"/>
      <c r="GK754" s="462"/>
      <c r="GL754" s="462"/>
      <c r="GM754" s="462"/>
      <c r="GN754" s="462"/>
      <c r="GO754" s="462"/>
      <c r="GP754" s="462"/>
      <c r="GQ754" s="462"/>
      <c r="GR754" s="462"/>
      <c r="GS754" s="462"/>
      <c r="GT754" s="462"/>
      <c r="GU754" s="462"/>
      <c r="GV754" s="462"/>
      <c r="GW754" s="462"/>
      <c r="GX754" s="462"/>
      <c r="GY754" s="462"/>
      <c r="GZ754" s="462"/>
      <c r="HA754" s="462"/>
      <c r="HB754" s="462"/>
      <c r="HC754" s="462"/>
      <c r="HD754" s="462"/>
      <c r="HE754" s="462"/>
      <c r="HF754" s="462"/>
      <c r="HG754" s="462"/>
      <c r="HH754" s="462"/>
      <c r="HI754" s="462"/>
      <c r="HJ754" s="462"/>
      <c r="HK754" s="462"/>
      <c r="HL754" s="462"/>
      <c r="HM754" s="462"/>
      <c r="HN754" s="462"/>
      <c r="HO754" s="462"/>
      <c r="HP754" s="462"/>
      <c r="HQ754" s="462"/>
      <c r="HR754" s="462"/>
      <c r="HS754" s="462"/>
      <c r="HT754" s="462"/>
      <c r="HU754" s="462"/>
      <c r="HV754" s="462"/>
      <c r="HW754" s="462"/>
      <c r="HX754" s="462"/>
      <c r="HY754" s="462"/>
      <c r="HZ754" s="462"/>
      <c r="IA754" s="462"/>
      <c r="IB754" s="462"/>
      <c r="IC754" s="462"/>
      <c r="ID754" s="462"/>
      <c r="IE754" s="462"/>
      <c r="IF754" s="462"/>
      <c r="IG754" s="462"/>
      <c r="IH754" s="462"/>
      <c r="II754" s="462"/>
      <c r="IJ754" s="462"/>
      <c r="IK754" s="462"/>
      <c r="IL754" s="462"/>
      <c r="IM754" s="462"/>
      <c r="IN754" s="462"/>
      <c r="IO754" s="462"/>
      <c r="IP754" s="462"/>
      <c r="IQ754" s="462"/>
      <c r="IR754" s="462"/>
      <c r="IS754" s="462"/>
      <c r="IT754" s="462"/>
      <c r="IU754" s="462"/>
      <c r="IV754" s="462"/>
      <c r="IW754" s="462"/>
      <c r="IX754" s="462"/>
      <c r="IY754" s="462"/>
      <c r="IZ754" s="462"/>
      <c r="JA754" s="462"/>
      <c r="JB754" s="462"/>
      <c r="JC754" s="462"/>
      <c r="JD754" s="462"/>
      <c r="JE754" s="462"/>
      <c r="JF754" s="462"/>
      <c r="JG754" s="462"/>
      <c r="JH754" s="462"/>
      <c r="JI754" s="462"/>
      <c r="JJ754" s="462"/>
      <c r="JK754" s="462"/>
      <c r="JL754" s="462"/>
      <c r="JM754" s="462"/>
      <c r="JN754" s="462"/>
      <c r="JO754" s="462"/>
      <c r="JP754" s="462"/>
      <c r="JQ754" s="462"/>
      <c r="JR754" s="462"/>
      <c r="JS754" s="462"/>
      <c r="JT754" s="462"/>
      <c r="JU754" s="462"/>
      <c r="JV754" s="462"/>
      <c r="JW754" s="462"/>
      <c r="JX754" s="462"/>
      <c r="JY754" s="462"/>
      <c r="JZ754" s="462"/>
      <c r="KA754" s="462"/>
      <c r="KB754" s="462"/>
      <c r="KC754" s="462"/>
      <c r="KD754" s="462"/>
      <c r="KE754" s="462"/>
      <c r="KF754" s="462"/>
      <c r="KG754" s="462"/>
      <c r="KH754" s="462"/>
      <c r="KI754" s="462"/>
      <c r="KJ754" s="462"/>
      <c r="KK754" s="462"/>
      <c r="KL754" s="462"/>
      <c r="KM754" s="462"/>
      <c r="KN754" s="462"/>
      <c r="KO754" s="462"/>
      <c r="KP754" s="462"/>
      <c r="KQ754" s="462"/>
      <c r="KR754" s="462"/>
      <c r="KS754" s="462"/>
      <c r="KT754" s="462"/>
      <c r="KU754" s="462"/>
      <c r="KV754" s="462"/>
      <c r="KW754" s="462"/>
      <c r="KX754" s="462"/>
      <c r="KY754" s="462"/>
      <c r="KZ754" s="462"/>
      <c r="LA754" s="462"/>
      <c r="LB754" s="462"/>
      <c r="LC754" s="462"/>
      <c r="LD754" s="462"/>
      <c r="LE754" s="462"/>
      <c r="LF754" s="462"/>
      <c r="LG754" s="462"/>
      <c r="LH754" s="462"/>
      <c r="LI754" s="462"/>
      <c r="LJ754" s="462"/>
      <c r="LK754" s="462"/>
      <c r="LL754" s="462"/>
      <c r="LM754" s="462"/>
      <c r="LN754" s="462"/>
      <c r="LO754" s="462"/>
      <c r="LP754" s="462"/>
      <c r="LQ754" s="462"/>
      <c r="LR754" s="462"/>
      <c r="LS754" s="462"/>
      <c r="LT754" s="462"/>
      <c r="LU754" s="462"/>
      <c r="LV754" s="462"/>
      <c r="LW754" s="462"/>
      <c r="LX754" s="462"/>
      <c r="LY754" s="462"/>
      <c r="LZ754" s="462"/>
      <c r="MA754" s="462"/>
      <c r="MB754" s="462"/>
      <c r="MC754" s="462"/>
      <c r="MD754" s="462"/>
      <c r="ME754" s="462"/>
      <c r="MF754" s="462"/>
      <c r="MG754" s="462"/>
      <c r="MH754" s="462"/>
      <c r="MI754" s="462"/>
      <c r="MJ754" s="462"/>
      <c r="MK754" s="462"/>
      <c r="ML754" s="462"/>
      <c r="MM754" s="462"/>
      <c r="MN754" s="462"/>
      <c r="MO754" s="462"/>
      <c r="MP754" s="462"/>
      <c r="MQ754" s="462"/>
      <c r="MR754" s="462"/>
      <c r="MS754" s="462"/>
      <c r="MT754" s="462"/>
      <c r="MU754" s="462"/>
      <c r="MV754" s="462"/>
      <c r="MW754" s="462"/>
      <c r="MX754" s="462"/>
      <c r="MY754" s="462"/>
      <c r="MZ754" s="462"/>
      <c r="NA754" s="462"/>
      <c r="NB754" s="462"/>
      <c r="NC754" s="462"/>
      <c r="ND754" s="462"/>
      <c r="NE754" s="462"/>
      <c r="NF754" s="462"/>
      <c r="NG754" s="462"/>
      <c r="NH754" s="462"/>
      <c r="NI754" s="462"/>
      <c r="NJ754" s="462"/>
      <c r="NK754" s="462"/>
      <c r="NL754" s="462"/>
      <c r="NM754" s="462"/>
      <c r="NN754" s="462"/>
      <c r="NO754" s="462"/>
      <c r="NP754" s="462"/>
      <c r="NQ754" s="462"/>
      <c r="NR754" s="462"/>
      <c r="NS754" s="462"/>
      <c r="NT754" s="462"/>
      <c r="NU754" s="462"/>
      <c r="NV754" s="462"/>
      <c r="NW754" s="462"/>
      <c r="NX754" s="462"/>
      <c r="NY754" s="462"/>
      <c r="NZ754" s="462"/>
      <c r="OA754" s="462"/>
      <c r="OB754" s="462"/>
      <c r="OC754" s="462"/>
      <c r="OD754" s="462"/>
      <c r="OE754" s="462"/>
      <c r="OF754" s="462"/>
      <c r="OG754" s="462"/>
      <c r="OH754" s="462"/>
      <c r="OI754" s="462"/>
      <c r="OJ754" s="462"/>
      <c r="OK754" s="462"/>
      <c r="OL754" s="462"/>
      <c r="OM754" s="462"/>
      <c r="ON754" s="462"/>
      <c r="OO754" s="462"/>
      <c r="OP754" s="462"/>
      <c r="OQ754" s="462"/>
      <c r="OR754" s="462"/>
      <c r="OS754" s="462"/>
      <c r="OT754" s="462"/>
      <c r="OU754" s="462"/>
      <c r="OV754" s="462"/>
      <c r="OW754" s="462"/>
      <c r="OX754" s="462"/>
      <c r="OY754" s="462"/>
      <c r="OZ754" s="462"/>
      <c r="PA754" s="462"/>
      <c r="PB754" s="462"/>
      <c r="PC754" s="462"/>
      <c r="PD754" s="462"/>
      <c r="PE754" s="462"/>
      <c r="PF754" s="462"/>
      <c r="PG754" s="462"/>
      <c r="PH754" s="462"/>
      <c r="PI754" s="462"/>
      <c r="PJ754" s="462"/>
      <c r="PK754" s="462"/>
      <c r="PL754" s="462"/>
      <c r="PM754" s="462"/>
      <c r="PN754" s="462"/>
      <c r="PO754" s="462"/>
      <c r="PP754" s="462"/>
      <c r="PQ754" s="462"/>
      <c r="PR754" s="462"/>
      <c r="PS754" s="462"/>
      <c r="PT754" s="462"/>
      <c r="PU754" s="462"/>
      <c r="PV754" s="462"/>
      <c r="PW754" s="462"/>
      <c r="PX754" s="462"/>
      <c r="PY754" s="462"/>
      <c r="PZ754" s="462"/>
      <c r="QA754" s="462"/>
      <c r="QB754" s="462"/>
      <c r="QC754" s="462"/>
      <c r="QD754" s="462"/>
      <c r="QE754" s="462"/>
      <c r="QF754" s="462"/>
      <c r="QG754" s="462"/>
      <c r="QH754" s="462"/>
      <c r="QI754" s="462"/>
      <c r="QJ754" s="462"/>
      <c r="QK754" s="462"/>
      <c r="QL754" s="462"/>
      <c r="QM754" s="462"/>
      <c r="QN754" s="462"/>
      <c r="QO754" s="462"/>
      <c r="QP754" s="462"/>
      <c r="QQ754" s="462"/>
      <c r="QR754" s="462"/>
      <c r="QS754" s="462"/>
      <c r="QT754" s="462"/>
      <c r="QU754" s="462"/>
      <c r="QV754" s="462"/>
      <c r="QW754" s="462"/>
      <c r="QX754" s="462"/>
      <c r="QY754" s="462"/>
      <c r="QZ754" s="462"/>
      <c r="RA754" s="462"/>
      <c r="RB754" s="462"/>
      <c r="RC754" s="462"/>
      <c r="RD754" s="462"/>
      <c r="RE754" s="462"/>
      <c r="RF754" s="462"/>
      <c r="RG754" s="462"/>
      <c r="RH754" s="462"/>
      <c r="RI754" s="462"/>
      <c r="RJ754" s="462"/>
      <c r="RK754" s="462"/>
      <c r="RL754" s="462"/>
      <c r="RM754" s="462"/>
      <c r="RN754" s="462"/>
      <c r="RO754" s="462"/>
      <c r="RP754" s="462"/>
      <c r="RQ754" s="462"/>
      <c r="RR754" s="462"/>
      <c r="RS754" s="462"/>
      <c r="RT754" s="462"/>
      <c r="RU754" s="462"/>
      <c r="RV754" s="462"/>
      <c r="RW754" s="462"/>
      <c r="RX754" s="462"/>
      <c r="RY754" s="462"/>
      <c r="RZ754" s="462"/>
      <c r="SA754" s="462"/>
      <c r="SB754" s="462"/>
      <c r="SC754" s="462"/>
      <c r="SD754" s="462"/>
      <c r="SE754" s="462"/>
      <c r="SF754" s="462"/>
      <c r="SG754" s="462"/>
      <c r="SH754" s="462"/>
      <c r="SI754" s="462"/>
      <c r="SJ754" s="462"/>
      <c r="SK754" s="462"/>
      <c r="SL754" s="462"/>
      <c r="SM754" s="462"/>
      <c r="SN754" s="462"/>
      <c r="SO754" s="462"/>
      <c r="SP754" s="462"/>
      <c r="SQ754" s="462"/>
      <c r="SR754" s="462"/>
      <c r="SS754" s="462"/>
      <c r="ST754" s="462"/>
      <c r="SU754" s="462"/>
      <c r="SV754" s="462"/>
      <c r="SW754" s="462"/>
      <c r="SX754" s="462"/>
      <c r="SY754" s="462"/>
      <c r="SZ754" s="462"/>
      <c r="TA754" s="462"/>
      <c r="TB754" s="462"/>
      <c r="TC754" s="462"/>
      <c r="TD754" s="462"/>
      <c r="TE754" s="462"/>
      <c r="TF754" s="462"/>
      <c r="TG754" s="462"/>
      <c r="TH754" s="462"/>
      <c r="TI754" s="462"/>
      <c r="TJ754" s="462"/>
      <c r="TK754" s="462"/>
      <c r="TL754" s="462"/>
      <c r="TM754" s="462"/>
      <c r="TN754" s="462"/>
      <c r="TO754" s="462"/>
      <c r="TP754" s="462"/>
      <c r="TQ754" s="462"/>
      <c r="TR754" s="462"/>
      <c r="TS754" s="462"/>
      <c r="TT754" s="462"/>
      <c r="TU754" s="462"/>
      <c r="TV754" s="462"/>
      <c r="TW754" s="462"/>
      <c r="TX754" s="462"/>
      <c r="TY754" s="462"/>
      <c r="TZ754" s="462"/>
      <c r="UA754" s="462"/>
      <c r="UB754" s="462"/>
      <c r="UC754" s="462"/>
      <c r="UD754" s="462"/>
      <c r="UE754" s="462"/>
      <c r="UF754" s="462"/>
      <c r="UG754" s="462"/>
      <c r="UH754" s="462"/>
      <c r="UI754" s="462"/>
      <c r="UJ754" s="462"/>
      <c r="UK754" s="462"/>
      <c r="UL754" s="462"/>
      <c r="UM754" s="462"/>
      <c r="UN754" s="462"/>
      <c r="UO754" s="462"/>
      <c r="UP754" s="462"/>
      <c r="UQ754" s="462"/>
      <c r="UR754" s="462"/>
      <c r="US754" s="462"/>
      <c r="UT754" s="462"/>
      <c r="UU754" s="462"/>
      <c r="UV754" s="462"/>
      <c r="UW754" s="462"/>
      <c r="UX754" s="462"/>
      <c r="UY754" s="462"/>
      <c r="UZ754" s="462"/>
      <c r="VA754" s="462"/>
      <c r="VB754" s="462"/>
      <c r="VC754" s="462"/>
      <c r="VD754" s="462"/>
      <c r="VE754" s="462"/>
      <c r="VF754" s="462"/>
      <c r="VG754" s="462"/>
      <c r="VH754" s="462"/>
      <c r="VI754" s="462"/>
      <c r="VJ754" s="462"/>
      <c r="VK754" s="462"/>
      <c r="VL754" s="462"/>
      <c r="VM754" s="462"/>
      <c r="VN754" s="462"/>
      <c r="VO754" s="462"/>
      <c r="VP754" s="462"/>
      <c r="VQ754" s="462"/>
      <c r="VR754" s="462"/>
      <c r="VS754" s="462"/>
      <c r="VT754" s="462"/>
      <c r="VU754" s="462"/>
      <c r="VV754" s="462"/>
      <c r="VW754" s="462"/>
      <c r="VX754" s="462"/>
      <c r="VY754" s="462"/>
      <c r="VZ754" s="462"/>
      <c r="WA754" s="462"/>
      <c r="WB754" s="462"/>
      <c r="WC754" s="462"/>
      <c r="WD754" s="462"/>
      <c r="WE754" s="462"/>
      <c r="WF754" s="462"/>
      <c r="WG754" s="462"/>
      <c r="WH754" s="462"/>
      <c r="WI754" s="462"/>
      <c r="WJ754" s="462"/>
      <c r="WK754" s="462"/>
      <c r="WL754" s="462"/>
      <c r="WM754" s="462"/>
      <c r="WN754" s="462"/>
      <c r="WO754" s="462"/>
      <c r="WP754" s="462"/>
      <c r="WQ754" s="462"/>
      <c r="WR754" s="462"/>
      <c r="WS754" s="462"/>
      <c r="WT754" s="462"/>
      <c r="WU754" s="462"/>
      <c r="WV754" s="462"/>
      <c r="WW754" s="462"/>
      <c r="WX754" s="462"/>
      <c r="WY754" s="462"/>
      <c r="WZ754" s="462"/>
      <c r="XA754" s="462"/>
      <c r="XB754" s="462"/>
      <c r="XC754" s="462"/>
      <c r="XD754" s="462"/>
      <c r="XE754" s="462"/>
      <c r="XF754" s="462"/>
      <c r="XG754" s="462"/>
      <c r="XH754" s="462"/>
      <c r="XI754" s="462"/>
      <c r="XJ754" s="462"/>
      <c r="XK754" s="462"/>
      <c r="XL754" s="462"/>
      <c r="XM754" s="462"/>
      <c r="XN754" s="462"/>
      <c r="XO754" s="462"/>
      <c r="XP754" s="462"/>
      <c r="XQ754" s="462"/>
      <c r="XR754" s="462"/>
      <c r="XS754" s="462"/>
      <c r="XT754" s="462"/>
      <c r="XU754" s="462"/>
      <c r="XV754" s="462"/>
      <c r="XW754" s="462"/>
      <c r="XX754" s="462"/>
      <c r="XY754" s="462"/>
      <c r="XZ754" s="462"/>
      <c r="YA754" s="462"/>
      <c r="YB754" s="462"/>
      <c r="YC754" s="462"/>
      <c r="YD754" s="462"/>
      <c r="YE754" s="462"/>
      <c r="YF754" s="462"/>
      <c r="YG754" s="462"/>
      <c r="YH754" s="462"/>
      <c r="YI754" s="462"/>
      <c r="YJ754" s="462"/>
      <c r="YK754" s="462"/>
      <c r="YL754" s="462"/>
      <c r="YM754" s="462"/>
      <c r="YN754" s="462"/>
      <c r="YO754" s="462"/>
      <c r="YP754" s="462"/>
      <c r="YQ754" s="462"/>
      <c r="YR754" s="462"/>
      <c r="YS754" s="462"/>
      <c r="YT754" s="462"/>
      <c r="YU754" s="462"/>
      <c r="YV754" s="462"/>
      <c r="YW754" s="462"/>
      <c r="YX754" s="462"/>
      <c r="YY754" s="462"/>
      <c r="YZ754" s="462"/>
      <c r="ZA754" s="462"/>
      <c r="ZB754" s="462"/>
      <c r="ZC754" s="462"/>
      <c r="ZD754" s="462"/>
      <c r="ZE754" s="462"/>
      <c r="ZF754" s="462"/>
      <c r="ZG754" s="462"/>
      <c r="ZH754" s="462"/>
      <c r="ZI754" s="462"/>
      <c r="ZJ754" s="462"/>
      <c r="ZK754" s="462"/>
      <c r="ZL754" s="462"/>
      <c r="ZM754" s="462"/>
      <c r="ZN754" s="462"/>
      <c r="ZO754" s="462"/>
      <c r="ZP754" s="462"/>
      <c r="ZQ754" s="462"/>
      <c r="ZR754" s="462"/>
      <c r="ZS754" s="462"/>
      <c r="ZT754" s="462"/>
      <c r="ZU754" s="462"/>
      <c r="ZV754" s="462"/>
      <c r="ZW754" s="462"/>
      <c r="ZX754" s="462"/>
      <c r="ZY754" s="462"/>
      <c r="ZZ754" s="462"/>
      <c r="AAA754" s="462"/>
      <c r="AAB754" s="462"/>
      <c r="AAC754" s="462"/>
      <c r="AAD754" s="462"/>
      <c r="AAE754" s="462"/>
      <c r="AAF754" s="462"/>
      <c r="AAG754" s="462"/>
      <c r="AAH754" s="462"/>
      <c r="AAI754" s="462"/>
      <c r="AAJ754" s="462"/>
      <c r="AAK754" s="462"/>
      <c r="AAL754" s="462"/>
      <c r="AAM754" s="462"/>
      <c r="AAN754" s="462"/>
      <c r="AAO754" s="462"/>
      <c r="AAP754" s="462"/>
      <c r="AAQ754" s="462"/>
      <c r="AAR754" s="462"/>
      <c r="AAS754" s="462"/>
      <c r="AAT754" s="462"/>
      <c r="AAU754" s="462"/>
      <c r="AAV754" s="462"/>
      <c r="AAW754" s="462"/>
      <c r="AAX754" s="462"/>
      <c r="AAY754" s="462"/>
      <c r="AAZ754" s="462"/>
      <c r="ABA754" s="462"/>
      <c r="ABB754" s="462"/>
      <c r="ABC754" s="462"/>
      <c r="ABD754" s="462"/>
      <c r="ABE754" s="462"/>
      <c r="ABF754" s="462"/>
      <c r="ABG754" s="462"/>
      <c r="ABH754" s="462"/>
      <c r="ABI754" s="462"/>
      <c r="ABJ754" s="462"/>
      <c r="ABK754" s="462"/>
      <c r="ABL754" s="462"/>
      <c r="ABM754" s="462"/>
      <c r="ABN754" s="462"/>
      <c r="ABO754" s="462"/>
      <c r="ABP754" s="462"/>
      <c r="ABQ754" s="462"/>
      <c r="ABR754" s="462"/>
      <c r="ABS754" s="462"/>
      <c r="ABT754" s="462"/>
      <c r="ABU754" s="462"/>
      <c r="ABV754" s="462"/>
      <c r="ABW754" s="462"/>
      <c r="ABX754" s="462"/>
      <c r="ABY754" s="462"/>
      <c r="ABZ754" s="462"/>
      <c r="ACA754" s="462"/>
      <c r="ACB754" s="462"/>
      <c r="ACC754" s="462"/>
      <c r="ACD754" s="462"/>
      <c r="ACE754" s="462"/>
      <c r="ACF754" s="462"/>
      <c r="ACG754" s="462"/>
      <c r="ACH754" s="462"/>
      <c r="ACI754" s="462"/>
      <c r="ACJ754" s="462"/>
      <c r="ACK754" s="462"/>
      <c r="ACL754" s="462"/>
      <c r="ACM754" s="462"/>
      <c r="ACN754" s="462"/>
      <c r="ACO754" s="462"/>
      <c r="ACP754" s="462"/>
      <c r="ACQ754" s="462"/>
      <c r="ACR754" s="462"/>
      <c r="ACS754" s="462"/>
      <c r="ACT754" s="462"/>
      <c r="ACU754" s="462"/>
      <c r="ACV754" s="462"/>
      <c r="ACW754" s="462"/>
      <c r="ACX754" s="462"/>
      <c r="ACY754" s="462"/>
      <c r="ACZ754" s="462"/>
      <c r="ADA754" s="462"/>
      <c r="ADB754" s="462"/>
      <c r="ADC754" s="462"/>
      <c r="ADD754" s="462"/>
      <c r="ADE754" s="462"/>
      <c r="ADF754" s="462"/>
      <c r="ADG754" s="462"/>
      <c r="ADH754" s="462"/>
      <c r="ADI754" s="462"/>
      <c r="ADJ754" s="462"/>
      <c r="ADK754" s="462"/>
      <c r="ADL754" s="462"/>
      <c r="ADM754" s="462"/>
      <c r="ADN754" s="462"/>
      <c r="ADO754" s="462"/>
      <c r="ADP754" s="462"/>
      <c r="ADQ754" s="462"/>
      <c r="ADR754" s="462"/>
      <c r="ADS754" s="462"/>
      <c r="ADT754" s="462"/>
      <c r="ADU754" s="462"/>
      <c r="ADV754" s="462"/>
      <c r="ADW754" s="462"/>
      <c r="ADX754" s="462"/>
      <c r="ADY754" s="462"/>
      <c r="ADZ754" s="462"/>
      <c r="AEA754" s="462"/>
      <c r="AEB754" s="462"/>
      <c r="AEC754" s="462"/>
      <c r="AED754" s="462"/>
      <c r="AEE754" s="462"/>
      <c r="AEF754" s="462"/>
      <c r="AEG754" s="462"/>
      <c r="AEH754" s="462"/>
      <c r="AEI754" s="462"/>
      <c r="AEJ754" s="462"/>
      <c r="AEK754" s="462"/>
      <c r="AEL754" s="462"/>
      <c r="AEM754" s="462"/>
      <c r="AEN754" s="462"/>
      <c r="AEO754" s="462"/>
      <c r="AEP754" s="462"/>
      <c r="AEQ754" s="462"/>
      <c r="AER754" s="462"/>
      <c r="AES754" s="462"/>
      <c r="AET754" s="462"/>
      <c r="AEU754" s="462"/>
      <c r="AEV754" s="462"/>
      <c r="AEW754" s="462"/>
      <c r="AEX754" s="462"/>
      <c r="AEY754" s="462"/>
      <c r="AEZ754" s="462"/>
      <c r="AFA754" s="462"/>
      <c r="AFB754" s="462"/>
      <c r="AFC754" s="462"/>
      <c r="AFD754" s="462"/>
      <c r="AFE754" s="462"/>
      <c r="AFF754" s="462"/>
      <c r="AFG754" s="462"/>
      <c r="AFH754" s="462"/>
      <c r="AFI754" s="462"/>
      <c r="AFJ754" s="462"/>
      <c r="AFK754" s="462"/>
      <c r="AFL754" s="462"/>
      <c r="AFM754" s="462"/>
      <c r="AFN754" s="462"/>
      <c r="AFO754" s="462"/>
      <c r="AFP754" s="462"/>
      <c r="AFQ754" s="462"/>
      <c r="AFR754" s="462"/>
      <c r="AFS754" s="462"/>
      <c r="AFT754" s="462"/>
      <c r="AFU754" s="462"/>
      <c r="AFV754" s="462"/>
      <c r="AFW754" s="462"/>
      <c r="AFX754" s="462"/>
      <c r="AFY754" s="462"/>
      <c r="AFZ754" s="462"/>
      <c r="AGA754" s="462"/>
      <c r="AGB754" s="462"/>
      <c r="AGC754" s="462"/>
      <c r="AGD754" s="462"/>
      <c r="AGE754" s="462"/>
      <c r="AGF754" s="462"/>
      <c r="AGG754" s="462"/>
      <c r="AGH754" s="462"/>
      <c r="AGI754" s="462"/>
      <c r="AGJ754" s="462"/>
      <c r="AGK754" s="462"/>
      <c r="AGL754" s="462"/>
      <c r="AGM754" s="462"/>
      <c r="AGN754" s="462"/>
      <c r="AGO754" s="462"/>
      <c r="AGP754" s="462"/>
      <c r="AGQ754" s="462"/>
      <c r="AGR754" s="462"/>
      <c r="AGS754" s="462"/>
      <c r="AGT754" s="462"/>
      <c r="AGU754" s="462"/>
      <c r="AGV754" s="462"/>
      <c r="AGW754" s="462"/>
      <c r="AGX754" s="462"/>
      <c r="AGY754" s="462"/>
      <c r="AGZ754" s="462"/>
      <c r="AHA754" s="462"/>
      <c r="AHB754" s="462"/>
      <c r="AHC754" s="462"/>
      <c r="AHD754" s="462"/>
      <c r="AHE754" s="462"/>
      <c r="AHF754" s="462"/>
      <c r="AHG754" s="462"/>
      <c r="AHH754" s="462"/>
      <c r="AHI754" s="462"/>
      <c r="AHJ754" s="462"/>
      <c r="AHK754" s="462"/>
      <c r="AHL754" s="462"/>
      <c r="AHM754" s="462"/>
      <c r="AHN754" s="462"/>
      <c r="AHO754" s="462"/>
      <c r="AHP754" s="462"/>
      <c r="AHQ754" s="462"/>
      <c r="AHR754" s="462"/>
      <c r="AHS754" s="462"/>
      <c r="AHT754" s="462"/>
      <c r="AHU754" s="462"/>
      <c r="AHV754" s="462"/>
      <c r="AHW754" s="462"/>
      <c r="AHX754" s="462"/>
      <c r="AHY754" s="462"/>
      <c r="AHZ754" s="462"/>
      <c r="AIA754" s="462"/>
      <c r="AIB754" s="462"/>
      <c r="AIC754" s="462"/>
      <c r="AID754" s="462"/>
      <c r="AIE754" s="462"/>
      <c r="AIF754" s="462"/>
      <c r="AIG754" s="462"/>
      <c r="AIH754" s="462"/>
      <c r="AII754" s="462"/>
      <c r="AIJ754" s="462"/>
      <c r="AIK754" s="462"/>
      <c r="AIL754" s="462"/>
      <c r="AIM754" s="462"/>
      <c r="AIN754" s="462"/>
      <c r="AIO754" s="462"/>
      <c r="AIP754" s="462"/>
      <c r="AIQ754" s="462"/>
      <c r="AIR754" s="462"/>
      <c r="AIS754" s="462"/>
      <c r="AIT754" s="462"/>
      <c r="AIU754" s="462"/>
      <c r="AIV754" s="462"/>
      <c r="AIW754" s="462"/>
      <c r="AIX754" s="462"/>
      <c r="AIY754" s="462"/>
      <c r="AIZ754" s="462"/>
      <c r="AJA754" s="462"/>
      <c r="AJB754" s="462"/>
      <c r="AJC754" s="462"/>
      <c r="AJD754" s="462"/>
      <c r="AJE754" s="462"/>
      <c r="AJF754" s="462"/>
      <c r="AJG754" s="462"/>
      <c r="AJH754" s="462"/>
      <c r="AJI754" s="462"/>
      <c r="AJJ754" s="462"/>
      <c r="AJK754" s="462"/>
      <c r="AJL754" s="462"/>
      <c r="AJM754" s="462"/>
      <c r="AJN754" s="462"/>
      <c r="AJO754" s="462"/>
      <c r="AJP754" s="462"/>
      <c r="AJQ754" s="462"/>
      <c r="AJR754" s="462"/>
      <c r="AJS754" s="462"/>
      <c r="AJT754" s="462"/>
      <c r="AJU754" s="462"/>
      <c r="AJV754" s="462"/>
      <c r="AJW754" s="462"/>
      <c r="AJX754" s="462"/>
      <c r="AJY754" s="462"/>
      <c r="AJZ754" s="462"/>
      <c r="AKA754" s="462"/>
      <c r="AKB754" s="462"/>
      <c r="AKC754" s="462"/>
      <c r="AKD754" s="462"/>
      <c r="AKE754" s="462"/>
      <c r="AKF754" s="462"/>
      <c r="AKG754" s="462"/>
      <c r="AKH754" s="462"/>
      <c r="AKI754" s="462"/>
      <c r="AKJ754" s="462"/>
      <c r="AKK754" s="462"/>
      <c r="AKL754" s="462"/>
      <c r="AKM754" s="462"/>
      <c r="AKN754" s="462"/>
      <c r="AKO754" s="462"/>
      <c r="AKP754" s="462"/>
      <c r="AKQ754" s="462"/>
      <c r="AKR754" s="462"/>
      <c r="AKS754" s="462"/>
      <c r="AKT754" s="462"/>
      <c r="AKU754" s="462"/>
      <c r="AKV754" s="462"/>
      <c r="AKW754" s="462"/>
      <c r="AKX754" s="462"/>
      <c r="AKY754" s="462"/>
      <c r="AKZ754" s="462"/>
      <c r="ALA754" s="462"/>
      <c r="ALB754" s="462"/>
      <c r="ALC754" s="462"/>
      <c r="ALD754" s="462"/>
      <c r="ALE754" s="462"/>
      <c r="ALF754" s="462"/>
      <c r="ALG754" s="462"/>
      <c r="ALH754" s="462"/>
      <c r="ALI754" s="462"/>
      <c r="ALJ754" s="462"/>
      <c r="ALK754" s="462"/>
      <c r="ALL754" s="462"/>
      <c r="ALM754" s="462"/>
      <c r="ALN754" s="462"/>
      <c r="ALO754" s="462"/>
      <c r="ALP754" s="462"/>
      <c r="ALQ754" s="462"/>
      <c r="ALR754" s="462"/>
      <c r="ALS754" s="462"/>
      <c r="ALT754" s="462"/>
      <c r="ALU754" s="462"/>
      <c r="ALV754" s="462"/>
      <c r="ALW754" s="462"/>
      <c r="ALX754" s="462"/>
      <c r="ALY754" s="462"/>
      <c r="ALZ754" s="462"/>
      <c r="AMA754" s="462"/>
      <c r="AMB754" s="462"/>
      <c r="AMC754" s="462"/>
      <c r="AMD754" s="462"/>
      <c r="AME754" s="462"/>
      <c r="AMF754" s="462"/>
      <c r="AMG754" s="462"/>
      <c r="AMH754" s="462"/>
      <c r="AMI754" s="462"/>
      <c r="AMJ754" s="462"/>
      <c r="AMK754" s="462"/>
      <c r="AML754" s="462"/>
      <c r="AMM754" s="462"/>
      <c r="AMN754" s="462"/>
      <c r="AMO754" s="462"/>
      <c r="AMP754" s="462"/>
      <c r="AMQ754" s="462"/>
      <c r="AMR754" s="462"/>
      <c r="AMS754" s="462"/>
      <c r="AMT754" s="462"/>
      <c r="AMU754" s="462"/>
      <c r="AMV754" s="462"/>
      <c r="AMW754" s="462"/>
      <c r="AMX754" s="462"/>
      <c r="AMY754" s="462"/>
      <c r="AMZ754" s="462"/>
      <c r="ANA754" s="462"/>
      <c r="ANB754" s="462"/>
      <c r="ANC754" s="462"/>
      <c r="AND754" s="462"/>
      <c r="ANE754" s="462"/>
      <c r="ANF754" s="462"/>
      <c r="ANG754" s="462"/>
      <c r="ANH754" s="462"/>
      <c r="ANI754" s="462"/>
      <c r="ANJ754" s="462"/>
      <c r="ANK754" s="462"/>
      <c r="ANL754" s="462"/>
      <c r="ANM754" s="462"/>
      <c r="ANN754" s="462"/>
      <c r="ANO754" s="462"/>
      <c r="ANP754" s="462"/>
      <c r="ANQ754" s="462"/>
      <c r="ANR754" s="462"/>
      <c r="ANS754" s="462"/>
      <c r="ANT754" s="462"/>
      <c r="ANU754" s="462"/>
      <c r="ANV754" s="462"/>
      <c r="ANW754" s="462"/>
      <c r="ANX754" s="462"/>
      <c r="ANY754" s="462"/>
      <c r="ANZ754" s="462"/>
      <c r="AOA754" s="462"/>
      <c r="AOB754" s="462"/>
      <c r="AOC754" s="462"/>
      <c r="AOD754" s="462"/>
      <c r="AOE754" s="462"/>
      <c r="AOF754" s="462"/>
      <c r="AOG754" s="462"/>
      <c r="AOH754" s="462"/>
      <c r="AOI754" s="462"/>
      <c r="AOJ754" s="462"/>
      <c r="AOK754" s="462"/>
      <c r="AOL754" s="462"/>
      <c r="AOM754" s="462"/>
      <c r="AON754" s="462"/>
      <c r="AOO754" s="462"/>
      <c r="AOP754" s="462"/>
      <c r="AOQ754" s="462"/>
      <c r="AOR754" s="462"/>
      <c r="AOS754" s="462"/>
      <c r="AOT754" s="462"/>
      <c r="AOU754" s="462"/>
      <c r="AOV754" s="462"/>
      <c r="AOW754" s="462"/>
      <c r="AOX754" s="462"/>
      <c r="AOY754" s="462"/>
      <c r="AOZ754" s="462"/>
      <c r="APA754" s="462"/>
      <c r="APB754" s="462"/>
      <c r="APC754" s="462"/>
      <c r="APD754" s="462"/>
      <c r="APE754" s="462"/>
      <c r="APF754" s="462"/>
      <c r="APG754" s="462"/>
      <c r="APH754" s="462"/>
      <c r="API754" s="462"/>
      <c r="APJ754" s="462"/>
      <c r="APK754" s="462"/>
      <c r="APL754" s="462"/>
      <c r="APM754" s="462"/>
      <c r="APN754" s="462"/>
      <c r="APO754" s="462"/>
      <c r="APP754" s="462"/>
      <c r="APQ754" s="462"/>
      <c r="APR754" s="462"/>
      <c r="APS754" s="462"/>
      <c r="APT754" s="462"/>
      <c r="APU754" s="462"/>
      <c r="APV754" s="462"/>
      <c r="APW754" s="462"/>
      <c r="APX754" s="462"/>
      <c r="APY754" s="462"/>
      <c r="APZ754" s="462"/>
      <c r="AQA754" s="462"/>
      <c r="AQB754" s="462"/>
      <c r="AQC754" s="462"/>
      <c r="AQD754" s="462"/>
      <c r="AQE754" s="462"/>
      <c r="AQF754" s="462"/>
      <c r="AQG754" s="462"/>
      <c r="AQH754" s="462"/>
      <c r="AQI754" s="462"/>
      <c r="AQJ754" s="462"/>
      <c r="AQK754" s="462"/>
      <c r="AQL754" s="462"/>
      <c r="AQM754" s="462"/>
      <c r="AQN754" s="462"/>
      <c r="AQO754" s="462"/>
      <c r="AQP754" s="462"/>
      <c r="AQQ754" s="462"/>
      <c r="AQR754" s="462"/>
      <c r="AQS754" s="462"/>
      <c r="AQT754" s="462"/>
      <c r="AQU754" s="462"/>
      <c r="AQV754" s="462"/>
      <c r="AQW754" s="462"/>
      <c r="AQX754" s="462"/>
      <c r="AQY754" s="462"/>
      <c r="AQZ754" s="462"/>
      <c r="ARA754" s="462"/>
      <c r="ARB754" s="462"/>
      <c r="ARC754" s="462"/>
      <c r="ARD754" s="462"/>
      <c r="ARE754" s="462"/>
      <c r="ARF754" s="462"/>
      <c r="ARG754" s="462"/>
      <c r="ARH754" s="462"/>
      <c r="ARI754" s="462"/>
      <c r="ARJ754" s="462"/>
      <c r="ARK754" s="462"/>
      <c r="ARL754" s="462"/>
      <c r="ARM754" s="462"/>
      <c r="ARN754" s="462"/>
      <c r="ARO754" s="462"/>
      <c r="ARP754" s="462"/>
      <c r="ARQ754" s="462"/>
      <c r="ARR754" s="462"/>
      <c r="ARS754" s="462"/>
      <c r="ART754" s="462"/>
      <c r="ARU754" s="462"/>
      <c r="ARV754" s="462"/>
      <c r="ARW754" s="462"/>
      <c r="ARX754" s="462"/>
      <c r="ARY754" s="462"/>
      <c r="ARZ754" s="462"/>
      <c r="ASA754" s="462"/>
      <c r="ASB754" s="462"/>
      <c r="ASC754" s="462"/>
      <c r="ASD754" s="462"/>
      <c r="ASE754" s="462"/>
      <c r="ASF754" s="462"/>
      <c r="ASG754" s="462"/>
      <c r="ASH754" s="462"/>
      <c r="ASI754" s="462"/>
      <c r="ASJ754" s="462"/>
      <c r="ASK754" s="462"/>
      <c r="ASL754" s="462"/>
      <c r="ASM754" s="462"/>
      <c r="ASN754" s="462"/>
      <c r="ASO754" s="462"/>
      <c r="ASP754" s="462"/>
      <c r="ASQ754" s="462"/>
      <c r="ASR754" s="462"/>
      <c r="ASS754" s="462"/>
      <c r="AST754" s="462"/>
      <c r="ASU754" s="462"/>
      <c r="ASV754" s="462"/>
      <c r="ASW754" s="462"/>
      <c r="ASX754" s="462"/>
      <c r="ASY754" s="462"/>
      <c r="ASZ754" s="462"/>
      <c r="ATA754" s="462"/>
      <c r="ATB754" s="462"/>
      <c r="ATC754" s="462"/>
      <c r="ATD754" s="462"/>
      <c r="ATE754" s="462"/>
      <c r="ATF754" s="462"/>
      <c r="ATG754" s="462"/>
      <c r="ATH754" s="462"/>
      <c r="ATI754" s="462"/>
      <c r="ATJ754" s="462"/>
      <c r="ATK754" s="462"/>
      <c r="ATL754" s="462"/>
      <c r="ATM754" s="462"/>
      <c r="ATN754" s="462"/>
      <c r="ATO754" s="462"/>
      <c r="ATP754" s="462"/>
      <c r="ATQ754" s="462"/>
      <c r="ATR754" s="462"/>
      <c r="ATS754" s="462"/>
      <c r="ATT754" s="462"/>
      <c r="ATU754" s="462"/>
      <c r="ATV754" s="462"/>
      <c r="ATW754" s="462"/>
      <c r="ATX754" s="462"/>
      <c r="ATY754" s="462"/>
      <c r="ATZ754" s="462"/>
      <c r="AUA754" s="462"/>
      <c r="AUB754" s="462"/>
      <c r="AUC754" s="462"/>
      <c r="AUD754" s="462"/>
      <c r="AUE754" s="462"/>
      <c r="AUF754" s="462"/>
      <c r="AUG754" s="462"/>
      <c r="AUH754" s="462"/>
      <c r="AUI754" s="462"/>
      <c r="AUJ754" s="462"/>
      <c r="AUK754" s="462"/>
      <c r="AUL754" s="462"/>
      <c r="AUM754" s="462"/>
      <c r="AUN754" s="462"/>
      <c r="AUO754" s="462"/>
      <c r="AUP754" s="462"/>
      <c r="AUQ754" s="462"/>
      <c r="AUR754" s="462"/>
      <c r="AUS754" s="462"/>
      <c r="AUT754" s="462"/>
      <c r="AUU754" s="462"/>
      <c r="AUV754" s="462"/>
      <c r="AUW754" s="462"/>
      <c r="AUX754" s="462"/>
      <c r="AUY754" s="462"/>
      <c r="AUZ754" s="462"/>
      <c r="AVA754" s="462"/>
      <c r="AVB754" s="462"/>
      <c r="AVC754" s="462"/>
      <c r="AVD754" s="462"/>
      <c r="AVE754" s="462"/>
      <c r="AVF754" s="462"/>
      <c r="AVG754" s="462"/>
      <c r="AVH754" s="462"/>
      <c r="AVI754" s="462"/>
      <c r="AVJ754" s="462"/>
      <c r="AVK754" s="462"/>
      <c r="AVL754" s="462"/>
      <c r="AVM754" s="462"/>
      <c r="AVN754" s="462"/>
      <c r="AVO754" s="462"/>
      <c r="AVP754" s="462"/>
      <c r="AVQ754" s="462"/>
      <c r="AVR754" s="462"/>
      <c r="AVS754" s="462"/>
      <c r="AVT754" s="462"/>
      <c r="AVU754" s="462"/>
      <c r="AVV754" s="462"/>
      <c r="AVW754" s="462"/>
      <c r="AVX754" s="462"/>
      <c r="AVY754" s="462"/>
      <c r="AVZ754" s="462"/>
      <c r="AWA754" s="462"/>
      <c r="AWB754" s="462"/>
      <c r="AWC754" s="462"/>
      <c r="AWD754" s="462"/>
      <c r="AWE754" s="462"/>
      <c r="AWF754" s="462"/>
      <c r="AWG754" s="462"/>
      <c r="AWH754" s="462"/>
      <c r="AWI754" s="462"/>
      <c r="AWJ754" s="462"/>
      <c r="AWK754" s="462"/>
      <c r="AWL754" s="462"/>
      <c r="AWM754" s="462"/>
      <c r="AWN754" s="462"/>
      <c r="AWO754" s="462"/>
      <c r="AWP754" s="462"/>
      <c r="AWQ754" s="462"/>
      <c r="AWR754" s="462"/>
      <c r="AWS754" s="462"/>
      <c r="AWT754" s="462"/>
      <c r="AWU754" s="462"/>
      <c r="AWV754" s="462"/>
      <c r="AWW754" s="462"/>
      <c r="AWX754" s="462"/>
      <c r="AWY754" s="462"/>
      <c r="AWZ754" s="462"/>
      <c r="AXA754" s="462"/>
      <c r="AXB754" s="462"/>
      <c r="AXC754" s="462"/>
      <c r="AXD754" s="462"/>
      <c r="AXE754" s="462"/>
      <c r="AXF754" s="462"/>
      <c r="AXG754" s="462"/>
      <c r="AXH754" s="462"/>
      <c r="AXI754" s="462"/>
      <c r="AXJ754" s="462"/>
      <c r="AXK754" s="462"/>
      <c r="AXL754" s="462"/>
      <c r="AXM754" s="462"/>
      <c r="AXN754" s="462"/>
      <c r="AXO754" s="462"/>
      <c r="AXP754" s="462"/>
      <c r="AXQ754" s="462"/>
      <c r="AXR754" s="462"/>
      <c r="AXS754" s="462"/>
      <c r="AXT754" s="462"/>
      <c r="AXU754" s="462"/>
      <c r="AXV754" s="462"/>
      <c r="AXW754" s="462"/>
      <c r="AXX754" s="462"/>
      <c r="AXY754" s="462"/>
      <c r="AXZ754" s="462"/>
      <c r="AYA754" s="462"/>
      <c r="AYB754" s="462"/>
      <c r="AYC754" s="462"/>
      <c r="AYD754" s="462"/>
      <c r="AYE754" s="462"/>
      <c r="AYF754" s="462"/>
      <c r="AYG754" s="462"/>
      <c r="AYH754" s="462"/>
      <c r="AYI754" s="462"/>
      <c r="AYJ754" s="462"/>
      <c r="AYK754" s="462"/>
      <c r="AYL754" s="462"/>
      <c r="AYM754" s="462"/>
      <c r="AYN754" s="462"/>
      <c r="AYO754" s="462"/>
      <c r="AYP754" s="462"/>
      <c r="AYQ754" s="462"/>
      <c r="AYR754" s="462"/>
      <c r="AYS754" s="462"/>
      <c r="AYT754" s="462"/>
      <c r="AYU754" s="462"/>
      <c r="AYV754" s="462"/>
      <c r="AYW754" s="462"/>
      <c r="AYX754" s="462"/>
      <c r="AYY754" s="462"/>
      <c r="AYZ754" s="462"/>
      <c r="AZA754" s="462"/>
      <c r="AZB754" s="462"/>
      <c r="AZC754" s="462"/>
      <c r="AZD754" s="462"/>
      <c r="AZE754" s="462"/>
      <c r="AZF754" s="462"/>
      <c r="AZG754" s="462"/>
      <c r="AZH754" s="462"/>
      <c r="AZI754" s="462"/>
      <c r="AZJ754" s="462"/>
      <c r="AZK754" s="462"/>
      <c r="AZL754" s="462"/>
      <c r="AZM754" s="462"/>
      <c r="AZN754" s="462"/>
      <c r="AZO754" s="462"/>
      <c r="AZP754" s="462"/>
      <c r="AZQ754" s="462"/>
      <c r="AZR754" s="462"/>
      <c r="AZS754" s="462"/>
      <c r="AZT754" s="462"/>
      <c r="AZU754" s="462"/>
      <c r="AZV754" s="462"/>
      <c r="AZW754" s="462"/>
      <c r="AZX754" s="462"/>
      <c r="AZY754" s="462"/>
      <c r="AZZ754" s="462"/>
      <c r="BAA754" s="462"/>
      <c r="BAB754" s="462"/>
      <c r="BAC754" s="462"/>
      <c r="BAD754" s="462"/>
      <c r="BAE754" s="462"/>
      <c r="BAF754" s="462"/>
      <c r="BAG754" s="462"/>
      <c r="BAH754" s="462"/>
      <c r="BAI754" s="462"/>
      <c r="BAJ754" s="462"/>
      <c r="BAK754" s="462"/>
      <c r="BAL754" s="462"/>
      <c r="BAM754" s="462"/>
      <c r="BAN754" s="462"/>
      <c r="BAO754" s="462"/>
      <c r="BAP754" s="462"/>
      <c r="BAQ754" s="462"/>
      <c r="BAR754" s="462"/>
      <c r="BAS754" s="462"/>
      <c r="BAT754" s="462"/>
      <c r="BAU754" s="462"/>
      <c r="BAV754" s="462"/>
      <c r="BAW754" s="462"/>
      <c r="BAX754" s="462"/>
      <c r="BAY754" s="462"/>
      <c r="BAZ754" s="462"/>
      <c r="BBA754" s="462"/>
      <c r="BBB754" s="462"/>
      <c r="BBC754" s="462"/>
      <c r="BBD754" s="462"/>
      <c r="BBE754" s="462"/>
      <c r="BBF754" s="462"/>
      <c r="BBG754" s="462"/>
      <c r="BBH754" s="462"/>
      <c r="BBI754" s="462"/>
      <c r="BBJ754" s="462"/>
      <c r="BBK754" s="462"/>
      <c r="BBL754" s="462"/>
      <c r="BBM754" s="462"/>
      <c r="BBN754" s="462"/>
      <c r="BBO754" s="462"/>
      <c r="BBP754" s="462"/>
      <c r="BBQ754" s="462"/>
      <c r="BBR754" s="462"/>
      <c r="BBS754" s="462"/>
      <c r="BBT754" s="462"/>
      <c r="BBU754" s="462"/>
      <c r="BBV754" s="462"/>
      <c r="BBW754" s="462"/>
      <c r="BBX754" s="462"/>
      <c r="BBY754" s="462"/>
      <c r="BBZ754" s="462"/>
      <c r="BCA754" s="462"/>
      <c r="BCB754" s="462"/>
      <c r="BCC754" s="462"/>
      <c r="BCD754" s="462"/>
      <c r="BCE754" s="462"/>
      <c r="BCF754" s="462"/>
      <c r="BCG754" s="462"/>
      <c r="BCH754" s="462"/>
      <c r="BCI754" s="462"/>
      <c r="BCJ754" s="462"/>
      <c r="BCK754" s="462"/>
      <c r="BCL754" s="462"/>
      <c r="BCM754" s="462"/>
      <c r="BCN754" s="462"/>
      <c r="BCO754" s="462"/>
      <c r="BCP754" s="462"/>
      <c r="BCQ754" s="462"/>
      <c r="BCR754" s="462"/>
      <c r="BCS754" s="462"/>
      <c r="BCT754" s="462"/>
      <c r="BCU754" s="462"/>
      <c r="BCV754" s="462"/>
      <c r="BCW754" s="462"/>
      <c r="BCX754" s="462"/>
      <c r="BCY754" s="462"/>
      <c r="BCZ754" s="462"/>
      <c r="BDA754" s="462"/>
      <c r="BDB754" s="462"/>
      <c r="BDC754" s="462"/>
      <c r="BDD754" s="462"/>
      <c r="BDE754" s="462"/>
      <c r="BDF754" s="462"/>
      <c r="BDG754" s="462"/>
      <c r="BDH754" s="462"/>
      <c r="BDI754" s="462"/>
      <c r="BDJ754" s="462"/>
      <c r="BDK754" s="462"/>
      <c r="BDL754" s="462"/>
      <c r="BDM754" s="462"/>
      <c r="BDN754" s="462"/>
      <c r="BDO754" s="462"/>
      <c r="BDP754" s="462"/>
      <c r="BDQ754" s="462"/>
      <c r="BDR754" s="462"/>
      <c r="BDS754" s="462"/>
      <c r="BDT754" s="462"/>
      <c r="BDU754" s="462"/>
      <c r="BDV754" s="462"/>
      <c r="BDW754" s="462"/>
      <c r="BDX754" s="462"/>
      <c r="BDY754" s="462"/>
      <c r="BDZ754" s="462"/>
      <c r="BEA754" s="462"/>
      <c r="BEB754" s="462"/>
      <c r="BEC754" s="462"/>
      <c r="BED754" s="462"/>
      <c r="BEE754" s="462"/>
      <c r="BEF754" s="462"/>
      <c r="BEG754" s="462"/>
      <c r="BEH754" s="462"/>
      <c r="BEI754" s="462"/>
      <c r="BEJ754" s="462"/>
      <c r="BEK754" s="462"/>
      <c r="BEL754" s="462"/>
      <c r="BEM754" s="462"/>
      <c r="BEN754" s="462"/>
      <c r="BEO754" s="462"/>
      <c r="BEP754" s="462"/>
      <c r="BEQ754" s="462"/>
      <c r="BER754" s="462"/>
      <c r="BES754" s="462"/>
      <c r="BET754" s="462"/>
      <c r="BEU754" s="462"/>
      <c r="BEV754" s="462"/>
      <c r="BEW754" s="462"/>
      <c r="BEX754" s="462"/>
      <c r="BEY754" s="462"/>
      <c r="BEZ754" s="462"/>
      <c r="BFA754" s="462"/>
      <c r="BFB754" s="462"/>
      <c r="BFC754" s="462"/>
      <c r="BFD754" s="462"/>
      <c r="BFE754" s="462"/>
      <c r="BFF754" s="462"/>
      <c r="BFG754" s="462"/>
      <c r="BFH754" s="462"/>
      <c r="BFI754" s="462"/>
      <c r="BFJ754" s="462"/>
      <c r="BFK754" s="462"/>
      <c r="BFL754" s="462"/>
      <c r="BFM754" s="462"/>
      <c r="BFN754" s="462"/>
      <c r="BFO754" s="462"/>
      <c r="BFP754" s="462"/>
      <c r="BFQ754" s="462"/>
      <c r="BFR754" s="462"/>
      <c r="BFS754" s="462"/>
      <c r="BFT754" s="462"/>
      <c r="BFU754" s="462"/>
      <c r="BFV754" s="462"/>
      <c r="BFW754" s="462"/>
      <c r="BFX754" s="462"/>
      <c r="BFY754" s="462"/>
      <c r="BFZ754" s="462"/>
      <c r="BGA754" s="462"/>
      <c r="BGB754" s="462"/>
      <c r="BGC754" s="462"/>
      <c r="BGD754" s="462"/>
      <c r="BGE754" s="462"/>
      <c r="BGF754" s="462"/>
      <c r="BGG754" s="462"/>
      <c r="BGH754" s="462"/>
      <c r="BGI754" s="462"/>
      <c r="BGJ754" s="462"/>
      <c r="BGK754" s="462"/>
      <c r="BGL754" s="462"/>
      <c r="BGM754" s="462"/>
      <c r="BGN754" s="462"/>
      <c r="BGO754" s="462"/>
      <c r="BGP754" s="462"/>
      <c r="BGQ754" s="462"/>
      <c r="BGR754" s="462"/>
      <c r="BGS754" s="462"/>
      <c r="BGT754" s="462"/>
      <c r="BGU754" s="462"/>
      <c r="BGV754" s="462"/>
      <c r="BGW754" s="462"/>
      <c r="BGX754" s="462"/>
      <c r="BGY754" s="462"/>
      <c r="BGZ754" s="462"/>
      <c r="BHA754" s="462"/>
      <c r="BHB754" s="462"/>
      <c r="BHC754" s="462"/>
      <c r="BHD754" s="462"/>
      <c r="BHE754" s="462"/>
      <c r="BHF754" s="462"/>
      <c r="BHG754" s="462"/>
      <c r="BHH754" s="462"/>
      <c r="BHI754" s="462"/>
      <c r="BHJ754" s="462"/>
      <c r="BHK754" s="462"/>
      <c r="BHL754" s="462"/>
      <c r="BHM754" s="462"/>
      <c r="BHN754" s="462"/>
      <c r="BHO754" s="462"/>
      <c r="BHP754" s="462"/>
      <c r="BHQ754" s="462"/>
      <c r="BHR754" s="462"/>
      <c r="BHS754" s="462"/>
      <c r="BHT754" s="462"/>
      <c r="BHU754" s="462"/>
      <c r="BHV754" s="462"/>
      <c r="BHW754" s="462"/>
      <c r="BHX754" s="462"/>
      <c r="BHY754" s="462"/>
      <c r="BHZ754" s="462"/>
      <c r="BIA754" s="462"/>
      <c r="BIB754" s="462"/>
      <c r="BIC754" s="462"/>
      <c r="BID754" s="462"/>
      <c r="BIE754" s="462"/>
      <c r="BIF754" s="462"/>
      <c r="BIG754" s="462"/>
      <c r="BIH754" s="462"/>
      <c r="BII754" s="462"/>
      <c r="BIJ754" s="462"/>
      <c r="BIK754" s="462"/>
      <c r="BIL754" s="462"/>
      <c r="BIM754" s="462"/>
      <c r="BIN754" s="462"/>
      <c r="BIO754" s="462"/>
      <c r="BIP754" s="462"/>
      <c r="BIQ754" s="462"/>
      <c r="BIR754" s="462"/>
      <c r="BIS754" s="462"/>
      <c r="BIT754" s="462"/>
      <c r="BIU754" s="462"/>
      <c r="BIV754" s="462"/>
      <c r="BIW754" s="462"/>
      <c r="BIX754" s="462"/>
      <c r="BIY754" s="462"/>
      <c r="BIZ754" s="462"/>
      <c r="BJA754" s="462"/>
      <c r="BJB754" s="462"/>
      <c r="BJC754" s="462"/>
      <c r="BJD754" s="462"/>
      <c r="BJE754" s="462"/>
      <c r="BJF754" s="462"/>
      <c r="BJG754" s="462"/>
      <c r="BJH754" s="462"/>
      <c r="BJI754" s="462"/>
      <c r="BJJ754" s="462"/>
      <c r="BJK754" s="462"/>
      <c r="BJL754" s="462"/>
      <c r="BJM754" s="462"/>
      <c r="BJN754" s="462"/>
      <c r="BJO754" s="462"/>
      <c r="BJP754" s="462"/>
      <c r="BJQ754" s="462"/>
      <c r="BJR754" s="462"/>
      <c r="BJS754" s="462"/>
      <c r="BJT754" s="462"/>
      <c r="BJU754" s="462"/>
      <c r="BJV754" s="462"/>
      <c r="BJW754" s="462"/>
      <c r="BJX754" s="462"/>
      <c r="BJY754" s="462"/>
      <c r="BJZ754" s="462"/>
      <c r="BKA754" s="462"/>
      <c r="BKB754" s="462"/>
      <c r="BKC754" s="462"/>
      <c r="BKD754" s="462"/>
      <c r="BKE754" s="462"/>
      <c r="BKF754" s="462"/>
      <c r="BKG754" s="462"/>
      <c r="BKH754" s="462"/>
      <c r="BKI754" s="462"/>
      <c r="BKJ754" s="462"/>
      <c r="BKK754" s="462"/>
      <c r="BKL754" s="462"/>
      <c r="BKM754" s="462"/>
      <c r="BKN754" s="462"/>
      <c r="BKO754" s="462"/>
      <c r="BKP754" s="462"/>
      <c r="BKQ754" s="462"/>
      <c r="BKR754" s="462"/>
      <c r="BKS754" s="462"/>
      <c r="BKT754" s="462"/>
      <c r="BKU754" s="462"/>
      <c r="BKV754" s="462"/>
      <c r="BKW754" s="462"/>
      <c r="BKX754" s="462"/>
      <c r="BKY754" s="462"/>
      <c r="BKZ754" s="462"/>
      <c r="BLA754" s="462"/>
      <c r="BLB754" s="462"/>
      <c r="BLC754" s="462"/>
      <c r="BLD754" s="462"/>
      <c r="BLE754" s="462"/>
      <c r="BLF754" s="462"/>
      <c r="BLG754" s="462"/>
      <c r="BLH754" s="462"/>
      <c r="BLI754" s="462"/>
      <c r="BLJ754" s="462"/>
      <c r="BLK754" s="462"/>
      <c r="BLL754" s="462"/>
      <c r="BLM754" s="462"/>
      <c r="BLN754" s="462"/>
      <c r="BLO754" s="462"/>
      <c r="BLP754" s="462"/>
      <c r="BLQ754" s="462"/>
      <c r="BLR754" s="462"/>
      <c r="BLS754" s="462"/>
      <c r="BLT754" s="462"/>
      <c r="BLU754" s="462"/>
      <c r="BLV754" s="462"/>
      <c r="BLW754" s="462"/>
      <c r="BLX754" s="462"/>
      <c r="BLY754" s="462"/>
      <c r="BLZ754" s="462"/>
      <c r="BMA754" s="462"/>
      <c r="BMB754" s="462"/>
      <c r="BMC754" s="462"/>
      <c r="BMD754" s="462"/>
      <c r="BME754" s="462"/>
      <c r="BMF754" s="462"/>
      <c r="BMG754" s="462"/>
      <c r="BMH754" s="462"/>
      <c r="BMI754" s="462"/>
      <c r="BMJ754" s="462"/>
      <c r="BMK754" s="462"/>
      <c r="BML754" s="462"/>
      <c r="BMM754" s="462"/>
      <c r="BMN754" s="462"/>
      <c r="BMO754" s="462"/>
      <c r="BMP754" s="462"/>
      <c r="BMQ754" s="462"/>
      <c r="BMR754" s="462"/>
      <c r="BMS754" s="462"/>
      <c r="BMT754" s="462"/>
      <c r="BMU754" s="462"/>
      <c r="BMV754" s="462"/>
      <c r="BMW754" s="462"/>
      <c r="BMX754" s="462"/>
      <c r="BMY754" s="462"/>
      <c r="BMZ754" s="462"/>
      <c r="BNA754" s="462"/>
      <c r="BNB754" s="462"/>
      <c r="BNC754" s="462"/>
      <c r="BND754" s="462"/>
      <c r="BNE754" s="462"/>
      <c r="BNF754" s="462"/>
      <c r="BNG754" s="462"/>
      <c r="BNH754" s="462"/>
      <c r="BNI754" s="462"/>
      <c r="BNJ754" s="462"/>
      <c r="BNK754" s="462"/>
      <c r="BNL754" s="462"/>
      <c r="BNM754" s="462"/>
      <c r="BNN754" s="462"/>
      <c r="BNO754" s="462"/>
      <c r="BNP754" s="462"/>
      <c r="BNQ754" s="462"/>
      <c r="BNR754" s="462"/>
      <c r="BNS754" s="462"/>
      <c r="BNT754" s="462"/>
      <c r="BNU754" s="462"/>
      <c r="BNV754" s="462"/>
      <c r="BNW754" s="462"/>
      <c r="BNX754" s="462"/>
      <c r="BNY754" s="462"/>
      <c r="BNZ754" s="462"/>
      <c r="BOA754" s="462"/>
      <c r="BOB754" s="462"/>
      <c r="BOC754" s="462"/>
      <c r="BOD754" s="462"/>
      <c r="BOE754" s="462"/>
      <c r="BOF754" s="462"/>
      <c r="BOG754" s="462"/>
      <c r="BOH754" s="462"/>
      <c r="BOI754" s="462"/>
      <c r="BOJ754" s="462"/>
      <c r="BOK754" s="462"/>
      <c r="BOL754" s="462"/>
      <c r="BOM754" s="462"/>
      <c r="BON754" s="462"/>
      <c r="BOO754" s="462"/>
      <c r="BOP754" s="462"/>
      <c r="BOQ754" s="462"/>
      <c r="BOR754" s="462"/>
      <c r="BOS754" s="462"/>
      <c r="BOT754" s="462"/>
      <c r="BOU754" s="462"/>
      <c r="BOV754" s="462"/>
      <c r="BOW754" s="462"/>
      <c r="BOX754" s="462"/>
      <c r="BOY754" s="462"/>
      <c r="BOZ754" s="462"/>
      <c r="BPA754" s="462"/>
      <c r="BPB754" s="462"/>
      <c r="BPC754" s="462"/>
      <c r="BPD754" s="462"/>
      <c r="BPE754" s="462"/>
      <c r="BPF754" s="462"/>
      <c r="BPG754" s="462"/>
      <c r="BPH754" s="462"/>
      <c r="BPI754" s="462"/>
      <c r="BPJ754" s="462"/>
      <c r="BPK754" s="462"/>
      <c r="BPL754" s="462"/>
      <c r="BPM754" s="462"/>
      <c r="BPN754" s="462"/>
      <c r="BPO754" s="462"/>
      <c r="BPP754" s="462"/>
      <c r="BPQ754" s="462"/>
      <c r="BPR754" s="462"/>
      <c r="BPS754" s="462"/>
      <c r="BPT754" s="462"/>
      <c r="BPU754" s="462"/>
      <c r="BPV754" s="462"/>
      <c r="BPW754" s="462"/>
      <c r="BPX754" s="462"/>
      <c r="BPY754" s="462"/>
      <c r="BPZ754" s="462"/>
      <c r="BQA754" s="462"/>
      <c r="BQB754" s="462"/>
      <c r="BQC754" s="462"/>
      <c r="BQD754" s="462"/>
      <c r="BQE754" s="462"/>
      <c r="BQF754" s="462"/>
      <c r="BQG754" s="462"/>
      <c r="BQH754" s="462"/>
      <c r="BQI754" s="462"/>
      <c r="BQJ754" s="462"/>
      <c r="BQK754" s="462"/>
      <c r="BQL754" s="462"/>
      <c r="BQM754" s="462"/>
      <c r="BQN754" s="462"/>
      <c r="BQO754" s="462"/>
      <c r="BQP754" s="462"/>
      <c r="BQQ754" s="462"/>
      <c r="BQR754" s="462"/>
      <c r="BQS754" s="462"/>
      <c r="BQT754" s="462"/>
      <c r="BQU754" s="462"/>
      <c r="BQV754" s="462"/>
      <c r="BQW754" s="462"/>
      <c r="BQX754" s="462"/>
      <c r="BQY754" s="462"/>
      <c r="BQZ754" s="462"/>
      <c r="BRA754" s="462"/>
      <c r="BRB754" s="462"/>
      <c r="BRC754" s="462"/>
      <c r="BRD754" s="462"/>
      <c r="BRE754" s="462"/>
      <c r="BRF754" s="462"/>
      <c r="BRG754" s="462"/>
      <c r="BRH754" s="462"/>
      <c r="BRI754" s="462"/>
      <c r="BRJ754" s="462"/>
      <c r="BRK754" s="462"/>
      <c r="BRL754" s="462"/>
      <c r="BRM754" s="462"/>
      <c r="BRN754" s="462"/>
      <c r="BRO754" s="462"/>
      <c r="BRP754" s="462"/>
      <c r="BRQ754" s="462"/>
      <c r="BRR754" s="462"/>
      <c r="BRS754" s="462"/>
      <c r="BRT754" s="462"/>
      <c r="BRU754" s="462"/>
      <c r="BRV754" s="462"/>
      <c r="BRW754" s="462"/>
      <c r="BRX754" s="462"/>
      <c r="BRY754" s="462"/>
      <c r="BRZ754" s="462"/>
      <c r="BSA754" s="462"/>
      <c r="BSB754" s="462"/>
      <c r="BSC754" s="462"/>
      <c r="BSD754" s="462"/>
      <c r="BSE754" s="462"/>
      <c r="BSF754" s="462"/>
      <c r="BSG754" s="462"/>
      <c r="BSH754" s="462"/>
      <c r="BSI754" s="462"/>
      <c r="BSJ754" s="462"/>
      <c r="BSK754" s="462"/>
      <c r="BSL754" s="462"/>
      <c r="BSM754" s="462"/>
      <c r="BSN754" s="462"/>
      <c r="BSO754" s="462"/>
      <c r="BSP754" s="462"/>
      <c r="BSQ754" s="462"/>
      <c r="BSR754" s="462"/>
      <c r="BSS754" s="462"/>
      <c r="BST754" s="462"/>
      <c r="BSU754" s="462"/>
      <c r="BSV754" s="462"/>
      <c r="BSW754" s="462"/>
      <c r="BSX754" s="462"/>
      <c r="BSY754" s="462"/>
      <c r="BSZ754" s="462"/>
      <c r="BTA754" s="462"/>
      <c r="BTB754" s="462"/>
      <c r="BTC754" s="462"/>
      <c r="BTD754" s="462"/>
      <c r="BTE754" s="462"/>
      <c r="BTF754" s="462"/>
      <c r="BTG754" s="462"/>
      <c r="BTH754" s="462"/>
      <c r="BTI754" s="462"/>
      <c r="BTJ754" s="462"/>
      <c r="BTK754" s="462"/>
      <c r="BTL754" s="462"/>
      <c r="BTM754" s="462"/>
      <c r="BTN754" s="462"/>
      <c r="BTO754" s="462"/>
      <c r="BTP754" s="462"/>
      <c r="BTQ754" s="462"/>
      <c r="BTR754" s="462"/>
      <c r="BTS754" s="462"/>
      <c r="BTT754" s="462"/>
      <c r="BTU754" s="462"/>
      <c r="BTV754" s="462"/>
      <c r="BTW754" s="462"/>
      <c r="BTX754" s="462"/>
      <c r="BTY754" s="462"/>
      <c r="BTZ754" s="462"/>
      <c r="BUA754" s="462"/>
      <c r="BUB754" s="462"/>
      <c r="BUC754" s="462"/>
      <c r="BUD754" s="462"/>
      <c r="BUE754" s="462"/>
      <c r="BUF754" s="462"/>
      <c r="BUG754" s="462"/>
      <c r="BUH754" s="462"/>
      <c r="BUI754" s="462"/>
      <c r="BUJ754" s="462"/>
      <c r="BUK754" s="462"/>
      <c r="BUL754" s="462"/>
      <c r="BUM754" s="462"/>
      <c r="BUN754" s="462"/>
      <c r="BUO754" s="462"/>
      <c r="BUP754" s="462"/>
      <c r="BUQ754" s="462"/>
      <c r="BUR754" s="462"/>
      <c r="BUS754" s="462"/>
      <c r="BUT754" s="462"/>
      <c r="BUU754" s="462"/>
      <c r="BUV754" s="462"/>
      <c r="BUW754" s="462"/>
      <c r="BUX754" s="462"/>
      <c r="BUY754" s="462"/>
      <c r="BUZ754" s="462"/>
      <c r="BVA754" s="462"/>
      <c r="BVB754" s="462"/>
      <c r="BVC754" s="462"/>
      <c r="BVD754" s="462"/>
      <c r="BVE754" s="462"/>
      <c r="BVF754" s="462"/>
      <c r="BVG754" s="462"/>
      <c r="BVH754" s="462"/>
      <c r="BVI754" s="462"/>
      <c r="BVJ754" s="462"/>
      <c r="BVK754" s="462"/>
      <c r="BVL754" s="462"/>
      <c r="BVM754" s="462"/>
      <c r="BVN754" s="462"/>
      <c r="BVO754" s="462"/>
      <c r="BVP754" s="462"/>
      <c r="BVQ754" s="462"/>
      <c r="BVR754" s="462"/>
      <c r="BVS754" s="462"/>
      <c r="BVT754" s="462"/>
      <c r="BVU754" s="462"/>
      <c r="BVV754" s="462"/>
      <c r="BVW754" s="462"/>
      <c r="BVX754" s="462"/>
      <c r="BVY754" s="462"/>
      <c r="BVZ754" s="462"/>
      <c r="BWA754" s="462"/>
      <c r="BWB754" s="462"/>
      <c r="BWC754" s="462"/>
      <c r="BWD754" s="462"/>
      <c r="BWE754" s="462"/>
      <c r="BWF754" s="462"/>
      <c r="BWG754" s="462"/>
      <c r="BWH754" s="462"/>
      <c r="BWI754" s="462"/>
      <c r="BWJ754" s="462"/>
      <c r="BWK754" s="462"/>
      <c r="BWL754" s="462"/>
      <c r="BWM754" s="462"/>
      <c r="BWN754" s="462"/>
      <c r="BWO754" s="462"/>
      <c r="BWP754" s="462"/>
      <c r="BWQ754" s="462"/>
      <c r="BWR754" s="462"/>
      <c r="BWS754" s="462"/>
      <c r="BWT754" s="462"/>
      <c r="BWU754" s="462"/>
      <c r="BWV754" s="462"/>
      <c r="BWW754" s="462"/>
      <c r="BWX754" s="462"/>
      <c r="BWY754" s="462"/>
      <c r="BWZ754" s="462"/>
      <c r="BXA754" s="462"/>
      <c r="BXB754" s="462"/>
      <c r="BXC754" s="462"/>
      <c r="BXD754" s="462"/>
      <c r="BXE754" s="462"/>
      <c r="BXF754" s="462"/>
      <c r="BXG754" s="462"/>
      <c r="BXH754" s="462"/>
      <c r="BXI754" s="462"/>
      <c r="BXJ754" s="462"/>
      <c r="BXK754" s="462"/>
      <c r="BXL754" s="462"/>
      <c r="BXM754" s="462"/>
      <c r="BXN754" s="462"/>
      <c r="BXO754" s="462"/>
      <c r="BXP754" s="462"/>
      <c r="BXQ754" s="462"/>
      <c r="BXR754" s="462"/>
      <c r="BXS754" s="462"/>
      <c r="BXT754" s="462"/>
      <c r="BXU754" s="462"/>
      <c r="BXV754" s="462"/>
      <c r="BXW754" s="462"/>
      <c r="BXX754" s="462"/>
      <c r="BXY754" s="462"/>
      <c r="BXZ754" s="462"/>
      <c r="BYA754" s="462"/>
      <c r="BYB754" s="462"/>
      <c r="BYC754" s="462"/>
      <c r="BYD754" s="462"/>
      <c r="BYE754" s="462"/>
      <c r="BYF754" s="462"/>
      <c r="BYG754" s="462"/>
      <c r="BYH754" s="462"/>
      <c r="BYI754" s="462"/>
      <c r="BYJ754" s="462"/>
      <c r="BYK754" s="462"/>
      <c r="BYL754" s="462"/>
      <c r="BYM754" s="462"/>
      <c r="BYN754" s="462"/>
      <c r="BYO754" s="462"/>
      <c r="BYP754" s="462"/>
      <c r="BYQ754" s="462"/>
      <c r="BYR754" s="462"/>
      <c r="BYS754" s="462"/>
      <c r="BYT754" s="462"/>
      <c r="BYU754" s="462"/>
      <c r="BYV754" s="462"/>
      <c r="BYW754" s="462"/>
      <c r="BYX754" s="462"/>
      <c r="BYY754" s="462"/>
      <c r="BYZ754" s="462"/>
      <c r="BZA754" s="462"/>
      <c r="BZB754" s="462"/>
      <c r="BZC754" s="462"/>
      <c r="BZD754" s="462"/>
      <c r="BZE754" s="462"/>
      <c r="BZF754" s="462"/>
      <c r="BZG754" s="462"/>
      <c r="BZH754" s="462"/>
      <c r="BZI754" s="462"/>
      <c r="BZJ754" s="462"/>
      <c r="BZK754" s="462"/>
      <c r="BZL754" s="462"/>
      <c r="BZM754" s="462"/>
      <c r="BZN754" s="462"/>
      <c r="BZO754" s="462"/>
      <c r="BZP754" s="462"/>
      <c r="BZQ754" s="462"/>
      <c r="BZR754" s="462"/>
      <c r="BZS754" s="462"/>
      <c r="BZT754" s="462"/>
      <c r="BZU754" s="462"/>
      <c r="BZV754" s="462"/>
      <c r="BZW754" s="462"/>
      <c r="BZX754" s="462"/>
      <c r="BZY754" s="462"/>
      <c r="BZZ754" s="462"/>
      <c r="CAA754" s="462"/>
      <c r="CAB754" s="462"/>
      <c r="CAC754" s="462"/>
      <c r="CAD754" s="462"/>
      <c r="CAE754" s="462"/>
      <c r="CAF754" s="462"/>
      <c r="CAG754" s="462"/>
      <c r="CAH754" s="462"/>
      <c r="CAI754" s="462"/>
      <c r="CAJ754" s="462"/>
      <c r="CAK754" s="462"/>
      <c r="CAL754" s="462"/>
      <c r="CAM754" s="462"/>
      <c r="CAN754" s="462"/>
      <c r="CAO754" s="462"/>
      <c r="CAP754" s="462"/>
      <c r="CAQ754" s="462"/>
      <c r="CAR754" s="462"/>
      <c r="CAS754" s="462"/>
      <c r="CAT754" s="462"/>
      <c r="CAU754" s="462"/>
      <c r="CAV754" s="462"/>
      <c r="CAW754" s="462"/>
      <c r="CAX754" s="462"/>
      <c r="CAY754" s="462"/>
      <c r="CAZ754" s="462"/>
      <c r="CBA754" s="462"/>
      <c r="CBB754" s="462"/>
      <c r="CBC754" s="462"/>
      <c r="CBD754" s="462"/>
      <c r="CBE754" s="462"/>
      <c r="CBF754" s="462"/>
      <c r="CBG754" s="462"/>
      <c r="CBH754" s="462"/>
      <c r="CBI754" s="462"/>
      <c r="CBJ754" s="462"/>
      <c r="CBK754" s="462"/>
      <c r="CBL754" s="462"/>
      <c r="CBM754" s="462"/>
      <c r="CBN754" s="462"/>
      <c r="CBO754" s="462"/>
      <c r="CBP754" s="462"/>
      <c r="CBQ754" s="462"/>
      <c r="CBR754" s="462"/>
      <c r="CBS754" s="462"/>
      <c r="CBT754" s="462"/>
      <c r="CBU754" s="462"/>
      <c r="CBV754" s="462"/>
      <c r="CBW754" s="462"/>
      <c r="CBX754" s="462"/>
      <c r="CBY754" s="462"/>
      <c r="CBZ754" s="462"/>
      <c r="CCA754" s="462"/>
      <c r="CCB754" s="462"/>
      <c r="CCC754" s="462"/>
      <c r="CCD754" s="462"/>
      <c r="CCE754" s="462"/>
      <c r="CCF754" s="462"/>
      <c r="CCG754" s="462"/>
      <c r="CCH754" s="462"/>
      <c r="CCI754" s="462"/>
      <c r="CCJ754" s="462"/>
      <c r="CCK754" s="462"/>
      <c r="CCL754" s="462"/>
      <c r="CCM754" s="462"/>
      <c r="CCN754" s="462"/>
      <c r="CCO754" s="462"/>
      <c r="CCP754" s="462"/>
      <c r="CCQ754" s="462"/>
      <c r="CCR754" s="462"/>
      <c r="CCS754" s="462"/>
      <c r="CCT754" s="462"/>
      <c r="CCU754" s="462"/>
      <c r="CCV754" s="462"/>
      <c r="CCW754" s="462"/>
      <c r="CCX754" s="462"/>
      <c r="CCY754" s="462"/>
      <c r="CCZ754" s="462"/>
      <c r="CDA754" s="462"/>
      <c r="CDB754" s="462"/>
      <c r="CDC754" s="462"/>
      <c r="CDD754" s="462"/>
      <c r="CDE754" s="462"/>
      <c r="CDF754" s="462"/>
      <c r="CDG754" s="462"/>
      <c r="CDH754" s="462"/>
      <c r="CDI754" s="462"/>
      <c r="CDJ754" s="462"/>
      <c r="CDK754" s="462"/>
      <c r="CDL754" s="462"/>
      <c r="CDM754" s="462"/>
      <c r="CDN754" s="462"/>
      <c r="CDO754" s="462"/>
      <c r="CDP754" s="462"/>
      <c r="CDQ754" s="462"/>
      <c r="CDR754" s="462"/>
      <c r="CDS754" s="462"/>
      <c r="CDT754" s="462"/>
      <c r="CDU754" s="462"/>
      <c r="CDV754" s="462"/>
      <c r="CDW754" s="462"/>
      <c r="CDX754" s="462"/>
      <c r="CDY754" s="462"/>
      <c r="CDZ754" s="462"/>
      <c r="CEA754" s="462"/>
      <c r="CEB754" s="462"/>
      <c r="CEC754" s="462"/>
      <c r="CED754" s="462"/>
      <c r="CEE754" s="462"/>
      <c r="CEF754" s="462"/>
      <c r="CEG754" s="462"/>
      <c r="CEH754" s="462"/>
      <c r="CEI754" s="462"/>
      <c r="CEJ754" s="462"/>
      <c r="CEK754" s="462"/>
      <c r="CEL754" s="462"/>
      <c r="CEM754" s="462"/>
      <c r="CEN754" s="462"/>
      <c r="CEO754" s="462"/>
      <c r="CEP754" s="462"/>
      <c r="CEQ754" s="462"/>
      <c r="CER754" s="462"/>
      <c r="CES754" s="462"/>
      <c r="CET754" s="462"/>
      <c r="CEU754" s="462"/>
      <c r="CEV754" s="462"/>
      <c r="CEW754" s="462"/>
      <c r="CEX754" s="462"/>
      <c r="CEY754" s="462"/>
      <c r="CEZ754" s="462"/>
      <c r="CFA754" s="462"/>
      <c r="CFB754" s="462"/>
      <c r="CFC754" s="462"/>
      <c r="CFD754" s="462"/>
      <c r="CFE754" s="462"/>
      <c r="CFF754" s="462"/>
      <c r="CFG754" s="462"/>
      <c r="CFH754" s="462"/>
      <c r="CFI754" s="462"/>
      <c r="CFJ754" s="462"/>
      <c r="CFK754" s="462"/>
      <c r="CFL754" s="462"/>
      <c r="CFM754" s="462"/>
      <c r="CFN754" s="462"/>
      <c r="CFO754" s="462"/>
      <c r="CFP754" s="462"/>
      <c r="CFQ754" s="462"/>
      <c r="CFR754" s="462"/>
      <c r="CFS754" s="462"/>
      <c r="CFT754" s="462"/>
      <c r="CFU754" s="462"/>
      <c r="CFV754" s="462"/>
      <c r="CFW754" s="462"/>
      <c r="CFX754" s="462"/>
      <c r="CFY754" s="462"/>
      <c r="CFZ754" s="462"/>
      <c r="CGA754" s="462"/>
      <c r="CGB754" s="462"/>
      <c r="CGC754" s="462"/>
      <c r="CGD754" s="462"/>
      <c r="CGE754" s="462"/>
      <c r="CGF754" s="462"/>
      <c r="CGG754" s="462"/>
      <c r="CGH754" s="462"/>
      <c r="CGI754" s="462"/>
      <c r="CGJ754" s="462"/>
      <c r="CGK754" s="462"/>
      <c r="CGL754" s="462"/>
      <c r="CGM754" s="462"/>
      <c r="CGN754" s="462"/>
      <c r="CGO754" s="462"/>
      <c r="CGP754" s="462"/>
      <c r="CGQ754" s="462"/>
      <c r="CGR754" s="462"/>
      <c r="CGS754" s="462"/>
      <c r="CGT754" s="462"/>
      <c r="CGU754" s="462"/>
      <c r="CGV754" s="462"/>
      <c r="CGW754" s="462"/>
      <c r="CGX754" s="462"/>
      <c r="CGY754" s="462"/>
      <c r="CGZ754" s="462"/>
      <c r="CHA754" s="462"/>
      <c r="CHB754" s="462"/>
      <c r="CHC754" s="462"/>
      <c r="CHD754" s="462"/>
      <c r="CHE754" s="462"/>
      <c r="CHF754" s="462"/>
      <c r="CHG754" s="462"/>
      <c r="CHH754" s="462"/>
      <c r="CHI754" s="462"/>
      <c r="CHJ754" s="462"/>
      <c r="CHK754" s="462"/>
      <c r="CHL754" s="462"/>
      <c r="CHM754" s="462"/>
      <c r="CHN754" s="462"/>
      <c r="CHO754" s="462"/>
      <c r="CHP754" s="462"/>
      <c r="CHQ754" s="462"/>
      <c r="CHR754" s="462"/>
      <c r="CHS754" s="462"/>
      <c r="CHT754" s="462"/>
      <c r="CHU754" s="462"/>
      <c r="CHV754" s="462"/>
      <c r="CHW754" s="462"/>
      <c r="CHX754" s="462"/>
      <c r="CHY754" s="462"/>
      <c r="CHZ754" s="462"/>
      <c r="CIA754" s="462"/>
      <c r="CIB754" s="462"/>
      <c r="CIC754" s="462"/>
      <c r="CID754" s="462"/>
      <c r="CIE754" s="462"/>
      <c r="CIF754" s="462"/>
      <c r="CIG754" s="462"/>
      <c r="CIH754" s="462"/>
      <c r="CII754" s="462"/>
      <c r="CIJ754" s="462"/>
      <c r="CIK754" s="462"/>
      <c r="CIL754" s="462"/>
      <c r="CIM754" s="462"/>
      <c r="CIN754" s="462"/>
      <c r="CIO754" s="462"/>
      <c r="CIP754" s="462"/>
      <c r="CIQ754" s="462"/>
      <c r="CIR754" s="462"/>
      <c r="CIS754" s="462"/>
      <c r="CIT754" s="462"/>
      <c r="CIU754" s="462"/>
      <c r="CIV754" s="462"/>
      <c r="CIW754" s="462"/>
      <c r="CIX754" s="462"/>
      <c r="CIY754" s="462"/>
      <c r="CIZ754" s="462"/>
      <c r="CJA754" s="462"/>
      <c r="CJB754" s="462"/>
      <c r="CJC754" s="462"/>
      <c r="CJD754" s="462"/>
      <c r="CJE754" s="462"/>
      <c r="CJF754" s="462"/>
      <c r="CJG754" s="462"/>
      <c r="CJH754" s="462"/>
      <c r="CJI754" s="462"/>
      <c r="CJJ754" s="462"/>
      <c r="CJK754" s="462"/>
      <c r="CJL754" s="462"/>
      <c r="CJM754" s="462"/>
      <c r="CJN754" s="462"/>
      <c r="CJO754" s="462"/>
      <c r="CJP754" s="462"/>
      <c r="CJQ754" s="462"/>
      <c r="CJR754" s="462"/>
      <c r="CJS754" s="462"/>
      <c r="CJT754" s="462"/>
      <c r="CJU754" s="462"/>
      <c r="CJV754" s="462"/>
      <c r="CJW754" s="462"/>
      <c r="CJX754" s="462"/>
      <c r="CJY754" s="462"/>
      <c r="CJZ754" s="462"/>
      <c r="CKA754" s="462"/>
      <c r="CKB754" s="462"/>
      <c r="CKC754" s="462"/>
      <c r="CKD754" s="462"/>
      <c r="CKE754" s="462"/>
      <c r="CKF754" s="462"/>
      <c r="CKG754" s="462"/>
      <c r="CKH754" s="462"/>
      <c r="CKI754" s="462"/>
      <c r="CKJ754" s="462"/>
      <c r="CKK754" s="462"/>
      <c r="CKL754" s="462"/>
      <c r="CKM754" s="462"/>
      <c r="CKN754" s="462"/>
      <c r="CKO754" s="462"/>
      <c r="CKP754" s="462"/>
      <c r="CKQ754" s="462"/>
      <c r="CKR754" s="462"/>
      <c r="CKS754" s="462"/>
      <c r="CKT754" s="462"/>
      <c r="CKU754" s="462"/>
      <c r="CKV754" s="462"/>
      <c r="CKW754" s="462"/>
      <c r="CKX754" s="462"/>
      <c r="CKY754" s="462"/>
      <c r="CKZ754" s="462"/>
      <c r="CLA754" s="462"/>
      <c r="CLB754" s="462"/>
      <c r="CLC754" s="462"/>
      <c r="CLD754" s="462"/>
      <c r="CLE754" s="462"/>
      <c r="CLF754" s="462"/>
      <c r="CLG754" s="462"/>
      <c r="CLH754" s="462"/>
      <c r="CLI754" s="462"/>
      <c r="CLJ754" s="462"/>
      <c r="CLK754" s="462"/>
      <c r="CLL754" s="462"/>
      <c r="CLM754" s="462"/>
      <c r="CLN754" s="462"/>
      <c r="CLO754" s="462"/>
      <c r="CLP754" s="462"/>
      <c r="CLQ754" s="462"/>
      <c r="CLR754" s="462"/>
      <c r="CLS754" s="462"/>
      <c r="CLT754" s="462"/>
      <c r="CLU754" s="462"/>
      <c r="CLV754" s="462"/>
      <c r="CLW754" s="462"/>
      <c r="CLX754" s="462"/>
      <c r="CLY754" s="462"/>
      <c r="CLZ754" s="462"/>
      <c r="CMA754" s="462"/>
      <c r="CMB754" s="462"/>
      <c r="CMC754" s="462"/>
      <c r="CMD754" s="462"/>
      <c r="CME754" s="462"/>
      <c r="CMF754" s="462"/>
      <c r="CMG754" s="462"/>
      <c r="CMH754" s="462"/>
      <c r="CMI754" s="462"/>
      <c r="CMJ754" s="462"/>
      <c r="CMK754" s="462"/>
      <c r="CML754" s="462"/>
      <c r="CMM754" s="462"/>
      <c r="CMN754" s="462"/>
      <c r="CMO754" s="462"/>
      <c r="CMP754" s="462"/>
      <c r="CMQ754" s="462"/>
      <c r="CMR754" s="462"/>
      <c r="CMS754" s="462"/>
      <c r="CMT754" s="462"/>
      <c r="CMU754" s="462"/>
      <c r="CMV754" s="462"/>
      <c r="CMW754" s="462"/>
      <c r="CMX754" s="462"/>
      <c r="CMY754" s="462"/>
      <c r="CMZ754" s="462"/>
      <c r="CNA754" s="462"/>
      <c r="CNB754" s="462"/>
      <c r="CNC754" s="462"/>
      <c r="CND754" s="462"/>
      <c r="CNE754" s="462"/>
      <c r="CNF754" s="462"/>
      <c r="CNG754" s="462"/>
      <c r="CNH754" s="462"/>
      <c r="CNI754" s="462"/>
      <c r="CNJ754" s="462"/>
      <c r="CNK754" s="462"/>
      <c r="CNL754" s="462"/>
      <c r="CNM754" s="462"/>
      <c r="CNN754" s="462"/>
      <c r="CNO754" s="462"/>
      <c r="CNP754" s="462"/>
      <c r="CNQ754" s="462"/>
      <c r="CNR754" s="462"/>
      <c r="CNS754" s="462"/>
      <c r="CNT754" s="462"/>
      <c r="CNU754" s="462"/>
      <c r="CNV754" s="462"/>
      <c r="CNW754" s="462"/>
      <c r="CNX754" s="462"/>
      <c r="CNY754" s="462"/>
      <c r="CNZ754" s="462"/>
      <c r="COA754" s="462"/>
      <c r="COB754" s="462"/>
      <c r="COC754" s="462"/>
      <c r="COD754" s="462"/>
      <c r="COE754" s="462"/>
      <c r="COF754" s="462"/>
      <c r="COG754" s="462"/>
      <c r="COH754" s="462"/>
      <c r="COI754" s="462"/>
      <c r="COJ754" s="462"/>
      <c r="COK754" s="462"/>
      <c r="COL754" s="462"/>
      <c r="COM754" s="462"/>
      <c r="CON754" s="462"/>
      <c r="COO754" s="462"/>
      <c r="COP754" s="462"/>
      <c r="COQ754" s="462"/>
      <c r="COR754" s="462"/>
      <c r="COS754" s="462"/>
      <c r="COT754" s="462"/>
      <c r="COU754" s="462"/>
      <c r="COV754" s="462"/>
      <c r="COW754" s="462"/>
      <c r="COX754" s="462"/>
      <c r="COY754" s="462"/>
      <c r="COZ754" s="462"/>
      <c r="CPA754" s="462"/>
      <c r="CPB754" s="462"/>
      <c r="CPC754" s="462"/>
      <c r="CPD754" s="462"/>
      <c r="CPE754" s="462"/>
      <c r="CPF754" s="462"/>
      <c r="CPG754" s="462"/>
      <c r="CPH754" s="462"/>
      <c r="CPI754" s="462"/>
      <c r="CPJ754" s="462"/>
      <c r="CPK754" s="462"/>
      <c r="CPL754" s="462"/>
      <c r="CPM754" s="462"/>
      <c r="CPN754" s="462"/>
      <c r="CPO754" s="462"/>
      <c r="CPP754" s="462"/>
      <c r="CPQ754" s="462"/>
      <c r="CPR754" s="462"/>
      <c r="CPS754" s="462"/>
      <c r="CPT754" s="462"/>
      <c r="CPU754" s="462"/>
      <c r="CPV754" s="462"/>
      <c r="CPW754" s="462"/>
      <c r="CPX754" s="462"/>
      <c r="CPY754" s="462"/>
      <c r="CPZ754" s="462"/>
      <c r="CQA754" s="462"/>
      <c r="CQB754" s="462"/>
      <c r="CQC754" s="462"/>
      <c r="CQD754" s="462"/>
      <c r="CQE754" s="462"/>
      <c r="CQF754" s="462"/>
      <c r="CQG754" s="462"/>
      <c r="CQH754" s="462"/>
      <c r="CQI754" s="462"/>
      <c r="CQJ754" s="462"/>
      <c r="CQK754" s="462"/>
      <c r="CQL754" s="462"/>
      <c r="CQM754" s="462"/>
      <c r="CQN754" s="462"/>
      <c r="CQO754" s="462"/>
      <c r="CQP754" s="462"/>
      <c r="CQQ754" s="462"/>
      <c r="CQR754" s="462"/>
      <c r="CQS754" s="462"/>
      <c r="CQT754" s="462"/>
      <c r="CQU754" s="462"/>
      <c r="CQV754" s="462"/>
      <c r="CQW754" s="462"/>
      <c r="CQX754" s="462"/>
      <c r="CQY754" s="462"/>
      <c r="CQZ754" s="462"/>
      <c r="CRA754" s="462"/>
      <c r="CRB754" s="462"/>
      <c r="CRC754" s="462"/>
      <c r="CRD754" s="462"/>
      <c r="CRE754" s="462"/>
      <c r="CRF754" s="462"/>
      <c r="CRG754" s="462"/>
      <c r="CRH754" s="462"/>
      <c r="CRI754" s="462"/>
      <c r="CRJ754" s="462"/>
      <c r="CRK754" s="462"/>
      <c r="CRL754" s="462"/>
      <c r="CRM754" s="462"/>
      <c r="CRN754" s="462"/>
      <c r="CRO754" s="462"/>
      <c r="CRP754" s="462"/>
      <c r="CRQ754" s="462"/>
      <c r="CRR754" s="462"/>
      <c r="CRS754" s="462"/>
      <c r="CRT754" s="462"/>
      <c r="CRU754" s="462"/>
      <c r="CRV754" s="462"/>
      <c r="CRW754" s="462"/>
      <c r="CRX754" s="462"/>
      <c r="CRY754" s="462"/>
      <c r="CRZ754" s="462"/>
      <c r="CSA754" s="462"/>
      <c r="CSB754" s="462"/>
      <c r="CSC754" s="462"/>
      <c r="CSD754" s="462"/>
      <c r="CSE754" s="462"/>
      <c r="CSF754" s="462"/>
      <c r="CSG754" s="462"/>
      <c r="CSH754" s="462"/>
      <c r="CSI754" s="462"/>
      <c r="CSJ754" s="462"/>
      <c r="CSK754" s="462"/>
      <c r="CSL754" s="462"/>
      <c r="CSM754" s="462"/>
      <c r="CSN754" s="462"/>
      <c r="CSO754" s="462"/>
      <c r="CSP754" s="462"/>
      <c r="CSQ754" s="462"/>
      <c r="CSR754" s="462"/>
      <c r="CSS754" s="462"/>
      <c r="CST754" s="462"/>
      <c r="CSU754" s="462"/>
      <c r="CSV754" s="462"/>
      <c r="CSW754" s="462"/>
      <c r="CSX754" s="462"/>
      <c r="CSY754" s="462"/>
      <c r="CSZ754" s="462"/>
      <c r="CTA754" s="462"/>
      <c r="CTB754" s="462"/>
      <c r="CTC754" s="462"/>
      <c r="CTD754" s="462"/>
      <c r="CTE754" s="462"/>
      <c r="CTF754" s="462"/>
      <c r="CTG754" s="462"/>
      <c r="CTH754" s="462"/>
      <c r="CTI754" s="462"/>
      <c r="CTJ754" s="462"/>
      <c r="CTK754" s="462"/>
      <c r="CTL754" s="462"/>
      <c r="CTM754" s="462"/>
      <c r="CTN754" s="462"/>
      <c r="CTO754" s="462"/>
      <c r="CTP754" s="462"/>
      <c r="CTQ754" s="462"/>
      <c r="CTR754" s="462"/>
      <c r="CTS754" s="462"/>
      <c r="CTT754" s="462"/>
      <c r="CTU754" s="462"/>
      <c r="CTV754" s="462"/>
      <c r="CTW754" s="462"/>
      <c r="CTX754" s="462"/>
      <c r="CTY754" s="462"/>
      <c r="CTZ754" s="462"/>
      <c r="CUA754" s="462"/>
      <c r="CUB754" s="462"/>
      <c r="CUC754" s="462"/>
      <c r="CUD754" s="462"/>
      <c r="CUE754" s="462"/>
      <c r="CUF754" s="462"/>
      <c r="CUG754" s="462"/>
      <c r="CUH754" s="462"/>
      <c r="CUI754" s="462"/>
      <c r="CUJ754" s="462"/>
      <c r="CUK754" s="462"/>
      <c r="CUL754" s="462"/>
      <c r="CUM754" s="462"/>
      <c r="CUN754" s="462"/>
      <c r="CUO754" s="462"/>
      <c r="CUP754" s="462"/>
      <c r="CUQ754" s="462"/>
      <c r="CUR754" s="462"/>
      <c r="CUS754" s="462"/>
      <c r="CUT754" s="462"/>
      <c r="CUU754" s="462"/>
      <c r="CUV754" s="462"/>
      <c r="CUW754" s="462"/>
      <c r="CUX754" s="462"/>
      <c r="CUY754" s="462"/>
      <c r="CUZ754" s="462"/>
      <c r="CVA754" s="462"/>
      <c r="CVB754" s="462"/>
      <c r="CVC754" s="462"/>
      <c r="CVD754" s="462"/>
      <c r="CVE754" s="462"/>
      <c r="CVF754" s="462"/>
      <c r="CVG754" s="462"/>
      <c r="CVH754" s="462"/>
      <c r="CVI754" s="462"/>
      <c r="CVJ754" s="462"/>
      <c r="CVK754" s="462"/>
      <c r="CVL754" s="462"/>
      <c r="CVM754" s="462"/>
      <c r="CVN754" s="462"/>
      <c r="CVO754" s="462"/>
      <c r="CVP754" s="462"/>
      <c r="CVQ754" s="462"/>
      <c r="CVR754" s="462"/>
      <c r="CVS754" s="462"/>
      <c r="CVT754" s="462"/>
      <c r="CVU754" s="462"/>
      <c r="CVV754" s="462"/>
      <c r="CVW754" s="462"/>
      <c r="CVX754" s="462"/>
      <c r="CVY754" s="462"/>
      <c r="CVZ754" s="462"/>
      <c r="CWA754" s="462"/>
      <c r="CWB754" s="462"/>
      <c r="CWC754" s="462"/>
      <c r="CWD754" s="462"/>
      <c r="CWE754" s="462"/>
      <c r="CWF754" s="462"/>
      <c r="CWG754" s="462"/>
      <c r="CWH754" s="462"/>
      <c r="CWI754" s="462"/>
      <c r="CWJ754" s="462"/>
      <c r="CWK754" s="462"/>
      <c r="CWL754" s="462"/>
      <c r="CWM754" s="462"/>
      <c r="CWN754" s="462"/>
      <c r="CWO754" s="462"/>
      <c r="CWP754" s="462"/>
      <c r="CWQ754" s="462"/>
      <c r="CWR754" s="462"/>
      <c r="CWS754" s="462"/>
      <c r="CWT754" s="462"/>
      <c r="CWU754" s="462"/>
      <c r="CWV754" s="462"/>
      <c r="CWW754" s="462"/>
      <c r="CWX754" s="462"/>
      <c r="CWY754" s="462"/>
      <c r="CWZ754" s="462"/>
      <c r="CXA754" s="462"/>
      <c r="CXB754" s="462"/>
      <c r="CXC754" s="462"/>
      <c r="CXD754" s="462"/>
      <c r="CXE754" s="462"/>
      <c r="CXF754" s="462"/>
      <c r="CXG754" s="462"/>
      <c r="CXH754" s="462"/>
      <c r="CXI754" s="462"/>
      <c r="CXJ754" s="462"/>
      <c r="CXK754" s="462"/>
      <c r="CXL754" s="462"/>
      <c r="CXM754" s="462"/>
      <c r="CXN754" s="462"/>
      <c r="CXO754" s="462"/>
      <c r="CXP754" s="462"/>
      <c r="CXQ754" s="462"/>
      <c r="CXR754" s="462"/>
      <c r="CXS754" s="462"/>
      <c r="CXT754" s="462"/>
      <c r="CXU754" s="462"/>
      <c r="CXV754" s="462"/>
      <c r="CXW754" s="462"/>
      <c r="CXX754" s="462"/>
      <c r="CXY754" s="462"/>
      <c r="CXZ754" s="462"/>
      <c r="CYA754" s="462"/>
      <c r="CYB754" s="462"/>
      <c r="CYC754" s="462"/>
      <c r="CYD754" s="462"/>
      <c r="CYE754" s="462"/>
      <c r="CYF754" s="462"/>
      <c r="CYG754" s="462"/>
      <c r="CYH754" s="462"/>
      <c r="CYI754" s="462"/>
      <c r="CYJ754" s="462"/>
      <c r="CYK754" s="462"/>
      <c r="CYL754" s="462"/>
      <c r="CYM754" s="462"/>
      <c r="CYN754" s="462"/>
      <c r="CYO754" s="462"/>
      <c r="CYP754" s="462"/>
      <c r="CYQ754" s="462"/>
      <c r="CYR754" s="462"/>
      <c r="CYS754" s="462"/>
      <c r="CYT754" s="462"/>
      <c r="CYU754" s="462"/>
      <c r="CYV754" s="462"/>
      <c r="CYW754" s="462"/>
      <c r="CYX754" s="462"/>
      <c r="CYY754" s="462"/>
      <c r="CYZ754" s="462"/>
      <c r="CZA754" s="462"/>
      <c r="CZB754" s="462"/>
      <c r="CZC754" s="462"/>
      <c r="CZD754" s="462"/>
      <c r="CZE754" s="462"/>
      <c r="CZF754" s="462"/>
      <c r="CZG754" s="462"/>
      <c r="CZH754" s="462"/>
      <c r="CZI754" s="462"/>
      <c r="CZJ754" s="462"/>
      <c r="CZK754" s="462"/>
      <c r="CZL754" s="462"/>
      <c r="CZM754" s="462"/>
      <c r="CZN754" s="462"/>
      <c r="CZO754" s="462"/>
      <c r="CZP754" s="462"/>
      <c r="CZQ754" s="462"/>
      <c r="CZR754" s="462"/>
      <c r="CZS754" s="462"/>
      <c r="CZT754" s="462"/>
      <c r="CZU754" s="462"/>
      <c r="CZV754" s="462"/>
      <c r="CZW754" s="462"/>
      <c r="CZX754" s="462"/>
      <c r="CZY754" s="462"/>
      <c r="CZZ754" s="462"/>
      <c r="DAA754" s="462"/>
      <c r="DAB754" s="462"/>
      <c r="DAC754" s="462"/>
      <c r="DAD754" s="462"/>
      <c r="DAE754" s="462"/>
      <c r="DAF754" s="462"/>
      <c r="DAG754" s="462"/>
      <c r="DAH754" s="462"/>
      <c r="DAI754" s="462"/>
      <c r="DAJ754" s="462"/>
      <c r="DAK754" s="462"/>
      <c r="DAL754" s="462"/>
      <c r="DAM754" s="462"/>
      <c r="DAN754" s="462"/>
      <c r="DAO754" s="462"/>
      <c r="DAP754" s="462"/>
      <c r="DAQ754" s="462"/>
      <c r="DAR754" s="462"/>
      <c r="DAS754" s="462"/>
      <c r="DAT754" s="462"/>
      <c r="DAU754" s="462"/>
      <c r="DAV754" s="462"/>
      <c r="DAW754" s="462"/>
      <c r="DAX754" s="462"/>
      <c r="DAY754" s="462"/>
      <c r="DAZ754" s="462"/>
      <c r="DBA754" s="462"/>
      <c r="DBB754" s="462"/>
      <c r="DBC754" s="462"/>
      <c r="DBD754" s="462"/>
      <c r="DBE754" s="462"/>
      <c r="DBF754" s="462"/>
      <c r="DBG754" s="462"/>
      <c r="DBH754" s="462"/>
      <c r="DBI754" s="462"/>
      <c r="DBJ754" s="462"/>
      <c r="DBK754" s="462"/>
      <c r="DBL754" s="462"/>
      <c r="DBM754" s="462"/>
      <c r="DBN754" s="462"/>
      <c r="DBO754" s="462"/>
      <c r="DBP754" s="462"/>
      <c r="DBQ754" s="462"/>
      <c r="DBR754" s="462"/>
      <c r="DBS754" s="462"/>
      <c r="DBT754" s="462"/>
      <c r="DBU754" s="462"/>
      <c r="DBV754" s="462"/>
      <c r="DBW754" s="462"/>
      <c r="DBX754" s="462"/>
      <c r="DBY754" s="462"/>
      <c r="DBZ754" s="462"/>
      <c r="DCA754" s="462"/>
      <c r="DCB754" s="462"/>
      <c r="DCC754" s="462"/>
      <c r="DCD754" s="462"/>
      <c r="DCE754" s="462"/>
      <c r="DCF754" s="462"/>
      <c r="DCG754" s="462"/>
      <c r="DCH754" s="462"/>
      <c r="DCI754" s="462"/>
      <c r="DCJ754" s="462"/>
      <c r="DCK754" s="462"/>
      <c r="DCL754" s="462"/>
      <c r="DCM754" s="462"/>
      <c r="DCN754" s="462"/>
      <c r="DCO754" s="462"/>
      <c r="DCP754" s="462"/>
      <c r="DCQ754" s="462"/>
      <c r="DCR754" s="462"/>
      <c r="DCS754" s="462"/>
      <c r="DCT754" s="462"/>
      <c r="DCU754" s="462"/>
      <c r="DCV754" s="462"/>
      <c r="DCW754" s="462"/>
      <c r="DCX754" s="462"/>
      <c r="DCY754" s="462"/>
      <c r="DCZ754" s="462"/>
      <c r="DDA754" s="462"/>
      <c r="DDB754" s="462"/>
      <c r="DDC754" s="462"/>
      <c r="DDD754" s="462"/>
      <c r="DDE754" s="462"/>
      <c r="DDF754" s="462"/>
      <c r="DDG754" s="462"/>
      <c r="DDH754" s="462"/>
      <c r="DDI754" s="462"/>
      <c r="DDJ754" s="462"/>
      <c r="DDK754" s="462"/>
      <c r="DDL754" s="462"/>
      <c r="DDM754" s="462"/>
      <c r="DDN754" s="462"/>
      <c r="DDO754" s="462"/>
      <c r="DDP754" s="462"/>
      <c r="DDQ754" s="462"/>
      <c r="DDR754" s="462"/>
      <c r="DDS754" s="462"/>
      <c r="DDT754" s="462"/>
      <c r="DDU754" s="462"/>
      <c r="DDV754" s="462"/>
      <c r="DDW754" s="462"/>
      <c r="DDX754" s="462"/>
      <c r="DDY754" s="462"/>
      <c r="DDZ754" s="462"/>
      <c r="DEA754" s="462"/>
      <c r="DEB754" s="462"/>
      <c r="DEC754" s="462"/>
      <c r="DED754" s="462"/>
      <c r="DEE754" s="462"/>
      <c r="DEF754" s="462"/>
      <c r="DEG754" s="462"/>
      <c r="DEH754" s="462"/>
      <c r="DEI754" s="462"/>
      <c r="DEJ754" s="462"/>
      <c r="DEK754" s="462"/>
      <c r="DEL754" s="462"/>
      <c r="DEM754" s="462"/>
      <c r="DEN754" s="462"/>
      <c r="DEO754" s="462"/>
      <c r="DEP754" s="462"/>
      <c r="DEQ754" s="462"/>
      <c r="DER754" s="462"/>
      <c r="DES754" s="462"/>
      <c r="DET754" s="462"/>
      <c r="DEU754" s="462"/>
      <c r="DEV754" s="462"/>
      <c r="DEW754" s="462"/>
      <c r="DEX754" s="462"/>
      <c r="DEY754" s="462"/>
      <c r="DEZ754" s="462"/>
      <c r="DFA754" s="462"/>
      <c r="DFB754" s="462"/>
      <c r="DFC754" s="462"/>
      <c r="DFD754" s="462"/>
      <c r="DFE754" s="462"/>
      <c r="DFF754" s="462"/>
      <c r="DFG754" s="462"/>
      <c r="DFH754" s="462"/>
      <c r="DFI754" s="462"/>
      <c r="DFJ754" s="462"/>
      <c r="DFK754" s="462"/>
      <c r="DFL754" s="462"/>
      <c r="DFM754" s="462"/>
      <c r="DFN754" s="462"/>
      <c r="DFO754" s="462"/>
      <c r="DFP754" s="462"/>
      <c r="DFQ754" s="462"/>
      <c r="DFR754" s="462"/>
      <c r="DFS754" s="462"/>
      <c r="DFT754" s="462"/>
      <c r="DFU754" s="462"/>
      <c r="DFV754" s="462"/>
      <c r="DFW754" s="462"/>
      <c r="DFX754" s="462"/>
      <c r="DFY754" s="462"/>
      <c r="DFZ754" s="462"/>
      <c r="DGA754" s="462"/>
      <c r="DGB754" s="462"/>
      <c r="DGC754" s="462"/>
      <c r="DGD754" s="462"/>
      <c r="DGE754" s="462"/>
      <c r="DGF754" s="462"/>
      <c r="DGG754" s="462"/>
      <c r="DGH754" s="462"/>
      <c r="DGI754" s="462"/>
      <c r="DGJ754" s="462"/>
      <c r="DGK754" s="462"/>
      <c r="DGL754" s="462"/>
      <c r="DGM754" s="462"/>
      <c r="DGN754" s="462"/>
      <c r="DGO754" s="462"/>
      <c r="DGP754" s="462"/>
      <c r="DGQ754" s="462"/>
      <c r="DGR754" s="462"/>
      <c r="DGS754" s="462"/>
      <c r="DGT754" s="462"/>
      <c r="DGU754" s="462"/>
      <c r="DGV754" s="462"/>
      <c r="DGW754" s="462"/>
      <c r="DGX754" s="462"/>
      <c r="DGY754" s="462"/>
      <c r="DGZ754" s="462"/>
      <c r="DHA754" s="462"/>
      <c r="DHB754" s="462"/>
      <c r="DHC754" s="462"/>
      <c r="DHD754" s="462"/>
      <c r="DHE754" s="462"/>
      <c r="DHF754" s="462"/>
      <c r="DHG754" s="462"/>
      <c r="DHH754" s="462"/>
      <c r="DHI754" s="462"/>
      <c r="DHJ754" s="462"/>
      <c r="DHK754" s="462"/>
      <c r="DHL754" s="462"/>
      <c r="DHM754" s="462"/>
      <c r="DHN754" s="462"/>
      <c r="DHO754" s="462"/>
      <c r="DHP754" s="462"/>
      <c r="DHQ754" s="462"/>
      <c r="DHR754" s="462"/>
      <c r="DHS754" s="462"/>
      <c r="DHT754" s="462"/>
      <c r="DHU754" s="462"/>
      <c r="DHV754" s="462"/>
      <c r="DHW754" s="462"/>
      <c r="DHX754" s="462"/>
      <c r="DHY754" s="462"/>
      <c r="DHZ754" s="462"/>
      <c r="DIA754" s="462"/>
      <c r="DIB754" s="462"/>
      <c r="DIC754" s="462"/>
      <c r="DID754" s="462"/>
      <c r="DIE754" s="462"/>
      <c r="DIF754" s="462"/>
      <c r="DIG754" s="462"/>
      <c r="DIH754" s="462"/>
      <c r="DII754" s="462"/>
      <c r="DIJ754" s="462"/>
      <c r="DIK754" s="462"/>
      <c r="DIL754" s="462"/>
      <c r="DIM754" s="462"/>
      <c r="DIN754" s="462"/>
      <c r="DIO754" s="462"/>
      <c r="DIP754" s="462"/>
      <c r="DIQ754" s="462"/>
      <c r="DIR754" s="462"/>
      <c r="DIS754" s="462"/>
      <c r="DIT754" s="462"/>
      <c r="DIU754" s="462"/>
      <c r="DIV754" s="462"/>
      <c r="DIW754" s="462"/>
      <c r="DIX754" s="462"/>
      <c r="DIY754" s="462"/>
      <c r="DIZ754" s="462"/>
      <c r="DJA754" s="462"/>
      <c r="DJB754" s="462"/>
      <c r="DJC754" s="462"/>
      <c r="DJD754" s="462"/>
      <c r="DJE754" s="462"/>
      <c r="DJF754" s="462"/>
      <c r="DJG754" s="462"/>
      <c r="DJH754" s="462"/>
      <c r="DJI754" s="462"/>
      <c r="DJJ754" s="462"/>
      <c r="DJK754" s="462"/>
      <c r="DJL754" s="462"/>
      <c r="DJM754" s="462"/>
      <c r="DJN754" s="462"/>
      <c r="DJO754" s="462"/>
      <c r="DJP754" s="462"/>
      <c r="DJQ754" s="462"/>
      <c r="DJR754" s="462"/>
      <c r="DJS754" s="462"/>
      <c r="DJT754" s="462"/>
      <c r="DJU754" s="462"/>
      <c r="DJV754" s="462"/>
      <c r="DJW754" s="462"/>
      <c r="DJX754" s="462"/>
      <c r="DJY754" s="462"/>
      <c r="DJZ754" s="462"/>
      <c r="DKA754" s="462"/>
      <c r="DKB754" s="462"/>
      <c r="DKC754" s="462"/>
      <c r="DKD754" s="462"/>
      <c r="DKE754" s="462"/>
      <c r="DKF754" s="462"/>
      <c r="DKG754" s="462"/>
      <c r="DKH754" s="462"/>
      <c r="DKI754" s="462"/>
      <c r="DKJ754" s="462"/>
      <c r="DKK754" s="462"/>
      <c r="DKL754" s="462"/>
      <c r="DKM754" s="462"/>
      <c r="DKN754" s="462"/>
      <c r="DKO754" s="462"/>
      <c r="DKP754" s="462"/>
      <c r="DKQ754" s="462"/>
      <c r="DKR754" s="462"/>
      <c r="DKS754" s="462"/>
      <c r="DKT754" s="462"/>
      <c r="DKU754" s="462"/>
      <c r="DKV754" s="462"/>
      <c r="DKW754" s="462"/>
      <c r="DKX754" s="462"/>
      <c r="DKY754" s="462"/>
      <c r="DKZ754" s="462"/>
      <c r="DLA754" s="462"/>
      <c r="DLB754" s="462"/>
      <c r="DLC754" s="462"/>
      <c r="DLD754" s="462"/>
      <c r="DLE754" s="462"/>
      <c r="DLF754" s="462"/>
      <c r="DLG754" s="462"/>
      <c r="DLH754" s="462"/>
      <c r="DLI754" s="462"/>
      <c r="DLJ754" s="462"/>
      <c r="DLK754" s="462"/>
      <c r="DLL754" s="462"/>
      <c r="DLM754" s="462"/>
      <c r="DLN754" s="462"/>
      <c r="DLO754" s="462"/>
      <c r="DLP754" s="462"/>
      <c r="DLQ754" s="462"/>
      <c r="DLR754" s="462"/>
      <c r="DLS754" s="462"/>
      <c r="DLT754" s="462"/>
      <c r="DLU754" s="462"/>
      <c r="DLV754" s="462"/>
      <c r="DLW754" s="462"/>
      <c r="DLX754" s="462"/>
      <c r="DLY754" s="462"/>
      <c r="DLZ754" s="462"/>
      <c r="DMA754" s="462"/>
      <c r="DMB754" s="462"/>
      <c r="DMC754" s="462"/>
      <c r="DMD754" s="462"/>
      <c r="DME754" s="462"/>
      <c r="DMF754" s="462"/>
      <c r="DMG754" s="462"/>
      <c r="DMH754" s="462"/>
      <c r="DMI754" s="462"/>
      <c r="DMJ754" s="462"/>
      <c r="DMK754" s="462"/>
      <c r="DML754" s="462"/>
      <c r="DMM754" s="462"/>
      <c r="DMN754" s="462"/>
      <c r="DMO754" s="462"/>
      <c r="DMP754" s="462"/>
      <c r="DMQ754" s="462"/>
      <c r="DMR754" s="462"/>
      <c r="DMS754" s="462"/>
      <c r="DMT754" s="462"/>
      <c r="DMU754" s="462"/>
      <c r="DMV754" s="462"/>
      <c r="DMW754" s="462"/>
      <c r="DMX754" s="462"/>
      <c r="DMY754" s="462"/>
      <c r="DMZ754" s="462"/>
      <c r="DNA754" s="462"/>
      <c r="DNB754" s="462"/>
      <c r="DNC754" s="462"/>
      <c r="DND754" s="462"/>
      <c r="DNE754" s="462"/>
      <c r="DNF754" s="462"/>
      <c r="DNG754" s="462"/>
      <c r="DNH754" s="462"/>
      <c r="DNI754" s="462"/>
      <c r="DNJ754" s="462"/>
      <c r="DNK754" s="462"/>
      <c r="DNL754" s="462"/>
      <c r="DNM754" s="462"/>
      <c r="DNN754" s="462"/>
      <c r="DNO754" s="462"/>
      <c r="DNP754" s="462"/>
      <c r="DNQ754" s="462"/>
      <c r="DNR754" s="462"/>
      <c r="DNS754" s="462"/>
      <c r="DNT754" s="462"/>
      <c r="DNU754" s="462"/>
      <c r="DNV754" s="462"/>
      <c r="DNW754" s="462"/>
      <c r="DNX754" s="462"/>
      <c r="DNY754" s="462"/>
      <c r="DNZ754" s="462"/>
      <c r="DOA754" s="462"/>
      <c r="DOB754" s="462"/>
      <c r="DOC754" s="462"/>
      <c r="DOD754" s="462"/>
      <c r="DOE754" s="462"/>
      <c r="DOF754" s="462"/>
      <c r="DOG754" s="462"/>
      <c r="DOH754" s="462"/>
      <c r="DOI754" s="462"/>
      <c r="DOJ754" s="462"/>
      <c r="DOK754" s="462"/>
      <c r="DOL754" s="462"/>
      <c r="DOM754" s="462"/>
      <c r="DON754" s="462"/>
      <c r="DOO754" s="462"/>
      <c r="DOP754" s="462"/>
      <c r="DOQ754" s="462"/>
      <c r="DOR754" s="462"/>
      <c r="DOS754" s="462"/>
      <c r="DOT754" s="462"/>
      <c r="DOU754" s="462"/>
      <c r="DOV754" s="462"/>
      <c r="DOW754" s="462"/>
      <c r="DOX754" s="462"/>
      <c r="DOY754" s="462"/>
      <c r="DOZ754" s="462"/>
      <c r="DPA754" s="462"/>
      <c r="DPB754" s="462"/>
      <c r="DPC754" s="462"/>
      <c r="DPD754" s="462"/>
      <c r="DPE754" s="462"/>
      <c r="DPF754" s="462"/>
      <c r="DPG754" s="462"/>
      <c r="DPH754" s="462"/>
      <c r="DPI754" s="462"/>
      <c r="DPJ754" s="462"/>
      <c r="DPK754" s="462"/>
      <c r="DPL754" s="462"/>
      <c r="DPM754" s="462"/>
      <c r="DPN754" s="462"/>
      <c r="DPO754" s="462"/>
      <c r="DPP754" s="462"/>
      <c r="DPQ754" s="462"/>
      <c r="DPR754" s="462"/>
      <c r="DPS754" s="462"/>
      <c r="DPT754" s="462"/>
      <c r="DPU754" s="462"/>
      <c r="DPV754" s="462"/>
      <c r="DPW754" s="462"/>
      <c r="DPX754" s="462"/>
      <c r="DPY754" s="462"/>
      <c r="DPZ754" s="462"/>
      <c r="DQA754" s="462"/>
      <c r="DQB754" s="462"/>
      <c r="DQC754" s="462"/>
      <c r="DQD754" s="462"/>
      <c r="DQE754" s="462"/>
      <c r="DQF754" s="462"/>
      <c r="DQG754" s="462"/>
      <c r="DQH754" s="462"/>
      <c r="DQI754" s="462"/>
      <c r="DQJ754" s="462"/>
      <c r="DQK754" s="462"/>
      <c r="DQL754" s="462"/>
      <c r="DQM754" s="462"/>
      <c r="DQN754" s="462"/>
      <c r="DQO754" s="462"/>
      <c r="DQP754" s="462"/>
      <c r="DQQ754" s="462"/>
      <c r="DQR754" s="462"/>
      <c r="DQS754" s="462"/>
      <c r="DQT754" s="462"/>
      <c r="DQU754" s="462"/>
      <c r="DQV754" s="462"/>
      <c r="DQW754" s="462"/>
      <c r="DQX754" s="462"/>
      <c r="DQY754" s="462"/>
      <c r="DQZ754" s="462"/>
      <c r="DRA754" s="462"/>
      <c r="DRB754" s="462"/>
      <c r="DRC754" s="462"/>
      <c r="DRD754" s="462"/>
      <c r="DRE754" s="462"/>
      <c r="DRF754" s="462"/>
      <c r="DRG754" s="462"/>
      <c r="DRH754" s="462"/>
      <c r="DRI754" s="462"/>
      <c r="DRJ754" s="462"/>
      <c r="DRK754" s="462"/>
      <c r="DRL754" s="462"/>
      <c r="DRM754" s="462"/>
      <c r="DRN754" s="462"/>
      <c r="DRO754" s="462"/>
      <c r="DRP754" s="462"/>
      <c r="DRQ754" s="462"/>
      <c r="DRR754" s="462"/>
      <c r="DRS754" s="462"/>
      <c r="DRT754" s="462"/>
      <c r="DRU754" s="462"/>
      <c r="DRV754" s="462"/>
      <c r="DRW754" s="462"/>
      <c r="DRX754" s="462"/>
      <c r="DRY754" s="462"/>
      <c r="DRZ754" s="462"/>
      <c r="DSA754" s="462"/>
      <c r="DSB754" s="462"/>
      <c r="DSC754" s="462"/>
      <c r="DSD754" s="462"/>
      <c r="DSE754" s="462"/>
      <c r="DSF754" s="462"/>
      <c r="DSG754" s="462"/>
      <c r="DSH754" s="462"/>
      <c r="DSI754" s="462"/>
      <c r="DSJ754" s="462"/>
      <c r="DSK754" s="462"/>
      <c r="DSL754" s="462"/>
      <c r="DSM754" s="462"/>
      <c r="DSN754" s="462"/>
      <c r="DSO754" s="462"/>
      <c r="DSP754" s="462"/>
      <c r="DSQ754" s="462"/>
      <c r="DSR754" s="462"/>
      <c r="DSS754" s="462"/>
      <c r="DST754" s="462"/>
      <c r="DSU754" s="462"/>
      <c r="DSV754" s="462"/>
      <c r="DSW754" s="462"/>
      <c r="DSX754" s="462"/>
      <c r="DSY754" s="462"/>
      <c r="DSZ754" s="462"/>
      <c r="DTA754" s="462"/>
      <c r="DTB754" s="462"/>
      <c r="DTC754" s="462"/>
      <c r="DTD754" s="462"/>
      <c r="DTE754" s="462"/>
      <c r="DTF754" s="462"/>
      <c r="DTG754" s="462"/>
      <c r="DTH754" s="462"/>
      <c r="DTI754" s="462"/>
      <c r="DTJ754" s="462"/>
      <c r="DTK754" s="462"/>
      <c r="DTL754" s="462"/>
      <c r="DTM754" s="462"/>
      <c r="DTN754" s="462"/>
      <c r="DTO754" s="462"/>
      <c r="DTP754" s="462"/>
      <c r="DTQ754" s="462"/>
      <c r="DTR754" s="462"/>
      <c r="DTS754" s="462"/>
      <c r="DTT754" s="462"/>
      <c r="DTU754" s="462"/>
      <c r="DTV754" s="462"/>
      <c r="DTW754" s="462"/>
      <c r="DTX754" s="462"/>
      <c r="DTY754" s="462"/>
      <c r="DTZ754" s="462"/>
      <c r="DUA754" s="462"/>
      <c r="DUB754" s="462"/>
      <c r="DUC754" s="462"/>
      <c r="DUD754" s="462"/>
      <c r="DUE754" s="462"/>
      <c r="DUF754" s="462"/>
      <c r="DUG754" s="462"/>
      <c r="DUH754" s="462"/>
      <c r="DUI754" s="462"/>
      <c r="DUJ754" s="462"/>
      <c r="DUK754" s="462"/>
      <c r="DUL754" s="462"/>
      <c r="DUM754" s="462"/>
      <c r="DUN754" s="462"/>
      <c r="DUO754" s="462"/>
      <c r="DUP754" s="462"/>
      <c r="DUQ754" s="462"/>
      <c r="DUR754" s="462"/>
      <c r="DUS754" s="462"/>
      <c r="DUT754" s="462"/>
      <c r="DUU754" s="462"/>
      <c r="DUV754" s="462"/>
      <c r="DUW754" s="462"/>
      <c r="DUX754" s="462"/>
      <c r="DUY754" s="462"/>
      <c r="DUZ754" s="462"/>
      <c r="DVA754" s="462"/>
      <c r="DVB754" s="462"/>
      <c r="DVC754" s="462"/>
      <c r="DVD754" s="462"/>
      <c r="DVE754" s="462"/>
      <c r="DVF754" s="462"/>
      <c r="DVG754" s="462"/>
      <c r="DVH754" s="462"/>
      <c r="DVI754" s="462"/>
      <c r="DVJ754" s="462"/>
      <c r="DVK754" s="462"/>
      <c r="DVL754" s="462"/>
      <c r="DVM754" s="462"/>
      <c r="DVN754" s="462"/>
      <c r="DVO754" s="462"/>
      <c r="DVP754" s="462"/>
      <c r="DVQ754" s="462"/>
      <c r="DVR754" s="462"/>
      <c r="DVS754" s="462"/>
      <c r="DVT754" s="462"/>
      <c r="DVU754" s="462"/>
      <c r="DVV754" s="462"/>
      <c r="DVW754" s="462"/>
      <c r="DVX754" s="462"/>
      <c r="DVY754" s="462"/>
      <c r="DVZ754" s="462"/>
      <c r="DWA754" s="462"/>
      <c r="DWB754" s="462"/>
      <c r="DWC754" s="462"/>
      <c r="DWD754" s="462"/>
      <c r="DWE754" s="462"/>
      <c r="DWF754" s="462"/>
      <c r="DWG754" s="462"/>
      <c r="DWH754" s="462"/>
      <c r="DWI754" s="462"/>
      <c r="DWJ754" s="462"/>
      <c r="DWK754" s="462"/>
      <c r="DWL754" s="462"/>
      <c r="DWM754" s="462"/>
      <c r="DWN754" s="462"/>
      <c r="DWO754" s="462"/>
      <c r="DWP754" s="462"/>
      <c r="DWQ754" s="462"/>
      <c r="DWR754" s="462"/>
      <c r="DWS754" s="462"/>
      <c r="DWT754" s="462"/>
      <c r="DWU754" s="462"/>
      <c r="DWV754" s="462"/>
      <c r="DWW754" s="462"/>
      <c r="DWX754" s="462"/>
      <c r="DWY754" s="462"/>
      <c r="DWZ754" s="462"/>
      <c r="DXA754" s="462"/>
      <c r="DXB754" s="462"/>
      <c r="DXC754" s="462"/>
      <c r="DXD754" s="462"/>
      <c r="DXE754" s="462"/>
      <c r="DXF754" s="462"/>
      <c r="DXG754" s="462"/>
      <c r="DXH754" s="462"/>
      <c r="DXI754" s="462"/>
      <c r="DXJ754" s="462"/>
      <c r="DXK754" s="462"/>
      <c r="DXL754" s="462"/>
      <c r="DXM754" s="462"/>
      <c r="DXN754" s="462"/>
      <c r="DXO754" s="462"/>
      <c r="DXP754" s="462"/>
      <c r="DXQ754" s="462"/>
      <c r="DXR754" s="462"/>
      <c r="DXS754" s="462"/>
      <c r="DXT754" s="462"/>
      <c r="DXU754" s="462"/>
      <c r="DXV754" s="462"/>
      <c r="DXW754" s="462"/>
      <c r="DXX754" s="462"/>
      <c r="DXY754" s="462"/>
      <c r="DXZ754" s="462"/>
      <c r="DYA754" s="462"/>
      <c r="DYB754" s="462"/>
      <c r="DYC754" s="462"/>
      <c r="DYD754" s="462"/>
      <c r="DYE754" s="462"/>
      <c r="DYF754" s="462"/>
      <c r="DYG754" s="462"/>
      <c r="DYH754" s="462"/>
      <c r="DYI754" s="462"/>
      <c r="DYJ754" s="462"/>
      <c r="DYK754" s="462"/>
      <c r="DYL754" s="462"/>
      <c r="DYM754" s="462"/>
      <c r="DYN754" s="462"/>
      <c r="DYO754" s="462"/>
      <c r="DYP754" s="462"/>
      <c r="DYQ754" s="462"/>
      <c r="DYR754" s="462"/>
      <c r="DYS754" s="462"/>
      <c r="DYT754" s="462"/>
      <c r="DYU754" s="462"/>
      <c r="DYV754" s="462"/>
      <c r="DYW754" s="462"/>
      <c r="DYX754" s="462"/>
      <c r="DYY754" s="462"/>
      <c r="DYZ754" s="462"/>
      <c r="DZA754" s="462"/>
      <c r="DZB754" s="462"/>
      <c r="DZC754" s="462"/>
      <c r="DZD754" s="462"/>
      <c r="DZE754" s="462"/>
      <c r="DZF754" s="462"/>
      <c r="DZG754" s="462"/>
      <c r="DZH754" s="462"/>
      <c r="DZI754" s="462"/>
      <c r="DZJ754" s="462"/>
      <c r="DZK754" s="462"/>
      <c r="DZL754" s="462"/>
      <c r="DZM754" s="462"/>
      <c r="DZN754" s="462"/>
      <c r="DZO754" s="462"/>
      <c r="DZP754" s="462"/>
      <c r="DZQ754" s="462"/>
      <c r="DZR754" s="462"/>
      <c r="DZS754" s="462"/>
      <c r="DZT754" s="462"/>
      <c r="DZU754" s="462"/>
      <c r="DZV754" s="462"/>
      <c r="DZW754" s="462"/>
      <c r="DZX754" s="462"/>
      <c r="DZY754" s="462"/>
      <c r="DZZ754" s="462"/>
      <c r="EAA754" s="462"/>
      <c r="EAB754" s="462"/>
      <c r="EAC754" s="462"/>
      <c r="EAD754" s="462"/>
      <c r="EAE754" s="462"/>
      <c r="EAF754" s="462"/>
      <c r="EAG754" s="462"/>
      <c r="EAH754" s="462"/>
      <c r="EAI754" s="462"/>
      <c r="EAJ754" s="462"/>
      <c r="EAK754" s="462"/>
      <c r="EAL754" s="462"/>
      <c r="EAM754" s="462"/>
      <c r="EAN754" s="462"/>
      <c r="EAO754" s="462"/>
      <c r="EAP754" s="462"/>
      <c r="EAQ754" s="462"/>
      <c r="EAR754" s="462"/>
      <c r="EAS754" s="462"/>
      <c r="EAT754" s="462"/>
      <c r="EAU754" s="462"/>
      <c r="EAV754" s="462"/>
      <c r="EAW754" s="462"/>
      <c r="EAX754" s="462"/>
      <c r="EAY754" s="462"/>
      <c r="EAZ754" s="462"/>
      <c r="EBA754" s="462"/>
      <c r="EBB754" s="462"/>
      <c r="EBC754" s="462"/>
      <c r="EBD754" s="462"/>
      <c r="EBE754" s="462"/>
      <c r="EBF754" s="462"/>
      <c r="EBG754" s="462"/>
      <c r="EBH754" s="462"/>
      <c r="EBI754" s="462"/>
      <c r="EBJ754" s="462"/>
      <c r="EBK754" s="462"/>
      <c r="EBL754" s="462"/>
      <c r="EBM754" s="462"/>
      <c r="EBN754" s="462"/>
      <c r="EBO754" s="462"/>
      <c r="EBP754" s="462"/>
      <c r="EBQ754" s="462"/>
      <c r="EBR754" s="462"/>
      <c r="EBS754" s="462"/>
      <c r="EBT754" s="462"/>
      <c r="EBU754" s="462"/>
      <c r="EBV754" s="462"/>
      <c r="EBW754" s="462"/>
      <c r="EBX754" s="462"/>
      <c r="EBY754" s="462"/>
      <c r="EBZ754" s="462"/>
      <c r="ECA754" s="462"/>
      <c r="ECB754" s="462"/>
      <c r="ECC754" s="462"/>
      <c r="ECD754" s="462"/>
      <c r="ECE754" s="462"/>
      <c r="ECF754" s="462"/>
      <c r="ECG754" s="462"/>
      <c r="ECH754" s="462"/>
      <c r="ECI754" s="462"/>
      <c r="ECJ754" s="462"/>
      <c r="ECK754" s="462"/>
      <c r="ECL754" s="462"/>
      <c r="ECM754" s="462"/>
      <c r="ECN754" s="462"/>
      <c r="ECO754" s="462"/>
      <c r="ECP754" s="462"/>
      <c r="ECQ754" s="462"/>
      <c r="ECR754" s="462"/>
      <c r="ECS754" s="462"/>
      <c r="ECT754" s="462"/>
      <c r="ECU754" s="462"/>
      <c r="ECV754" s="462"/>
      <c r="ECW754" s="462"/>
      <c r="ECX754" s="462"/>
      <c r="ECY754" s="462"/>
      <c r="ECZ754" s="462"/>
      <c r="EDA754" s="462"/>
      <c r="EDB754" s="462"/>
      <c r="EDC754" s="462"/>
      <c r="EDD754" s="462"/>
      <c r="EDE754" s="462"/>
      <c r="EDF754" s="462"/>
      <c r="EDG754" s="462"/>
      <c r="EDH754" s="462"/>
      <c r="EDI754" s="462"/>
      <c r="EDJ754" s="462"/>
      <c r="EDK754" s="462"/>
      <c r="EDL754" s="462"/>
      <c r="EDM754" s="462"/>
      <c r="EDN754" s="462"/>
      <c r="EDO754" s="462"/>
      <c r="EDP754" s="462"/>
      <c r="EDQ754" s="462"/>
      <c r="EDR754" s="462"/>
      <c r="EDS754" s="462"/>
      <c r="EDT754" s="462"/>
      <c r="EDU754" s="462"/>
      <c r="EDV754" s="462"/>
      <c r="EDW754" s="462"/>
      <c r="EDX754" s="462"/>
      <c r="EDY754" s="462"/>
      <c r="EDZ754" s="462"/>
      <c r="EEA754" s="462"/>
      <c r="EEB754" s="462"/>
      <c r="EEC754" s="462"/>
      <c r="EED754" s="462"/>
      <c r="EEE754" s="462"/>
      <c r="EEF754" s="462"/>
      <c r="EEG754" s="462"/>
      <c r="EEH754" s="462"/>
      <c r="EEI754" s="462"/>
      <c r="EEJ754" s="462"/>
      <c r="EEK754" s="462"/>
      <c r="EEL754" s="462"/>
      <c r="EEM754" s="462"/>
      <c r="EEN754" s="462"/>
      <c r="EEO754" s="462"/>
      <c r="EEP754" s="462"/>
      <c r="EEQ754" s="462"/>
      <c r="EER754" s="462"/>
      <c r="EES754" s="462"/>
      <c r="EET754" s="462"/>
      <c r="EEU754" s="462"/>
      <c r="EEV754" s="462"/>
      <c r="EEW754" s="462"/>
      <c r="EEX754" s="462"/>
      <c r="EEY754" s="462"/>
      <c r="EEZ754" s="462"/>
      <c r="EFA754" s="462"/>
      <c r="EFB754" s="462"/>
      <c r="EFC754" s="462"/>
      <c r="EFD754" s="462"/>
      <c r="EFE754" s="462"/>
      <c r="EFF754" s="462"/>
      <c r="EFG754" s="462"/>
      <c r="EFH754" s="462"/>
      <c r="EFI754" s="462"/>
      <c r="EFJ754" s="462"/>
      <c r="EFK754" s="462"/>
      <c r="EFL754" s="462"/>
      <c r="EFM754" s="462"/>
      <c r="EFN754" s="462"/>
      <c r="EFO754" s="462"/>
      <c r="EFP754" s="462"/>
      <c r="EFQ754" s="462"/>
      <c r="EFR754" s="462"/>
      <c r="EFS754" s="462"/>
      <c r="EFT754" s="462"/>
      <c r="EFU754" s="462"/>
      <c r="EFV754" s="462"/>
      <c r="EFW754" s="462"/>
      <c r="EFX754" s="462"/>
      <c r="EFY754" s="462"/>
      <c r="EFZ754" s="462"/>
      <c r="EGA754" s="462"/>
      <c r="EGB754" s="462"/>
      <c r="EGC754" s="462"/>
      <c r="EGD754" s="462"/>
      <c r="EGE754" s="462"/>
      <c r="EGF754" s="462"/>
      <c r="EGG754" s="462"/>
      <c r="EGH754" s="462"/>
      <c r="EGI754" s="462"/>
      <c r="EGJ754" s="462"/>
      <c r="EGK754" s="462"/>
      <c r="EGL754" s="462"/>
      <c r="EGM754" s="462"/>
      <c r="EGN754" s="462"/>
      <c r="EGO754" s="462"/>
      <c r="EGP754" s="462"/>
      <c r="EGQ754" s="462"/>
      <c r="EGR754" s="462"/>
      <c r="EGS754" s="462"/>
      <c r="EGT754" s="462"/>
      <c r="EGU754" s="462"/>
      <c r="EGV754" s="462"/>
      <c r="EGW754" s="462"/>
      <c r="EGX754" s="462"/>
      <c r="EGY754" s="462"/>
      <c r="EGZ754" s="462"/>
      <c r="EHA754" s="462"/>
      <c r="EHB754" s="462"/>
      <c r="EHC754" s="462"/>
      <c r="EHD754" s="462"/>
      <c r="EHE754" s="462"/>
      <c r="EHF754" s="462"/>
      <c r="EHG754" s="462"/>
      <c r="EHH754" s="462"/>
      <c r="EHI754" s="462"/>
      <c r="EHJ754" s="462"/>
      <c r="EHK754" s="462"/>
      <c r="EHL754" s="462"/>
      <c r="EHM754" s="462"/>
      <c r="EHN754" s="462"/>
      <c r="EHO754" s="462"/>
      <c r="EHP754" s="462"/>
      <c r="EHQ754" s="462"/>
      <c r="EHR754" s="462"/>
      <c r="EHS754" s="462"/>
      <c r="EHT754" s="462"/>
      <c r="EHU754" s="462"/>
      <c r="EHV754" s="462"/>
      <c r="EHW754" s="462"/>
      <c r="EHX754" s="462"/>
      <c r="EHY754" s="462"/>
      <c r="EHZ754" s="462"/>
      <c r="EIA754" s="462"/>
      <c r="EIB754" s="462"/>
      <c r="EIC754" s="462"/>
      <c r="EID754" s="462"/>
      <c r="EIE754" s="462"/>
      <c r="EIF754" s="462"/>
      <c r="EIG754" s="462"/>
      <c r="EIH754" s="462"/>
      <c r="EII754" s="462"/>
      <c r="EIJ754" s="462"/>
      <c r="EIK754" s="462"/>
      <c r="EIL754" s="462"/>
      <c r="EIM754" s="462"/>
      <c r="EIN754" s="462"/>
      <c r="EIO754" s="462"/>
      <c r="EIP754" s="462"/>
      <c r="EIQ754" s="462"/>
      <c r="EIR754" s="462"/>
      <c r="EIS754" s="462"/>
      <c r="EIT754" s="462"/>
      <c r="EIU754" s="462"/>
      <c r="EIV754" s="462"/>
      <c r="EIW754" s="462"/>
      <c r="EIX754" s="462"/>
      <c r="EIY754" s="462"/>
      <c r="EIZ754" s="462"/>
      <c r="EJA754" s="462"/>
      <c r="EJB754" s="462"/>
      <c r="EJC754" s="462"/>
      <c r="EJD754" s="462"/>
      <c r="EJE754" s="462"/>
      <c r="EJF754" s="462"/>
      <c r="EJG754" s="462"/>
      <c r="EJH754" s="462"/>
      <c r="EJI754" s="462"/>
      <c r="EJJ754" s="462"/>
      <c r="EJK754" s="462"/>
      <c r="EJL754" s="462"/>
      <c r="EJM754" s="462"/>
      <c r="EJN754" s="462"/>
      <c r="EJO754" s="462"/>
      <c r="EJP754" s="462"/>
      <c r="EJQ754" s="462"/>
      <c r="EJR754" s="462"/>
      <c r="EJS754" s="462"/>
      <c r="EJT754" s="462"/>
      <c r="EJU754" s="462"/>
      <c r="EJV754" s="462"/>
      <c r="EJW754" s="462"/>
      <c r="EJX754" s="462"/>
      <c r="EJY754" s="462"/>
      <c r="EJZ754" s="462"/>
      <c r="EKA754" s="462"/>
      <c r="EKB754" s="462"/>
      <c r="EKC754" s="462"/>
      <c r="EKD754" s="462"/>
      <c r="EKE754" s="462"/>
      <c r="EKF754" s="462"/>
      <c r="EKG754" s="462"/>
      <c r="EKH754" s="462"/>
      <c r="EKI754" s="462"/>
      <c r="EKJ754" s="462"/>
      <c r="EKK754" s="462"/>
      <c r="EKL754" s="462"/>
      <c r="EKM754" s="462"/>
      <c r="EKN754" s="462"/>
      <c r="EKO754" s="462"/>
      <c r="EKP754" s="462"/>
      <c r="EKQ754" s="462"/>
      <c r="EKR754" s="462"/>
      <c r="EKS754" s="462"/>
      <c r="EKT754" s="462"/>
      <c r="EKU754" s="462"/>
      <c r="EKV754" s="462"/>
      <c r="EKW754" s="462"/>
      <c r="EKX754" s="462"/>
      <c r="EKY754" s="462"/>
      <c r="EKZ754" s="462"/>
      <c r="ELA754" s="462"/>
      <c r="ELB754" s="462"/>
      <c r="ELC754" s="462"/>
      <c r="ELD754" s="462"/>
      <c r="ELE754" s="462"/>
      <c r="ELF754" s="462"/>
      <c r="ELG754" s="462"/>
      <c r="ELH754" s="462"/>
      <c r="ELI754" s="462"/>
      <c r="ELJ754" s="462"/>
      <c r="ELK754" s="462"/>
      <c r="ELL754" s="462"/>
      <c r="ELM754" s="462"/>
      <c r="ELN754" s="462"/>
      <c r="ELO754" s="462"/>
      <c r="ELP754" s="462"/>
      <c r="ELQ754" s="462"/>
      <c r="ELR754" s="462"/>
      <c r="ELS754" s="462"/>
      <c r="ELT754" s="462"/>
      <c r="ELU754" s="462"/>
      <c r="ELV754" s="462"/>
      <c r="ELW754" s="462"/>
      <c r="ELX754" s="462"/>
      <c r="ELY754" s="462"/>
      <c r="ELZ754" s="462"/>
      <c r="EMA754" s="462"/>
      <c r="EMB754" s="462"/>
      <c r="EMC754" s="462"/>
      <c r="EMD754" s="462"/>
      <c r="EME754" s="462"/>
      <c r="EMF754" s="462"/>
      <c r="EMG754" s="462"/>
      <c r="EMH754" s="462"/>
      <c r="EMI754" s="462"/>
      <c r="EMJ754" s="462"/>
      <c r="EMK754" s="462"/>
      <c r="EML754" s="462"/>
      <c r="EMM754" s="462"/>
      <c r="EMN754" s="462"/>
      <c r="EMO754" s="462"/>
      <c r="EMP754" s="462"/>
      <c r="EMQ754" s="462"/>
      <c r="EMR754" s="462"/>
      <c r="EMS754" s="462"/>
      <c r="EMT754" s="462"/>
      <c r="EMU754" s="462"/>
      <c r="EMV754" s="462"/>
      <c r="EMW754" s="462"/>
      <c r="EMX754" s="462"/>
      <c r="EMY754" s="462"/>
      <c r="EMZ754" s="462"/>
      <c r="ENA754" s="462"/>
      <c r="ENB754" s="462"/>
      <c r="ENC754" s="462"/>
      <c r="END754" s="462"/>
      <c r="ENE754" s="462"/>
      <c r="ENF754" s="462"/>
      <c r="ENG754" s="462"/>
      <c r="ENH754" s="462"/>
      <c r="ENI754" s="462"/>
      <c r="ENJ754" s="462"/>
      <c r="ENK754" s="462"/>
      <c r="ENL754" s="462"/>
      <c r="ENM754" s="462"/>
      <c r="ENN754" s="462"/>
      <c r="ENO754" s="462"/>
      <c r="ENP754" s="462"/>
      <c r="ENQ754" s="462"/>
      <c r="ENR754" s="462"/>
      <c r="ENS754" s="462"/>
      <c r="ENT754" s="462"/>
      <c r="ENU754" s="462"/>
      <c r="ENV754" s="462"/>
      <c r="ENW754" s="462"/>
      <c r="ENX754" s="462"/>
      <c r="ENY754" s="462"/>
      <c r="ENZ754" s="462"/>
      <c r="EOA754" s="462"/>
      <c r="EOB754" s="462"/>
      <c r="EOC754" s="462"/>
      <c r="EOD754" s="462"/>
      <c r="EOE754" s="462"/>
      <c r="EOF754" s="462"/>
      <c r="EOG754" s="462"/>
      <c r="EOH754" s="462"/>
      <c r="EOI754" s="462"/>
      <c r="EOJ754" s="462"/>
      <c r="EOK754" s="462"/>
      <c r="EOL754" s="462"/>
      <c r="EOM754" s="462"/>
      <c r="EON754" s="462"/>
      <c r="EOO754" s="462"/>
      <c r="EOP754" s="462"/>
      <c r="EOQ754" s="462"/>
      <c r="EOR754" s="462"/>
      <c r="EOS754" s="462"/>
      <c r="EOT754" s="462"/>
      <c r="EOU754" s="462"/>
      <c r="EOV754" s="462"/>
      <c r="EOW754" s="462"/>
      <c r="EOX754" s="462"/>
      <c r="EOY754" s="462"/>
      <c r="EOZ754" s="462"/>
      <c r="EPA754" s="462"/>
      <c r="EPB754" s="462"/>
      <c r="EPC754" s="462"/>
      <c r="EPD754" s="462"/>
      <c r="EPE754" s="462"/>
      <c r="EPF754" s="462"/>
      <c r="EPG754" s="462"/>
      <c r="EPH754" s="462"/>
      <c r="EPI754" s="462"/>
      <c r="EPJ754" s="462"/>
      <c r="EPK754" s="462"/>
      <c r="EPL754" s="462"/>
      <c r="EPM754" s="462"/>
      <c r="EPN754" s="462"/>
      <c r="EPO754" s="462"/>
      <c r="EPP754" s="462"/>
      <c r="EPQ754" s="462"/>
      <c r="EPR754" s="462"/>
      <c r="EPS754" s="462"/>
      <c r="EPT754" s="462"/>
      <c r="EPU754" s="462"/>
      <c r="EPV754" s="462"/>
      <c r="EPW754" s="462"/>
      <c r="EPX754" s="462"/>
      <c r="EPY754" s="462"/>
      <c r="EPZ754" s="462"/>
      <c r="EQA754" s="462"/>
      <c r="EQB754" s="462"/>
      <c r="EQC754" s="462"/>
      <c r="EQD754" s="462"/>
      <c r="EQE754" s="462"/>
      <c r="EQF754" s="462"/>
      <c r="EQG754" s="462"/>
      <c r="EQH754" s="462"/>
      <c r="EQI754" s="462"/>
      <c r="EQJ754" s="462"/>
      <c r="EQK754" s="462"/>
      <c r="EQL754" s="462"/>
      <c r="EQM754" s="462"/>
      <c r="EQN754" s="462"/>
      <c r="EQO754" s="462"/>
      <c r="EQP754" s="462"/>
      <c r="EQQ754" s="462"/>
      <c r="EQR754" s="462"/>
      <c r="EQS754" s="462"/>
      <c r="EQT754" s="462"/>
      <c r="EQU754" s="462"/>
      <c r="EQV754" s="462"/>
      <c r="EQW754" s="462"/>
      <c r="EQX754" s="462"/>
      <c r="EQY754" s="462"/>
      <c r="EQZ754" s="462"/>
      <c r="ERA754" s="462"/>
      <c r="ERB754" s="462"/>
      <c r="ERC754" s="462"/>
      <c r="ERD754" s="462"/>
      <c r="ERE754" s="462"/>
      <c r="ERF754" s="462"/>
      <c r="ERG754" s="462"/>
      <c r="ERH754" s="462"/>
      <c r="ERI754" s="462"/>
      <c r="ERJ754" s="462"/>
      <c r="ERK754" s="462"/>
      <c r="ERL754" s="462"/>
      <c r="ERM754" s="462"/>
      <c r="ERN754" s="462"/>
      <c r="ERO754" s="462"/>
      <c r="ERP754" s="462"/>
      <c r="ERQ754" s="462"/>
      <c r="ERR754" s="462"/>
      <c r="ERS754" s="462"/>
      <c r="ERT754" s="462"/>
      <c r="ERU754" s="462"/>
      <c r="ERV754" s="462"/>
      <c r="ERW754" s="462"/>
      <c r="ERX754" s="462"/>
      <c r="ERY754" s="462"/>
      <c r="ERZ754" s="462"/>
      <c r="ESA754" s="462"/>
      <c r="ESB754" s="462"/>
      <c r="ESC754" s="462"/>
      <c r="ESD754" s="462"/>
      <c r="ESE754" s="462"/>
      <c r="ESF754" s="462"/>
      <c r="ESG754" s="462"/>
      <c r="ESH754" s="462"/>
      <c r="ESI754" s="462"/>
      <c r="ESJ754" s="462"/>
      <c r="ESK754" s="462"/>
      <c r="ESL754" s="462"/>
      <c r="ESM754" s="462"/>
      <c r="ESN754" s="462"/>
      <c r="ESO754" s="462"/>
      <c r="ESP754" s="462"/>
      <c r="ESQ754" s="462"/>
      <c r="ESR754" s="462"/>
      <c r="ESS754" s="462"/>
      <c r="EST754" s="462"/>
      <c r="ESU754" s="462"/>
      <c r="ESV754" s="462"/>
      <c r="ESW754" s="462"/>
      <c r="ESX754" s="462"/>
      <c r="ESY754" s="462"/>
      <c r="ESZ754" s="462"/>
      <c r="ETA754" s="462"/>
      <c r="ETB754" s="462"/>
      <c r="ETC754" s="462"/>
      <c r="ETD754" s="462"/>
      <c r="ETE754" s="462"/>
      <c r="ETF754" s="462"/>
      <c r="ETG754" s="462"/>
      <c r="ETH754" s="462"/>
      <c r="ETI754" s="462"/>
      <c r="ETJ754" s="462"/>
      <c r="ETK754" s="462"/>
      <c r="ETL754" s="462"/>
      <c r="ETM754" s="462"/>
      <c r="ETN754" s="462"/>
      <c r="ETO754" s="462"/>
      <c r="ETP754" s="462"/>
      <c r="ETQ754" s="462"/>
      <c r="ETR754" s="462"/>
      <c r="ETS754" s="462"/>
      <c r="ETT754" s="462"/>
      <c r="ETU754" s="462"/>
      <c r="ETV754" s="462"/>
      <c r="ETW754" s="462"/>
      <c r="ETX754" s="462"/>
      <c r="ETY754" s="462"/>
      <c r="ETZ754" s="462"/>
      <c r="EUA754" s="462"/>
      <c r="EUB754" s="462"/>
      <c r="EUC754" s="462"/>
      <c r="EUD754" s="462"/>
      <c r="EUE754" s="462"/>
      <c r="EUF754" s="462"/>
      <c r="EUG754" s="462"/>
      <c r="EUH754" s="462"/>
      <c r="EUI754" s="462"/>
      <c r="EUJ754" s="462"/>
      <c r="EUK754" s="462"/>
      <c r="EUL754" s="462"/>
      <c r="EUM754" s="462"/>
      <c r="EUN754" s="462"/>
      <c r="EUO754" s="462"/>
      <c r="EUP754" s="462"/>
      <c r="EUQ754" s="462"/>
      <c r="EUR754" s="462"/>
      <c r="EUS754" s="462"/>
      <c r="EUT754" s="462"/>
      <c r="EUU754" s="462"/>
      <c r="EUV754" s="462"/>
      <c r="EUW754" s="462"/>
      <c r="EUX754" s="462"/>
      <c r="EUY754" s="462"/>
      <c r="EUZ754" s="462"/>
      <c r="EVA754" s="462"/>
      <c r="EVB754" s="462"/>
      <c r="EVC754" s="462"/>
      <c r="EVD754" s="462"/>
      <c r="EVE754" s="462"/>
      <c r="EVF754" s="462"/>
      <c r="EVG754" s="462"/>
      <c r="EVH754" s="462"/>
      <c r="EVI754" s="462"/>
      <c r="EVJ754" s="462"/>
      <c r="EVK754" s="462"/>
      <c r="EVL754" s="462"/>
      <c r="EVM754" s="462"/>
      <c r="EVN754" s="462"/>
      <c r="EVO754" s="462"/>
      <c r="EVP754" s="462"/>
      <c r="EVQ754" s="462"/>
      <c r="EVR754" s="462"/>
      <c r="EVS754" s="462"/>
      <c r="EVT754" s="462"/>
      <c r="EVU754" s="462"/>
      <c r="EVV754" s="462"/>
      <c r="EVW754" s="462"/>
      <c r="EVX754" s="462"/>
      <c r="EVY754" s="462"/>
      <c r="EVZ754" s="462"/>
      <c r="EWA754" s="462"/>
      <c r="EWB754" s="462"/>
      <c r="EWC754" s="462"/>
      <c r="EWD754" s="462"/>
      <c r="EWE754" s="462"/>
      <c r="EWF754" s="462"/>
      <c r="EWG754" s="462"/>
      <c r="EWH754" s="462"/>
      <c r="EWI754" s="462"/>
      <c r="EWJ754" s="462"/>
      <c r="EWK754" s="462"/>
      <c r="EWL754" s="462"/>
      <c r="EWM754" s="462"/>
      <c r="EWN754" s="462"/>
      <c r="EWO754" s="462"/>
      <c r="EWP754" s="462"/>
      <c r="EWQ754" s="462"/>
      <c r="EWR754" s="462"/>
      <c r="EWS754" s="462"/>
      <c r="EWT754" s="462"/>
      <c r="EWU754" s="462"/>
      <c r="EWV754" s="462"/>
      <c r="EWW754" s="462"/>
      <c r="EWX754" s="462"/>
      <c r="EWY754" s="462"/>
      <c r="EWZ754" s="462"/>
      <c r="EXA754" s="462"/>
      <c r="EXB754" s="462"/>
      <c r="EXC754" s="462"/>
      <c r="EXD754" s="462"/>
      <c r="EXE754" s="462"/>
      <c r="EXF754" s="462"/>
      <c r="EXG754" s="462"/>
      <c r="EXH754" s="462"/>
      <c r="EXI754" s="462"/>
      <c r="EXJ754" s="462"/>
      <c r="EXK754" s="462"/>
      <c r="EXL754" s="462"/>
      <c r="EXM754" s="462"/>
      <c r="EXN754" s="462"/>
      <c r="EXO754" s="462"/>
      <c r="EXP754" s="462"/>
      <c r="EXQ754" s="462"/>
      <c r="EXR754" s="462"/>
      <c r="EXS754" s="462"/>
      <c r="EXT754" s="462"/>
      <c r="EXU754" s="462"/>
      <c r="EXV754" s="462"/>
      <c r="EXW754" s="462"/>
      <c r="EXX754" s="462"/>
      <c r="EXY754" s="462"/>
      <c r="EXZ754" s="462"/>
      <c r="EYA754" s="462"/>
      <c r="EYB754" s="462"/>
      <c r="EYC754" s="462"/>
      <c r="EYD754" s="462"/>
      <c r="EYE754" s="462"/>
      <c r="EYF754" s="462"/>
      <c r="EYG754" s="462"/>
      <c r="EYH754" s="462"/>
      <c r="EYI754" s="462"/>
      <c r="EYJ754" s="462"/>
      <c r="EYK754" s="462"/>
      <c r="EYL754" s="462"/>
      <c r="EYM754" s="462"/>
      <c r="EYN754" s="462"/>
      <c r="EYO754" s="462"/>
      <c r="EYP754" s="462"/>
      <c r="EYQ754" s="462"/>
      <c r="EYR754" s="462"/>
      <c r="EYS754" s="462"/>
      <c r="EYT754" s="462"/>
      <c r="EYU754" s="462"/>
      <c r="EYV754" s="462"/>
      <c r="EYW754" s="462"/>
      <c r="EYX754" s="462"/>
      <c r="EYY754" s="462"/>
      <c r="EYZ754" s="462"/>
      <c r="EZA754" s="462"/>
      <c r="EZB754" s="462"/>
      <c r="EZC754" s="462"/>
      <c r="EZD754" s="462"/>
      <c r="EZE754" s="462"/>
      <c r="EZF754" s="462"/>
      <c r="EZG754" s="462"/>
      <c r="EZH754" s="462"/>
      <c r="EZI754" s="462"/>
      <c r="EZJ754" s="462"/>
      <c r="EZK754" s="462"/>
      <c r="EZL754" s="462"/>
      <c r="EZM754" s="462"/>
      <c r="EZN754" s="462"/>
      <c r="EZO754" s="462"/>
      <c r="EZP754" s="462"/>
      <c r="EZQ754" s="462"/>
      <c r="EZR754" s="462"/>
      <c r="EZS754" s="462"/>
      <c r="EZT754" s="462"/>
      <c r="EZU754" s="462"/>
      <c r="EZV754" s="462"/>
      <c r="EZW754" s="462"/>
      <c r="EZX754" s="462"/>
      <c r="EZY754" s="462"/>
      <c r="EZZ754" s="462"/>
      <c r="FAA754" s="462"/>
      <c r="FAB754" s="462"/>
      <c r="FAC754" s="462"/>
      <c r="FAD754" s="462"/>
      <c r="FAE754" s="462"/>
      <c r="FAF754" s="462"/>
      <c r="FAG754" s="462"/>
      <c r="FAH754" s="462"/>
      <c r="FAI754" s="462"/>
      <c r="FAJ754" s="462"/>
      <c r="FAK754" s="462"/>
      <c r="FAL754" s="462"/>
      <c r="FAM754" s="462"/>
      <c r="FAN754" s="462"/>
      <c r="FAO754" s="462"/>
      <c r="FAP754" s="462"/>
      <c r="FAQ754" s="462"/>
      <c r="FAR754" s="462"/>
      <c r="FAS754" s="462"/>
      <c r="FAT754" s="462"/>
      <c r="FAU754" s="462"/>
      <c r="FAV754" s="462"/>
      <c r="FAW754" s="462"/>
      <c r="FAX754" s="462"/>
      <c r="FAY754" s="462"/>
      <c r="FAZ754" s="462"/>
      <c r="FBA754" s="462"/>
      <c r="FBB754" s="462"/>
      <c r="FBC754" s="462"/>
      <c r="FBD754" s="462"/>
      <c r="FBE754" s="462"/>
      <c r="FBF754" s="462"/>
      <c r="FBG754" s="462"/>
      <c r="FBH754" s="462"/>
      <c r="FBI754" s="462"/>
      <c r="FBJ754" s="462"/>
      <c r="FBK754" s="462"/>
      <c r="FBL754" s="462"/>
      <c r="FBM754" s="462"/>
      <c r="FBN754" s="462"/>
      <c r="FBO754" s="462"/>
      <c r="FBP754" s="462"/>
      <c r="FBQ754" s="462"/>
      <c r="FBR754" s="462"/>
      <c r="FBS754" s="462"/>
      <c r="FBT754" s="462"/>
      <c r="FBU754" s="462"/>
      <c r="FBV754" s="462"/>
      <c r="FBW754" s="462"/>
      <c r="FBX754" s="462"/>
      <c r="FBY754" s="462"/>
      <c r="FBZ754" s="462"/>
      <c r="FCA754" s="462"/>
      <c r="FCB754" s="462"/>
      <c r="FCC754" s="462"/>
      <c r="FCD754" s="462"/>
      <c r="FCE754" s="462"/>
      <c r="FCF754" s="462"/>
      <c r="FCG754" s="462"/>
      <c r="FCH754" s="462"/>
      <c r="FCI754" s="462"/>
      <c r="FCJ754" s="462"/>
      <c r="FCK754" s="462"/>
      <c r="FCL754" s="462"/>
      <c r="FCM754" s="462"/>
      <c r="FCN754" s="462"/>
      <c r="FCO754" s="462"/>
      <c r="FCP754" s="462"/>
      <c r="FCQ754" s="462"/>
      <c r="FCR754" s="462"/>
      <c r="FCS754" s="462"/>
      <c r="FCT754" s="462"/>
      <c r="FCU754" s="462"/>
      <c r="FCV754" s="462"/>
      <c r="FCW754" s="462"/>
      <c r="FCX754" s="462"/>
      <c r="FCY754" s="462"/>
      <c r="FCZ754" s="462"/>
      <c r="FDA754" s="462"/>
      <c r="FDB754" s="462"/>
      <c r="FDC754" s="462"/>
      <c r="FDD754" s="462"/>
      <c r="FDE754" s="462"/>
      <c r="FDF754" s="462"/>
      <c r="FDG754" s="462"/>
      <c r="FDH754" s="462"/>
      <c r="FDI754" s="462"/>
      <c r="FDJ754" s="462"/>
      <c r="FDK754" s="462"/>
      <c r="FDL754" s="462"/>
      <c r="FDM754" s="462"/>
      <c r="FDN754" s="462"/>
      <c r="FDO754" s="462"/>
      <c r="FDP754" s="462"/>
      <c r="FDQ754" s="462"/>
      <c r="FDR754" s="462"/>
      <c r="FDS754" s="462"/>
      <c r="FDT754" s="462"/>
      <c r="FDU754" s="462"/>
      <c r="FDV754" s="462"/>
      <c r="FDW754" s="462"/>
      <c r="FDX754" s="462"/>
      <c r="FDY754" s="462"/>
      <c r="FDZ754" s="462"/>
      <c r="FEA754" s="462"/>
      <c r="FEB754" s="462"/>
      <c r="FEC754" s="462"/>
      <c r="FED754" s="462"/>
      <c r="FEE754" s="462"/>
      <c r="FEF754" s="462"/>
      <c r="FEG754" s="462"/>
      <c r="FEH754" s="462"/>
      <c r="FEI754" s="462"/>
      <c r="FEJ754" s="462"/>
      <c r="FEK754" s="462"/>
      <c r="FEL754" s="462"/>
      <c r="FEM754" s="462"/>
      <c r="FEN754" s="462"/>
      <c r="FEO754" s="462"/>
      <c r="FEP754" s="462"/>
      <c r="FEQ754" s="462"/>
      <c r="FER754" s="462"/>
      <c r="FES754" s="462"/>
      <c r="FET754" s="462"/>
      <c r="FEU754" s="462"/>
      <c r="FEV754" s="462"/>
      <c r="FEW754" s="462"/>
      <c r="FEX754" s="462"/>
      <c r="FEY754" s="462"/>
      <c r="FEZ754" s="462"/>
      <c r="FFA754" s="462"/>
      <c r="FFB754" s="462"/>
      <c r="FFC754" s="462"/>
      <c r="FFD754" s="462"/>
      <c r="FFE754" s="462"/>
      <c r="FFF754" s="462"/>
      <c r="FFG754" s="462"/>
      <c r="FFH754" s="462"/>
      <c r="FFI754" s="462"/>
      <c r="FFJ754" s="462"/>
      <c r="FFK754" s="462"/>
      <c r="FFL754" s="462"/>
      <c r="FFM754" s="462"/>
      <c r="FFN754" s="462"/>
      <c r="FFO754" s="462"/>
      <c r="FFP754" s="462"/>
      <c r="FFQ754" s="462"/>
      <c r="FFR754" s="462"/>
      <c r="FFS754" s="462"/>
      <c r="FFT754" s="462"/>
      <c r="FFU754" s="462"/>
      <c r="FFV754" s="462"/>
      <c r="FFW754" s="462"/>
      <c r="FFX754" s="462"/>
      <c r="FFY754" s="462"/>
      <c r="FFZ754" s="462"/>
      <c r="FGA754" s="462"/>
      <c r="FGB754" s="462"/>
      <c r="FGC754" s="462"/>
      <c r="FGD754" s="462"/>
      <c r="FGE754" s="462"/>
      <c r="FGF754" s="462"/>
      <c r="FGG754" s="462"/>
      <c r="FGH754" s="462"/>
      <c r="FGI754" s="462"/>
      <c r="FGJ754" s="462"/>
      <c r="FGK754" s="462"/>
      <c r="FGL754" s="462"/>
      <c r="FGM754" s="462"/>
      <c r="FGN754" s="462"/>
      <c r="FGO754" s="462"/>
      <c r="FGP754" s="462"/>
      <c r="FGQ754" s="462"/>
      <c r="FGR754" s="462"/>
      <c r="FGS754" s="462"/>
      <c r="FGT754" s="462"/>
      <c r="FGU754" s="462"/>
      <c r="FGV754" s="462"/>
      <c r="FGW754" s="462"/>
      <c r="FGX754" s="462"/>
      <c r="FGY754" s="462"/>
      <c r="FGZ754" s="462"/>
      <c r="FHA754" s="462"/>
      <c r="FHB754" s="462"/>
      <c r="FHC754" s="462"/>
      <c r="FHD754" s="462"/>
      <c r="FHE754" s="462"/>
      <c r="FHF754" s="462"/>
      <c r="FHG754" s="462"/>
      <c r="FHH754" s="462"/>
      <c r="FHI754" s="462"/>
      <c r="FHJ754" s="462"/>
      <c r="FHK754" s="462"/>
      <c r="FHL754" s="462"/>
      <c r="FHM754" s="462"/>
      <c r="FHN754" s="462"/>
      <c r="FHO754" s="462"/>
      <c r="FHP754" s="462"/>
      <c r="FHQ754" s="462"/>
      <c r="FHR754" s="462"/>
      <c r="FHS754" s="462"/>
      <c r="FHT754" s="462"/>
      <c r="FHU754" s="462"/>
      <c r="FHV754" s="462"/>
      <c r="FHW754" s="462"/>
      <c r="FHX754" s="462"/>
      <c r="FHY754" s="462"/>
      <c r="FHZ754" s="462"/>
      <c r="FIA754" s="462"/>
      <c r="FIB754" s="462"/>
      <c r="FIC754" s="462"/>
      <c r="FID754" s="462"/>
      <c r="FIE754" s="462"/>
      <c r="FIF754" s="462"/>
      <c r="FIG754" s="462"/>
      <c r="FIH754" s="462"/>
      <c r="FII754" s="462"/>
      <c r="FIJ754" s="462"/>
      <c r="FIK754" s="462"/>
      <c r="FIL754" s="462"/>
      <c r="FIM754" s="462"/>
      <c r="FIN754" s="462"/>
      <c r="FIO754" s="462"/>
      <c r="FIP754" s="462"/>
      <c r="FIQ754" s="462"/>
      <c r="FIR754" s="462"/>
      <c r="FIS754" s="462"/>
      <c r="FIT754" s="462"/>
      <c r="FIU754" s="462"/>
      <c r="FIV754" s="462"/>
      <c r="FIW754" s="462"/>
      <c r="FIX754" s="462"/>
      <c r="FIY754" s="462"/>
      <c r="FIZ754" s="462"/>
      <c r="FJA754" s="462"/>
      <c r="FJB754" s="462"/>
      <c r="FJC754" s="462"/>
      <c r="FJD754" s="462"/>
      <c r="FJE754" s="462"/>
      <c r="FJF754" s="462"/>
      <c r="FJG754" s="462"/>
      <c r="FJH754" s="462"/>
      <c r="FJI754" s="462"/>
      <c r="FJJ754" s="462"/>
      <c r="FJK754" s="462"/>
      <c r="FJL754" s="462"/>
      <c r="FJM754" s="462"/>
      <c r="FJN754" s="462"/>
      <c r="FJO754" s="462"/>
      <c r="FJP754" s="462"/>
      <c r="FJQ754" s="462"/>
      <c r="FJR754" s="462"/>
      <c r="FJS754" s="462"/>
      <c r="FJT754" s="462"/>
      <c r="FJU754" s="462"/>
      <c r="FJV754" s="462"/>
      <c r="FJW754" s="462"/>
      <c r="FJX754" s="462"/>
      <c r="FJY754" s="462"/>
      <c r="FJZ754" s="462"/>
      <c r="FKA754" s="462"/>
      <c r="FKB754" s="462"/>
      <c r="FKC754" s="462"/>
      <c r="FKD754" s="462"/>
      <c r="FKE754" s="462"/>
      <c r="FKF754" s="462"/>
      <c r="FKG754" s="462"/>
      <c r="FKH754" s="462"/>
      <c r="FKI754" s="462"/>
      <c r="FKJ754" s="462"/>
      <c r="FKK754" s="462"/>
      <c r="FKL754" s="462"/>
      <c r="FKM754" s="462"/>
      <c r="FKN754" s="462"/>
      <c r="FKO754" s="462"/>
      <c r="FKP754" s="462"/>
      <c r="FKQ754" s="462"/>
      <c r="FKR754" s="462"/>
      <c r="FKS754" s="462"/>
      <c r="FKT754" s="462"/>
      <c r="FKU754" s="462"/>
      <c r="FKV754" s="462"/>
      <c r="FKW754" s="462"/>
      <c r="FKX754" s="462"/>
      <c r="FKY754" s="462"/>
      <c r="FKZ754" s="462"/>
      <c r="FLA754" s="462"/>
      <c r="FLB754" s="462"/>
      <c r="FLC754" s="462"/>
      <c r="FLD754" s="462"/>
      <c r="FLE754" s="462"/>
      <c r="FLF754" s="462"/>
      <c r="FLG754" s="462"/>
      <c r="FLH754" s="462"/>
      <c r="FLI754" s="462"/>
      <c r="FLJ754" s="462"/>
      <c r="FLK754" s="462"/>
      <c r="FLL754" s="462"/>
      <c r="FLM754" s="462"/>
      <c r="FLN754" s="462"/>
      <c r="FLO754" s="462"/>
      <c r="FLP754" s="462"/>
      <c r="FLQ754" s="462"/>
      <c r="FLR754" s="462"/>
      <c r="FLS754" s="462"/>
      <c r="FLT754" s="462"/>
      <c r="FLU754" s="462"/>
      <c r="FLV754" s="462"/>
      <c r="FLW754" s="462"/>
      <c r="FLX754" s="462"/>
      <c r="FLY754" s="462"/>
      <c r="FLZ754" s="462"/>
      <c r="FMA754" s="462"/>
      <c r="FMB754" s="462"/>
      <c r="FMC754" s="462"/>
      <c r="FMD754" s="462"/>
      <c r="FME754" s="462"/>
      <c r="FMF754" s="462"/>
      <c r="FMG754" s="462"/>
      <c r="FMH754" s="462"/>
      <c r="FMI754" s="462"/>
      <c r="FMJ754" s="462"/>
      <c r="FMK754" s="462"/>
      <c r="FML754" s="462"/>
      <c r="FMM754" s="462"/>
      <c r="FMN754" s="462"/>
      <c r="FMO754" s="462"/>
      <c r="FMP754" s="462"/>
      <c r="FMQ754" s="462"/>
      <c r="FMR754" s="462"/>
      <c r="FMS754" s="462"/>
      <c r="FMT754" s="462"/>
      <c r="FMU754" s="462"/>
      <c r="FMV754" s="462"/>
      <c r="FMW754" s="462"/>
      <c r="FMX754" s="462"/>
      <c r="FMY754" s="462"/>
      <c r="FMZ754" s="462"/>
      <c r="FNA754" s="462"/>
      <c r="FNB754" s="462"/>
      <c r="FNC754" s="462"/>
      <c r="FND754" s="462"/>
      <c r="FNE754" s="462"/>
      <c r="FNF754" s="462"/>
      <c r="FNG754" s="462"/>
      <c r="FNH754" s="462"/>
      <c r="FNI754" s="462"/>
      <c r="FNJ754" s="462"/>
      <c r="FNK754" s="462"/>
      <c r="FNL754" s="462"/>
      <c r="FNM754" s="462"/>
      <c r="FNN754" s="462"/>
      <c r="FNO754" s="462"/>
      <c r="FNP754" s="462"/>
      <c r="FNQ754" s="462"/>
      <c r="FNR754" s="462"/>
      <c r="FNS754" s="462"/>
      <c r="FNT754" s="462"/>
      <c r="FNU754" s="462"/>
      <c r="FNV754" s="462"/>
      <c r="FNW754" s="462"/>
      <c r="FNX754" s="462"/>
      <c r="FNY754" s="462"/>
      <c r="FNZ754" s="462"/>
      <c r="FOA754" s="462"/>
      <c r="FOB754" s="462"/>
      <c r="FOC754" s="462"/>
      <c r="FOD754" s="462"/>
      <c r="FOE754" s="462"/>
      <c r="FOF754" s="462"/>
      <c r="FOG754" s="462"/>
      <c r="FOH754" s="462"/>
      <c r="FOI754" s="462"/>
      <c r="FOJ754" s="462"/>
      <c r="FOK754" s="462"/>
      <c r="FOL754" s="462"/>
      <c r="FOM754" s="462"/>
      <c r="FON754" s="462"/>
      <c r="FOO754" s="462"/>
      <c r="FOP754" s="462"/>
      <c r="FOQ754" s="462"/>
      <c r="FOR754" s="462"/>
      <c r="FOS754" s="462"/>
      <c r="FOT754" s="462"/>
      <c r="FOU754" s="462"/>
      <c r="FOV754" s="462"/>
      <c r="FOW754" s="462"/>
      <c r="FOX754" s="462"/>
      <c r="FOY754" s="462"/>
      <c r="FOZ754" s="462"/>
      <c r="FPA754" s="462"/>
      <c r="FPB754" s="462"/>
      <c r="FPC754" s="462"/>
      <c r="FPD754" s="462"/>
      <c r="FPE754" s="462"/>
      <c r="FPF754" s="462"/>
      <c r="FPG754" s="462"/>
      <c r="FPH754" s="462"/>
      <c r="FPI754" s="462"/>
      <c r="FPJ754" s="462"/>
      <c r="FPK754" s="462"/>
      <c r="FPL754" s="462"/>
      <c r="FPM754" s="462"/>
      <c r="FPN754" s="462"/>
      <c r="FPO754" s="462"/>
      <c r="FPP754" s="462"/>
      <c r="FPQ754" s="462"/>
      <c r="FPR754" s="462"/>
      <c r="FPS754" s="462"/>
      <c r="FPT754" s="462"/>
      <c r="FPU754" s="462"/>
      <c r="FPV754" s="462"/>
      <c r="FPW754" s="462"/>
      <c r="FPX754" s="462"/>
      <c r="FPY754" s="462"/>
      <c r="FPZ754" s="462"/>
      <c r="FQA754" s="462"/>
      <c r="FQB754" s="462"/>
      <c r="FQC754" s="462"/>
      <c r="FQD754" s="462"/>
      <c r="FQE754" s="462"/>
      <c r="FQF754" s="462"/>
      <c r="FQG754" s="462"/>
      <c r="FQH754" s="462"/>
      <c r="FQI754" s="462"/>
      <c r="FQJ754" s="462"/>
      <c r="FQK754" s="462"/>
      <c r="FQL754" s="462"/>
      <c r="FQM754" s="462"/>
      <c r="FQN754" s="462"/>
      <c r="FQO754" s="462"/>
      <c r="FQP754" s="462"/>
      <c r="FQQ754" s="462"/>
      <c r="FQR754" s="462"/>
      <c r="FQS754" s="462"/>
      <c r="FQT754" s="462"/>
      <c r="FQU754" s="462"/>
      <c r="FQV754" s="462"/>
      <c r="FQW754" s="462"/>
      <c r="FQX754" s="462"/>
      <c r="FQY754" s="462"/>
      <c r="FQZ754" s="462"/>
      <c r="FRA754" s="462"/>
      <c r="FRB754" s="462"/>
      <c r="FRC754" s="462"/>
      <c r="FRD754" s="462"/>
      <c r="FRE754" s="462"/>
      <c r="FRF754" s="462"/>
      <c r="FRG754" s="462"/>
      <c r="FRH754" s="462"/>
      <c r="FRI754" s="462"/>
      <c r="FRJ754" s="462"/>
      <c r="FRK754" s="462"/>
      <c r="FRL754" s="462"/>
      <c r="FRM754" s="462"/>
      <c r="FRN754" s="462"/>
      <c r="FRO754" s="462"/>
      <c r="FRP754" s="462"/>
      <c r="FRQ754" s="462"/>
      <c r="FRR754" s="462"/>
      <c r="FRS754" s="462"/>
      <c r="FRT754" s="462"/>
      <c r="FRU754" s="462"/>
      <c r="FRV754" s="462"/>
      <c r="FRW754" s="462"/>
      <c r="FRX754" s="462"/>
      <c r="FRY754" s="462"/>
      <c r="FRZ754" s="462"/>
      <c r="FSA754" s="462"/>
      <c r="FSB754" s="462"/>
      <c r="FSC754" s="462"/>
      <c r="FSD754" s="462"/>
      <c r="FSE754" s="462"/>
      <c r="FSF754" s="462"/>
      <c r="FSG754" s="462"/>
      <c r="FSH754" s="462"/>
      <c r="FSI754" s="462"/>
      <c r="FSJ754" s="462"/>
      <c r="FSK754" s="462"/>
      <c r="FSL754" s="462"/>
      <c r="FSM754" s="462"/>
      <c r="FSN754" s="462"/>
      <c r="FSO754" s="462"/>
      <c r="FSP754" s="462"/>
      <c r="FSQ754" s="462"/>
      <c r="FSR754" s="462"/>
      <c r="FSS754" s="462"/>
      <c r="FST754" s="462"/>
      <c r="FSU754" s="462"/>
      <c r="FSV754" s="462"/>
      <c r="FSW754" s="462"/>
      <c r="FSX754" s="462"/>
      <c r="FSY754" s="462"/>
      <c r="FSZ754" s="462"/>
      <c r="FTA754" s="462"/>
      <c r="FTB754" s="462"/>
      <c r="FTC754" s="462"/>
      <c r="FTD754" s="462"/>
      <c r="FTE754" s="462"/>
      <c r="FTF754" s="462"/>
      <c r="FTG754" s="462"/>
      <c r="FTH754" s="462"/>
      <c r="FTI754" s="462"/>
      <c r="FTJ754" s="462"/>
      <c r="FTK754" s="462"/>
      <c r="FTL754" s="462"/>
      <c r="FTM754" s="462"/>
      <c r="FTN754" s="462"/>
      <c r="FTO754" s="462"/>
      <c r="FTP754" s="462"/>
      <c r="FTQ754" s="462"/>
      <c r="FTR754" s="462"/>
      <c r="FTS754" s="462"/>
      <c r="FTT754" s="462"/>
      <c r="FTU754" s="462"/>
      <c r="FTV754" s="462"/>
      <c r="FTW754" s="462"/>
      <c r="FTX754" s="462"/>
      <c r="FTY754" s="462"/>
      <c r="FTZ754" s="462"/>
      <c r="FUA754" s="462"/>
      <c r="FUB754" s="462"/>
      <c r="FUC754" s="462"/>
      <c r="FUD754" s="462"/>
      <c r="FUE754" s="462"/>
      <c r="FUF754" s="462"/>
      <c r="FUG754" s="462"/>
      <c r="FUH754" s="462"/>
      <c r="FUI754" s="462"/>
      <c r="FUJ754" s="462"/>
      <c r="FUK754" s="462"/>
      <c r="FUL754" s="462"/>
      <c r="FUM754" s="462"/>
      <c r="FUN754" s="462"/>
      <c r="FUO754" s="462"/>
      <c r="FUP754" s="462"/>
      <c r="FUQ754" s="462"/>
      <c r="FUR754" s="462"/>
      <c r="FUS754" s="462"/>
      <c r="FUT754" s="462"/>
      <c r="FUU754" s="462"/>
      <c r="FUV754" s="462"/>
      <c r="FUW754" s="462"/>
      <c r="FUX754" s="462"/>
      <c r="FUY754" s="462"/>
      <c r="FUZ754" s="462"/>
      <c r="FVA754" s="462"/>
      <c r="FVB754" s="462"/>
      <c r="FVC754" s="462"/>
      <c r="FVD754" s="462"/>
      <c r="FVE754" s="462"/>
      <c r="FVF754" s="462"/>
      <c r="FVG754" s="462"/>
      <c r="FVH754" s="462"/>
      <c r="FVI754" s="462"/>
      <c r="FVJ754" s="462"/>
      <c r="FVK754" s="462"/>
      <c r="FVL754" s="462"/>
      <c r="FVM754" s="462"/>
      <c r="FVN754" s="462"/>
      <c r="FVO754" s="462"/>
      <c r="FVP754" s="462"/>
      <c r="FVQ754" s="462"/>
      <c r="FVR754" s="462"/>
      <c r="FVS754" s="462"/>
      <c r="FVT754" s="462"/>
      <c r="FVU754" s="462"/>
      <c r="FVV754" s="462"/>
      <c r="FVW754" s="462"/>
      <c r="FVX754" s="462"/>
      <c r="FVY754" s="462"/>
      <c r="FVZ754" s="462"/>
      <c r="FWA754" s="462"/>
      <c r="FWB754" s="462"/>
      <c r="FWC754" s="462"/>
      <c r="FWD754" s="462"/>
      <c r="FWE754" s="462"/>
      <c r="FWF754" s="462"/>
      <c r="FWG754" s="462"/>
      <c r="FWH754" s="462"/>
      <c r="FWI754" s="462"/>
      <c r="FWJ754" s="462"/>
      <c r="FWK754" s="462"/>
      <c r="FWL754" s="462"/>
      <c r="FWM754" s="462"/>
      <c r="FWN754" s="462"/>
      <c r="FWO754" s="462"/>
      <c r="FWP754" s="462"/>
      <c r="FWQ754" s="462"/>
      <c r="FWR754" s="462"/>
      <c r="FWS754" s="462"/>
      <c r="FWT754" s="462"/>
      <c r="FWU754" s="462"/>
      <c r="FWV754" s="462"/>
      <c r="FWW754" s="462"/>
      <c r="FWX754" s="462"/>
      <c r="FWY754" s="462"/>
      <c r="FWZ754" s="462"/>
      <c r="FXA754" s="462"/>
      <c r="FXB754" s="462"/>
      <c r="FXC754" s="462"/>
      <c r="FXD754" s="462"/>
      <c r="FXE754" s="462"/>
      <c r="FXF754" s="462"/>
      <c r="FXG754" s="462"/>
      <c r="FXH754" s="462"/>
      <c r="FXI754" s="462"/>
      <c r="FXJ754" s="462"/>
      <c r="FXK754" s="462"/>
      <c r="FXL754" s="462"/>
      <c r="FXM754" s="462"/>
      <c r="FXN754" s="462"/>
      <c r="FXO754" s="462"/>
      <c r="FXP754" s="462"/>
      <c r="FXQ754" s="462"/>
      <c r="FXR754" s="462"/>
      <c r="FXS754" s="462"/>
      <c r="FXT754" s="462"/>
      <c r="FXU754" s="462"/>
      <c r="FXV754" s="462"/>
      <c r="FXW754" s="462"/>
      <c r="FXX754" s="462"/>
      <c r="FXY754" s="462"/>
      <c r="FXZ754" s="462"/>
      <c r="FYA754" s="462"/>
      <c r="FYB754" s="462"/>
      <c r="FYC754" s="462"/>
      <c r="FYD754" s="462"/>
      <c r="FYE754" s="462"/>
      <c r="FYF754" s="462"/>
      <c r="FYG754" s="462"/>
      <c r="FYH754" s="462"/>
      <c r="FYI754" s="462"/>
      <c r="FYJ754" s="462"/>
      <c r="FYK754" s="462"/>
      <c r="FYL754" s="462"/>
      <c r="FYM754" s="462"/>
      <c r="FYN754" s="462"/>
      <c r="FYO754" s="462"/>
      <c r="FYP754" s="462"/>
      <c r="FYQ754" s="462"/>
      <c r="FYR754" s="462"/>
      <c r="FYS754" s="462"/>
      <c r="FYT754" s="462"/>
      <c r="FYU754" s="462"/>
      <c r="FYV754" s="462"/>
      <c r="FYW754" s="462"/>
      <c r="FYX754" s="462"/>
      <c r="FYY754" s="462"/>
      <c r="FYZ754" s="462"/>
      <c r="FZA754" s="462"/>
      <c r="FZB754" s="462"/>
      <c r="FZC754" s="462"/>
      <c r="FZD754" s="462"/>
      <c r="FZE754" s="462"/>
      <c r="FZF754" s="462"/>
      <c r="FZG754" s="462"/>
      <c r="FZH754" s="462"/>
      <c r="FZI754" s="462"/>
      <c r="FZJ754" s="462"/>
      <c r="FZK754" s="462"/>
      <c r="FZL754" s="462"/>
      <c r="FZM754" s="462"/>
      <c r="FZN754" s="462"/>
      <c r="FZO754" s="462"/>
      <c r="FZP754" s="462"/>
      <c r="FZQ754" s="462"/>
      <c r="FZR754" s="462"/>
      <c r="FZS754" s="462"/>
      <c r="FZT754" s="462"/>
      <c r="FZU754" s="462"/>
      <c r="FZV754" s="462"/>
      <c r="FZW754" s="462"/>
      <c r="FZX754" s="462"/>
      <c r="FZY754" s="462"/>
      <c r="FZZ754" s="462"/>
      <c r="GAA754" s="462"/>
      <c r="GAB754" s="462"/>
      <c r="GAC754" s="462"/>
      <c r="GAD754" s="462"/>
      <c r="GAE754" s="462"/>
      <c r="GAF754" s="462"/>
      <c r="GAG754" s="462"/>
      <c r="GAH754" s="462"/>
      <c r="GAI754" s="462"/>
      <c r="GAJ754" s="462"/>
      <c r="GAK754" s="462"/>
      <c r="GAL754" s="462"/>
      <c r="GAM754" s="462"/>
      <c r="GAN754" s="462"/>
      <c r="GAO754" s="462"/>
      <c r="GAP754" s="462"/>
      <c r="GAQ754" s="462"/>
      <c r="GAR754" s="462"/>
      <c r="GAS754" s="462"/>
      <c r="GAT754" s="462"/>
      <c r="GAU754" s="462"/>
      <c r="GAV754" s="462"/>
      <c r="GAW754" s="462"/>
      <c r="GAX754" s="462"/>
      <c r="GAY754" s="462"/>
      <c r="GAZ754" s="462"/>
      <c r="GBA754" s="462"/>
      <c r="GBB754" s="462"/>
      <c r="GBC754" s="462"/>
      <c r="GBD754" s="462"/>
      <c r="GBE754" s="462"/>
      <c r="GBF754" s="462"/>
      <c r="GBG754" s="462"/>
      <c r="GBH754" s="462"/>
      <c r="GBI754" s="462"/>
      <c r="GBJ754" s="462"/>
      <c r="GBK754" s="462"/>
      <c r="GBL754" s="462"/>
      <c r="GBM754" s="462"/>
      <c r="GBN754" s="462"/>
      <c r="GBO754" s="462"/>
      <c r="GBP754" s="462"/>
      <c r="GBQ754" s="462"/>
      <c r="GBR754" s="462"/>
      <c r="GBS754" s="462"/>
      <c r="GBT754" s="462"/>
      <c r="GBU754" s="462"/>
      <c r="GBV754" s="462"/>
      <c r="GBW754" s="462"/>
      <c r="GBX754" s="462"/>
      <c r="GBY754" s="462"/>
      <c r="GBZ754" s="462"/>
      <c r="GCA754" s="462"/>
      <c r="GCB754" s="462"/>
      <c r="GCC754" s="462"/>
      <c r="GCD754" s="462"/>
      <c r="GCE754" s="462"/>
      <c r="GCF754" s="462"/>
      <c r="GCG754" s="462"/>
      <c r="GCH754" s="462"/>
      <c r="GCI754" s="462"/>
      <c r="GCJ754" s="462"/>
      <c r="GCK754" s="462"/>
      <c r="GCL754" s="462"/>
      <c r="GCM754" s="462"/>
      <c r="GCN754" s="462"/>
      <c r="GCO754" s="462"/>
      <c r="GCP754" s="462"/>
      <c r="GCQ754" s="462"/>
      <c r="GCR754" s="462"/>
      <c r="GCS754" s="462"/>
      <c r="GCT754" s="462"/>
      <c r="GCU754" s="462"/>
      <c r="GCV754" s="462"/>
      <c r="GCW754" s="462"/>
      <c r="GCX754" s="462"/>
      <c r="GCY754" s="462"/>
      <c r="GCZ754" s="462"/>
      <c r="GDA754" s="462"/>
      <c r="GDB754" s="462"/>
      <c r="GDC754" s="462"/>
      <c r="GDD754" s="462"/>
      <c r="GDE754" s="462"/>
      <c r="GDF754" s="462"/>
      <c r="GDG754" s="462"/>
      <c r="GDH754" s="462"/>
      <c r="GDI754" s="462"/>
      <c r="GDJ754" s="462"/>
      <c r="GDK754" s="462"/>
      <c r="GDL754" s="462"/>
      <c r="GDM754" s="462"/>
      <c r="GDN754" s="462"/>
      <c r="GDO754" s="462"/>
      <c r="GDP754" s="462"/>
      <c r="GDQ754" s="462"/>
      <c r="GDR754" s="462"/>
      <c r="GDS754" s="462"/>
      <c r="GDT754" s="462"/>
      <c r="GDU754" s="462"/>
      <c r="GDV754" s="462"/>
      <c r="GDW754" s="462"/>
      <c r="GDX754" s="462"/>
      <c r="GDY754" s="462"/>
      <c r="GDZ754" s="462"/>
      <c r="GEA754" s="462"/>
      <c r="GEB754" s="462"/>
      <c r="GEC754" s="462"/>
      <c r="GED754" s="462"/>
      <c r="GEE754" s="462"/>
      <c r="GEF754" s="462"/>
      <c r="GEG754" s="462"/>
      <c r="GEH754" s="462"/>
      <c r="GEI754" s="462"/>
      <c r="GEJ754" s="462"/>
      <c r="GEK754" s="462"/>
      <c r="GEL754" s="462"/>
      <c r="GEM754" s="462"/>
      <c r="GEN754" s="462"/>
      <c r="GEO754" s="462"/>
      <c r="GEP754" s="462"/>
      <c r="GEQ754" s="462"/>
      <c r="GER754" s="462"/>
      <c r="GES754" s="462"/>
      <c r="GET754" s="462"/>
      <c r="GEU754" s="462"/>
      <c r="GEV754" s="462"/>
      <c r="GEW754" s="462"/>
      <c r="GEX754" s="462"/>
      <c r="GEY754" s="462"/>
      <c r="GEZ754" s="462"/>
      <c r="GFA754" s="462"/>
      <c r="GFB754" s="462"/>
      <c r="GFC754" s="462"/>
      <c r="GFD754" s="462"/>
      <c r="GFE754" s="462"/>
      <c r="GFF754" s="462"/>
      <c r="GFG754" s="462"/>
      <c r="GFH754" s="462"/>
      <c r="GFI754" s="462"/>
      <c r="GFJ754" s="462"/>
      <c r="GFK754" s="462"/>
      <c r="GFL754" s="462"/>
      <c r="GFM754" s="462"/>
      <c r="GFN754" s="462"/>
      <c r="GFO754" s="462"/>
      <c r="GFP754" s="462"/>
      <c r="GFQ754" s="462"/>
      <c r="GFR754" s="462"/>
      <c r="GFS754" s="462"/>
      <c r="GFT754" s="462"/>
      <c r="GFU754" s="462"/>
      <c r="GFV754" s="462"/>
      <c r="GFW754" s="462"/>
      <c r="GFX754" s="462"/>
      <c r="GFY754" s="462"/>
      <c r="GFZ754" s="462"/>
      <c r="GGA754" s="462"/>
      <c r="GGB754" s="462"/>
      <c r="GGC754" s="462"/>
      <c r="GGD754" s="462"/>
      <c r="GGE754" s="462"/>
      <c r="GGF754" s="462"/>
      <c r="GGG754" s="462"/>
      <c r="GGH754" s="462"/>
      <c r="GGI754" s="462"/>
      <c r="GGJ754" s="462"/>
      <c r="GGK754" s="462"/>
      <c r="GGL754" s="462"/>
      <c r="GGM754" s="462"/>
      <c r="GGN754" s="462"/>
      <c r="GGO754" s="462"/>
      <c r="GGP754" s="462"/>
      <c r="GGQ754" s="462"/>
      <c r="GGR754" s="462"/>
      <c r="GGS754" s="462"/>
      <c r="GGT754" s="462"/>
      <c r="GGU754" s="462"/>
      <c r="GGV754" s="462"/>
      <c r="GGW754" s="462"/>
      <c r="GGX754" s="462"/>
      <c r="GGY754" s="462"/>
      <c r="GGZ754" s="462"/>
      <c r="GHA754" s="462"/>
      <c r="GHB754" s="462"/>
      <c r="GHC754" s="462"/>
      <c r="GHD754" s="462"/>
      <c r="GHE754" s="462"/>
      <c r="GHF754" s="462"/>
      <c r="GHG754" s="462"/>
      <c r="GHH754" s="462"/>
      <c r="GHI754" s="462"/>
      <c r="GHJ754" s="462"/>
      <c r="GHK754" s="462"/>
      <c r="GHL754" s="462"/>
      <c r="GHM754" s="462"/>
      <c r="GHN754" s="462"/>
      <c r="GHO754" s="462"/>
      <c r="GHP754" s="462"/>
      <c r="GHQ754" s="462"/>
      <c r="GHR754" s="462"/>
      <c r="GHS754" s="462"/>
      <c r="GHT754" s="462"/>
      <c r="GHU754" s="462"/>
      <c r="GHV754" s="462"/>
      <c r="GHW754" s="462"/>
      <c r="GHX754" s="462"/>
      <c r="GHY754" s="462"/>
      <c r="GHZ754" s="462"/>
      <c r="GIA754" s="462"/>
      <c r="GIB754" s="462"/>
      <c r="GIC754" s="462"/>
      <c r="GID754" s="462"/>
      <c r="GIE754" s="462"/>
      <c r="GIF754" s="462"/>
      <c r="GIG754" s="462"/>
      <c r="GIH754" s="462"/>
      <c r="GII754" s="462"/>
      <c r="GIJ754" s="462"/>
      <c r="GIK754" s="462"/>
      <c r="GIL754" s="462"/>
      <c r="GIM754" s="462"/>
      <c r="GIN754" s="462"/>
      <c r="GIO754" s="462"/>
      <c r="GIP754" s="462"/>
      <c r="GIQ754" s="462"/>
      <c r="GIR754" s="462"/>
      <c r="GIS754" s="462"/>
      <c r="GIT754" s="462"/>
      <c r="GIU754" s="462"/>
      <c r="GIV754" s="462"/>
      <c r="GIW754" s="462"/>
      <c r="GIX754" s="462"/>
      <c r="GIY754" s="462"/>
      <c r="GIZ754" s="462"/>
      <c r="GJA754" s="462"/>
      <c r="GJB754" s="462"/>
      <c r="GJC754" s="462"/>
      <c r="GJD754" s="462"/>
      <c r="GJE754" s="462"/>
      <c r="GJF754" s="462"/>
      <c r="GJG754" s="462"/>
      <c r="GJH754" s="462"/>
      <c r="GJI754" s="462"/>
      <c r="GJJ754" s="462"/>
      <c r="GJK754" s="462"/>
      <c r="GJL754" s="462"/>
      <c r="GJM754" s="462"/>
      <c r="GJN754" s="462"/>
      <c r="GJO754" s="462"/>
      <c r="GJP754" s="462"/>
      <c r="GJQ754" s="462"/>
      <c r="GJR754" s="462"/>
      <c r="GJS754" s="462"/>
      <c r="GJT754" s="462"/>
      <c r="GJU754" s="462"/>
      <c r="GJV754" s="462"/>
      <c r="GJW754" s="462"/>
      <c r="GJX754" s="462"/>
      <c r="GJY754" s="462"/>
      <c r="GJZ754" s="462"/>
      <c r="GKA754" s="462"/>
      <c r="GKB754" s="462"/>
      <c r="GKC754" s="462"/>
      <c r="GKD754" s="462"/>
      <c r="GKE754" s="462"/>
      <c r="GKF754" s="462"/>
      <c r="GKG754" s="462"/>
      <c r="GKH754" s="462"/>
      <c r="GKI754" s="462"/>
      <c r="GKJ754" s="462"/>
      <c r="GKK754" s="462"/>
      <c r="GKL754" s="462"/>
      <c r="GKM754" s="462"/>
      <c r="GKN754" s="462"/>
      <c r="GKO754" s="462"/>
      <c r="GKP754" s="462"/>
      <c r="GKQ754" s="462"/>
      <c r="GKR754" s="462"/>
      <c r="GKS754" s="462"/>
      <c r="GKT754" s="462"/>
      <c r="GKU754" s="462"/>
      <c r="GKV754" s="462"/>
      <c r="GKW754" s="462"/>
      <c r="GKX754" s="462"/>
      <c r="GKY754" s="462"/>
      <c r="GKZ754" s="462"/>
      <c r="GLA754" s="462"/>
      <c r="GLB754" s="462"/>
      <c r="GLC754" s="462"/>
      <c r="GLD754" s="462"/>
      <c r="GLE754" s="462"/>
      <c r="GLF754" s="462"/>
      <c r="GLG754" s="462"/>
      <c r="GLH754" s="462"/>
      <c r="GLI754" s="462"/>
      <c r="GLJ754" s="462"/>
      <c r="GLK754" s="462"/>
      <c r="GLL754" s="462"/>
      <c r="GLM754" s="462"/>
      <c r="GLN754" s="462"/>
      <c r="GLO754" s="462"/>
      <c r="GLP754" s="462"/>
      <c r="GLQ754" s="462"/>
      <c r="GLR754" s="462"/>
      <c r="GLS754" s="462"/>
      <c r="GLT754" s="462"/>
      <c r="GLU754" s="462"/>
      <c r="GLV754" s="462"/>
      <c r="GLW754" s="462"/>
      <c r="GLX754" s="462"/>
      <c r="GLY754" s="462"/>
      <c r="GLZ754" s="462"/>
      <c r="GMA754" s="462"/>
      <c r="GMB754" s="462"/>
      <c r="GMC754" s="462"/>
      <c r="GMD754" s="462"/>
      <c r="GME754" s="462"/>
      <c r="GMF754" s="462"/>
      <c r="GMG754" s="462"/>
      <c r="GMH754" s="462"/>
      <c r="GMI754" s="462"/>
      <c r="GMJ754" s="462"/>
      <c r="GMK754" s="462"/>
      <c r="GML754" s="462"/>
      <c r="GMM754" s="462"/>
      <c r="GMN754" s="462"/>
      <c r="GMO754" s="462"/>
      <c r="GMP754" s="462"/>
      <c r="GMQ754" s="462"/>
      <c r="GMR754" s="462"/>
      <c r="GMS754" s="462"/>
      <c r="GMT754" s="462"/>
      <c r="GMU754" s="462"/>
      <c r="GMV754" s="462"/>
      <c r="GMW754" s="462"/>
      <c r="GMX754" s="462"/>
      <c r="GMY754" s="462"/>
      <c r="GMZ754" s="462"/>
      <c r="GNA754" s="462"/>
      <c r="GNB754" s="462"/>
      <c r="GNC754" s="462"/>
      <c r="GND754" s="462"/>
      <c r="GNE754" s="462"/>
      <c r="GNF754" s="462"/>
      <c r="GNG754" s="462"/>
      <c r="GNH754" s="462"/>
      <c r="GNI754" s="462"/>
      <c r="GNJ754" s="462"/>
      <c r="GNK754" s="462"/>
      <c r="GNL754" s="462"/>
      <c r="GNM754" s="462"/>
      <c r="GNN754" s="462"/>
      <c r="GNO754" s="462"/>
      <c r="GNP754" s="462"/>
      <c r="GNQ754" s="462"/>
      <c r="GNR754" s="462"/>
      <c r="GNS754" s="462"/>
      <c r="GNT754" s="462"/>
      <c r="GNU754" s="462"/>
      <c r="GNV754" s="462"/>
      <c r="GNW754" s="462"/>
      <c r="GNX754" s="462"/>
      <c r="GNY754" s="462"/>
      <c r="GNZ754" s="462"/>
      <c r="GOA754" s="462"/>
      <c r="GOB754" s="462"/>
      <c r="GOC754" s="462"/>
      <c r="GOD754" s="462"/>
      <c r="GOE754" s="462"/>
      <c r="GOF754" s="462"/>
      <c r="GOG754" s="462"/>
      <c r="GOH754" s="462"/>
      <c r="GOI754" s="462"/>
      <c r="GOJ754" s="462"/>
      <c r="GOK754" s="462"/>
      <c r="GOL754" s="462"/>
      <c r="GOM754" s="462"/>
      <c r="GON754" s="462"/>
      <c r="GOO754" s="462"/>
      <c r="GOP754" s="462"/>
      <c r="GOQ754" s="462"/>
      <c r="GOR754" s="462"/>
      <c r="GOS754" s="462"/>
      <c r="GOT754" s="462"/>
      <c r="GOU754" s="462"/>
      <c r="GOV754" s="462"/>
      <c r="GOW754" s="462"/>
      <c r="GOX754" s="462"/>
      <c r="GOY754" s="462"/>
      <c r="GOZ754" s="462"/>
      <c r="GPA754" s="462"/>
      <c r="GPB754" s="462"/>
      <c r="GPC754" s="462"/>
      <c r="GPD754" s="462"/>
      <c r="GPE754" s="462"/>
      <c r="GPF754" s="462"/>
      <c r="GPG754" s="462"/>
      <c r="GPH754" s="462"/>
      <c r="GPI754" s="462"/>
      <c r="GPJ754" s="462"/>
      <c r="GPK754" s="462"/>
      <c r="GPL754" s="462"/>
      <c r="GPM754" s="462"/>
      <c r="GPN754" s="462"/>
      <c r="GPO754" s="462"/>
      <c r="GPP754" s="462"/>
      <c r="GPQ754" s="462"/>
      <c r="GPR754" s="462"/>
      <c r="GPS754" s="462"/>
      <c r="GPT754" s="462"/>
      <c r="GPU754" s="462"/>
      <c r="GPV754" s="462"/>
      <c r="GPW754" s="462"/>
      <c r="GPX754" s="462"/>
      <c r="GPY754" s="462"/>
      <c r="GPZ754" s="462"/>
      <c r="GQA754" s="462"/>
      <c r="GQB754" s="462"/>
      <c r="GQC754" s="462"/>
      <c r="GQD754" s="462"/>
      <c r="GQE754" s="462"/>
      <c r="GQF754" s="462"/>
      <c r="GQG754" s="462"/>
      <c r="GQH754" s="462"/>
      <c r="GQI754" s="462"/>
      <c r="GQJ754" s="462"/>
      <c r="GQK754" s="462"/>
      <c r="GQL754" s="462"/>
      <c r="GQM754" s="462"/>
      <c r="GQN754" s="462"/>
      <c r="GQO754" s="462"/>
      <c r="GQP754" s="462"/>
      <c r="GQQ754" s="462"/>
      <c r="GQR754" s="462"/>
      <c r="GQS754" s="462"/>
      <c r="GQT754" s="462"/>
      <c r="GQU754" s="462"/>
      <c r="GQV754" s="462"/>
      <c r="GQW754" s="462"/>
      <c r="GQX754" s="462"/>
      <c r="GQY754" s="462"/>
      <c r="GQZ754" s="462"/>
      <c r="GRA754" s="462"/>
      <c r="GRB754" s="462"/>
      <c r="GRC754" s="462"/>
      <c r="GRD754" s="462"/>
      <c r="GRE754" s="462"/>
      <c r="GRF754" s="462"/>
      <c r="GRG754" s="462"/>
      <c r="GRH754" s="462"/>
      <c r="GRI754" s="462"/>
      <c r="GRJ754" s="462"/>
      <c r="GRK754" s="462"/>
      <c r="GRL754" s="462"/>
      <c r="GRM754" s="462"/>
      <c r="GRN754" s="462"/>
      <c r="GRO754" s="462"/>
      <c r="GRP754" s="462"/>
      <c r="GRQ754" s="462"/>
      <c r="GRR754" s="462"/>
      <c r="GRS754" s="462"/>
      <c r="GRT754" s="462"/>
      <c r="GRU754" s="462"/>
      <c r="GRV754" s="462"/>
      <c r="GRW754" s="462"/>
      <c r="GRX754" s="462"/>
      <c r="GRY754" s="462"/>
      <c r="GRZ754" s="462"/>
      <c r="GSA754" s="462"/>
      <c r="GSB754" s="462"/>
      <c r="GSC754" s="462"/>
      <c r="GSD754" s="462"/>
      <c r="GSE754" s="462"/>
      <c r="GSF754" s="462"/>
      <c r="GSG754" s="462"/>
      <c r="GSH754" s="462"/>
      <c r="GSI754" s="462"/>
      <c r="GSJ754" s="462"/>
      <c r="GSK754" s="462"/>
      <c r="GSL754" s="462"/>
      <c r="GSM754" s="462"/>
      <c r="GSN754" s="462"/>
      <c r="GSO754" s="462"/>
      <c r="GSP754" s="462"/>
      <c r="GSQ754" s="462"/>
      <c r="GSR754" s="462"/>
      <c r="GSS754" s="462"/>
      <c r="GST754" s="462"/>
      <c r="GSU754" s="462"/>
      <c r="GSV754" s="462"/>
      <c r="GSW754" s="462"/>
      <c r="GSX754" s="462"/>
      <c r="GSY754" s="462"/>
      <c r="GSZ754" s="462"/>
      <c r="GTA754" s="462"/>
      <c r="GTB754" s="462"/>
      <c r="GTC754" s="462"/>
      <c r="GTD754" s="462"/>
      <c r="GTE754" s="462"/>
      <c r="GTF754" s="462"/>
      <c r="GTG754" s="462"/>
      <c r="GTH754" s="462"/>
      <c r="GTI754" s="462"/>
      <c r="GTJ754" s="462"/>
      <c r="GTK754" s="462"/>
      <c r="GTL754" s="462"/>
      <c r="GTM754" s="462"/>
      <c r="GTN754" s="462"/>
      <c r="GTO754" s="462"/>
      <c r="GTP754" s="462"/>
      <c r="GTQ754" s="462"/>
      <c r="GTR754" s="462"/>
      <c r="GTS754" s="462"/>
      <c r="GTT754" s="462"/>
      <c r="GTU754" s="462"/>
      <c r="GTV754" s="462"/>
      <c r="GTW754" s="462"/>
      <c r="GTX754" s="462"/>
      <c r="GTY754" s="462"/>
      <c r="GTZ754" s="462"/>
      <c r="GUA754" s="462"/>
      <c r="GUB754" s="462"/>
      <c r="GUC754" s="462"/>
      <c r="GUD754" s="462"/>
      <c r="GUE754" s="462"/>
      <c r="GUF754" s="462"/>
      <c r="GUG754" s="462"/>
      <c r="GUH754" s="462"/>
      <c r="GUI754" s="462"/>
      <c r="GUJ754" s="462"/>
      <c r="GUK754" s="462"/>
      <c r="GUL754" s="462"/>
      <c r="GUM754" s="462"/>
      <c r="GUN754" s="462"/>
      <c r="GUO754" s="462"/>
      <c r="GUP754" s="462"/>
      <c r="GUQ754" s="462"/>
      <c r="GUR754" s="462"/>
      <c r="GUS754" s="462"/>
      <c r="GUT754" s="462"/>
      <c r="GUU754" s="462"/>
      <c r="GUV754" s="462"/>
      <c r="GUW754" s="462"/>
      <c r="GUX754" s="462"/>
      <c r="GUY754" s="462"/>
      <c r="GUZ754" s="462"/>
      <c r="GVA754" s="462"/>
      <c r="GVB754" s="462"/>
      <c r="GVC754" s="462"/>
      <c r="GVD754" s="462"/>
      <c r="GVE754" s="462"/>
      <c r="GVF754" s="462"/>
      <c r="GVG754" s="462"/>
      <c r="GVH754" s="462"/>
      <c r="GVI754" s="462"/>
      <c r="GVJ754" s="462"/>
      <c r="GVK754" s="462"/>
      <c r="GVL754" s="462"/>
      <c r="GVM754" s="462"/>
      <c r="GVN754" s="462"/>
      <c r="GVO754" s="462"/>
      <c r="GVP754" s="462"/>
      <c r="GVQ754" s="462"/>
      <c r="GVR754" s="462"/>
      <c r="GVS754" s="462"/>
      <c r="GVT754" s="462"/>
      <c r="GVU754" s="462"/>
      <c r="GVV754" s="462"/>
      <c r="GVW754" s="462"/>
      <c r="GVX754" s="462"/>
      <c r="GVY754" s="462"/>
      <c r="GVZ754" s="462"/>
      <c r="GWA754" s="462"/>
      <c r="GWB754" s="462"/>
      <c r="GWC754" s="462"/>
      <c r="GWD754" s="462"/>
      <c r="GWE754" s="462"/>
      <c r="GWF754" s="462"/>
      <c r="GWG754" s="462"/>
      <c r="GWH754" s="462"/>
      <c r="GWI754" s="462"/>
      <c r="GWJ754" s="462"/>
      <c r="GWK754" s="462"/>
      <c r="GWL754" s="462"/>
      <c r="GWM754" s="462"/>
      <c r="GWN754" s="462"/>
      <c r="GWO754" s="462"/>
      <c r="GWP754" s="462"/>
      <c r="GWQ754" s="462"/>
      <c r="GWR754" s="462"/>
      <c r="GWS754" s="462"/>
      <c r="GWT754" s="462"/>
      <c r="GWU754" s="462"/>
      <c r="GWV754" s="462"/>
      <c r="GWW754" s="462"/>
      <c r="GWX754" s="462"/>
      <c r="GWY754" s="462"/>
      <c r="GWZ754" s="462"/>
      <c r="GXA754" s="462"/>
      <c r="GXB754" s="462"/>
      <c r="GXC754" s="462"/>
      <c r="GXD754" s="462"/>
      <c r="GXE754" s="462"/>
      <c r="GXF754" s="462"/>
      <c r="GXG754" s="462"/>
      <c r="GXH754" s="462"/>
      <c r="GXI754" s="462"/>
      <c r="GXJ754" s="462"/>
      <c r="GXK754" s="462"/>
      <c r="GXL754" s="462"/>
      <c r="GXM754" s="462"/>
      <c r="GXN754" s="462"/>
      <c r="GXO754" s="462"/>
      <c r="GXP754" s="462"/>
      <c r="GXQ754" s="462"/>
      <c r="GXR754" s="462"/>
      <c r="GXS754" s="462"/>
      <c r="GXT754" s="462"/>
      <c r="GXU754" s="462"/>
      <c r="GXV754" s="462"/>
      <c r="GXW754" s="462"/>
      <c r="GXX754" s="462"/>
      <c r="GXY754" s="462"/>
      <c r="GXZ754" s="462"/>
      <c r="GYA754" s="462"/>
      <c r="GYB754" s="462"/>
      <c r="GYC754" s="462"/>
      <c r="GYD754" s="462"/>
      <c r="GYE754" s="462"/>
      <c r="GYF754" s="462"/>
      <c r="GYG754" s="462"/>
      <c r="GYH754" s="462"/>
      <c r="GYI754" s="462"/>
      <c r="GYJ754" s="462"/>
      <c r="GYK754" s="462"/>
      <c r="GYL754" s="462"/>
      <c r="GYM754" s="462"/>
      <c r="GYN754" s="462"/>
      <c r="GYO754" s="462"/>
      <c r="GYP754" s="462"/>
      <c r="GYQ754" s="462"/>
      <c r="GYR754" s="462"/>
      <c r="GYS754" s="462"/>
      <c r="GYT754" s="462"/>
      <c r="GYU754" s="462"/>
      <c r="GYV754" s="462"/>
      <c r="GYW754" s="462"/>
      <c r="GYX754" s="462"/>
      <c r="GYY754" s="462"/>
      <c r="GYZ754" s="462"/>
      <c r="GZA754" s="462"/>
      <c r="GZB754" s="462"/>
      <c r="GZC754" s="462"/>
      <c r="GZD754" s="462"/>
      <c r="GZE754" s="462"/>
      <c r="GZF754" s="462"/>
      <c r="GZG754" s="462"/>
      <c r="GZH754" s="462"/>
      <c r="GZI754" s="462"/>
      <c r="GZJ754" s="462"/>
      <c r="GZK754" s="462"/>
      <c r="GZL754" s="462"/>
      <c r="GZM754" s="462"/>
      <c r="GZN754" s="462"/>
      <c r="GZO754" s="462"/>
      <c r="GZP754" s="462"/>
      <c r="GZQ754" s="462"/>
      <c r="GZR754" s="462"/>
      <c r="GZS754" s="462"/>
      <c r="GZT754" s="462"/>
      <c r="GZU754" s="462"/>
      <c r="GZV754" s="462"/>
      <c r="GZW754" s="462"/>
      <c r="GZX754" s="462"/>
      <c r="GZY754" s="462"/>
      <c r="GZZ754" s="462"/>
      <c r="HAA754" s="462"/>
      <c r="HAB754" s="462"/>
      <c r="HAC754" s="462"/>
      <c r="HAD754" s="462"/>
      <c r="HAE754" s="462"/>
      <c r="HAF754" s="462"/>
      <c r="HAG754" s="462"/>
      <c r="HAH754" s="462"/>
      <c r="HAI754" s="462"/>
      <c r="HAJ754" s="462"/>
      <c r="HAK754" s="462"/>
      <c r="HAL754" s="462"/>
      <c r="HAM754" s="462"/>
      <c r="HAN754" s="462"/>
      <c r="HAO754" s="462"/>
      <c r="HAP754" s="462"/>
      <c r="HAQ754" s="462"/>
      <c r="HAR754" s="462"/>
      <c r="HAS754" s="462"/>
      <c r="HAT754" s="462"/>
      <c r="HAU754" s="462"/>
      <c r="HAV754" s="462"/>
      <c r="HAW754" s="462"/>
      <c r="HAX754" s="462"/>
      <c r="HAY754" s="462"/>
      <c r="HAZ754" s="462"/>
      <c r="HBA754" s="462"/>
      <c r="HBB754" s="462"/>
      <c r="HBC754" s="462"/>
      <c r="HBD754" s="462"/>
      <c r="HBE754" s="462"/>
      <c r="HBF754" s="462"/>
      <c r="HBG754" s="462"/>
      <c r="HBH754" s="462"/>
      <c r="HBI754" s="462"/>
      <c r="HBJ754" s="462"/>
      <c r="HBK754" s="462"/>
      <c r="HBL754" s="462"/>
      <c r="HBM754" s="462"/>
      <c r="HBN754" s="462"/>
      <c r="HBO754" s="462"/>
      <c r="HBP754" s="462"/>
      <c r="HBQ754" s="462"/>
      <c r="HBR754" s="462"/>
      <c r="HBS754" s="462"/>
      <c r="HBT754" s="462"/>
      <c r="HBU754" s="462"/>
      <c r="HBV754" s="462"/>
      <c r="HBW754" s="462"/>
      <c r="HBX754" s="462"/>
      <c r="HBY754" s="462"/>
      <c r="HBZ754" s="462"/>
      <c r="HCA754" s="462"/>
      <c r="HCB754" s="462"/>
      <c r="HCC754" s="462"/>
      <c r="HCD754" s="462"/>
      <c r="HCE754" s="462"/>
      <c r="HCF754" s="462"/>
      <c r="HCG754" s="462"/>
      <c r="HCH754" s="462"/>
      <c r="HCI754" s="462"/>
      <c r="HCJ754" s="462"/>
      <c r="HCK754" s="462"/>
      <c r="HCL754" s="462"/>
      <c r="HCM754" s="462"/>
      <c r="HCN754" s="462"/>
      <c r="HCO754" s="462"/>
      <c r="HCP754" s="462"/>
      <c r="HCQ754" s="462"/>
      <c r="HCR754" s="462"/>
      <c r="HCS754" s="462"/>
      <c r="HCT754" s="462"/>
      <c r="HCU754" s="462"/>
      <c r="HCV754" s="462"/>
      <c r="HCW754" s="462"/>
      <c r="HCX754" s="462"/>
      <c r="HCY754" s="462"/>
      <c r="HCZ754" s="462"/>
      <c r="HDA754" s="462"/>
      <c r="HDB754" s="462"/>
      <c r="HDC754" s="462"/>
      <c r="HDD754" s="462"/>
      <c r="HDE754" s="462"/>
      <c r="HDF754" s="462"/>
      <c r="HDG754" s="462"/>
      <c r="HDH754" s="462"/>
      <c r="HDI754" s="462"/>
      <c r="HDJ754" s="462"/>
      <c r="HDK754" s="462"/>
      <c r="HDL754" s="462"/>
      <c r="HDM754" s="462"/>
      <c r="HDN754" s="462"/>
      <c r="HDO754" s="462"/>
      <c r="HDP754" s="462"/>
      <c r="HDQ754" s="462"/>
      <c r="HDR754" s="462"/>
      <c r="HDS754" s="462"/>
      <c r="HDT754" s="462"/>
      <c r="HDU754" s="462"/>
      <c r="HDV754" s="462"/>
      <c r="HDW754" s="462"/>
      <c r="HDX754" s="462"/>
      <c r="HDY754" s="462"/>
      <c r="HDZ754" s="462"/>
      <c r="HEA754" s="462"/>
      <c r="HEB754" s="462"/>
      <c r="HEC754" s="462"/>
      <c r="HED754" s="462"/>
      <c r="HEE754" s="462"/>
      <c r="HEF754" s="462"/>
      <c r="HEG754" s="462"/>
      <c r="HEH754" s="462"/>
      <c r="HEI754" s="462"/>
      <c r="HEJ754" s="462"/>
      <c r="HEK754" s="462"/>
      <c r="HEL754" s="462"/>
      <c r="HEM754" s="462"/>
      <c r="HEN754" s="462"/>
      <c r="HEO754" s="462"/>
      <c r="HEP754" s="462"/>
      <c r="HEQ754" s="462"/>
      <c r="HER754" s="462"/>
      <c r="HES754" s="462"/>
      <c r="HET754" s="462"/>
      <c r="HEU754" s="462"/>
      <c r="HEV754" s="462"/>
      <c r="HEW754" s="462"/>
      <c r="HEX754" s="462"/>
      <c r="HEY754" s="462"/>
      <c r="HEZ754" s="462"/>
      <c r="HFA754" s="462"/>
      <c r="HFB754" s="462"/>
      <c r="HFC754" s="462"/>
      <c r="HFD754" s="462"/>
      <c r="HFE754" s="462"/>
      <c r="HFF754" s="462"/>
      <c r="HFG754" s="462"/>
      <c r="HFH754" s="462"/>
      <c r="HFI754" s="462"/>
      <c r="HFJ754" s="462"/>
      <c r="HFK754" s="462"/>
      <c r="HFL754" s="462"/>
      <c r="HFM754" s="462"/>
      <c r="HFN754" s="462"/>
      <c r="HFO754" s="462"/>
      <c r="HFP754" s="462"/>
      <c r="HFQ754" s="462"/>
      <c r="HFR754" s="462"/>
      <c r="HFS754" s="462"/>
      <c r="HFT754" s="462"/>
      <c r="HFU754" s="462"/>
      <c r="HFV754" s="462"/>
      <c r="HFW754" s="462"/>
      <c r="HFX754" s="462"/>
      <c r="HFY754" s="462"/>
      <c r="HFZ754" s="462"/>
      <c r="HGA754" s="462"/>
      <c r="HGB754" s="462"/>
      <c r="HGC754" s="462"/>
      <c r="HGD754" s="462"/>
      <c r="HGE754" s="462"/>
      <c r="HGF754" s="462"/>
      <c r="HGG754" s="462"/>
      <c r="HGH754" s="462"/>
      <c r="HGI754" s="462"/>
      <c r="HGJ754" s="462"/>
      <c r="HGK754" s="462"/>
      <c r="HGL754" s="462"/>
      <c r="HGM754" s="462"/>
      <c r="HGN754" s="462"/>
      <c r="HGO754" s="462"/>
      <c r="HGP754" s="462"/>
      <c r="HGQ754" s="462"/>
      <c r="HGR754" s="462"/>
      <c r="HGS754" s="462"/>
      <c r="HGT754" s="462"/>
      <c r="HGU754" s="462"/>
      <c r="HGV754" s="462"/>
      <c r="HGW754" s="462"/>
      <c r="HGX754" s="462"/>
      <c r="HGY754" s="462"/>
      <c r="HGZ754" s="462"/>
      <c r="HHA754" s="462"/>
      <c r="HHB754" s="462"/>
      <c r="HHC754" s="462"/>
      <c r="HHD754" s="462"/>
      <c r="HHE754" s="462"/>
      <c r="HHF754" s="462"/>
      <c r="HHG754" s="462"/>
      <c r="HHH754" s="462"/>
      <c r="HHI754" s="462"/>
      <c r="HHJ754" s="462"/>
      <c r="HHK754" s="462"/>
      <c r="HHL754" s="462"/>
      <c r="HHM754" s="462"/>
      <c r="HHN754" s="462"/>
      <c r="HHO754" s="462"/>
      <c r="HHP754" s="462"/>
      <c r="HHQ754" s="462"/>
      <c r="HHR754" s="462"/>
      <c r="HHS754" s="462"/>
      <c r="HHT754" s="462"/>
      <c r="HHU754" s="462"/>
      <c r="HHV754" s="462"/>
      <c r="HHW754" s="462"/>
      <c r="HHX754" s="462"/>
      <c r="HHY754" s="462"/>
      <c r="HHZ754" s="462"/>
      <c r="HIA754" s="462"/>
      <c r="HIB754" s="462"/>
      <c r="HIC754" s="462"/>
      <c r="HID754" s="462"/>
      <c r="HIE754" s="462"/>
      <c r="HIF754" s="462"/>
      <c r="HIG754" s="462"/>
      <c r="HIH754" s="462"/>
      <c r="HII754" s="462"/>
      <c r="HIJ754" s="462"/>
      <c r="HIK754" s="462"/>
      <c r="HIL754" s="462"/>
      <c r="HIM754" s="462"/>
      <c r="HIN754" s="462"/>
      <c r="HIO754" s="462"/>
      <c r="HIP754" s="462"/>
      <c r="HIQ754" s="462"/>
      <c r="HIR754" s="462"/>
      <c r="HIS754" s="462"/>
      <c r="HIT754" s="462"/>
      <c r="HIU754" s="462"/>
      <c r="HIV754" s="462"/>
      <c r="HIW754" s="462"/>
      <c r="HIX754" s="462"/>
      <c r="HIY754" s="462"/>
      <c r="HIZ754" s="462"/>
      <c r="HJA754" s="462"/>
      <c r="HJB754" s="462"/>
      <c r="HJC754" s="462"/>
      <c r="HJD754" s="462"/>
      <c r="HJE754" s="462"/>
      <c r="HJF754" s="462"/>
      <c r="HJG754" s="462"/>
      <c r="HJH754" s="462"/>
      <c r="HJI754" s="462"/>
      <c r="HJJ754" s="462"/>
      <c r="HJK754" s="462"/>
      <c r="HJL754" s="462"/>
      <c r="HJM754" s="462"/>
      <c r="HJN754" s="462"/>
      <c r="HJO754" s="462"/>
      <c r="HJP754" s="462"/>
      <c r="HJQ754" s="462"/>
      <c r="HJR754" s="462"/>
      <c r="HJS754" s="462"/>
      <c r="HJT754" s="462"/>
      <c r="HJU754" s="462"/>
      <c r="HJV754" s="462"/>
      <c r="HJW754" s="462"/>
      <c r="HJX754" s="462"/>
      <c r="HJY754" s="462"/>
      <c r="HJZ754" s="462"/>
      <c r="HKA754" s="462"/>
      <c r="HKB754" s="462"/>
      <c r="HKC754" s="462"/>
      <c r="HKD754" s="462"/>
      <c r="HKE754" s="462"/>
      <c r="HKF754" s="462"/>
      <c r="HKG754" s="462"/>
      <c r="HKH754" s="462"/>
      <c r="HKI754" s="462"/>
      <c r="HKJ754" s="462"/>
      <c r="HKK754" s="462"/>
      <c r="HKL754" s="462"/>
      <c r="HKM754" s="462"/>
      <c r="HKN754" s="462"/>
      <c r="HKO754" s="462"/>
      <c r="HKP754" s="462"/>
      <c r="HKQ754" s="462"/>
      <c r="HKR754" s="462"/>
      <c r="HKS754" s="462"/>
      <c r="HKT754" s="462"/>
      <c r="HKU754" s="462"/>
      <c r="HKV754" s="462"/>
      <c r="HKW754" s="462"/>
      <c r="HKX754" s="462"/>
      <c r="HKY754" s="462"/>
      <c r="HKZ754" s="462"/>
      <c r="HLA754" s="462"/>
      <c r="HLB754" s="462"/>
      <c r="HLC754" s="462"/>
      <c r="HLD754" s="462"/>
      <c r="HLE754" s="462"/>
      <c r="HLF754" s="462"/>
      <c r="HLG754" s="462"/>
      <c r="HLH754" s="462"/>
      <c r="HLI754" s="462"/>
      <c r="HLJ754" s="462"/>
      <c r="HLK754" s="462"/>
      <c r="HLL754" s="462"/>
      <c r="HLM754" s="462"/>
      <c r="HLN754" s="462"/>
      <c r="HLO754" s="462"/>
      <c r="HLP754" s="462"/>
      <c r="HLQ754" s="462"/>
      <c r="HLR754" s="462"/>
      <c r="HLS754" s="462"/>
      <c r="HLT754" s="462"/>
      <c r="HLU754" s="462"/>
      <c r="HLV754" s="462"/>
      <c r="HLW754" s="462"/>
      <c r="HLX754" s="462"/>
      <c r="HLY754" s="462"/>
      <c r="HLZ754" s="462"/>
      <c r="HMA754" s="462"/>
      <c r="HMB754" s="462"/>
      <c r="HMC754" s="462"/>
      <c r="HMD754" s="462"/>
      <c r="HME754" s="462"/>
      <c r="HMF754" s="462"/>
      <c r="HMG754" s="462"/>
      <c r="HMH754" s="462"/>
      <c r="HMI754" s="462"/>
      <c r="HMJ754" s="462"/>
      <c r="HMK754" s="462"/>
      <c r="HML754" s="462"/>
      <c r="HMM754" s="462"/>
      <c r="HMN754" s="462"/>
      <c r="HMO754" s="462"/>
      <c r="HMP754" s="462"/>
      <c r="HMQ754" s="462"/>
      <c r="HMR754" s="462"/>
      <c r="HMS754" s="462"/>
      <c r="HMT754" s="462"/>
      <c r="HMU754" s="462"/>
      <c r="HMV754" s="462"/>
      <c r="HMW754" s="462"/>
      <c r="HMX754" s="462"/>
      <c r="HMY754" s="462"/>
      <c r="HMZ754" s="462"/>
      <c r="HNA754" s="462"/>
      <c r="HNB754" s="462"/>
      <c r="HNC754" s="462"/>
      <c r="HND754" s="462"/>
      <c r="HNE754" s="462"/>
      <c r="HNF754" s="462"/>
      <c r="HNG754" s="462"/>
      <c r="HNH754" s="462"/>
      <c r="HNI754" s="462"/>
      <c r="HNJ754" s="462"/>
      <c r="HNK754" s="462"/>
      <c r="HNL754" s="462"/>
      <c r="HNM754" s="462"/>
      <c r="HNN754" s="462"/>
      <c r="HNO754" s="462"/>
      <c r="HNP754" s="462"/>
      <c r="HNQ754" s="462"/>
      <c r="HNR754" s="462"/>
      <c r="HNS754" s="462"/>
      <c r="HNT754" s="462"/>
      <c r="HNU754" s="462"/>
      <c r="HNV754" s="462"/>
      <c r="HNW754" s="462"/>
      <c r="HNX754" s="462"/>
      <c r="HNY754" s="462"/>
      <c r="HNZ754" s="462"/>
      <c r="HOA754" s="462"/>
      <c r="HOB754" s="462"/>
      <c r="HOC754" s="462"/>
      <c r="HOD754" s="462"/>
      <c r="HOE754" s="462"/>
      <c r="HOF754" s="462"/>
      <c r="HOG754" s="462"/>
      <c r="HOH754" s="462"/>
      <c r="HOI754" s="462"/>
      <c r="HOJ754" s="462"/>
      <c r="HOK754" s="462"/>
      <c r="HOL754" s="462"/>
      <c r="HOM754" s="462"/>
      <c r="HON754" s="462"/>
      <c r="HOO754" s="462"/>
      <c r="HOP754" s="462"/>
      <c r="HOQ754" s="462"/>
      <c r="HOR754" s="462"/>
      <c r="HOS754" s="462"/>
      <c r="HOT754" s="462"/>
      <c r="HOU754" s="462"/>
      <c r="HOV754" s="462"/>
      <c r="HOW754" s="462"/>
      <c r="HOX754" s="462"/>
      <c r="HOY754" s="462"/>
      <c r="HOZ754" s="462"/>
      <c r="HPA754" s="462"/>
      <c r="HPB754" s="462"/>
      <c r="HPC754" s="462"/>
      <c r="HPD754" s="462"/>
      <c r="HPE754" s="462"/>
      <c r="HPF754" s="462"/>
      <c r="HPG754" s="462"/>
      <c r="HPH754" s="462"/>
      <c r="HPI754" s="462"/>
      <c r="HPJ754" s="462"/>
      <c r="HPK754" s="462"/>
      <c r="HPL754" s="462"/>
      <c r="HPM754" s="462"/>
      <c r="HPN754" s="462"/>
      <c r="HPO754" s="462"/>
      <c r="HPP754" s="462"/>
      <c r="HPQ754" s="462"/>
      <c r="HPR754" s="462"/>
      <c r="HPS754" s="462"/>
      <c r="HPT754" s="462"/>
      <c r="HPU754" s="462"/>
      <c r="HPV754" s="462"/>
      <c r="HPW754" s="462"/>
      <c r="HPX754" s="462"/>
      <c r="HPY754" s="462"/>
      <c r="HPZ754" s="462"/>
      <c r="HQA754" s="462"/>
      <c r="HQB754" s="462"/>
      <c r="HQC754" s="462"/>
      <c r="HQD754" s="462"/>
      <c r="HQE754" s="462"/>
      <c r="HQF754" s="462"/>
      <c r="HQG754" s="462"/>
      <c r="HQH754" s="462"/>
      <c r="HQI754" s="462"/>
      <c r="HQJ754" s="462"/>
      <c r="HQK754" s="462"/>
      <c r="HQL754" s="462"/>
      <c r="HQM754" s="462"/>
      <c r="HQN754" s="462"/>
      <c r="HQO754" s="462"/>
      <c r="HQP754" s="462"/>
      <c r="HQQ754" s="462"/>
      <c r="HQR754" s="462"/>
      <c r="HQS754" s="462"/>
      <c r="HQT754" s="462"/>
      <c r="HQU754" s="462"/>
      <c r="HQV754" s="462"/>
      <c r="HQW754" s="462"/>
      <c r="HQX754" s="462"/>
      <c r="HQY754" s="462"/>
      <c r="HQZ754" s="462"/>
      <c r="HRA754" s="462"/>
      <c r="HRB754" s="462"/>
      <c r="HRC754" s="462"/>
      <c r="HRD754" s="462"/>
      <c r="HRE754" s="462"/>
      <c r="HRF754" s="462"/>
      <c r="HRG754" s="462"/>
      <c r="HRH754" s="462"/>
      <c r="HRI754" s="462"/>
      <c r="HRJ754" s="462"/>
      <c r="HRK754" s="462"/>
      <c r="HRL754" s="462"/>
      <c r="HRM754" s="462"/>
      <c r="HRN754" s="462"/>
      <c r="HRO754" s="462"/>
      <c r="HRP754" s="462"/>
      <c r="HRQ754" s="462"/>
      <c r="HRR754" s="462"/>
      <c r="HRS754" s="462"/>
      <c r="HRT754" s="462"/>
      <c r="HRU754" s="462"/>
      <c r="HRV754" s="462"/>
      <c r="HRW754" s="462"/>
      <c r="HRX754" s="462"/>
      <c r="HRY754" s="462"/>
      <c r="HRZ754" s="462"/>
      <c r="HSA754" s="462"/>
      <c r="HSB754" s="462"/>
      <c r="HSC754" s="462"/>
      <c r="HSD754" s="462"/>
      <c r="HSE754" s="462"/>
      <c r="HSF754" s="462"/>
      <c r="HSG754" s="462"/>
      <c r="HSH754" s="462"/>
      <c r="HSI754" s="462"/>
      <c r="HSJ754" s="462"/>
      <c r="HSK754" s="462"/>
      <c r="HSL754" s="462"/>
      <c r="HSM754" s="462"/>
      <c r="HSN754" s="462"/>
      <c r="HSO754" s="462"/>
      <c r="HSP754" s="462"/>
      <c r="HSQ754" s="462"/>
      <c r="HSR754" s="462"/>
      <c r="HSS754" s="462"/>
      <c r="HST754" s="462"/>
      <c r="HSU754" s="462"/>
      <c r="HSV754" s="462"/>
      <c r="HSW754" s="462"/>
      <c r="HSX754" s="462"/>
      <c r="HSY754" s="462"/>
      <c r="HSZ754" s="462"/>
      <c r="HTA754" s="462"/>
      <c r="HTB754" s="462"/>
      <c r="HTC754" s="462"/>
      <c r="HTD754" s="462"/>
      <c r="HTE754" s="462"/>
      <c r="HTF754" s="462"/>
      <c r="HTG754" s="462"/>
      <c r="HTH754" s="462"/>
      <c r="HTI754" s="462"/>
      <c r="HTJ754" s="462"/>
      <c r="HTK754" s="462"/>
      <c r="HTL754" s="462"/>
      <c r="HTM754" s="462"/>
      <c r="HTN754" s="462"/>
      <c r="HTO754" s="462"/>
      <c r="HTP754" s="462"/>
      <c r="HTQ754" s="462"/>
      <c r="HTR754" s="462"/>
      <c r="HTS754" s="462"/>
      <c r="HTT754" s="462"/>
      <c r="HTU754" s="462"/>
      <c r="HTV754" s="462"/>
      <c r="HTW754" s="462"/>
      <c r="HTX754" s="462"/>
      <c r="HTY754" s="462"/>
      <c r="HTZ754" s="462"/>
      <c r="HUA754" s="462"/>
      <c r="HUB754" s="462"/>
      <c r="HUC754" s="462"/>
      <c r="HUD754" s="462"/>
      <c r="HUE754" s="462"/>
      <c r="HUF754" s="462"/>
      <c r="HUG754" s="462"/>
      <c r="HUH754" s="462"/>
      <c r="HUI754" s="462"/>
      <c r="HUJ754" s="462"/>
      <c r="HUK754" s="462"/>
      <c r="HUL754" s="462"/>
      <c r="HUM754" s="462"/>
      <c r="HUN754" s="462"/>
      <c r="HUO754" s="462"/>
      <c r="HUP754" s="462"/>
      <c r="HUQ754" s="462"/>
      <c r="HUR754" s="462"/>
      <c r="HUS754" s="462"/>
      <c r="HUT754" s="462"/>
      <c r="HUU754" s="462"/>
      <c r="HUV754" s="462"/>
      <c r="HUW754" s="462"/>
      <c r="HUX754" s="462"/>
      <c r="HUY754" s="462"/>
      <c r="HUZ754" s="462"/>
      <c r="HVA754" s="462"/>
      <c r="HVB754" s="462"/>
      <c r="HVC754" s="462"/>
      <c r="HVD754" s="462"/>
      <c r="HVE754" s="462"/>
      <c r="HVF754" s="462"/>
      <c r="HVG754" s="462"/>
      <c r="HVH754" s="462"/>
      <c r="HVI754" s="462"/>
      <c r="HVJ754" s="462"/>
      <c r="HVK754" s="462"/>
      <c r="HVL754" s="462"/>
      <c r="HVM754" s="462"/>
      <c r="HVN754" s="462"/>
      <c r="HVO754" s="462"/>
      <c r="HVP754" s="462"/>
      <c r="HVQ754" s="462"/>
      <c r="HVR754" s="462"/>
      <c r="HVS754" s="462"/>
      <c r="HVT754" s="462"/>
      <c r="HVU754" s="462"/>
      <c r="HVV754" s="462"/>
      <c r="HVW754" s="462"/>
      <c r="HVX754" s="462"/>
      <c r="HVY754" s="462"/>
      <c r="HVZ754" s="462"/>
      <c r="HWA754" s="462"/>
      <c r="HWB754" s="462"/>
      <c r="HWC754" s="462"/>
      <c r="HWD754" s="462"/>
      <c r="HWE754" s="462"/>
      <c r="HWF754" s="462"/>
      <c r="HWG754" s="462"/>
      <c r="HWH754" s="462"/>
      <c r="HWI754" s="462"/>
      <c r="HWJ754" s="462"/>
      <c r="HWK754" s="462"/>
      <c r="HWL754" s="462"/>
      <c r="HWM754" s="462"/>
      <c r="HWN754" s="462"/>
      <c r="HWO754" s="462"/>
      <c r="HWP754" s="462"/>
      <c r="HWQ754" s="462"/>
      <c r="HWR754" s="462"/>
      <c r="HWS754" s="462"/>
      <c r="HWT754" s="462"/>
      <c r="HWU754" s="462"/>
      <c r="HWV754" s="462"/>
      <c r="HWW754" s="462"/>
      <c r="HWX754" s="462"/>
      <c r="HWY754" s="462"/>
      <c r="HWZ754" s="462"/>
      <c r="HXA754" s="462"/>
      <c r="HXB754" s="462"/>
      <c r="HXC754" s="462"/>
      <c r="HXD754" s="462"/>
      <c r="HXE754" s="462"/>
      <c r="HXF754" s="462"/>
      <c r="HXG754" s="462"/>
      <c r="HXH754" s="462"/>
      <c r="HXI754" s="462"/>
      <c r="HXJ754" s="462"/>
      <c r="HXK754" s="462"/>
      <c r="HXL754" s="462"/>
      <c r="HXM754" s="462"/>
      <c r="HXN754" s="462"/>
      <c r="HXO754" s="462"/>
      <c r="HXP754" s="462"/>
      <c r="HXQ754" s="462"/>
      <c r="HXR754" s="462"/>
      <c r="HXS754" s="462"/>
      <c r="HXT754" s="462"/>
      <c r="HXU754" s="462"/>
      <c r="HXV754" s="462"/>
      <c r="HXW754" s="462"/>
      <c r="HXX754" s="462"/>
      <c r="HXY754" s="462"/>
      <c r="HXZ754" s="462"/>
      <c r="HYA754" s="462"/>
      <c r="HYB754" s="462"/>
      <c r="HYC754" s="462"/>
      <c r="HYD754" s="462"/>
      <c r="HYE754" s="462"/>
      <c r="HYF754" s="462"/>
      <c r="HYG754" s="462"/>
      <c r="HYH754" s="462"/>
      <c r="HYI754" s="462"/>
      <c r="HYJ754" s="462"/>
      <c r="HYK754" s="462"/>
      <c r="HYL754" s="462"/>
      <c r="HYM754" s="462"/>
      <c r="HYN754" s="462"/>
      <c r="HYO754" s="462"/>
      <c r="HYP754" s="462"/>
      <c r="HYQ754" s="462"/>
      <c r="HYR754" s="462"/>
      <c r="HYS754" s="462"/>
      <c r="HYT754" s="462"/>
      <c r="HYU754" s="462"/>
      <c r="HYV754" s="462"/>
      <c r="HYW754" s="462"/>
      <c r="HYX754" s="462"/>
      <c r="HYY754" s="462"/>
      <c r="HYZ754" s="462"/>
      <c r="HZA754" s="462"/>
      <c r="HZB754" s="462"/>
      <c r="HZC754" s="462"/>
      <c r="HZD754" s="462"/>
      <c r="HZE754" s="462"/>
      <c r="HZF754" s="462"/>
      <c r="HZG754" s="462"/>
      <c r="HZH754" s="462"/>
      <c r="HZI754" s="462"/>
      <c r="HZJ754" s="462"/>
      <c r="HZK754" s="462"/>
      <c r="HZL754" s="462"/>
      <c r="HZM754" s="462"/>
      <c r="HZN754" s="462"/>
      <c r="HZO754" s="462"/>
      <c r="HZP754" s="462"/>
      <c r="HZQ754" s="462"/>
      <c r="HZR754" s="462"/>
      <c r="HZS754" s="462"/>
      <c r="HZT754" s="462"/>
      <c r="HZU754" s="462"/>
      <c r="HZV754" s="462"/>
      <c r="HZW754" s="462"/>
      <c r="HZX754" s="462"/>
      <c r="HZY754" s="462"/>
      <c r="HZZ754" s="462"/>
      <c r="IAA754" s="462"/>
      <c r="IAB754" s="462"/>
      <c r="IAC754" s="462"/>
      <c r="IAD754" s="462"/>
      <c r="IAE754" s="462"/>
      <c r="IAF754" s="462"/>
      <c r="IAG754" s="462"/>
      <c r="IAH754" s="462"/>
      <c r="IAI754" s="462"/>
      <c r="IAJ754" s="462"/>
      <c r="IAK754" s="462"/>
      <c r="IAL754" s="462"/>
      <c r="IAM754" s="462"/>
      <c r="IAN754" s="462"/>
      <c r="IAO754" s="462"/>
      <c r="IAP754" s="462"/>
      <c r="IAQ754" s="462"/>
      <c r="IAR754" s="462"/>
      <c r="IAS754" s="462"/>
      <c r="IAT754" s="462"/>
      <c r="IAU754" s="462"/>
      <c r="IAV754" s="462"/>
      <c r="IAW754" s="462"/>
      <c r="IAX754" s="462"/>
      <c r="IAY754" s="462"/>
      <c r="IAZ754" s="462"/>
      <c r="IBA754" s="462"/>
      <c r="IBB754" s="462"/>
      <c r="IBC754" s="462"/>
      <c r="IBD754" s="462"/>
      <c r="IBE754" s="462"/>
      <c r="IBF754" s="462"/>
      <c r="IBG754" s="462"/>
      <c r="IBH754" s="462"/>
      <c r="IBI754" s="462"/>
      <c r="IBJ754" s="462"/>
      <c r="IBK754" s="462"/>
      <c r="IBL754" s="462"/>
      <c r="IBM754" s="462"/>
      <c r="IBN754" s="462"/>
      <c r="IBO754" s="462"/>
      <c r="IBP754" s="462"/>
      <c r="IBQ754" s="462"/>
      <c r="IBR754" s="462"/>
      <c r="IBS754" s="462"/>
      <c r="IBT754" s="462"/>
      <c r="IBU754" s="462"/>
      <c r="IBV754" s="462"/>
      <c r="IBW754" s="462"/>
      <c r="IBX754" s="462"/>
      <c r="IBY754" s="462"/>
      <c r="IBZ754" s="462"/>
      <c r="ICA754" s="462"/>
      <c r="ICB754" s="462"/>
      <c r="ICC754" s="462"/>
      <c r="ICD754" s="462"/>
      <c r="ICE754" s="462"/>
      <c r="ICF754" s="462"/>
      <c r="ICG754" s="462"/>
      <c r="ICH754" s="462"/>
      <c r="ICI754" s="462"/>
      <c r="ICJ754" s="462"/>
      <c r="ICK754" s="462"/>
      <c r="ICL754" s="462"/>
      <c r="ICM754" s="462"/>
      <c r="ICN754" s="462"/>
      <c r="ICO754" s="462"/>
      <c r="ICP754" s="462"/>
      <c r="ICQ754" s="462"/>
      <c r="ICR754" s="462"/>
      <c r="ICS754" s="462"/>
      <c r="ICT754" s="462"/>
      <c r="ICU754" s="462"/>
      <c r="ICV754" s="462"/>
      <c r="ICW754" s="462"/>
      <c r="ICX754" s="462"/>
      <c r="ICY754" s="462"/>
      <c r="ICZ754" s="462"/>
      <c r="IDA754" s="462"/>
      <c r="IDB754" s="462"/>
      <c r="IDC754" s="462"/>
      <c r="IDD754" s="462"/>
      <c r="IDE754" s="462"/>
      <c r="IDF754" s="462"/>
      <c r="IDG754" s="462"/>
      <c r="IDH754" s="462"/>
      <c r="IDI754" s="462"/>
      <c r="IDJ754" s="462"/>
      <c r="IDK754" s="462"/>
      <c r="IDL754" s="462"/>
      <c r="IDM754" s="462"/>
      <c r="IDN754" s="462"/>
      <c r="IDO754" s="462"/>
      <c r="IDP754" s="462"/>
      <c r="IDQ754" s="462"/>
      <c r="IDR754" s="462"/>
      <c r="IDS754" s="462"/>
      <c r="IDT754" s="462"/>
      <c r="IDU754" s="462"/>
      <c r="IDV754" s="462"/>
      <c r="IDW754" s="462"/>
      <c r="IDX754" s="462"/>
      <c r="IDY754" s="462"/>
      <c r="IDZ754" s="462"/>
      <c r="IEA754" s="462"/>
      <c r="IEB754" s="462"/>
      <c r="IEC754" s="462"/>
      <c r="IED754" s="462"/>
      <c r="IEE754" s="462"/>
      <c r="IEF754" s="462"/>
      <c r="IEG754" s="462"/>
      <c r="IEH754" s="462"/>
      <c r="IEI754" s="462"/>
      <c r="IEJ754" s="462"/>
      <c r="IEK754" s="462"/>
      <c r="IEL754" s="462"/>
      <c r="IEM754" s="462"/>
      <c r="IEN754" s="462"/>
      <c r="IEO754" s="462"/>
      <c r="IEP754" s="462"/>
      <c r="IEQ754" s="462"/>
      <c r="IER754" s="462"/>
      <c r="IES754" s="462"/>
      <c r="IET754" s="462"/>
      <c r="IEU754" s="462"/>
      <c r="IEV754" s="462"/>
      <c r="IEW754" s="462"/>
      <c r="IEX754" s="462"/>
      <c r="IEY754" s="462"/>
      <c r="IEZ754" s="462"/>
      <c r="IFA754" s="462"/>
      <c r="IFB754" s="462"/>
      <c r="IFC754" s="462"/>
      <c r="IFD754" s="462"/>
      <c r="IFE754" s="462"/>
      <c r="IFF754" s="462"/>
      <c r="IFG754" s="462"/>
      <c r="IFH754" s="462"/>
      <c r="IFI754" s="462"/>
      <c r="IFJ754" s="462"/>
      <c r="IFK754" s="462"/>
      <c r="IFL754" s="462"/>
      <c r="IFM754" s="462"/>
      <c r="IFN754" s="462"/>
      <c r="IFO754" s="462"/>
      <c r="IFP754" s="462"/>
      <c r="IFQ754" s="462"/>
      <c r="IFR754" s="462"/>
      <c r="IFS754" s="462"/>
      <c r="IFT754" s="462"/>
      <c r="IFU754" s="462"/>
      <c r="IFV754" s="462"/>
      <c r="IFW754" s="462"/>
      <c r="IFX754" s="462"/>
      <c r="IFY754" s="462"/>
      <c r="IFZ754" s="462"/>
      <c r="IGA754" s="462"/>
      <c r="IGB754" s="462"/>
      <c r="IGC754" s="462"/>
      <c r="IGD754" s="462"/>
      <c r="IGE754" s="462"/>
      <c r="IGF754" s="462"/>
      <c r="IGG754" s="462"/>
      <c r="IGH754" s="462"/>
      <c r="IGI754" s="462"/>
      <c r="IGJ754" s="462"/>
      <c r="IGK754" s="462"/>
      <c r="IGL754" s="462"/>
      <c r="IGM754" s="462"/>
      <c r="IGN754" s="462"/>
      <c r="IGO754" s="462"/>
      <c r="IGP754" s="462"/>
      <c r="IGQ754" s="462"/>
      <c r="IGR754" s="462"/>
      <c r="IGS754" s="462"/>
      <c r="IGT754" s="462"/>
      <c r="IGU754" s="462"/>
      <c r="IGV754" s="462"/>
      <c r="IGW754" s="462"/>
      <c r="IGX754" s="462"/>
      <c r="IGY754" s="462"/>
      <c r="IGZ754" s="462"/>
      <c r="IHA754" s="462"/>
      <c r="IHB754" s="462"/>
      <c r="IHC754" s="462"/>
      <c r="IHD754" s="462"/>
      <c r="IHE754" s="462"/>
      <c r="IHF754" s="462"/>
      <c r="IHG754" s="462"/>
      <c r="IHH754" s="462"/>
      <c r="IHI754" s="462"/>
      <c r="IHJ754" s="462"/>
      <c r="IHK754" s="462"/>
      <c r="IHL754" s="462"/>
      <c r="IHM754" s="462"/>
      <c r="IHN754" s="462"/>
      <c r="IHO754" s="462"/>
      <c r="IHP754" s="462"/>
      <c r="IHQ754" s="462"/>
      <c r="IHR754" s="462"/>
      <c r="IHS754" s="462"/>
      <c r="IHT754" s="462"/>
      <c r="IHU754" s="462"/>
      <c r="IHV754" s="462"/>
      <c r="IHW754" s="462"/>
      <c r="IHX754" s="462"/>
      <c r="IHY754" s="462"/>
      <c r="IHZ754" s="462"/>
      <c r="IIA754" s="462"/>
      <c r="IIB754" s="462"/>
      <c r="IIC754" s="462"/>
      <c r="IID754" s="462"/>
      <c r="IIE754" s="462"/>
      <c r="IIF754" s="462"/>
      <c r="IIG754" s="462"/>
      <c r="IIH754" s="462"/>
      <c r="III754" s="462"/>
      <c r="IIJ754" s="462"/>
      <c r="IIK754" s="462"/>
      <c r="IIL754" s="462"/>
      <c r="IIM754" s="462"/>
      <c r="IIN754" s="462"/>
      <c r="IIO754" s="462"/>
      <c r="IIP754" s="462"/>
      <c r="IIQ754" s="462"/>
      <c r="IIR754" s="462"/>
      <c r="IIS754" s="462"/>
      <c r="IIT754" s="462"/>
      <c r="IIU754" s="462"/>
      <c r="IIV754" s="462"/>
      <c r="IIW754" s="462"/>
      <c r="IIX754" s="462"/>
      <c r="IIY754" s="462"/>
      <c r="IIZ754" s="462"/>
      <c r="IJA754" s="462"/>
      <c r="IJB754" s="462"/>
      <c r="IJC754" s="462"/>
      <c r="IJD754" s="462"/>
      <c r="IJE754" s="462"/>
      <c r="IJF754" s="462"/>
      <c r="IJG754" s="462"/>
      <c r="IJH754" s="462"/>
      <c r="IJI754" s="462"/>
      <c r="IJJ754" s="462"/>
      <c r="IJK754" s="462"/>
      <c r="IJL754" s="462"/>
      <c r="IJM754" s="462"/>
      <c r="IJN754" s="462"/>
      <c r="IJO754" s="462"/>
      <c r="IJP754" s="462"/>
      <c r="IJQ754" s="462"/>
      <c r="IJR754" s="462"/>
      <c r="IJS754" s="462"/>
      <c r="IJT754" s="462"/>
      <c r="IJU754" s="462"/>
      <c r="IJV754" s="462"/>
      <c r="IJW754" s="462"/>
      <c r="IJX754" s="462"/>
      <c r="IJY754" s="462"/>
      <c r="IJZ754" s="462"/>
      <c r="IKA754" s="462"/>
      <c r="IKB754" s="462"/>
      <c r="IKC754" s="462"/>
      <c r="IKD754" s="462"/>
      <c r="IKE754" s="462"/>
      <c r="IKF754" s="462"/>
      <c r="IKG754" s="462"/>
      <c r="IKH754" s="462"/>
      <c r="IKI754" s="462"/>
      <c r="IKJ754" s="462"/>
      <c r="IKK754" s="462"/>
      <c r="IKL754" s="462"/>
      <c r="IKM754" s="462"/>
      <c r="IKN754" s="462"/>
      <c r="IKO754" s="462"/>
      <c r="IKP754" s="462"/>
      <c r="IKQ754" s="462"/>
      <c r="IKR754" s="462"/>
      <c r="IKS754" s="462"/>
      <c r="IKT754" s="462"/>
      <c r="IKU754" s="462"/>
      <c r="IKV754" s="462"/>
      <c r="IKW754" s="462"/>
      <c r="IKX754" s="462"/>
      <c r="IKY754" s="462"/>
      <c r="IKZ754" s="462"/>
      <c r="ILA754" s="462"/>
      <c r="ILB754" s="462"/>
      <c r="ILC754" s="462"/>
      <c r="ILD754" s="462"/>
      <c r="ILE754" s="462"/>
      <c r="ILF754" s="462"/>
      <c r="ILG754" s="462"/>
      <c r="ILH754" s="462"/>
      <c r="ILI754" s="462"/>
      <c r="ILJ754" s="462"/>
      <c r="ILK754" s="462"/>
      <c r="ILL754" s="462"/>
      <c r="ILM754" s="462"/>
      <c r="ILN754" s="462"/>
      <c r="ILO754" s="462"/>
      <c r="ILP754" s="462"/>
      <c r="ILQ754" s="462"/>
      <c r="ILR754" s="462"/>
      <c r="ILS754" s="462"/>
      <c r="ILT754" s="462"/>
      <c r="ILU754" s="462"/>
      <c r="ILV754" s="462"/>
      <c r="ILW754" s="462"/>
      <c r="ILX754" s="462"/>
      <c r="ILY754" s="462"/>
      <c r="ILZ754" s="462"/>
      <c r="IMA754" s="462"/>
      <c r="IMB754" s="462"/>
      <c r="IMC754" s="462"/>
      <c r="IMD754" s="462"/>
      <c r="IME754" s="462"/>
      <c r="IMF754" s="462"/>
      <c r="IMG754" s="462"/>
      <c r="IMH754" s="462"/>
      <c r="IMI754" s="462"/>
      <c r="IMJ754" s="462"/>
      <c r="IMK754" s="462"/>
      <c r="IML754" s="462"/>
      <c r="IMM754" s="462"/>
      <c r="IMN754" s="462"/>
      <c r="IMO754" s="462"/>
      <c r="IMP754" s="462"/>
      <c r="IMQ754" s="462"/>
      <c r="IMR754" s="462"/>
      <c r="IMS754" s="462"/>
      <c r="IMT754" s="462"/>
      <c r="IMU754" s="462"/>
      <c r="IMV754" s="462"/>
      <c r="IMW754" s="462"/>
      <c r="IMX754" s="462"/>
      <c r="IMY754" s="462"/>
      <c r="IMZ754" s="462"/>
      <c r="INA754" s="462"/>
      <c r="INB754" s="462"/>
      <c r="INC754" s="462"/>
      <c r="IND754" s="462"/>
      <c r="INE754" s="462"/>
      <c r="INF754" s="462"/>
      <c r="ING754" s="462"/>
      <c r="INH754" s="462"/>
      <c r="INI754" s="462"/>
      <c r="INJ754" s="462"/>
      <c r="INK754" s="462"/>
      <c r="INL754" s="462"/>
      <c r="INM754" s="462"/>
      <c r="INN754" s="462"/>
      <c r="INO754" s="462"/>
      <c r="INP754" s="462"/>
      <c r="INQ754" s="462"/>
      <c r="INR754" s="462"/>
      <c r="INS754" s="462"/>
      <c r="INT754" s="462"/>
      <c r="INU754" s="462"/>
      <c r="INV754" s="462"/>
      <c r="INW754" s="462"/>
      <c r="INX754" s="462"/>
      <c r="INY754" s="462"/>
      <c r="INZ754" s="462"/>
      <c r="IOA754" s="462"/>
      <c r="IOB754" s="462"/>
      <c r="IOC754" s="462"/>
      <c r="IOD754" s="462"/>
      <c r="IOE754" s="462"/>
      <c r="IOF754" s="462"/>
      <c r="IOG754" s="462"/>
      <c r="IOH754" s="462"/>
      <c r="IOI754" s="462"/>
      <c r="IOJ754" s="462"/>
      <c r="IOK754" s="462"/>
      <c r="IOL754" s="462"/>
      <c r="IOM754" s="462"/>
      <c r="ION754" s="462"/>
      <c r="IOO754" s="462"/>
      <c r="IOP754" s="462"/>
      <c r="IOQ754" s="462"/>
      <c r="IOR754" s="462"/>
      <c r="IOS754" s="462"/>
      <c r="IOT754" s="462"/>
      <c r="IOU754" s="462"/>
      <c r="IOV754" s="462"/>
      <c r="IOW754" s="462"/>
      <c r="IOX754" s="462"/>
      <c r="IOY754" s="462"/>
      <c r="IOZ754" s="462"/>
      <c r="IPA754" s="462"/>
      <c r="IPB754" s="462"/>
      <c r="IPC754" s="462"/>
      <c r="IPD754" s="462"/>
      <c r="IPE754" s="462"/>
      <c r="IPF754" s="462"/>
      <c r="IPG754" s="462"/>
      <c r="IPH754" s="462"/>
      <c r="IPI754" s="462"/>
      <c r="IPJ754" s="462"/>
      <c r="IPK754" s="462"/>
      <c r="IPL754" s="462"/>
      <c r="IPM754" s="462"/>
      <c r="IPN754" s="462"/>
      <c r="IPO754" s="462"/>
      <c r="IPP754" s="462"/>
      <c r="IPQ754" s="462"/>
      <c r="IPR754" s="462"/>
      <c r="IPS754" s="462"/>
      <c r="IPT754" s="462"/>
      <c r="IPU754" s="462"/>
      <c r="IPV754" s="462"/>
      <c r="IPW754" s="462"/>
      <c r="IPX754" s="462"/>
      <c r="IPY754" s="462"/>
      <c r="IPZ754" s="462"/>
      <c r="IQA754" s="462"/>
      <c r="IQB754" s="462"/>
      <c r="IQC754" s="462"/>
      <c r="IQD754" s="462"/>
      <c r="IQE754" s="462"/>
      <c r="IQF754" s="462"/>
      <c r="IQG754" s="462"/>
      <c r="IQH754" s="462"/>
      <c r="IQI754" s="462"/>
      <c r="IQJ754" s="462"/>
      <c r="IQK754" s="462"/>
      <c r="IQL754" s="462"/>
      <c r="IQM754" s="462"/>
      <c r="IQN754" s="462"/>
      <c r="IQO754" s="462"/>
      <c r="IQP754" s="462"/>
      <c r="IQQ754" s="462"/>
      <c r="IQR754" s="462"/>
      <c r="IQS754" s="462"/>
      <c r="IQT754" s="462"/>
      <c r="IQU754" s="462"/>
      <c r="IQV754" s="462"/>
      <c r="IQW754" s="462"/>
      <c r="IQX754" s="462"/>
      <c r="IQY754" s="462"/>
      <c r="IQZ754" s="462"/>
      <c r="IRA754" s="462"/>
      <c r="IRB754" s="462"/>
      <c r="IRC754" s="462"/>
      <c r="IRD754" s="462"/>
      <c r="IRE754" s="462"/>
      <c r="IRF754" s="462"/>
      <c r="IRG754" s="462"/>
      <c r="IRH754" s="462"/>
      <c r="IRI754" s="462"/>
      <c r="IRJ754" s="462"/>
      <c r="IRK754" s="462"/>
      <c r="IRL754" s="462"/>
      <c r="IRM754" s="462"/>
      <c r="IRN754" s="462"/>
      <c r="IRO754" s="462"/>
      <c r="IRP754" s="462"/>
      <c r="IRQ754" s="462"/>
      <c r="IRR754" s="462"/>
      <c r="IRS754" s="462"/>
      <c r="IRT754" s="462"/>
      <c r="IRU754" s="462"/>
      <c r="IRV754" s="462"/>
      <c r="IRW754" s="462"/>
      <c r="IRX754" s="462"/>
      <c r="IRY754" s="462"/>
      <c r="IRZ754" s="462"/>
      <c r="ISA754" s="462"/>
      <c r="ISB754" s="462"/>
      <c r="ISC754" s="462"/>
      <c r="ISD754" s="462"/>
      <c r="ISE754" s="462"/>
      <c r="ISF754" s="462"/>
      <c r="ISG754" s="462"/>
      <c r="ISH754" s="462"/>
      <c r="ISI754" s="462"/>
      <c r="ISJ754" s="462"/>
      <c r="ISK754" s="462"/>
      <c r="ISL754" s="462"/>
      <c r="ISM754" s="462"/>
      <c r="ISN754" s="462"/>
      <c r="ISO754" s="462"/>
      <c r="ISP754" s="462"/>
      <c r="ISQ754" s="462"/>
      <c r="ISR754" s="462"/>
      <c r="ISS754" s="462"/>
      <c r="IST754" s="462"/>
      <c r="ISU754" s="462"/>
      <c r="ISV754" s="462"/>
      <c r="ISW754" s="462"/>
      <c r="ISX754" s="462"/>
      <c r="ISY754" s="462"/>
      <c r="ISZ754" s="462"/>
      <c r="ITA754" s="462"/>
      <c r="ITB754" s="462"/>
      <c r="ITC754" s="462"/>
      <c r="ITD754" s="462"/>
      <c r="ITE754" s="462"/>
      <c r="ITF754" s="462"/>
      <c r="ITG754" s="462"/>
      <c r="ITH754" s="462"/>
      <c r="ITI754" s="462"/>
      <c r="ITJ754" s="462"/>
      <c r="ITK754" s="462"/>
      <c r="ITL754" s="462"/>
      <c r="ITM754" s="462"/>
      <c r="ITN754" s="462"/>
      <c r="ITO754" s="462"/>
      <c r="ITP754" s="462"/>
      <c r="ITQ754" s="462"/>
      <c r="ITR754" s="462"/>
      <c r="ITS754" s="462"/>
      <c r="ITT754" s="462"/>
      <c r="ITU754" s="462"/>
      <c r="ITV754" s="462"/>
      <c r="ITW754" s="462"/>
      <c r="ITX754" s="462"/>
      <c r="ITY754" s="462"/>
      <c r="ITZ754" s="462"/>
      <c r="IUA754" s="462"/>
      <c r="IUB754" s="462"/>
      <c r="IUC754" s="462"/>
      <c r="IUD754" s="462"/>
      <c r="IUE754" s="462"/>
      <c r="IUF754" s="462"/>
      <c r="IUG754" s="462"/>
      <c r="IUH754" s="462"/>
      <c r="IUI754" s="462"/>
      <c r="IUJ754" s="462"/>
      <c r="IUK754" s="462"/>
      <c r="IUL754" s="462"/>
      <c r="IUM754" s="462"/>
      <c r="IUN754" s="462"/>
      <c r="IUO754" s="462"/>
      <c r="IUP754" s="462"/>
      <c r="IUQ754" s="462"/>
      <c r="IUR754" s="462"/>
      <c r="IUS754" s="462"/>
      <c r="IUT754" s="462"/>
      <c r="IUU754" s="462"/>
      <c r="IUV754" s="462"/>
      <c r="IUW754" s="462"/>
      <c r="IUX754" s="462"/>
      <c r="IUY754" s="462"/>
      <c r="IUZ754" s="462"/>
      <c r="IVA754" s="462"/>
      <c r="IVB754" s="462"/>
      <c r="IVC754" s="462"/>
      <c r="IVD754" s="462"/>
      <c r="IVE754" s="462"/>
      <c r="IVF754" s="462"/>
      <c r="IVG754" s="462"/>
      <c r="IVH754" s="462"/>
      <c r="IVI754" s="462"/>
      <c r="IVJ754" s="462"/>
      <c r="IVK754" s="462"/>
      <c r="IVL754" s="462"/>
      <c r="IVM754" s="462"/>
      <c r="IVN754" s="462"/>
      <c r="IVO754" s="462"/>
      <c r="IVP754" s="462"/>
      <c r="IVQ754" s="462"/>
      <c r="IVR754" s="462"/>
      <c r="IVS754" s="462"/>
      <c r="IVT754" s="462"/>
      <c r="IVU754" s="462"/>
      <c r="IVV754" s="462"/>
      <c r="IVW754" s="462"/>
      <c r="IVX754" s="462"/>
      <c r="IVY754" s="462"/>
      <c r="IVZ754" s="462"/>
      <c r="IWA754" s="462"/>
      <c r="IWB754" s="462"/>
      <c r="IWC754" s="462"/>
      <c r="IWD754" s="462"/>
      <c r="IWE754" s="462"/>
      <c r="IWF754" s="462"/>
      <c r="IWG754" s="462"/>
      <c r="IWH754" s="462"/>
      <c r="IWI754" s="462"/>
      <c r="IWJ754" s="462"/>
      <c r="IWK754" s="462"/>
      <c r="IWL754" s="462"/>
      <c r="IWM754" s="462"/>
      <c r="IWN754" s="462"/>
      <c r="IWO754" s="462"/>
      <c r="IWP754" s="462"/>
      <c r="IWQ754" s="462"/>
      <c r="IWR754" s="462"/>
      <c r="IWS754" s="462"/>
      <c r="IWT754" s="462"/>
      <c r="IWU754" s="462"/>
      <c r="IWV754" s="462"/>
      <c r="IWW754" s="462"/>
      <c r="IWX754" s="462"/>
      <c r="IWY754" s="462"/>
      <c r="IWZ754" s="462"/>
      <c r="IXA754" s="462"/>
      <c r="IXB754" s="462"/>
      <c r="IXC754" s="462"/>
      <c r="IXD754" s="462"/>
      <c r="IXE754" s="462"/>
      <c r="IXF754" s="462"/>
      <c r="IXG754" s="462"/>
      <c r="IXH754" s="462"/>
      <c r="IXI754" s="462"/>
      <c r="IXJ754" s="462"/>
      <c r="IXK754" s="462"/>
      <c r="IXL754" s="462"/>
      <c r="IXM754" s="462"/>
      <c r="IXN754" s="462"/>
      <c r="IXO754" s="462"/>
      <c r="IXP754" s="462"/>
      <c r="IXQ754" s="462"/>
      <c r="IXR754" s="462"/>
      <c r="IXS754" s="462"/>
      <c r="IXT754" s="462"/>
      <c r="IXU754" s="462"/>
      <c r="IXV754" s="462"/>
      <c r="IXW754" s="462"/>
      <c r="IXX754" s="462"/>
      <c r="IXY754" s="462"/>
      <c r="IXZ754" s="462"/>
      <c r="IYA754" s="462"/>
      <c r="IYB754" s="462"/>
      <c r="IYC754" s="462"/>
      <c r="IYD754" s="462"/>
      <c r="IYE754" s="462"/>
      <c r="IYF754" s="462"/>
      <c r="IYG754" s="462"/>
      <c r="IYH754" s="462"/>
      <c r="IYI754" s="462"/>
      <c r="IYJ754" s="462"/>
      <c r="IYK754" s="462"/>
      <c r="IYL754" s="462"/>
      <c r="IYM754" s="462"/>
      <c r="IYN754" s="462"/>
      <c r="IYO754" s="462"/>
      <c r="IYP754" s="462"/>
      <c r="IYQ754" s="462"/>
      <c r="IYR754" s="462"/>
      <c r="IYS754" s="462"/>
      <c r="IYT754" s="462"/>
      <c r="IYU754" s="462"/>
      <c r="IYV754" s="462"/>
      <c r="IYW754" s="462"/>
      <c r="IYX754" s="462"/>
      <c r="IYY754" s="462"/>
      <c r="IYZ754" s="462"/>
      <c r="IZA754" s="462"/>
      <c r="IZB754" s="462"/>
      <c r="IZC754" s="462"/>
      <c r="IZD754" s="462"/>
      <c r="IZE754" s="462"/>
      <c r="IZF754" s="462"/>
      <c r="IZG754" s="462"/>
      <c r="IZH754" s="462"/>
      <c r="IZI754" s="462"/>
      <c r="IZJ754" s="462"/>
      <c r="IZK754" s="462"/>
      <c r="IZL754" s="462"/>
      <c r="IZM754" s="462"/>
      <c r="IZN754" s="462"/>
      <c r="IZO754" s="462"/>
      <c r="IZP754" s="462"/>
      <c r="IZQ754" s="462"/>
      <c r="IZR754" s="462"/>
      <c r="IZS754" s="462"/>
      <c r="IZT754" s="462"/>
      <c r="IZU754" s="462"/>
      <c r="IZV754" s="462"/>
      <c r="IZW754" s="462"/>
      <c r="IZX754" s="462"/>
      <c r="IZY754" s="462"/>
      <c r="IZZ754" s="462"/>
      <c r="JAA754" s="462"/>
      <c r="JAB754" s="462"/>
      <c r="JAC754" s="462"/>
      <c r="JAD754" s="462"/>
      <c r="JAE754" s="462"/>
      <c r="JAF754" s="462"/>
      <c r="JAG754" s="462"/>
      <c r="JAH754" s="462"/>
      <c r="JAI754" s="462"/>
      <c r="JAJ754" s="462"/>
      <c r="JAK754" s="462"/>
      <c r="JAL754" s="462"/>
      <c r="JAM754" s="462"/>
      <c r="JAN754" s="462"/>
      <c r="JAO754" s="462"/>
      <c r="JAP754" s="462"/>
      <c r="JAQ754" s="462"/>
      <c r="JAR754" s="462"/>
      <c r="JAS754" s="462"/>
      <c r="JAT754" s="462"/>
      <c r="JAU754" s="462"/>
      <c r="JAV754" s="462"/>
      <c r="JAW754" s="462"/>
      <c r="JAX754" s="462"/>
      <c r="JAY754" s="462"/>
      <c r="JAZ754" s="462"/>
      <c r="JBA754" s="462"/>
      <c r="JBB754" s="462"/>
      <c r="JBC754" s="462"/>
      <c r="JBD754" s="462"/>
      <c r="JBE754" s="462"/>
      <c r="JBF754" s="462"/>
      <c r="JBG754" s="462"/>
      <c r="JBH754" s="462"/>
      <c r="JBI754" s="462"/>
      <c r="JBJ754" s="462"/>
      <c r="JBK754" s="462"/>
      <c r="JBL754" s="462"/>
      <c r="JBM754" s="462"/>
      <c r="JBN754" s="462"/>
      <c r="JBO754" s="462"/>
      <c r="JBP754" s="462"/>
      <c r="JBQ754" s="462"/>
      <c r="JBR754" s="462"/>
      <c r="JBS754" s="462"/>
      <c r="JBT754" s="462"/>
      <c r="JBU754" s="462"/>
      <c r="JBV754" s="462"/>
      <c r="JBW754" s="462"/>
      <c r="JBX754" s="462"/>
      <c r="JBY754" s="462"/>
      <c r="JBZ754" s="462"/>
      <c r="JCA754" s="462"/>
      <c r="JCB754" s="462"/>
      <c r="JCC754" s="462"/>
      <c r="JCD754" s="462"/>
      <c r="JCE754" s="462"/>
      <c r="JCF754" s="462"/>
      <c r="JCG754" s="462"/>
      <c r="JCH754" s="462"/>
      <c r="JCI754" s="462"/>
      <c r="JCJ754" s="462"/>
      <c r="JCK754" s="462"/>
      <c r="JCL754" s="462"/>
      <c r="JCM754" s="462"/>
      <c r="JCN754" s="462"/>
      <c r="JCO754" s="462"/>
      <c r="JCP754" s="462"/>
      <c r="JCQ754" s="462"/>
      <c r="JCR754" s="462"/>
      <c r="JCS754" s="462"/>
      <c r="JCT754" s="462"/>
      <c r="JCU754" s="462"/>
      <c r="JCV754" s="462"/>
      <c r="JCW754" s="462"/>
      <c r="JCX754" s="462"/>
      <c r="JCY754" s="462"/>
      <c r="JCZ754" s="462"/>
      <c r="JDA754" s="462"/>
      <c r="JDB754" s="462"/>
      <c r="JDC754" s="462"/>
      <c r="JDD754" s="462"/>
      <c r="JDE754" s="462"/>
      <c r="JDF754" s="462"/>
      <c r="JDG754" s="462"/>
      <c r="JDH754" s="462"/>
      <c r="JDI754" s="462"/>
      <c r="JDJ754" s="462"/>
      <c r="JDK754" s="462"/>
      <c r="JDL754" s="462"/>
      <c r="JDM754" s="462"/>
      <c r="JDN754" s="462"/>
      <c r="JDO754" s="462"/>
      <c r="JDP754" s="462"/>
      <c r="JDQ754" s="462"/>
      <c r="JDR754" s="462"/>
      <c r="JDS754" s="462"/>
      <c r="JDT754" s="462"/>
      <c r="JDU754" s="462"/>
      <c r="JDV754" s="462"/>
      <c r="JDW754" s="462"/>
      <c r="JDX754" s="462"/>
      <c r="JDY754" s="462"/>
      <c r="JDZ754" s="462"/>
      <c r="JEA754" s="462"/>
      <c r="JEB754" s="462"/>
      <c r="JEC754" s="462"/>
      <c r="JED754" s="462"/>
      <c r="JEE754" s="462"/>
      <c r="JEF754" s="462"/>
      <c r="JEG754" s="462"/>
      <c r="JEH754" s="462"/>
      <c r="JEI754" s="462"/>
      <c r="JEJ754" s="462"/>
      <c r="JEK754" s="462"/>
      <c r="JEL754" s="462"/>
      <c r="JEM754" s="462"/>
      <c r="JEN754" s="462"/>
      <c r="JEO754" s="462"/>
      <c r="JEP754" s="462"/>
      <c r="JEQ754" s="462"/>
      <c r="JER754" s="462"/>
      <c r="JES754" s="462"/>
      <c r="JET754" s="462"/>
      <c r="JEU754" s="462"/>
      <c r="JEV754" s="462"/>
      <c r="JEW754" s="462"/>
      <c r="JEX754" s="462"/>
      <c r="JEY754" s="462"/>
      <c r="JEZ754" s="462"/>
      <c r="JFA754" s="462"/>
      <c r="JFB754" s="462"/>
      <c r="JFC754" s="462"/>
      <c r="JFD754" s="462"/>
      <c r="JFE754" s="462"/>
      <c r="JFF754" s="462"/>
      <c r="JFG754" s="462"/>
      <c r="JFH754" s="462"/>
      <c r="JFI754" s="462"/>
      <c r="JFJ754" s="462"/>
      <c r="JFK754" s="462"/>
      <c r="JFL754" s="462"/>
      <c r="JFM754" s="462"/>
      <c r="JFN754" s="462"/>
      <c r="JFO754" s="462"/>
      <c r="JFP754" s="462"/>
      <c r="JFQ754" s="462"/>
      <c r="JFR754" s="462"/>
      <c r="JFS754" s="462"/>
      <c r="JFT754" s="462"/>
      <c r="JFU754" s="462"/>
      <c r="JFV754" s="462"/>
      <c r="JFW754" s="462"/>
      <c r="JFX754" s="462"/>
      <c r="JFY754" s="462"/>
      <c r="JFZ754" s="462"/>
      <c r="JGA754" s="462"/>
      <c r="JGB754" s="462"/>
      <c r="JGC754" s="462"/>
      <c r="JGD754" s="462"/>
      <c r="JGE754" s="462"/>
      <c r="JGF754" s="462"/>
      <c r="JGG754" s="462"/>
      <c r="JGH754" s="462"/>
      <c r="JGI754" s="462"/>
      <c r="JGJ754" s="462"/>
      <c r="JGK754" s="462"/>
      <c r="JGL754" s="462"/>
      <c r="JGM754" s="462"/>
      <c r="JGN754" s="462"/>
      <c r="JGO754" s="462"/>
      <c r="JGP754" s="462"/>
      <c r="JGQ754" s="462"/>
      <c r="JGR754" s="462"/>
      <c r="JGS754" s="462"/>
      <c r="JGT754" s="462"/>
      <c r="JGU754" s="462"/>
      <c r="JGV754" s="462"/>
      <c r="JGW754" s="462"/>
      <c r="JGX754" s="462"/>
      <c r="JGY754" s="462"/>
      <c r="JGZ754" s="462"/>
      <c r="JHA754" s="462"/>
      <c r="JHB754" s="462"/>
      <c r="JHC754" s="462"/>
      <c r="JHD754" s="462"/>
      <c r="JHE754" s="462"/>
      <c r="JHF754" s="462"/>
      <c r="JHG754" s="462"/>
      <c r="JHH754" s="462"/>
      <c r="JHI754" s="462"/>
      <c r="JHJ754" s="462"/>
      <c r="JHK754" s="462"/>
      <c r="JHL754" s="462"/>
      <c r="JHM754" s="462"/>
      <c r="JHN754" s="462"/>
      <c r="JHO754" s="462"/>
      <c r="JHP754" s="462"/>
      <c r="JHQ754" s="462"/>
      <c r="JHR754" s="462"/>
      <c r="JHS754" s="462"/>
      <c r="JHT754" s="462"/>
      <c r="JHU754" s="462"/>
      <c r="JHV754" s="462"/>
      <c r="JHW754" s="462"/>
      <c r="JHX754" s="462"/>
      <c r="JHY754" s="462"/>
      <c r="JHZ754" s="462"/>
      <c r="JIA754" s="462"/>
      <c r="JIB754" s="462"/>
      <c r="JIC754" s="462"/>
      <c r="JID754" s="462"/>
      <c r="JIE754" s="462"/>
      <c r="JIF754" s="462"/>
      <c r="JIG754" s="462"/>
      <c r="JIH754" s="462"/>
      <c r="JII754" s="462"/>
      <c r="JIJ754" s="462"/>
      <c r="JIK754" s="462"/>
      <c r="JIL754" s="462"/>
      <c r="JIM754" s="462"/>
      <c r="JIN754" s="462"/>
      <c r="JIO754" s="462"/>
      <c r="JIP754" s="462"/>
      <c r="JIQ754" s="462"/>
      <c r="JIR754" s="462"/>
      <c r="JIS754" s="462"/>
      <c r="JIT754" s="462"/>
      <c r="JIU754" s="462"/>
      <c r="JIV754" s="462"/>
      <c r="JIW754" s="462"/>
      <c r="JIX754" s="462"/>
      <c r="JIY754" s="462"/>
      <c r="JIZ754" s="462"/>
      <c r="JJA754" s="462"/>
      <c r="JJB754" s="462"/>
      <c r="JJC754" s="462"/>
      <c r="JJD754" s="462"/>
      <c r="JJE754" s="462"/>
      <c r="JJF754" s="462"/>
      <c r="JJG754" s="462"/>
      <c r="JJH754" s="462"/>
      <c r="JJI754" s="462"/>
      <c r="JJJ754" s="462"/>
      <c r="JJK754" s="462"/>
      <c r="JJL754" s="462"/>
      <c r="JJM754" s="462"/>
      <c r="JJN754" s="462"/>
      <c r="JJO754" s="462"/>
      <c r="JJP754" s="462"/>
      <c r="JJQ754" s="462"/>
      <c r="JJR754" s="462"/>
      <c r="JJS754" s="462"/>
      <c r="JJT754" s="462"/>
      <c r="JJU754" s="462"/>
      <c r="JJV754" s="462"/>
      <c r="JJW754" s="462"/>
      <c r="JJX754" s="462"/>
      <c r="JJY754" s="462"/>
      <c r="JJZ754" s="462"/>
      <c r="JKA754" s="462"/>
      <c r="JKB754" s="462"/>
      <c r="JKC754" s="462"/>
      <c r="JKD754" s="462"/>
      <c r="JKE754" s="462"/>
      <c r="JKF754" s="462"/>
      <c r="JKG754" s="462"/>
      <c r="JKH754" s="462"/>
      <c r="JKI754" s="462"/>
      <c r="JKJ754" s="462"/>
      <c r="JKK754" s="462"/>
      <c r="JKL754" s="462"/>
      <c r="JKM754" s="462"/>
      <c r="JKN754" s="462"/>
      <c r="JKO754" s="462"/>
      <c r="JKP754" s="462"/>
      <c r="JKQ754" s="462"/>
      <c r="JKR754" s="462"/>
      <c r="JKS754" s="462"/>
      <c r="JKT754" s="462"/>
      <c r="JKU754" s="462"/>
      <c r="JKV754" s="462"/>
      <c r="JKW754" s="462"/>
      <c r="JKX754" s="462"/>
      <c r="JKY754" s="462"/>
      <c r="JKZ754" s="462"/>
      <c r="JLA754" s="462"/>
      <c r="JLB754" s="462"/>
      <c r="JLC754" s="462"/>
      <c r="JLD754" s="462"/>
      <c r="JLE754" s="462"/>
      <c r="JLF754" s="462"/>
      <c r="JLG754" s="462"/>
      <c r="JLH754" s="462"/>
      <c r="JLI754" s="462"/>
      <c r="JLJ754" s="462"/>
      <c r="JLK754" s="462"/>
      <c r="JLL754" s="462"/>
      <c r="JLM754" s="462"/>
      <c r="JLN754" s="462"/>
      <c r="JLO754" s="462"/>
      <c r="JLP754" s="462"/>
      <c r="JLQ754" s="462"/>
      <c r="JLR754" s="462"/>
      <c r="JLS754" s="462"/>
      <c r="JLT754" s="462"/>
      <c r="JLU754" s="462"/>
      <c r="JLV754" s="462"/>
      <c r="JLW754" s="462"/>
      <c r="JLX754" s="462"/>
      <c r="JLY754" s="462"/>
      <c r="JLZ754" s="462"/>
      <c r="JMA754" s="462"/>
      <c r="JMB754" s="462"/>
      <c r="JMC754" s="462"/>
      <c r="JMD754" s="462"/>
      <c r="JME754" s="462"/>
      <c r="JMF754" s="462"/>
      <c r="JMG754" s="462"/>
      <c r="JMH754" s="462"/>
      <c r="JMI754" s="462"/>
      <c r="JMJ754" s="462"/>
      <c r="JMK754" s="462"/>
      <c r="JML754" s="462"/>
      <c r="JMM754" s="462"/>
      <c r="JMN754" s="462"/>
      <c r="JMO754" s="462"/>
      <c r="JMP754" s="462"/>
      <c r="JMQ754" s="462"/>
      <c r="JMR754" s="462"/>
      <c r="JMS754" s="462"/>
      <c r="JMT754" s="462"/>
      <c r="JMU754" s="462"/>
      <c r="JMV754" s="462"/>
      <c r="JMW754" s="462"/>
      <c r="JMX754" s="462"/>
      <c r="JMY754" s="462"/>
      <c r="JMZ754" s="462"/>
      <c r="JNA754" s="462"/>
      <c r="JNB754" s="462"/>
      <c r="JNC754" s="462"/>
      <c r="JND754" s="462"/>
      <c r="JNE754" s="462"/>
      <c r="JNF754" s="462"/>
      <c r="JNG754" s="462"/>
      <c r="JNH754" s="462"/>
      <c r="JNI754" s="462"/>
      <c r="JNJ754" s="462"/>
      <c r="JNK754" s="462"/>
      <c r="JNL754" s="462"/>
      <c r="JNM754" s="462"/>
      <c r="JNN754" s="462"/>
      <c r="JNO754" s="462"/>
      <c r="JNP754" s="462"/>
      <c r="JNQ754" s="462"/>
      <c r="JNR754" s="462"/>
      <c r="JNS754" s="462"/>
      <c r="JNT754" s="462"/>
      <c r="JNU754" s="462"/>
      <c r="JNV754" s="462"/>
      <c r="JNW754" s="462"/>
      <c r="JNX754" s="462"/>
      <c r="JNY754" s="462"/>
      <c r="JNZ754" s="462"/>
      <c r="JOA754" s="462"/>
      <c r="JOB754" s="462"/>
      <c r="JOC754" s="462"/>
      <c r="JOD754" s="462"/>
      <c r="JOE754" s="462"/>
      <c r="JOF754" s="462"/>
      <c r="JOG754" s="462"/>
      <c r="JOH754" s="462"/>
      <c r="JOI754" s="462"/>
      <c r="JOJ754" s="462"/>
      <c r="JOK754" s="462"/>
      <c r="JOL754" s="462"/>
      <c r="JOM754" s="462"/>
      <c r="JON754" s="462"/>
      <c r="JOO754" s="462"/>
      <c r="JOP754" s="462"/>
      <c r="JOQ754" s="462"/>
      <c r="JOR754" s="462"/>
      <c r="JOS754" s="462"/>
      <c r="JOT754" s="462"/>
      <c r="JOU754" s="462"/>
      <c r="JOV754" s="462"/>
      <c r="JOW754" s="462"/>
      <c r="JOX754" s="462"/>
      <c r="JOY754" s="462"/>
      <c r="JOZ754" s="462"/>
      <c r="JPA754" s="462"/>
      <c r="JPB754" s="462"/>
      <c r="JPC754" s="462"/>
      <c r="JPD754" s="462"/>
      <c r="JPE754" s="462"/>
      <c r="JPF754" s="462"/>
      <c r="JPG754" s="462"/>
      <c r="JPH754" s="462"/>
      <c r="JPI754" s="462"/>
      <c r="JPJ754" s="462"/>
      <c r="JPK754" s="462"/>
      <c r="JPL754" s="462"/>
      <c r="JPM754" s="462"/>
      <c r="JPN754" s="462"/>
      <c r="JPO754" s="462"/>
      <c r="JPP754" s="462"/>
      <c r="JPQ754" s="462"/>
      <c r="JPR754" s="462"/>
      <c r="JPS754" s="462"/>
      <c r="JPT754" s="462"/>
      <c r="JPU754" s="462"/>
      <c r="JPV754" s="462"/>
      <c r="JPW754" s="462"/>
      <c r="JPX754" s="462"/>
      <c r="JPY754" s="462"/>
      <c r="JPZ754" s="462"/>
      <c r="JQA754" s="462"/>
      <c r="JQB754" s="462"/>
      <c r="JQC754" s="462"/>
      <c r="JQD754" s="462"/>
      <c r="JQE754" s="462"/>
      <c r="JQF754" s="462"/>
      <c r="JQG754" s="462"/>
      <c r="JQH754" s="462"/>
      <c r="JQI754" s="462"/>
      <c r="JQJ754" s="462"/>
      <c r="JQK754" s="462"/>
      <c r="JQL754" s="462"/>
      <c r="JQM754" s="462"/>
      <c r="JQN754" s="462"/>
      <c r="JQO754" s="462"/>
      <c r="JQP754" s="462"/>
      <c r="JQQ754" s="462"/>
      <c r="JQR754" s="462"/>
      <c r="JQS754" s="462"/>
      <c r="JQT754" s="462"/>
      <c r="JQU754" s="462"/>
      <c r="JQV754" s="462"/>
      <c r="JQW754" s="462"/>
      <c r="JQX754" s="462"/>
      <c r="JQY754" s="462"/>
      <c r="JQZ754" s="462"/>
      <c r="JRA754" s="462"/>
      <c r="JRB754" s="462"/>
      <c r="JRC754" s="462"/>
      <c r="JRD754" s="462"/>
      <c r="JRE754" s="462"/>
      <c r="JRF754" s="462"/>
      <c r="JRG754" s="462"/>
      <c r="JRH754" s="462"/>
      <c r="JRI754" s="462"/>
      <c r="JRJ754" s="462"/>
      <c r="JRK754" s="462"/>
      <c r="JRL754" s="462"/>
      <c r="JRM754" s="462"/>
      <c r="JRN754" s="462"/>
      <c r="JRO754" s="462"/>
      <c r="JRP754" s="462"/>
      <c r="JRQ754" s="462"/>
      <c r="JRR754" s="462"/>
      <c r="JRS754" s="462"/>
      <c r="JRT754" s="462"/>
      <c r="JRU754" s="462"/>
      <c r="JRV754" s="462"/>
      <c r="JRW754" s="462"/>
      <c r="JRX754" s="462"/>
      <c r="JRY754" s="462"/>
      <c r="JRZ754" s="462"/>
      <c r="JSA754" s="462"/>
      <c r="JSB754" s="462"/>
      <c r="JSC754" s="462"/>
      <c r="JSD754" s="462"/>
      <c r="JSE754" s="462"/>
      <c r="JSF754" s="462"/>
      <c r="JSG754" s="462"/>
      <c r="JSH754" s="462"/>
      <c r="JSI754" s="462"/>
      <c r="JSJ754" s="462"/>
      <c r="JSK754" s="462"/>
      <c r="JSL754" s="462"/>
      <c r="JSM754" s="462"/>
      <c r="JSN754" s="462"/>
      <c r="JSO754" s="462"/>
      <c r="JSP754" s="462"/>
      <c r="JSQ754" s="462"/>
      <c r="JSR754" s="462"/>
      <c r="JSS754" s="462"/>
      <c r="JST754" s="462"/>
      <c r="JSU754" s="462"/>
      <c r="JSV754" s="462"/>
      <c r="JSW754" s="462"/>
      <c r="JSX754" s="462"/>
      <c r="JSY754" s="462"/>
      <c r="JSZ754" s="462"/>
      <c r="JTA754" s="462"/>
      <c r="JTB754" s="462"/>
      <c r="JTC754" s="462"/>
      <c r="JTD754" s="462"/>
      <c r="JTE754" s="462"/>
      <c r="JTF754" s="462"/>
      <c r="JTG754" s="462"/>
      <c r="JTH754" s="462"/>
      <c r="JTI754" s="462"/>
      <c r="JTJ754" s="462"/>
      <c r="JTK754" s="462"/>
      <c r="JTL754" s="462"/>
      <c r="JTM754" s="462"/>
      <c r="JTN754" s="462"/>
      <c r="JTO754" s="462"/>
      <c r="JTP754" s="462"/>
      <c r="JTQ754" s="462"/>
      <c r="JTR754" s="462"/>
      <c r="JTS754" s="462"/>
      <c r="JTT754" s="462"/>
      <c r="JTU754" s="462"/>
      <c r="JTV754" s="462"/>
      <c r="JTW754" s="462"/>
      <c r="JTX754" s="462"/>
      <c r="JTY754" s="462"/>
      <c r="JTZ754" s="462"/>
      <c r="JUA754" s="462"/>
      <c r="JUB754" s="462"/>
      <c r="JUC754" s="462"/>
      <c r="JUD754" s="462"/>
      <c r="JUE754" s="462"/>
      <c r="JUF754" s="462"/>
      <c r="JUG754" s="462"/>
      <c r="JUH754" s="462"/>
      <c r="JUI754" s="462"/>
      <c r="JUJ754" s="462"/>
      <c r="JUK754" s="462"/>
      <c r="JUL754" s="462"/>
      <c r="JUM754" s="462"/>
      <c r="JUN754" s="462"/>
      <c r="JUO754" s="462"/>
      <c r="JUP754" s="462"/>
      <c r="JUQ754" s="462"/>
      <c r="JUR754" s="462"/>
      <c r="JUS754" s="462"/>
      <c r="JUT754" s="462"/>
      <c r="JUU754" s="462"/>
      <c r="JUV754" s="462"/>
      <c r="JUW754" s="462"/>
      <c r="JUX754" s="462"/>
      <c r="JUY754" s="462"/>
      <c r="JUZ754" s="462"/>
      <c r="JVA754" s="462"/>
      <c r="JVB754" s="462"/>
      <c r="JVC754" s="462"/>
      <c r="JVD754" s="462"/>
      <c r="JVE754" s="462"/>
      <c r="JVF754" s="462"/>
      <c r="JVG754" s="462"/>
      <c r="JVH754" s="462"/>
      <c r="JVI754" s="462"/>
      <c r="JVJ754" s="462"/>
      <c r="JVK754" s="462"/>
      <c r="JVL754" s="462"/>
      <c r="JVM754" s="462"/>
      <c r="JVN754" s="462"/>
      <c r="JVO754" s="462"/>
      <c r="JVP754" s="462"/>
      <c r="JVQ754" s="462"/>
      <c r="JVR754" s="462"/>
      <c r="JVS754" s="462"/>
      <c r="JVT754" s="462"/>
      <c r="JVU754" s="462"/>
      <c r="JVV754" s="462"/>
      <c r="JVW754" s="462"/>
      <c r="JVX754" s="462"/>
      <c r="JVY754" s="462"/>
      <c r="JVZ754" s="462"/>
      <c r="JWA754" s="462"/>
      <c r="JWB754" s="462"/>
      <c r="JWC754" s="462"/>
      <c r="JWD754" s="462"/>
      <c r="JWE754" s="462"/>
      <c r="JWF754" s="462"/>
      <c r="JWG754" s="462"/>
      <c r="JWH754" s="462"/>
      <c r="JWI754" s="462"/>
      <c r="JWJ754" s="462"/>
      <c r="JWK754" s="462"/>
      <c r="JWL754" s="462"/>
      <c r="JWM754" s="462"/>
      <c r="JWN754" s="462"/>
      <c r="JWO754" s="462"/>
      <c r="JWP754" s="462"/>
      <c r="JWQ754" s="462"/>
      <c r="JWR754" s="462"/>
      <c r="JWS754" s="462"/>
      <c r="JWT754" s="462"/>
      <c r="JWU754" s="462"/>
      <c r="JWV754" s="462"/>
      <c r="JWW754" s="462"/>
      <c r="JWX754" s="462"/>
      <c r="JWY754" s="462"/>
      <c r="JWZ754" s="462"/>
      <c r="JXA754" s="462"/>
      <c r="JXB754" s="462"/>
      <c r="JXC754" s="462"/>
      <c r="JXD754" s="462"/>
      <c r="JXE754" s="462"/>
      <c r="JXF754" s="462"/>
      <c r="JXG754" s="462"/>
      <c r="JXH754" s="462"/>
      <c r="JXI754" s="462"/>
      <c r="JXJ754" s="462"/>
      <c r="JXK754" s="462"/>
      <c r="JXL754" s="462"/>
      <c r="JXM754" s="462"/>
      <c r="JXN754" s="462"/>
      <c r="JXO754" s="462"/>
      <c r="JXP754" s="462"/>
      <c r="JXQ754" s="462"/>
      <c r="JXR754" s="462"/>
      <c r="JXS754" s="462"/>
      <c r="JXT754" s="462"/>
      <c r="JXU754" s="462"/>
      <c r="JXV754" s="462"/>
      <c r="JXW754" s="462"/>
      <c r="JXX754" s="462"/>
      <c r="JXY754" s="462"/>
      <c r="JXZ754" s="462"/>
      <c r="JYA754" s="462"/>
      <c r="JYB754" s="462"/>
      <c r="JYC754" s="462"/>
      <c r="JYD754" s="462"/>
      <c r="JYE754" s="462"/>
      <c r="JYF754" s="462"/>
      <c r="JYG754" s="462"/>
      <c r="JYH754" s="462"/>
      <c r="JYI754" s="462"/>
      <c r="JYJ754" s="462"/>
      <c r="JYK754" s="462"/>
      <c r="JYL754" s="462"/>
      <c r="JYM754" s="462"/>
      <c r="JYN754" s="462"/>
      <c r="JYO754" s="462"/>
      <c r="JYP754" s="462"/>
      <c r="JYQ754" s="462"/>
      <c r="JYR754" s="462"/>
      <c r="JYS754" s="462"/>
      <c r="JYT754" s="462"/>
      <c r="JYU754" s="462"/>
      <c r="JYV754" s="462"/>
      <c r="JYW754" s="462"/>
      <c r="JYX754" s="462"/>
      <c r="JYY754" s="462"/>
      <c r="JYZ754" s="462"/>
      <c r="JZA754" s="462"/>
      <c r="JZB754" s="462"/>
      <c r="JZC754" s="462"/>
      <c r="JZD754" s="462"/>
      <c r="JZE754" s="462"/>
      <c r="JZF754" s="462"/>
      <c r="JZG754" s="462"/>
      <c r="JZH754" s="462"/>
      <c r="JZI754" s="462"/>
      <c r="JZJ754" s="462"/>
      <c r="JZK754" s="462"/>
      <c r="JZL754" s="462"/>
      <c r="JZM754" s="462"/>
      <c r="JZN754" s="462"/>
      <c r="JZO754" s="462"/>
      <c r="JZP754" s="462"/>
      <c r="JZQ754" s="462"/>
      <c r="JZR754" s="462"/>
      <c r="JZS754" s="462"/>
      <c r="JZT754" s="462"/>
      <c r="JZU754" s="462"/>
      <c r="JZV754" s="462"/>
      <c r="JZW754" s="462"/>
      <c r="JZX754" s="462"/>
      <c r="JZY754" s="462"/>
      <c r="JZZ754" s="462"/>
      <c r="KAA754" s="462"/>
      <c r="KAB754" s="462"/>
      <c r="KAC754" s="462"/>
      <c r="KAD754" s="462"/>
      <c r="KAE754" s="462"/>
      <c r="KAF754" s="462"/>
      <c r="KAG754" s="462"/>
      <c r="KAH754" s="462"/>
      <c r="KAI754" s="462"/>
      <c r="KAJ754" s="462"/>
      <c r="KAK754" s="462"/>
      <c r="KAL754" s="462"/>
      <c r="KAM754" s="462"/>
      <c r="KAN754" s="462"/>
      <c r="KAO754" s="462"/>
      <c r="KAP754" s="462"/>
      <c r="KAQ754" s="462"/>
      <c r="KAR754" s="462"/>
      <c r="KAS754" s="462"/>
      <c r="KAT754" s="462"/>
      <c r="KAU754" s="462"/>
      <c r="KAV754" s="462"/>
      <c r="KAW754" s="462"/>
      <c r="KAX754" s="462"/>
      <c r="KAY754" s="462"/>
      <c r="KAZ754" s="462"/>
      <c r="KBA754" s="462"/>
      <c r="KBB754" s="462"/>
      <c r="KBC754" s="462"/>
      <c r="KBD754" s="462"/>
      <c r="KBE754" s="462"/>
      <c r="KBF754" s="462"/>
      <c r="KBG754" s="462"/>
      <c r="KBH754" s="462"/>
      <c r="KBI754" s="462"/>
      <c r="KBJ754" s="462"/>
      <c r="KBK754" s="462"/>
      <c r="KBL754" s="462"/>
      <c r="KBM754" s="462"/>
      <c r="KBN754" s="462"/>
      <c r="KBO754" s="462"/>
      <c r="KBP754" s="462"/>
      <c r="KBQ754" s="462"/>
      <c r="KBR754" s="462"/>
      <c r="KBS754" s="462"/>
      <c r="KBT754" s="462"/>
      <c r="KBU754" s="462"/>
      <c r="KBV754" s="462"/>
      <c r="KBW754" s="462"/>
      <c r="KBX754" s="462"/>
      <c r="KBY754" s="462"/>
      <c r="KBZ754" s="462"/>
      <c r="KCA754" s="462"/>
      <c r="KCB754" s="462"/>
      <c r="KCC754" s="462"/>
      <c r="KCD754" s="462"/>
      <c r="KCE754" s="462"/>
      <c r="KCF754" s="462"/>
      <c r="KCG754" s="462"/>
      <c r="KCH754" s="462"/>
      <c r="KCI754" s="462"/>
      <c r="KCJ754" s="462"/>
      <c r="KCK754" s="462"/>
      <c r="KCL754" s="462"/>
      <c r="KCM754" s="462"/>
      <c r="KCN754" s="462"/>
      <c r="KCO754" s="462"/>
      <c r="KCP754" s="462"/>
      <c r="KCQ754" s="462"/>
      <c r="KCR754" s="462"/>
      <c r="KCS754" s="462"/>
      <c r="KCT754" s="462"/>
      <c r="KCU754" s="462"/>
      <c r="KCV754" s="462"/>
      <c r="KCW754" s="462"/>
      <c r="KCX754" s="462"/>
      <c r="KCY754" s="462"/>
      <c r="KCZ754" s="462"/>
      <c r="KDA754" s="462"/>
      <c r="KDB754" s="462"/>
      <c r="KDC754" s="462"/>
      <c r="KDD754" s="462"/>
      <c r="KDE754" s="462"/>
      <c r="KDF754" s="462"/>
      <c r="KDG754" s="462"/>
      <c r="KDH754" s="462"/>
      <c r="KDI754" s="462"/>
      <c r="KDJ754" s="462"/>
      <c r="KDK754" s="462"/>
      <c r="KDL754" s="462"/>
      <c r="KDM754" s="462"/>
      <c r="KDN754" s="462"/>
      <c r="KDO754" s="462"/>
      <c r="KDP754" s="462"/>
      <c r="KDQ754" s="462"/>
      <c r="KDR754" s="462"/>
      <c r="KDS754" s="462"/>
      <c r="KDT754" s="462"/>
      <c r="KDU754" s="462"/>
      <c r="KDV754" s="462"/>
      <c r="KDW754" s="462"/>
      <c r="KDX754" s="462"/>
      <c r="KDY754" s="462"/>
      <c r="KDZ754" s="462"/>
      <c r="KEA754" s="462"/>
      <c r="KEB754" s="462"/>
      <c r="KEC754" s="462"/>
      <c r="KED754" s="462"/>
      <c r="KEE754" s="462"/>
      <c r="KEF754" s="462"/>
      <c r="KEG754" s="462"/>
      <c r="KEH754" s="462"/>
      <c r="KEI754" s="462"/>
      <c r="KEJ754" s="462"/>
      <c r="KEK754" s="462"/>
      <c r="KEL754" s="462"/>
      <c r="KEM754" s="462"/>
      <c r="KEN754" s="462"/>
      <c r="KEO754" s="462"/>
      <c r="KEP754" s="462"/>
      <c r="KEQ754" s="462"/>
      <c r="KER754" s="462"/>
      <c r="KES754" s="462"/>
      <c r="KET754" s="462"/>
      <c r="KEU754" s="462"/>
      <c r="KEV754" s="462"/>
      <c r="KEW754" s="462"/>
      <c r="KEX754" s="462"/>
      <c r="KEY754" s="462"/>
      <c r="KEZ754" s="462"/>
      <c r="KFA754" s="462"/>
      <c r="KFB754" s="462"/>
      <c r="KFC754" s="462"/>
      <c r="KFD754" s="462"/>
      <c r="KFE754" s="462"/>
      <c r="KFF754" s="462"/>
      <c r="KFG754" s="462"/>
      <c r="KFH754" s="462"/>
      <c r="KFI754" s="462"/>
      <c r="KFJ754" s="462"/>
      <c r="KFK754" s="462"/>
      <c r="KFL754" s="462"/>
      <c r="KFM754" s="462"/>
      <c r="KFN754" s="462"/>
      <c r="KFO754" s="462"/>
      <c r="KFP754" s="462"/>
      <c r="KFQ754" s="462"/>
      <c r="KFR754" s="462"/>
      <c r="KFS754" s="462"/>
      <c r="KFT754" s="462"/>
      <c r="KFU754" s="462"/>
      <c r="KFV754" s="462"/>
      <c r="KFW754" s="462"/>
      <c r="KFX754" s="462"/>
      <c r="KFY754" s="462"/>
      <c r="KFZ754" s="462"/>
      <c r="KGA754" s="462"/>
      <c r="KGB754" s="462"/>
      <c r="KGC754" s="462"/>
      <c r="KGD754" s="462"/>
      <c r="KGE754" s="462"/>
      <c r="KGF754" s="462"/>
      <c r="KGG754" s="462"/>
      <c r="KGH754" s="462"/>
      <c r="KGI754" s="462"/>
      <c r="KGJ754" s="462"/>
      <c r="KGK754" s="462"/>
      <c r="KGL754" s="462"/>
      <c r="KGM754" s="462"/>
      <c r="KGN754" s="462"/>
      <c r="KGO754" s="462"/>
      <c r="KGP754" s="462"/>
      <c r="KGQ754" s="462"/>
      <c r="KGR754" s="462"/>
      <c r="KGS754" s="462"/>
      <c r="KGT754" s="462"/>
      <c r="KGU754" s="462"/>
      <c r="KGV754" s="462"/>
      <c r="KGW754" s="462"/>
      <c r="KGX754" s="462"/>
      <c r="KGY754" s="462"/>
      <c r="KGZ754" s="462"/>
      <c r="KHA754" s="462"/>
      <c r="KHB754" s="462"/>
      <c r="KHC754" s="462"/>
      <c r="KHD754" s="462"/>
      <c r="KHE754" s="462"/>
      <c r="KHF754" s="462"/>
      <c r="KHG754" s="462"/>
      <c r="KHH754" s="462"/>
      <c r="KHI754" s="462"/>
      <c r="KHJ754" s="462"/>
      <c r="KHK754" s="462"/>
      <c r="KHL754" s="462"/>
      <c r="KHM754" s="462"/>
      <c r="KHN754" s="462"/>
      <c r="KHO754" s="462"/>
      <c r="KHP754" s="462"/>
      <c r="KHQ754" s="462"/>
      <c r="KHR754" s="462"/>
      <c r="KHS754" s="462"/>
      <c r="KHT754" s="462"/>
      <c r="KHU754" s="462"/>
      <c r="KHV754" s="462"/>
      <c r="KHW754" s="462"/>
      <c r="KHX754" s="462"/>
      <c r="KHY754" s="462"/>
      <c r="KHZ754" s="462"/>
      <c r="KIA754" s="462"/>
      <c r="KIB754" s="462"/>
      <c r="KIC754" s="462"/>
      <c r="KID754" s="462"/>
      <c r="KIE754" s="462"/>
      <c r="KIF754" s="462"/>
      <c r="KIG754" s="462"/>
      <c r="KIH754" s="462"/>
      <c r="KII754" s="462"/>
      <c r="KIJ754" s="462"/>
      <c r="KIK754" s="462"/>
      <c r="KIL754" s="462"/>
      <c r="KIM754" s="462"/>
      <c r="KIN754" s="462"/>
      <c r="KIO754" s="462"/>
      <c r="KIP754" s="462"/>
      <c r="KIQ754" s="462"/>
      <c r="KIR754" s="462"/>
      <c r="KIS754" s="462"/>
      <c r="KIT754" s="462"/>
      <c r="KIU754" s="462"/>
      <c r="KIV754" s="462"/>
      <c r="KIW754" s="462"/>
      <c r="KIX754" s="462"/>
      <c r="KIY754" s="462"/>
      <c r="KIZ754" s="462"/>
      <c r="KJA754" s="462"/>
      <c r="KJB754" s="462"/>
      <c r="KJC754" s="462"/>
      <c r="KJD754" s="462"/>
      <c r="KJE754" s="462"/>
      <c r="KJF754" s="462"/>
      <c r="KJG754" s="462"/>
      <c r="KJH754" s="462"/>
      <c r="KJI754" s="462"/>
      <c r="KJJ754" s="462"/>
      <c r="KJK754" s="462"/>
      <c r="KJL754" s="462"/>
      <c r="KJM754" s="462"/>
      <c r="KJN754" s="462"/>
      <c r="KJO754" s="462"/>
      <c r="KJP754" s="462"/>
      <c r="KJQ754" s="462"/>
      <c r="KJR754" s="462"/>
      <c r="KJS754" s="462"/>
      <c r="KJT754" s="462"/>
      <c r="KJU754" s="462"/>
      <c r="KJV754" s="462"/>
      <c r="KJW754" s="462"/>
      <c r="KJX754" s="462"/>
      <c r="KJY754" s="462"/>
      <c r="KJZ754" s="462"/>
      <c r="KKA754" s="462"/>
      <c r="KKB754" s="462"/>
      <c r="KKC754" s="462"/>
      <c r="KKD754" s="462"/>
      <c r="KKE754" s="462"/>
      <c r="KKF754" s="462"/>
      <c r="KKG754" s="462"/>
      <c r="KKH754" s="462"/>
      <c r="KKI754" s="462"/>
      <c r="KKJ754" s="462"/>
      <c r="KKK754" s="462"/>
      <c r="KKL754" s="462"/>
      <c r="KKM754" s="462"/>
      <c r="KKN754" s="462"/>
      <c r="KKO754" s="462"/>
      <c r="KKP754" s="462"/>
      <c r="KKQ754" s="462"/>
      <c r="KKR754" s="462"/>
      <c r="KKS754" s="462"/>
      <c r="KKT754" s="462"/>
      <c r="KKU754" s="462"/>
      <c r="KKV754" s="462"/>
      <c r="KKW754" s="462"/>
      <c r="KKX754" s="462"/>
      <c r="KKY754" s="462"/>
      <c r="KKZ754" s="462"/>
      <c r="KLA754" s="462"/>
      <c r="KLB754" s="462"/>
      <c r="KLC754" s="462"/>
      <c r="KLD754" s="462"/>
      <c r="KLE754" s="462"/>
      <c r="KLF754" s="462"/>
      <c r="KLG754" s="462"/>
      <c r="KLH754" s="462"/>
      <c r="KLI754" s="462"/>
      <c r="KLJ754" s="462"/>
      <c r="KLK754" s="462"/>
      <c r="KLL754" s="462"/>
      <c r="KLM754" s="462"/>
      <c r="KLN754" s="462"/>
      <c r="KLO754" s="462"/>
      <c r="KLP754" s="462"/>
      <c r="KLQ754" s="462"/>
      <c r="KLR754" s="462"/>
      <c r="KLS754" s="462"/>
      <c r="KLT754" s="462"/>
      <c r="KLU754" s="462"/>
      <c r="KLV754" s="462"/>
      <c r="KLW754" s="462"/>
      <c r="KLX754" s="462"/>
      <c r="KLY754" s="462"/>
      <c r="KLZ754" s="462"/>
      <c r="KMA754" s="462"/>
      <c r="KMB754" s="462"/>
      <c r="KMC754" s="462"/>
      <c r="KMD754" s="462"/>
      <c r="KME754" s="462"/>
      <c r="KMF754" s="462"/>
      <c r="KMG754" s="462"/>
      <c r="KMH754" s="462"/>
      <c r="KMI754" s="462"/>
      <c r="KMJ754" s="462"/>
      <c r="KMK754" s="462"/>
      <c r="KML754" s="462"/>
      <c r="KMM754" s="462"/>
      <c r="KMN754" s="462"/>
      <c r="KMO754" s="462"/>
      <c r="KMP754" s="462"/>
      <c r="KMQ754" s="462"/>
      <c r="KMR754" s="462"/>
      <c r="KMS754" s="462"/>
      <c r="KMT754" s="462"/>
      <c r="KMU754" s="462"/>
      <c r="KMV754" s="462"/>
      <c r="KMW754" s="462"/>
      <c r="KMX754" s="462"/>
      <c r="KMY754" s="462"/>
      <c r="KMZ754" s="462"/>
      <c r="KNA754" s="462"/>
      <c r="KNB754" s="462"/>
      <c r="KNC754" s="462"/>
      <c r="KND754" s="462"/>
      <c r="KNE754" s="462"/>
      <c r="KNF754" s="462"/>
      <c r="KNG754" s="462"/>
      <c r="KNH754" s="462"/>
      <c r="KNI754" s="462"/>
      <c r="KNJ754" s="462"/>
      <c r="KNK754" s="462"/>
      <c r="KNL754" s="462"/>
      <c r="KNM754" s="462"/>
      <c r="KNN754" s="462"/>
      <c r="KNO754" s="462"/>
      <c r="KNP754" s="462"/>
      <c r="KNQ754" s="462"/>
      <c r="KNR754" s="462"/>
      <c r="KNS754" s="462"/>
      <c r="KNT754" s="462"/>
      <c r="KNU754" s="462"/>
      <c r="KNV754" s="462"/>
      <c r="KNW754" s="462"/>
      <c r="KNX754" s="462"/>
      <c r="KNY754" s="462"/>
      <c r="KNZ754" s="462"/>
      <c r="KOA754" s="462"/>
      <c r="KOB754" s="462"/>
      <c r="KOC754" s="462"/>
      <c r="KOD754" s="462"/>
      <c r="KOE754" s="462"/>
      <c r="KOF754" s="462"/>
      <c r="KOG754" s="462"/>
      <c r="KOH754" s="462"/>
      <c r="KOI754" s="462"/>
      <c r="KOJ754" s="462"/>
      <c r="KOK754" s="462"/>
      <c r="KOL754" s="462"/>
      <c r="KOM754" s="462"/>
      <c r="KON754" s="462"/>
      <c r="KOO754" s="462"/>
      <c r="KOP754" s="462"/>
      <c r="KOQ754" s="462"/>
      <c r="KOR754" s="462"/>
      <c r="KOS754" s="462"/>
      <c r="KOT754" s="462"/>
      <c r="KOU754" s="462"/>
      <c r="KOV754" s="462"/>
      <c r="KOW754" s="462"/>
      <c r="KOX754" s="462"/>
      <c r="KOY754" s="462"/>
      <c r="KOZ754" s="462"/>
      <c r="KPA754" s="462"/>
      <c r="KPB754" s="462"/>
      <c r="KPC754" s="462"/>
      <c r="KPD754" s="462"/>
      <c r="KPE754" s="462"/>
      <c r="KPF754" s="462"/>
      <c r="KPG754" s="462"/>
      <c r="KPH754" s="462"/>
      <c r="KPI754" s="462"/>
      <c r="KPJ754" s="462"/>
      <c r="KPK754" s="462"/>
      <c r="KPL754" s="462"/>
      <c r="KPM754" s="462"/>
      <c r="KPN754" s="462"/>
      <c r="KPO754" s="462"/>
      <c r="KPP754" s="462"/>
      <c r="KPQ754" s="462"/>
      <c r="KPR754" s="462"/>
      <c r="KPS754" s="462"/>
      <c r="KPT754" s="462"/>
      <c r="KPU754" s="462"/>
      <c r="KPV754" s="462"/>
      <c r="KPW754" s="462"/>
      <c r="KPX754" s="462"/>
      <c r="KPY754" s="462"/>
      <c r="KPZ754" s="462"/>
      <c r="KQA754" s="462"/>
      <c r="KQB754" s="462"/>
      <c r="KQC754" s="462"/>
      <c r="KQD754" s="462"/>
      <c r="KQE754" s="462"/>
      <c r="KQF754" s="462"/>
      <c r="KQG754" s="462"/>
      <c r="KQH754" s="462"/>
      <c r="KQI754" s="462"/>
      <c r="KQJ754" s="462"/>
      <c r="KQK754" s="462"/>
      <c r="KQL754" s="462"/>
      <c r="KQM754" s="462"/>
      <c r="KQN754" s="462"/>
      <c r="KQO754" s="462"/>
      <c r="KQP754" s="462"/>
      <c r="KQQ754" s="462"/>
      <c r="KQR754" s="462"/>
      <c r="KQS754" s="462"/>
      <c r="KQT754" s="462"/>
      <c r="KQU754" s="462"/>
      <c r="KQV754" s="462"/>
      <c r="KQW754" s="462"/>
      <c r="KQX754" s="462"/>
      <c r="KQY754" s="462"/>
      <c r="KQZ754" s="462"/>
      <c r="KRA754" s="462"/>
      <c r="KRB754" s="462"/>
      <c r="KRC754" s="462"/>
      <c r="KRD754" s="462"/>
      <c r="KRE754" s="462"/>
      <c r="KRF754" s="462"/>
      <c r="KRG754" s="462"/>
      <c r="KRH754" s="462"/>
      <c r="KRI754" s="462"/>
      <c r="KRJ754" s="462"/>
      <c r="KRK754" s="462"/>
      <c r="KRL754" s="462"/>
      <c r="KRM754" s="462"/>
      <c r="KRN754" s="462"/>
      <c r="KRO754" s="462"/>
      <c r="KRP754" s="462"/>
      <c r="KRQ754" s="462"/>
      <c r="KRR754" s="462"/>
      <c r="KRS754" s="462"/>
      <c r="KRT754" s="462"/>
      <c r="KRU754" s="462"/>
      <c r="KRV754" s="462"/>
      <c r="KRW754" s="462"/>
      <c r="KRX754" s="462"/>
      <c r="KRY754" s="462"/>
      <c r="KRZ754" s="462"/>
      <c r="KSA754" s="462"/>
      <c r="KSB754" s="462"/>
      <c r="KSC754" s="462"/>
      <c r="KSD754" s="462"/>
      <c r="KSE754" s="462"/>
      <c r="KSF754" s="462"/>
      <c r="KSG754" s="462"/>
      <c r="KSH754" s="462"/>
      <c r="KSI754" s="462"/>
      <c r="KSJ754" s="462"/>
      <c r="KSK754" s="462"/>
      <c r="KSL754" s="462"/>
      <c r="KSM754" s="462"/>
      <c r="KSN754" s="462"/>
      <c r="KSO754" s="462"/>
      <c r="KSP754" s="462"/>
      <c r="KSQ754" s="462"/>
      <c r="KSR754" s="462"/>
      <c r="KSS754" s="462"/>
      <c r="KST754" s="462"/>
      <c r="KSU754" s="462"/>
      <c r="KSV754" s="462"/>
      <c r="KSW754" s="462"/>
      <c r="KSX754" s="462"/>
      <c r="KSY754" s="462"/>
      <c r="KSZ754" s="462"/>
      <c r="KTA754" s="462"/>
      <c r="KTB754" s="462"/>
      <c r="KTC754" s="462"/>
      <c r="KTD754" s="462"/>
      <c r="KTE754" s="462"/>
      <c r="KTF754" s="462"/>
      <c r="KTG754" s="462"/>
      <c r="KTH754" s="462"/>
      <c r="KTI754" s="462"/>
      <c r="KTJ754" s="462"/>
      <c r="KTK754" s="462"/>
      <c r="KTL754" s="462"/>
      <c r="KTM754" s="462"/>
      <c r="KTN754" s="462"/>
      <c r="KTO754" s="462"/>
      <c r="KTP754" s="462"/>
      <c r="KTQ754" s="462"/>
      <c r="KTR754" s="462"/>
      <c r="KTS754" s="462"/>
      <c r="KTT754" s="462"/>
      <c r="KTU754" s="462"/>
      <c r="KTV754" s="462"/>
      <c r="KTW754" s="462"/>
      <c r="KTX754" s="462"/>
      <c r="KTY754" s="462"/>
      <c r="KTZ754" s="462"/>
      <c r="KUA754" s="462"/>
      <c r="KUB754" s="462"/>
      <c r="KUC754" s="462"/>
      <c r="KUD754" s="462"/>
      <c r="KUE754" s="462"/>
      <c r="KUF754" s="462"/>
      <c r="KUG754" s="462"/>
      <c r="KUH754" s="462"/>
      <c r="KUI754" s="462"/>
      <c r="KUJ754" s="462"/>
      <c r="KUK754" s="462"/>
      <c r="KUL754" s="462"/>
      <c r="KUM754" s="462"/>
      <c r="KUN754" s="462"/>
      <c r="KUO754" s="462"/>
      <c r="KUP754" s="462"/>
      <c r="KUQ754" s="462"/>
      <c r="KUR754" s="462"/>
      <c r="KUS754" s="462"/>
      <c r="KUT754" s="462"/>
      <c r="KUU754" s="462"/>
      <c r="KUV754" s="462"/>
      <c r="KUW754" s="462"/>
      <c r="KUX754" s="462"/>
      <c r="KUY754" s="462"/>
      <c r="KUZ754" s="462"/>
      <c r="KVA754" s="462"/>
      <c r="KVB754" s="462"/>
      <c r="KVC754" s="462"/>
      <c r="KVD754" s="462"/>
      <c r="KVE754" s="462"/>
      <c r="KVF754" s="462"/>
      <c r="KVG754" s="462"/>
      <c r="KVH754" s="462"/>
      <c r="KVI754" s="462"/>
      <c r="KVJ754" s="462"/>
      <c r="KVK754" s="462"/>
      <c r="KVL754" s="462"/>
      <c r="KVM754" s="462"/>
      <c r="KVN754" s="462"/>
      <c r="KVO754" s="462"/>
      <c r="KVP754" s="462"/>
      <c r="KVQ754" s="462"/>
      <c r="KVR754" s="462"/>
      <c r="KVS754" s="462"/>
      <c r="KVT754" s="462"/>
      <c r="KVU754" s="462"/>
      <c r="KVV754" s="462"/>
      <c r="KVW754" s="462"/>
      <c r="KVX754" s="462"/>
      <c r="KVY754" s="462"/>
      <c r="KVZ754" s="462"/>
      <c r="KWA754" s="462"/>
      <c r="KWB754" s="462"/>
      <c r="KWC754" s="462"/>
      <c r="KWD754" s="462"/>
      <c r="KWE754" s="462"/>
      <c r="KWF754" s="462"/>
      <c r="KWG754" s="462"/>
      <c r="KWH754" s="462"/>
      <c r="KWI754" s="462"/>
      <c r="KWJ754" s="462"/>
      <c r="KWK754" s="462"/>
      <c r="KWL754" s="462"/>
      <c r="KWM754" s="462"/>
      <c r="KWN754" s="462"/>
      <c r="KWO754" s="462"/>
      <c r="KWP754" s="462"/>
      <c r="KWQ754" s="462"/>
      <c r="KWR754" s="462"/>
      <c r="KWS754" s="462"/>
      <c r="KWT754" s="462"/>
      <c r="KWU754" s="462"/>
      <c r="KWV754" s="462"/>
      <c r="KWW754" s="462"/>
      <c r="KWX754" s="462"/>
      <c r="KWY754" s="462"/>
      <c r="KWZ754" s="462"/>
      <c r="KXA754" s="462"/>
      <c r="KXB754" s="462"/>
      <c r="KXC754" s="462"/>
      <c r="KXD754" s="462"/>
      <c r="KXE754" s="462"/>
      <c r="KXF754" s="462"/>
      <c r="KXG754" s="462"/>
      <c r="KXH754" s="462"/>
      <c r="KXI754" s="462"/>
      <c r="KXJ754" s="462"/>
      <c r="KXK754" s="462"/>
      <c r="KXL754" s="462"/>
      <c r="KXM754" s="462"/>
      <c r="KXN754" s="462"/>
      <c r="KXO754" s="462"/>
      <c r="KXP754" s="462"/>
      <c r="KXQ754" s="462"/>
      <c r="KXR754" s="462"/>
      <c r="KXS754" s="462"/>
      <c r="KXT754" s="462"/>
      <c r="KXU754" s="462"/>
      <c r="KXV754" s="462"/>
      <c r="KXW754" s="462"/>
      <c r="KXX754" s="462"/>
      <c r="KXY754" s="462"/>
      <c r="KXZ754" s="462"/>
      <c r="KYA754" s="462"/>
      <c r="KYB754" s="462"/>
      <c r="KYC754" s="462"/>
      <c r="KYD754" s="462"/>
      <c r="KYE754" s="462"/>
      <c r="KYF754" s="462"/>
      <c r="KYG754" s="462"/>
      <c r="KYH754" s="462"/>
      <c r="KYI754" s="462"/>
      <c r="KYJ754" s="462"/>
      <c r="KYK754" s="462"/>
      <c r="KYL754" s="462"/>
      <c r="KYM754" s="462"/>
      <c r="KYN754" s="462"/>
      <c r="KYO754" s="462"/>
      <c r="KYP754" s="462"/>
      <c r="KYQ754" s="462"/>
      <c r="KYR754" s="462"/>
      <c r="KYS754" s="462"/>
      <c r="KYT754" s="462"/>
      <c r="KYU754" s="462"/>
      <c r="KYV754" s="462"/>
      <c r="KYW754" s="462"/>
      <c r="KYX754" s="462"/>
      <c r="KYY754" s="462"/>
      <c r="KYZ754" s="462"/>
      <c r="KZA754" s="462"/>
      <c r="KZB754" s="462"/>
      <c r="KZC754" s="462"/>
      <c r="KZD754" s="462"/>
      <c r="KZE754" s="462"/>
      <c r="KZF754" s="462"/>
      <c r="KZG754" s="462"/>
      <c r="KZH754" s="462"/>
      <c r="KZI754" s="462"/>
      <c r="KZJ754" s="462"/>
      <c r="KZK754" s="462"/>
      <c r="KZL754" s="462"/>
      <c r="KZM754" s="462"/>
      <c r="KZN754" s="462"/>
      <c r="KZO754" s="462"/>
      <c r="KZP754" s="462"/>
      <c r="KZQ754" s="462"/>
      <c r="KZR754" s="462"/>
      <c r="KZS754" s="462"/>
      <c r="KZT754" s="462"/>
      <c r="KZU754" s="462"/>
      <c r="KZV754" s="462"/>
      <c r="KZW754" s="462"/>
      <c r="KZX754" s="462"/>
      <c r="KZY754" s="462"/>
      <c r="KZZ754" s="462"/>
      <c r="LAA754" s="462"/>
      <c r="LAB754" s="462"/>
      <c r="LAC754" s="462"/>
      <c r="LAD754" s="462"/>
      <c r="LAE754" s="462"/>
      <c r="LAF754" s="462"/>
      <c r="LAG754" s="462"/>
      <c r="LAH754" s="462"/>
      <c r="LAI754" s="462"/>
      <c r="LAJ754" s="462"/>
      <c r="LAK754" s="462"/>
      <c r="LAL754" s="462"/>
      <c r="LAM754" s="462"/>
      <c r="LAN754" s="462"/>
      <c r="LAO754" s="462"/>
      <c r="LAP754" s="462"/>
      <c r="LAQ754" s="462"/>
      <c r="LAR754" s="462"/>
      <c r="LAS754" s="462"/>
      <c r="LAT754" s="462"/>
      <c r="LAU754" s="462"/>
      <c r="LAV754" s="462"/>
      <c r="LAW754" s="462"/>
      <c r="LAX754" s="462"/>
      <c r="LAY754" s="462"/>
      <c r="LAZ754" s="462"/>
      <c r="LBA754" s="462"/>
      <c r="LBB754" s="462"/>
      <c r="LBC754" s="462"/>
      <c r="LBD754" s="462"/>
      <c r="LBE754" s="462"/>
      <c r="LBF754" s="462"/>
      <c r="LBG754" s="462"/>
      <c r="LBH754" s="462"/>
      <c r="LBI754" s="462"/>
      <c r="LBJ754" s="462"/>
      <c r="LBK754" s="462"/>
      <c r="LBL754" s="462"/>
      <c r="LBM754" s="462"/>
      <c r="LBN754" s="462"/>
      <c r="LBO754" s="462"/>
      <c r="LBP754" s="462"/>
      <c r="LBQ754" s="462"/>
      <c r="LBR754" s="462"/>
      <c r="LBS754" s="462"/>
      <c r="LBT754" s="462"/>
      <c r="LBU754" s="462"/>
      <c r="LBV754" s="462"/>
      <c r="LBW754" s="462"/>
      <c r="LBX754" s="462"/>
      <c r="LBY754" s="462"/>
      <c r="LBZ754" s="462"/>
      <c r="LCA754" s="462"/>
      <c r="LCB754" s="462"/>
      <c r="LCC754" s="462"/>
      <c r="LCD754" s="462"/>
      <c r="LCE754" s="462"/>
      <c r="LCF754" s="462"/>
      <c r="LCG754" s="462"/>
      <c r="LCH754" s="462"/>
      <c r="LCI754" s="462"/>
      <c r="LCJ754" s="462"/>
      <c r="LCK754" s="462"/>
      <c r="LCL754" s="462"/>
      <c r="LCM754" s="462"/>
      <c r="LCN754" s="462"/>
      <c r="LCO754" s="462"/>
      <c r="LCP754" s="462"/>
      <c r="LCQ754" s="462"/>
      <c r="LCR754" s="462"/>
      <c r="LCS754" s="462"/>
      <c r="LCT754" s="462"/>
      <c r="LCU754" s="462"/>
      <c r="LCV754" s="462"/>
      <c r="LCW754" s="462"/>
      <c r="LCX754" s="462"/>
      <c r="LCY754" s="462"/>
      <c r="LCZ754" s="462"/>
      <c r="LDA754" s="462"/>
      <c r="LDB754" s="462"/>
      <c r="LDC754" s="462"/>
      <c r="LDD754" s="462"/>
      <c r="LDE754" s="462"/>
      <c r="LDF754" s="462"/>
      <c r="LDG754" s="462"/>
      <c r="LDH754" s="462"/>
      <c r="LDI754" s="462"/>
      <c r="LDJ754" s="462"/>
      <c r="LDK754" s="462"/>
      <c r="LDL754" s="462"/>
      <c r="LDM754" s="462"/>
      <c r="LDN754" s="462"/>
      <c r="LDO754" s="462"/>
      <c r="LDP754" s="462"/>
      <c r="LDQ754" s="462"/>
      <c r="LDR754" s="462"/>
      <c r="LDS754" s="462"/>
      <c r="LDT754" s="462"/>
      <c r="LDU754" s="462"/>
      <c r="LDV754" s="462"/>
      <c r="LDW754" s="462"/>
      <c r="LDX754" s="462"/>
      <c r="LDY754" s="462"/>
      <c r="LDZ754" s="462"/>
      <c r="LEA754" s="462"/>
      <c r="LEB754" s="462"/>
      <c r="LEC754" s="462"/>
      <c r="LED754" s="462"/>
      <c r="LEE754" s="462"/>
      <c r="LEF754" s="462"/>
      <c r="LEG754" s="462"/>
      <c r="LEH754" s="462"/>
      <c r="LEI754" s="462"/>
      <c r="LEJ754" s="462"/>
      <c r="LEK754" s="462"/>
      <c r="LEL754" s="462"/>
      <c r="LEM754" s="462"/>
      <c r="LEN754" s="462"/>
      <c r="LEO754" s="462"/>
      <c r="LEP754" s="462"/>
      <c r="LEQ754" s="462"/>
      <c r="LER754" s="462"/>
      <c r="LES754" s="462"/>
      <c r="LET754" s="462"/>
      <c r="LEU754" s="462"/>
      <c r="LEV754" s="462"/>
      <c r="LEW754" s="462"/>
      <c r="LEX754" s="462"/>
      <c r="LEY754" s="462"/>
      <c r="LEZ754" s="462"/>
      <c r="LFA754" s="462"/>
      <c r="LFB754" s="462"/>
      <c r="LFC754" s="462"/>
      <c r="LFD754" s="462"/>
      <c r="LFE754" s="462"/>
      <c r="LFF754" s="462"/>
      <c r="LFG754" s="462"/>
      <c r="LFH754" s="462"/>
      <c r="LFI754" s="462"/>
      <c r="LFJ754" s="462"/>
      <c r="LFK754" s="462"/>
      <c r="LFL754" s="462"/>
      <c r="LFM754" s="462"/>
      <c r="LFN754" s="462"/>
      <c r="LFO754" s="462"/>
      <c r="LFP754" s="462"/>
      <c r="LFQ754" s="462"/>
      <c r="LFR754" s="462"/>
      <c r="LFS754" s="462"/>
      <c r="LFT754" s="462"/>
      <c r="LFU754" s="462"/>
      <c r="LFV754" s="462"/>
      <c r="LFW754" s="462"/>
      <c r="LFX754" s="462"/>
      <c r="LFY754" s="462"/>
      <c r="LFZ754" s="462"/>
      <c r="LGA754" s="462"/>
      <c r="LGB754" s="462"/>
      <c r="LGC754" s="462"/>
      <c r="LGD754" s="462"/>
      <c r="LGE754" s="462"/>
      <c r="LGF754" s="462"/>
      <c r="LGG754" s="462"/>
      <c r="LGH754" s="462"/>
      <c r="LGI754" s="462"/>
      <c r="LGJ754" s="462"/>
      <c r="LGK754" s="462"/>
      <c r="LGL754" s="462"/>
      <c r="LGM754" s="462"/>
      <c r="LGN754" s="462"/>
      <c r="LGO754" s="462"/>
      <c r="LGP754" s="462"/>
      <c r="LGQ754" s="462"/>
      <c r="LGR754" s="462"/>
      <c r="LGS754" s="462"/>
      <c r="LGT754" s="462"/>
      <c r="LGU754" s="462"/>
      <c r="LGV754" s="462"/>
      <c r="LGW754" s="462"/>
      <c r="LGX754" s="462"/>
      <c r="LGY754" s="462"/>
      <c r="LGZ754" s="462"/>
      <c r="LHA754" s="462"/>
      <c r="LHB754" s="462"/>
      <c r="LHC754" s="462"/>
      <c r="LHD754" s="462"/>
      <c r="LHE754" s="462"/>
      <c r="LHF754" s="462"/>
      <c r="LHG754" s="462"/>
      <c r="LHH754" s="462"/>
      <c r="LHI754" s="462"/>
      <c r="LHJ754" s="462"/>
      <c r="LHK754" s="462"/>
      <c r="LHL754" s="462"/>
      <c r="LHM754" s="462"/>
      <c r="LHN754" s="462"/>
      <c r="LHO754" s="462"/>
      <c r="LHP754" s="462"/>
      <c r="LHQ754" s="462"/>
      <c r="LHR754" s="462"/>
      <c r="LHS754" s="462"/>
      <c r="LHT754" s="462"/>
      <c r="LHU754" s="462"/>
      <c r="LHV754" s="462"/>
      <c r="LHW754" s="462"/>
      <c r="LHX754" s="462"/>
      <c r="LHY754" s="462"/>
      <c r="LHZ754" s="462"/>
      <c r="LIA754" s="462"/>
      <c r="LIB754" s="462"/>
      <c r="LIC754" s="462"/>
      <c r="LID754" s="462"/>
      <c r="LIE754" s="462"/>
      <c r="LIF754" s="462"/>
      <c r="LIG754" s="462"/>
      <c r="LIH754" s="462"/>
      <c r="LII754" s="462"/>
      <c r="LIJ754" s="462"/>
      <c r="LIK754" s="462"/>
      <c r="LIL754" s="462"/>
      <c r="LIM754" s="462"/>
      <c r="LIN754" s="462"/>
      <c r="LIO754" s="462"/>
      <c r="LIP754" s="462"/>
      <c r="LIQ754" s="462"/>
      <c r="LIR754" s="462"/>
      <c r="LIS754" s="462"/>
      <c r="LIT754" s="462"/>
      <c r="LIU754" s="462"/>
      <c r="LIV754" s="462"/>
      <c r="LIW754" s="462"/>
      <c r="LIX754" s="462"/>
      <c r="LIY754" s="462"/>
      <c r="LIZ754" s="462"/>
      <c r="LJA754" s="462"/>
      <c r="LJB754" s="462"/>
      <c r="LJC754" s="462"/>
      <c r="LJD754" s="462"/>
      <c r="LJE754" s="462"/>
      <c r="LJF754" s="462"/>
      <c r="LJG754" s="462"/>
      <c r="LJH754" s="462"/>
      <c r="LJI754" s="462"/>
      <c r="LJJ754" s="462"/>
      <c r="LJK754" s="462"/>
      <c r="LJL754" s="462"/>
      <c r="LJM754" s="462"/>
      <c r="LJN754" s="462"/>
      <c r="LJO754" s="462"/>
      <c r="LJP754" s="462"/>
      <c r="LJQ754" s="462"/>
      <c r="LJR754" s="462"/>
      <c r="LJS754" s="462"/>
      <c r="LJT754" s="462"/>
      <c r="LJU754" s="462"/>
      <c r="LJV754" s="462"/>
      <c r="LJW754" s="462"/>
      <c r="LJX754" s="462"/>
      <c r="LJY754" s="462"/>
      <c r="LJZ754" s="462"/>
      <c r="LKA754" s="462"/>
      <c r="LKB754" s="462"/>
      <c r="LKC754" s="462"/>
      <c r="LKD754" s="462"/>
      <c r="LKE754" s="462"/>
      <c r="LKF754" s="462"/>
      <c r="LKG754" s="462"/>
      <c r="LKH754" s="462"/>
      <c r="LKI754" s="462"/>
      <c r="LKJ754" s="462"/>
      <c r="LKK754" s="462"/>
      <c r="LKL754" s="462"/>
      <c r="LKM754" s="462"/>
      <c r="LKN754" s="462"/>
      <c r="LKO754" s="462"/>
      <c r="LKP754" s="462"/>
      <c r="LKQ754" s="462"/>
      <c r="LKR754" s="462"/>
      <c r="LKS754" s="462"/>
      <c r="LKT754" s="462"/>
      <c r="LKU754" s="462"/>
      <c r="LKV754" s="462"/>
      <c r="LKW754" s="462"/>
      <c r="LKX754" s="462"/>
      <c r="LKY754" s="462"/>
      <c r="LKZ754" s="462"/>
      <c r="LLA754" s="462"/>
      <c r="LLB754" s="462"/>
      <c r="LLC754" s="462"/>
      <c r="LLD754" s="462"/>
      <c r="LLE754" s="462"/>
      <c r="LLF754" s="462"/>
      <c r="LLG754" s="462"/>
      <c r="LLH754" s="462"/>
      <c r="LLI754" s="462"/>
      <c r="LLJ754" s="462"/>
      <c r="LLK754" s="462"/>
      <c r="LLL754" s="462"/>
      <c r="LLM754" s="462"/>
      <c r="LLN754" s="462"/>
      <c r="LLO754" s="462"/>
      <c r="LLP754" s="462"/>
      <c r="LLQ754" s="462"/>
      <c r="LLR754" s="462"/>
      <c r="LLS754" s="462"/>
      <c r="LLT754" s="462"/>
      <c r="LLU754" s="462"/>
      <c r="LLV754" s="462"/>
      <c r="LLW754" s="462"/>
      <c r="LLX754" s="462"/>
      <c r="LLY754" s="462"/>
      <c r="LLZ754" s="462"/>
      <c r="LMA754" s="462"/>
      <c r="LMB754" s="462"/>
      <c r="LMC754" s="462"/>
      <c r="LMD754" s="462"/>
      <c r="LME754" s="462"/>
      <c r="LMF754" s="462"/>
      <c r="LMG754" s="462"/>
      <c r="LMH754" s="462"/>
      <c r="LMI754" s="462"/>
      <c r="LMJ754" s="462"/>
      <c r="LMK754" s="462"/>
      <c r="LML754" s="462"/>
      <c r="LMM754" s="462"/>
      <c r="LMN754" s="462"/>
      <c r="LMO754" s="462"/>
      <c r="LMP754" s="462"/>
      <c r="LMQ754" s="462"/>
      <c r="LMR754" s="462"/>
      <c r="LMS754" s="462"/>
      <c r="LMT754" s="462"/>
      <c r="LMU754" s="462"/>
      <c r="LMV754" s="462"/>
      <c r="LMW754" s="462"/>
      <c r="LMX754" s="462"/>
      <c r="LMY754" s="462"/>
      <c r="LMZ754" s="462"/>
      <c r="LNA754" s="462"/>
      <c r="LNB754" s="462"/>
      <c r="LNC754" s="462"/>
      <c r="LND754" s="462"/>
      <c r="LNE754" s="462"/>
      <c r="LNF754" s="462"/>
      <c r="LNG754" s="462"/>
      <c r="LNH754" s="462"/>
      <c r="LNI754" s="462"/>
      <c r="LNJ754" s="462"/>
      <c r="LNK754" s="462"/>
      <c r="LNL754" s="462"/>
      <c r="LNM754" s="462"/>
      <c r="LNN754" s="462"/>
      <c r="LNO754" s="462"/>
      <c r="LNP754" s="462"/>
      <c r="LNQ754" s="462"/>
      <c r="LNR754" s="462"/>
      <c r="LNS754" s="462"/>
      <c r="LNT754" s="462"/>
      <c r="LNU754" s="462"/>
      <c r="LNV754" s="462"/>
      <c r="LNW754" s="462"/>
      <c r="LNX754" s="462"/>
      <c r="LNY754" s="462"/>
      <c r="LNZ754" s="462"/>
      <c r="LOA754" s="462"/>
      <c r="LOB754" s="462"/>
      <c r="LOC754" s="462"/>
      <c r="LOD754" s="462"/>
      <c r="LOE754" s="462"/>
      <c r="LOF754" s="462"/>
      <c r="LOG754" s="462"/>
      <c r="LOH754" s="462"/>
      <c r="LOI754" s="462"/>
      <c r="LOJ754" s="462"/>
      <c r="LOK754" s="462"/>
      <c r="LOL754" s="462"/>
      <c r="LOM754" s="462"/>
      <c r="LON754" s="462"/>
      <c r="LOO754" s="462"/>
      <c r="LOP754" s="462"/>
      <c r="LOQ754" s="462"/>
      <c r="LOR754" s="462"/>
      <c r="LOS754" s="462"/>
      <c r="LOT754" s="462"/>
      <c r="LOU754" s="462"/>
      <c r="LOV754" s="462"/>
      <c r="LOW754" s="462"/>
      <c r="LOX754" s="462"/>
      <c r="LOY754" s="462"/>
      <c r="LOZ754" s="462"/>
      <c r="LPA754" s="462"/>
      <c r="LPB754" s="462"/>
      <c r="LPC754" s="462"/>
      <c r="LPD754" s="462"/>
      <c r="LPE754" s="462"/>
      <c r="LPF754" s="462"/>
      <c r="LPG754" s="462"/>
      <c r="LPH754" s="462"/>
      <c r="LPI754" s="462"/>
      <c r="LPJ754" s="462"/>
      <c r="LPK754" s="462"/>
      <c r="LPL754" s="462"/>
      <c r="LPM754" s="462"/>
      <c r="LPN754" s="462"/>
      <c r="LPO754" s="462"/>
      <c r="LPP754" s="462"/>
      <c r="LPQ754" s="462"/>
      <c r="LPR754" s="462"/>
      <c r="LPS754" s="462"/>
      <c r="LPT754" s="462"/>
      <c r="LPU754" s="462"/>
      <c r="LPV754" s="462"/>
      <c r="LPW754" s="462"/>
      <c r="LPX754" s="462"/>
      <c r="LPY754" s="462"/>
      <c r="LPZ754" s="462"/>
      <c r="LQA754" s="462"/>
      <c r="LQB754" s="462"/>
      <c r="LQC754" s="462"/>
      <c r="LQD754" s="462"/>
      <c r="LQE754" s="462"/>
      <c r="LQF754" s="462"/>
      <c r="LQG754" s="462"/>
      <c r="LQH754" s="462"/>
      <c r="LQI754" s="462"/>
      <c r="LQJ754" s="462"/>
      <c r="LQK754" s="462"/>
      <c r="LQL754" s="462"/>
      <c r="LQM754" s="462"/>
      <c r="LQN754" s="462"/>
      <c r="LQO754" s="462"/>
      <c r="LQP754" s="462"/>
      <c r="LQQ754" s="462"/>
      <c r="LQR754" s="462"/>
      <c r="LQS754" s="462"/>
      <c r="LQT754" s="462"/>
      <c r="LQU754" s="462"/>
      <c r="LQV754" s="462"/>
      <c r="LQW754" s="462"/>
      <c r="LQX754" s="462"/>
      <c r="LQY754" s="462"/>
      <c r="LQZ754" s="462"/>
      <c r="LRA754" s="462"/>
      <c r="LRB754" s="462"/>
      <c r="LRC754" s="462"/>
      <c r="LRD754" s="462"/>
      <c r="LRE754" s="462"/>
      <c r="LRF754" s="462"/>
      <c r="LRG754" s="462"/>
      <c r="LRH754" s="462"/>
      <c r="LRI754" s="462"/>
      <c r="LRJ754" s="462"/>
      <c r="LRK754" s="462"/>
      <c r="LRL754" s="462"/>
      <c r="LRM754" s="462"/>
      <c r="LRN754" s="462"/>
      <c r="LRO754" s="462"/>
      <c r="LRP754" s="462"/>
      <c r="LRQ754" s="462"/>
      <c r="LRR754" s="462"/>
      <c r="LRS754" s="462"/>
      <c r="LRT754" s="462"/>
      <c r="LRU754" s="462"/>
      <c r="LRV754" s="462"/>
      <c r="LRW754" s="462"/>
      <c r="LRX754" s="462"/>
      <c r="LRY754" s="462"/>
      <c r="LRZ754" s="462"/>
      <c r="LSA754" s="462"/>
      <c r="LSB754" s="462"/>
      <c r="LSC754" s="462"/>
      <c r="LSD754" s="462"/>
      <c r="LSE754" s="462"/>
      <c r="LSF754" s="462"/>
      <c r="LSG754" s="462"/>
      <c r="LSH754" s="462"/>
      <c r="LSI754" s="462"/>
      <c r="LSJ754" s="462"/>
      <c r="LSK754" s="462"/>
      <c r="LSL754" s="462"/>
      <c r="LSM754" s="462"/>
      <c r="LSN754" s="462"/>
      <c r="LSO754" s="462"/>
      <c r="LSP754" s="462"/>
      <c r="LSQ754" s="462"/>
      <c r="LSR754" s="462"/>
      <c r="LSS754" s="462"/>
      <c r="LST754" s="462"/>
      <c r="LSU754" s="462"/>
      <c r="LSV754" s="462"/>
      <c r="LSW754" s="462"/>
      <c r="LSX754" s="462"/>
      <c r="LSY754" s="462"/>
      <c r="LSZ754" s="462"/>
      <c r="LTA754" s="462"/>
      <c r="LTB754" s="462"/>
      <c r="LTC754" s="462"/>
      <c r="LTD754" s="462"/>
      <c r="LTE754" s="462"/>
      <c r="LTF754" s="462"/>
      <c r="LTG754" s="462"/>
      <c r="LTH754" s="462"/>
      <c r="LTI754" s="462"/>
      <c r="LTJ754" s="462"/>
      <c r="LTK754" s="462"/>
      <c r="LTL754" s="462"/>
      <c r="LTM754" s="462"/>
      <c r="LTN754" s="462"/>
      <c r="LTO754" s="462"/>
      <c r="LTP754" s="462"/>
      <c r="LTQ754" s="462"/>
      <c r="LTR754" s="462"/>
      <c r="LTS754" s="462"/>
      <c r="LTT754" s="462"/>
      <c r="LTU754" s="462"/>
      <c r="LTV754" s="462"/>
      <c r="LTW754" s="462"/>
      <c r="LTX754" s="462"/>
      <c r="LTY754" s="462"/>
      <c r="LTZ754" s="462"/>
      <c r="LUA754" s="462"/>
      <c r="LUB754" s="462"/>
      <c r="LUC754" s="462"/>
      <c r="LUD754" s="462"/>
      <c r="LUE754" s="462"/>
      <c r="LUF754" s="462"/>
      <c r="LUG754" s="462"/>
      <c r="LUH754" s="462"/>
      <c r="LUI754" s="462"/>
      <c r="LUJ754" s="462"/>
      <c r="LUK754" s="462"/>
      <c r="LUL754" s="462"/>
      <c r="LUM754" s="462"/>
      <c r="LUN754" s="462"/>
      <c r="LUO754" s="462"/>
      <c r="LUP754" s="462"/>
      <c r="LUQ754" s="462"/>
      <c r="LUR754" s="462"/>
      <c r="LUS754" s="462"/>
      <c r="LUT754" s="462"/>
      <c r="LUU754" s="462"/>
      <c r="LUV754" s="462"/>
      <c r="LUW754" s="462"/>
      <c r="LUX754" s="462"/>
      <c r="LUY754" s="462"/>
      <c r="LUZ754" s="462"/>
      <c r="LVA754" s="462"/>
      <c r="LVB754" s="462"/>
      <c r="LVC754" s="462"/>
      <c r="LVD754" s="462"/>
      <c r="LVE754" s="462"/>
      <c r="LVF754" s="462"/>
      <c r="LVG754" s="462"/>
      <c r="LVH754" s="462"/>
      <c r="LVI754" s="462"/>
      <c r="LVJ754" s="462"/>
      <c r="LVK754" s="462"/>
      <c r="LVL754" s="462"/>
      <c r="LVM754" s="462"/>
      <c r="LVN754" s="462"/>
      <c r="LVO754" s="462"/>
      <c r="LVP754" s="462"/>
      <c r="LVQ754" s="462"/>
      <c r="LVR754" s="462"/>
      <c r="LVS754" s="462"/>
      <c r="LVT754" s="462"/>
      <c r="LVU754" s="462"/>
      <c r="LVV754" s="462"/>
      <c r="LVW754" s="462"/>
      <c r="LVX754" s="462"/>
      <c r="LVY754" s="462"/>
      <c r="LVZ754" s="462"/>
      <c r="LWA754" s="462"/>
      <c r="LWB754" s="462"/>
      <c r="LWC754" s="462"/>
      <c r="LWD754" s="462"/>
      <c r="LWE754" s="462"/>
      <c r="LWF754" s="462"/>
      <c r="LWG754" s="462"/>
      <c r="LWH754" s="462"/>
      <c r="LWI754" s="462"/>
      <c r="LWJ754" s="462"/>
      <c r="LWK754" s="462"/>
      <c r="LWL754" s="462"/>
      <c r="LWM754" s="462"/>
      <c r="LWN754" s="462"/>
      <c r="LWO754" s="462"/>
      <c r="LWP754" s="462"/>
      <c r="LWQ754" s="462"/>
      <c r="LWR754" s="462"/>
      <c r="LWS754" s="462"/>
      <c r="LWT754" s="462"/>
      <c r="LWU754" s="462"/>
      <c r="LWV754" s="462"/>
      <c r="LWW754" s="462"/>
      <c r="LWX754" s="462"/>
      <c r="LWY754" s="462"/>
      <c r="LWZ754" s="462"/>
      <c r="LXA754" s="462"/>
      <c r="LXB754" s="462"/>
      <c r="LXC754" s="462"/>
      <c r="LXD754" s="462"/>
      <c r="LXE754" s="462"/>
      <c r="LXF754" s="462"/>
      <c r="LXG754" s="462"/>
      <c r="LXH754" s="462"/>
      <c r="LXI754" s="462"/>
      <c r="LXJ754" s="462"/>
      <c r="LXK754" s="462"/>
      <c r="LXL754" s="462"/>
      <c r="LXM754" s="462"/>
      <c r="LXN754" s="462"/>
      <c r="LXO754" s="462"/>
      <c r="LXP754" s="462"/>
      <c r="LXQ754" s="462"/>
      <c r="LXR754" s="462"/>
      <c r="LXS754" s="462"/>
      <c r="LXT754" s="462"/>
      <c r="LXU754" s="462"/>
      <c r="LXV754" s="462"/>
      <c r="LXW754" s="462"/>
      <c r="LXX754" s="462"/>
      <c r="LXY754" s="462"/>
      <c r="LXZ754" s="462"/>
      <c r="LYA754" s="462"/>
      <c r="LYB754" s="462"/>
      <c r="LYC754" s="462"/>
      <c r="LYD754" s="462"/>
      <c r="LYE754" s="462"/>
      <c r="LYF754" s="462"/>
      <c r="LYG754" s="462"/>
      <c r="LYH754" s="462"/>
      <c r="LYI754" s="462"/>
      <c r="LYJ754" s="462"/>
      <c r="LYK754" s="462"/>
      <c r="LYL754" s="462"/>
      <c r="LYM754" s="462"/>
      <c r="LYN754" s="462"/>
      <c r="LYO754" s="462"/>
      <c r="LYP754" s="462"/>
      <c r="LYQ754" s="462"/>
      <c r="LYR754" s="462"/>
      <c r="LYS754" s="462"/>
      <c r="LYT754" s="462"/>
      <c r="LYU754" s="462"/>
      <c r="LYV754" s="462"/>
      <c r="LYW754" s="462"/>
      <c r="LYX754" s="462"/>
      <c r="LYY754" s="462"/>
      <c r="LYZ754" s="462"/>
      <c r="LZA754" s="462"/>
      <c r="LZB754" s="462"/>
      <c r="LZC754" s="462"/>
      <c r="LZD754" s="462"/>
      <c r="LZE754" s="462"/>
      <c r="LZF754" s="462"/>
      <c r="LZG754" s="462"/>
      <c r="LZH754" s="462"/>
      <c r="LZI754" s="462"/>
      <c r="LZJ754" s="462"/>
      <c r="LZK754" s="462"/>
      <c r="LZL754" s="462"/>
      <c r="LZM754" s="462"/>
      <c r="LZN754" s="462"/>
      <c r="LZO754" s="462"/>
      <c r="LZP754" s="462"/>
      <c r="LZQ754" s="462"/>
      <c r="LZR754" s="462"/>
      <c r="LZS754" s="462"/>
      <c r="LZT754" s="462"/>
      <c r="LZU754" s="462"/>
      <c r="LZV754" s="462"/>
      <c r="LZW754" s="462"/>
      <c r="LZX754" s="462"/>
      <c r="LZY754" s="462"/>
      <c r="LZZ754" s="462"/>
      <c r="MAA754" s="462"/>
      <c r="MAB754" s="462"/>
      <c r="MAC754" s="462"/>
      <c r="MAD754" s="462"/>
      <c r="MAE754" s="462"/>
      <c r="MAF754" s="462"/>
      <c r="MAG754" s="462"/>
      <c r="MAH754" s="462"/>
      <c r="MAI754" s="462"/>
      <c r="MAJ754" s="462"/>
      <c r="MAK754" s="462"/>
      <c r="MAL754" s="462"/>
      <c r="MAM754" s="462"/>
      <c r="MAN754" s="462"/>
      <c r="MAO754" s="462"/>
      <c r="MAP754" s="462"/>
      <c r="MAQ754" s="462"/>
      <c r="MAR754" s="462"/>
      <c r="MAS754" s="462"/>
      <c r="MAT754" s="462"/>
      <c r="MAU754" s="462"/>
      <c r="MAV754" s="462"/>
      <c r="MAW754" s="462"/>
      <c r="MAX754" s="462"/>
      <c r="MAY754" s="462"/>
      <c r="MAZ754" s="462"/>
      <c r="MBA754" s="462"/>
      <c r="MBB754" s="462"/>
      <c r="MBC754" s="462"/>
      <c r="MBD754" s="462"/>
      <c r="MBE754" s="462"/>
      <c r="MBF754" s="462"/>
      <c r="MBG754" s="462"/>
      <c r="MBH754" s="462"/>
      <c r="MBI754" s="462"/>
      <c r="MBJ754" s="462"/>
      <c r="MBK754" s="462"/>
      <c r="MBL754" s="462"/>
      <c r="MBM754" s="462"/>
      <c r="MBN754" s="462"/>
      <c r="MBO754" s="462"/>
      <c r="MBP754" s="462"/>
      <c r="MBQ754" s="462"/>
      <c r="MBR754" s="462"/>
      <c r="MBS754" s="462"/>
      <c r="MBT754" s="462"/>
      <c r="MBU754" s="462"/>
      <c r="MBV754" s="462"/>
      <c r="MBW754" s="462"/>
      <c r="MBX754" s="462"/>
      <c r="MBY754" s="462"/>
      <c r="MBZ754" s="462"/>
      <c r="MCA754" s="462"/>
      <c r="MCB754" s="462"/>
      <c r="MCC754" s="462"/>
      <c r="MCD754" s="462"/>
      <c r="MCE754" s="462"/>
      <c r="MCF754" s="462"/>
      <c r="MCG754" s="462"/>
      <c r="MCH754" s="462"/>
      <c r="MCI754" s="462"/>
      <c r="MCJ754" s="462"/>
      <c r="MCK754" s="462"/>
      <c r="MCL754" s="462"/>
      <c r="MCM754" s="462"/>
      <c r="MCN754" s="462"/>
      <c r="MCO754" s="462"/>
      <c r="MCP754" s="462"/>
      <c r="MCQ754" s="462"/>
      <c r="MCR754" s="462"/>
      <c r="MCS754" s="462"/>
      <c r="MCT754" s="462"/>
      <c r="MCU754" s="462"/>
      <c r="MCV754" s="462"/>
      <c r="MCW754" s="462"/>
      <c r="MCX754" s="462"/>
      <c r="MCY754" s="462"/>
      <c r="MCZ754" s="462"/>
      <c r="MDA754" s="462"/>
      <c r="MDB754" s="462"/>
      <c r="MDC754" s="462"/>
      <c r="MDD754" s="462"/>
      <c r="MDE754" s="462"/>
      <c r="MDF754" s="462"/>
      <c r="MDG754" s="462"/>
      <c r="MDH754" s="462"/>
      <c r="MDI754" s="462"/>
      <c r="MDJ754" s="462"/>
      <c r="MDK754" s="462"/>
      <c r="MDL754" s="462"/>
      <c r="MDM754" s="462"/>
      <c r="MDN754" s="462"/>
      <c r="MDO754" s="462"/>
      <c r="MDP754" s="462"/>
      <c r="MDQ754" s="462"/>
      <c r="MDR754" s="462"/>
      <c r="MDS754" s="462"/>
      <c r="MDT754" s="462"/>
      <c r="MDU754" s="462"/>
      <c r="MDV754" s="462"/>
      <c r="MDW754" s="462"/>
      <c r="MDX754" s="462"/>
      <c r="MDY754" s="462"/>
      <c r="MDZ754" s="462"/>
      <c r="MEA754" s="462"/>
      <c r="MEB754" s="462"/>
      <c r="MEC754" s="462"/>
      <c r="MED754" s="462"/>
      <c r="MEE754" s="462"/>
      <c r="MEF754" s="462"/>
      <c r="MEG754" s="462"/>
      <c r="MEH754" s="462"/>
      <c r="MEI754" s="462"/>
      <c r="MEJ754" s="462"/>
      <c r="MEK754" s="462"/>
      <c r="MEL754" s="462"/>
      <c r="MEM754" s="462"/>
      <c r="MEN754" s="462"/>
      <c r="MEO754" s="462"/>
      <c r="MEP754" s="462"/>
      <c r="MEQ754" s="462"/>
      <c r="MER754" s="462"/>
      <c r="MES754" s="462"/>
      <c r="MET754" s="462"/>
      <c r="MEU754" s="462"/>
      <c r="MEV754" s="462"/>
      <c r="MEW754" s="462"/>
      <c r="MEX754" s="462"/>
      <c r="MEY754" s="462"/>
      <c r="MEZ754" s="462"/>
      <c r="MFA754" s="462"/>
      <c r="MFB754" s="462"/>
      <c r="MFC754" s="462"/>
      <c r="MFD754" s="462"/>
      <c r="MFE754" s="462"/>
      <c r="MFF754" s="462"/>
      <c r="MFG754" s="462"/>
      <c r="MFH754" s="462"/>
      <c r="MFI754" s="462"/>
      <c r="MFJ754" s="462"/>
      <c r="MFK754" s="462"/>
      <c r="MFL754" s="462"/>
      <c r="MFM754" s="462"/>
      <c r="MFN754" s="462"/>
      <c r="MFO754" s="462"/>
      <c r="MFP754" s="462"/>
      <c r="MFQ754" s="462"/>
      <c r="MFR754" s="462"/>
      <c r="MFS754" s="462"/>
      <c r="MFT754" s="462"/>
      <c r="MFU754" s="462"/>
      <c r="MFV754" s="462"/>
      <c r="MFW754" s="462"/>
      <c r="MFX754" s="462"/>
      <c r="MFY754" s="462"/>
      <c r="MFZ754" s="462"/>
      <c r="MGA754" s="462"/>
      <c r="MGB754" s="462"/>
      <c r="MGC754" s="462"/>
      <c r="MGD754" s="462"/>
      <c r="MGE754" s="462"/>
      <c r="MGF754" s="462"/>
      <c r="MGG754" s="462"/>
      <c r="MGH754" s="462"/>
      <c r="MGI754" s="462"/>
      <c r="MGJ754" s="462"/>
      <c r="MGK754" s="462"/>
      <c r="MGL754" s="462"/>
      <c r="MGM754" s="462"/>
      <c r="MGN754" s="462"/>
      <c r="MGO754" s="462"/>
      <c r="MGP754" s="462"/>
      <c r="MGQ754" s="462"/>
      <c r="MGR754" s="462"/>
      <c r="MGS754" s="462"/>
      <c r="MGT754" s="462"/>
      <c r="MGU754" s="462"/>
      <c r="MGV754" s="462"/>
      <c r="MGW754" s="462"/>
      <c r="MGX754" s="462"/>
      <c r="MGY754" s="462"/>
      <c r="MGZ754" s="462"/>
      <c r="MHA754" s="462"/>
      <c r="MHB754" s="462"/>
      <c r="MHC754" s="462"/>
      <c r="MHD754" s="462"/>
      <c r="MHE754" s="462"/>
      <c r="MHF754" s="462"/>
      <c r="MHG754" s="462"/>
      <c r="MHH754" s="462"/>
      <c r="MHI754" s="462"/>
      <c r="MHJ754" s="462"/>
      <c r="MHK754" s="462"/>
      <c r="MHL754" s="462"/>
      <c r="MHM754" s="462"/>
      <c r="MHN754" s="462"/>
      <c r="MHO754" s="462"/>
      <c r="MHP754" s="462"/>
      <c r="MHQ754" s="462"/>
      <c r="MHR754" s="462"/>
      <c r="MHS754" s="462"/>
      <c r="MHT754" s="462"/>
      <c r="MHU754" s="462"/>
      <c r="MHV754" s="462"/>
      <c r="MHW754" s="462"/>
      <c r="MHX754" s="462"/>
      <c r="MHY754" s="462"/>
      <c r="MHZ754" s="462"/>
      <c r="MIA754" s="462"/>
      <c r="MIB754" s="462"/>
      <c r="MIC754" s="462"/>
      <c r="MID754" s="462"/>
      <c r="MIE754" s="462"/>
      <c r="MIF754" s="462"/>
      <c r="MIG754" s="462"/>
      <c r="MIH754" s="462"/>
      <c r="MII754" s="462"/>
      <c r="MIJ754" s="462"/>
      <c r="MIK754" s="462"/>
      <c r="MIL754" s="462"/>
      <c r="MIM754" s="462"/>
      <c r="MIN754" s="462"/>
      <c r="MIO754" s="462"/>
      <c r="MIP754" s="462"/>
      <c r="MIQ754" s="462"/>
      <c r="MIR754" s="462"/>
      <c r="MIS754" s="462"/>
      <c r="MIT754" s="462"/>
      <c r="MIU754" s="462"/>
      <c r="MIV754" s="462"/>
      <c r="MIW754" s="462"/>
      <c r="MIX754" s="462"/>
      <c r="MIY754" s="462"/>
      <c r="MIZ754" s="462"/>
      <c r="MJA754" s="462"/>
      <c r="MJB754" s="462"/>
      <c r="MJC754" s="462"/>
      <c r="MJD754" s="462"/>
      <c r="MJE754" s="462"/>
      <c r="MJF754" s="462"/>
      <c r="MJG754" s="462"/>
      <c r="MJH754" s="462"/>
      <c r="MJI754" s="462"/>
      <c r="MJJ754" s="462"/>
      <c r="MJK754" s="462"/>
      <c r="MJL754" s="462"/>
      <c r="MJM754" s="462"/>
      <c r="MJN754" s="462"/>
      <c r="MJO754" s="462"/>
      <c r="MJP754" s="462"/>
      <c r="MJQ754" s="462"/>
      <c r="MJR754" s="462"/>
      <c r="MJS754" s="462"/>
      <c r="MJT754" s="462"/>
      <c r="MJU754" s="462"/>
      <c r="MJV754" s="462"/>
      <c r="MJW754" s="462"/>
      <c r="MJX754" s="462"/>
      <c r="MJY754" s="462"/>
      <c r="MJZ754" s="462"/>
      <c r="MKA754" s="462"/>
      <c r="MKB754" s="462"/>
      <c r="MKC754" s="462"/>
      <c r="MKD754" s="462"/>
      <c r="MKE754" s="462"/>
      <c r="MKF754" s="462"/>
      <c r="MKG754" s="462"/>
      <c r="MKH754" s="462"/>
      <c r="MKI754" s="462"/>
      <c r="MKJ754" s="462"/>
      <c r="MKK754" s="462"/>
      <c r="MKL754" s="462"/>
      <c r="MKM754" s="462"/>
      <c r="MKN754" s="462"/>
      <c r="MKO754" s="462"/>
      <c r="MKP754" s="462"/>
      <c r="MKQ754" s="462"/>
      <c r="MKR754" s="462"/>
      <c r="MKS754" s="462"/>
      <c r="MKT754" s="462"/>
      <c r="MKU754" s="462"/>
      <c r="MKV754" s="462"/>
      <c r="MKW754" s="462"/>
      <c r="MKX754" s="462"/>
      <c r="MKY754" s="462"/>
      <c r="MKZ754" s="462"/>
      <c r="MLA754" s="462"/>
      <c r="MLB754" s="462"/>
      <c r="MLC754" s="462"/>
      <c r="MLD754" s="462"/>
      <c r="MLE754" s="462"/>
      <c r="MLF754" s="462"/>
      <c r="MLG754" s="462"/>
      <c r="MLH754" s="462"/>
      <c r="MLI754" s="462"/>
      <c r="MLJ754" s="462"/>
      <c r="MLK754" s="462"/>
      <c r="MLL754" s="462"/>
      <c r="MLM754" s="462"/>
      <c r="MLN754" s="462"/>
      <c r="MLO754" s="462"/>
      <c r="MLP754" s="462"/>
      <c r="MLQ754" s="462"/>
      <c r="MLR754" s="462"/>
      <c r="MLS754" s="462"/>
      <c r="MLT754" s="462"/>
      <c r="MLU754" s="462"/>
      <c r="MLV754" s="462"/>
      <c r="MLW754" s="462"/>
      <c r="MLX754" s="462"/>
      <c r="MLY754" s="462"/>
      <c r="MLZ754" s="462"/>
      <c r="MMA754" s="462"/>
      <c r="MMB754" s="462"/>
      <c r="MMC754" s="462"/>
      <c r="MMD754" s="462"/>
      <c r="MME754" s="462"/>
      <c r="MMF754" s="462"/>
      <c r="MMG754" s="462"/>
      <c r="MMH754" s="462"/>
      <c r="MMI754" s="462"/>
      <c r="MMJ754" s="462"/>
      <c r="MMK754" s="462"/>
      <c r="MML754" s="462"/>
      <c r="MMM754" s="462"/>
      <c r="MMN754" s="462"/>
      <c r="MMO754" s="462"/>
      <c r="MMP754" s="462"/>
      <c r="MMQ754" s="462"/>
      <c r="MMR754" s="462"/>
      <c r="MMS754" s="462"/>
      <c r="MMT754" s="462"/>
      <c r="MMU754" s="462"/>
      <c r="MMV754" s="462"/>
      <c r="MMW754" s="462"/>
      <c r="MMX754" s="462"/>
      <c r="MMY754" s="462"/>
      <c r="MMZ754" s="462"/>
      <c r="MNA754" s="462"/>
      <c r="MNB754" s="462"/>
      <c r="MNC754" s="462"/>
      <c r="MND754" s="462"/>
      <c r="MNE754" s="462"/>
      <c r="MNF754" s="462"/>
      <c r="MNG754" s="462"/>
      <c r="MNH754" s="462"/>
      <c r="MNI754" s="462"/>
      <c r="MNJ754" s="462"/>
      <c r="MNK754" s="462"/>
      <c r="MNL754" s="462"/>
      <c r="MNM754" s="462"/>
      <c r="MNN754" s="462"/>
      <c r="MNO754" s="462"/>
      <c r="MNP754" s="462"/>
      <c r="MNQ754" s="462"/>
      <c r="MNR754" s="462"/>
      <c r="MNS754" s="462"/>
      <c r="MNT754" s="462"/>
      <c r="MNU754" s="462"/>
      <c r="MNV754" s="462"/>
      <c r="MNW754" s="462"/>
      <c r="MNX754" s="462"/>
      <c r="MNY754" s="462"/>
      <c r="MNZ754" s="462"/>
      <c r="MOA754" s="462"/>
      <c r="MOB754" s="462"/>
      <c r="MOC754" s="462"/>
      <c r="MOD754" s="462"/>
      <c r="MOE754" s="462"/>
      <c r="MOF754" s="462"/>
      <c r="MOG754" s="462"/>
      <c r="MOH754" s="462"/>
      <c r="MOI754" s="462"/>
      <c r="MOJ754" s="462"/>
      <c r="MOK754" s="462"/>
      <c r="MOL754" s="462"/>
      <c r="MOM754" s="462"/>
      <c r="MON754" s="462"/>
      <c r="MOO754" s="462"/>
      <c r="MOP754" s="462"/>
      <c r="MOQ754" s="462"/>
      <c r="MOR754" s="462"/>
      <c r="MOS754" s="462"/>
      <c r="MOT754" s="462"/>
      <c r="MOU754" s="462"/>
      <c r="MOV754" s="462"/>
      <c r="MOW754" s="462"/>
      <c r="MOX754" s="462"/>
      <c r="MOY754" s="462"/>
      <c r="MOZ754" s="462"/>
      <c r="MPA754" s="462"/>
      <c r="MPB754" s="462"/>
      <c r="MPC754" s="462"/>
      <c r="MPD754" s="462"/>
      <c r="MPE754" s="462"/>
      <c r="MPF754" s="462"/>
      <c r="MPG754" s="462"/>
      <c r="MPH754" s="462"/>
      <c r="MPI754" s="462"/>
      <c r="MPJ754" s="462"/>
      <c r="MPK754" s="462"/>
      <c r="MPL754" s="462"/>
      <c r="MPM754" s="462"/>
      <c r="MPN754" s="462"/>
      <c r="MPO754" s="462"/>
      <c r="MPP754" s="462"/>
      <c r="MPQ754" s="462"/>
      <c r="MPR754" s="462"/>
      <c r="MPS754" s="462"/>
      <c r="MPT754" s="462"/>
      <c r="MPU754" s="462"/>
      <c r="MPV754" s="462"/>
      <c r="MPW754" s="462"/>
      <c r="MPX754" s="462"/>
      <c r="MPY754" s="462"/>
      <c r="MPZ754" s="462"/>
      <c r="MQA754" s="462"/>
      <c r="MQB754" s="462"/>
      <c r="MQC754" s="462"/>
      <c r="MQD754" s="462"/>
      <c r="MQE754" s="462"/>
      <c r="MQF754" s="462"/>
      <c r="MQG754" s="462"/>
      <c r="MQH754" s="462"/>
      <c r="MQI754" s="462"/>
      <c r="MQJ754" s="462"/>
      <c r="MQK754" s="462"/>
      <c r="MQL754" s="462"/>
      <c r="MQM754" s="462"/>
      <c r="MQN754" s="462"/>
      <c r="MQO754" s="462"/>
      <c r="MQP754" s="462"/>
      <c r="MQQ754" s="462"/>
      <c r="MQR754" s="462"/>
      <c r="MQS754" s="462"/>
      <c r="MQT754" s="462"/>
      <c r="MQU754" s="462"/>
      <c r="MQV754" s="462"/>
      <c r="MQW754" s="462"/>
      <c r="MQX754" s="462"/>
      <c r="MQY754" s="462"/>
      <c r="MQZ754" s="462"/>
      <c r="MRA754" s="462"/>
      <c r="MRB754" s="462"/>
      <c r="MRC754" s="462"/>
      <c r="MRD754" s="462"/>
      <c r="MRE754" s="462"/>
      <c r="MRF754" s="462"/>
      <c r="MRG754" s="462"/>
      <c r="MRH754" s="462"/>
      <c r="MRI754" s="462"/>
      <c r="MRJ754" s="462"/>
      <c r="MRK754" s="462"/>
      <c r="MRL754" s="462"/>
      <c r="MRM754" s="462"/>
      <c r="MRN754" s="462"/>
      <c r="MRO754" s="462"/>
      <c r="MRP754" s="462"/>
      <c r="MRQ754" s="462"/>
      <c r="MRR754" s="462"/>
      <c r="MRS754" s="462"/>
      <c r="MRT754" s="462"/>
      <c r="MRU754" s="462"/>
      <c r="MRV754" s="462"/>
      <c r="MRW754" s="462"/>
      <c r="MRX754" s="462"/>
      <c r="MRY754" s="462"/>
      <c r="MRZ754" s="462"/>
      <c r="MSA754" s="462"/>
      <c r="MSB754" s="462"/>
      <c r="MSC754" s="462"/>
      <c r="MSD754" s="462"/>
      <c r="MSE754" s="462"/>
      <c r="MSF754" s="462"/>
      <c r="MSG754" s="462"/>
      <c r="MSH754" s="462"/>
      <c r="MSI754" s="462"/>
      <c r="MSJ754" s="462"/>
      <c r="MSK754" s="462"/>
      <c r="MSL754" s="462"/>
      <c r="MSM754" s="462"/>
      <c r="MSN754" s="462"/>
      <c r="MSO754" s="462"/>
      <c r="MSP754" s="462"/>
      <c r="MSQ754" s="462"/>
      <c r="MSR754" s="462"/>
      <c r="MSS754" s="462"/>
      <c r="MST754" s="462"/>
      <c r="MSU754" s="462"/>
      <c r="MSV754" s="462"/>
      <c r="MSW754" s="462"/>
      <c r="MSX754" s="462"/>
      <c r="MSY754" s="462"/>
      <c r="MSZ754" s="462"/>
      <c r="MTA754" s="462"/>
      <c r="MTB754" s="462"/>
      <c r="MTC754" s="462"/>
      <c r="MTD754" s="462"/>
      <c r="MTE754" s="462"/>
      <c r="MTF754" s="462"/>
      <c r="MTG754" s="462"/>
      <c r="MTH754" s="462"/>
      <c r="MTI754" s="462"/>
      <c r="MTJ754" s="462"/>
      <c r="MTK754" s="462"/>
      <c r="MTL754" s="462"/>
      <c r="MTM754" s="462"/>
      <c r="MTN754" s="462"/>
      <c r="MTO754" s="462"/>
      <c r="MTP754" s="462"/>
      <c r="MTQ754" s="462"/>
      <c r="MTR754" s="462"/>
      <c r="MTS754" s="462"/>
      <c r="MTT754" s="462"/>
      <c r="MTU754" s="462"/>
      <c r="MTV754" s="462"/>
      <c r="MTW754" s="462"/>
      <c r="MTX754" s="462"/>
      <c r="MTY754" s="462"/>
      <c r="MTZ754" s="462"/>
      <c r="MUA754" s="462"/>
      <c r="MUB754" s="462"/>
      <c r="MUC754" s="462"/>
      <c r="MUD754" s="462"/>
      <c r="MUE754" s="462"/>
      <c r="MUF754" s="462"/>
      <c r="MUG754" s="462"/>
      <c r="MUH754" s="462"/>
      <c r="MUI754" s="462"/>
      <c r="MUJ754" s="462"/>
      <c r="MUK754" s="462"/>
      <c r="MUL754" s="462"/>
      <c r="MUM754" s="462"/>
      <c r="MUN754" s="462"/>
      <c r="MUO754" s="462"/>
      <c r="MUP754" s="462"/>
      <c r="MUQ754" s="462"/>
      <c r="MUR754" s="462"/>
      <c r="MUS754" s="462"/>
      <c r="MUT754" s="462"/>
      <c r="MUU754" s="462"/>
      <c r="MUV754" s="462"/>
      <c r="MUW754" s="462"/>
      <c r="MUX754" s="462"/>
      <c r="MUY754" s="462"/>
      <c r="MUZ754" s="462"/>
      <c r="MVA754" s="462"/>
      <c r="MVB754" s="462"/>
      <c r="MVC754" s="462"/>
      <c r="MVD754" s="462"/>
      <c r="MVE754" s="462"/>
      <c r="MVF754" s="462"/>
      <c r="MVG754" s="462"/>
      <c r="MVH754" s="462"/>
      <c r="MVI754" s="462"/>
      <c r="MVJ754" s="462"/>
      <c r="MVK754" s="462"/>
      <c r="MVL754" s="462"/>
      <c r="MVM754" s="462"/>
      <c r="MVN754" s="462"/>
      <c r="MVO754" s="462"/>
      <c r="MVP754" s="462"/>
      <c r="MVQ754" s="462"/>
      <c r="MVR754" s="462"/>
      <c r="MVS754" s="462"/>
      <c r="MVT754" s="462"/>
      <c r="MVU754" s="462"/>
      <c r="MVV754" s="462"/>
      <c r="MVW754" s="462"/>
      <c r="MVX754" s="462"/>
      <c r="MVY754" s="462"/>
      <c r="MVZ754" s="462"/>
      <c r="MWA754" s="462"/>
      <c r="MWB754" s="462"/>
      <c r="MWC754" s="462"/>
      <c r="MWD754" s="462"/>
      <c r="MWE754" s="462"/>
      <c r="MWF754" s="462"/>
      <c r="MWG754" s="462"/>
      <c r="MWH754" s="462"/>
      <c r="MWI754" s="462"/>
      <c r="MWJ754" s="462"/>
      <c r="MWK754" s="462"/>
      <c r="MWL754" s="462"/>
      <c r="MWM754" s="462"/>
      <c r="MWN754" s="462"/>
      <c r="MWO754" s="462"/>
      <c r="MWP754" s="462"/>
      <c r="MWQ754" s="462"/>
      <c r="MWR754" s="462"/>
      <c r="MWS754" s="462"/>
      <c r="MWT754" s="462"/>
      <c r="MWU754" s="462"/>
      <c r="MWV754" s="462"/>
      <c r="MWW754" s="462"/>
      <c r="MWX754" s="462"/>
      <c r="MWY754" s="462"/>
      <c r="MWZ754" s="462"/>
      <c r="MXA754" s="462"/>
      <c r="MXB754" s="462"/>
      <c r="MXC754" s="462"/>
      <c r="MXD754" s="462"/>
      <c r="MXE754" s="462"/>
      <c r="MXF754" s="462"/>
      <c r="MXG754" s="462"/>
      <c r="MXH754" s="462"/>
      <c r="MXI754" s="462"/>
      <c r="MXJ754" s="462"/>
      <c r="MXK754" s="462"/>
      <c r="MXL754" s="462"/>
      <c r="MXM754" s="462"/>
      <c r="MXN754" s="462"/>
      <c r="MXO754" s="462"/>
      <c r="MXP754" s="462"/>
      <c r="MXQ754" s="462"/>
      <c r="MXR754" s="462"/>
      <c r="MXS754" s="462"/>
      <c r="MXT754" s="462"/>
      <c r="MXU754" s="462"/>
      <c r="MXV754" s="462"/>
      <c r="MXW754" s="462"/>
      <c r="MXX754" s="462"/>
      <c r="MXY754" s="462"/>
      <c r="MXZ754" s="462"/>
      <c r="MYA754" s="462"/>
      <c r="MYB754" s="462"/>
      <c r="MYC754" s="462"/>
      <c r="MYD754" s="462"/>
      <c r="MYE754" s="462"/>
      <c r="MYF754" s="462"/>
      <c r="MYG754" s="462"/>
      <c r="MYH754" s="462"/>
      <c r="MYI754" s="462"/>
      <c r="MYJ754" s="462"/>
      <c r="MYK754" s="462"/>
      <c r="MYL754" s="462"/>
      <c r="MYM754" s="462"/>
      <c r="MYN754" s="462"/>
      <c r="MYO754" s="462"/>
      <c r="MYP754" s="462"/>
      <c r="MYQ754" s="462"/>
      <c r="MYR754" s="462"/>
      <c r="MYS754" s="462"/>
      <c r="MYT754" s="462"/>
      <c r="MYU754" s="462"/>
      <c r="MYV754" s="462"/>
      <c r="MYW754" s="462"/>
      <c r="MYX754" s="462"/>
      <c r="MYY754" s="462"/>
      <c r="MYZ754" s="462"/>
      <c r="MZA754" s="462"/>
      <c r="MZB754" s="462"/>
      <c r="MZC754" s="462"/>
      <c r="MZD754" s="462"/>
      <c r="MZE754" s="462"/>
      <c r="MZF754" s="462"/>
      <c r="MZG754" s="462"/>
      <c r="MZH754" s="462"/>
      <c r="MZI754" s="462"/>
      <c r="MZJ754" s="462"/>
      <c r="MZK754" s="462"/>
      <c r="MZL754" s="462"/>
      <c r="MZM754" s="462"/>
      <c r="MZN754" s="462"/>
      <c r="MZO754" s="462"/>
      <c r="MZP754" s="462"/>
      <c r="MZQ754" s="462"/>
      <c r="MZR754" s="462"/>
      <c r="MZS754" s="462"/>
      <c r="MZT754" s="462"/>
      <c r="MZU754" s="462"/>
      <c r="MZV754" s="462"/>
      <c r="MZW754" s="462"/>
      <c r="MZX754" s="462"/>
      <c r="MZY754" s="462"/>
      <c r="MZZ754" s="462"/>
      <c r="NAA754" s="462"/>
      <c r="NAB754" s="462"/>
      <c r="NAC754" s="462"/>
      <c r="NAD754" s="462"/>
      <c r="NAE754" s="462"/>
      <c r="NAF754" s="462"/>
      <c r="NAG754" s="462"/>
      <c r="NAH754" s="462"/>
      <c r="NAI754" s="462"/>
      <c r="NAJ754" s="462"/>
      <c r="NAK754" s="462"/>
      <c r="NAL754" s="462"/>
      <c r="NAM754" s="462"/>
      <c r="NAN754" s="462"/>
      <c r="NAO754" s="462"/>
      <c r="NAP754" s="462"/>
      <c r="NAQ754" s="462"/>
      <c r="NAR754" s="462"/>
      <c r="NAS754" s="462"/>
      <c r="NAT754" s="462"/>
      <c r="NAU754" s="462"/>
      <c r="NAV754" s="462"/>
      <c r="NAW754" s="462"/>
      <c r="NAX754" s="462"/>
      <c r="NAY754" s="462"/>
      <c r="NAZ754" s="462"/>
      <c r="NBA754" s="462"/>
      <c r="NBB754" s="462"/>
      <c r="NBC754" s="462"/>
      <c r="NBD754" s="462"/>
      <c r="NBE754" s="462"/>
      <c r="NBF754" s="462"/>
      <c r="NBG754" s="462"/>
      <c r="NBH754" s="462"/>
      <c r="NBI754" s="462"/>
      <c r="NBJ754" s="462"/>
      <c r="NBK754" s="462"/>
      <c r="NBL754" s="462"/>
      <c r="NBM754" s="462"/>
      <c r="NBN754" s="462"/>
      <c r="NBO754" s="462"/>
      <c r="NBP754" s="462"/>
      <c r="NBQ754" s="462"/>
      <c r="NBR754" s="462"/>
      <c r="NBS754" s="462"/>
      <c r="NBT754" s="462"/>
      <c r="NBU754" s="462"/>
      <c r="NBV754" s="462"/>
      <c r="NBW754" s="462"/>
      <c r="NBX754" s="462"/>
      <c r="NBY754" s="462"/>
      <c r="NBZ754" s="462"/>
      <c r="NCA754" s="462"/>
      <c r="NCB754" s="462"/>
      <c r="NCC754" s="462"/>
      <c r="NCD754" s="462"/>
      <c r="NCE754" s="462"/>
      <c r="NCF754" s="462"/>
      <c r="NCG754" s="462"/>
      <c r="NCH754" s="462"/>
      <c r="NCI754" s="462"/>
      <c r="NCJ754" s="462"/>
      <c r="NCK754" s="462"/>
      <c r="NCL754" s="462"/>
      <c r="NCM754" s="462"/>
      <c r="NCN754" s="462"/>
      <c r="NCO754" s="462"/>
      <c r="NCP754" s="462"/>
      <c r="NCQ754" s="462"/>
      <c r="NCR754" s="462"/>
      <c r="NCS754" s="462"/>
      <c r="NCT754" s="462"/>
      <c r="NCU754" s="462"/>
      <c r="NCV754" s="462"/>
      <c r="NCW754" s="462"/>
      <c r="NCX754" s="462"/>
      <c r="NCY754" s="462"/>
      <c r="NCZ754" s="462"/>
      <c r="NDA754" s="462"/>
      <c r="NDB754" s="462"/>
      <c r="NDC754" s="462"/>
      <c r="NDD754" s="462"/>
      <c r="NDE754" s="462"/>
      <c r="NDF754" s="462"/>
      <c r="NDG754" s="462"/>
      <c r="NDH754" s="462"/>
      <c r="NDI754" s="462"/>
      <c r="NDJ754" s="462"/>
      <c r="NDK754" s="462"/>
      <c r="NDL754" s="462"/>
      <c r="NDM754" s="462"/>
      <c r="NDN754" s="462"/>
      <c r="NDO754" s="462"/>
      <c r="NDP754" s="462"/>
      <c r="NDQ754" s="462"/>
      <c r="NDR754" s="462"/>
      <c r="NDS754" s="462"/>
      <c r="NDT754" s="462"/>
      <c r="NDU754" s="462"/>
      <c r="NDV754" s="462"/>
      <c r="NDW754" s="462"/>
      <c r="NDX754" s="462"/>
      <c r="NDY754" s="462"/>
      <c r="NDZ754" s="462"/>
      <c r="NEA754" s="462"/>
      <c r="NEB754" s="462"/>
      <c r="NEC754" s="462"/>
      <c r="NED754" s="462"/>
      <c r="NEE754" s="462"/>
      <c r="NEF754" s="462"/>
      <c r="NEG754" s="462"/>
      <c r="NEH754" s="462"/>
      <c r="NEI754" s="462"/>
      <c r="NEJ754" s="462"/>
      <c r="NEK754" s="462"/>
      <c r="NEL754" s="462"/>
      <c r="NEM754" s="462"/>
      <c r="NEN754" s="462"/>
      <c r="NEO754" s="462"/>
      <c r="NEP754" s="462"/>
      <c r="NEQ754" s="462"/>
      <c r="NER754" s="462"/>
      <c r="NES754" s="462"/>
      <c r="NET754" s="462"/>
      <c r="NEU754" s="462"/>
      <c r="NEV754" s="462"/>
      <c r="NEW754" s="462"/>
      <c r="NEX754" s="462"/>
      <c r="NEY754" s="462"/>
      <c r="NEZ754" s="462"/>
      <c r="NFA754" s="462"/>
      <c r="NFB754" s="462"/>
      <c r="NFC754" s="462"/>
      <c r="NFD754" s="462"/>
      <c r="NFE754" s="462"/>
      <c r="NFF754" s="462"/>
      <c r="NFG754" s="462"/>
      <c r="NFH754" s="462"/>
      <c r="NFI754" s="462"/>
      <c r="NFJ754" s="462"/>
      <c r="NFK754" s="462"/>
      <c r="NFL754" s="462"/>
      <c r="NFM754" s="462"/>
      <c r="NFN754" s="462"/>
      <c r="NFO754" s="462"/>
      <c r="NFP754" s="462"/>
      <c r="NFQ754" s="462"/>
      <c r="NFR754" s="462"/>
      <c r="NFS754" s="462"/>
      <c r="NFT754" s="462"/>
      <c r="NFU754" s="462"/>
      <c r="NFV754" s="462"/>
      <c r="NFW754" s="462"/>
      <c r="NFX754" s="462"/>
      <c r="NFY754" s="462"/>
      <c r="NFZ754" s="462"/>
      <c r="NGA754" s="462"/>
      <c r="NGB754" s="462"/>
      <c r="NGC754" s="462"/>
      <c r="NGD754" s="462"/>
      <c r="NGE754" s="462"/>
      <c r="NGF754" s="462"/>
      <c r="NGG754" s="462"/>
      <c r="NGH754" s="462"/>
      <c r="NGI754" s="462"/>
      <c r="NGJ754" s="462"/>
      <c r="NGK754" s="462"/>
      <c r="NGL754" s="462"/>
      <c r="NGM754" s="462"/>
      <c r="NGN754" s="462"/>
      <c r="NGO754" s="462"/>
      <c r="NGP754" s="462"/>
      <c r="NGQ754" s="462"/>
      <c r="NGR754" s="462"/>
      <c r="NGS754" s="462"/>
      <c r="NGT754" s="462"/>
      <c r="NGU754" s="462"/>
      <c r="NGV754" s="462"/>
      <c r="NGW754" s="462"/>
      <c r="NGX754" s="462"/>
      <c r="NGY754" s="462"/>
      <c r="NGZ754" s="462"/>
      <c r="NHA754" s="462"/>
      <c r="NHB754" s="462"/>
      <c r="NHC754" s="462"/>
      <c r="NHD754" s="462"/>
      <c r="NHE754" s="462"/>
      <c r="NHF754" s="462"/>
      <c r="NHG754" s="462"/>
      <c r="NHH754" s="462"/>
      <c r="NHI754" s="462"/>
      <c r="NHJ754" s="462"/>
      <c r="NHK754" s="462"/>
      <c r="NHL754" s="462"/>
      <c r="NHM754" s="462"/>
      <c r="NHN754" s="462"/>
      <c r="NHO754" s="462"/>
      <c r="NHP754" s="462"/>
      <c r="NHQ754" s="462"/>
      <c r="NHR754" s="462"/>
      <c r="NHS754" s="462"/>
      <c r="NHT754" s="462"/>
      <c r="NHU754" s="462"/>
      <c r="NHV754" s="462"/>
      <c r="NHW754" s="462"/>
      <c r="NHX754" s="462"/>
      <c r="NHY754" s="462"/>
      <c r="NHZ754" s="462"/>
      <c r="NIA754" s="462"/>
      <c r="NIB754" s="462"/>
      <c r="NIC754" s="462"/>
      <c r="NID754" s="462"/>
      <c r="NIE754" s="462"/>
      <c r="NIF754" s="462"/>
      <c r="NIG754" s="462"/>
      <c r="NIH754" s="462"/>
      <c r="NII754" s="462"/>
      <c r="NIJ754" s="462"/>
      <c r="NIK754" s="462"/>
      <c r="NIL754" s="462"/>
      <c r="NIM754" s="462"/>
      <c r="NIN754" s="462"/>
      <c r="NIO754" s="462"/>
      <c r="NIP754" s="462"/>
      <c r="NIQ754" s="462"/>
      <c r="NIR754" s="462"/>
      <c r="NIS754" s="462"/>
      <c r="NIT754" s="462"/>
      <c r="NIU754" s="462"/>
      <c r="NIV754" s="462"/>
      <c r="NIW754" s="462"/>
      <c r="NIX754" s="462"/>
      <c r="NIY754" s="462"/>
      <c r="NIZ754" s="462"/>
      <c r="NJA754" s="462"/>
      <c r="NJB754" s="462"/>
      <c r="NJC754" s="462"/>
      <c r="NJD754" s="462"/>
      <c r="NJE754" s="462"/>
      <c r="NJF754" s="462"/>
      <c r="NJG754" s="462"/>
      <c r="NJH754" s="462"/>
      <c r="NJI754" s="462"/>
      <c r="NJJ754" s="462"/>
      <c r="NJK754" s="462"/>
      <c r="NJL754" s="462"/>
      <c r="NJM754" s="462"/>
      <c r="NJN754" s="462"/>
      <c r="NJO754" s="462"/>
      <c r="NJP754" s="462"/>
      <c r="NJQ754" s="462"/>
      <c r="NJR754" s="462"/>
      <c r="NJS754" s="462"/>
      <c r="NJT754" s="462"/>
      <c r="NJU754" s="462"/>
      <c r="NJV754" s="462"/>
      <c r="NJW754" s="462"/>
      <c r="NJX754" s="462"/>
      <c r="NJY754" s="462"/>
      <c r="NJZ754" s="462"/>
      <c r="NKA754" s="462"/>
      <c r="NKB754" s="462"/>
      <c r="NKC754" s="462"/>
      <c r="NKD754" s="462"/>
      <c r="NKE754" s="462"/>
      <c r="NKF754" s="462"/>
      <c r="NKG754" s="462"/>
      <c r="NKH754" s="462"/>
      <c r="NKI754" s="462"/>
      <c r="NKJ754" s="462"/>
      <c r="NKK754" s="462"/>
      <c r="NKL754" s="462"/>
      <c r="NKM754" s="462"/>
      <c r="NKN754" s="462"/>
      <c r="NKO754" s="462"/>
      <c r="NKP754" s="462"/>
      <c r="NKQ754" s="462"/>
      <c r="NKR754" s="462"/>
      <c r="NKS754" s="462"/>
      <c r="NKT754" s="462"/>
      <c r="NKU754" s="462"/>
      <c r="NKV754" s="462"/>
      <c r="NKW754" s="462"/>
      <c r="NKX754" s="462"/>
      <c r="NKY754" s="462"/>
      <c r="NKZ754" s="462"/>
      <c r="NLA754" s="462"/>
      <c r="NLB754" s="462"/>
      <c r="NLC754" s="462"/>
      <c r="NLD754" s="462"/>
      <c r="NLE754" s="462"/>
      <c r="NLF754" s="462"/>
      <c r="NLG754" s="462"/>
      <c r="NLH754" s="462"/>
      <c r="NLI754" s="462"/>
      <c r="NLJ754" s="462"/>
      <c r="NLK754" s="462"/>
      <c r="NLL754" s="462"/>
      <c r="NLM754" s="462"/>
      <c r="NLN754" s="462"/>
      <c r="NLO754" s="462"/>
      <c r="NLP754" s="462"/>
      <c r="NLQ754" s="462"/>
      <c r="NLR754" s="462"/>
      <c r="NLS754" s="462"/>
      <c r="NLT754" s="462"/>
      <c r="NLU754" s="462"/>
      <c r="NLV754" s="462"/>
      <c r="NLW754" s="462"/>
      <c r="NLX754" s="462"/>
      <c r="NLY754" s="462"/>
      <c r="NLZ754" s="462"/>
      <c r="NMA754" s="462"/>
      <c r="NMB754" s="462"/>
      <c r="NMC754" s="462"/>
      <c r="NMD754" s="462"/>
      <c r="NME754" s="462"/>
      <c r="NMF754" s="462"/>
      <c r="NMG754" s="462"/>
      <c r="NMH754" s="462"/>
      <c r="NMI754" s="462"/>
      <c r="NMJ754" s="462"/>
      <c r="NMK754" s="462"/>
      <c r="NML754" s="462"/>
      <c r="NMM754" s="462"/>
      <c r="NMN754" s="462"/>
      <c r="NMO754" s="462"/>
      <c r="NMP754" s="462"/>
      <c r="NMQ754" s="462"/>
      <c r="NMR754" s="462"/>
      <c r="NMS754" s="462"/>
      <c r="NMT754" s="462"/>
      <c r="NMU754" s="462"/>
      <c r="NMV754" s="462"/>
      <c r="NMW754" s="462"/>
      <c r="NMX754" s="462"/>
      <c r="NMY754" s="462"/>
      <c r="NMZ754" s="462"/>
      <c r="NNA754" s="462"/>
      <c r="NNB754" s="462"/>
      <c r="NNC754" s="462"/>
      <c r="NND754" s="462"/>
      <c r="NNE754" s="462"/>
      <c r="NNF754" s="462"/>
      <c r="NNG754" s="462"/>
      <c r="NNH754" s="462"/>
      <c r="NNI754" s="462"/>
      <c r="NNJ754" s="462"/>
      <c r="NNK754" s="462"/>
      <c r="NNL754" s="462"/>
      <c r="NNM754" s="462"/>
      <c r="NNN754" s="462"/>
      <c r="NNO754" s="462"/>
      <c r="NNP754" s="462"/>
      <c r="NNQ754" s="462"/>
      <c r="NNR754" s="462"/>
      <c r="NNS754" s="462"/>
      <c r="NNT754" s="462"/>
      <c r="NNU754" s="462"/>
      <c r="NNV754" s="462"/>
      <c r="NNW754" s="462"/>
      <c r="NNX754" s="462"/>
      <c r="NNY754" s="462"/>
      <c r="NNZ754" s="462"/>
      <c r="NOA754" s="462"/>
      <c r="NOB754" s="462"/>
      <c r="NOC754" s="462"/>
      <c r="NOD754" s="462"/>
      <c r="NOE754" s="462"/>
      <c r="NOF754" s="462"/>
      <c r="NOG754" s="462"/>
      <c r="NOH754" s="462"/>
      <c r="NOI754" s="462"/>
      <c r="NOJ754" s="462"/>
      <c r="NOK754" s="462"/>
      <c r="NOL754" s="462"/>
      <c r="NOM754" s="462"/>
      <c r="NON754" s="462"/>
      <c r="NOO754" s="462"/>
      <c r="NOP754" s="462"/>
      <c r="NOQ754" s="462"/>
      <c r="NOR754" s="462"/>
      <c r="NOS754" s="462"/>
      <c r="NOT754" s="462"/>
      <c r="NOU754" s="462"/>
      <c r="NOV754" s="462"/>
      <c r="NOW754" s="462"/>
      <c r="NOX754" s="462"/>
      <c r="NOY754" s="462"/>
      <c r="NOZ754" s="462"/>
      <c r="NPA754" s="462"/>
      <c r="NPB754" s="462"/>
      <c r="NPC754" s="462"/>
      <c r="NPD754" s="462"/>
      <c r="NPE754" s="462"/>
      <c r="NPF754" s="462"/>
      <c r="NPG754" s="462"/>
      <c r="NPH754" s="462"/>
      <c r="NPI754" s="462"/>
      <c r="NPJ754" s="462"/>
      <c r="NPK754" s="462"/>
      <c r="NPL754" s="462"/>
      <c r="NPM754" s="462"/>
      <c r="NPN754" s="462"/>
      <c r="NPO754" s="462"/>
      <c r="NPP754" s="462"/>
      <c r="NPQ754" s="462"/>
      <c r="NPR754" s="462"/>
      <c r="NPS754" s="462"/>
      <c r="NPT754" s="462"/>
      <c r="NPU754" s="462"/>
      <c r="NPV754" s="462"/>
      <c r="NPW754" s="462"/>
      <c r="NPX754" s="462"/>
      <c r="NPY754" s="462"/>
      <c r="NPZ754" s="462"/>
      <c r="NQA754" s="462"/>
      <c r="NQB754" s="462"/>
      <c r="NQC754" s="462"/>
      <c r="NQD754" s="462"/>
      <c r="NQE754" s="462"/>
      <c r="NQF754" s="462"/>
      <c r="NQG754" s="462"/>
      <c r="NQH754" s="462"/>
      <c r="NQI754" s="462"/>
      <c r="NQJ754" s="462"/>
      <c r="NQK754" s="462"/>
      <c r="NQL754" s="462"/>
      <c r="NQM754" s="462"/>
      <c r="NQN754" s="462"/>
      <c r="NQO754" s="462"/>
      <c r="NQP754" s="462"/>
      <c r="NQQ754" s="462"/>
      <c r="NQR754" s="462"/>
      <c r="NQS754" s="462"/>
      <c r="NQT754" s="462"/>
      <c r="NQU754" s="462"/>
      <c r="NQV754" s="462"/>
      <c r="NQW754" s="462"/>
      <c r="NQX754" s="462"/>
      <c r="NQY754" s="462"/>
      <c r="NQZ754" s="462"/>
      <c r="NRA754" s="462"/>
      <c r="NRB754" s="462"/>
      <c r="NRC754" s="462"/>
      <c r="NRD754" s="462"/>
      <c r="NRE754" s="462"/>
      <c r="NRF754" s="462"/>
      <c r="NRG754" s="462"/>
      <c r="NRH754" s="462"/>
      <c r="NRI754" s="462"/>
      <c r="NRJ754" s="462"/>
      <c r="NRK754" s="462"/>
      <c r="NRL754" s="462"/>
      <c r="NRM754" s="462"/>
      <c r="NRN754" s="462"/>
      <c r="NRO754" s="462"/>
      <c r="NRP754" s="462"/>
      <c r="NRQ754" s="462"/>
      <c r="NRR754" s="462"/>
      <c r="NRS754" s="462"/>
      <c r="NRT754" s="462"/>
      <c r="NRU754" s="462"/>
      <c r="NRV754" s="462"/>
      <c r="NRW754" s="462"/>
      <c r="NRX754" s="462"/>
      <c r="NRY754" s="462"/>
      <c r="NRZ754" s="462"/>
      <c r="NSA754" s="462"/>
      <c r="NSB754" s="462"/>
      <c r="NSC754" s="462"/>
      <c r="NSD754" s="462"/>
      <c r="NSE754" s="462"/>
      <c r="NSF754" s="462"/>
      <c r="NSG754" s="462"/>
      <c r="NSH754" s="462"/>
      <c r="NSI754" s="462"/>
      <c r="NSJ754" s="462"/>
      <c r="NSK754" s="462"/>
      <c r="NSL754" s="462"/>
      <c r="NSM754" s="462"/>
      <c r="NSN754" s="462"/>
      <c r="NSO754" s="462"/>
      <c r="NSP754" s="462"/>
      <c r="NSQ754" s="462"/>
      <c r="NSR754" s="462"/>
      <c r="NSS754" s="462"/>
      <c r="NST754" s="462"/>
      <c r="NSU754" s="462"/>
      <c r="NSV754" s="462"/>
      <c r="NSW754" s="462"/>
      <c r="NSX754" s="462"/>
      <c r="NSY754" s="462"/>
      <c r="NSZ754" s="462"/>
      <c r="NTA754" s="462"/>
      <c r="NTB754" s="462"/>
      <c r="NTC754" s="462"/>
      <c r="NTD754" s="462"/>
      <c r="NTE754" s="462"/>
      <c r="NTF754" s="462"/>
      <c r="NTG754" s="462"/>
      <c r="NTH754" s="462"/>
      <c r="NTI754" s="462"/>
      <c r="NTJ754" s="462"/>
      <c r="NTK754" s="462"/>
      <c r="NTL754" s="462"/>
      <c r="NTM754" s="462"/>
      <c r="NTN754" s="462"/>
      <c r="NTO754" s="462"/>
      <c r="NTP754" s="462"/>
      <c r="NTQ754" s="462"/>
      <c r="NTR754" s="462"/>
      <c r="NTS754" s="462"/>
      <c r="NTT754" s="462"/>
      <c r="NTU754" s="462"/>
      <c r="NTV754" s="462"/>
      <c r="NTW754" s="462"/>
      <c r="NTX754" s="462"/>
      <c r="NTY754" s="462"/>
      <c r="NTZ754" s="462"/>
      <c r="NUA754" s="462"/>
      <c r="NUB754" s="462"/>
      <c r="NUC754" s="462"/>
      <c r="NUD754" s="462"/>
      <c r="NUE754" s="462"/>
      <c r="NUF754" s="462"/>
      <c r="NUG754" s="462"/>
      <c r="NUH754" s="462"/>
      <c r="NUI754" s="462"/>
      <c r="NUJ754" s="462"/>
      <c r="NUK754" s="462"/>
      <c r="NUL754" s="462"/>
      <c r="NUM754" s="462"/>
      <c r="NUN754" s="462"/>
      <c r="NUO754" s="462"/>
      <c r="NUP754" s="462"/>
      <c r="NUQ754" s="462"/>
      <c r="NUR754" s="462"/>
      <c r="NUS754" s="462"/>
      <c r="NUT754" s="462"/>
      <c r="NUU754" s="462"/>
      <c r="NUV754" s="462"/>
      <c r="NUW754" s="462"/>
      <c r="NUX754" s="462"/>
      <c r="NUY754" s="462"/>
      <c r="NUZ754" s="462"/>
      <c r="NVA754" s="462"/>
      <c r="NVB754" s="462"/>
      <c r="NVC754" s="462"/>
      <c r="NVD754" s="462"/>
      <c r="NVE754" s="462"/>
      <c r="NVF754" s="462"/>
      <c r="NVG754" s="462"/>
      <c r="NVH754" s="462"/>
      <c r="NVI754" s="462"/>
      <c r="NVJ754" s="462"/>
      <c r="NVK754" s="462"/>
      <c r="NVL754" s="462"/>
      <c r="NVM754" s="462"/>
      <c r="NVN754" s="462"/>
      <c r="NVO754" s="462"/>
      <c r="NVP754" s="462"/>
      <c r="NVQ754" s="462"/>
      <c r="NVR754" s="462"/>
      <c r="NVS754" s="462"/>
      <c r="NVT754" s="462"/>
      <c r="NVU754" s="462"/>
      <c r="NVV754" s="462"/>
      <c r="NVW754" s="462"/>
      <c r="NVX754" s="462"/>
      <c r="NVY754" s="462"/>
      <c r="NVZ754" s="462"/>
      <c r="NWA754" s="462"/>
      <c r="NWB754" s="462"/>
      <c r="NWC754" s="462"/>
      <c r="NWD754" s="462"/>
      <c r="NWE754" s="462"/>
      <c r="NWF754" s="462"/>
      <c r="NWG754" s="462"/>
      <c r="NWH754" s="462"/>
      <c r="NWI754" s="462"/>
      <c r="NWJ754" s="462"/>
      <c r="NWK754" s="462"/>
      <c r="NWL754" s="462"/>
      <c r="NWM754" s="462"/>
      <c r="NWN754" s="462"/>
      <c r="NWO754" s="462"/>
      <c r="NWP754" s="462"/>
      <c r="NWQ754" s="462"/>
      <c r="NWR754" s="462"/>
      <c r="NWS754" s="462"/>
      <c r="NWT754" s="462"/>
      <c r="NWU754" s="462"/>
      <c r="NWV754" s="462"/>
      <c r="NWW754" s="462"/>
      <c r="NWX754" s="462"/>
      <c r="NWY754" s="462"/>
      <c r="NWZ754" s="462"/>
      <c r="NXA754" s="462"/>
      <c r="NXB754" s="462"/>
      <c r="NXC754" s="462"/>
      <c r="NXD754" s="462"/>
      <c r="NXE754" s="462"/>
      <c r="NXF754" s="462"/>
      <c r="NXG754" s="462"/>
      <c r="NXH754" s="462"/>
      <c r="NXI754" s="462"/>
      <c r="NXJ754" s="462"/>
      <c r="NXK754" s="462"/>
      <c r="NXL754" s="462"/>
      <c r="NXM754" s="462"/>
      <c r="NXN754" s="462"/>
      <c r="NXO754" s="462"/>
      <c r="NXP754" s="462"/>
      <c r="NXQ754" s="462"/>
      <c r="NXR754" s="462"/>
      <c r="NXS754" s="462"/>
      <c r="NXT754" s="462"/>
      <c r="NXU754" s="462"/>
      <c r="NXV754" s="462"/>
      <c r="NXW754" s="462"/>
      <c r="NXX754" s="462"/>
      <c r="NXY754" s="462"/>
      <c r="NXZ754" s="462"/>
      <c r="NYA754" s="462"/>
      <c r="NYB754" s="462"/>
      <c r="NYC754" s="462"/>
      <c r="NYD754" s="462"/>
      <c r="NYE754" s="462"/>
      <c r="NYF754" s="462"/>
      <c r="NYG754" s="462"/>
      <c r="NYH754" s="462"/>
      <c r="NYI754" s="462"/>
      <c r="NYJ754" s="462"/>
      <c r="NYK754" s="462"/>
      <c r="NYL754" s="462"/>
      <c r="NYM754" s="462"/>
      <c r="NYN754" s="462"/>
      <c r="NYO754" s="462"/>
      <c r="NYP754" s="462"/>
      <c r="NYQ754" s="462"/>
      <c r="NYR754" s="462"/>
      <c r="NYS754" s="462"/>
      <c r="NYT754" s="462"/>
      <c r="NYU754" s="462"/>
      <c r="NYV754" s="462"/>
      <c r="NYW754" s="462"/>
      <c r="NYX754" s="462"/>
      <c r="NYY754" s="462"/>
      <c r="NYZ754" s="462"/>
      <c r="NZA754" s="462"/>
      <c r="NZB754" s="462"/>
      <c r="NZC754" s="462"/>
      <c r="NZD754" s="462"/>
      <c r="NZE754" s="462"/>
      <c r="NZF754" s="462"/>
      <c r="NZG754" s="462"/>
      <c r="NZH754" s="462"/>
      <c r="NZI754" s="462"/>
      <c r="NZJ754" s="462"/>
      <c r="NZK754" s="462"/>
      <c r="NZL754" s="462"/>
      <c r="NZM754" s="462"/>
      <c r="NZN754" s="462"/>
      <c r="NZO754" s="462"/>
      <c r="NZP754" s="462"/>
      <c r="NZQ754" s="462"/>
      <c r="NZR754" s="462"/>
      <c r="NZS754" s="462"/>
      <c r="NZT754" s="462"/>
      <c r="NZU754" s="462"/>
      <c r="NZV754" s="462"/>
      <c r="NZW754" s="462"/>
      <c r="NZX754" s="462"/>
      <c r="NZY754" s="462"/>
      <c r="NZZ754" s="462"/>
      <c r="OAA754" s="462"/>
      <c r="OAB754" s="462"/>
      <c r="OAC754" s="462"/>
      <c r="OAD754" s="462"/>
      <c r="OAE754" s="462"/>
      <c r="OAF754" s="462"/>
      <c r="OAG754" s="462"/>
      <c r="OAH754" s="462"/>
      <c r="OAI754" s="462"/>
      <c r="OAJ754" s="462"/>
      <c r="OAK754" s="462"/>
      <c r="OAL754" s="462"/>
      <c r="OAM754" s="462"/>
      <c r="OAN754" s="462"/>
      <c r="OAO754" s="462"/>
      <c r="OAP754" s="462"/>
      <c r="OAQ754" s="462"/>
      <c r="OAR754" s="462"/>
      <c r="OAS754" s="462"/>
      <c r="OAT754" s="462"/>
      <c r="OAU754" s="462"/>
      <c r="OAV754" s="462"/>
      <c r="OAW754" s="462"/>
      <c r="OAX754" s="462"/>
      <c r="OAY754" s="462"/>
      <c r="OAZ754" s="462"/>
      <c r="OBA754" s="462"/>
      <c r="OBB754" s="462"/>
      <c r="OBC754" s="462"/>
      <c r="OBD754" s="462"/>
      <c r="OBE754" s="462"/>
      <c r="OBF754" s="462"/>
      <c r="OBG754" s="462"/>
      <c r="OBH754" s="462"/>
      <c r="OBI754" s="462"/>
      <c r="OBJ754" s="462"/>
      <c r="OBK754" s="462"/>
      <c r="OBL754" s="462"/>
      <c r="OBM754" s="462"/>
      <c r="OBN754" s="462"/>
      <c r="OBO754" s="462"/>
      <c r="OBP754" s="462"/>
      <c r="OBQ754" s="462"/>
      <c r="OBR754" s="462"/>
      <c r="OBS754" s="462"/>
      <c r="OBT754" s="462"/>
      <c r="OBU754" s="462"/>
      <c r="OBV754" s="462"/>
      <c r="OBW754" s="462"/>
      <c r="OBX754" s="462"/>
      <c r="OBY754" s="462"/>
      <c r="OBZ754" s="462"/>
      <c r="OCA754" s="462"/>
      <c r="OCB754" s="462"/>
      <c r="OCC754" s="462"/>
      <c r="OCD754" s="462"/>
      <c r="OCE754" s="462"/>
      <c r="OCF754" s="462"/>
      <c r="OCG754" s="462"/>
      <c r="OCH754" s="462"/>
      <c r="OCI754" s="462"/>
      <c r="OCJ754" s="462"/>
      <c r="OCK754" s="462"/>
      <c r="OCL754" s="462"/>
      <c r="OCM754" s="462"/>
      <c r="OCN754" s="462"/>
      <c r="OCO754" s="462"/>
      <c r="OCP754" s="462"/>
      <c r="OCQ754" s="462"/>
      <c r="OCR754" s="462"/>
      <c r="OCS754" s="462"/>
      <c r="OCT754" s="462"/>
      <c r="OCU754" s="462"/>
      <c r="OCV754" s="462"/>
      <c r="OCW754" s="462"/>
      <c r="OCX754" s="462"/>
      <c r="OCY754" s="462"/>
      <c r="OCZ754" s="462"/>
      <c r="ODA754" s="462"/>
      <c r="ODB754" s="462"/>
      <c r="ODC754" s="462"/>
      <c r="ODD754" s="462"/>
      <c r="ODE754" s="462"/>
      <c r="ODF754" s="462"/>
      <c r="ODG754" s="462"/>
      <c r="ODH754" s="462"/>
      <c r="ODI754" s="462"/>
      <c r="ODJ754" s="462"/>
      <c r="ODK754" s="462"/>
      <c r="ODL754" s="462"/>
      <c r="ODM754" s="462"/>
      <c r="ODN754" s="462"/>
      <c r="ODO754" s="462"/>
      <c r="ODP754" s="462"/>
      <c r="ODQ754" s="462"/>
      <c r="ODR754" s="462"/>
      <c r="ODS754" s="462"/>
      <c r="ODT754" s="462"/>
      <c r="ODU754" s="462"/>
      <c r="ODV754" s="462"/>
      <c r="ODW754" s="462"/>
      <c r="ODX754" s="462"/>
      <c r="ODY754" s="462"/>
      <c r="ODZ754" s="462"/>
      <c r="OEA754" s="462"/>
      <c r="OEB754" s="462"/>
      <c r="OEC754" s="462"/>
      <c r="OED754" s="462"/>
      <c r="OEE754" s="462"/>
      <c r="OEF754" s="462"/>
      <c r="OEG754" s="462"/>
      <c r="OEH754" s="462"/>
      <c r="OEI754" s="462"/>
      <c r="OEJ754" s="462"/>
      <c r="OEK754" s="462"/>
      <c r="OEL754" s="462"/>
      <c r="OEM754" s="462"/>
      <c r="OEN754" s="462"/>
      <c r="OEO754" s="462"/>
      <c r="OEP754" s="462"/>
      <c r="OEQ754" s="462"/>
      <c r="OER754" s="462"/>
      <c r="OES754" s="462"/>
      <c r="OET754" s="462"/>
      <c r="OEU754" s="462"/>
      <c r="OEV754" s="462"/>
      <c r="OEW754" s="462"/>
      <c r="OEX754" s="462"/>
      <c r="OEY754" s="462"/>
      <c r="OEZ754" s="462"/>
      <c r="OFA754" s="462"/>
      <c r="OFB754" s="462"/>
      <c r="OFC754" s="462"/>
      <c r="OFD754" s="462"/>
      <c r="OFE754" s="462"/>
      <c r="OFF754" s="462"/>
      <c r="OFG754" s="462"/>
      <c r="OFH754" s="462"/>
      <c r="OFI754" s="462"/>
      <c r="OFJ754" s="462"/>
      <c r="OFK754" s="462"/>
      <c r="OFL754" s="462"/>
      <c r="OFM754" s="462"/>
      <c r="OFN754" s="462"/>
      <c r="OFO754" s="462"/>
      <c r="OFP754" s="462"/>
      <c r="OFQ754" s="462"/>
      <c r="OFR754" s="462"/>
      <c r="OFS754" s="462"/>
      <c r="OFT754" s="462"/>
      <c r="OFU754" s="462"/>
      <c r="OFV754" s="462"/>
      <c r="OFW754" s="462"/>
      <c r="OFX754" s="462"/>
      <c r="OFY754" s="462"/>
      <c r="OFZ754" s="462"/>
      <c r="OGA754" s="462"/>
      <c r="OGB754" s="462"/>
      <c r="OGC754" s="462"/>
      <c r="OGD754" s="462"/>
      <c r="OGE754" s="462"/>
      <c r="OGF754" s="462"/>
      <c r="OGG754" s="462"/>
      <c r="OGH754" s="462"/>
      <c r="OGI754" s="462"/>
      <c r="OGJ754" s="462"/>
      <c r="OGK754" s="462"/>
      <c r="OGL754" s="462"/>
      <c r="OGM754" s="462"/>
      <c r="OGN754" s="462"/>
      <c r="OGO754" s="462"/>
      <c r="OGP754" s="462"/>
      <c r="OGQ754" s="462"/>
      <c r="OGR754" s="462"/>
      <c r="OGS754" s="462"/>
      <c r="OGT754" s="462"/>
      <c r="OGU754" s="462"/>
      <c r="OGV754" s="462"/>
      <c r="OGW754" s="462"/>
      <c r="OGX754" s="462"/>
      <c r="OGY754" s="462"/>
      <c r="OGZ754" s="462"/>
      <c r="OHA754" s="462"/>
      <c r="OHB754" s="462"/>
      <c r="OHC754" s="462"/>
      <c r="OHD754" s="462"/>
      <c r="OHE754" s="462"/>
      <c r="OHF754" s="462"/>
      <c r="OHG754" s="462"/>
      <c r="OHH754" s="462"/>
      <c r="OHI754" s="462"/>
      <c r="OHJ754" s="462"/>
      <c r="OHK754" s="462"/>
      <c r="OHL754" s="462"/>
      <c r="OHM754" s="462"/>
      <c r="OHN754" s="462"/>
      <c r="OHO754" s="462"/>
      <c r="OHP754" s="462"/>
      <c r="OHQ754" s="462"/>
      <c r="OHR754" s="462"/>
      <c r="OHS754" s="462"/>
      <c r="OHT754" s="462"/>
      <c r="OHU754" s="462"/>
      <c r="OHV754" s="462"/>
      <c r="OHW754" s="462"/>
      <c r="OHX754" s="462"/>
      <c r="OHY754" s="462"/>
      <c r="OHZ754" s="462"/>
      <c r="OIA754" s="462"/>
      <c r="OIB754" s="462"/>
      <c r="OIC754" s="462"/>
      <c r="OID754" s="462"/>
      <c r="OIE754" s="462"/>
      <c r="OIF754" s="462"/>
      <c r="OIG754" s="462"/>
      <c r="OIH754" s="462"/>
      <c r="OII754" s="462"/>
      <c r="OIJ754" s="462"/>
      <c r="OIK754" s="462"/>
      <c r="OIL754" s="462"/>
      <c r="OIM754" s="462"/>
      <c r="OIN754" s="462"/>
      <c r="OIO754" s="462"/>
      <c r="OIP754" s="462"/>
      <c r="OIQ754" s="462"/>
      <c r="OIR754" s="462"/>
      <c r="OIS754" s="462"/>
      <c r="OIT754" s="462"/>
      <c r="OIU754" s="462"/>
      <c r="OIV754" s="462"/>
      <c r="OIW754" s="462"/>
      <c r="OIX754" s="462"/>
      <c r="OIY754" s="462"/>
      <c r="OIZ754" s="462"/>
      <c r="OJA754" s="462"/>
      <c r="OJB754" s="462"/>
      <c r="OJC754" s="462"/>
      <c r="OJD754" s="462"/>
      <c r="OJE754" s="462"/>
      <c r="OJF754" s="462"/>
      <c r="OJG754" s="462"/>
      <c r="OJH754" s="462"/>
      <c r="OJI754" s="462"/>
      <c r="OJJ754" s="462"/>
      <c r="OJK754" s="462"/>
      <c r="OJL754" s="462"/>
      <c r="OJM754" s="462"/>
      <c r="OJN754" s="462"/>
      <c r="OJO754" s="462"/>
      <c r="OJP754" s="462"/>
      <c r="OJQ754" s="462"/>
      <c r="OJR754" s="462"/>
      <c r="OJS754" s="462"/>
      <c r="OJT754" s="462"/>
      <c r="OJU754" s="462"/>
      <c r="OJV754" s="462"/>
      <c r="OJW754" s="462"/>
      <c r="OJX754" s="462"/>
      <c r="OJY754" s="462"/>
      <c r="OJZ754" s="462"/>
      <c r="OKA754" s="462"/>
      <c r="OKB754" s="462"/>
      <c r="OKC754" s="462"/>
      <c r="OKD754" s="462"/>
      <c r="OKE754" s="462"/>
      <c r="OKF754" s="462"/>
      <c r="OKG754" s="462"/>
      <c r="OKH754" s="462"/>
      <c r="OKI754" s="462"/>
      <c r="OKJ754" s="462"/>
      <c r="OKK754" s="462"/>
      <c r="OKL754" s="462"/>
      <c r="OKM754" s="462"/>
      <c r="OKN754" s="462"/>
      <c r="OKO754" s="462"/>
      <c r="OKP754" s="462"/>
      <c r="OKQ754" s="462"/>
      <c r="OKR754" s="462"/>
      <c r="OKS754" s="462"/>
      <c r="OKT754" s="462"/>
      <c r="OKU754" s="462"/>
      <c r="OKV754" s="462"/>
      <c r="OKW754" s="462"/>
      <c r="OKX754" s="462"/>
      <c r="OKY754" s="462"/>
      <c r="OKZ754" s="462"/>
      <c r="OLA754" s="462"/>
      <c r="OLB754" s="462"/>
      <c r="OLC754" s="462"/>
      <c r="OLD754" s="462"/>
      <c r="OLE754" s="462"/>
      <c r="OLF754" s="462"/>
      <c r="OLG754" s="462"/>
      <c r="OLH754" s="462"/>
      <c r="OLI754" s="462"/>
      <c r="OLJ754" s="462"/>
      <c r="OLK754" s="462"/>
      <c r="OLL754" s="462"/>
      <c r="OLM754" s="462"/>
      <c r="OLN754" s="462"/>
      <c r="OLO754" s="462"/>
      <c r="OLP754" s="462"/>
      <c r="OLQ754" s="462"/>
      <c r="OLR754" s="462"/>
      <c r="OLS754" s="462"/>
      <c r="OLT754" s="462"/>
      <c r="OLU754" s="462"/>
      <c r="OLV754" s="462"/>
      <c r="OLW754" s="462"/>
      <c r="OLX754" s="462"/>
      <c r="OLY754" s="462"/>
      <c r="OLZ754" s="462"/>
      <c r="OMA754" s="462"/>
      <c r="OMB754" s="462"/>
      <c r="OMC754" s="462"/>
      <c r="OMD754" s="462"/>
      <c r="OME754" s="462"/>
      <c r="OMF754" s="462"/>
      <c r="OMG754" s="462"/>
      <c r="OMH754" s="462"/>
      <c r="OMI754" s="462"/>
      <c r="OMJ754" s="462"/>
      <c r="OMK754" s="462"/>
      <c r="OML754" s="462"/>
      <c r="OMM754" s="462"/>
      <c r="OMN754" s="462"/>
      <c r="OMO754" s="462"/>
      <c r="OMP754" s="462"/>
      <c r="OMQ754" s="462"/>
      <c r="OMR754" s="462"/>
      <c r="OMS754" s="462"/>
      <c r="OMT754" s="462"/>
      <c r="OMU754" s="462"/>
      <c r="OMV754" s="462"/>
      <c r="OMW754" s="462"/>
      <c r="OMX754" s="462"/>
      <c r="OMY754" s="462"/>
      <c r="OMZ754" s="462"/>
      <c r="ONA754" s="462"/>
      <c r="ONB754" s="462"/>
      <c r="ONC754" s="462"/>
      <c r="OND754" s="462"/>
      <c r="ONE754" s="462"/>
      <c r="ONF754" s="462"/>
      <c r="ONG754" s="462"/>
      <c r="ONH754" s="462"/>
      <c r="ONI754" s="462"/>
      <c r="ONJ754" s="462"/>
      <c r="ONK754" s="462"/>
      <c r="ONL754" s="462"/>
      <c r="ONM754" s="462"/>
      <c r="ONN754" s="462"/>
      <c r="ONO754" s="462"/>
      <c r="ONP754" s="462"/>
      <c r="ONQ754" s="462"/>
      <c r="ONR754" s="462"/>
      <c r="ONS754" s="462"/>
      <c r="ONT754" s="462"/>
      <c r="ONU754" s="462"/>
      <c r="ONV754" s="462"/>
      <c r="ONW754" s="462"/>
      <c r="ONX754" s="462"/>
      <c r="ONY754" s="462"/>
      <c r="ONZ754" s="462"/>
      <c r="OOA754" s="462"/>
      <c r="OOB754" s="462"/>
      <c r="OOC754" s="462"/>
      <c r="OOD754" s="462"/>
      <c r="OOE754" s="462"/>
      <c r="OOF754" s="462"/>
      <c r="OOG754" s="462"/>
      <c r="OOH754" s="462"/>
      <c r="OOI754" s="462"/>
      <c r="OOJ754" s="462"/>
      <c r="OOK754" s="462"/>
      <c r="OOL754" s="462"/>
      <c r="OOM754" s="462"/>
      <c r="OON754" s="462"/>
      <c r="OOO754" s="462"/>
      <c r="OOP754" s="462"/>
      <c r="OOQ754" s="462"/>
      <c r="OOR754" s="462"/>
      <c r="OOS754" s="462"/>
      <c r="OOT754" s="462"/>
      <c r="OOU754" s="462"/>
      <c r="OOV754" s="462"/>
      <c r="OOW754" s="462"/>
      <c r="OOX754" s="462"/>
      <c r="OOY754" s="462"/>
      <c r="OOZ754" s="462"/>
      <c r="OPA754" s="462"/>
      <c r="OPB754" s="462"/>
      <c r="OPC754" s="462"/>
      <c r="OPD754" s="462"/>
      <c r="OPE754" s="462"/>
      <c r="OPF754" s="462"/>
      <c r="OPG754" s="462"/>
      <c r="OPH754" s="462"/>
      <c r="OPI754" s="462"/>
      <c r="OPJ754" s="462"/>
      <c r="OPK754" s="462"/>
      <c r="OPL754" s="462"/>
      <c r="OPM754" s="462"/>
      <c r="OPN754" s="462"/>
      <c r="OPO754" s="462"/>
      <c r="OPP754" s="462"/>
      <c r="OPQ754" s="462"/>
      <c r="OPR754" s="462"/>
      <c r="OPS754" s="462"/>
      <c r="OPT754" s="462"/>
      <c r="OPU754" s="462"/>
      <c r="OPV754" s="462"/>
      <c r="OPW754" s="462"/>
      <c r="OPX754" s="462"/>
      <c r="OPY754" s="462"/>
      <c r="OPZ754" s="462"/>
      <c r="OQA754" s="462"/>
      <c r="OQB754" s="462"/>
      <c r="OQC754" s="462"/>
      <c r="OQD754" s="462"/>
      <c r="OQE754" s="462"/>
      <c r="OQF754" s="462"/>
      <c r="OQG754" s="462"/>
      <c r="OQH754" s="462"/>
      <c r="OQI754" s="462"/>
      <c r="OQJ754" s="462"/>
      <c r="OQK754" s="462"/>
      <c r="OQL754" s="462"/>
      <c r="OQM754" s="462"/>
      <c r="OQN754" s="462"/>
      <c r="OQO754" s="462"/>
      <c r="OQP754" s="462"/>
      <c r="OQQ754" s="462"/>
      <c r="OQR754" s="462"/>
      <c r="OQS754" s="462"/>
      <c r="OQT754" s="462"/>
      <c r="OQU754" s="462"/>
      <c r="OQV754" s="462"/>
      <c r="OQW754" s="462"/>
      <c r="OQX754" s="462"/>
      <c r="OQY754" s="462"/>
      <c r="OQZ754" s="462"/>
      <c r="ORA754" s="462"/>
      <c r="ORB754" s="462"/>
      <c r="ORC754" s="462"/>
      <c r="ORD754" s="462"/>
      <c r="ORE754" s="462"/>
      <c r="ORF754" s="462"/>
      <c r="ORG754" s="462"/>
      <c r="ORH754" s="462"/>
      <c r="ORI754" s="462"/>
      <c r="ORJ754" s="462"/>
      <c r="ORK754" s="462"/>
      <c r="ORL754" s="462"/>
      <c r="ORM754" s="462"/>
      <c r="ORN754" s="462"/>
      <c r="ORO754" s="462"/>
      <c r="ORP754" s="462"/>
      <c r="ORQ754" s="462"/>
      <c r="ORR754" s="462"/>
      <c r="ORS754" s="462"/>
      <c r="ORT754" s="462"/>
      <c r="ORU754" s="462"/>
      <c r="ORV754" s="462"/>
      <c r="ORW754" s="462"/>
      <c r="ORX754" s="462"/>
      <c r="ORY754" s="462"/>
      <c r="ORZ754" s="462"/>
      <c r="OSA754" s="462"/>
      <c r="OSB754" s="462"/>
      <c r="OSC754" s="462"/>
      <c r="OSD754" s="462"/>
      <c r="OSE754" s="462"/>
      <c r="OSF754" s="462"/>
      <c r="OSG754" s="462"/>
      <c r="OSH754" s="462"/>
      <c r="OSI754" s="462"/>
      <c r="OSJ754" s="462"/>
      <c r="OSK754" s="462"/>
      <c r="OSL754" s="462"/>
      <c r="OSM754" s="462"/>
      <c r="OSN754" s="462"/>
      <c r="OSO754" s="462"/>
      <c r="OSP754" s="462"/>
      <c r="OSQ754" s="462"/>
      <c r="OSR754" s="462"/>
      <c r="OSS754" s="462"/>
      <c r="OST754" s="462"/>
      <c r="OSU754" s="462"/>
      <c r="OSV754" s="462"/>
      <c r="OSW754" s="462"/>
      <c r="OSX754" s="462"/>
      <c r="OSY754" s="462"/>
      <c r="OSZ754" s="462"/>
      <c r="OTA754" s="462"/>
      <c r="OTB754" s="462"/>
      <c r="OTC754" s="462"/>
      <c r="OTD754" s="462"/>
      <c r="OTE754" s="462"/>
      <c r="OTF754" s="462"/>
      <c r="OTG754" s="462"/>
      <c r="OTH754" s="462"/>
      <c r="OTI754" s="462"/>
      <c r="OTJ754" s="462"/>
      <c r="OTK754" s="462"/>
      <c r="OTL754" s="462"/>
      <c r="OTM754" s="462"/>
      <c r="OTN754" s="462"/>
      <c r="OTO754" s="462"/>
      <c r="OTP754" s="462"/>
      <c r="OTQ754" s="462"/>
      <c r="OTR754" s="462"/>
      <c r="OTS754" s="462"/>
      <c r="OTT754" s="462"/>
      <c r="OTU754" s="462"/>
      <c r="OTV754" s="462"/>
      <c r="OTW754" s="462"/>
      <c r="OTX754" s="462"/>
      <c r="OTY754" s="462"/>
      <c r="OTZ754" s="462"/>
      <c r="OUA754" s="462"/>
      <c r="OUB754" s="462"/>
      <c r="OUC754" s="462"/>
      <c r="OUD754" s="462"/>
      <c r="OUE754" s="462"/>
      <c r="OUF754" s="462"/>
      <c r="OUG754" s="462"/>
      <c r="OUH754" s="462"/>
      <c r="OUI754" s="462"/>
      <c r="OUJ754" s="462"/>
      <c r="OUK754" s="462"/>
      <c r="OUL754" s="462"/>
      <c r="OUM754" s="462"/>
      <c r="OUN754" s="462"/>
      <c r="OUO754" s="462"/>
      <c r="OUP754" s="462"/>
      <c r="OUQ754" s="462"/>
      <c r="OUR754" s="462"/>
      <c r="OUS754" s="462"/>
      <c r="OUT754" s="462"/>
      <c r="OUU754" s="462"/>
      <c r="OUV754" s="462"/>
      <c r="OUW754" s="462"/>
      <c r="OUX754" s="462"/>
      <c r="OUY754" s="462"/>
      <c r="OUZ754" s="462"/>
      <c r="OVA754" s="462"/>
      <c r="OVB754" s="462"/>
      <c r="OVC754" s="462"/>
      <c r="OVD754" s="462"/>
      <c r="OVE754" s="462"/>
      <c r="OVF754" s="462"/>
      <c r="OVG754" s="462"/>
      <c r="OVH754" s="462"/>
      <c r="OVI754" s="462"/>
      <c r="OVJ754" s="462"/>
      <c r="OVK754" s="462"/>
      <c r="OVL754" s="462"/>
      <c r="OVM754" s="462"/>
      <c r="OVN754" s="462"/>
      <c r="OVO754" s="462"/>
      <c r="OVP754" s="462"/>
      <c r="OVQ754" s="462"/>
      <c r="OVR754" s="462"/>
      <c r="OVS754" s="462"/>
      <c r="OVT754" s="462"/>
      <c r="OVU754" s="462"/>
      <c r="OVV754" s="462"/>
      <c r="OVW754" s="462"/>
      <c r="OVX754" s="462"/>
      <c r="OVY754" s="462"/>
      <c r="OVZ754" s="462"/>
      <c r="OWA754" s="462"/>
      <c r="OWB754" s="462"/>
      <c r="OWC754" s="462"/>
      <c r="OWD754" s="462"/>
      <c r="OWE754" s="462"/>
      <c r="OWF754" s="462"/>
      <c r="OWG754" s="462"/>
      <c r="OWH754" s="462"/>
      <c r="OWI754" s="462"/>
      <c r="OWJ754" s="462"/>
      <c r="OWK754" s="462"/>
      <c r="OWL754" s="462"/>
      <c r="OWM754" s="462"/>
      <c r="OWN754" s="462"/>
      <c r="OWO754" s="462"/>
      <c r="OWP754" s="462"/>
      <c r="OWQ754" s="462"/>
      <c r="OWR754" s="462"/>
      <c r="OWS754" s="462"/>
      <c r="OWT754" s="462"/>
      <c r="OWU754" s="462"/>
      <c r="OWV754" s="462"/>
      <c r="OWW754" s="462"/>
      <c r="OWX754" s="462"/>
      <c r="OWY754" s="462"/>
      <c r="OWZ754" s="462"/>
      <c r="OXA754" s="462"/>
      <c r="OXB754" s="462"/>
      <c r="OXC754" s="462"/>
      <c r="OXD754" s="462"/>
      <c r="OXE754" s="462"/>
      <c r="OXF754" s="462"/>
      <c r="OXG754" s="462"/>
      <c r="OXH754" s="462"/>
      <c r="OXI754" s="462"/>
      <c r="OXJ754" s="462"/>
      <c r="OXK754" s="462"/>
      <c r="OXL754" s="462"/>
      <c r="OXM754" s="462"/>
      <c r="OXN754" s="462"/>
      <c r="OXO754" s="462"/>
      <c r="OXP754" s="462"/>
      <c r="OXQ754" s="462"/>
      <c r="OXR754" s="462"/>
      <c r="OXS754" s="462"/>
      <c r="OXT754" s="462"/>
      <c r="OXU754" s="462"/>
      <c r="OXV754" s="462"/>
      <c r="OXW754" s="462"/>
      <c r="OXX754" s="462"/>
      <c r="OXY754" s="462"/>
      <c r="OXZ754" s="462"/>
      <c r="OYA754" s="462"/>
      <c r="OYB754" s="462"/>
      <c r="OYC754" s="462"/>
      <c r="OYD754" s="462"/>
      <c r="OYE754" s="462"/>
      <c r="OYF754" s="462"/>
      <c r="OYG754" s="462"/>
      <c r="OYH754" s="462"/>
      <c r="OYI754" s="462"/>
      <c r="OYJ754" s="462"/>
      <c r="OYK754" s="462"/>
      <c r="OYL754" s="462"/>
      <c r="OYM754" s="462"/>
      <c r="OYN754" s="462"/>
      <c r="OYO754" s="462"/>
      <c r="OYP754" s="462"/>
      <c r="OYQ754" s="462"/>
      <c r="OYR754" s="462"/>
      <c r="OYS754" s="462"/>
      <c r="OYT754" s="462"/>
      <c r="OYU754" s="462"/>
      <c r="OYV754" s="462"/>
      <c r="OYW754" s="462"/>
      <c r="OYX754" s="462"/>
      <c r="OYY754" s="462"/>
      <c r="OYZ754" s="462"/>
      <c r="OZA754" s="462"/>
      <c r="OZB754" s="462"/>
      <c r="OZC754" s="462"/>
      <c r="OZD754" s="462"/>
      <c r="OZE754" s="462"/>
      <c r="OZF754" s="462"/>
      <c r="OZG754" s="462"/>
      <c r="OZH754" s="462"/>
      <c r="OZI754" s="462"/>
      <c r="OZJ754" s="462"/>
      <c r="OZK754" s="462"/>
      <c r="OZL754" s="462"/>
      <c r="OZM754" s="462"/>
      <c r="OZN754" s="462"/>
      <c r="OZO754" s="462"/>
      <c r="OZP754" s="462"/>
      <c r="OZQ754" s="462"/>
      <c r="OZR754" s="462"/>
      <c r="OZS754" s="462"/>
      <c r="OZT754" s="462"/>
      <c r="OZU754" s="462"/>
      <c r="OZV754" s="462"/>
      <c r="OZW754" s="462"/>
      <c r="OZX754" s="462"/>
      <c r="OZY754" s="462"/>
      <c r="OZZ754" s="462"/>
      <c r="PAA754" s="462"/>
      <c r="PAB754" s="462"/>
      <c r="PAC754" s="462"/>
      <c r="PAD754" s="462"/>
      <c r="PAE754" s="462"/>
      <c r="PAF754" s="462"/>
      <c r="PAG754" s="462"/>
      <c r="PAH754" s="462"/>
      <c r="PAI754" s="462"/>
      <c r="PAJ754" s="462"/>
      <c r="PAK754" s="462"/>
      <c r="PAL754" s="462"/>
      <c r="PAM754" s="462"/>
      <c r="PAN754" s="462"/>
      <c r="PAO754" s="462"/>
      <c r="PAP754" s="462"/>
      <c r="PAQ754" s="462"/>
      <c r="PAR754" s="462"/>
      <c r="PAS754" s="462"/>
      <c r="PAT754" s="462"/>
      <c r="PAU754" s="462"/>
      <c r="PAV754" s="462"/>
      <c r="PAW754" s="462"/>
      <c r="PAX754" s="462"/>
      <c r="PAY754" s="462"/>
      <c r="PAZ754" s="462"/>
      <c r="PBA754" s="462"/>
      <c r="PBB754" s="462"/>
      <c r="PBC754" s="462"/>
      <c r="PBD754" s="462"/>
      <c r="PBE754" s="462"/>
      <c r="PBF754" s="462"/>
      <c r="PBG754" s="462"/>
      <c r="PBH754" s="462"/>
      <c r="PBI754" s="462"/>
      <c r="PBJ754" s="462"/>
      <c r="PBK754" s="462"/>
      <c r="PBL754" s="462"/>
      <c r="PBM754" s="462"/>
      <c r="PBN754" s="462"/>
      <c r="PBO754" s="462"/>
      <c r="PBP754" s="462"/>
      <c r="PBQ754" s="462"/>
      <c r="PBR754" s="462"/>
      <c r="PBS754" s="462"/>
      <c r="PBT754" s="462"/>
      <c r="PBU754" s="462"/>
      <c r="PBV754" s="462"/>
      <c r="PBW754" s="462"/>
      <c r="PBX754" s="462"/>
      <c r="PBY754" s="462"/>
      <c r="PBZ754" s="462"/>
      <c r="PCA754" s="462"/>
      <c r="PCB754" s="462"/>
      <c r="PCC754" s="462"/>
      <c r="PCD754" s="462"/>
      <c r="PCE754" s="462"/>
      <c r="PCF754" s="462"/>
      <c r="PCG754" s="462"/>
      <c r="PCH754" s="462"/>
      <c r="PCI754" s="462"/>
      <c r="PCJ754" s="462"/>
      <c r="PCK754" s="462"/>
      <c r="PCL754" s="462"/>
      <c r="PCM754" s="462"/>
      <c r="PCN754" s="462"/>
      <c r="PCO754" s="462"/>
      <c r="PCP754" s="462"/>
      <c r="PCQ754" s="462"/>
      <c r="PCR754" s="462"/>
      <c r="PCS754" s="462"/>
      <c r="PCT754" s="462"/>
      <c r="PCU754" s="462"/>
      <c r="PCV754" s="462"/>
      <c r="PCW754" s="462"/>
      <c r="PCX754" s="462"/>
      <c r="PCY754" s="462"/>
      <c r="PCZ754" s="462"/>
      <c r="PDA754" s="462"/>
      <c r="PDB754" s="462"/>
      <c r="PDC754" s="462"/>
      <c r="PDD754" s="462"/>
      <c r="PDE754" s="462"/>
      <c r="PDF754" s="462"/>
      <c r="PDG754" s="462"/>
      <c r="PDH754" s="462"/>
      <c r="PDI754" s="462"/>
      <c r="PDJ754" s="462"/>
      <c r="PDK754" s="462"/>
      <c r="PDL754" s="462"/>
      <c r="PDM754" s="462"/>
      <c r="PDN754" s="462"/>
      <c r="PDO754" s="462"/>
      <c r="PDP754" s="462"/>
      <c r="PDQ754" s="462"/>
      <c r="PDR754" s="462"/>
      <c r="PDS754" s="462"/>
      <c r="PDT754" s="462"/>
      <c r="PDU754" s="462"/>
      <c r="PDV754" s="462"/>
      <c r="PDW754" s="462"/>
      <c r="PDX754" s="462"/>
      <c r="PDY754" s="462"/>
      <c r="PDZ754" s="462"/>
      <c r="PEA754" s="462"/>
      <c r="PEB754" s="462"/>
      <c r="PEC754" s="462"/>
      <c r="PED754" s="462"/>
      <c r="PEE754" s="462"/>
      <c r="PEF754" s="462"/>
      <c r="PEG754" s="462"/>
      <c r="PEH754" s="462"/>
      <c r="PEI754" s="462"/>
      <c r="PEJ754" s="462"/>
      <c r="PEK754" s="462"/>
      <c r="PEL754" s="462"/>
      <c r="PEM754" s="462"/>
      <c r="PEN754" s="462"/>
      <c r="PEO754" s="462"/>
      <c r="PEP754" s="462"/>
      <c r="PEQ754" s="462"/>
      <c r="PER754" s="462"/>
      <c r="PES754" s="462"/>
      <c r="PET754" s="462"/>
      <c r="PEU754" s="462"/>
      <c r="PEV754" s="462"/>
      <c r="PEW754" s="462"/>
      <c r="PEX754" s="462"/>
      <c r="PEY754" s="462"/>
      <c r="PEZ754" s="462"/>
      <c r="PFA754" s="462"/>
      <c r="PFB754" s="462"/>
      <c r="PFC754" s="462"/>
      <c r="PFD754" s="462"/>
      <c r="PFE754" s="462"/>
      <c r="PFF754" s="462"/>
      <c r="PFG754" s="462"/>
      <c r="PFH754" s="462"/>
      <c r="PFI754" s="462"/>
      <c r="PFJ754" s="462"/>
      <c r="PFK754" s="462"/>
      <c r="PFL754" s="462"/>
      <c r="PFM754" s="462"/>
      <c r="PFN754" s="462"/>
      <c r="PFO754" s="462"/>
      <c r="PFP754" s="462"/>
      <c r="PFQ754" s="462"/>
      <c r="PFR754" s="462"/>
      <c r="PFS754" s="462"/>
      <c r="PFT754" s="462"/>
      <c r="PFU754" s="462"/>
      <c r="PFV754" s="462"/>
      <c r="PFW754" s="462"/>
      <c r="PFX754" s="462"/>
      <c r="PFY754" s="462"/>
      <c r="PFZ754" s="462"/>
      <c r="PGA754" s="462"/>
      <c r="PGB754" s="462"/>
      <c r="PGC754" s="462"/>
      <c r="PGD754" s="462"/>
      <c r="PGE754" s="462"/>
      <c r="PGF754" s="462"/>
      <c r="PGG754" s="462"/>
      <c r="PGH754" s="462"/>
      <c r="PGI754" s="462"/>
      <c r="PGJ754" s="462"/>
      <c r="PGK754" s="462"/>
      <c r="PGL754" s="462"/>
      <c r="PGM754" s="462"/>
      <c r="PGN754" s="462"/>
      <c r="PGO754" s="462"/>
      <c r="PGP754" s="462"/>
      <c r="PGQ754" s="462"/>
      <c r="PGR754" s="462"/>
      <c r="PGS754" s="462"/>
      <c r="PGT754" s="462"/>
      <c r="PGU754" s="462"/>
      <c r="PGV754" s="462"/>
      <c r="PGW754" s="462"/>
      <c r="PGX754" s="462"/>
      <c r="PGY754" s="462"/>
      <c r="PGZ754" s="462"/>
      <c r="PHA754" s="462"/>
      <c r="PHB754" s="462"/>
      <c r="PHC754" s="462"/>
      <c r="PHD754" s="462"/>
      <c r="PHE754" s="462"/>
      <c r="PHF754" s="462"/>
      <c r="PHG754" s="462"/>
      <c r="PHH754" s="462"/>
      <c r="PHI754" s="462"/>
      <c r="PHJ754" s="462"/>
      <c r="PHK754" s="462"/>
      <c r="PHL754" s="462"/>
      <c r="PHM754" s="462"/>
      <c r="PHN754" s="462"/>
      <c r="PHO754" s="462"/>
      <c r="PHP754" s="462"/>
      <c r="PHQ754" s="462"/>
      <c r="PHR754" s="462"/>
      <c r="PHS754" s="462"/>
      <c r="PHT754" s="462"/>
      <c r="PHU754" s="462"/>
      <c r="PHV754" s="462"/>
      <c r="PHW754" s="462"/>
      <c r="PHX754" s="462"/>
      <c r="PHY754" s="462"/>
      <c r="PHZ754" s="462"/>
      <c r="PIA754" s="462"/>
      <c r="PIB754" s="462"/>
      <c r="PIC754" s="462"/>
      <c r="PID754" s="462"/>
      <c r="PIE754" s="462"/>
      <c r="PIF754" s="462"/>
      <c r="PIG754" s="462"/>
      <c r="PIH754" s="462"/>
      <c r="PII754" s="462"/>
      <c r="PIJ754" s="462"/>
      <c r="PIK754" s="462"/>
      <c r="PIL754" s="462"/>
      <c r="PIM754" s="462"/>
      <c r="PIN754" s="462"/>
      <c r="PIO754" s="462"/>
      <c r="PIP754" s="462"/>
      <c r="PIQ754" s="462"/>
      <c r="PIR754" s="462"/>
      <c r="PIS754" s="462"/>
      <c r="PIT754" s="462"/>
      <c r="PIU754" s="462"/>
      <c r="PIV754" s="462"/>
      <c r="PIW754" s="462"/>
      <c r="PIX754" s="462"/>
      <c r="PIY754" s="462"/>
      <c r="PIZ754" s="462"/>
      <c r="PJA754" s="462"/>
      <c r="PJB754" s="462"/>
      <c r="PJC754" s="462"/>
      <c r="PJD754" s="462"/>
      <c r="PJE754" s="462"/>
      <c r="PJF754" s="462"/>
      <c r="PJG754" s="462"/>
      <c r="PJH754" s="462"/>
      <c r="PJI754" s="462"/>
      <c r="PJJ754" s="462"/>
      <c r="PJK754" s="462"/>
      <c r="PJL754" s="462"/>
      <c r="PJM754" s="462"/>
      <c r="PJN754" s="462"/>
      <c r="PJO754" s="462"/>
      <c r="PJP754" s="462"/>
      <c r="PJQ754" s="462"/>
      <c r="PJR754" s="462"/>
      <c r="PJS754" s="462"/>
      <c r="PJT754" s="462"/>
      <c r="PJU754" s="462"/>
      <c r="PJV754" s="462"/>
      <c r="PJW754" s="462"/>
      <c r="PJX754" s="462"/>
      <c r="PJY754" s="462"/>
      <c r="PJZ754" s="462"/>
      <c r="PKA754" s="462"/>
      <c r="PKB754" s="462"/>
      <c r="PKC754" s="462"/>
      <c r="PKD754" s="462"/>
      <c r="PKE754" s="462"/>
      <c r="PKF754" s="462"/>
      <c r="PKG754" s="462"/>
      <c r="PKH754" s="462"/>
      <c r="PKI754" s="462"/>
      <c r="PKJ754" s="462"/>
      <c r="PKK754" s="462"/>
      <c r="PKL754" s="462"/>
      <c r="PKM754" s="462"/>
      <c r="PKN754" s="462"/>
      <c r="PKO754" s="462"/>
      <c r="PKP754" s="462"/>
      <c r="PKQ754" s="462"/>
      <c r="PKR754" s="462"/>
      <c r="PKS754" s="462"/>
      <c r="PKT754" s="462"/>
      <c r="PKU754" s="462"/>
      <c r="PKV754" s="462"/>
      <c r="PKW754" s="462"/>
      <c r="PKX754" s="462"/>
      <c r="PKY754" s="462"/>
      <c r="PKZ754" s="462"/>
      <c r="PLA754" s="462"/>
      <c r="PLB754" s="462"/>
      <c r="PLC754" s="462"/>
      <c r="PLD754" s="462"/>
      <c r="PLE754" s="462"/>
      <c r="PLF754" s="462"/>
      <c r="PLG754" s="462"/>
      <c r="PLH754" s="462"/>
      <c r="PLI754" s="462"/>
      <c r="PLJ754" s="462"/>
      <c r="PLK754" s="462"/>
      <c r="PLL754" s="462"/>
      <c r="PLM754" s="462"/>
      <c r="PLN754" s="462"/>
      <c r="PLO754" s="462"/>
      <c r="PLP754" s="462"/>
      <c r="PLQ754" s="462"/>
      <c r="PLR754" s="462"/>
      <c r="PLS754" s="462"/>
      <c r="PLT754" s="462"/>
      <c r="PLU754" s="462"/>
      <c r="PLV754" s="462"/>
      <c r="PLW754" s="462"/>
      <c r="PLX754" s="462"/>
      <c r="PLY754" s="462"/>
      <c r="PLZ754" s="462"/>
      <c r="PMA754" s="462"/>
      <c r="PMB754" s="462"/>
      <c r="PMC754" s="462"/>
      <c r="PMD754" s="462"/>
      <c r="PME754" s="462"/>
      <c r="PMF754" s="462"/>
      <c r="PMG754" s="462"/>
      <c r="PMH754" s="462"/>
      <c r="PMI754" s="462"/>
      <c r="PMJ754" s="462"/>
      <c r="PMK754" s="462"/>
      <c r="PML754" s="462"/>
      <c r="PMM754" s="462"/>
      <c r="PMN754" s="462"/>
      <c r="PMO754" s="462"/>
      <c r="PMP754" s="462"/>
      <c r="PMQ754" s="462"/>
      <c r="PMR754" s="462"/>
      <c r="PMS754" s="462"/>
      <c r="PMT754" s="462"/>
      <c r="PMU754" s="462"/>
      <c r="PMV754" s="462"/>
      <c r="PMW754" s="462"/>
      <c r="PMX754" s="462"/>
      <c r="PMY754" s="462"/>
      <c r="PMZ754" s="462"/>
      <c r="PNA754" s="462"/>
      <c r="PNB754" s="462"/>
      <c r="PNC754" s="462"/>
      <c r="PND754" s="462"/>
      <c r="PNE754" s="462"/>
      <c r="PNF754" s="462"/>
      <c r="PNG754" s="462"/>
      <c r="PNH754" s="462"/>
      <c r="PNI754" s="462"/>
      <c r="PNJ754" s="462"/>
      <c r="PNK754" s="462"/>
      <c r="PNL754" s="462"/>
      <c r="PNM754" s="462"/>
      <c r="PNN754" s="462"/>
      <c r="PNO754" s="462"/>
      <c r="PNP754" s="462"/>
      <c r="PNQ754" s="462"/>
      <c r="PNR754" s="462"/>
      <c r="PNS754" s="462"/>
      <c r="PNT754" s="462"/>
      <c r="PNU754" s="462"/>
      <c r="PNV754" s="462"/>
      <c r="PNW754" s="462"/>
      <c r="PNX754" s="462"/>
      <c r="PNY754" s="462"/>
      <c r="PNZ754" s="462"/>
      <c r="POA754" s="462"/>
      <c r="POB754" s="462"/>
      <c r="POC754" s="462"/>
      <c r="POD754" s="462"/>
      <c r="POE754" s="462"/>
      <c r="POF754" s="462"/>
      <c r="POG754" s="462"/>
      <c r="POH754" s="462"/>
      <c r="POI754" s="462"/>
      <c r="POJ754" s="462"/>
      <c r="POK754" s="462"/>
      <c r="POL754" s="462"/>
      <c r="POM754" s="462"/>
      <c r="PON754" s="462"/>
      <c r="POO754" s="462"/>
      <c r="POP754" s="462"/>
      <c r="POQ754" s="462"/>
      <c r="POR754" s="462"/>
      <c r="POS754" s="462"/>
      <c r="POT754" s="462"/>
      <c r="POU754" s="462"/>
      <c r="POV754" s="462"/>
      <c r="POW754" s="462"/>
      <c r="POX754" s="462"/>
      <c r="POY754" s="462"/>
      <c r="POZ754" s="462"/>
      <c r="PPA754" s="462"/>
      <c r="PPB754" s="462"/>
      <c r="PPC754" s="462"/>
      <c r="PPD754" s="462"/>
      <c r="PPE754" s="462"/>
      <c r="PPF754" s="462"/>
      <c r="PPG754" s="462"/>
      <c r="PPH754" s="462"/>
      <c r="PPI754" s="462"/>
      <c r="PPJ754" s="462"/>
      <c r="PPK754" s="462"/>
      <c r="PPL754" s="462"/>
      <c r="PPM754" s="462"/>
      <c r="PPN754" s="462"/>
      <c r="PPO754" s="462"/>
      <c r="PPP754" s="462"/>
      <c r="PPQ754" s="462"/>
      <c r="PPR754" s="462"/>
      <c r="PPS754" s="462"/>
      <c r="PPT754" s="462"/>
      <c r="PPU754" s="462"/>
      <c r="PPV754" s="462"/>
      <c r="PPW754" s="462"/>
      <c r="PPX754" s="462"/>
      <c r="PPY754" s="462"/>
      <c r="PPZ754" s="462"/>
      <c r="PQA754" s="462"/>
      <c r="PQB754" s="462"/>
      <c r="PQC754" s="462"/>
      <c r="PQD754" s="462"/>
      <c r="PQE754" s="462"/>
      <c r="PQF754" s="462"/>
      <c r="PQG754" s="462"/>
      <c r="PQH754" s="462"/>
      <c r="PQI754" s="462"/>
      <c r="PQJ754" s="462"/>
      <c r="PQK754" s="462"/>
      <c r="PQL754" s="462"/>
      <c r="PQM754" s="462"/>
      <c r="PQN754" s="462"/>
      <c r="PQO754" s="462"/>
      <c r="PQP754" s="462"/>
      <c r="PQQ754" s="462"/>
      <c r="PQR754" s="462"/>
      <c r="PQS754" s="462"/>
      <c r="PQT754" s="462"/>
      <c r="PQU754" s="462"/>
      <c r="PQV754" s="462"/>
      <c r="PQW754" s="462"/>
      <c r="PQX754" s="462"/>
      <c r="PQY754" s="462"/>
      <c r="PQZ754" s="462"/>
      <c r="PRA754" s="462"/>
      <c r="PRB754" s="462"/>
      <c r="PRC754" s="462"/>
      <c r="PRD754" s="462"/>
      <c r="PRE754" s="462"/>
      <c r="PRF754" s="462"/>
      <c r="PRG754" s="462"/>
      <c r="PRH754" s="462"/>
      <c r="PRI754" s="462"/>
      <c r="PRJ754" s="462"/>
      <c r="PRK754" s="462"/>
      <c r="PRL754" s="462"/>
      <c r="PRM754" s="462"/>
      <c r="PRN754" s="462"/>
      <c r="PRO754" s="462"/>
      <c r="PRP754" s="462"/>
      <c r="PRQ754" s="462"/>
      <c r="PRR754" s="462"/>
      <c r="PRS754" s="462"/>
      <c r="PRT754" s="462"/>
      <c r="PRU754" s="462"/>
      <c r="PRV754" s="462"/>
      <c r="PRW754" s="462"/>
      <c r="PRX754" s="462"/>
      <c r="PRY754" s="462"/>
      <c r="PRZ754" s="462"/>
      <c r="PSA754" s="462"/>
      <c r="PSB754" s="462"/>
      <c r="PSC754" s="462"/>
      <c r="PSD754" s="462"/>
      <c r="PSE754" s="462"/>
      <c r="PSF754" s="462"/>
      <c r="PSG754" s="462"/>
      <c r="PSH754" s="462"/>
      <c r="PSI754" s="462"/>
      <c r="PSJ754" s="462"/>
      <c r="PSK754" s="462"/>
      <c r="PSL754" s="462"/>
      <c r="PSM754" s="462"/>
      <c r="PSN754" s="462"/>
      <c r="PSO754" s="462"/>
      <c r="PSP754" s="462"/>
      <c r="PSQ754" s="462"/>
      <c r="PSR754" s="462"/>
      <c r="PSS754" s="462"/>
      <c r="PST754" s="462"/>
      <c r="PSU754" s="462"/>
      <c r="PSV754" s="462"/>
      <c r="PSW754" s="462"/>
      <c r="PSX754" s="462"/>
      <c r="PSY754" s="462"/>
      <c r="PSZ754" s="462"/>
      <c r="PTA754" s="462"/>
      <c r="PTB754" s="462"/>
      <c r="PTC754" s="462"/>
      <c r="PTD754" s="462"/>
      <c r="PTE754" s="462"/>
      <c r="PTF754" s="462"/>
      <c r="PTG754" s="462"/>
      <c r="PTH754" s="462"/>
      <c r="PTI754" s="462"/>
      <c r="PTJ754" s="462"/>
      <c r="PTK754" s="462"/>
      <c r="PTL754" s="462"/>
      <c r="PTM754" s="462"/>
      <c r="PTN754" s="462"/>
      <c r="PTO754" s="462"/>
      <c r="PTP754" s="462"/>
      <c r="PTQ754" s="462"/>
      <c r="PTR754" s="462"/>
      <c r="PTS754" s="462"/>
      <c r="PTT754" s="462"/>
      <c r="PTU754" s="462"/>
      <c r="PTV754" s="462"/>
      <c r="PTW754" s="462"/>
      <c r="PTX754" s="462"/>
      <c r="PTY754" s="462"/>
      <c r="PTZ754" s="462"/>
      <c r="PUA754" s="462"/>
      <c r="PUB754" s="462"/>
      <c r="PUC754" s="462"/>
      <c r="PUD754" s="462"/>
      <c r="PUE754" s="462"/>
      <c r="PUF754" s="462"/>
      <c r="PUG754" s="462"/>
      <c r="PUH754" s="462"/>
      <c r="PUI754" s="462"/>
      <c r="PUJ754" s="462"/>
      <c r="PUK754" s="462"/>
      <c r="PUL754" s="462"/>
      <c r="PUM754" s="462"/>
      <c r="PUN754" s="462"/>
      <c r="PUO754" s="462"/>
      <c r="PUP754" s="462"/>
      <c r="PUQ754" s="462"/>
      <c r="PUR754" s="462"/>
      <c r="PUS754" s="462"/>
      <c r="PUT754" s="462"/>
      <c r="PUU754" s="462"/>
      <c r="PUV754" s="462"/>
      <c r="PUW754" s="462"/>
      <c r="PUX754" s="462"/>
      <c r="PUY754" s="462"/>
      <c r="PUZ754" s="462"/>
      <c r="PVA754" s="462"/>
      <c r="PVB754" s="462"/>
      <c r="PVC754" s="462"/>
      <c r="PVD754" s="462"/>
      <c r="PVE754" s="462"/>
      <c r="PVF754" s="462"/>
      <c r="PVG754" s="462"/>
      <c r="PVH754" s="462"/>
      <c r="PVI754" s="462"/>
      <c r="PVJ754" s="462"/>
      <c r="PVK754" s="462"/>
      <c r="PVL754" s="462"/>
      <c r="PVM754" s="462"/>
      <c r="PVN754" s="462"/>
      <c r="PVO754" s="462"/>
      <c r="PVP754" s="462"/>
      <c r="PVQ754" s="462"/>
      <c r="PVR754" s="462"/>
      <c r="PVS754" s="462"/>
      <c r="PVT754" s="462"/>
      <c r="PVU754" s="462"/>
      <c r="PVV754" s="462"/>
      <c r="PVW754" s="462"/>
      <c r="PVX754" s="462"/>
      <c r="PVY754" s="462"/>
      <c r="PVZ754" s="462"/>
      <c r="PWA754" s="462"/>
      <c r="PWB754" s="462"/>
      <c r="PWC754" s="462"/>
      <c r="PWD754" s="462"/>
      <c r="PWE754" s="462"/>
      <c r="PWF754" s="462"/>
      <c r="PWG754" s="462"/>
      <c r="PWH754" s="462"/>
      <c r="PWI754" s="462"/>
      <c r="PWJ754" s="462"/>
      <c r="PWK754" s="462"/>
      <c r="PWL754" s="462"/>
      <c r="PWM754" s="462"/>
      <c r="PWN754" s="462"/>
      <c r="PWO754" s="462"/>
      <c r="PWP754" s="462"/>
      <c r="PWQ754" s="462"/>
      <c r="PWR754" s="462"/>
      <c r="PWS754" s="462"/>
      <c r="PWT754" s="462"/>
      <c r="PWU754" s="462"/>
      <c r="PWV754" s="462"/>
      <c r="PWW754" s="462"/>
      <c r="PWX754" s="462"/>
      <c r="PWY754" s="462"/>
      <c r="PWZ754" s="462"/>
      <c r="PXA754" s="462"/>
      <c r="PXB754" s="462"/>
      <c r="PXC754" s="462"/>
      <c r="PXD754" s="462"/>
      <c r="PXE754" s="462"/>
      <c r="PXF754" s="462"/>
      <c r="PXG754" s="462"/>
      <c r="PXH754" s="462"/>
      <c r="PXI754" s="462"/>
      <c r="PXJ754" s="462"/>
      <c r="PXK754" s="462"/>
      <c r="PXL754" s="462"/>
      <c r="PXM754" s="462"/>
      <c r="PXN754" s="462"/>
      <c r="PXO754" s="462"/>
      <c r="PXP754" s="462"/>
      <c r="PXQ754" s="462"/>
      <c r="PXR754" s="462"/>
      <c r="PXS754" s="462"/>
      <c r="PXT754" s="462"/>
      <c r="PXU754" s="462"/>
      <c r="PXV754" s="462"/>
      <c r="PXW754" s="462"/>
      <c r="PXX754" s="462"/>
      <c r="PXY754" s="462"/>
      <c r="PXZ754" s="462"/>
      <c r="PYA754" s="462"/>
      <c r="PYB754" s="462"/>
      <c r="PYC754" s="462"/>
      <c r="PYD754" s="462"/>
      <c r="PYE754" s="462"/>
      <c r="PYF754" s="462"/>
      <c r="PYG754" s="462"/>
      <c r="PYH754" s="462"/>
      <c r="PYI754" s="462"/>
      <c r="PYJ754" s="462"/>
      <c r="PYK754" s="462"/>
      <c r="PYL754" s="462"/>
      <c r="PYM754" s="462"/>
      <c r="PYN754" s="462"/>
      <c r="PYO754" s="462"/>
      <c r="PYP754" s="462"/>
      <c r="PYQ754" s="462"/>
      <c r="PYR754" s="462"/>
      <c r="PYS754" s="462"/>
      <c r="PYT754" s="462"/>
      <c r="PYU754" s="462"/>
      <c r="PYV754" s="462"/>
      <c r="PYW754" s="462"/>
      <c r="PYX754" s="462"/>
      <c r="PYY754" s="462"/>
      <c r="PYZ754" s="462"/>
      <c r="PZA754" s="462"/>
      <c r="PZB754" s="462"/>
      <c r="PZC754" s="462"/>
      <c r="PZD754" s="462"/>
      <c r="PZE754" s="462"/>
      <c r="PZF754" s="462"/>
      <c r="PZG754" s="462"/>
      <c r="PZH754" s="462"/>
      <c r="PZI754" s="462"/>
      <c r="PZJ754" s="462"/>
      <c r="PZK754" s="462"/>
      <c r="PZL754" s="462"/>
      <c r="PZM754" s="462"/>
      <c r="PZN754" s="462"/>
      <c r="PZO754" s="462"/>
      <c r="PZP754" s="462"/>
      <c r="PZQ754" s="462"/>
      <c r="PZR754" s="462"/>
      <c r="PZS754" s="462"/>
      <c r="PZT754" s="462"/>
      <c r="PZU754" s="462"/>
      <c r="PZV754" s="462"/>
      <c r="PZW754" s="462"/>
      <c r="PZX754" s="462"/>
      <c r="PZY754" s="462"/>
      <c r="PZZ754" s="462"/>
      <c r="QAA754" s="462"/>
      <c r="QAB754" s="462"/>
      <c r="QAC754" s="462"/>
      <c r="QAD754" s="462"/>
      <c r="QAE754" s="462"/>
      <c r="QAF754" s="462"/>
      <c r="QAG754" s="462"/>
      <c r="QAH754" s="462"/>
      <c r="QAI754" s="462"/>
      <c r="QAJ754" s="462"/>
      <c r="QAK754" s="462"/>
      <c r="QAL754" s="462"/>
      <c r="QAM754" s="462"/>
      <c r="QAN754" s="462"/>
      <c r="QAO754" s="462"/>
      <c r="QAP754" s="462"/>
      <c r="QAQ754" s="462"/>
      <c r="QAR754" s="462"/>
      <c r="QAS754" s="462"/>
      <c r="QAT754" s="462"/>
      <c r="QAU754" s="462"/>
      <c r="QAV754" s="462"/>
      <c r="QAW754" s="462"/>
      <c r="QAX754" s="462"/>
      <c r="QAY754" s="462"/>
      <c r="QAZ754" s="462"/>
      <c r="QBA754" s="462"/>
      <c r="QBB754" s="462"/>
      <c r="QBC754" s="462"/>
      <c r="QBD754" s="462"/>
      <c r="QBE754" s="462"/>
      <c r="QBF754" s="462"/>
      <c r="QBG754" s="462"/>
      <c r="QBH754" s="462"/>
      <c r="QBI754" s="462"/>
      <c r="QBJ754" s="462"/>
      <c r="QBK754" s="462"/>
      <c r="QBL754" s="462"/>
      <c r="QBM754" s="462"/>
      <c r="QBN754" s="462"/>
      <c r="QBO754" s="462"/>
      <c r="QBP754" s="462"/>
      <c r="QBQ754" s="462"/>
      <c r="QBR754" s="462"/>
      <c r="QBS754" s="462"/>
      <c r="QBT754" s="462"/>
      <c r="QBU754" s="462"/>
      <c r="QBV754" s="462"/>
      <c r="QBW754" s="462"/>
      <c r="QBX754" s="462"/>
      <c r="QBY754" s="462"/>
      <c r="QBZ754" s="462"/>
      <c r="QCA754" s="462"/>
      <c r="QCB754" s="462"/>
      <c r="QCC754" s="462"/>
      <c r="QCD754" s="462"/>
      <c r="QCE754" s="462"/>
      <c r="QCF754" s="462"/>
      <c r="QCG754" s="462"/>
      <c r="QCH754" s="462"/>
      <c r="QCI754" s="462"/>
      <c r="QCJ754" s="462"/>
      <c r="QCK754" s="462"/>
      <c r="QCL754" s="462"/>
      <c r="QCM754" s="462"/>
      <c r="QCN754" s="462"/>
      <c r="QCO754" s="462"/>
      <c r="QCP754" s="462"/>
      <c r="QCQ754" s="462"/>
      <c r="QCR754" s="462"/>
      <c r="QCS754" s="462"/>
      <c r="QCT754" s="462"/>
      <c r="QCU754" s="462"/>
      <c r="QCV754" s="462"/>
      <c r="QCW754" s="462"/>
      <c r="QCX754" s="462"/>
      <c r="QCY754" s="462"/>
      <c r="QCZ754" s="462"/>
      <c r="QDA754" s="462"/>
      <c r="QDB754" s="462"/>
      <c r="QDC754" s="462"/>
      <c r="QDD754" s="462"/>
      <c r="QDE754" s="462"/>
      <c r="QDF754" s="462"/>
      <c r="QDG754" s="462"/>
      <c r="QDH754" s="462"/>
      <c r="QDI754" s="462"/>
      <c r="QDJ754" s="462"/>
      <c r="QDK754" s="462"/>
      <c r="QDL754" s="462"/>
      <c r="QDM754" s="462"/>
      <c r="QDN754" s="462"/>
      <c r="QDO754" s="462"/>
      <c r="QDP754" s="462"/>
      <c r="QDQ754" s="462"/>
      <c r="QDR754" s="462"/>
      <c r="QDS754" s="462"/>
      <c r="QDT754" s="462"/>
      <c r="QDU754" s="462"/>
      <c r="QDV754" s="462"/>
      <c r="QDW754" s="462"/>
      <c r="QDX754" s="462"/>
      <c r="QDY754" s="462"/>
      <c r="QDZ754" s="462"/>
      <c r="QEA754" s="462"/>
      <c r="QEB754" s="462"/>
      <c r="QEC754" s="462"/>
      <c r="QED754" s="462"/>
      <c r="QEE754" s="462"/>
      <c r="QEF754" s="462"/>
      <c r="QEG754" s="462"/>
      <c r="QEH754" s="462"/>
      <c r="QEI754" s="462"/>
      <c r="QEJ754" s="462"/>
      <c r="QEK754" s="462"/>
      <c r="QEL754" s="462"/>
      <c r="QEM754" s="462"/>
      <c r="QEN754" s="462"/>
      <c r="QEO754" s="462"/>
      <c r="QEP754" s="462"/>
      <c r="QEQ754" s="462"/>
      <c r="QER754" s="462"/>
      <c r="QES754" s="462"/>
      <c r="QET754" s="462"/>
      <c r="QEU754" s="462"/>
      <c r="QEV754" s="462"/>
      <c r="QEW754" s="462"/>
      <c r="QEX754" s="462"/>
      <c r="QEY754" s="462"/>
      <c r="QEZ754" s="462"/>
      <c r="QFA754" s="462"/>
      <c r="QFB754" s="462"/>
      <c r="QFC754" s="462"/>
      <c r="QFD754" s="462"/>
      <c r="QFE754" s="462"/>
      <c r="QFF754" s="462"/>
      <c r="QFG754" s="462"/>
      <c r="QFH754" s="462"/>
      <c r="QFI754" s="462"/>
      <c r="QFJ754" s="462"/>
      <c r="QFK754" s="462"/>
      <c r="QFL754" s="462"/>
      <c r="QFM754" s="462"/>
      <c r="QFN754" s="462"/>
      <c r="QFO754" s="462"/>
      <c r="QFP754" s="462"/>
      <c r="QFQ754" s="462"/>
      <c r="QFR754" s="462"/>
      <c r="QFS754" s="462"/>
      <c r="QFT754" s="462"/>
      <c r="QFU754" s="462"/>
      <c r="QFV754" s="462"/>
      <c r="QFW754" s="462"/>
      <c r="QFX754" s="462"/>
      <c r="QFY754" s="462"/>
      <c r="QFZ754" s="462"/>
      <c r="QGA754" s="462"/>
      <c r="QGB754" s="462"/>
      <c r="QGC754" s="462"/>
      <c r="QGD754" s="462"/>
      <c r="QGE754" s="462"/>
      <c r="QGF754" s="462"/>
      <c r="QGG754" s="462"/>
      <c r="QGH754" s="462"/>
      <c r="QGI754" s="462"/>
      <c r="QGJ754" s="462"/>
      <c r="QGK754" s="462"/>
      <c r="QGL754" s="462"/>
      <c r="QGM754" s="462"/>
      <c r="QGN754" s="462"/>
      <c r="QGO754" s="462"/>
      <c r="QGP754" s="462"/>
      <c r="QGQ754" s="462"/>
      <c r="QGR754" s="462"/>
      <c r="QGS754" s="462"/>
      <c r="QGT754" s="462"/>
      <c r="QGU754" s="462"/>
      <c r="QGV754" s="462"/>
      <c r="QGW754" s="462"/>
      <c r="QGX754" s="462"/>
      <c r="QGY754" s="462"/>
      <c r="QGZ754" s="462"/>
      <c r="QHA754" s="462"/>
      <c r="QHB754" s="462"/>
      <c r="QHC754" s="462"/>
      <c r="QHD754" s="462"/>
      <c r="QHE754" s="462"/>
      <c r="QHF754" s="462"/>
      <c r="QHG754" s="462"/>
      <c r="QHH754" s="462"/>
      <c r="QHI754" s="462"/>
      <c r="QHJ754" s="462"/>
      <c r="QHK754" s="462"/>
      <c r="QHL754" s="462"/>
      <c r="QHM754" s="462"/>
      <c r="QHN754" s="462"/>
      <c r="QHO754" s="462"/>
      <c r="QHP754" s="462"/>
      <c r="QHQ754" s="462"/>
      <c r="QHR754" s="462"/>
      <c r="QHS754" s="462"/>
      <c r="QHT754" s="462"/>
      <c r="QHU754" s="462"/>
      <c r="QHV754" s="462"/>
      <c r="QHW754" s="462"/>
      <c r="QHX754" s="462"/>
      <c r="QHY754" s="462"/>
      <c r="QHZ754" s="462"/>
      <c r="QIA754" s="462"/>
      <c r="QIB754" s="462"/>
      <c r="QIC754" s="462"/>
      <c r="QID754" s="462"/>
      <c r="QIE754" s="462"/>
      <c r="QIF754" s="462"/>
      <c r="QIG754" s="462"/>
      <c r="QIH754" s="462"/>
      <c r="QII754" s="462"/>
      <c r="QIJ754" s="462"/>
      <c r="QIK754" s="462"/>
      <c r="QIL754" s="462"/>
      <c r="QIM754" s="462"/>
      <c r="QIN754" s="462"/>
      <c r="QIO754" s="462"/>
      <c r="QIP754" s="462"/>
      <c r="QIQ754" s="462"/>
      <c r="QIR754" s="462"/>
      <c r="QIS754" s="462"/>
      <c r="QIT754" s="462"/>
      <c r="QIU754" s="462"/>
      <c r="QIV754" s="462"/>
      <c r="QIW754" s="462"/>
      <c r="QIX754" s="462"/>
      <c r="QIY754" s="462"/>
      <c r="QIZ754" s="462"/>
      <c r="QJA754" s="462"/>
      <c r="QJB754" s="462"/>
      <c r="QJC754" s="462"/>
      <c r="QJD754" s="462"/>
      <c r="QJE754" s="462"/>
      <c r="QJF754" s="462"/>
      <c r="QJG754" s="462"/>
      <c r="QJH754" s="462"/>
      <c r="QJI754" s="462"/>
      <c r="QJJ754" s="462"/>
      <c r="QJK754" s="462"/>
      <c r="QJL754" s="462"/>
      <c r="QJM754" s="462"/>
      <c r="QJN754" s="462"/>
      <c r="QJO754" s="462"/>
      <c r="QJP754" s="462"/>
      <c r="QJQ754" s="462"/>
      <c r="QJR754" s="462"/>
      <c r="QJS754" s="462"/>
      <c r="QJT754" s="462"/>
      <c r="QJU754" s="462"/>
      <c r="QJV754" s="462"/>
      <c r="QJW754" s="462"/>
      <c r="QJX754" s="462"/>
      <c r="QJY754" s="462"/>
      <c r="QJZ754" s="462"/>
      <c r="QKA754" s="462"/>
      <c r="QKB754" s="462"/>
      <c r="QKC754" s="462"/>
      <c r="QKD754" s="462"/>
      <c r="QKE754" s="462"/>
      <c r="QKF754" s="462"/>
      <c r="QKG754" s="462"/>
      <c r="QKH754" s="462"/>
      <c r="QKI754" s="462"/>
      <c r="QKJ754" s="462"/>
      <c r="QKK754" s="462"/>
      <c r="QKL754" s="462"/>
      <c r="QKM754" s="462"/>
      <c r="QKN754" s="462"/>
      <c r="QKO754" s="462"/>
      <c r="QKP754" s="462"/>
      <c r="QKQ754" s="462"/>
      <c r="QKR754" s="462"/>
      <c r="QKS754" s="462"/>
      <c r="QKT754" s="462"/>
      <c r="QKU754" s="462"/>
      <c r="QKV754" s="462"/>
      <c r="QKW754" s="462"/>
      <c r="QKX754" s="462"/>
      <c r="QKY754" s="462"/>
      <c r="QKZ754" s="462"/>
      <c r="QLA754" s="462"/>
      <c r="QLB754" s="462"/>
      <c r="QLC754" s="462"/>
      <c r="QLD754" s="462"/>
      <c r="QLE754" s="462"/>
      <c r="QLF754" s="462"/>
      <c r="QLG754" s="462"/>
      <c r="QLH754" s="462"/>
      <c r="QLI754" s="462"/>
      <c r="QLJ754" s="462"/>
      <c r="QLK754" s="462"/>
      <c r="QLL754" s="462"/>
      <c r="QLM754" s="462"/>
      <c r="QLN754" s="462"/>
      <c r="QLO754" s="462"/>
      <c r="QLP754" s="462"/>
      <c r="QLQ754" s="462"/>
      <c r="QLR754" s="462"/>
      <c r="QLS754" s="462"/>
      <c r="QLT754" s="462"/>
      <c r="QLU754" s="462"/>
      <c r="QLV754" s="462"/>
      <c r="QLW754" s="462"/>
      <c r="QLX754" s="462"/>
      <c r="QLY754" s="462"/>
      <c r="QLZ754" s="462"/>
      <c r="QMA754" s="462"/>
      <c r="QMB754" s="462"/>
      <c r="QMC754" s="462"/>
      <c r="QMD754" s="462"/>
      <c r="QME754" s="462"/>
      <c r="QMF754" s="462"/>
      <c r="QMG754" s="462"/>
      <c r="QMH754" s="462"/>
      <c r="QMI754" s="462"/>
      <c r="QMJ754" s="462"/>
      <c r="QMK754" s="462"/>
      <c r="QML754" s="462"/>
      <c r="QMM754" s="462"/>
      <c r="QMN754" s="462"/>
      <c r="QMO754" s="462"/>
      <c r="QMP754" s="462"/>
      <c r="QMQ754" s="462"/>
      <c r="QMR754" s="462"/>
      <c r="QMS754" s="462"/>
      <c r="QMT754" s="462"/>
      <c r="QMU754" s="462"/>
      <c r="QMV754" s="462"/>
      <c r="QMW754" s="462"/>
      <c r="QMX754" s="462"/>
      <c r="QMY754" s="462"/>
      <c r="QMZ754" s="462"/>
      <c r="QNA754" s="462"/>
      <c r="QNB754" s="462"/>
      <c r="QNC754" s="462"/>
      <c r="QND754" s="462"/>
      <c r="QNE754" s="462"/>
      <c r="QNF754" s="462"/>
      <c r="QNG754" s="462"/>
      <c r="QNH754" s="462"/>
      <c r="QNI754" s="462"/>
      <c r="QNJ754" s="462"/>
      <c r="QNK754" s="462"/>
      <c r="QNL754" s="462"/>
      <c r="QNM754" s="462"/>
      <c r="QNN754" s="462"/>
      <c r="QNO754" s="462"/>
      <c r="QNP754" s="462"/>
      <c r="QNQ754" s="462"/>
      <c r="QNR754" s="462"/>
      <c r="QNS754" s="462"/>
      <c r="QNT754" s="462"/>
      <c r="QNU754" s="462"/>
      <c r="QNV754" s="462"/>
      <c r="QNW754" s="462"/>
      <c r="QNX754" s="462"/>
      <c r="QNY754" s="462"/>
      <c r="QNZ754" s="462"/>
      <c r="QOA754" s="462"/>
      <c r="QOB754" s="462"/>
      <c r="QOC754" s="462"/>
      <c r="QOD754" s="462"/>
      <c r="QOE754" s="462"/>
      <c r="QOF754" s="462"/>
      <c r="QOG754" s="462"/>
      <c r="QOH754" s="462"/>
      <c r="QOI754" s="462"/>
      <c r="QOJ754" s="462"/>
      <c r="QOK754" s="462"/>
      <c r="QOL754" s="462"/>
      <c r="QOM754" s="462"/>
      <c r="QON754" s="462"/>
      <c r="QOO754" s="462"/>
      <c r="QOP754" s="462"/>
      <c r="QOQ754" s="462"/>
      <c r="QOR754" s="462"/>
      <c r="QOS754" s="462"/>
      <c r="QOT754" s="462"/>
      <c r="QOU754" s="462"/>
      <c r="QOV754" s="462"/>
      <c r="QOW754" s="462"/>
      <c r="QOX754" s="462"/>
      <c r="QOY754" s="462"/>
      <c r="QOZ754" s="462"/>
      <c r="QPA754" s="462"/>
      <c r="QPB754" s="462"/>
      <c r="QPC754" s="462"/>
      <c r="QPD754" s="462"/>
      <c r="QPE754" s="462"/>
      <c r="QPF754" s="462"/>
      <c r="QPG754" s="462"/>
      <c r="QPH754" s="462"/>
      <c r="QPI754" s="462"/>
      <c r="QPJ754" s="462"/>
      <c r="QPK754" s="462"/>
      <c r="QPL754" s="462"/>
      <c r="QPM754" s="462"/>
      <c r="QPN754" s="462"/>
      <c r="QPO754" s="462"/>
      <c r="QPP754" s="462"/>
      <c r="QPQ754" s="462"/>
      <c r="QPR754" s="462"/>
      <c r="QPS754" s="462"/>
      <c r="QPT754" s="462"/>
      <c r="QPU754" s="462"/>
      <c r="QPV754" s="462"/>
      <c r="QPW754" s="462"/>
      <c r="QPX754" s="462"/>
      <c r="QPY754" s="462"/>
      <c r="QPZ754" s="462"/>
      <c r="QQA754" s="462"/>
      <c r="QQB754" s="462"/>
      <c r="QQC754" s="462"/>
      <c r="QQD754" s="462"/>
      <c r="QQE754" s="462"/>
      <c r="QQF754" s="462"/>
      <c r="QQG754" s="462"/>
      <c r="QQH754" s="462"/>
      <c r="QQI754" s="462"/>
      <c r="QQJ754" s="462"/>
      <c r="QQK754" s="462"/>
      <c r="QQL754" s="462"/>
      <c r="QQM754" s="462"/>
      <c r="QQN754" s="462"/>
      <c r="QQO754" s="462"/>
      <c r="QQP754" s="462"/>
      <c r="QQQ754" s="462"/>
      <c r="QQR754" s="462"/>
      <c r="QQS754" s="462"/>
      <c r="QQT754" s="462"/>
      <c r="QQU754" s="462"/>
      <c r="QQV754" s="462"/>
      <c r="QQW754" s="462"/>
      <c r="QQX754" s="462"/>
      <c r="QQY754" s="462"/>
      <c r="QQZ754" s="462"/>
      <c r="QRA754" s="462"/>
      <c r="QRB754" s="462"/>
      <c r="QRC754" s="462"/>
      <c r="QRD754" s="462"/>
      <c r="QRE754" s="462"/>
      <c r="QRF754" s="462"/>
      <c r="QRG754" s="462"/>
      <c r="QRH754" s="462"/>
      <c r="QRI754" s="462"/>
      <c r="QRJ754" s="462"/>
      <c r="QRK754" s="462"/>
      <c r="QRL754" s="462"/>
      <c r="QRM754" s="462"/>
      <c r="QRN754" s="462"/>
      <c r="QRO754" s="462"/>
      <c r="QRP754" s="462"/>
      <c r="QRQ754" s="462"/>
      <c r="QRR754" s="462"/>
      <c r="QRS754" s="462"/>
      <c r="QRT754" s="462"/>
      <c r="QRU754" s="462"/>
      <c r="QRV754" s="462"/>
      <c r="QRW754" s="462"/>
      <c r="QRX754" s="462"/>
      <c r="QRY754" s="462"/>
      <c r="QRZ754" s="462"/>
      <c r="QSA754" s="462"/>
      <c r="QSB754" s="462"/>
      <c r="QSC754" s="462"/>
      <c r="QSD754" s="462"/>
      <c r="QSE754" s="462"/>
      <c r="QSF754" s="462"/>
      <c r="QSG754" s="462"/>
      <c r="QSH754" s="462"/>
      <c r="QSI754" s="462"/>
      <c r="QSJ754" s="462"/>
      <c r="QSK754" s="462"/>
      <c r="QSL754" s="462"/>
      <c r="QSM754" s="462"/>
      <c r="QSN754" s="462"/>
      <c r="QSO754" s="462"/>
      <c r="QSP754" s="462"/>
      <c r="QSQ754" s="462"/>
      <c r="QSR754" s="462"/>
      <c r="QSS754" s="462"/>
      <c r="QST754" s="462"/>
      <c r="QSU754" s="462"/>
      <c r="QSV754" s="462"/>
      <c r="QSW754" s="462"/>
      <c r="QSX754" s="462"/>
      <c r="QSY754" s="462"/>
      <c r="QSZ754" s="462"/>
      <c r="QTA754" s="462"/>
      <c r="QTB754" s="462"/>
      <c r="QTC754" s="462"/>
      <c r="QTD754" s="462"/>
      <c r="QTE754" s="462"/>
      <c r="QTF754" s="462"/>
      <c r="QTG754" s="462"/>
      <c r="QTH754" s="462"/>
      <c r="QTI754" s="462"/>
      <c r="QTJ754" s="462"/>
      <c r="QTK754" s="462"/>
      <c r="QTL754" s="462"/>
      <c r="QTM754" s="462"/>
      <c r="QTN754" s="462"/>
      <c r="QTO754" s="462"/>
      <c r="QTP754" s="462"/>
      <c r="QTQ754" s="462"/>
      <c r="QTR754" s="462"/>
      <c r="QTS754" s="462"/>
      <c r="QTT754" s="462"/>
      <c r="QTU754" s="462"/>
      <c r="QTV754" s="462"/>
      <c r="QTW754" s="462"/>
      <c r="QTX754" s="462"/>
      <c r="QTY754" s="462"/>
      <c r="QTZ754" s="462"/>
      <c r="QUA754" s="462"/>
      <c r="QUB754" s="462"/>
      <c r="QUC754" s="462"/>
      <c r="QUD754" s="462"/>
      <c r="QUE754" s="462"/>
      <c r="QUF754" s="462"/>
      <c r="QUG754" s="462"/>
      <c r="QUH754" s="462"/>
      <c r="QUI754" s="462"/>
      <c r="QUJ754" s="462"/>
      <c r="QUK754" s="462"/>
      <c r="QUL754" s="462"/>
      <c r="QUM754" s="462"/>
      <c r="QUN754" s="462"/>
      <c r="QUO754" s="462"/>
      <c r="QUP754" s="462"/>
      <c r="QUQ754" s="462"/>
      <c r="QUR754" s="462"/>
      <c r="QUS754" s="462"/>
      <c r="QUT754" s="462"/>
      <c r="QUU754" s="462"/>
      <c r="QUV754" s="462"/>
      <c r="QUW754" s="462"/>
      <c r="QUX754" s="462"/>
      <c r="QUY754" s="462"/>
      <c r="QUZ754" s="462"/>
      <c r="QVA754" s="462"/>
      <c r="QVB754" s="462"/>
      <c r="QVC754" s="462"/>
      <c r="QVD754" s="462"/>
      <c r="QVE754" s="462"/>
      <c r="QVF754" s="462"/>
      <c r="QVG754" s="462"/>
      <c r="QVH754" s="462"/>
      <c r="QVI754" s="462"/>
      <c r="QVJ754" s="462"/>
      <c r="QVK754" s="462"/>
      <c r="QVL754" s="462"/>
      <c r="QVM754" s="462"/>
      <c r="QVN754" s="462"/>
      <c r="QVO754" s="462"/>
      <c r="QVP754" s="462"/>
      <c r="QVQ754" s="462"/>
      <c r="QVR754" s="462"/>
      <c r="QVS754" s="462"/>
      <c r="QVT754" s="462"/>
      <c r="QVU754" s="462"/>
      <c r="QVV754" s="462"/>
      <c r="QVW754" s="462"/>
      <c r="QVX754" s="462"/>
      <c r="QVY754" s="462"/>
      <c r="QVZ754" s="462"/>
      <c r="QWA754" s="462"/>
      <c r="QWB754" s="462"/>
      <c r="QWC754" s="462"/>
      <c r="QWD754" s="462"/>
      <c r="QWE754" s="462"/>
      <c r="QWF754" s="462"/>
      <c r="QWG754" s="462"/>
      <c r="QWH754" s="462"/>
      <c r="QWI754" s="462"/>
      <c r="QWJ754" s="462"/>
      <c r="QWK754" s="462"/>
      <c r="QWL754" s="462"/>
      <c r="QWM754" s="462"/>
      <c r="QWN754" s="462"/>
      <c r="QWO754" s="462"/>
      <c r="QWP754" s="462"/>
      <c r="QWQ754" s="462"/>
      <c r="QWR754" s="462"/>
      <c r="QWS754" s="462"/>
      <c r="QWT754" s="462"/>
      <c r="QWU754" s="462"/>
      <c r="QWV754" s="462"/>
      <c r="QWW754" s="462"/>
      <c r="QWX754" s="462"/>
      <c r="QWY754" s="462"/>
      <c r="QWZ754" s="462"/>
      <c r="QXA754" s="462"/>
      <c r="QXB754" s="462"/>
      <c r="QXC754" s="462"/>
      <c r="QXD754" s="462"/>
      <c r="QXE754" s="462"/>
      <c r="QXF754" s="462"/>
      <c r="QXG754" s="462"/>
      <c r="QXH754" s="462"/>
      <c r="QXI754" s="462"/>
      <c r="QXJ754" s="462"/>
      <c r="QXK754" s="462"/>
      <c r="QXL754" s="462"/>
      <c r="QXM754" s="462"/>
      <c r="QXN754" s="462"/>
      <c r="QXO754" s="462"/>
      <c r="QXP754" s="462"/>
      <c r="QXQ754" s="462"/>
      <c r="QXR754" s="462"/>
      <c r="QXS754" s="462"/>
      <c r="QXT754" s="462"/>
      <c r="QXU754" s="462"/>
      <c r="QXV754" s="462"/>
      <c r="QXW754" s="462"/>
      <c r="QXX754" s="462"/>
      <c r="QXY754" s="462"/>
      <c r="QXZ754" s="462"/>
      <c r="QYA754" s="462"/>
      <c r="QYB754" s="462"/>
      <c r="QYC754" s="462"/>
      <c r="QYD754" s="462"/>
      <c r="QYE754" s="462"/>
      <c r="QYF754" s="462"/>
      <c r="QYG754" s="462"/>
      <c r="QYH754" s="462"/>
      <c r="QYI754" s="462"/>
      <c r="QYJ754" s="462"/>
      <c r="QYK754" s="462"/>
      <c r="QYL754" s="462"/>
      <c r="QYM754" s="462"/>
      <c r="QYN754" s="462"/>
      <c r="QYO754" s="462"/>
      <c r="QYP754" s="462"/>
      <c r="QYQ754" s="462"/>
      <c r="QYR754" s="462"/>
      <c r="QYS754" s="462"/>
      <c r="QYT754" s="462"/>
      <c r="QYU754" s="462"/>
      <c r="QYV754" s="462"/>
      <c r="QYW754" s="462"/>
      <c r="QYX754" s="462"/>
      <c r="QYY754" s="462"/>
      <c r="QYZ754" s="462"/>
      <c r="QZA754" s="462"/>
      <c r="QZB754" s="462"/>
      <c r="QZC754" s="462"/>
      <c r="QZD754" s="462"/>
      <c r="QZE754" s="462"/>
      <c r="QZF754" s="462"/>
      <c r="QZG754" s="462"/>
      <c r="QZH754" s="462"/>
      <c r="QZI754" s="462"/>
      <c r="QZJ754" s="462"/>
      <c r="QZK754" s="462"/>
      <c r="QZL754" s="462"/>
      <c r="QZM754" s="462"/>
      <c r="QZN754" s="462"/>
      <c r="QZO754" s="462"/>
      <c r="QZP754" s="462"/>
      <c r="QZQ754" s="462"/>
      <c r="QZR754" s="462"/>
      <c r="QZS754" s="462"/>
      <c r="QZT754" s="462"/>
      <c r="QZU754" s="462"/>
      <c r="QZV754" s="462"/>
      <c r="QZW754" s="462"/>
      <c r="QZX754" s="462"/>
      <c r="QZY754" s="462"/>
      <c r="QZZ754" s="462"/>
      <c r="RAA754" s="462"/>
      <c r="RAB754" s="462"/>
      <c r="RAC754" s="462"/>
      <c r="RAD754" s="462"/>
      <c r="RAE754" s="462"/>
      <c r="RAF754" s="462"/>
      <c r="RAG754" s="462"/>
      <c r="RAH754" s="462"/>
      <c r="RAI754" s="462"/>
      <c r="RAJ754" s="462"/>
      <c r="RAK754" s="462"/>
      <c r="RAL754" s="462"/>
      <c r="RAM754" s="462"/>
      <c r="RAN754" s="462"/>
      <c r="RAO754" s="462"/>
      <c r="RAP754" s="462"/>
      <c r="RAQ754" s="462"/>
      <c r="RAR754" s="462"/>
      <c r="RAS754" s="462"/>
      <c r="RAT754" s="462"/>
      <c r="RAU754" s="462"/>
      <c r="RAV754" s="462"/>
      <c r="RAW754" s="462"/>
      <c r="RAX754" s="462"/>
      <c r="RAY754" s="462"/>
      <c r="RAZ754" s="462"/>
      <c r="RBA754" s="462"/>
      <c r="RBB754" s="462"/>
      <c r="RBC754" s="462"/>
      <c r="RBD754" s="462"/>
      <c r="RBE754" s="462"/>
      <c r="RBF754" s="462"/>
      <c r="RBG754" s="462"/>
      <c r="RBH754" s="462"/>
      <c r="RBI754" s="462"/>
      <c r="RBJ754" s="462"/>
      <c r="RBK754" s="462"/>
      <c r="RBL754" s="462"/>
      <c r="RBM754" s="462"/>
      <c r="RBN754" s="462"/>
      <c r="RBO754" s="462"/>
      <c r="RBP754" s="462"/>
      <c r="RBQ754" s="462"/>
      <c r="RBR754" s="462"/>
      <c r="RBS754" s="462"/>
      <c r="RBT754" s="462"/>
      <c r="RBU754" s="462"/>
      <c r="RBV754" s="462"/>
      <c r="RBW754" s="462"/>
      <c r="RBX754" s="462"/>
      <c r="RBY754" s="462"/>
      <c r="RBZ754" s="462"/>
      <c r="RCA754" s="462"/>
      <c r="RCB754" s="462"/>
      <c r="RCC754" s="462"/>
      <c r="RCD754" s="462"/>
      <c r="RCE754" s="462"/>
      <c r="RCF754" s="462"/>
      <c r="RCG754" s="462"/>
      <c r="RCH754" s="462"/>
      <c r="RCI754" s="462"/>
      <c r="RCJ754" s="462"/>
      <c r="RCK754" s="462"/>
      <c r="RCL754" s="462"/>
      <c r="RCM754" s="462"/>
      <c r="RCN754" s="462"/>
      <c r="RCO754" s="462"/>
      <c r="RCP754" s="462"/>
      <c r="RCQ754" s="462"/>
      <c r="RCR754" s="462"/>
      <c r="RCS754" s="462"/>
      <c r="RCT754" s="462"/>
      <c r="RCU754" s="462"/>
      <c r="RCV754" s="462"/>
      <c r="RCW754" s="462"/>
      <c r="RCX754" s="462"/>
      <c r="RCY754" s="462"/>
      <c r="RCZ754" s="462"/>
      <c r="RDA754" s="462"/>
      <c r="RDB754" s="462"/>
      <c r="RDC754" s="462"/>
      <c r="RDD754" s="462"/>
      <c r="RDE754" s="462"/>
      <c r="RDF754" s="462"/>
      <c r="RDG754" s="462"/>
      <c r="RDH754" s="462"/>
      <c r="RDI754" s="462"/>
      <c r="RDJ754" s="462"/>
      <c r="RDK754" s="462"/>
      <c r="RDL754" s="462"/>
      <c r="RDM754" s="462"/>
      <c r="RDN754" s="462"/>
      <c r="RDO754" s="462"/>
      <c r="RDP754" s="462"/>
      <c r="RDQ754" s="462"/>
      <c r="RDR754" s="462"/>
      <c r="RDS754" s="462"/>
      <c r="RDT754" s="462"/>
      <c r="RDU754" s="462"/>
      <c r="RDV754" s="462"/>
      <c r="RDW754" s="462"/>
      <c r="RDX754" s="462"/>
      <c r="RDY754" s="462"/>
      <c r="RDZ754" s="462"/>
      <c r="REA754" s="462"/>
      <c r="REB754" s="462"/>
      <c r="REC754" s="462"/>
      <c r="RED754" s="462"/>
      <c r="REE754" s="462"/>
      <c r="REF754" s="462"/>
      <c r="REG754" s="462"/>
      <c r="REH754" s="462"/>
      <c r="REI754" s="462"/>
      <c r="REJ754" s="462"/>
      <c r="REK754" s="462"/>
      <c r="REL754" s="462"/>
      <c r="REM754" s="462"/>
      <c r="REN754" s="462"/>
      <c r="REO754" s="462"/>
      <c r="REP754" s="462"/>
      <c r="REQ754" s="462"/>
      <c r="RER754" s="462"/>
      <c r="RES754" s="462"/>
      <c r="RET754" s="462"/>
      <c r="REU754" s="462"/>
      <c r="REV754" s="462"/>
      <c r="REW754" s="462"/>
      <c r="REX754" s="462"/>
      <c r="REY754" s="462"/>
      <c r="REZ754" s="462"/>
      <c r="RFA754" s="462"/>
      <c r="RFB754" s="462"/>
      <c r="RFC754" s="462"/>
      <c r="RFD754" s="462"/>
      <c r="RFE754" s="462"/>
      <c r="RFF754" s="462"/>
      <c r="RFG754" s="462"/>
      <c r="RFH754" s="462"/>
      <c r="RFI754" s="462"/>
      <c r="RFJ754" s="462"/>
      <c r="RFK754" s="462"/>
      <c r="RFL754" s="462"/>
      <c r="RFM754" s="462"/>
      <c r="RFN754" s="462"/>
      <c r="RFO754" s="462"/>
      <c r="RFP754" s="462"/>
      <c r="RFQ754" s="462"/>
      <c r="RFR754" s="462"/>
      <c r="RFS754" s="462"/>
      <c r="RFT754" s="462"/>
      <c r="RFU754" s="462"/>
      <c r="RFV754" s="462"/>
      <c r="RFW754" s="462"/>
      <c r="RFX754" s="462"/>
      <c r="RFY754" s="462"/>
      <c r="RFZ754" s="462"/>
      <c r="RGA754" s="462"/>
      <c r="RGB754" s="462"/>
      <c r="RGC754" s="462"/>
      <c r="RGD754" s="462"/>
      <c r="RGE754" s="462"/>
      <c r="RGF754" s="462"/>
      <c r="RGG754" s="462"/>
      <c r="RGH754" s="462"/>
      <c r="RGI754" s="462"/>
      <c r="RGJ754" s="462"/>
      <c r="RGK754" s="462"/>
      <c r="RGL754" s="462"/>
      <c r="RGM754" s="462"/>
      <c r="RGN754" s="462"/>
      <c r="RGO754" s="462"/>
      <c r="RGP754" s="462"/>
      <c r="RGQ754" s="462"/>
      <c r="RGR754" s="462"/>
      <c r="RGS754" s="462"/>
      <c r="RGT754" s="462"/>
      <c r="RGU754" s="462"/>
      <c r="RGV754" s="462"/>
      <c r="RGW754" s="462"/>
      <c r="RGX754" s="462"/>
      <c r="RGY754" s="462"/>
      <c r="RGZ754" s="462"/>
      <c r="RHA754" s="462"/>
      <c r="RHB754" s="462"/>
      <c r="RHC754" s="462"/>
      <c r="RHD754" s="462"/>
      <c r="RHE754" s="462"/>
      <c r="RHF754" s="462"/>
      <c r="RHG754" s="462"/>
      <c r="RHH754" s="462"/>
      <c r="RHI754" s="462"/>
      <c r="RHJ754" s="462"/>
      <c r="RHK754" s="462"/>
      <c r="RHL754" s="462"/>
      <c r="RHM754" s="462"/>
      <c r="RHN754" s="462"/>
      <c r="RHO754" s="462"/>
      <c r="RHP754" s="462"/>
      <c r="RHQ754" s="462"/>
      <c r="RHR754" s="462"/>
      <c r="RHS754" s="462"/>
      <c r="RHT754" s="462"/>
      <c r="RHU754" s="462"/>
      <c r="RHV754" s="462"/>
      <c r="RHW754" s="462"/>
      <c r="RHX754" s="462"/>
      <c r="RHY754" s="462"/>
      <c r="RHZ754" s="462"/>
      <c r="RIA754" s="462"/>
      <c r="RIB754" s="462"/>
      <c r="RIC754" s="462"/>
      <c r="RID754" s="462"/>
      <c r="RIE754" s="462"/>
      <c r="RIF754" s="462"/>
      <c r="RIG754" s="462"/>
      <c r="RIH754" s="462"/>
      <c r="RII754" s="462"/>
      <c r="RIJ754" s="462"/>
      <c r="RIK754" s="462"/>
      <c r="RIL754" s="462"/>
      <c r="RIM754" s="462"/>
      <c r="RIN754" s="462"/>
      <c r="RIO754" s="462"/>
      <c r="RIP754" s="462"/>
      <c r="RIQ754" s="462"/>
      <c r="RIR754" s="462"/>
      <c r="RIS754" s="462"/>
      <c r="RIT754" s="462"/>
      <c r="RIU754" s="462"/>
      <c r="RIV754" s="462"/>
      <c r="RIW754" s="462"/>
      <c r="RIX754" s="462"/>
      <c r="RIY754" s="462"/>
      <c r="RIZ754" s="462"/>
      <c r="RJA754" s="462"/>
      <c r="RJB754" s="462"/>
      <c r="RJC754" s="462"/>
      <c r="RJD754" s="462"/>
      <c r="RJE754" s="462"/>
      <c r="RJF754" s="462"/>
      <c r="RJG754" s="462"/>
      <c r="RJH754" s="462"/>
      <c r="RJI754" s="462"/>
      <c r="RJJ754" s="462"/>
      <c r="RJK754" s="462"/>
      <c r="RJL754" s="462"/>
      <c r="RJM754" s="462"/>
      <c r="RJN754" s="462"/>
      <c r="RJO754" s="462"/>
      <c r="RJP754" s="462"/>
      <c r="RJQ754" s="462"/>
      <c r="RJR754" s="462"/>
      <c r="RJS754" s="462"/>
      <c r="RJT754" s="462"/>
      <c r="RJU754" s="462"/>
      <c r="RJV754" s="462"/>
      <c r="RJW754" s="462"/>
      <c r="RJX754" s="462"/>
      <c r="RJY754" s="462"/>
      <c r="RJZ754" s="462"/>
      <c r="RKA754" s="462"/>
      <c r="RKB754" s="462"/>
      <c r="RKC754" s="462"/>
      <c r="RKD754" s="462"/>
      <c r="RKE754" s="462"/>
      <c r="RKF754" s="462"/>
      <c r="RKG754" s="462"/>
      <c r="RKH754" s="462"/>
      <c r="RKI754" s="462"/>
      <c r="RKJ754" s="462"/>
      <c r="RKK754" s="462"/>
      <c r="RKL754" s="462"/>
      <c r="RKM754" s="462"/>
      <c r="RKN754" s="462"/>
      <c r="RKO754" s="462"/>
      <c r="RKP754" s="462"/>
      <c r="RKQ754" s="462"/>
      <c r="RKR754" s="462"/>
      <c r="RKS754" s="462"/>
      <c r="RKT754" s="462"/>
      <c r="RKU754" s="462"/>
      <c r="RKV754" s="462"/>
      <c r="RKW754" s="462"/>
      <c r="RKX754" s="462"/>
      <c r="RKY754" s="462"/>
      <c r="RKZ754" s="462"/>
      <c r="RLA754" s="462"/>
      <c r="RLB754" s="462"/>
      <c r="RLC754" s="462"/>
      <c r="RLD754" s="462"/>
      <c r="RLE754" s="462"/>
      <c r="RLF754" s="462"/>
      <c r="RLG754" s="462"/>
      <c r="RLH754" s="462"/>
      <c r="RLI754" s="462"/>
      <c r="RLJ754" s="462"/>
      <c r="RLK754" s="462"/>
      <c r="RLL754" s="462"/>
      <c r="RLM754" s="462"/>
      <c r="RLN754" s="462"/>
      <c r="RLO754" s="462"/>
      <c r="RLP754" s="462"/>
      <c r="RLQ754" s="462"/>
      <c r="RLR754" s="462"/>
      <c r="RLS754" s="462"/>
      <c r="RLT754" s="462"/>
      <c r="RLU754" s="462"/>
      <c r="RLV754" s="462"/>
      <c r="RLW754" s="462"/>
      <c r="RLX754" s="462"/>
      <c r="RLY754" s="462"/>
      <c r="RLZ754" s="462"/>
      <c r="RMA754" s="462"/>
      <c r="RMB754" s="462"/>
      <c r="RMC754" s="462"/>
      <c r="RMD754" s="462"/>
      <c r="RME754" s="462"/>
      <c r="RMF754" s="462"/>
      <c r="RMG754" s="462"/>
      <c r="RMH754" s="462"/>
      <c r="RMI754" s="462"/>
      <c r="RMJ754" s="462"/>
      <c r="RMK754" s="462"/>
      <c r="RML754" s="462"/>
      <c r="RMM754" s="462"/>
      <c r="RMN754" s="462"/>
      <c r="RMO754" s="462"/>
      <c r="RMP754" s="462"/>
      <c r="RMQ754" s="462"/>
      <c r="RMR754" s="462"/>
      <c r="RMS754" s="462"/>
      <c r="RMT754" s="462"/>
      <c r="RMU754" s="462"/>
      <c r="RMV754" s="462"/>
      <c r="RMW754" s="462"/>
      <c r="RMX754" s="462"/>
      <c r="RMY754" s="462"/>
      <c r="RMZ754" s="462"/>
      <c r="RNA754" s="462"/>
      <c r="RNB754" s="462"/>
      <c r="RNC754" s="462"/>
      <c r="RND754" s="462"/>
      <c r="RNE754" s="462"/>
      <c r="RNF754" s="462"/>
      <c r="RNG754" s="462"/>
      <c r="RNH754" s="462"/>
      <c r="RNI754" s="462"/>
      <c r="RNJ754" s="462"/>
      <c r="RNK754" s="462"/>
      <c r="RNL754" s="462"/>
      <c r="RNM754" s="462"/>
      <c r="RNN754" s="462"/>
      <c r="RNO754" s="462"/>
      <c r="RNP754" s="462"/>
      <c r="RNQ754" s="462"/>
      <c r="RNR754" s="462"/>
      <c r="RNS754" s="462"/>
      <c r="RNT754" s="462"/>
      <c r="RNU754" s="462"/>
      <c r="RNV754" s="462"/>
      <c r="RNW754" s="462"/>
      <c r="RNX754" s="462"/>
      <c r="RNY754" s="462"/>
      <c r="RNZ754" s="462"/>
      <c r="ROA754" s="462"/>
      <c r="ROB754" s="462"/>
      <c r="ROC754" s="462"/>
      <c r="ROD754" s="462"/>
      <c r="ROE754" s="462"/>
      <c r="ROF754" s="462"/>
      <c r="ROG754" s="462"/>
      <c r="ROH754" s="462"/>
      <c r="ROI754" s="462"/>
      <c r="ROJ754" s="462"/>
      <c r="ROK754" s="462"/>
      <c r="ROL754" s="462"/>
      <c r="ROM754" s="462"/>
      <c r="RON754" s="462"/>
      <c r="ROO754" s="462"/>
      <c r="ROP754" s="462"/>
      <c r="ROQ754" s="462"/>
      <c r="ROR754" s="462"/>
      <c r="ROS754" s="462"/>
      <c r="ROT754" s="462"/>
      <c r="ROU754" s="462"/>
      <c r="ROV754" s="462"/>
      <c r="ROW754" s="462"/>
      <c r="ROX754" s="462"/>
      <c r="ROY754" s="462"/>
      <c r="ROZ754" s="462"/>
      <c r="RPA754" s="462"/>
      <c r="RPB754" s="462"/>
      <c r="RPC754" s="462"/>
      <c r="RPD754" s="462"/>
      <c r="RPE754" s="462"/>
      <c r="RPF754" s="462"/>
      <c r="RPG754" s="462"/>
      <c r="RPH754" s="462"/>
      <c r="RPI754" s="462"/>
      <c r="RPJ754" s="462"/>
      <c r="RPK754" s="462"/>
      <c r="RPL754" s="462"/>
      <c r="RPM754" s="462"/>
      <c r="RPN754" s="462"/>
      <c r="RPO754" s="462"/>
      <c r="RPP754" s="462"/>
      <c r="RPQ754" s="462"/>
      <c r="RPR754" s="462"/>
      <c r="RPS754" s="462"/>
      <c r="RPT754" s="462"/>
      <c r="RPU754" s="462"/>
      <c r="RPV754" s="462"/>
      <c r="RPW754" s="462"/>
      <c r="RPX754" s="462"/>
      <c r="RPY754" s="462"/>
      <c r="RPZ754" s="462"/>
      <c r="RQA754" s="462"/>
      <c r="RQB754" s="462"/>
      <c r="RQC754" s="462"/>
      <c r="RQD754" s="462"/>
      <c r="RQE754" s="462"/>
      <c r="RQF754" s="462"/>
      <c r="RQG754" s="462"/>
      <c r="RQH754" s="462"/>
      <c r="RQI754" s="462"/>
      <c r="RQJ754" s="462"/>
      <c r="RQK754" s="462"/>
      <c r="RQL754" s="462"/>
      <c r="RQM754" s="462"/>
      <c r="RQN754" s="462"/>
      <c r="RQO754" s="462"/>
      <c r="RQP754" s="462"/>
      <c r="RQQ754" s="462"/>
      <c r="RQR754" s="462"/>
      <c r="RQS754" s="462"/>
      <c r="RQT754" s="462"/>
      <c r="RQU754" s="462"/>
      <c r="RQV754" s="462"/>
      <c r="RQW754" s="462"/>
      <c r="RQX754" s="462"/>
      <c r="RQY754" s="462"/>
      <c r="RQZ754" s="462"/>
      <c r="RRA754" s="462"/>
      <c r="RRB754" s="462"/>
      <c r="RRC754" s="462"/>
      <c r="RRD754" s="462"/>
      <c r="RRE754" s="462"/>
      <c r="RRF754" s="462"/>
      <c r="RRG754" s="462"/>
      <c r="RRH754" s="462"/>
      <c r="RRI754" s="462"/>
      <c r="RRJ754" s="462"/>
      <c r="RRK754" s="462"/>
      <c r="RRL754" s="462"/>
      <c r="RRM754" s="462"/>
      <c r="RRN754" s="462"/>
      <c r="RRO754" s="462"/>
      <c r="RRP754" s="462"/>
      <c r="RRQ754" s="462"/>
      <c r="RRR754" s="462"/>
      <c r="RRS754" s="462"/>
      <c r="RRT754" s="462"/>
      <c r="RRU754" s="462"/>
      <c r="RRV754" s="462"/>
      <c r="RRW754" s="462"/>
      <c r="RRX754" s="462"/>
      <c r="RRY754" s="462"/>
      <c r="RRZ754" s="462"/>
      <c r="RSA754" s="462"/>
      <c r="RSB754" s="462"/>
      <c r="RSC754" s="462"/>
      <c r="RSD754" s="462"/>
      <c r="RSE754" s="462"/>
      <c r="RSF754" s="462"/>
      <c r="RSG754" s="462"/>
      <c r="RSH754" s="462"/>
      <c r="RSI754" s="462"/>
      <c r="RSJ754" s="462"/>
      <c r="RSK754" s="462"/>
      <c r="RSL754" s="462"/>
      <c r="RSM754" s="462"/>
      <c r="RSN754" s="462"/>
      <c r="RSO754" s="462"/>
      <c r="RSP754" s="462"/>
      <c r="RSQ754" s="462"/>
      <c r="RSR754" s="462"/>
      <c r="RSS754" s="462"/>
      <c r="RST754" s="462"/>
      <c r="RSU754" s="462"/>
      <c r="RSV754" s="462"/>
      <c r="RSW754" s="462"/>
      <c r="RSX754" s="462"/>
      <c r="RSY754" s="462"/>
      <c r="RSZ754" s="462"/>
      <c r="RTA754" s="462"/>
      <c r="RTB754" s="462"/>
      <c r="RTC754" s="462"/>
      <c r="RTD754" s="462"/>
      <c r="RTE754" s="462"/>
      <c r="RTF754" s="462"/>
      <c r="RTG754" s="462"/>
      <c r="RTH754" s="462"/>
      <c r="RTI754" s="462"/>
      <c r="RTJ754" s="462"/>
      <c r="RTK754" s="462"/>
      <c r="RTL754" s="462"/>
      <c r="RTM754" s="462"/>
      <c r="RTN754" s="462"/>
      <c r="RTO754" s="462"/>
      <c r="RTP754" s="462"/>
      <c r="RTQ754" s="462"/>
      <c r="RTR754" s="462"/>
      <c r="RTS754" s="462"/>
      <c r="RTT754" s="462"/>
      <c r="RTU754" s="462"/>
      <c r="RTV754" s="462"/>
      <c r="RTW754" s="462"/>
      <c r="RTX754" s="462"/>
      <c r="RTY754" s="462"/>
      <c r="RTZ754" s="462"/>
      <c r="RUA754" s="462"/>
      <c r="RUB754" s="462"/>
      <c r="RUC754" s="462"/>
      <c r="RUD754" s="462"/>
      <c r="RUE754" s="462"/>
      <c r="RUF754" s="462"/>
      <c r="RUG754" s="462"/>
      <c r="RUH754" s="462"/>
      <c r="RUI754" s="462"/>
      <c r="RUJ754" s="462"/>
      <c r="RUK754" s="462"/>
      <c r="RUL754" s="462"/>
      <c r="RUM754" s="462"/>
      <c r="RUN754" s="462"/>
      <c r="RUO754" s="462"/>
      <c r="RUP754" s="462"/>
      <c r="RUQ754" s="462"/>
      <c r="RUR754" s="462"/>
      <c r="RUS754" s="462"/>
      <c r="RUT754" s="462"/>
      <c r="RUU754" s="462"/>
      <c r="RUV754" s="462"/>
      <c r="RUW754" s="462"/>
      <c r="RUX754" s="462"/>
      <c r="RUY754" s="462"/>
      <c r="RUZ754" s="462"/>
      <c r="RVA754" s="462"/>
      <c r="RVB754" s="462"/>
      <c r="RVC754" s="462"/>
      <c r="RVD754" s="462"/>
      <c r="RVE754" s="462"/>
      <c r="RVF754" s="462"/>
      <c r="RVG754" s="462"/>
      <c r="RVH754" s="462"/>
      <c r="RVI754" s="462"/>
      <c r="RVJ754" s="462"/>
      <c r="RVK754" s="462"/>
      <c r="RVL754" s="462"/>
      <c r="RVM754" s="462"/>
      <c r="RVN754" s="462"/>
      <c r="RVO754" s="462"/>
      <c r="RVP754" s="462"/>
      <c r="RVQ754" s="462"/>
      <c r="RVR754" s="462"/>
      <c r="RVS754" s="462"/>
      <c r="RVT754" s="462"/>
      <c r="RVU754" s="462"/>
      <c r="RVV754" s="462"/>
      <c r="RVW754" s="462"/>
      <c r="RVX754" s="462"/>
      <c r="RVY754" s="462"/>
      <c r="RVZ754" s="462"/>
      <c r="RWA754" s="462"/>
      <c r="RWB754" s="462"/>
      <c r="RWC754" s="462"/>
      <c r="RWD754" s="462"/>
      <c r="RWE754" s="462"/>
      <c r="RWF754" s="462"/>
      <c r="RWG754" s="462"/>
      <c r="RWH754" s="462"/>
      <c r="RWI754" s="462"/>
      <c r="RWJ754" s="462"/>
      <c r="RWK754" s="462"/>
      <c r="RWL754" s="462"/>
      <c r="RWM754" s="462"/>
      <c r="RWN754" s="462"/>
      <c r="RWO754" s="462"/>
      <c r="RWP754" s="462"/>
      <c r="RWQ754" s="462"/>
      <c r="RWR754" s="462"/>
      <c r="RWS754" s="462"/>
      <c r="RWT754" s="462"/>
      <c r="RWU754" s="462"/>
      <c r="RWV754" s="462"/>
      <c r="RWW754" s="462"/>
      <c r="RWX754" s="462"/>
      <c r="RWY754" s="462"/>
      <c r="RWZ754" s="462"/>
      <c r="RXA754" s="462"/>
      <c r="RXB754" s="462"/>
      <c r="RXC754" s="462"/>
      <c r="RXD754" s="462"/>
      <c r="RXE754" s="462"/>
      <c r="RXF754" s="462"/>
      <c r="RXG754" s="462"/>
      <c r="RXH754" s="462"/>
      <c r="RXI754" s="462"/>
      <c r="RXJ754" s="462"/>
      <c r="RXK754" s="462"/>
      <c r="RXL754" s="462"/>
      <c r="RXM754" s="462"/>
      <c r="RXN754" s="462"/>
      <c r="RXO754" s="462"/>
      <c r="RXP754" s="462"/>
      <c r="RXQ754" s="462"/>
      <c r="RXR754" s="462"/>
      <c r="RXS754" s="462"/>
      <c r="RXT754" s="462"/>
      <c r="RXU754" s="462"/>
      <c r="RXV754" s="462"/>
      <c r="RXW754" s="462"/>
      <c r="RXX754" s="462"/>
      <c r="RXY754" s="462"/>
      <c r="RXZ754" s="462"/>
      <c r="RYA754" s="462"/>
      <c r="RYB754" s="462"/>
      <c r="RYC754" s="462"/>
      <c r="RYD754" s="462"/>
      <c r="RYE754" s="462"/>
      <c r="RYF754" s="462"/>
      <c r="RYG754" s="462"/>
      <c r="RYH754" s="462"/>
      <c r="RYI754" s="462"/>
      <c r="RYJ754" s="462"/>
      <c r="RYK754" s="462"/>
      <c r="RYL754" s="462"/>
      <c r="RYM754" s="462"/>
      <c r="RYN754" s="462"/>
      <c r="RYO754" s="462"/>
      <c r="RYP754" s="462"/>
      <c r="RYQ754" s="462"/>
      <c r="RYR754" s="462"/>
      <c r="RYS754" s="462"/>
      <c r="RYT754" s="462"/>
      <c r="RYU754" s="462"/>
      <c r="RYV754" s="462"/>
      <c r="RYW754" s="462"/>
      <c r="RYX754" s="462"/>
      <c r="RYY754" s="462"/>
      <c r="RYZ754" s="462"/>
      <c r="RZA754" s="462"/>
      <c r="RZB754" s="462"/>
      <c r="RZC754" s="462"/>
      <c r="RZD754" s="462"/>
      <c r="RZE754" s="462"/>
      <c r="RZF754" s="462"/>
      <c r="RZG754" s="462"/>
      <c r="RZH754" s="462"/>
      <c r="RZI754" s="462"/>
      <c r="RZJ754" s="462"/>
      <c r="RZK754" s="462"/>
      <c r="RZL754" s="462"/>
      <c r="RZM754" s="462"/>
      <c r="RZN754" s="462"/>
      <c r="RZO754" s="462"/>
      <c r="RZP754" s="462"/>
      <c r="RZQ754" s="462"/>
      <c r="RZR754" s="462"/>
      <c r="RZS754" s="462"/>
      <c r="RZT754" s="462"/>
      <c r="RZU754" s="462"/>
      <c r="RZV754" s="462"/>
      <c r="RZW754" s="462"/>
      <c r="RZX754" s="462"/>
      <c r="RZY754" s="462"/>
      <c r="RZZ754" s="462"/>
      <c r="SAA754" s="462"/>
      <c r="SAB754" s="462"/>
      <c r="SAC754" s="462"/>
      <c r="SAD754" s="462"/>
      <c r="SAE754" s="462"/>
      <c r="SAF754" s="462"/>
      <c r="SAG754" s="462"/>
      <c r="SAH754" s="462"/>
      <c r="SAI754" s="462"/>
      <c r="SAJ754" s="462"/>
      <c r="SAK754" s="462"/>
      <c r="SAL754" s="462"/>
      <c r="SAM754" s="462"/>
      <c r="SAN754" s="462"/>
      <c r="SAO754" s="462"/>
      <c r="SAP754" s="462"/>
      <c r="SAQ754" s="462"/>
      <c r="SAR754" s="462"/>
      <c r="SAS754" s="462"/>
      <c r="SAT754" s="462"/>
      <c r="SAU754" s="462"/>
      <c r="SAV754" s="462"/>
      <c r="SAW754" s="462"/>
      <c r="SAX754" s="462"/>
      <c r="SAY754" s="462"/>
      <c r="SAZ754" s="462"/>
      <c r="SBA754" s="462"/>
      <c r="SBB754" s="462"/>
      <c r="SBC754" s="462"/>
      <c r="SBD754" s="462"/>
      <c r="SBE754" s="462"/>
      <c r="SBF754" s="462"/>
      <c r="SBG754" s="462"/>
      <c r="SBH754" s="462"/>
      <c r="SBI754" s="462"/>
      <c r="SBJ754" s="462"/>
      <c r="SBK754" s="462"/>
      <c r="SBL754" s="462"/>
      <c r="SBM754" s="462"/>
      <c r="SBN754" s="462"/>
      <c r="SBO754" s="462"/>
      <c r="SBP754" s="462"/>
      <c r="SBQ754" s="462"/>
      <c r="SBR754" s="462"/>
      <c r="SBS754" s="462"/>
      <c r="SBT754" s="462"/>
      <c r="SBU754" s="462"/>
      <c r="SBV754" s="462"/>
      <c r="SBW754" s="462"/>
      <c r="SBX754" s="462"/>
      <c r="SBY754" s="462"/>
      <c r="SBZ754" s="462"/>
      <c r="SCA754" s="462"/>
      <c r="SCB754" s="462"/>
      <c r="SCC754" s="462"/>
      <c r="SCD754" s="462"/>
      <c r="SCE754" s="462"/>
      <c r="SCF754" s="462"/>
      <c r="SCG754" s="462"/>
      <c r="SCH754" s="462"/>
      <c r="SCI754" s="462"/>
      <c r="SCJ754" s="462"/>
      <c r="SCK754" s="462"/>
      <c r="SCL754" s="462"/>
      <c r="SCM754" s="462"/>
      <c r="SCN754" s="462"/>
      <c r="SCO754" s="462"/>
      <c r="SCP754" s="462"/>
      <c r="SCQ754" s="462"/>
      <c r="SCR754" s="462"/>
      <c r="SCS754" s="462"/>
      <c r="SCT754" s="462"/>
      <c r="SCU754" s="462"/>
      <c r="SCV754" s="462"/>
      <c r="SCW754" s="462"/>
      <c r="SCX754" s="462"/>
      <c r="SCY754" s="462"/>
      <c r="SCZ754" s="462"/>
      <c r="SDA754" s="462"/>
      <c r="SDB754" s="462"/>
      <c r="SDC754" s="462"/>
      <c r="SDD754" s="462"/>
      <c r="SDE754" s="462"/>
      <c r="SDF754" s="462"/>
      <c r="SDG754" s="462"/>
      <c r="SDH754" s="462"/>
      <c r="SDI754" s="462"/>
      <c r="SDJ754" s="462"/>
      <c r="SDK754" s="462"/>
      <c r="SDL754" s="462"/>
      <c r="SDM754" s="462"/>
      <c r="SDN754" s="462"/>
      <c r="SDO754" s="462"/>
      <c r="SDP754" s="462"/>
      <c r="SDQ754" s="462"/>
      <c r="SDR754" s="462"/>
      <c r="SDS754" s="462"/>
      <c r="SDT754" s="462"/>
      <c r="SDU754" s="462"/>
      <c r="SDV754" s="462"/>
      <c r="SDW754" s="462"/>
      <c r="SDX754" s="462"/>
      <c r="SDY754" s="462"/>
      <c r="SDZ754" s="462"/>
      <c r="SEA754" s="462"/>
      <c r="SEB754" s="462"/>
      <c r="SEC754" s="462"/>
      <c r="SED754" s="462"/>
      <c r="SEE754" s="462"/>
      <c r="SEF754" s="462"/>
      <c r="SEG754" s="462"/>
      <c r="SEH754" s="462"/>
      <c r="SEI754" s="462"/>
      <c r="SEJ754" s="462"/>
      <c r="SEK754" s="462"/>
      <c r="SEL754" s="462"/>
      <c r="SEM754" s="462"/>
      <c r="SEN754" s="462"/>
      <c r="SEO754" s="462"/>
      <c r="SEP754" s="462"/>
      <c r="SEQ754" s="462"/>
      <c r="SER754" s="462"/>
      <c r="SES754" s="462"/>
      <c r="SET754" s="462"/>
      <c r="SEU754" s="462"/>
      <c r="SEV754" s="462"/>
      <c r="SEW754" s="462"/>
      <c r="SEX754" s="462"/>
      <c r="SEY754" s="462"/>
      <c r="SEZ754" s="462"/>
      <c r="SFA754" s="462"/>
      <c r="SFB754" s="462"/>
      <c r="SFC754" s="462"/>
      <c r="SFD754" s="462"/>
      <c r="SFE754" s="462"/>
      <c r="SFF754" s="462"/>
      <c r="SFG754" s="462"/>
      <c r="SFH754" s="462"/>
      <c r="SFI754" s="462"/>
      <c r="SFJ754" s="462"/>
      <c r="SFK754" s="462"/>
      <c r="SFL754" s="462"/>
      <c r="SFM754" s="462"/>
      <c r="SFN754" s="462"/>
      <c r="SFO754" s="462"/>
      <c r="SFP754" s="462"/>
      <c r="SFQ754" s="462"/>
      <c r="SFR754" s="462"/>
      <c r="SFS754" s="462"/>
      <c r="SFT754" s="462"/>
      <c r="SFU754" s="462"/>
      <c r="SFV754" s="462"/>
      <c r="SFW754" s="462"/>
      <c r="SFX754" s="462"/>
      <c r="SFY754" s="462"/>
      <c r="SFZ754" s="462"/>
      <c r="SGA754" s="462"/>
      <c r="SGB754" s="462"/>
      <c r="SGC754" s="462"/>
      <c r="SGD754" s="462"/>
      <c r="SGE754" s="462"/>
      <c r="SGF754" s="462"/>
      <c r="SGG754" s="462"/>
      <c r="SGH754" s="462"/>
      <c r="SGI754" s="462"/>
      <c r="SGJ754" s="462"/>
      <c r="SGK754" s="462"/>
      <c r="SGL754" s="462"/>
      <c r="SGM754" s="462"/>
      <c r="SGN754" s="462"/>
      <c r="SGO754" s="462"/>
      <c r="SGP754" s="462"/>
      <c r="SGQ754" s="462"/>
      <c r="SGR754" s="462"/>
      <c r="SGS754" s="462"/>
      <c r="SGT754" s="462"/>
      <c r="SGU754" s="462"/>
      <c r="SGV754" s="462"/>
      <c r="SGW754" s="462"/>
      <c r="SGX754" s="462"/>
      <c r="SGY754" s="462"/>
      <c r="SGZ754" s="462"/>
      <c r="SHA754" s="462"/>
      <c r="SHB754" s="462"/>
      <c r="SHC754" s="462"/>
      <c r="SHD754" s="462"/>
      <c r="SHE754" s="462"/>
      <c r="SHF754" s="462"/>
      <c r="SHG754" s="462"/>
      <c r="SHH754" s="462"/>
      <c r="SHI754" s="462"/>
      <c r="SHJ754" s="462"/>
      <c r="SHK754" s="462"/>
      <c r="SHL754" s="462"/>
      <c r="SHM754" s="462"/>
      <c r="SHN754" s="462"/>
      <c r="SHO754" s="462"/>
      <c r="SHP754" s="462"/>
      <c r="SHQ754" s="462"/>
      <c r="SHR754" s="462"/>
      <c r="SHS754" s="462"/>
      <c r="SHT754" s="462"/>
      <c r="SHU754" s="462"/>
      <c r="SHV754" s="462"/>
      <c r="SHW754" s="462"/>
      <c r="SHX754" s="462"/>
      <c r="SHY754" s="462"/>
      <c r="SHZ754" s="462"/>
      <c r="SIA754" s="462"/>
      <c r="SIB754" s="462"/>
      <c r="SIC754" s="462"/>
      <c r="SID754" s="462"/>
      <c r="SIE754" s="462"/>
      <c r="SIF754" s="462"/>
      <c r="SIG754" s="462"/>
      <c r="SIH754" s="462"/>
      <c r="SII754" s="462"/>
      <c r="SIJ754" s="462"/>
      <c r="SIK754" s="462"/>
      <c r="SIL754" s="462"/>
      <c r="SIM754" s="462"/>
      <c r="SIN754" s="462"/>
      <c r="SIO754" s="462"/>
      <c r="SIP754" s="462"/>
      <c r="SIQ754" s="462"/>
      <c r="SIR754" s="462"/>
      <c r="SIS754" s="462"/>
      <c r="SIT754" s="462"/>
      <c r="SIU754" s="462"/>
      <c r="SIV754" s="462"/>
      <c r="SIW754" s="462"/>
      <c r="SIX754" s="462"/>
      <c r="SIY754" s="462"/>
      <c r="SIZ754" s="462"/>
      <c r="SJA754" s="462"/>
      <c r="SJB754" s="462"/>
      <c r="SJC754" s="462"/>
      <c r="SJD754" s="462"/>
      <c r="SJE754" s="462"/>
      <c r="SJF754" s="462"/>
      <c r="SJG754" s="462"/>
      <c r="SJH754" s="462"/>
      <c r="SJI754" s="462"/>
      <c r="SJJ754" s="462"/>
      <c r="SJK754" s="462"/>
      <c r="SJL754" s="462"/>
      <c r="SJM754" s="462"/>
      <c r="SJN754" s="462"/>
      <c r="SJO754" s="462"/>
      <c r="SJP754" s="462"/>
      <c r="SJQ754" s="462"/>
      <c r="SJR754" s="462"/>
      <c r="SJS754" s="462"/>
      <c r="SJT754" s="462"/>
      <c r="SJU754" s="462"/>
      <c r="SJV754" s="462"/>
      <c r="SJW754" s="462"/>
      <c r="SJX754" s="462"/>
      <c r="SJY754" s="462"/>
      <c r="SJZ754" s="462"/>
      <c r="SKA754" s="462"/>
      <c r="SKB754" s="462"/>
      <c r="SKC754" s="462"/>
      <c r="SKD754" s="462"/>
      <c r="SKE754" s="462"/>
      <c r="SKF754" s="462"/>
      <c r="SKG754" s="462"/>
      <c r="SKH754" s="462"/>
      <c r="SKI754" s="462"/>
      <c r="SKJ754" s="462"/>
      <c r="SKK754" s="462"/>
      <c r="SKL754" s="462"/>
      <c r="SKM754" s="462"/>
      <c r="SKN754" s="462"/>
      <c r="SKO754" s="462"/>
      <c r="SKP754" s="462"/>
      <c r="SKQ754" s="462"/>
      <c r="SKR754" s="462"/>
      <c r="SKS754" s="462"/>
      <c r="SKT754" s="462"/>
      <c r="SKU754" s="462"/>
      <c r="SKV754" s="462"/>
      <c r="SKW754" s="462"/>
      <c r="SKX754" s="462"/>
      <c r="SKY754" s="462"/>
      <c r="SKZ754" s="462"/>
      <c r="SLA754" s="462"/>
      <c r="SLB754" s="462"/>
      <c r="SLC754" s="462"/>
      <c r="SLD754" s="462"/>
      <c r="SLE754" s="462"/>
      <c r="SLF754" s="462"/>
      <c r="SLG754" s="462"/>
      <c r="SLH754" s="462"/>
      <c r="SLI754" s="462"/>
      <c r="SLJ754" s="462"/>
      <c r="SLK754" s="462"/>
      <c r="SLL754" s="462"/>
      <c r="SLM754" s="462"/>
      <c r="SLN754" s="462"/>
      <c r="SLO754" s="462"/>
      <c r="SLP754" s="462"/>
      <c r="SLQ754" s="462"/>
      <c r="SLR754" s="462"/>
      <c r="SLS754" s="462"/>
      <c r="SLT754" s="462"/>
      <c r="SLU754" s="462"/>
      <c r="SLV754" s="462"/>
      <c r="SLW754" s="462"/>
      <c r="SLX754" s="462"/>
      <c r="SLY754" s="462"/>
      <c r="SLZ754" s="462"/>
      <c r="SMA754" s="462"/>
      <c r="SMB754" s="462"/>
      <c r="SMC754" s="462"/>
      <c r="SMD754" s="462"/>
      <c r="SME754" s="462"/>
      <c r="SMF754" s="462"/>
      <c r="SMG754" s="462"/>
      <c r="SMH754" s="462"/>
      <c r="SMI754" s="462"/>
      <c r="SMJ754" s="462"/>
      <c r="SMK754" s="462"/>
      <c r="SML754" s="462"/>
      <c r="SMM754" s="462"/>
      <c r="SMN754" s="462"/>
      <c r="SMO754" s="462"/>
      <c r="SMP754" s="462"/>
      <c r="SMQ754" s="462"/>
      <c r="SMR754" s="462"/>
      <c r="SMS754" s="462"/>
      <c r="SMT754" s="462"/>
      <c r="SMU754" s="462"/>
      <c r="SMV754" s="462"/>
      <c r="SMW754" s="462"/>
      <c r="SMX754" s="462"/>
      <c r="SMY754" s="462"/>
      <c r="SMZ754" s="462"/>
      <c r="SNA754" s="462"/>
      <c r="SNB754" s="462"/>
      <c r="SNC754" s="462"/>
      <c r="SND754" s="462"/>
      <c r="SNE754" s="462"/>
      <c r="SNF754" s="462"/>
      <c r="SNG754" s="462"/>
      <c r="SNH754" s="462"/>
      <c r="SNI754" s="462"/>
      <c r="SNJ754" s="462"/>
      <c r="SNK754" s="462"/>
      <c r="SNL754" s="462"/>
      <c r="SNM754" s="462"/>
      <c r="SNN754" s="462"/>
      <c r="SNO754" s="462"/>
      <c r="SNP754" s="462"/>
      <c r="SNQ754" s="462"/>
      <c r="SNR754" s="462"/>
      <c r="SNS754" s="462"/>
      <c r="SNT754" s="462"/>
      <c r="SNU754" s="462"/>
      <c r="SNV754" s="462"/>
      <c r="SNW754" s="462"/>
      <c r="SNX754" s="462"/>
      <c r="SNY754" s="462"/>
      <c r="SNZ754" s="462"/>
      <c r="SOA754" s="462"/>
      <c r="SOB754" s="462"/>
      <c r="SOC754" s="462"/>
      <c r="SOD754" s="462"/>
      <c r="SOE754" s="462"/>
      <c r="SOF754" s="462"/>
      <c r="SOG754" s="462"/>
      <c r="SOH754" s="462"/>
      <c r="SOI754" s="462"/>
      <c r="SOJ754" s="462"/>
      <c r="SOK754" s="462"/>
      <c r="SOL754" s="462"/>
      <c r="SOM754" s="462"/>
      <c r="SON754" s="462"/>
      <c r="SOO754" s="462"/>
      <c r="SOP754" s="462"/>
      <c r="SOQ754" s="462"/>
      <c r="SOR754" s="462"/>
      <c r="SOS754" s="462"/>
      <c r="SOT754" s="462"/>
      <c r="SOU754" s="462"/>
      <c r="SOV754" s="462"/>
      <c r="SOW754" s="462"/>
      <c r="SOX754" s="462"/>
      <c r="SOY754" s="462"/>
      <c r="SOZ754" s="462"/>
      <c r="SPA754" s="462"/>
      <c r="SPB754" s="462"/>
      <c r="SPC754" s="462"/>
      <c r="SPD754" s="462"/>
      <c r="SPE754" s="462"/>
      <c r="SPF754" s="462"/>
      <c r="SPG754" s="462"/>
      <c r="SPH754" s="462"/>
      <c r="SPI754" s="462"/>
      <c r="SPJ754" s="462"/>
      <c r="SPK754" s="462"/>
      <c r="SPL754" s="462"/>
      <c r="SPM754" s="462"/>
      <c r="SPN754" s="462"/>
      <c r="SPO754" s="462"/>
      <c r="SPP754" s="462"/>
      <c r="SPQ754" s="462"/>
      <c r="SPR754" s="462"/>
      <c r="SPS754" s="462"/>
      <c r="SPT754" s="462"/>
      <c r="SPU754" s="462"/>
      <c r="SPV754" s="462"/>
      <c r="SPW754" s="462"/>
      <c r="SPX754" s="462"/>
      <c r="SPY754" s="462"/>
      <c r="SPZ754" s="462"/>
      <c r="SQA754" s="462"/>
      <c r="SQB754" s="462"/>
      <c r="SQC754" s="462"/>
      <c r="SQD754" s="462"/>
      <c r="SQE754" s="462"/>
      <c r="SQF754" s="462"/>
      <c r="SQG754" s="462"/>
      <c r="SQH754" s="462"/>
      <c r="SQI754" s="462"/>
      <c r="SQJ754" s="462"/>
      <c r="SQK754" s="462"/>
      <c r="SQL754" s="462"/>
      <c r="SQM754" s="462"/>
      <c r="SQN754" s="462"/>
      <c r="SQO754" s="462"/>
      <c r="SQP754" s="462"/>
      <c r="SQQ754" s="462"/>
      <c r="SQR754" s="462"/>
      <c r="SQS754" s="462"/>
      <c r="SQT754" s="462"/>
      <c r="SQU754" s="462"/>
      <c r="SQV754" s="462"/>
      <c r="SQW754" s="462"/>
      <c r="SQX754" s="462"/>
      <c r="SQY754" s="462"/>
      <c r="SQZ754" s="462"/>
      <c r="SRA754" s="462"/>
      <c r="SRB754" s="462"/>
      <c r="SRC754" s="462"/>
      <c r="SRD754" s="462"/>
      <c r="SRE754" s="462"/>
      <c r="SRF754" s="462"/>
      <c r="SRG754" s="462"/>
      <c r="SRH754" s="462"/>
      <c r="SRI754" s="462"/>
      <c r="SRJ754" s="462"/>
      <c r="SRK754" s="462"/>
      <c r="SRL754" s="462"/>
      <c r="SRM754" s="462"/>
      <c r="SRN754" s="462"/>
      <c r="SRO754" s="462"/>
      <c r="SRP754" s="462"/>
      <c r="SRQ754" s="462"/>
      <c r="SRR754" s="462"/>
      <c r="SRS754" s="462"/>
      <c r="SRT754" s="462"/>
      <c r="SRU754" s="462"/>
      <c r="SRV754" s="462"/>
      <c r="SRW754" s="462"/>
      <c r="SRX754" s="462"/>
      <c r="SRY754" s="462"/>
      <c r="SRZ754" s="462"/>
      <c r="SSA754" s="462"/>
      <c r="SSB754" s="462"/>
      <c r="SSC754" s="462"/>
      <c r="SSD754" s="462"/>
      <c r="SSE754" s="462"/>
      <c r="SSF754" s="462"/>
      <c r="SSG754" s="462"/>
      <c r="SSH754" s="462"/>
      <c r="SSI754" s="462"/>
      <c r="SSJ754" s="462"/>
      <c r="SSK754" s="462"/>
      <c r="SSL754" s="462"/>
      <c r="SSM754" s="462"/>
      <c r="SSN754" s="462"/>
      <c r="SSO754" s="462"/>
      <c r="SSP754" s="462"/>
      <c r="SSQ754" s="462"/>
      <c r="SSR754" s="462"/>
      <c r="SSS754" s="462"/>
      <c r="SST754" s="462"/>
      <c r="SSU754" s="462"/>
      <c r="SSV754" s="462"/>
      <c r="SSW754" s="462"/>
      <c r="SSX754" s="462"/>
      <c r="SSY754" s="462"/>
      <c r="SSZ754" s="462"/>
      <c r="STA754" s="462"/>
      <c r="STB754" s="462"/>
      <c r="STC754" s="462"/>
      <c r="STD754" s="462"/>
      <c r="STE754" s="462"/>
      <c r="STF754" s="462"/>
      <c r="STG754" s="462"/>
      <c r="STH754" s="462"/>
      <c r="STI754" s="462"/>
      <c r="STJ754" s="462"/>
      <c r="STK754" s="462"/>
      <c r="STL754" s="462"/>
      <c r="STM754" s="462"/>
      <c r="STN754" s="462"/>
      <c r="STO754" s="462"/>
      <c r="STP754" s="462"/>
      <c r="STQ754" s="462"/>
      <c r="STR754" s="462"/>
      <c r="STS754" s="462"/>
      <c r="STT754" s="462"/>
      <c r="STU754" s="462"/>
      <c r="STV754" s="462"/>
      <c r="STW754" s="462"/>
      <c r="STX754" s="462"/>
      <c r="STY754" s="462"/>
      <c r="STZ754" s="462"/>
      <c r="SUA754" s="462"/>
      <c r="SUB754" s="462"/>
      <c r="SUC754" s="462"/>
      <c r="SUD754" s="462"/>
      <c r="SUE754" s="462"/>
      <c r="SUF754" s="462"/>
      <c r="SUG754" s="462"/>
      <c r="SUH754" s="462"/>
      <c r="SUI754" s="462"/>
      <c r="SUJ754" s="462"/>
      <c r="SUK754" s="462"/>
      <c r="SUL754" s="462"/>
      <c r="SUM754" s="462"/>
      <c r="SUN754" s="462"/>
      <c r="SUO754" s="462"/>
      <c r="SUP754" s="462"/>
      <c r="SUQ754" s="462"/>
      <c r="SUR754" s="462"/>
      <c r="SUS754" s="462"/>
      <c r="SUT754" s="462"/>
      <c r="SUU754" s="462"/>
      <c r="SUV754" s="462"/>
      <c r="SUW754" s="462"/>
      <c r="SUX754" s="462"/>
      <c r="SUY754" s="462"/>
      <c r="SUZ754" s="462"/>
      <c r="SVA754" s="462"/>
      <c r="SVB754" s="462"/>
      <c r="SVC754" s="462"/>
      <c r="SVD754" s="462"/>
      <c r="SVE754" s="462"/>
      <c r="SVF754" s="462"/>
      <c r="SVG754" s="462"/>
      <c r="SVH754" s="462"/>
      <c r="SVI754" s="462"/>
      <c r="SVJ754" s="462"/>
      <c r="SVK754" s="462"/>
      <c r="SVL754" s="462"/>
      <c r="SVM754" s="462"/>
      <c r="SVN754" s="462"/>
      <c r="SVO754" s="462"/>
      <c r="SVP754" s="462"/>
      <c r="SVQ754" s="462"/>
      <c r="SVR754" s="462"/>
      <c r="SVS754" s="462"/>
      <c r="SVT754" s="462"/>
      <c r="SVU754" s="462"/>
      <c r="SVV754" s="462"/>
      <c r="SVW754" s="462"/>
      <c r="SVX754" s="462"/>
      <c r="SVY754" s="462"/>
      <c r="SVZ754" s="462"/>
      <c r="SWA754" s="462"/>
      <c r="SWB754" s="462"/>
      <c r="SWC754" s="462"/>
      <c r="SWD754" s="462"/>
      <c r="SWE754" s="462"/>
      <c r="SWF754" s="462"/>
      <c r="SWG754" s="462"/>
      <c r="SWH754" s="462"/>
      <c r="SWI754" s="462"/>
      <c r="SWJ754" s="462"/>
      <c r="SWK754" s="462"/>
      <c r="SWL754" s="462"/>
      <c r="SWM754" s="462"/>
      <c r="SWN754" s="462"/>
      <c r="SWO754" s="462"/>
      <c r="SWP754" s="462"/>
      <c r="SWQ754" s="462"/>
      <c r="SWR754" s="462"/>
      <c r="SWS754" s="462"/>
      <c r="SWT754" s="462"/>
      <c r="SWU754" s="462"/>
      <c r="SWV754" s="462"/>
      <c r="SWW754" s="462"/>
      <c r="SWX754" s="462"/>
      <c r="SWY754" s="462"/>
      <c r="SWZ754" s="462"/>
      <c r="SXA754" s="462"/>
      <c r="SXB754" s="462"/>
      <c r="SXC754" s="462"/>
      <c r="SXD754" s="462"/>
      <c r="SXE754" s="462"/>
      <c r="SXF754" s="462"/>
      <c r="SXG754" s="462"/>
      <c r="SXH754" s="462"/>
      <c r="SXI754" s="462"/>
      <c r="SXJ754" s="462"/>
      <c r="SXK754" s="462"/>
      <c r="SXL754" s="462"/>
      <c r="SXM754" s="462"/>
      <c r="SXN754" s="462"/>
      <c r="SXO754" s="462"/>
      <c r="SXP754" s="462"/>
      <c r="SXQ754" s="462"/>
      <c r="SXR754" s="462"/>
      <c r="SXS754" s="462"/>
      <c r="SXT754" s="462"/>
      <c r="SXU754" s="462"/>
      <c r="SXV754" s="462"/>
      <c r="SXW754" s="462"/>
      <c r="SXX754" s="462"/>
      <c r="SXY754" s="462"/>
      <c r="SXZ754" s="462"/>
      <c r="SYA754" s="462"/>
      <c r="SYB754" s="462"/>
      <c r="SYC754" s="462"/>
      <c r="SYD754" s="462"/>
      <c r="SYE754" s="462"/>
      <c r="SYF754" s="462"/>
      <c r="SYG754" s="462"/>
      <c r="SYH754" s="462"/>
      <c r="SYI754" s="462"/>
      <c r="SYJ754" s="462"/>
      <c r="SYK754" s="462"/>
      <c r="SYL754" s="462"/>
      <c r="SYM754" s="462"/>
      <c r="SYN754" s="462"/>
      <c r="SYO754" s="462"/>
      <c r="SYP754" s="462"/>
      <c r="SYQ754" s="462"/>
      <c r="SYR754" s="462"/>
      <c r="SYS754" s="462"/>
      <c r="SYT754" s="462"/>
      <c r="SYU754" s="462"/>
      <c r="SYV754" s="462"/>
      <c r="SYW754" s="462"/>
      <c r="SYX754" s="462"/>
      <c r="SYY754" s="462"/>
      <c r="SYZ754" s="462"/>
      <c r="SZA754" s="462"/>
      <c r="SZB754" s="462"/>
      <c r="SZC754" s="462"/>
      <c r="SZD754" s="462"/>
      <c r="SZE754" s="462"/>
      <c r="SZF754" s="462"/>
      <c r="SZG754" s="462"/>
      <c r="SZH754" s="462"/>
      <c r="SZI754" s="462"/>
      <c r="SZJ754" s="462"/>
      <c r="SZK754" s="462"/>
      <c r="SZL754" s="462"/>
      <c r="SZM754" s="462"/>
      <c r="SZN754" s="462"/>
      <c r="SZO754" s="462"/>
      <c r="SZP754" s="462"/>
      <c r="SZQ754" s="462"/>
      <c r="SZR754" s="462"/>
      <c r="SZS754" s="462"/>
      <c r="SZT754" s="462"/>
      <c r="SZU754" s="462"/>
      <c r="SZV754" s="462"/>
      <c r="SZW754" s="462"/>
      <c r="SZX754" s="462"/>
      <c r="SZY754" s="462"/>
      <c r="SZZ754" s="462"/>
      <c r="TAA754" s="462"/>
      <c r="TAB754" s="462"/>
      <c r="TAC754" s="462"/>
      <c r="TAD754" s="462"/>
      <c r="TAE754" s="462"/>
      <c r="TAF754" s="462"/>
      <c r="TAG754" s="462"/>
      <c r="TAH754" s="462"/>
      <c r="TAI754" s="462"/>
      <c r="TAJ754" s="462"/>
      <c r="TAK754" s="462"/>
      <c r="TAL754" s="462"/>
      <c r="TAM754" s="462"/>
      <c r="TAN754" s="462"/>
      <c r="TAO754" s="462"/>
      <c r="TAP754" s="462"/>
      <c r="TAQ754" s="462"/>
      <c r="TAR754" s="462"/>
      <c r="TAS754" s="462"/>
      <c r="TAT754" s="462"/>
      <c r="TAU754" s="462"/>
      <c r="TAV754" s="462"/>
      <c r="TAW754" s="462"/>
      <c r="TAX754" s="462"/>
      <c r="TAY754" s="462"/>
      <c r="TAZ754" s="462"/>
      <c r="TBA754" s="462"/>
      <c r="TBB754" s="462"/>
      <c r="TBC754" s="462"/>
      <c r="TBD754" s="462"/>
      <c r="TBE754" s="462"/>
      <c r="TBF754" s="462"/>
      <c r="TBG754" s="462"/>
      <c r="TBH754" s="462"/>
      <c r="TBI754" s="462"/>
      <c r="TBJ754" s="462"/>
      <c r="TBK754" s="462"/>
      <c r="TBL754" s="462"/>
      <c r="TBM754" s="462"/>
      <c r="TBN754" s="462"/>
      <c r="TBO754" s="462"/>
      <c r="TBP754" s="462"/>
      <c r="TBQ754" s="462"/>
      <c r="TBR754" s="462"/>
      <c r="TBS754" s="462"/>
      <c r="TBT754" s="462"/>
      <c r="TBU754" s="462"/>
      <c r="TBV754" s="462"/>
      <c r="TBW754" s="462"/>
      <c r="TBX754" s="462"/>
      <c r="TBY754" s="462"/>
      <c r="TBZ754" s="462"/>
      <c r="TCA754" s="462"/>
      <c r="TCB754" s="462"/>
      <c r="TCC754" s="462"/>
      <c r="TCD754" s="462"/>
      <c r="TCE754" s="462"/>
      <c r="TCF754" s="462"/>
      <c r="TCG754" s="462"/>
      <c r="TCH754" s="462"/>
      <c r="TCI754" s="462"/>
      <c r="TCJ754" s="462"/>
      <c r="TCK754" s="462"/>
      <c r="TCL754" s="462"/>
      <c r="TCM754" s="462"/>
      <c r="TCN754" s="462"/>
      <c r="TCO754" s="462"/>
      <c r="TCP754" s="462"/>
      <c r="TCQ754" s="462"/>
      <c r="TCR754" s="462"/>
      <c r="TCS754" s="462"/>
      <c r="TCT754" s="462"/>
      <c r="TCU754" s="462"/>
      <c r="TCV754" s="462"/>
      <c r="TCW754" s="462"/>
      <c r="TCX754" s="462"/>
      <c r="TCY754" s="462"/>
      <c r="TCZ754" s="462"/>
      <c r="TDA754" s="462"/>
      <c r="TDB754" s="462"/>
      <c r="TDC754" s="462"/>
      <c r="TDD754" s="462"/>
      <c r="TDE754" s="462"/>
      <c r="TDF754" s="462"/>
      <c r="TDG754" s="462"/>
      <c r="TDH754" s="462"/>
      <c r="TDI754" s="462"/>
      <c r="TDJ754" s="462"/>
      <c r="TDK754" s="462"/>
      <c r="TDL754" s="462"/>
      <c r="TDM754" s="462"/>
      <c r="TDN754" s="462"/>
      <c r="TDO754" s="462"/>
      <c r="TDP754" s="462"/>
      <c r="TDQ754" s="462"/>
      <c r="TDR754" s="462"/>
      <c r="TDS754" s="462"/>
      <c r="TDT754" s="462"/>
      <c r="TDU754" s="462"/>
      <c r="TDV754" s="462"/>
      <c r="TDW754" s="462"/>
      <c r="TDX754" s="462"/>
      <c r="TDY754" s="462"/>
      <c r="TDZ754" s="462"/>
      <c r="TEA754" s="462"/>
      <c r="TEB754" s="462"/>
      <c r="TEC754" s="462"/>
      <c r="TED754" s="462"/>
      <c r="TEE754" s="462"/>
      <c r="TEF754" s="462"/>
      <c r="TEG754" s="462"/>
      <c r="TEH754" s="462"/>
      <c r="TEI754" s="462"/>
      <c r="TEJ754" s="462"/>
      <c r="TEK754" s="462"/>
      <c r="TEL754" s="462"/>
      <c r="TEM754" s="462"/>
      <c r="TEN754" s="462"/>
      <c r="TEO754" s="462"/>
      <c r="TEP754" s="462"/>
      <c r="TEQ754" s="462"/>
      <c r="TER754" s="462"/>
      <c r="TES754" s="462"/>
      <c r="TET754" s="462"/>
      <c r="TEU754" s="462"/>
      <c r="TEV754" s="462"/>
      <c r="TEW754" s="462"/>
      <c r="TEX754" s="462"/>
      <c r="TEY754" s="462"/>
      <c r="TEZ754" s="462"/>
      <c r="TFA754" s="462"/>
      <c r="TFB754" s="462"/>
      <c r="TFC754" s="462"/>
      <c r="TFD754" s="462"/>
      <c r="TFE754" s="462"/>
      <c r="TFF754" s="462"/>
      <c r="TFG754" s="462"/>
      <c r="TFH754" s="462"/>
      <c r="TFI754" s="462"/>
      <c r="TFJ754" s="462"/>
      <c r="TFK754" s="462"/>
      <c r="TFL754" s="462"/>
      <c r="TFM754" s="462"/>
      <c r="TFN754" s="462"/>
      <c r="TFO754" s="462"/>
      <c r="TFP754" s="462"/>
      <c r="TFQ754" s="462"/>
      <c r="TFR754" s="462"/>
      <c r="TFS754" s="462"/>
      <c r="TFT754" s="462"/>
      <c r="TFU754" s="462"/>
      <c r="TFV754" s="462"/>
      <c r="TFW754" s="462"/>
      <c r="TFX754" s="462"/>
      <c r="TFY754" s="462"/>
      <c r="TFZ754" s="462"/>
      <c r="TGA754" s="462"/>
      <c r="TGB754" s="462"/>
      <c r="TGC754" s="462"/>
      <c r="TGD754" s="462"/>
      <c r="TGE754" s="462"/>
      <c r="TGF754" s="462"/>
      <c r="TGG754" s="462"/>
      <c r="TGH754" s="462"/>
      <c r="TGI754" s="462"/>
      <c r="TGJ754" s="462"/>
      <c r="TGK754" s="462"/>
      <c r="TGL754" s="462"/>
      <c r="TGM754" s="462"/>
      <c r="TGN754" s="462"/>
      <c r="TGO754" s="462"/>
      <c r="TGP754" s="462"/>
      <c r="TGQ754" s="462"/>
      <c r="TGR754" s="462"/>
      <c r="TGS754" s="462"/>
      <c r="TGT754" s="462"/>
      <c r="TGU754" s="462"/>
      <c r="TGV754" s="462"/>
      <c r="TGW754" s="462"/>
      <c r="TGX754" s="462"/>
      <c r="TGY754" s="462"/>
      <c r="TGZ754" s="462"/>
      <c r="THA754" s="462"/>
      <c r="THB754" s="462"/>
      <c r="THC754" s="462"/>
      <c r="THD754" s="462"/>
      <c r="THE754" s="462"/>
      <c r="THF754" s="462"/>
      <c r="THG754" s="462"/>
      <c r="THH754" s="462"/>
      <c r="THI754" s="462"/>
      <c r="THJ754" s="462"/>
      <c r="THK754" s="462"/>
      <c r="THL754" s="462"/>
      <c r="THM754" s="462"/>
      <c r="THN754" s="462"/>
      <c r="THO754" s="462"/>
      <c r="THP754" s="462"/>
      <c r="THQ754" s="462"/>
      <c r="THR754" s="462"/>
      <c r="THS754" s="462"/>
      <c r="THT754" s="462"/>
      <c r="THU754" s="462"/>
      <c r="THV754" s="462"/>
      <c r="THW754" s="462"/>
      <c r="THX754" s="462"/>
      <c r="THY754" s="462"/>
      <c r="THZ754" s="462"/>
      <c r="TIA754" s="462"/>
      <c r="TIB754" s="462"/>
      <c r="TIC754" s="462"/>
      <c r="TID754" s="462"/>
      <c r="TIE754" s="462"/>
      <c r="TIF754" s="462"/>
      <c r="TIG754" s="462"/>
      <c r="TIH754" s="462"/>
      <c r="TII754" s="462"/>
      <c r="TIJ754" s="462"/>
      <c r="TIK754" s="462"/>
      <c r="TIL754" s="462"/>
      <c r="TIM754" s="462"/>
      <c r="TIN754" s="462"/>
      <c r="TIO754" s="462"/>
      <c r="TIP754" s="462"/>
      <c r="TIQ754" s="462"/>
      <c r="TIR754" s="462"/>
      <c r="TIS754" s="462"/>
      <c r="TIT754" s="462"/>
      <c r="TIU754" s="462"/>
      <c r="TIV754" s="462"/>
      <c r="TIW754" s="462"/>
      <c r="TIX754" s="462"/>
      <c r="TIY754" s="462"/>
      <c r="TIZ754" s="462"/>
      <c r="TJA754" s="462"/>
      <c r="TJB754" s="462"/>
      <c r="TJC754" s="462"/>
      <c r="TJD754" s="462"/>
      <c r="TJE754" s="462"/>
      <c r="TJF754" s="462"/>
      <c r="TJG754" s="462"/>
      <c r="TJH754" s="462"/>
      <c r="TJI754" s="462"/>
      <c r="TJJ754" s="462"/>
      <c r="TJK754" s="462"/>
      <c r="TJL754" s="462"/>
      <c r="TJM754" s="462"/>
      <c r="TJN754" s="462"/>
      <c r="TJO754" s="462"/>
      <c r="TJP754" s="462"/>
      <c r="TJQ754" s="462"/>
      <c r="TJR754" s="462"/>
      <c r="TJS754" s="462"/>
      <c r="TJT754" s="462"/>
      <c r="TJU754" s="462"/>
      <c r="TJV754" s="462"/>
      <c r="TJW754" s="462"/>
      <c r="TJX754" s="462"/>
      <c r="TJY754" s="462"/>
      <c r="TJZ754" s="462"/>
      <c r="TKA754" s="462"/>
      <c r="TKB754" s="462"/>
      <c r="TKC754" s="462"/>
      <c r="TKD754" s="462"/>
      <c r="TKE754" s="462"/>
      <c r="TKF754" s="462"/>
      <c r="TKG754" s="462"/>
      <c r="TKH754" s="462"/>
      <c r="TKI754" s="462"/>
      <c r="TKJ754" s="462"/>
      <c r="TKK754" s="462"/>
      <c r="TKL754" s="462"/>
      <c r="TKM754" s="462"/>
      <c r="TKN754" s="462"/>
      <c r="TKO754" s="462"/>
      <c r="TKP754" s="462"/>
      <c r="TKQ754" s="462"/>
      <c r="TKR754" s="462"/>
      <c r="TKS754" s="462"/>
      <c r="TKT754" s="462"/>
      <c r="TKU754" s="462"/>
      <c r="TKV754" s="462"/>
      <c r="TKW754" s="462"/>
      <c r="TKX754" s="462"/>
      <c r="TKY754" s="462"/>
      <c r="TKZ754" s="462"/>
      <c r="TLA754" s="462"/>
      <c r="TLB754" s="462"/>
      <c r="TLC754" s="462"/>
      <c r="TLD754" s="462"/>
      <c r="TLE754" s="462"/>
      <c r="TLF754" s="462"/>
      <c r="TLG754" s="462"/>
      <c r="TLH754" s="462"/>
      <c r="TLI754" s="462"/>
      <c r="TLJ754" s="462"/>
      <c r="TLK754" s="462"/>
      <c r="TLL754" s="462"/>
      <c r="TLM754" s="462"/>
      <c r="TLN754" s="462"/>
      <c r="TLO754" s="462"/>
      <c r="TLP754" s="462"/>
      <c r="TLQ754" s="462"/>
      <c r="TLR754" s="462"/>
      <c r="TLS754" s="462"/>
      <c r="TLT754" s="462"/>
      <c r="TLU754" s="462"/>
      <c r="TLV754" s="462"/>
      <c r="TLW754" s="462"/>
      <c r="TLX754" s="462"/>
      <c r="TLY754" s="462"/>
      <c r="TLZ754" s="462"/>
      <c r="TMA754" s="462"/>
      <c r="TMB754" s="462"/>
      <c r="TMC754" s="462"/>
      <c r="TMD754" s="462"/>
      <c r="TME754" s="462"/>
      <c r="TMF754" s="462"/>
      <c r="TMG754" s="462"/>
      <c r="TMH754" s="462"/>
      <c r="TMI754" s="462"/>
      <c r="TMJ754" s="462"/>
      <c r="TMK754" s="462"/>
      <c r="TML754" s="462"/>
      <c r="TMM754" s="462"/>
      <c r="TMN754" s="462"/>
      <c r="TMO754" s="462"/>
      <c r="TMP754" s="462"/>
      <c r="TMQ754" s="462"/>
      <c r="TMR754" s="462"/>
      <c r="TMS754" s="462"/>
      <c r="TMT754" s="462"/>
      <c r="TMU754" s="462"/>
      <c r="TMV754" s="462"/>
      <c r="TMW754" s="462"/>
      <c r="TMX754" s="462"/>
      <c r="TMY754" s="462"/>
      <c r="TMZ754" s="462"/>
      <c r="TNA754" s="462"/>
      <c r="TNB754" s="462"/>
      <c r="TNC754" s="462"/>
      <c r="TND754" s="462"/>
      <c r="TNE754" s="462"/>
      <c r="TNF754" s="462"/>
      <c r="TNG754" s="462"/>
      <c r="TNH754" s="462"/>
      <c r="TNI754" s="462"/>
      <c r="TNJ754" s="462"/>
      <c r="TNK754" s="462"/>
      <c r="TNL754" s="462"/>
      <c r="TNM754" s="462"/>
      <c r="TNN754" s="462"/>
      <c r="TNO754" s="462"/>
      <c r="TNP754" s="462"/>
      <c r="TNQ754" s="462"/>
      <c r="TNR754" s="462"/>
      <c r="TNS754" s="462"/>
      <c r="TNT754" s="462"/>
      <c r="TNU754" s="462"/>
      <c r="TNV754" s="462"/>
      <c r="TNW754" s="462"/>
      <c r="TNX754" s="462"/>
      <c r="TNY754" s="462"/>
      <c r="TNZ754" s="462"/>
      <c r="TOA754" s="462"/>
      <c r="TOB754" s="462"/>
      <c r="TOC754" s="462"/>
      <c r="TOD754" s="462"/>
      <c r="TOE754" s="462"/>
      <c r="TOF754" s="462"/>
      <c r="TOG754" s="462"/>
      <c r="TOH754" s="462"/>
      <c r="TOI754" s="462"/>
      <c r="TOJ754" s="462"/>
      <c r="TOK754" s="462"/>
      <c r="TOL754" s="462"/>
      <c r="TOM754" s="462"/>
      <c r="TON754" s="462"/>
      <c r="TOO754" s="462"/>
      <c r="TOP754" s="462"/>
      <c r="TOQ754" s="462"/>
      <c r="TOR754" s="462"/>
      <c r="TOS754" s="462"/>
      <c r="TOT754" s="462"/>
      <c r="TOU754" s="462"/>
      <c r="TOV754" s="462"/>
      <c r="TOW754" s="462"/>
      <c r="TOX754" s="462"/>
      <c r="TOY754" s="462"/>
      <c r="TOZ754" s="462"/>
      <c r="TPA754" s="462"/>
      <c r="TPB754" s="462"/>
      <c r="TPC754" s="462"/>
      <c r="TPD754" s="462"/>
      <c r="TPE754" s="462"/>
      <c r="TPF754" s="462"/>
      <c r="TPG754" s="462"/>
      <c r="TPH754" s="462"/>
      <c r="TPI754" s="462"/>
      <c r="TPJ754" s="462"/>
      <c r="TPK754" s="462"/>
      <c r="TPL754" s="462"/>
      <c r="TPM754" s="462"/>
      <c r="TPN754" s="462"/>
      <c r="TPO754" s="462"/>
      <c r="TPP754" s="462"/>
      <c r="TPQ754" s="462"/>
      <c r="TPR754" s="462"/>
      <c r="TPS754" s="462"/>
      <c r="TPT754" s="462"/>
      <c r="TPU754" s="462"/>
      <c r="TPV754" s="462"/>
      <c r="TPW754" s="462"/>
      <c r="TPX754" s="462"/>
      <c r="TPY754" s="462"/>
      <c r="TPZ754" s="462"/>
      <c r="TQA754" s="462"/>
      <c r="TQB754" s="462"/>
      <c r="TQC754" s="462"/>
      <c r="TQD754" s="462"/>
      <c r="TQE754" s="462"/>
      <c r="TQF754" s="462"/>
      <c r="TQG754" s="462"/>
      <c r="TQH754" s="462"/>
      <c r="TQI754" s="462"/>
      <c r="TQJ754" s="462"/>
      <c r="TQK754" s="462"/>
      <c r="TQL754" s="462"/>
      <c r="TQM754" s="462"/>
      <c r="TQN754" s="462"/>
      <c r="TQO754" s="462"/>
      <c r="TQP754" s="462"/>
      <c r="TQQ754" s="462"/>
      <c r="TQR754" s="462"/>
      <c r="TQS754" s="462"/>
      <c r="TQT754" s="462"/>
      <c r="TQU754" s="462"/>
      <c r="TQV754" s="462"/>
      <c r="TQW754" s="462"/>
      <c r="TQX754" s="462"/>
      <c r="TQY754" s="462"/>
      <c r="TQZ754" s="462"/>
      <c r="TRA754" s="462"/>
      <c r="TRB754" s="462"/>
      <c r="TRC754" s="462"/>
      <c r="TRD754" s="462"/>
      <c r="TRE754" s="462"/>
      <c r="TRF754" s="462"/>
      <c r="TRG754" s="462"/>
      <c r="TRH754" s="462"/>
      <c r="TRI754" s="462"/>
      <c r="TRJ754" s="462"/>
      <c r="TRK754" s="462"/>
      <c r="TRL754" s="462"/>
      <c r="TRM754" s="462"/>
      <c r="TRN754" s="462"/>
      <c r="TRO754" s="462"/>
      <c r="TRP754" s="462"/>
      <c r="TRQ754" s="462"/>
      <c r="TRR754" s="462"/>
      <c r="TRS754" s="462"/>
      <c r="TRT754" s="462"/>
      <c r="TRU754" s="462"/>
      <c r="TRV754" s="462"/>
      <c r="TRW754" s="462"/>
      <c r="TRX754" s="462"/>
      <c r="TRY754" s="462"/>
      <c r="TRZ754" s="462"/>
      <c r="TSA754" s="462"/>
      <c r="TSB754" s="462"/>
      <c r="TSC754" s="462"/>
      <c r="TSD754" s="462"/>
      <c r="TSE754" s="462"/>
      <c r="TSF754" s="462"/>
      <c r="TSG754" s="462"/>
      <c r="TSH754" s="462"/>
      <c r="TSI754" s="462"/>
      <c r="TSJ754" s="462"/>
      <c r="TSK754" s="462"/>
      <c r="TSL754" s="462"/>
      <c r="TSM754" s="462"/>
      <c r="TSN754" s="462"/>
      <c r="TSO754" s="462"/>
      <c r="TSP754" s="462"/>
      <c r="TSQ754" s="462"/>
      <c r="TSR754" s="462"/>
      <c r="TSS754" s="462"/>
      <c r="TST754" s="462"/>
      <c r="TSU754" s="462"/>
      <c r="TSV754" s="462"/>
      <c r="TSW754" s="462"/>
      <c r="TSX754" s="462"/>
      <c r="TSY754" s="462"/>
      <c r="TSZ754" s="462"/>
      <c r="TTA754" s="462"/>
      <c r="TTB754" s="462"/>
      <c r="TTC754" s="462"/>
      <c r="TTD754" s="462"/>
      <c r="TTE754" s="462"/>
      <c r="TTF754" s="462"/>
      <c r="TTG754" s="462"/>
      <c r="TTH754" s="462"/>
      <c r="TTI754" s="462"/>
      <c r="TTJ754" s="462"/>
      <c r="TTK754" s="462"/>
      <c r="TTL754" s="462"/>
      <c r="TTM754" s="462"/>
      <c r="TTN754" s="462"/>
      <c r="TTO754" s="462"/>
      <c r="TTP754" s="462"/>
      <c r="TTQ754" s="462"/>
      <c r="TTR754" s="462"/>
      <c r="TTS754" s="462"/>
      <c r="TTT754" s="462"/>
      <c r="TTU754" s="462"/>
      <c r="TTV754" s="462"/>
      <c r="TTW754" s="462"/>
      <c r="TTX754" s="462"/>
      <c r="TTY754" s="462"/>
      <c r="TTZ754" s="462"/>
      <c r="TUA754" s="462"/>
      <c r="TUB754" s="462"/>
      <c r="TUC754" s="462"/>
      <c r="TUD754" s="462"/>
      <c r="TUE754" s="462"/>
      <c r="TUF754" s="462"/>
      <c r="TUG754" s="462"/>
      <c r="TUH754" s="462"/>
      <c r="TUI754" s="462"/>
      <c r="TUJ754" s="462"/>
      <c r="TUK754" s="462"/>
      <c r="TUL754" s="462"/>
      <c r="TUM754" s="462"/>
      <c r="TUN754" s="462"/>
      <c r="TUO754" s="462"/>
      <c r="TUP754" s="462"/>
      <c r="TUQ754" s="462"/>
      <c r="TUR754" s="462"/>
      <c r="TUS754" s="462"/>
      <c r="TUT754" s="462"/>
      <c r="TUU754" s="462"/>
      <c r="TUV754" s="462"/>
      <c r="TUW754" s="462"/>
      <c r="TUX754" s="462"/>
      <c r="TUY754" s="462"/>
      <c r="TUZ754" s="462"/>
      <c r="TVA754" s="462"/>
      <c r="TVB754" s="462"/>
      <c r="TVC754" s="462"/>
      <c r="TVD754" s="462"/>
      <c r="TVE754" s="462"/>
      <c r="TVF754" s="462"/>
      <c r="TVG754" s="462"/>
      <c r="TVH754" s="462"/>
      <c r="TVI754" s="462"/>
      <c r="TVJ754" s="462"/>
      <c r="TVK754" s="462"/>
      <c r="TVL754" s="462"/>
      <c r="TVM754" s="462"/>
      <c r="TVN754" s="462"/>
      <c r="TVO754" s="462"/>
      <c r="TVP754" s="462"/>
      <c r="TVQ754" s="462"/>
      <c r="TVR754" s="462"/>
      <c r="TVS754" s="462"/>
      <c r="TVT754" s="462"/>
      <c r="TVU754" s="462"/>
      <c r="TVV754" s="462"/>
      <c r="TVW754" s="462"/>
      <c r="TVX754" s="462"/>
      <c r="TVY754" s="462"/>
      <c r="TVZ754" s="462"/>
      <c r="TWA754" s="462"/>
      <c r="TWB754" s="462"/>
      <c r="TWC754" s="462"/>
      <c r="TWD754" s="462"/>
      <c r="TWE754" s="462"/>
      <c r="TWF754" s="462"/>
      <c r="TWG754" s="462"/>
      <c r="TWH754" s="462"/>
      <c r="TWI754" s="462"/>
      <c r="TWJ754" s="462"/>
      <c r="TWK754" s="462"/>
      <c r="TWL754" s="462"/>
      <c r="TWM754" s="462"/>
      <c r="TWN754" s="462"/>
      <c r="TWO754" s="462"/>
      <c r="TWP754" s="462"/>
      <c r="TWQ754" s="462"/>
      <c r="TWR754" s="462"/>
      <c r="TWS754" s="462"/>
      <c r="TWT754" s="462"/>
      <c r="TWU754" s="462"/>
      <c r="TWV754" s="462"/>
      <c r="TWW754" s="462"/>
      <c r="TWX754" s="462"/>
      <c r="TWY754" s="462"/>
      <c r="TWZ754" s="462"/>
      <c r="TXA754" s="462"/>
      <c r="TXB754" s="462"/>
      <c r="TXC754" s="462"/>
      <c r="TXD754" s="462"/>
      <c r="TXE754" s="462"/>
      <c r="TXF754" s="462"/>
      <c r="TXG754" s="462"/>
      <c r="TXH754" s="462"/>
      <c r="TXI754" s="462"/>
      <c r="TXJ754" s="462"/>
      <c r="TXK754" s="462"/>
      <c r="TXL754" s="462"/>
      <c r="TXM754" s="462"/>
      <c r="TXN754" s="462"/>
      <c r="TXO754" s="462"/>
      <c r="TXP754" s="462"/>
      <c r="TXQ754" s="462"/>
      <c r="TXR754" s="462"/>
      <c r="TXS754" s="462"/>
      <c r="TXT754" s="462"/>
      <c r="TXU754" s="462"/>
      <c r="TXV754" s="462"/>
      <c r="TXW754" s="462"/>
      <c r="TXX754" s="462"/>
      <c r="TXY754" s="462"/>
      <c r="TXZ754" s="462"/>
      <c r="TYA754" s="462"/>
      <c r="TYB754" s="462"/>
      <c r="TYC754" s="462"/>
      <c r="TYD754" s="462"/>
      <c r="TYE754" s="462"/>
      <c r="TYF754" s="462"/>
      <c r="TYG754" s="462"/>
      <c r="TYH754" s="462"/>
      <c r="TYI754" s="462"/>
      <c r="TYJ754" s="462"/>
      <c r="TYK754" s="462"/>
      <c r="TYL754" s="462"/>
      <c r="TYM754" s="462"/>
      <c r="TYN754" s="462"/>
      <c r="TYO754" s="462"/>
      <c r="TYP754" s="462"/>
      <c r="TYQ754" s="462"/>
      <c r="TYR754" s="462"/>
      <c r="TYS754" s="462"/>
      <c r="TYT754" s="462"/>
      <c r="TYU754" s="462"/>
      <c r="TYV754" s="462"/>
      <c r="TYW754" s="462"/>
      <c r="TYX754" s="462"/>
      <c r="TYY754" s="462"/>
      <c r="TYZ754" s="462"/>
      <c r="TZA754" s="462"/>
      <c r="TZB754" s="462"/>
      <c r="TZC754" s="462"/>
      <c r="TZD754" s="462"/>
      <c r="TZE754" s="462"/>
      <c r="TZF754" s="462"/>
      <c r="TZG754" s="462"/>
      <c r="TZH754" s="462"/>
      <c r="TZI754" s="462"/>
      <c r="TZJ754" s="462"/>
      <c r="TZK754" s="462"/>
      <c r="TZL754" s="462"/>
      <c r="TZM754" s="462"/>
      <c r="TZN754" s="462"/>
      <c r="TZO754" s="462"/>
      <c r="TZP754" s="462"/>
      <c r="TZQ754" s="462"/>
      <c r="TZR754" s="462"/>
      <c r="TZS754" s="462"/>
      <c r="TZT754" s="462"/>
      <c r="TZU754" s="462"/>
      <c r="TZV754" s="462"/>
      <c r="TZW754" s="462"/>
      <c r="TZX754" s="462"/>
      <c r="TZY754" s="462"/>
      <c r="TZZ754" s="462"/>
      <c r="UAA754" s="462"/>
      <c r="UAB754" s="462"/>
      <c r="UAC754" s="462"/>
      <c r="UAD754" s="462"/>
      <c r="UAE754" s="462"/>
      <c r="UAF754" s="462"/>
      <c r="UAG754" s="462"/>
      <c r="UAH754" s="462"/>
      <c r="UAI754" s="462"/>
      <c r="UAJ754" s="462"/>
      <c r="UAK754" s="462"/>
      <c r="UAL754" s="462"/>
      <c r="UAM754" s="462"/>
      <c r="UAN754" s="462"/>
      <c r="UAO754" s="462"/>
      <c r="UAP754" s="462"/>
      <c r="UAQ754" s="462"/>
      <c r="UAR754" s="462"/>
      <c r="UAS754" s="462"/>
      <c r="UAT754" s="462"/>
      <c r="UAU754" s="462"/>
      <c r="UAV754" s="462"/>
      <c r="UAW754" s="462"/>
      <c r="UAX754" s="462"/>
      <c r="UAY754" s="462"/>
      <c r="UAZ754" s="462"/>
      <c r="UBA754" s="462"/>
      <c r="UBB754" s="462"/>
      <c r="UBC754" s="462"/>
      <c r="UBD754" s="462"/>
      <c r="UBE754" s="462"/>
      <c r="UBF754" s="462"/>
      <c r="UBG754" s="462"/>
      <c r="UBH754" s="462"/>
      <c r="UBI754" s="462"/>
      <c r="UBJ754" s="462"/>
      <c r="UBK754" s="462"/>
      <c r="UBL754" s="462"/>
      <c r="UBM754" s="462"/>
      <c r="UBN754" s="462"/>
      <c r="UBO754" s="462"/>
      <c r="UBP754" s="462"/>
      <c r="UBQ754" s="462"/>
      <c r="UBR754" s="462"/>
      <c r="UBS754" s="462"/>
      <c r="UBT754" s="462"/>
      <c r="UBU754" s="462"/>
      <c r="UBV754" s="462"/>
      <c r="UBW754" s="462"/>
      <c r="UBX754" s="462"/>
      <c r="UBY754" s="462"/>
      <c r="UBZ754" s="462"/>
      <c r="UCA754" s="462"/>
      <c r="UCB754" s="462"/>
      <c r="UCC754" s="462"/>
      <c r="UCD754" s="462"/>
      <c r="UCE754" s="462"/>
      <c r="UCF754" s="462"/>
      <c r="UCG754" s="462"/>
      <c r="UCH754" s="462"/>
      <c r="UCI754" s="462"/>
      <c r="UCJ754" s="462"/>
      <c r="UCK754" s="462"/>
      <c r="UCL754" s="462"/>
      <c r="UCM754" s="462"/>
      <c r="UCN754" s="462"/>
      <c r="UCO754" s="462"/>
      <c r="UCP754" s="462"/>
      <c r="UCQ754" s="462"/>
      <c r="UCR754" s="462"/>
      <c r="UCS754" s="462"/>
      <c r="UCT754" s="462"/>
      <c r="UCU754" s="462"/>
      <c r="UCV754" s="462"/>
      <c r="UCW754" s="462"/>
      <c r="UCX754" s="462"/>
      <c r="UCY754" s="462"/>
      <c r="UCZ754" s="462"/>
      <c r="UDA754" s="462"/>
      <c r="UDB754" s="462"/>
      <c r="UDC754" s="462"/>
      <c r="UDD754" s="462"/>
      <c r="UDE754" s="462"/>
      <c r="UDF754" s="462"/>
      <c r="UDG754" s="462"/>
      <c r="UDH754" s="462"/>
      <c r="UDI754" s="462"/>
      <c r="UDJ754" s="462"/>
      <c r="UDK754" s="462"/>
      <c r="UDL754" s="462"/>
      <c r="UDM754" s="462"/>
      <c r="UDN754" s="462"/>
      <c r="UDO754" s="462"/>
      <c r="UDP754" s="462"/>
      <c r="UDQ754" s="462"/>
      <c r="UDR754" s="462"/>
      <c r="UDS754" s="462"/>
      <c r="UDT754" s="462"/>
      <c r="UDU754" s="462"/>
      <c r="UDV754" s="462"/>
      <c r="UDW754" s="462"/>
      <c r="UDX754" s="462"/>
      <c r="UDY754" s="462"/>
      <c r="UDZ754" s="462"/>
      <c r="UEA754" s="462"/>
      <c r="UEB754" s="462"/>
      <c r="UEC754" s="462"/>
      <c r="UED754" s="462"/>
      <c r="UEE754" s="462"/>
      <c r="UEF754" s="462"/>
      <c r="UEG754" s="462"/>
      <c r="UEH754" s="462"/>
      <c r="UEI754" s="462"/>
      <c r="UEJ754" s="462"/>
      <c r="UEK754" s="462"/>
      <c r="UEL754" s="462"/>
      <c r="UEM754" s="462"/>
      <c r="UEN754" s="462"/>
      <c r="UEO754" s="462"/>
      <c r="UEP754" s="462"/>
      <c r="UEQ754" s="462"/>
      <c r="UER754" s="462"/>
      <c r="UES754" s="462"/>
      <c r="UET754" s="462"/>
      <c r="UEU754" s="462"/>
      <c r="UEV754" s="462"/>
      <c r="UEW754" s="462"/>
      <c r="UEX754" s="462"/>
      <c r="UEY754" s="462"/>
      <c r="UEZ754" s="462"/>
      <c r="UFA754" s="462"/>
      <c r="UFB754" s="462"/>
      <c r="UFC754" s="462"/>
      <c r="UFD754" s="462"/>
      <c r="UFE754" s="462"/>
      <c r="UFF754" s="462"/>
      <c r="UFG754" s="462"/>
      <c r="UFH754" s="462"/>
      <c r="UFI754" s="462"/>
      <c r="UFJ754" s="462"/>
      <c r="UFK754" s="462"/>
      <c r="UFL754" s="462"/>
      <c r="UFM754" s="462"/>
      <c r="UFN754" s="462"/>
      <c r="UFO754" s="462"/>
      <c r="UFP754" s="462"/>
      <c r="UFQ754" s="462"/>
      <c r="UFR754" s="462"/>
      <c r="UFS754" s="462"/>
      <c r="UFT754" s="462"/>
      <c r="UFU754" s="462"/>
      <c r="UFV754" s="462"/>
      <c r="UFW754" s="462"/>
      <c r="UFX754" s="462"/>
      <c r="UFY754" s="462"/>
      <c r="UFZ754" s="462"/>
      <c r="UGA754" s="462"/>
      <c r="UGB754" s="462"/>
      <c r="UGC754" s="462"/>
      <c r="UGD754" s="462"/>
      <c r="UGE754" s="462"/>
      <c r="UGF754" s="462"/>
      <c r="UGG754" s="462"/>
      <c r="UGH754" s="462"/>
      <c r="UGI754" s="462"/>
      <c r="UGJ754" s="462"/>
      <c r="UGK754" s="462"/>
      <c r="UGL754" s="462"/>
      <c r="UGM754" s="462"/>
      <c r="UGN754" s="462"/>
      <c r="UGO754" s="462"/>
      <c r="UGP754" s="462"/>
      <c r="UGQ754" s="462"/>
      <c r="UGR754" s="462"/>
      <c r="UGS754" s="462"/>
      <c r="UGT754" s="462"/>
      <c r="UGU754" s="462"/>
      <c r="UGV754" s="462"/>
      <c r="UGW754" s="462"/>
      <c r="UGX754" s="462"/>
      <c r="UGY754" s="462"/>
      <c r="UGZ754" s="462"/>
      <c r="UHA754" s="462"/>
      <c r="UHB754" s="462"/>
      <c r="UHC754" s="462"/>
      <c r="UHD754" s="462"/>
      <c r="UHE754" s="462"/>
      <c r="UHF754" s="462"/>
      <c r="UHG754" s="462"/>
      <c r="UHH754" s="462"/>
      <c r="UHI754" s="462"/>
      <c r="UHJ754" s="462"/>
      <c r="UHK754" s="462"/>
      <c r="UHL754" s="462"/>
      <c r="UHM754" s="462"/>
      <c r="UHN754" s="462"/>
      <c r="UHO754" s="462"/>
      <c r="UHP754" s="462"/>
      <c r="UHQ754" s="462"/>
      <c r="UHR754" s="462"/>
      <c r="UHS754" s="462"/>
      <c r="UHT754" s="462"/>
      <c r="UHU754" s="462"/>
      <c r="UHV754" s="462"/>
      <c r="UHW754" s="462"/>
      <c r="UHX754" s="462"/>
      <c r="UHY754" s="462"/>
      <c r="UHZ754" s="462"/>
      <c r="UIA754" s="462"/>
      <c r="UIB754" s="462"/>
      <c r="UIC754" s="462"/>
      <c r="UID754" s="462"/>
      <c r="UIE754" s="462"/>
      <c r="UIF754" s="462"/>
      <c r="UIG754" s="462"/>
      <c r="UIH754" s="462"/>
      <c r="UII754" s="462"/>
      <c r="UIJ754" s="462"/>
      <c r="UIK754" s="462"/>
      <c r="UIL754" s="462"/>
      <c r="UIM754" s="462"/>
      <c r="UIN754" s="462"/>
      <c r="UIO754" s="462"/>
      <c r="UIP754" s="462"/>
      <c r="UIQ754" s="462"/>
      <c r="UIR754" s="462"/>
      <c r="UIS754" s="462"/>
      <c r="UIT754" s="462"/>
      <c r="UIU754" s="462"/>
      <c r="UIV754" s="462"/>
      <c r="UIW754" s="462"/>
      <c r="UIX754" s="462"/>
      <c r="UIY754" s="462"/>
      <c r="UIZ754" s="462"/>
      <c r="UJA754" s="462"/>
      <c r="UJB754" s="462"/>
      <c r="UJC754" s="462"/>
      <c r="UJD754" s="462"/>
      <c r="UJE754" s="462"/>
      <c r="UJF754" s="462"/>
      <c r="UJG754" s="462"/>
      <c r="UJH754" s="462"/>
      <c r="UJI754" s="462"/>
      <c r="UJJ754" s="462"/>
      <c r="UJK754" s="462"/>
      <c r="UJL754" s="462"/>
      <c r="UJM754" s="462"/>
      <c r="UJN754" s="462"/>
      <c r="UJO754" s="462"/>
      <c r="UJP754" s="462"/>
      <c r="UJQ754" s="462"/>
      <c r="UJR754" s="462"/>
      <c r="UJS754" s="462"/>
      <c r="UJT754" s="462"/>
      <c r="UJU754" s="462"/>
      <c r="UJV754" s="462"/>
      <c r="UJW754" s="462"/>
      <c r="UJX754" s="462"/>
      <c r="UJY754" s="462"/>
      <c r="UJZ754" s="462"/>
      <c r="UKA754" s="462"/>
      <c r="UKB754" s="462"/>
      <c r="UKC754" s="462"/>
      <c r="UKD754" s="462"/>
      <c r="UKE754" s="462"/>
      <c r="UKF754" s="462"/>
      <c r="UKG754" s="462"/>
      <c r="UKH754" s="462"/>
      <c r="UKI754" s="462"/>
      <c r="UKJ754" s="462"/>
      <c r="UKK754" s="462"/>
      <c r="UKL754" s="462"/>
      <c r="UKM754" s="462"/>
      <c r="UKN754" s="462"/>
      <c r="UKO754" s="462"/>
      <c r="UKP754" s="462"/>
      <c r="UKQ754" s="462"/>
      <c r="UKR754" s="462"/>
      <c r="UKS754" s="462"/>
      <c r="UKT754" s="462"/>
      <c r="UKU754" s="462"/>
      <c r="UKV754" s="462"/>
      <c r="UKW754" s="462"/>
      <c r="UKX754" s="462"/>
      <c r="UKY754" s="462"/>
      <c r="UKZ754" s="462"/>
      <c r="ULA754" s="462"/>
      <c r="ULB754" s="462"/>
      <c r="ULC754" s="462"/>
      <c r="ULD754" s="462"/>
      <c r="ULE754" s="462"/>
      <c r="ULF754" s="462"/>
      <c r="ULG754" s="462"/>
      <c r="ULH754" s="462"/>
      <c r="ULI754" s="462"/>
      <c r="ULJ754" s="462"/>
      <c r="ULK754" s="462"/>
      <c r="ULL754" s="462"/>
      <c r="ULM754" s="462"/>
      <c r="ULN754" s="462"/>
      <c r="ULO754" s="462"/>
      <c r="ULP754" s="462"/>
      <c r="ULQ754" s="462"/>
      <c r="ULR754" s="462"/>
      <c r="ULS754" s="462"/>
      <c r="ULT754" s="462"/>
      <c r="ULU754" s="462"/>
      <c r="ULV754" s="462"/>
      <c r="ULW754" s="462"/>
      <c r="ULX754" s="462"/>
      <c r="ULY754" s="462"/>
      <c r="ULZ754" s="462"/>
      <c r="UMA754" s="462"/>
      <c r="UMB754" s="462"/>
      <c r="UMC754" s="462"/>
      <c r="UMD754" s="462"/>
      <c r="UME754" s="462"/>
      <c r="UMF754" s="462"/>
      <c r="UMG754" s="462"/>
      <c r="UMH754" s="462"/>
      <c r="UMI754" s="462"/>
      <c r="UMJ754" s="462"/>
      <c r="UMK754" s="462"/>
      <c r="UML754" s="462"/>
      <c r="UMM754" s="462"/>
      <c r="UMN754" s="462"/>
      <c r="UMO754" s="462"/>
      <c r="UMP754" s="462"/>
      <c r="UMQ754" s="462"/>
      <c r="UMR754" s="462"/>
      <c r="UMS754" s="462"/>
      <c r="UMT754" s="462"/>
      <c r="UMU754" s="462"/>
      <c r="UMV754" s="462"/>
      <c r="UMW754" s="462"/>
      <c r="UMX754" s="462"/>
      <c r="UMY754" s="462"/>
      <c r="UMZ754" s="462"/>
      <c r="UNA754" s="462"/>
      <c r="UNB754" s="462"/>
      <c r="UNC754" s="462"/>
      <c r="UND754" s="462"/>
      <c r="UNE754" s="462"/>
      <c r="UNF754" s="462"/>
      <c r="UNG754" s="462"/>
      <c r="UNH754" s="462"/>
      <c r="UNI754" s="462"/>
      <c r="UNJ754" s="462"/>
      <c r="UNK754" s="462"/>
      <c r="UNL754" s="462"/>
      <c r="UNM754" s="462"/>
      <c r="UNN754" s="462"/>
      <c r="UNO754" s="462"/>
      <c r="UNP754" s="462"/>
      <c r="UNQ754" s="462"/>
      <c r="UNR754" s="462"/>
      <c r="UNS754" s="462"/>
      <c r="UNT754" s="462"/>
      <c r="UNU754" s="462"/>
      <c r="UNV754" s="462"/>
      <c r="UNW754" s="462"/>
      <c r="UNX754" s="462"/>
      <c r="UNY754" s="462"/>
      <c r="UNZ754" s="462"/>
      <c r="UOA754" s="462"/>
      <c r="UOB754" s="462"/>
      <c r="UOC754" s="462"/>
      <c r="UOD754" s="462"/>
      <c r="UOE754" s="462"/>
      <c r="UOF754" s="462"/>
      <c r="UOG754" s="462"/>
      <c r="UOH754" s="462"/>
      <c r="UOI754" s="462"/>
      <c r="UOJ754" s="462"/>
      <c r="UOK754" s="462"/>
      <c r="UOL754" s="462"/>
      <c r="UOM754" s="462"/>
      <c r="UON754" s="462"/>
      <c r="UOO754" s="462"/>
      <c r="UOP754" s="462"/>
      <c r="UOQ754" s="462"/>
      <c r="UOR754" s="462"/>
      <c r="UOS754" s="462"/>
      <c r="UOT754" s="462"/>
      <c r="UOU754" s="462"/>
      <c r="UOV754" s="462"/>
      <c r="UOW754" s="462"/>
      <c r="UOX754" s="462"/>
      <c r="UOY754" s="462"/>
      <c r="UOZ754" s="462"/>
      <c r="UPA754" s="462"/>
      <c r="UPB754" s="462"/>
      <c r="UPC754" s="462"/>
      <c r="UPD754" s="462"/>
      <c r="UPE754" s="462"/>
      <c r="UPF754" s="462"/>
      <c r="UPG754" s="462"/>
      <c r="UPH754" s="462"/>
      <c r="UPI754" s="462"/>
      <c r="UPJ754" s="462"/>
      <c r="UPK754" s="462"/>
      <c r="UPL754" s="462"/>
      <c r="UPM754" s="462"/>
      <c r="UPN754" s="462"/>
      <c r="UPO754" s="462"/>
      <c r="UPP754" s="462"/>
      <c r="UPQ754" s="462"/>
      <c r="UPR754" s="462"/>
      <c r="UPS754" s="462"/>
      <c r="UPT754" s="462"/>
      <c r="UPU754" s="462"/>
      <c r="UPV754" s="462"/>
      <c r="UPW754" s="462"/>
      <c r="UPX754" s="462"/>
      <c r="UPY754" s="462"/>
      <c r="UPZ754" s="462"/>
      <c r="UQA754" s="462"/>
      <c r="UQB754" s="462"/>
      <c r="UQC754" s="462"/>
      <c r="UQD754" s="462"/>
      <c r="UQE754" s="462"/>
      <c r="UQF754" s="462"/>
      <c r="UQG754" s="462"/>
      <c r="UQH754" s="462"/>
      <c r="UQI754" s="462"/>
      <c r="UQJ754" s="462"/>
      <c r="UQK754" s="462"/>
      <c r="UQL754" s="462"/>
      <c r="UQM754" s="462"/>
      <c r="UQN754" s="462"/>
      <c r="UQO754" s="462"/>
      <c r="UQP754" s="462"/>
      <c r="UQQ754" s="462"/>
      <c r="UQR754" s="462"/>
      <c r="UQS754" s="462"/>
      <c r="UQT754" s="462"/>
      <c r="UQU754" s="462"/>
      <c r="UQV754" s="462"/>
      <c r="UQW754" s="462"/>
      <c r="UQX754" s="462"/>
      <c r="UQY754" s="462"/>
      <c r="UQZ754" s="462"/>
      <c r="URA754" s="462"/>
      <c r="URB754" s="462"/>
      <c r="URC754" s="462"/>
      <c r="URD754" s="462"/>
      <c r="URE754" s="462"/>
      <c r="URF754" s="462"/>
      <c r="URG754" s="462"/>
      <c r="URH754" s="462"/>
      <c r="URI754" s="462"/>
      <c r="URJ754" s="462"/>
      <c r="URK754" s="462"/>
      <c r="URL754" s="462"/>
      <c r="URM754" s="462"/>
      <c r="URN754" s="462"/>
      <c r="URO754" s="462"/>
      <c r="URP754" s="462"/>
      <c r="URQ754" s="462"/>
      <c r="URR754" s="462"/>
      <c r="URS754" s="462"/>
      <c r="URT754" s="462"/>
      <c r="URU754" s="462"/>
      <c r="URV754" s="462"/>
      <c r="URW754" s="462"/>
      <c r="URX754" s="462"/>
      <c r="URY754" s="462"/>
      <c r="URZ754" s="462"/>
      <c r="USA754" s="462"/>
      <c r="USB754" s="462"/>
      <c r="USC754" s="462"/>
      <c r="USD754" s="462"/>
      <c r="USE754" s="462"/>
      <c r="USF754" s="462"/>
      <c r="USG754" s="462"/>
      <c r="USH754" s="462"/>
      <c r="USI754" s="462"/>
      <c r="USJ754" s="462"/>
      <c r="USK754" s="462"/>
      <c r="USL754" s="462"/>
      <c r="USM754" s="462"/>
      <c r="USN754" s="462"/>
      <c r="USO754" s="462"/>
      <c r="USP754" s="462"/>
      <c r="USQ754" s="462"/>
      <c r="USR754" s="462"/>
      <c r="USS754" s="462"/>
      <c r="UST754" s="462"/>
      <c r="USU754" s="462"/>
      <c r="USV754" s="462"/>
      <c r="USW754" s="462"/>
      <c r="USX754" s="462"/>
      <c r="USY754" s="462"/>
      <c r="USZ754" s="462"/>
      <c r="UTA754" s="462"/>
      <c r="UTB754" s="462"/>
      <c r="UTC754" s="462"/>
      <c r="UTD754" s="462"/>
      <c r="UTE754" s="462"/>
      <c r="UTF754" s="462"/>
      <c r="UTG754" s="462"/>
      <c r="UTH754" s="462"/>
      <c r="UTI754" s="462"/>
      <c r="UTJ754" s="462"/>
      <c r="UTK754" s="462"/>
      <c r="UTL754" s="462"/>
      <c r="UTM754" s="462"/>
      <c r="UTN754" s="462"/>
      <c r="UTO754" s="462"/>
      <c r="UTP754" s="462"/>
      <c r="UTQ754" s="462"/>
      <c r="UTR754" s="462"/>
      <c r="UTS754" s="462"/>
      <c r="UTT754" s="462"/>
      <c r="UTU754" s="462"/>
      <c r="UTV754" s="462"/>
      <c r="UTW754" s="462"/>
      <c r="UTX754" s="462"/>
      <c r="UTY754" s="462"/>
      <c r="UTZ754" s="462"/>
      <c r="UUA754" s="462"/>
      <c r="UUB754" s="462"/>
      <c r="UUC754" s="462"/>
      <c r="UUD754" s="462"/>
      <c r="UUE754" s="462"/>
      <c r="UUF754" s="462"/>
      <c r="UUG754" s="462"/>
      <c r="UUH754" s="462"/>
      <c r="UUI754" s="462"/>
      <c r="UUJ754" s="462"/>
      <c r="UUK754" s="462"/>
      <c r="UUL754" s="462"/>
      <c r="UUM754" s="462"/>
      <c r="UUN754" s="462"/>
      <c r="UUO754" s="462"/>
      <c r="UUP754" s="462"/>
      <c r="UUQ754" s="462"/>
      <c r="UUR754" s="462"/>
      <c r="UUS754" s="462"/>
      <c r="UUT754" s="462"/>
      <c r="UUU754" s="462"/>
      <c r="UUV754" s="462"/>
      <c r="UUW754" s="462"/>
      <c r="UUX754" s="462"/>
      <c r="UUY754" s="462"/>
      <c r="UUZ754" s="462"/>
      <c r="UVA754" s="462"/>
      <c r="UVB754" s="462"/>
      <c r="UVC754" s="462"/>
      <c r="UVD754" s="462"/>
      <c r="UVE754" s="462"/>
      <c r="UVF754" s="462"/>
      <c r="UVG754" s="462"/>
      <c r="UVH754" s="462"/>
      <c r="UVI754" s="462"/>
      <c r="UVJ754" s="462"/>
      <c r="UVK754" s="462"/>
      <c r="UVL754" s="462"/>
      <c r="UVM754" s="462"/>
      <c r="UVN754" s="462"/>
      <c r="UVO754" s="462"/>
      <c r="UVP754" s="462"/>
      <c r="UVQ754" s="462"/>
      <c r="UVR754" s="462"/>
      <c r="UVS754" s="462"/>
      <c r="UVT754" s="462"/>
      <c r="UVU754" s="462"/>
      <c r="UVV754" s="462"/>
      <c r="UVW754" s="462"/>
      <c r="UVX754" s="462"/>
      <c r="UVY754" s="462"/>
      <c r="UVZ754" s="462"/>
      <c r="UWA754" s="462"/>
      <c r="UWB754" s="462"/>
      <c r="UWC754" s="462"/>
      <c r="UWD754" s="462"/>
      <c r="UWE754" s="462"/>
      <c r="UWF754" s="462"/>
      <c r="UWG754" s="462"/>
      <c r="UWH754" s="462"/>
      <c r="UWI754" s="462"/>
      <c r="UWJ754" s="462"/>
      <c r="UWK754" s="462"/>
      <c r="UWL754" s="462"/>
      <c r="UWM754" s="462"/>
      <c r="UWN754" s="462"/>
      <c r="UWO754" s="462"/>
      <c r="UWP754" s="462"/>
      <c r="UWQ754" s="462"/>
      <c r="UWR754" s="462"/>
      <c r="UWS754" s="462"/>
      <c r="UWT754" s="462"/>
      <c r="UWU754" s="462"/>
      <c r="UWV754" s="462"/>
      <c r="UWW754" s="462"/>
      <c r="UWX754" s="462"/>
      <c r="UWY754" s="462"/>
      <c r="UWZ754" s="462"/>
      <c r="UXA754" s="462"/>
      <c r="UXB754" s="462"/>
      <c r="UXC754" s="462"/>
      <c r="UXD754" s="462"/>
      <c r="UXE754" s="462"/>
      <c r="UXF754" s="462"/>
      <c r="UXG754" s="462"/>
      <c r="UXH754" s="462"/>
      <c r="UXI754" s="462"/>
      <c r="UXJ754" s="462"/>
      <c r="UXK754" s="462"/>
      <c r="UXL754" s="462"/>
      <c r="UXM754" s="462"/>
      <c r="UXN754" s="462"/>
      <c r="UXO754" s="462"/>
      <c r="UXP754" s="462"/>
      <c r="UXQ754" s="462"/>
      <c r="UXR754" s="462"/>
      <c r="UXS754" s="462"/>
      <c r="UXT754" s="462"/>
      <c r="UXU754" s="462"/>
      <c r="UXV754" s="462"/>
      <c r="UXW754" s="462"/>
      <c r="UXX754" s="462"/>
      <c r="UXY754" s="462"/>
      <c r="UXZ754" s="462"/>
      <c r="UYA754" s="462"/>
      <c r="UYB754" s="462"/>
      <c r="UYC754" s="462"/>
      <c r="UYD754" s="462"/>
      <c r="UYE754" s="462"/>
      <c r="UYF754" s="462"/>
      <c r="UYG754" s="462"/>
      <c r="UYH754" s="462"/>
      <c r="UYI754" s="462"/>
      <c r="UYJ754" s="462"/>
      <c r="UYK754" s="462"/>
      <c r="UYL754" s="462"/>
      <c r="UYM754" s="462"/>
      <c r="UYN754" s="462"/>
      <c r="UYO754" s="462"/>
      <c r="UYP754" s="462"/>
      <c r="UYQ754" s="462"/>
      <c r="UYR754" s="462"/>
      <c r="UYS754" s="462"/>
      <c r="UYT754" s="462"/>
      <c r="UYU754" s="462"/>
      <c r="UYV754" s="462"/>
      <c r="UYW754" s="462"/>
      <c r="UYX754" s="462"/>
      <c r="UYY754" s="462"/>
      <c r="UYZ754" s="462"/>
      <c r="UZA754" s="462"/>
      <c r="UZB754" s="462"/>
      <c r="UZC754" s="462"/>
      <c r="UZD754" s="462"/>
      <c r="UZE754" s="462"/>
      <c r="UZF754" s="462"/>
      <c r="UZG754" s="462"/>
      <c r="UZH754" s="462"/>
      <c r="UZI754" s="462"/>
      <c r="UZJ754" s="462"/>
      <c r="UZK754" s="462"/>
      <c r="UZL754" s="462"/>
      <c r="UZM754" s="462"/>
      <c r="UZN754" s="462"/>
      <c r="UZO754" s="462"/>
      <c r="UZP754" s="462"/>
      <c r="UZQ754" s="462"/>
      <c r="UZR754" s="462"/>
      <c r="UZS754" s="462"/>
      <c r="UZT754" s="462"/>
      <c r="UZU754" s="462"/>
      <c r="UZV754" s="462"/>
      <c r="UZW754" s="462"/>
      <c r="UZX754" s="462"/>
      <c r="UZY754" s="462"/>
      <c r="UZZ754" s="462"/>
      <c r="VAA754" s="462"/>
      <c r="VAB754" s="462"/>
      <c r="VAC754" s="462"/>
      <c r="VAD754" s="462"/>
      <c r="VAE754" s="462"/>
      <c r="VAF754" s="462"/>
      <c r="VAG754" s="462"/>
      <c r="VAH754" s="462"/>
      <c r="VAI754" s="462"/>
      <c r="VAJ754" s="462"/>
      <c r="VAK754" s="462"/>
      <c r="VAL754" s="462"/>
      <c r="VAM754" s="462"/>
      <c r="VAN754" s="462"/>
      <c r="VAO754" s="462"/>
      <c r="VAP754" s="462"/>
      <c r="VAQ754" s="462"/>
      <c r="VAR754" s="462"/>
      <c r="VAS754" s="462"/>
      <c r="VAT754" s="462"/>
      <c r="VAU754" s="462"/>
      <c r="VAV754" s="462"/>
      <c r="VAW754" s="462"/>
      <c r="VAX754" s="462"/>
      <c r="VAY754" s="462"/>
      <c r="VAZ754" s="462"/>
      <c r="VBA754" s="462"/>
      <c r="VBB754" s="462"/>
      <c r="VBC754" s="462"/>
      <c r="VBD754" s="462"/>
      <c r="VBE754" s="462"/>
      <c r="VBF754" s="462"/>
      <c r="VBG754" s="462"/>
      <c r="VBH754" s="462"/>
      <c r="VBI754" s="462"/>
      <c r="VBJ754" s="462"/>
      <c r="VBK754" s="462"/>
      <c r="VBL754" s="462"/>
      <c r="VBM754" s="462"/>
      <c r="VBN754" s="462"/>
      <c r="VBO754" s="462"/>
      <c r="VBP754" s="462"/>
      <c r="VBQ754" s="462"/>
      <c r="VBR754" s="462"/>
      <c r="VBS754" s="462"/>
      <c r="VBT754" s="462"/>
      <c r="VBU754" s="462"/>
      <c r="VBV754" s="462"/>
      <c r="VBW754" s="462"/>
      <c r="VBX754" s="462"/>
      <c r="VBY754" s="462"/>
      <c r="VBZ754" s="462"/>
      <c r="VCA754" s="462"/>
      <c r="VCB754" s="462"/>
      <c r="VCC754" s="462"/>
      <c r="VCD754" s="462"/>
      <c r="VCE754" s="462"/>
      <c r="VCF754" s="462"/>
      <c r="VCG754" s="462"/>
      <c r="VCH754" s="462"/>
      <c r="VCI754" s="462"/>
      <c r="VCJ754" s="462"/>
      <c r="VCK754" s="462"/>
      <c r="VCL754" s="462"/>
      <c r="VCM754" s="462"/>
      <c r="VCN754" s="462"/>
      <c r="VCO754" s="462"/>
      <c r="VCP754" s="462"/>
      <c r="VCQ754" s="462"/>
      <c r="VCR754" s="462"/>
      <c r="VCS754" s="462"/>
      <c r="VCT754" s="462"/>
      <c r="VCU754" s="462"/>
      <c r="VCV754" s="462"/>
      <c r="VCW754" s="462"/>
      <c r="VCX754" s="462"/>
      <c r="VCY754" s="462"/>
      <c r="VCZ754" s="462"/>
      <c r="VDA754" s="462"/>
      <c r="VDB754" s="462"/>
      <c r="VDC754" s="462"/>
      <c r="VDD754" s="462"/>
      <c r="VDE754" s="462"/>
      <c r="VDF754" s="462"/>
      <c r="VDG754" s="462"/>
      <c r="VDH754" s="462"/>
      <c r="VDI754" s="462"/>
      <c r="VDJ754" s="462"/>
      <c r="VDK754" s="462"/>
      <c r="VDL754" s="462"/>
      <c r="VDM754" s="462"/>
      <c r="VDN754" s="462"/>
      <c r="VDO754" s="462"/>
      <c r="VDP754" s="462"/>
      <c r="VDQ754" s="462"/>
      <c r="VDR754" s="462"/>
      <c r="VDS754" s="462"/>
      <c r="VDT754" s="462"/>
      <c r="VDU754" s="462"/>
      <c r="VDV754" s="462"/>
      <c r="VDW754" s="462"/>
      <c r="VDX754" s="462"/>
      <c r="VDY754" s="462"/>
      <c r="VDZ754" s="462"/>
      <c r="VEA754" s="462"/>
      <c r="VEB754" s="462"/>
      <c r="VEC754" s="462"/>
      <c r="VED754" s="462"/>
      <c r="VEE754" s="462"/>
      <c r="VEF754" s="462"/>
      <c r="VEG754" s="462"/>
      <c r="VEH754" s="462"/>
      <c r="VEI754" s="462"/>
      <c r="VEJ754" s="462"/>
      <c r="VEK754" s="462"/>
      <c r="VEL754" s="462"/>
      <c r="VEM754" s="462"/>
      <c r="VEN754" s="462"/>
      <c r="VEO754" s="462"/>
      <c r="VEP754" s="462"/>
      <c r="VEQ754" s="462"/>
      <c r="VER754" s="462"/>
      <c r="VES754" s="462"/>
      <c r="VET754" s="462"/>
      <c r="VEU754" s="462"/>
      <c r="VEV754" s="462"/>
      <c r="VEW754" s="462"/>
      <c r="VEX754" s="462"/>
      <c r="VEY754" s="462"/>
      <c r="VEZ754" s="462"/>
      <c r="VFA754" s="462"/>
      <c r="VFB754" s="462"/>
      <c r="VFC754" s="462"/>
      <c r="VFD754" s="462"/>
      <c r="VFE754" s="462"/>
      <c r="VFF754" s="462"/>
      <c r="VFG754" s="462"/>
      <c r="VFH754" s="462"/>
      <c r="VFI754" s="462"/>
      <c r="VFJ754" s="462"/>
      <c r="VFK754" s="462"/>
      <c r="VFL754" s="462"/>
      <c r="VFM754" s="462"/>
      <c r="VFN754" s="462"/>
      <c r="VFO754" s="462"/>
      <c r="VFP754" s="462"/>
      <c r="VFQ754" s="462"/>
      <c r="VFR754" s="462"/>
      <c r="VFS754" s="462"/>
      <c r="VFT754" s="462"/>
      <c r="VFU754" s="462"/>
      <c r="VFV754" s="462"/>
      <c r="VFW754" s="462"/>
      <c r="VFX754" s="462"/>
      <c r="VFY754" s="462"/>
      <c r="VFZ754" s="462"/>
      <c r="VGA754" s="462"/>
      <c r="VGB754" s="462"/>
      <c r="VGC754" s="462"/>
      <c r="VGD754" s="462"/>
      <c r="VGE754" s="462"/>
      <c r="VGF754" s="462"/>
      <c r="VGG754" s="462"/>
      <c r="VGH754" s="462"/>
      <c r="VGI754" s="462"/>
      <c r="VGJ754" s="462"/>
      <c r="VGK754" s="462"/>
      <c r="VGL754" s="462"/>
      <c r="VGM754" s="462"/>
      <c r="VGN754" s="462"/>
      <c r="VGO754" s="462"/>
      <c r="VGP754" s="462"/>
      <c r="VGQ754" s="462"/>
      <c r="VGR754" s="462"/>
      <c r="VGS754" s="462"/>
      <c r="VGT754" s="462"/>
      <c r="VGU754" s="462"/>
      <c r="VGV754" s="462"/>
      <c r="VGW754" s="462"/>
      <c r="VGX754" s="462"/>
      <c r="VGY754" s="462"/>
      <c r="VGZ754" s="462"/>
      <c r="VHA754" s="462"/>
      <c r="VHB754" s="462"/>
      <c r="VHC754" s="462"/>
      <c r="VHD754" s="462"/>
      <c r="VHE754" s="462"/>
      <c r="VHF754" s="462"/>
      <c r="VHG754" s="462"/>
      <c r="VHH754" s="462"/>
      <c r="VHI754" s="462"/>
      <c r="VHJ754" s="462"/>
      <c r="VHK754" s="462"/>
      <c r="VHL754" s="462"/>
      <c r="VHM754" s="462"/>
      <c r="VHN754" s="462"/>
      <c r="VHO754" s="462"/>
      <c r="VHP754" s="462"/>
      <c r="VHQ754" s="462"/>
      <c r="VHR754" s="462"/>
      <c r="VHS754" s="462"/>
      <c r="VHT754" s="462"/>
      <c r="VHU754" s="462"/>
      <c r="VHV754" s="462"/>
      <c r="VHW754" s="462"/>
      <c r="VHX754" s="462"/>
      <c r="VHY754" s="462"/>
      <c r="VHZ754" s="462"/>
      <c r="VIA754" s="462"/>
      <c r="VIB754" s="462"/>
      <c r="VIC754" s="462"/>
      <c r="VID754" s="462"/>
      <c r="VIE754" s="462"/>
      <c r="VIF754" s="462"/>
      <c r="VIG754" s="462"/>
      <c r="VIH754" s="462"/>
      <c r="VII754" s="462"/>
      <c r="VIJ754" s="462"/>
      <c r="VIK754" s="462"/>
      <c r="VIL754" s="462"/>
      <c r="VIM754" s="462"/>
      <c r="VIN754" s="462"/>
      <c r="VIO754" s="462"/>
      <c r="VIP754" s="462"/>
      <c r="VIQ754" s="462"/>
      <c r="VIR754" s="462"/>
      <c r="VIS754" s="462"/>
      <c r="VIT754" s="462"/>
      <c r="VIU754" s="462"/>
      <c r="VIV754" s="462"/>
      <c r="VIW754" s="462"/>
      <c r="VIX754" s="462"/>
      <c r="VIY754" s="462"/>
      <c r="VIZ754" s="462"/>
      <c r="VJA754" s="462"/>
      <c r="VJB754" s="462"/>
      <c r="VJC754" s="462"/>
      <c r="VJD754" s="462"/>
      <c r="VJE754" s="462"/>
      <c r="VJF754" s="462"/>
      <c r="VJG754" s="462"/>
      <c r="VJH754" s="462"/>
      <c r="VJI754" s="462"/>
      <c r="VJJ754" s="462"/>
      <c r="VJK754" s="462"/>
      <c r="VJL754" s="462"/>
      <c r="VJM754" s="462"/>
      <c r="VJN754" s="462"/>
      <c r="VJO754" s="462"/>
      <c r="VJP754" s="462"/>
      <c r="VJQ754" s="462"/>
      <c r="VJR754" s="462"/>
      <c r="VJS754" s="462"/>
      <c r="VJT754" s="462"/>
      <c r="VJU754" s="462"/>
      <c r="VJV754" s="462"/>
      <c r="VJW754" s="462"/>
      <c r="VJX754" s="462"/>
      <c r="VJY754" s="462"/>
      <c r="VJZ754" s="462"/>
      <c r="VKA754" s="462"/>
      <c r="VKB754" s="462"/>
      <c r="VKC754" s="462"/>
      <c r="VKD754" s="462"/>
      <c r="VKE754" s="462"/>
      <c r="VKF754" s="462"/>
      <c r="VKG754" s="462"/>
      <c r="VKH754" s="462"/>
      <c r="VKI754" s="462"/>
      <c r="VKJ754" s="462"/>
      <c r="VKK754" s="462"/>
      <c r="VKL754" s="462"/>
      <c r="VKM754" s="462"/>
      <c r="VKN754" s="462"/>
      <c r="VKO754" s="462"/>
      <c r="VKP754" s="462"/>
      <c r="VKQ754" s="462"/>
      <c r="VKR754" s="462"/>
      <c r="VKS754" s="462"/>
      <c r="VKT754" s="462"/>
      <c r="VKU754" s="462"/>
      <c r="VKV754" s="462"/>
      <c r="VKW754" s="462"/>
      <c r="VKX754" s="462"/>
      <c r="VKY754" s="462"/>
      <c r="VKZ754" s="462"/>
      <c r="VLA754" s="462"/>
      <c r="VLB754" s="462"/>
      <c r="VLC754" s="462"/>
      <c r="VLD754" s="462"/>
      <c r="VLE754" s="462"/>
      <c r="VLF754" s="462"/>
      <c r="VLG754" s="462"/>
      <c r="VLH754" s="462"/>
      <c r="VLI754" s="462"/>
      <c r="VLJ754" s="462"/>
      <c r="VLK754" s="462"/>
      <c r="VLL754" s="462"/>
      <c r="VLM754" s="462"/>
      <c r="VLN754" s="462"/>
      <c r="VLO754" s="462"/>
      <c r="VLP754" s="462"/>
      <c r="VLQ754" s="462"/>
      <c r="VLR754" s="462"/>
      <c r="VLS754" s="462"/>
      <c r="VLT754" s="462"/>
      <c r="VLU754" s="462"/>
      <c r="VLV754" s="462"/>
      <c r="VLW754" s="462"/>
      <c r="VLX754" s="462"/>
      <c r="VLY754" s="462"/>
      <c r="VLZ754" s="462"/>
      <c r="VMA754" s="462"/>
      <c r="VMB754" s="462"/>
      <c r="VMC754" s="462"/>
      <c r="VMD754" s="462"/>
      <c r="VME754" s="462"/>
      <c r="VMF754" s="462"/>
      <c r="VMG754" s="462"/>
      <c r="VMH754" s="462"/>
      <c r="VMI754" s="462"/>
      <c r="VMJ754" s="462"/>
      <c r="VMK754" s="462"/>
      <c r="VML754" s="462"/>
      <c r="VMM754" s="462"/>
      <c r="VMN754" s="462"/>
      <c r="VMO754" s="462"/>
      <c r="VMP754" s="462"/>
      <c r="VMQ754" s="462"/>
      <c r="VMR754" s="462"/>
      <c r="VMS754" s="462"/>
      <c r="VMT754" s="462"/>
      <c r="VMU754" s="462"/>
      <c r="VMV754" s="462"/>
      <c r="VMW754" s="462"/>
      <c r="VMX754" s="462"/>
      <c r="VMY754" s="462"/>
      <c r="VMZ754" s="462"/>
      <c r="VNA754" s="462"/>
      <c r="VNB754" s="462"/>
      <c r="VNC754" s="462"/>
      <c r="VND754" s="462"/>
      <c r="VNE754" s="462"/>
      <c r="VNF754" s="462"/>
      <c r="VNG754" s="462"/>
      <c r="VNH754" s="462"/>
      <c r="VNI754" s="462"/>
      <c r="VNJ754" s="462"/>
      <c r="VNK754" s="462"/>
      <c r="VNL754" s="462"/>
      <c r="VNM754" s="462"/>
      <c r="VNN754" s="462"/>
      <c r="VNO754" s="462"/>
      <c r="VNP754" s="462"/>
      <c r="VNQ754" s="462"/>
      <c r="VNR754" s="462"/>
      <c r="VNS754" s="462"/>
      <c r="VNT754" s="462"/>
      <c r="VNU754" s="462"/>
      <c r="VNV754" s="462"/>
      <c r="VNW754" s="462"/>
      <c r="VNX754" s="462"/>
      <c r="VNY754" s="462"/>
      <c r="VNZ754" s="462"/>
      <c r="VOA754" s="462"/>
      <c r="VOB754" s="462"/>
      <c r="VOC754" s="462"/>
      <c r="VOD754" s="462"/>
      <c r="VOE754" s="462"/>
      <c r="VOF754" s="462"/>
      <c r="VOG754" s="462"/>
      <c r="VOH754" s="462"/>
      <c r="VOI754" s="462"/>
      <c r="VOJ754" s="462"/>
      <c r="VOK754" s="462"/>
      <c r="VOL754" s="462"/>
      <c r="VOM754" s="462"/>
      <c r="VON754" s="462"/>
      <c r="VOO754" s="462"/>
      <c r="VOP754" s="462"/>
      <c r="VOQ754" s="462"/>
      <c r="VOR754" s="462"/>
      <c r="VOS754" s="462"/>
      <c r="VOT754" s="462"/>
      <c r="VOU754" s="462"/>
      <c r="VOV754" s="462"/>
      <c r="VOW754" s="462"/>
      <c r="VOX754" s="462"/>
      <c r="VOY754" s="462"/>
      <c r="VOZ754" s="462"/>
      <c r="VPA754" s="462"/>
      <c r="VPB754" s="462"/>
      <c r="VPC754" s="462"/>
      <c r="VPD754" s="462"/>
      <c r="VPE754" s="462"/>
      <c r="VPF754" s="462"/>
      <c r="VPG754" s="462"/>
      <c r="VPH754" s="462"/>
      <c r="VPI754" s="462"/>
      <c r="VPJ754" s="462"/>
      <c r="VPK754" s="462"/>
      <c r="VPL754" s="462"/>
      <c r="VPM754" s="462"/>
      <c r="VPN754" s="462"/>
      <c r="VPO754" s="462"/>
      <c r="VPP754" s="462"/>
      <c r="VPQ754" s="462"/>
      <c r="VPR754" s="462"/>
      <c r="VPS754" s="462"/>
      <c r="VPT754" s="462"/>
      <c r="VPU754" s="462"/>
      <c r="VPV754" s="462"/>
      <c r="VPW754" s="462"/>
      <c r="VPX754" s="462"/>
      <c r="VPY754" s="462"/>
      <c r="VPZ754" s="462"/>
      <c r="VQA754" s="462"/>
      <c r="VQB754" s="462"/>
      <c r="VQC754" s="462"/>
      <c r="VQD754" s="462"/>
      <c r="VQE754" s="462"/>
      <c r="VQF754" s="462"/>
      <c r="VQG754" s="462"/>
      <c r="VQH754" s="462"/>
      <c r="VQI754" s="462"/>
      <c r="VQJ754" s="462"/>
      <c r="VQK754" s="462"/>
      <c r="VQL754" s="462"/>
      <c r="VQM754" s="462"/>
      <c r="VQN754" s="462"/>
      <c r="VQO754" s="462"/>
      <c r="VQP754" s="462"/>
      <c r="VQQ754" s="462"/>
      <c r="VQR754" s="462"/>
      <c r="VQS754" s="462"/>
      <c r="VQT754" s="462"/>
      <c r="VQU754" s="462"/>
      <c r="VQV754" s="462"/>
      <c r="VQW754" s="462"/>
      <c r="VQX754" s="462"/>
      <c r="VQY754" s="462"/>
      <c r="VQZ754" s="462"/>
      <c r="VRA754" s="462"/>
      <c r="VRB754" s="462"/>
      <c r="VRC754" s="462"/>
      <c r="VRD754" s="462"/>
      <c r="VRE754" s="462"/>
      <c r="VRF754" s="462"/>
      <c r="VRG754" s="462"/>
      <c r="VRH754" s="462"/>
      <c r="VRI754" s="462"/>
      <c r="VRJ754" s="462"/>
      <c r="VRK754" s="462"/>
      <c r="VRL754" s="462"/>
      <c r="VRM754" s="462"/>
      <c r="VRN754" s="462"/>
      <c r="VRO754" s="462"/>
      <c r="VRP754" s="462"/>
      <c r="VRQ754" s="462"/>
      <c r="VRR754" s="462"/>
      <c r="VRS754" s="462"/>
      <c r="VRT754" s="462"/>
      <c r="VRU754" s="462"/>
      <c r="VRV754" s="462"/>
      <c r="VRW754" s="462"/>
      <c r="VRX754" s="462"/>
      <c r="VRY754" s="462"/>
      <c r="VRZ754" s="462"/>
      <c r="VSA754" s="462"/>
      <c r="VSB754" s="462"/>
      <c r="VSC754" s="462"/>
      <c r="VSD754" s="462"/>
      <c r="VSE754" s="462"/>
      <c r="VSF754" s="462"/>
      <c r="VSG754" s="462"/>
      <c r="VSH754" s="462"/>
      <c r="VSI754" s="462"/>
      <c r="VSJ754" s="462"/>
      <c r="VSK754" s="462"/>
      <c r="VSL754" s="462"/>
      <c r="VSM754" s="462"/>
      <c r="VSN754" s="462"/>
      <c r="VSO754" s="462"/>
      <c r="VSP754" s="462"/>
      <c r="VSQ754" s="462"/>
      <c r="VSR754" s="462"/>
      <c r="VSS754" s="462"/>
      <c r="VST754" s="462"/>
      <c r="VSU754" s="462"/>
      <c r="VSV754" s="462"/>
      <c r="VSW754" s="462"/>
      <c r="VSX754" s="462"/>
      <c r="VSY754" s="462"/>
      <c r="VSZ754" s="462"/>
      <c r="VTA754" s="462"/>
      <c r="VTB754" s="462"/>
      <c r="VTC754" s="462"/>
      <c r="VTD754" s="462"/>
      <c r="VTE754" s="462"/>
      <c r="VTF754" s="462"/>
      <c r="VTG754" s="462"/>
      <c r="VTH754" s="462"/>
      <c r="VTI754" s="462"/>
      <c r="VTJ754" s="462"/>
      <c r="VTK754" s="462"/>
      <c r="VTL754" s="462"/>
      <c r="VTM754" s="462"/>
      <c r="VTN754" s="462"/>
      <c r="VTO754" s="462"/>
      <c r="VTP754" s="462"/>
      <c r="VTQ754" s="462"/>
      <c r="VTR754" s="462"/>
      <c r="VTS754" s="462"/>
      <c r="VTT754" s="462"/>
      <c r="VTU754" s="462"/>
      <c r="VTV754" s="462"/>
      <c r="VTW754" s="462"/>
      <c r="VTX754" s="462"/>
      <c r="VTY754" s="462"/>
      <c r="VTZ754" s="462"/>
      <c r="VUA754" s="462"/>
      <c r="VUB754" s="462"/>
      <c r="VUC754" s="462"/>
      <c r="VUD754" s="462"/>
      <c r="VUE754" s="462"/>
      <c r="VUF754" s="462"/>
      <c r="VUG754" s="462"/>
      <c r="VUH754" s="462"/>
      <c r="VUI754" s="462"/>
      <c r="VUJ754" s="462"/>
      <c r="VUK754" s="462"/>
      <c r="VUL754" s="462"/>
      <c r="VUM754" s="462"/>
      <c r="VUN754" s="462"/>
      <c r="VUO754" s="462"/>
      <c r="VUP754" s="462"/>
      <c r="VUQ754" s="462"/>
      <c r="VUR754" s="462"/>
      <c r="VUS754" s="462"/>
      <c r="VUT754" s="462"/>
      <c r="VUU754" s="462"/>
      <c r="VUV754" s="462"/>
      <c r="VUW754" s="462"/>
      <c r="VUX754" s="462"/>
      <c r="VUY754" s="462"/>
      <c r="VUZ754" s="462"/>
      <c r="VVA754" s="462"/>
      <c r="VVB754" s="462"/>
      <c r="VVC754" s="462"/>
      <c r="VVD754" s="462"/>
      <c r="VVE754" s="462"/>
      <c r="VVF754" s="462"/>
      <c r="VVG754" s="462"/>
      <c r="VVH754" s="462"/>
      <c r="VVI754" s="462"/>
      <c r="VVJ754" s="462"/>
      <c r="VVK754" s="462"/>
      <c r="VVL754" s="462"/>
      <c r="VVM754" s="462"/>
      <c r="VVN754" s="462"/>
      <c r="VVO754" s="462"/>
      <c r="VVP754" s="462"/>
      <c r="VVQ754" s="462"/>
      <c r="VVR754" s="462"/>
      <c r="VVS754" s="462"/>
      <c r="VVT754" s="462"/>
      <c r="VVU754" s="462"/>
      <c r="VVV754" s="462"/>
      <c r="VVW754" s="462"/>
      <c r="VVX754" s="462"/>
      <c r="VVY754" s="462"/>
      <c r="VVZ754" s="462"/>
      <c r="VWA754" s="462"/>
      <c r="VWB754" s="462"/>
      <c r="VWC754" s="462"/>
      <c r="VWD754" s="462"/>
      <c r="VWE754" s="462"/>
      <c r="VWF754" s="462"/>
      <c r="VWG754" s="462"/>
      <c r="VWH754" s="462"/>
      <c r="VWI754" s="462"/>
      <c r="VWJ754" s="462"/>
      <c r="VWK754" s="462"/>
      <c r="VWL754" s="462"/>
      <c r="VWM754" s="462"/>
      <c r="VWN754" s="462"/>
      <c r="VWO754" s="462"/>
      <c r="VWP754" s="462"/>
      <c r="VWQ754" s="462"/>
      <c r="VWR754" s="462"/>
      <c r="VWS754" s="462"/>
      <c r="VWT754" s="462"/>
      <c r="VWU754" s="462"/>
      <c r="VWV754" s="462"/>
      <c r="VWW754" s="462"/>
      <c r="VWX754" s="462"/>
      <c r="VWY754" s="462"/>
      <c r="VWZ754" s="462"/>
      <c r="VXA754" s="462"/>
      <c r="VXB754" s="462"/>
      <c r="VXC754" s="462"/>
      <c r="VXD754" s="462"/>
      <c r="VXE754" s="462"/>
      <c r="VXF754" s="462"/>
      <c r="VXG754" s="462"/>
      <c r="VXH754" s="462"/>
      <c r="VXI754" s="462"/>
      <c r="VXJ754" s="462"/>
      <c r="VXK754" s="462"/>
      <c r="VXL754" s="462"/>
      <c r="VXM754" s="462"/>
      <c r="VXN754" s="462"/>
      <c r="VXO754" s="462"/>
      <c r="VXP754" s="462"/>
      <c r="VXQ754" s="462"/>
      <c r="VXR754" s="462"/>
      <c r="VXS754" s="462"/>
      <c r="VXT754" s="462"/>
      <c r="VXU754" s="462"/>
      <c r="VXV754" s="462"/>
      <c r="VXW754" s="462"/>
      <c r="VXX754" s="462"/>
      <c r="VXY754" s="462"/>
      <c r="VXZ754" s="462"/>
      <c r="VYA754" s="462"/>
      <c r="VYB754" s="462"/>
      <c r="VYC754" s="462"/>
      <c r="VYD754" s="462"/>
      <c r="VYE754" s="462"/>
      <c r="VYF754" s="462"/>
      <c r="VYG754" s="462"/>
      <c r="VYH754" s="462"/>
      <c r="VYI754" s="462"/>
      <c r="VYJ754" s="462"/>
      <c r="VYK754" s="462"/>
      <c r="VYL754" s="462"/>
      <c r="VYM754" s="462"/>
      <c r="VYN754" s="462"/>
      <c r="VYO754" s="462"/>
      <c r="VYP754" s="462"/>
      <c r="VYQ754" s="462"/>
      <c r="VYR754" s="462"/>
      <c r="VYS754" s="462"/>
      <c r="VYT754" s="462"/>
      <c r="VYU754" s="462"/>
      <c r="VYV754" s="462"/>
      <c r="VYW754" s="462"/>
      <c r="VYX754" s="462"/>
      <c r="VYY754" s="462"/>
      <c r="VYZ754" s="462"/>
      <c r="VZA754" s="462"/>
      <c r="VZB754" s="462"/>
      <c r="VZC754" s="462"/>
      <c r="VZD754" s="462"/>
      <c r="VZE754" s="462"/>
      <c r="VZF754" s="462"/>
      <c r="VZG754" s="462"/>
      <c r="VZH754" s="462"/>
      <c r="VZI754" s="462"/>
      <c r="VZJ754" s="462"/>
      <c r="VZK754" s="462"/>
      <c r="VZL754" s="462"/>
      <c r="VZM754" s="462"/>
      <c r="VZN754" s="462"/>
      <c r="VZO754" s="462"/>
      <c r="VZP754" s="462"/>
      <c r="VZQ754" s="462"/>
      <c r="VZR754" s="462"/>
      <c r="VZS754" s="462"/>
      <c r="VZT754" s="462"/>
      <c r="VZU754" s="462"/>
      <c r="VZV754" s="462"/>
      <c r="VZW754" s="462"/>
      <c r="VZX754" s="462"/>
      <c r="VZY754" s="462"/>
      <c r="VZZ754" s="462"/>
      <c r="WAA754" s="462"/>
      <c r="WAB754" s="462"/>
      <c r="WAC754" s="462"/>
      <c r="WAD754" s="462"/>
      <c r="WAE754" s="462"/>
      <c r="WAF754" s="462"/>
      <c r="WAG754" s="462"/>
      <c r="WAH754" s="462"/>
      <c r="WAI754" s="462"/>
      <c r="WAJ754" s="462"/>
      <c r="WAK754" s="462"/>
      <c r="WAL754" s="462"/>
      <c r="WAM754" s="462"/>
      <c r="WAN754" s="462"/>
      <c r="WAO754" s="462"/>
      <c r="WAP754" s="462"/>
      <c r="WAQ754" s="462"/>
      <c r="WAR754" s="462"/>
      <c r="WAS754" s="462"/>
      <c r="WAT754" s="462"/>
      <c r="WAU754" s="462"/>
      <c r="WAV754" s="462"/>
      <c r="WAW754" s="462"/>
      <c r="WAX754" s="462"/>
      <c r="WAY754" s="462"/>
      <c r="WAZ754" s="462"/>
      <c r="WBA754" s="462"/>
      <c r="WBB754" s="462"/>
      <c r="WBC754" s="462"/>
      <c r="WBD754" s="462"/>
      <c r="WBE754" s="462"/>
      <c r="WBF754" s="462"/>
      <c r="WBG754" s="462"/>
      <c r="WBH754" s="462"/>
      <c r="WBI754" s="462"/>
      <c r="WBJ754" s="462"/>
      <c r="WBK754" s="462"/>
      <c r="WBL754" s="462"/>
      <c r="WBM754" s="462"/>
      <c r="WBN754" s="462"/>
      <c r="WBO754" s="462"/>
      <c r="WBP754" s="462"/>
      <c r="WBQ754" s="462"/>
      <c r="WBR754" s="462"/>
      <c r="WBS754" s="462"/>
      <c r="WBT754" s="462"/>
      <c r="WBU754" s="462"/>
      <c r="WBV754" s="462"/>
      <c r="WBW754" s="462"/>
      <c r="WBX754" s="462"/>
      <c r="WBY754" s="462"/>
      <c r="WBZ754" s="462"/>
      <c r="WCA754" s="462"/>
      <c r="WCB754" s="462"/>
      <c r="WCC754" s="462"/>
      <c r="WCD754" s="462"/>
      <c r="WCE754" s="462"/>
      <c r="WCF754" s="462"/>
      <c r="WCG754" s="462"/>
      <c r="WCH754" s="462"/>
      <c r="WCI754" s="462"/>
      <c r="WCJ754" s="462"/>
      <c r="WCK754" s="462"/>
      <c r="WCL754" s="462"/>
      <c r="WCM754" s="462"/>
      <c r="WCN754" s="462"/>
      <c r="WCO754" s="462"/>
      <c r="WCP754" s="462"/>
      <c r="WCQ754" s="462"/>
      <c r="WCR754" s="462"/>
      <c r="WCS754" s="462"/>
      <c r="WCT754" s="462"/>
      <c r="WCU754" s="462"/>
      <c r="WCV754" s="462"/>
      <c r="WCW754" s="462"/>
      <c r="WCX754" s="462"/>
      <c r="WCY754" s="462"/>
      <c r="WCZ754" s="462"/>
      <c r="WDA754" s="462"/>
      <c r="WDB754" s="462"/>
      <c r="WDC754" s="462"/>
      <c r="WDD754" s="462"/>
      <c r="WDE754" s="462"/>
      <c r="WDF754" s="462"/>
      <c r="WDG754" s="462"/>
      <c r="WDH754" s="462"/>
      <c r="WDI754" s="462"/>
      <c r="WDJ754" s="462"/>
      <c r="WDK754" s="462"/>
      <c r="WDL754" s="462"/>
      <c r="WDM754" s="462"/>
      <c r="WDN754" s="462"/>
      <c r="WDO754" s="462"/>
      <c r="WDP754" s="462"/>
      <c r="WDQ754" s="462"/>
      <c r="WDR754" s="462"/>
      <c r="WDS754" s="462"/>
      <c r="WDT754" s="462"/>
      <c r="WDU754" s="462"/>
      <c r="WDV754" s="462"/>
      <c r="WDW754" s="462"/>
      <c r="WDX754" s="462"/>
      <c r="WDY754" s="462"/>
      <c r="WDZ754" s="462"/>
      <c r="WEA754" s="462"/>
      <c r="WEB754" s="462"/>
      <c r="WEC754" s="462"/>
      <c r="WED754" s="462"/>
      <c r="WEE754" s="462"/>
      <c r="WEF754" s="462"/>
      <c r="WEG754" s="462"/>
      <c r="WEH754" s="462"/>
      <c r="WEI754" s="462"/>
      <c r="WEJ754" s="462"/>
      <c r="WEK754" s="462"/>
      <c r="WEL754" s="462"/>
      <c r="WEM754" s="462"/>
      <c r="WEN754" s="462"/>
      <c r="WEO754" s="462"/>
      <c r="WEP754" s="462"/>
      <c r="WEQ754" s="462"/>
      <c r="WER754" s="462"/>
      <c r="WES754" s="462"/>
      <c r="WET754" s="462"/>
      <c r="WEU754" s="462"/>
      <c r="WEV754" s="462"/>
      <c r="WEW754" s="462"/>
      <c r="WEX754" s="462"/>
      <c r="WEY754" s="462"/>
      <c r="WEZ754" s="462"/>
      <c r="WFA754" s="462"/>
      <c r="WFB754" s="462"/>
      <c r="WFC754" s="462"/>
      <c r="WFD754" s="462"/>
      <c r="WFE754" s="462"/>
      <c r="WFF754" s="462"/>
      <c r="WFG754" s="462"/>
      <c r="WFH754" s="462"/>
      <c r="WFI754" s="462"/>
      <c r="WFJ754" s="462"/>
      <c r="WFK754" s="462"/>
      <c r="WFL754" s="462"/>
      <c r="WFM754" s="462"/>
      <c r="WFN754" s="462"/>
      <c r="WFO754" s="462"/>
      <c r="WFP754" s="462"/>
      <c r="WFQ754" s="462"/>
      <c r="WFR754" s="462"/>
      <c r="WFS754" s="462"/>
      <c r="WFT754" s="462"/>
      <c r="WFU754" s="462"/>
      <c r="WFV754" s="462"/>
      <c r="WFW754" s="462"/>
      <c r="WFX754" s="462"/>
      <c r="WFY754" s="462"/>
      <c r="WFZ754" s="462"/>
      <c r="WGA754" s="462"/>
      <c r="WGB754" s="462"/>
      <c r="WGC754" s="462"/>
      <c r="WGD754" s="462"/>
      <c r="WGE754" s="462"/>
      <c r="WGF754" s="462"/>
      <c r="WGG754" s="462"/>
      <c r="WGH754" s="462"/>
      <c r="WGI754" s="462"/>
      <c r="WGJ754" s="462"/>
      <c r="WGK754" s="462"/>
      <c r="WGL754" s="462"/>
      <c r="WGM754" s="462"/>
      <c r="WGN754" s="462"/>
      <c r="WGO754" s="462"/>
      <c r="WGP754" s="462"/>
      <c r="WGQ754" s="462"/>
      <c r="WGR754" s="462"/>
      <c r="WGS754" s="462"/>
      <c r="WGT754" s="462"/>
      <c r="WGU754" s="462"/>
      <c r="WGV754" s="462"/>
      <c r="WGW754" s="462"/>
      <c r="WGX754" s="462"/>
      <c r="WGY754" s="462"/>
      <c r="WGZ754" s="462"/>
      <c r="WHA754" s="462"/>
      <c r="WHB754" s="462"/>
      <c r="WHC754" s="462"/>
      <c r="WHD754" s="462"/>
      <c r="WHE754" s="462"/>
      <c r="WHF754" s="462"/>
      <c r="WHG754" s="462"/>
      <c r="WHH754" s="462"/>
      <c r="WHI754" s="462"/>
      <c r="WHJ754" s="462"/>
      <c r="WHK754" s="462"/>
      <c r="WHL754" s="462"/>
      <c r="WHM754" s="462"/>
      <c r="WHN754" s="462"/>
      <c r="WHO754" s="462"/>
      <c r="WHP754" s="462"/>
      <c r="WHQ754" s="462"/>
      <c r="WHR754" s="462"/>
      <c r="WHS754" s="462"/>
      <c r="WHT754" s="462"/>
      <c r="WHU754" s="462"/>
      <c r="WHV754" s="462"/>
      <c r="WHW754" s="462"/>
      <c r="WHX754" s="462"/>
      <c r="WHY754" s="462"/>
      <c r="WHZ754" s="462"/>
      <c r="WIA754" s="462"/>
      <c r="WIB754" s="462"/>
      <c r="WIC754" s="462"/>
      <c r="WID754" s="462"/>
      <c r="WIE754" s="462"/>
      <c r="WIF754" s="462"/>
      <c r="WIG754" s="462"/>
      <c r="WIH754" s="462"/>
      <c r="WII754" s="462"/>
      <c r="WIJ754" s="462"/>
      <c r="WIK754" s="462"/>
      <c r="WIL754" s="462"/>
      <c r="WIM754" s="462"/>
      <c r="WIN754" s="462"/>
      <c r="WIO754" s="462"/>
      <c r="WIP754" s="462"/>
      <c r="WIQ754" s="462"/>
      <c r="WIR754" s="462"/>
      <c r="WIS754" s="462"/>
      <c r="WIT754" s="462"/>
      <c r="WIU754" s="462"/>
      <c r="WIV754" s="462"/>
      <c r="WIW754" s="462"/>
      <c r="WIX754" s="462"/>
      <c r="WIY754" s="462"/>
      <c r="WIZ754" s="462"/>
      <c r="WJA754" s="462"/>
      <c r="WJB754" s="462"/>
      <c r="WJC754" s="462"/>
      <c r="WJD754" s="462"/>
      <c r="WJE754" s="462"/>
      <c r="WJF754" s="462"/>
      <c r="WJG754" s="462"/>
      <c r="WJH754" s="462"/>
      <c r="WJI754" s="462"/>
      <c r="WJJ754" s="462"/>
      <c r="WJK754" s="462"/>
      <c r="WJL754" s="462"/>
      <c r="WJM754" s="462"/>
      <c r="WJN754" s="462"/>
      <c r="WJO754" s="462"/>
      <c r="WJP754" s="462"/>
      <c r="WJQ754" s="462"/>
      <c r="WJR754" s="462"/>
      <c r="WJS754" s="462"/>
      <c r="WJT754" s="462"/>
      <c r="WJU754" s="462"/>
      <c r="WJV754" s="462"/>
      <c r="WJW754" s="462"/>
      <c r="WJX754" s="462"/>
      <c r="WJY754" s="462"/>
      <c r="WJZ754" s="462"/>
      <c r="WKA754" s="462"/>
      <c r="WKB754" s="462"/>
      <c r="WKC754" s="462"/>
      <c r="WKD754" s="462"/>
      <c r="WKE754" s="462"/>
      <c r="WKF754" s="462"/>
      <c r="WKG754" s="462"/>
      <c r="WKH754" s="462"/>
      <c r="WKI754" s="462"/>
      <c r="WKJ754" s="462"/>
      <c r="WKK754" s="462"/>
      <c r="WKL754" s="462"/>
      <c r="WKM754" s="462"/>
      <c r="WKN754" s="462"/>
      <c r="WKO754" s="462"/>
      <c r="WKP754" s="462"/>
      <c r="WKQ754" s="462"/>
      <c r="WKR754" s="462"/>
      <c r="WKS754" s="462"/>
      <c r="WKT754" s="462"/>
      <c r="WKU754" s="462"/>
      <c r="WKV754" s="462"/>
      <c r="WKW754" s="462"/>
      <c r="WKX754" s="462"/>
      <c r="WKY754" s="462"/>
      <c r="WKZ754" s="462"/>
      <c r="WLA754" s="462"/>
      <c r="WLB754" s="462"/>
      <c r="WLC754" s="462"/>
      <c r="WLD754" s="462"/>
      <c r="WLE754" s="462"/>
      <c r="WLF754" s="462"/>
      <c r="WLG754" s="462"/>
      <c r="WLH754" s="462"/>
      <c r="WLI754" s="462"/>
      <c r="WLJ754" s="462"/>
      <c r="WLK754" s="462"/>
      <c r="WLL754" s="462"/>
      <c r="WLM754" s="462"/>
      <c r="WLN754" s="462"/>
      <c r="WLO754" s="462"/>
      <c r="WLP754" s="462"/>
      <c r="WLQ754" s="462"/>
      <c r="WLR754" s="462"/>
      <c r="WLS754" s="462"/>
      <c r="WLT754" s="462"/>
      <c r="WLU754" s="462"/>
      <c r="WLV754" s="462"/>
      <c r="WLW754" s="462"/>
      <c r="WLX754" s="462"/>
      <c r="WLY754" s="462"/>
      <c r="WLZ754" s="462"/>
      <c r="WMA754" s="462"/>
      <c r="WMB754" s="462"/>
      <c r="WMC754" s="462"/>
      <c r="WMD754" s="462"/>
      <c r="WME754" s="462"/>
      <c r="WMF754" s="462"/>
      <c r="WMG754" s="462"/>
      <c r="WMH754" s="462"/>
      <c r="WMI754" s="462"/>
      <c r="WMJ754" s="462"/>
      <c r="WMK754" s="462"/>
      <c r="WML754" s="462"/>
      <c r="WMM754" s="462"/>
      <c r="WMN754" s="462"/>
      <c r="WMO754" s="462"/>
      <c r="WMP754" s="462"/>
      <c r="WMQ754" s="462"/>
      <c r="WMR754" s="462"/>
      <c r="WMS754" s="462"/>
      <c r="WMT754" s="462"/>
      <c r="WMU754" s="462"/>
      <c r="WMV754" s="462"/>
      <c r="WMW754" s="462"/>
      <c r="WMX754" s="462"/>
      <c r="WMY754" s="462"/>
      <c r="WMZ754" s="462"/>
      <c r="WNA754" s="462"/>
      <c r="WNB754" s="462"/>
      <c r="WNC754" s="462"/>
      <c r="WND754" s="462"/>
      <c r="WNE754" s="462"/>
      <c r="WNF754" s="462"/>
      <c r="WNG754" s="462"/>
      <c r="WNH754" s="462"/>
      <c r="WNI754" s="462"/>
      <c r="WNJ754" s="462"/>
      <c r="WNK754" s="462"/>
      <c r="WNL754" s="462"/>
      <c r="WNM754" s="462"/>
      <c r="WNN754" s="462"/>
      <c r="WNO754" s="462"/>
      <c r="WNP754" s="462"/>
      <c r="WNQ754" s="462"/>
      <c r="WNR754" s="462"/>
      <c r="WNS754" s="462"/>
      <c r="WNT754" s="462"/>
      <c r="WNU754" s="462"/>
      <c r="WNV754" s="462"/>
      <c r="WNW754" s="462"/>
      <c r="WNX754" s="462"/>
      <c r="WNY754" s="462"/>
      <c r="WNZ754" s="462"/>
      <c r="WOA754" s="462"/>
      <c r="WOB754" s="462"/>
      <c r="WOC754" s="462"/>
      <c r="WOD754" s="462"/>
      <c r="WOE754" s="462"/>
      <c r="WOF754" s="462"/>
      <c r="WOG754" s="462"/>
      <c r="WOH754" s="462"/>
      <c r="WOI754" s="462"/>
      <c r="WOJ754" s="462"/>
      <c r="WOK754" s="462"/>
      <c r="WOL754" s="462"/>
      <c r="WOM754" s="462"/>
      <c r="WON754" s="462"/>
      <c r="WOO754" s="462"/>
      <c r="WOP754" s="462"/>
      <c r="WOQ754" s="462"/>
      <c r="WOR754" s="462"/>
      <c r="WOS754" s="462"/>
      <c r="WOT754" s="462"/>
      <c r="WOU754" s="462"/>
      <c r="WOV754" s="462"/>
      <c r="WOW754" s="462"/>
      <c r="WOX754" s="462"/>
      <c r="WOY754" s="462"/>
      <c r="WOZ754" s="462"/>
      <c r="WPA754" s="462"/>
      <c r="WPB754" s="462"/>
      <c r="WPC754" s="462"/>
      <c r="WPD754" s="462"/>
      <c r="WPE754" s="462"/>
      <c r="WPF754" s="462"/>
      <c r="WPG754" s="462"/>
      <c r="WPH754" s="462"/>
      <c r="WPI754" s="462"/>
      <c r="WPJ754" s="462"/>
      <c r="WPK754" s="462"/>
      <c r="WPL754" s="462"/>
      <c r="WPM754" s="462"/>
      <c r="WPN754" s="462"/>
      <c r="WPO754" s="462"/>
      <c r="WPP754" s="462"/>
      <c r="WPQ754" s="462"/>
      <c r="WPR754" s="462"/>
      <c r="WPS754" s="462"/>
      <c r="WPT754" s="462"/>
      <c r="WPU754" s="462"/>
      <c r="WPV754" s="462"/>
      <c r="WPW754" s="462"/>
      <c r="WPX754" s="462"/>
      <c r="WPY754" s="462"/>
      <c r="WPZ754" s="462"/>
      <c r="WQA754" s="462"/>
      <c r="WQB754" s="462"/>
      <c r="WQC754" s="462"/>
      <c r="WQD754" s="462"/>
      <c r="WQE754" s="462"/>
      <c r="WQF754" s="462"/>
      <c r="WQG754" s="462"/>
      <c r="WQH754" s="462"/>
      <c r="WQI754" s="462"/>
      <c r="WQJ754" s="462"/>
      <c r="WQK754" s="462"/>
      <c r="WQL754" s="462"/>
      <c r="WQM754" s="462"/>
      <c r="WQN754" s="462"/>
      <c r="WQO754" s="462"/>
      <c r="WQP754" s="462"/>
      <c r="WQQ754" s="462"/>
      <c r="WQR754" s="462"/>
      <c r="WQS754" s="462"/>
      <c r="WQT754" s="462"/>
      <c r="WQU754" s="462"/>
      <c r="WQV754" s="462"/>
      <c r="WQW754" s="462"/>
      <c r="WQX754" s="462"/>
      <c r="WQY754" s="462"/>
      <c r="WQZ754" s="462"/>
      <c r="WRA754" s="462"/>
      <c r="WRB754" s="462"/>
      <c r="WRC754" s="462"/>
      <c r="WRD754" s="462"/>
      <c r="WRE754" s="462"/>
      <c r="WRF754" s="462"/>
      <c r="WRG754" s="462"/>
      <c r="WRH754" s="462"/>
      <c r="WRI754" s="462"/>
      <c r="WRJ754" s="462"/>
      <c r="WRK754" s="462"/>
      <c r="WRL754" s="462"/>
      <c r="WRM754" s="462"/>
      <c r="WRN754" s="462"/>
      <c r="WRO754" s="462"/>
      <c r="WRP754" s="462"/>
      <c r="WRQ754" s="462"/>
      <c r="WRR754" s="462"/>
      <c r="WRS754" s="462"/>
      <c r="WRT754" s="462"/>
      <c r="WRU754" s="462"/>
      <c r="WRV754" s="462"/>
      <c r="WRW754" s="462"/>
      <c r="WRX754" s="462"/>
      <c r="WRY754" s="462"/>
      <c r="WRZ754" s="462"/>
      <c r="WSA754" s="462"/>
      <c r="WSB754" s="462"/>
      <c r="WSC754" s="462"/>
      <c r="WSD754" s="462"/>
      <c r="WSE754" s="462"/>
      <c r="WSF754" s="462"/>
      <c r="WSG754" s="462"/>
      <c r="WSH754" s="462"/>
      <c r="WSI754" s="462"/>
      <c r="WSJ754" s="462"/>
      <c r="WSK754" s="462"/>
      <c r="WSL754" s="462"/>
      <c r="WSM754" s="462"/>
      <c r="WSN754" s="462"/>
      <c r="WSO754" s="462"/>
      <c r="WSP754" s="462"/>
      <c r="WSQ754" s="462"/>
      <c r="WSR754" s="462"/>
      <c r="WSS754" s="462"/>
      <c r="WST754" s="462"/>
      <c r="WSU754" s="462"/>
      <c r="WSV754" s="462"/>
      <c r="WSW754" s="462"/>
      <c r="WSX754" s="462"/>
      <c r="WSY754" s="462"/>
      <c r="WSZ754" s="462"/>
      <c r="WTA754" s="462"/>
      <c r="WTB754" s="462"/>
      <c r="WTC754" s="462"/>
      <c r="WTD754" s="462"/>
      <c r="WTE754" s="462"/>
      <c r="WTF754" s="462"/>
      <c r="WTG754" s="462"/>
      <c r="WTH754" s="462"/>
      <c r="WTI754" s="462"/>
      <c r="WTJ754" s="462"/>
      <c r="WTK754" s="462"/>
      <c r="WTL754" s="462"/>
      <c r="WTM754" s="462"/>
      <c r="WTN754" s="462"/>
      <c r="WTO754" s="462"/>
      <c r="WTP754" s="462"/>
      <c r="WTQ754" s="462"/>
      <c r="WTR754" s="462"/>
      <c r="WTS754" s="462"/>
      <c r="WTT754" s="462"/>
      <c r="WTU754" s="462"/>
      <c r="WTV754" s="462"/>
      <c r="WTW754" s="462"/>
      <c r="WTX754" s="462"/>
      <c r="WTY754" s="462"/>
      <c r="WTZ754" s="462"/>
      <c r="WUA754" s="462"/>
      <c r="WUB754" s="462"/>
      <c r="WUC754" s="462"/>
      <c r="WUD754" s="462"/>
      <c r="WUE754" s="462"/>
      <c r="WUF754" s="462"/>
      <c r="WUG754" s="462"/>
      <c r="WUH754" s="462"/>
      <c r="WUI754" s="462"/>
      <c r="WUJ754" s="462"/>
      <c r="WUK754" s="462"/>
      <c r="WUL754" s="462"/>
      <c r="WUM754" s="462"/>
      <c r="WUN754" s="462"/>
      <c r="WUO754" s="462"/>
      <c r="WUP754" s="462"/>
      <c r="WUQ754" s="462"/>
      <c r="WUR754" s="462"/>
      <c r="WUS754" s="462"/>
      <c r="WUT754" s="462"/>
      <c r="WUU754" s="462"/>
      <c r="WUV754" s="462"/>
      <c r="WUW754" s="462"/>
      <c r="WUX754" s="462"/>
      <c r="WUY754" s="462"/>
      <c r="WUZ754" s="462"/>
      <c r="WVA754" s="462"/>
      <c r="WVB754" s="462"/>
      <c r="WVC754" s="462"/>
      <c r="WVD754" s="462"/>
      <c r="WVE754" s="462"/>
      <c r="WVF754" s="462"/>
      <c r="WVG754" s="462"/>
      <c r="WVH754" s="462"/>
      <c r="WVI754" s="462"/>
      <c r="WVJ754" s="462"/>
      <c r="WVK754" s="462"/>
      <c r="WVL754" s="462"/>
      <c r="WVM754" s="462"/>
      <c r="WVN754" s="462"/>
      <c r="WVO754" s="462"/>
      <c r="WVP754" s="462"/>
      <c r="WVQ754" s="462"/>
      <c r="WVR754" s="462"/>
      <c r="WVS754" s="462"/>
      <c r="WVT754" s="462"/>
      <c r="WVU754" s="462"/>
      <c r="WVV754" s="462"/>
      <c r="WVW754" s="462"/>
      <c r="WVX754" s="462"/>
      <c r="WVY754" s="462"/>
      <c r="WVZ754" s="462"/>
      <c r="WWA754" s="462"/>
      <c r="WWB754" s="462"/>
      <c r="WWC754" s="462"/>
      <c r="WWD754" s="462"/>
      <c r="WWE754" s="462"/>
      <c r="WWF754" s="462"/>
      <c r="WWG754" s="462"/>
      <c r="WWH754" s="462"/>
      <c r="WWI754" s="462"/>
      <c r="WWJ754" s="462"/>
      <c r="WWK754" s="462"/>
      <c r="WWL754" s="462"/>
      <c r="WWM754" s="462"/>
      <c r="WWN754" s="462"/>
      <c r="WWO754" s="462"/>
      <c r="WWP754" s="462"/>
      <c r="WWQ754" s="462"/>
      <c r="WWR754" s="462"/>
      <c r="WWS754" s="462"/>
      <c r="WWT754" s="462"/>
      <c r="WWU754" s="462"/>
      <c r="WWV754" s="462"/>
      <c r="WWW754" s="462"/>
      <c r="WWX754" s="462"/>
      <c r="WWY754" s="462"/>
      <c r="WWZ754" s="462"/>
      <c r="WXA754" s="462"/>
      <c r="WXB754" s="462"/>
      <c r="WXC754" s="462"/>
      <c r="WXD754" s="462"/>
      <c r="WXE754" s="462"/>
      <c r="WXF754" s="462"/>
      <c r="WXG754" s="462"/>
      <c r="WXH754" s="462"/>
      <c r="WXI754" s="462"/>
      <c r="WXJ754" s="462"/>
      <c r="WXK754" s="462"/>
      <c r="WXL754" s="462"/>
      <c r="WXM754" s="462"/>
      <c r="WXN754" s="462"/>
      <c r="WXO754" s="462"/>
      <c r="WXP754" s="462"/>
      <c r="WXQ754" s="462"/>
      <c r="WXR754" s="462"/>
      <c r="WXS754" s="462"/>
      <c r="WXT754" s="462"/>
      <c r="WXU754" s="462"/>
      <c r="WXV754" s="462"/>
      <c r="WXW754" s="462"/>
      <c r="WXX754" s="462"/>
      <c r="WXY754" s="462"/>
      <c r="WXZ754" s="462"/>
      <c r="WYA754" s="462"/>
      <c r="WYB754" s="462"/>
      <c r="WYC754" s="462"/>
      <c r="WYD754" s="462"/>
      <c r="WYE754" s="462"/>
      <c r="WYF754" s="462"/>
      <c r="WYG754" s="462"/>
      <c r="WYH754" s="462"/>
      <c r="WYI754" s="462"/>
      <c r="WYJ754" s="462"/>
      <c r="WYK754" s="462"/>
      <c r="WYL754" s="462"/>
      <c r="WYM754" s="462"/>
      <c r="WYN754" s="462"/>
      <c r="WYO754" s="462"/>
      <c r="WYP754" s="462"/>
      <c r="WYQ754" s="462"/>
      <c r="WYR754" s="462"/>
      <c r="WYS754" s="462"/>
      <c r="WYT754" s="462"/>
      <c r="WYU754" s="462"/>
      <c r="WYV754" s="462"/>
      <c r="WYW754" s="462"/>
      <c r="WYX754" s="462"/>
      <c r="WYY754" s="462"/>
      <c r="WYZ754" s="462"/>
      <c r="WZA754" s="462"/>
      <c r="WZB754" s="462"/>
      <c r="WZC754" s="462"/>
      <c r="WZD754" s="462"/>
      <c r="WZE754" s="462"/>
      <c r="WZF754" s="462"/>
      <c r="WZG754" s="462"/>
      <c r="WZH754" s="462"/>
      <c r="WZI754" s="462"/>
      <c r="WZJ754" s="462"/>
      <c r="WZK754" s="462"/>
      <c r="WZL754" s="462"/>
      <c r="WZM754" s="462"/>
      <c r="WZN754" s="462"/>
      <c r="WZO754" s="462"/>
      <c r="WZP754" s="462"/>
      <c r="WZQ754" s="462"/>
      <c r="WZR754" s="462"/>
      <c r="WZS754" s="462"/>
      <c r="WZT754" s="462"/>
      <c r="WZU754" s="462"/>
      <c r="WZV754" s="462"/>
      <c r="WZW754" s="462"/>
      <c r="WZX754" s="462"/>
      <c r="WZY754" s="462"/>
      <c r="WZZ754" s="462"/>
      <c r="XAA754" s="462"/>
      <c r="XAB754" s="462"/>
      <c r="XAC754" s="462"/>
      <c r="XAD754" s="462"/>
      <c r="XAE754" s="462"/>
      <c r="XAF754" s="462"/>
      <c r="XAG754" s="462"/>
      <c r="XAH754" s="462"/>
      <c r="XAI754" s="462"/>
      <c r="XAJ754" s="462"/>
      <c r="XAK754" s="462"/>
      <c r="XAL754" s="462"/>
      <c r="XAM754" s="462"/>
      <c r="XAN754" s="462"/>
      <c r="XAO754" s="462"/>
      <c r="XAP754" s="462"/>
      <c r="XAQ754" s="462"/>
      <c r="XAR754" s="462"/>
      <c r="XAS754" s="462"/>
      <c r="XAT754" s="462"/>
      <c r="XAU754" s="462"/>
      <c r="XAV754" s="462"/>
      <c r="XAW754" s="462"/>
      <c r="XAX754" s="462"/>
      <c r="XAY754" s="462"/>
      <c r="XAZ754" s="462"/>
      <c r="XBA754" s="462"/>
      <c r="XBB754" s="462"/>
      <c r="XBC754" s="462"/>
      <c r="XBD754" s="462"/>
      <c r="XBE754" s="462"/>
      <c r="XBF754" s="462"/>
      <c r="XBG754" s="462"/>
      <c r="XBH754" s="462"/>
      <c r="XBI754" s="462"/>
      <c r="XBJ754" s="462"/>
      <c r="XBK754" s="462"/>
      <c r="XBL754" s="462"/>
      <c r="XBM754" s="462"/>
      <c r="XBN754" s="462"/>
      <c r="XBO754" s="462"/>
      <c r="XBP754" s="462"/>
      <c r="XBQ754" s="462"/>
      <c r="XBR754" s="462"/>
      <c r="XBS754" s="462"/>
      <c r="XBT754" s="462"/>
      <c r="XBU754" s="462"/>
      <c r="XBV754" s="462"/>
      <c r="XBW754" s="462"/>
      <c r="XBX754" s="462"/>
      <c r="XBY754" s="462"/>
      <c r="XBZ754" s="462"/>
      <c r="XCA754" s="462"/>
      <c r="XCB754" s="462"/>
      <c r="XCC754" s="462"/>
      <c r="XCD754" s="462"/>
      <c r="XCE754" s="462"/>
      <c r="XCF754" s="462"/>
      <c r="XCG754" s="462"/>
      <c r="XCH754" s="462"/>
      <c r="XCI754" s="462"/>
      <c r="XCJ754" s="462"/>
      <c r="XCK754" s="462"/>
      <c r="XCL754" s="462"/>
      <c r="XCM754" s="462"/>
      <c r="XCN754" s="462"/>
      <c r="XCO754" s="462"/>
      <c r="XCP754" s="462"/>
      <c r="XCQ754" s="462"/>
      <c r="XCR754" s="462"/>
      <c r="XCS754" s="462"/>
      <c r="XCT754" s="462"/>
      <c r="XCU754" s="462"/>
      <c r="XCV754" s="462"/>
      <c r="XCW754" s="462"/>
      <c r="XCX754" s="462"/>
      <c r="XCY754" s="462"/>
      <c r="XCZ754" s="462"/>
      <c r="XDA754" s="462"/>
      <c r="XDB754" s="462"/>
      <c r="XDC754" s="462"/>
      <c r="XDD754" s="462"/>
      <c r="XDE754" s="462"/>
      <c r="XDF754" s="462"/>
      <c r="XDG754" s="462"/>
      <c r="XDH754" s="462"/>
      <c r="XDI754" s="462"/>
      <c r="XDJ754" s="462"/>
      <c r="XDK754" s="462"/>
      <c r="XDL754" s="462"/>
      <c r="XDM754" s="462"/>
      <c r="XDN754" s="462"/>
      <c r="XDO754" s="462"/>
      <c r="XDP754" s="462"/>
      <c r="XDQ754" s="462"/>
      <c r="XDR754" s="462"/>
      <c r="XDS754" s="462"/>
      <c r="XDT754" s="462"/>
      <c r="XDU754" s="462"/>
      <c r="XDV754" s="462"/>
      <c r="XDW754" s="462"/>
      <c r="XDX754" s="462"/>
      <c r="XDY754" s="462"/>
      <c r="XDZ754" s="462"/>
      <c r="XEA754" s="462"/>
      <c r="XEB754" s="462"/>
      <c r="XEC754" s="462"/>
      <c r="XED754" s="462"/>
      <c r="XEE754" s="462"/>
      <c r="XEF754" s="462"/>
      <c r="XEG754" s="462"/>
      <c r="XEH754" s="462"/>
      <c r="XEI754" s="462"/>
      <c r="XEJ754" s="462"/>
      <c r="XEK754" s="462"/>
      <c r="XEL754" s="462"/>
      <c r="XEM754" s="462"/>
      <c r="XEN754" s="462"/>
      <c r="XEO754" s="462"/>
      <c r="XEP754" s="462"/>
      <c r="XEQ754" s="462"/>
      <c r="XER754" s="462"/>
      <c r="XES754" s="462"/>
      <c r="XET754" s="462"/>
      <c r="XEU754" s="462"/>
      <c r="XEV754" s="462"/>
      <c r="XEW754" s="462"/>
      <c r="XEX754" s="462"/>
      <c r="XEY754" s="462"/>
      <c r="XEZ754" s="462"/>
      <c r="XFA754" s="462"/>
      <c r="XFB754" s="462"/>
      <c r="XFC754" s="462"/>
    </row>
    <row r="755" spans="1:16383" ht="13.15">
      <c r="A755" s="462"/>
      <c r="B755" s="69" t="s">
        <v>1554</v>
      </c>
      <c r="C755" s="65"/>
      <c r="D755" s="65"/>
      <c r="E755" s="65"/>
      <c r="F755" s="65"/>
      <c r="G755" s="1474"/>
      <c r="H755" s="1474"/>
      <c r="I755" s="1474"/>
      <c r="J755" s="1474"/>
      <c r="K755" s="65"/>
      <c r="L755" s="65"/>
      <c r="M755" s="65"/>
      <c r="N755" s="65"/>
      <c r="O755" s="65"/>
      <c r="P755" s="1475"/>
      <c r="Q755" s="1475"/>
      <c r="R755" s="1475"/>
      <c r="S755" s="1475"/>
      <c r="T755" s="1475"/>
      <c r="U755" s="462"/>
      <c r="V755" s="462"/>
      <c r="W755" s="462"/>
      <c r="X755" s="462"/>
      <c r="Y755" s="282"/>
      <c r="Z755" s="282"/>
      <c r="AA755" s="282"/>
      <c r="AB755" s="282"/>
      <c r="AC755" s="282"/>
      <c r="AD755" s="283"/>
      <c r="AE755" s="284"/>
      <c r="AF755" s="2088" t="s">
        <v>299</v>
      </c>
      <c r="AG755" s="2088"/>
      <c r="AH755" s="2088"/>
      <c r="AI755" s="462"/>
      <c r="AJ755" s="462"/>
      <c r="AK755" s="462"/>
      <c r="AL755" s="46"/>
      <c r="AM755" s="151"/>
      <c r="AN755" s="151"/>
      <c r="AO755" s="151"/>
      <c r="AP755" s="151"/>
      <c r="AQ755" s="151"/>
      <c r="AR755" s="151"/>
      <c r="AS755" s="151"/>
      <c r="AT755" s="151"/>
      <c r="AU755" s="151"/>
      <c r="AV755" s="151"/>
      <c r="AW755" s="151"/>
      <c r="AX755" s="151"/>
      <c r="AY755" s="151"/>
      <c r="AZ755" s="1078"/>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2"/>
      <c r="DH755" s="462"/>
      <c r="DI755" s="462"/>
      <c r="DJ755" s="462"/>
      <c r="DK755" s="462"/>
      <c r="DL755" s="462"/>
      <c r="DM755" s="462"/>
      <c r="DN755" s="462"/>
      <c r="DO755" s="462"/>
      <c r="DP755" s="462"/>
      <c r="DQ755" s="462"/>
      <c r="DR755" s="462"/>
      <c r="DS755" s="462"/>
      <c r="DT755" s="462"/>
      <c r="DU755" s="462"/>
      <c r="DV755" s="462"/>
      <c r="DW755" s="462"/>
      <c r="DX755" s="462"/>
      <c r="DY755" s="462"/>
      <c r="DZ755" s="462"/>
      <c r="EA755" s="462"/>
      <c r="EB755" s="462"/>
      <c r="EC755" s="462"/>
      <c r="ED755" s="462"/>
      <c r="EE755" s="462"/>
      <c r="EF755" s="462"/>
      <c r="EG755" s="462"/>
      <c r="EH755" s="462"/>
      <c r="EI755" s="462"/>
      <c r="EJ755" s="462"/>
      <c r="EK755" s="462"/>
      <c r="EL755" s="462"/>
      <c r="EM755" s="462"/>
      <c r="EN755" s="462"/>
      <c r="EO755" s="462"/>
      <c r="EP755" s="462"/>
      <c r="EQ755" s="462"/>
      <c r="ER755" s="462"/>
      <c r="ES755" s="462"/>
      <c r="ET755" s="462"/>
      <c r="EU755" s="462"/>
      <c r="EV755" s="462"/>
      <c r="EW755" s="462"/>
      <c r="EX755" s="462"/>
      <c r="EY755" s="462"/>
      <c r="EZ755" s="462"/>
      <c r="FA755" s="462"/>
      <c r="FB755" s="462"/>
      <c r="FC755" s="462"/>
      <c r="FD755" s="462"/>
      <c r="FE755" s="462"/>
      <c r="FF755" s="462"/>
      <c r="FG755" s="462"/>
      <c r="FH755" s="462"/>
      <c r="FI755" s="462"/>
      <c r="FJ755" s="462"/>
      <c r="FK755" s="462"/>
      <c r="FL755" s="462"/>
      <c r="FM755" s="462"/>
      <c r="FN755" s="462"/>
      <c r="FO755" s="462"/>
      <c r="FP755" s="462"/>
      <c r="FQ755" s="462"/>
      <c r="FR755" s="462"/>
      <c r="FS755" s="462"/>
      <c r="FT755" s="462"/>
      <c r="FU755" s="462"/>
      <c r="FV755" s="462"/>
      <c r="FW755" s="462"/>
      <c r="FX755" s="462"/>
      <c r="FY755" s="462"/>
      <c r="FZ755" s="462"/>
      <c r="GA755" s="462"/>
      <c r="GB755" s="462"/>
      <c r="GC755" s="462"/>
      <c r="GD755" s="462"/>
      <c r="GE755" s="462"/>
      <c r="GF755" s="462"/>
      <c r="GG755" s="462"/>
      <c r="GH755" s="462"/>
      <c r="GI755" s="462"/>
      <c r="GJ755" s="462"/>
      <c r="GK755" s="462"/>
      <c r="GL755" s="462"/>
      <c r="GM755" s="462"/>
      <c r="GN755" s="462"/>
      <c r="GO755" s="462"/>
      <c r="GP755" s="462"/>
      <c r="GQ755" s="462"/>
      <c r="GR755" s="462"/>
      <c r="GS755" s="462"/>
      <c r="GT755" s="462"/>
      <c r="GU755" s="462"/>
      <c r="GV755" s="462"/>
      <c r="GW755" s="462"/>
      <c r="GX755" s="462"/>
      <c r="GY755" s="462"/>
      <c r="GZ755" s="462"/>
      <c r="HA755" s="462"/>
      <c r="HB755" s="462"/>
      <c r="HC755" s="462"/>
      <c r="HD755" s="462"/>
      <c r="HE755" s="462"/>
      <c r="HF755" s="462"/>
      <c r="HG755" s="462"/>
      <c r="HH755" s="462"/>
      <c r="HI755" s="462"/>
      <c r="HJ755" s="462"/>
      <c r="HK755" s="462"/>
      <c r="HL755" s="462"/>
      <c r="HM755" s="462"/>
      <c r="HN755" s="462"/>
      <c r="HO755" s="462"/>
      <c r="HP755" s="462"/>
      <c r="HQ755" s="462"/>
      <c r="HR755" s="462"/>
      <c r="HS755" s="462"/>
      <c r="HT755" s="462"/>
      <c r="HU755" s="462"/>
      <c r="HV755" s="462"/>
      <c r="HW755" s="462"/>
      <c r="HX755" s="462"/>
      <c r="HY755" s="462"/>
      <c r="HZ755" s="462"/>
      <c r="IA755" s="462"/>
      <c r="IB755" s="462"/>
      <c r="IC755" s="462"/>
      <c r="ID755" s="462"/>
      <c r="IE755" s="462"/>
      <c r="IF755" s="462"/>
      <c r="IG755" s="462"/>
      <c r="IH755" s="462"/>
      <c r="II755" s="462"/>
      <c r="IJ755" s="462"/>
      <c r="IK755" s="462"/>
      <c r="IL755" s="462"/>
      <c r="IM755" s="462"/>
      <c r="IN755" s="462"/>
      <c r="IO755" s="462"/>
      <c r="IP755" s="462"/>
      <c r="IQ755" s="462"/>
      <c r="IR755" s="462"/>
      <c r="IS755" s="462"/>
      <c r="IT755" s="462"/>
      <c r="IU755" s="462"/>
      <c r="IV755" s="462"/>
      <c r="IW755" s="462"/>
      <c r="IX755" s="462"/>
      <c r="IY755" s="462"/>
      <c r="IZ755" s="462"/>
      <c r="JA755" s="462"/>
      <c r="JB755" s="462"/>
      <c r="JC755" s="462"/>
      <c r="JD755" s="462"/>
      <c r="JE755" s="462"/>
      <c r="JF755" s="462"/>
      <c r="JG755" s="462"/>
      <c r="JH755" s="462"/>
      <c r="JI755" s="462"/>
      <c r="JJ755" s="462"/>
      <c r="JK755" s="462"/>
      <c r="JL755" s="462"/>
      <c r="JM755" s="462"/>
      <c r="JN755" s="462"/>
      <c r="JO755" s="462"/>
      <c r="JP755" s="462"/>
      <c r="JQ755" s="462"/>
      <c r="JR755" s="462"/>
      <c r="JS755" s="462"/>
      <c r="JT755" s="462"/>
      <c r="JU755" s="462"/>
      <c r="JV755" s="462"/>
      <c r="JW755" s="462"/>
      <c r="JX755" s="462"/>
      <c r="JY755" s="462"/>
      <c r="JZ755" s="462"/>
      <c r="KA755" s="462"/>
      <c r="KB755" s="462"/>
      <c r="KC755" s="462"/>
      <c r="KD755" s="462"/>
      <c r="KE755" s="462"/>
      <c r="KF755" s="462"/>
      <c r="KG755" s="462"/>
      <c r="KH755" s="462"/>
      <c r="KI755" s="462"/>
      <c r="KJ755" s="462"/>
      <c r="KK755" s="462"/>
      <c r="KL755" s="462"/>
      <c r="KM755" s="462"/>
      <c r="KN755" s="462"/>
      <c r="KO755" s="462"/>
      <c r="KP755" s="462"/>
      <c r="KQ755" s="462"/>
      <c r="KR755" s="462"/>
      <c r="KS755" s="462"/>
      <c r="KT755" s="462"/>
      <c r="KU755" s="462"/>
      <c r="KV755" s="462"/>
      <c r="KW755" s="462"/>
      <c r="KX755" s="462"/>
      <c r="KY755" s="462"/>
      <c r="KZ755" s="462"/>
      <c r="LA755" s="462"/>
      <c r="LB755" s="462"/>
      <c r="LC755" s="462"/>
      <c r="LD755" s="462"/>
      <c r="LE755" s="462"/>
      <c r="LF755" s="462"/>
      <c r="LG755" s="462"/>
      <c r="LH755" s="462"/>
      <c r="LI755" s="462"/>
      <c r="LJ755" s="462"/>
      <c r="LK755" s="462"/>
      <c r="LL755" s="462"/>
      <c r="LM755" s="462"/>
      <c r="LN755" s="462"/>
      <c r="LO755" s="462"/>
      <c r="LP755" s="462"/>
      <c r="LQ755" s="462"/>
      <c r="LR755" s="462"/>
      <c r="LS755" s="462"/>
      <c r="LT755" s="462"/>
      <c r="LU755" s="462"/>
      <c r="LV755" s="462"/>
      <c r="LW755" s="462"/>
      <c r="LX755" s="462"/>
      <c r="LY755" s="462"/>
      <c r="LZ755" s="462"/>
      <c r="MA755" s="462"/>
      <c r="MB755" s="462"/>
      <c r="MC755" s="462"/>
      <c r="MD755" s="462"/>
      <c r="ME755" s="462"/>
      <c r="MF755" s="462"/>
      <c r="MG755" s="462"/>
      <c r="MH755" s="462"/>
      <c r="MI755" s="462"/>
      <c r="MJ755" s="462"/>
      <c r="MK755" s="462"/>
      <c r="ML755" s="462"/>
      <c r="MM755" s="462"/>
      <c r="MN755" s="462"/>
      <c r="MO755" s="462"/>
      <c r="MP755" s="462"/>
      <c r="MQ755" s="462"/>
      <c r="MR755" s="462"/>
      <c r="MS755" s="462"/>
      <c r="MT755" s="462"/>
      <c r="MU755" s="462"/>
      <c r="MV755" s="462"/>
      <c r="MW755" s="462"/>
      <c r="MX755" s="462"/>
      <c r="MY755" s="462"/>
      <c r="MZ755" s="462"/>
      <c r="NA755" s="462"/>
      <c r="NB755" s="462"/>
      <c r="NC755" s="462"/>
      <c r="ND755" s="462"/>
      <c r="NE755" s="462"/>
      <c r="NF755" s="462"/>
      <c r="NG755" s="462"/>
      <c r="NH755" s="462"/>
      <c r="NI755" s="462"/>
      <c r="NJ755" s="462"/>
      <c r="NK755" s="462"/>
      <c r="NL755" s="462"/>
      <c r="NM755" s="462"/>
      <c r="NN755" s="462"/>
      <c r="NO755" s="462"/>
      <c r="NP755" s="462"/>
      <c r="NQ755" s="462"/>
      <c r="NR755" s="462"/>
      <c r="NS755" s="462"/>
      <c r="NT755" s="462"/>
      <c r="NU755" s="462"/>
      <c r="NV755" s="462"/>
      <c r="NW755" s="462"/>
      <c r="NX755" s="462"/>
      <c r="NY755" s="462"/>
      <c r="NZ755" s="462"/>
      <c r="OA755" s="462"/>
      <c r="OB755" s="462"/>
      <c r="OC755" s="462"/>
      <c r="OD755" s="462"/>
      <c r="OE755" s="462"/>
      <c r="OF755" s="462"/>
      <c r="OG755" s="462"/>
      <c r="OH755" s="462"/>
      <c r="OI755" s="462"/>
      <c r="OJ755" s="462"/>
      <c r="OK755" s="462"/>
      <c r="OL755" s="462"/>
      <c r="OM755" s="462"/>
      <c r="ON755" s="462"/>
      <c r="OO755" s="462"/>
      <c r="OP755" s="462"/>
      <c r="OQ755" s="462"/>
      <c r="OR755" s="462"/>
      <c r="OS755" s="462"/>
      <c r="OT755" s="462"/>
      <c r="OU755" s="462"/>
      <c r="OV755" s="462"/>
      <c r="OW755" s="462"/>
      <c r="OX755" s="462"/>
      <c r="OY755" s="462"/>
      <c r="OZ755" s="462"/>
      <c r="PA755" s="462"/>
      <c r="PB755" s="462"/>
      <c r="PC755" s="462"/>
      <c r="PD755" s="462"/>
      <c r="PE755" s="462"/>
      <c r="PF755" s="462"/>
      <c r="PG755" s="462"/>
      <c r="PH755" s="462"/>
      <c r="PI755" s="462"/>
      <c r="PJ755" s="462"/>
      <c r="PK755" s="462"/>
      <c r="PL755" s="462"/>
      <c r="PM755" s="462"/>
      <c r="PN755" s="462"/>
      <c r="PO755" s="462"/>
      <c r="PP755" s="462"/>
      <c r="PQ755" s="462"/>
      <c r="PR755" s="462"/>
      <c r="PS755" s="462"/>
      <c r="PT755" s="462"/>
      <c r="PU755" s="462"/>
      <c r="PV755" s="462"/>
      <c r="PW755" s="462"/>
      <c r="PX755" s="462"/>
      <c r="PY755" s="462"/>
      <c r="PZ755" s="462"/>
      <c r="QA755" s="462"/>
      <c r="QB755" s="462"/>
      <c r="QC755" s="462"/>
      <c r="QD755" s="462"/>
      <c r="QE755" s="462"/>
      <c r="QF755" s="462"/>
      <c r="QG755" s="462"/>
      <c r="QH755" s="462"/>
      <c r="QI755" s="462"/>
      <c r="QJ755" s="462"/>
      <c r="QK755" s="462"/>
      <c r="QL755" s="462"/>
      <c r="QM755" s="462"/>
      <c r="QN755" s="462"/>
      <c r="QO755" s="462"/>
      <c r="QP755" s="462"/>
      <c r="QQ755" s="462"/>
      <c r="QR755" s="462"/>
      <c r="QS755" s="462"/>
      <c r="QT755" s="462"/>
      <c r="QU755" s="462"/>
      <c r="QV755" s="462"/>
      <c r="QW755" s="462"/>
      <c r="QX755" s="462"/>
      <c r="QY755" s="462"/>
      <c r="QZ755" s="462"/>
      <c r="RA755" s="462"/>
      <c r="RB755" s="462"/>
      <c r="RC755" s="462"/>
      <c r="RD755" s="462"/>
      <c r="RE755" s="462"/>
      <c r="RF755" s="462"/>
      <c r="RG755" s="462"/>
      <c r="RH755" s="462"/>
      <c r="RI755" s="462"/>
      <c r="RJ755" s="462"/>
      <c r="RK755" s="462"/>
      <c r="RL755" s="462"/>
      <c r="RM755" s="462"/>
      <c r="RN755" s="462"/>
      <c r="RO755" s="462"/>
      <c r="RP755" s="462"/>
      <c r="RQ755" s="462"/>
      <c r="RR755" s="462"/>
      <c r="RS755" s="462"/>
      <c r="RT755" s="462"/>
      <c r="RU755" s="462"/>
      <c r="RV755" s="462"/>
      <c r="RW755" s="462"/>
      <c r="RX755" s="462"/>
      <c r="RY755" s="462"/>
      <c r="RZ755" s="462"/>
      <c r="SA755" s="462"/>
      <c r="SB755" s="462"/>
      <c r="SC755" s="462"/>
      <c r="SD755" s="462"/>
      <c r="SE755" s="462"/>
      <c r="SF755" s="462"/>
      <c r="SG755" s="462"/>
      <c r="SH755" s="462"/>
      <c r="SI755" s="462"/>
      <c r="SJ755" s="462"/>
      <c r="SK755" s="462"/>
      <c r="SL755" s="462"/>
      <c r="SM755" s="462"/>
      <c r="SN755" s="462"/>
      <c r="SO755" s="462"/>
      <c r="SP755" s="462"/>
      <c r="SQ755" s="462"/>
      <c r="SR755" s="462"/>
      <c r="SS755" s="462"/>
      <c r="ST755" s="462"/>
      <c r="SU755" s="462"/>
      <c r="SV755" s="462"/>
      <c r="SW755" s="462"/>
      <c r="SX755" s="462"/>
      <c r="SY755" s="462"/>
      <c r="SZ755" s="462"/>
      <c r="TA755" s="462"/>
      <c r="TB755" s="462"/>
      <c r="TC755" s="462"/>
      <c r="TD755" s="462"/>
      <c r="TE755" s="462"/>
      <c r="TF755" s="462"/>
      <c r="TG755" s="462"/>
      <c r="TH755" s="462"/>
      <c r="TI755" s="462"/>
      <c r="TJ755" s="462"/>
      <c r="TK755" s="462"/>
      <c r="TL755" s="462"/>
      <c r="TM755" s="462"/>
      <c r="TN755" s="462"/>
      <c r="TO755" s="462"/>
      <c r="TP755" s="462"/>
      <c r="TQ755" s="462"/>
      <c r="TR755" s="462"/>
      <c r="TS755" s="462"/>
      <c r="TT755" s="462"/>
      <c r="TU755" s="462"/>
      <c r="TV755" s="462"/>
      <c r="TW755" s="462"/>
      <c r="TX755" s="462"/>
      <c r="TY755" s="462"/>
      <c r="TZ755" s="462"/>
      <c r="UA755" s="462"/>
      <c r="UB755" s="462"/>
      <c r="UC755" s="462"/>
      <c r="UD755" s="462"/>
      <c r="UE755" s="462"/>
      <c r="UF755" s="462"/>
      <c r="UG755" s="462"/>
      <c r="UH755" s="462"/>
      <c r="UI755" s="462"/>
      <c r="UJ755" s="462"/>
      <c r="UK755" s="462"/>
      <c r="UL755" s="462"/>
      <c r="UM755" s="462"/>
      <c r="UN755" s="462"/>
      <c r="UO755" s="462"/>
      <c r="UP755" s="462"/>
      <c r="UQ755" s="462"/>
      <c r="UR755" s="462"/>
      <c r="US755" s="462"/>
      <c r="UT755" s="462"/>
      <c r="UU755" s="462"/>
      <c r="UV755" s="462"/>
      <c r="UW755" s="462"/>
      <c r="UX755" s="462"/>
      <c r="UY755" s="462"/>
      <c r="UZ755" s="462"/>
      <c r="VA755" s="462"/>
      <c r="VB755" s="462"/>
      <c r="VC755" s="462"/>
      <c r="VD755" s="462"/>
      <c r="VE755" s="462"/>
      <c r="VF755" s="462"/>
      <c r="VG755" s="462"/>
      <c r="VH755" s="462"/>
      <c r="VI755" s="462"/>
      <c r="VJ755" s="462"/>
      <c r="VK755" s="462"/>
      <c r="VL755" s="462"/>
      <c r="VM755" s="462"/>
      <c r="VN755" s="462"/>
      <c r="VO755" s="462"/>
      <c r="VP755" s="462"/>
      <c r="VQ755" s="462"/>
      <c r="VR755" s="462"/>
      <c r="VS755" s="462"/>
      <c r="VT755" s="462"/>
      <c r="VU755" s="462"/>
      <c r="VV755" s="462"/>
      <c r="VW755" s="462"/>
      <c r="VX755" s="462"/>
      <c r="VY755" s="462"/>
      <c r="VZ755" s="462"/>
      <c r="WA755" s="462"/>
      <c r="WB755" s="462"/>
      <c r="WC755" s="462"/>
      <c r="WD755" s="462"/>
      <c r="WE755" s="462"/>
      <c r="WF755" s="462"/>
      <c r="WG755" s="462"/>
      <c r="WH755" s="462"/>
      <c r="WI755" s="462"/>
      <c r="WJ755" s="462"/>
      <c r="WK755" s="462"/>
      <c r="WL755" s="462"/>
      <c r="WM755" s="462"/>
      <c r="WN755" s="462"/>
      <c r="WO755" s="462"/>
      <c r="WP755" s="462"/>
      <c r="WQ755" s="462"/>
      <c r="WR755" s="462"/>
      <c r="WS755" s="462"/>
      <c r="WT755" s="462"/>
      <c r="WU755" s="462"/>
      <c r="WV755" s="462"/>
      <c r="WW755" s="462"/>
      <c r="WX755" s="462"/>
      <c r="WY755" s="462"/>
      <c r="WZ755" s="462"/>
      <c r="XA755" s="462"/>
      <c r="XB755" s="462"/>
      <c r="XC755" s="462"/>
      <c r="XD755" s="462"/>
      <c r="XE755" s="462"/>
      <c r="XF755" s="462"/>
      <c r="XG755" s="462"/>
      <c r="XH755" s="462"/>
      <c r="XI755" s="462"/>
      <c r="XJ755" s="462"/>
      <c r="XK755" s="462"/>
      <c r="XL755" s="462"/>
      <c r="XM755" s="462"/>
      <c r="XN755" s="462"/>
      <c r="XO755" s="462"/>
      <c r="XP755" s="462"/>
      <c r="XQ755" s="462"/>
      <c r="XR755" s="462"/>
      <c r="XS755" s="462"/>
      <c r="XT755" s="462"/>
      <c r="XU755" s="462"/>
      <c r="XV755" s="462"/>
      <c r="XW755" s="462"/>
      <c r="XX755" s="462"/>
      <c r="XY755" s="462"/>
      <c r="XZ755" s="462"/>
      <c r="YA755" s="462"/>
      <c r="YB755" s="462"/>
      <c r="YC755" s="462"/>
      <c r="YD755" s="462"/>
      <c r="YE755" s="462"/>
      <c r="YF755" s="462"/>
      <c r="YG755" s="462"/>
      <c r="YH755" s="462"/>
      <c r="YI755" s="462"/>
      <c r="YJ755" s="462"/>
      <c r="YK755" s="462"/>
      <c r="YL755" s="462"/>
      <c r="YM755" s="462"/>
      <c r="YN755" s="462"/>
      <c r="YO755" s="462"/>
      <c r="YP755" s="462"/>
      <c r="YQ755" s="462"/>
      <c r="YR755" s="462"/>
      <c r="YS755" s="462"/>
      <c r="YT755" s="462"/>
      <c r="YU755" s="462"/>
      <c r="YV755" s="462"/>
      <c r="YW755" s="462"/>
      <c r="YX755" s="462"/>
      <c r="YY755" s="462"/>
      <c r="YZ755" s="462"/>
      <c r="ZA755" s="462"/>
      <c r="ZB755" s="462"/>
      <c r="ZC755" s="462"/>
      <c r="ZD755" s="462"/>
      <c r="ZE755" s="462"/>
      <c r="ZF755" s="462"/>
      <c r="ZG755" s="462"/>
      <c r="ZH755" s="462"/>
      <c r="ZI755" s="462"/>
      <c r="ZJ755" s="462"/>
      <c r="ZK755" s="462"/>
      <c r="ZL755" s="462"/>
      <c r="ZM755" s="462"/>
      <c r="ZN755" s="462"/>
      <c r="ZO755" s="462"/>
      <c r="ZP755" s="462"/>
      <c r="ZQ755" s="462"/>
      <c r="ZR755" s="462"/>
      <c r="ZS755" s="462"/>
      <c r="ZT755" s="462"/>
      <c r="ZU755" s="462"/>
      <c r="ZV755" s="462"/>
      <c r="ZW755" s="462"/>
      <c r="ZX755" s="462"/>
      <c r="ZY755" s="462"/>
      <c r="ZZ755" s="462"/>
      <c r="AAA755" s="462"/>
      <c r="AAB755" s="462"/>
      <c r="AAC755" s="462"/>
      <c r="AAD755" s="462"/>
      <c r="AAE755" s="462"/>
      <c r="AAF755" s="462"/>
      <c r="AAG755" s="462"/>
      <c r="AAH755" s="462"/>
      <c r="AAI755" s="462"/>
      <c r="AAJ755" s="462"/>
      <c r="AAK755" s="462"/>
      <c r="AAL755" s="462"/>
      <c r="AAM755" s="462"/>
      <c r="AAN755" s="462"/>
      <c r="AAO755" s="462"/>
      <c r="AAP755" s="462"/>
      <c r="AAQ755" s="462"/>
      <c r="AAR755" s="462"/>
      <c r="AAS755" s="462"/>
      <c r="AAT755" s="462"/>
      <c r="AAU755" s="462"/>
      <c r="AAV755" s="462"/>
      <c r="AAW755" s="462"/>
      <c r="AAX755" s="462"/>
      <c r="AAY755" s="462"/>
      <c r="AAZ755" s="462"/>
      <c r="ABA755" s="462"/>
      <c r="ABB755" s="462"/>
      <c r="ABC755" s="462"/>
      <c r="ABD755" s="462"/>
      <c r="ABE755" s="462"/>
      <c r="ABF755" s="462"/>
      <c r="ABG755" s="462"/>
      <c r="ABH755" s="462"/>
      <c r="ABI755" s="462"/>
      <c r="ABJ755" s="462"/>
      <c r="ABK755" s="462"/>
      <c r="ABL755" s="462"/>
      <c r="ABM755" s="462"/>
      <c r="ABN755" s="462"/>
      <c r="ABO755" s="462"/>
      <c r="ABP755" s="462"/>
      <c r="ABQ755" s="462"/>
      <c r="ABR755" s="462"/>
      <c r="ABS755" s="462"/>
      <c r="ABT755" s="462"/>
      <c r="ABU755" s="462"/>
      <c r="ABV755" s="462"/>
      <c r="ABW755" s="462"/>
      <c r="ABX755" s="462"/>
      <c r="ABY755" s="462"/>
      <c r="ABZ755" s="462"/>
      <c r="ACA755" s="462"/>
      <c r="ACB755" s="462"/>
      <c r="ACC755" s="462"/>
      <c r="ACD755" s="462"/>
      <c r="ACE755" s="462"/>
      <c r="ACF755" s="462"/>
      <c r="ACG755" s="462"/>
      <c r="ACH755" s="462"/>
      <c r="ACI755" s="462"/>
      <c r="ACJ755" s="462"/>
      <c r="ACK755" s="462"/>
      <c r="ACL755" s="462"/>
      <c r="ACM755" s="462"/>
      <c r="ACN755" s="462"/>
      <c r="ACO755" s="462"/>
      <c r="ACP755" s="462"/>
      <c r="ACQ755" s="462"/>
      <c r="ACR755" s="462"/>
      <c r="ACS755" s="462"/>
      <c r="ACT755" s="462"/>
      <c r="ACU755" s="462"/>
      <c r="ACV755" s="462"/>
      <c r="ACW755" s="462"/>
      <c r="ACX755" s="462"/>
      <c r="ACY755" s="462"/>
      <c r="ACZ755" s="462"/>
      <c r="ADA755" s="462"/>
      <c r="ADB755" s="462"/>
      <c r="ADC755" s="462"/>
      <c r="ADD755" s="462"/>
      <c r="ADE755" s="462"/>
      <c r="ADF755" s="462"/>
      <c r="ADG755" s="462"/>
      <c r="ADH755" s="462"/>
      <c r="ADI755" s="462"/>
      <c r="ADJ755" s="462"/>
      <c r="ADK755" s="462"/>
      <c r="ADL755" s="462"/>
      <c r="ADM755" s="462"/>
      <c r="ADN755" s="462"/>
      <c r="ADO755" s="462"/>
      <c r="ADP755" s="462"/>
      <c r="ADQ755" s="462"/>
      <c r="ADR755" s="462"/>
      <c r="ADS755" s="462"/>
      <c r="ADT755" s="462"/>
      <c r="ADU755" s="462"/>
      <c r="ADV755" s="462"/>
      <c r="ADW755" s="462"/>
      <c r="ADX755" s="462"/>
      <c r="ADY755" s="462"/>
      <c r="ADZ755" s="462"/>
      <c r="AEA755" s="462"/>
      <c r="AEB755" s="462"/>
      <c r="AEC755" s="462"/>
      <c r="AED755" s="462"/>
      <c r="AEE755" s="462"/>
      <c r="AEF755" s="462"/>
      <c r="AEG755" s="462"/>
      <c r="AEH755" s="462"/>
      <c r="AEI755" s="462"/>
      <c r="AEJ755" s="462"/>
      <c r="AEK755" s="462"/>
      <c r="AEL755" s="462"/>
      <c r="AEM755" s="462"/>
      <c r="AEN755" s="462"/>
      <c r="AEO755" s="462"/>
      <c r="AEP755" s="462"/>
      <c r="AEQ755" s="462"/>
      <c r="AER755" s="462"/>
      <c r="AES755" s="462"/>
      <c r="AET755" s="462"/>
      <c r="AEU755" s="462"/>
      <c r="AEV755" s="462"/>
      <c r="AEW755" s="462"/>
      <c r="AEX755" s="462"/>
      <c r="AEY755" s="462"/>
      <c r="AEZ755" s="462"/>
      <c r="AFA755" s="462"/>
      <c r="AFB755" s="462"/>
      <c r="AFC755" s="462"/>
      <c r="AFD755" s="462"/>
      <c r="AFE755" s="462"/>
      <c r="AFF755" s="462"/>
      <c r="AFG755" s="462"/>
      <c r="AFH755" s="462"/>
      <c r="AFI755" s="462"/>
      <c r="AFJ755" s="462"/>
      <c r="AFK755" s="462"/>
      <c r="AFL755" s="462"/>
      <c r="AFM755" s="462"/>
      <c r="AFN755" s="462"/>
      <c r="AFO755" s="462"/>
      <c r="AFP755" s="462"/>
      <c r="AFQ755" s="462"/>
      <c r="AFR755" s="462"/>
      <c r="AFS755" s="462"/>
      <c r="AFT755" s="462"/>
      <c r="AFU755" s="462"/>
      <c r="AFV755" s="462"/>
      <c r="AFW755" s="462"/>
      <c r="AFX755" s="462"/>
      <c r="AFY755" s="462"/>
      <c r="AFZ755" s="462"/>
      <c r="AGA755" s="462"/>
      <c r="AGB755" s="462"/>
      <c r="AGC755" s="462"/>
      <c r="AGD755" s="462"/>
      <c r="AGE755" s="462"/>
      <c r="AGF755" s="462"/>
      <c r="AGG755" s="462"/>
      <c r="AGH755" s="462"/>
      <c r="AGI755" s="462"/>
      <c r="AGJ755" s="462"/>
      <c r="AGK755" s="462"/>
      <c r="AGL755" s="462"/>
      <c r="AGM755" s="462"/>
      <c r="AGN755" s="462"/>
      <c r="AGO755" s="462"/>
      <c r="AGP755" s="462"/>
      <c r="AGQ755" s="462"/>
      <c r="AGR755" s="462"/>
      <c r="AGS755" s="462"/>
      <c r="AGT755" s="462"/>
      <c r="AGU755" s="462"/>
      <c r="AGV755" s="462"/>
      <c r="AGW755" s="462"/>
      <c r="AGX755" s="462"/>
      <c r="AGY755" s="462"/>
      <c r="AGZ755" s="462"/>
      <c r="AHA755" s="462"/>
      <c r="AHB755" s="462"/>
      <c r="AHC755" s="462"/>
      <c r="AHD755" s="462"/>
      <c r="AHE755" s="462"/>
      <c r="AHF755" s="462"/>
      <c r="AHG755" s="462"/>
      <c r="AHH755" s="462"/>
      <c r="AHI755" s="462"/>
      <c r="AHJ755" s="462"/>
      <c r="AHK755" s="462"/>
      <c r="AHL755" s="462"/>
      <c r="AHM755" s="462"/>
      <c r="AHN755" s="462"/>
      <c r="AHO755" s="462"/>
      <c r="AHP755" s="462"/>
      <c r="AHQ755" s="462"/>
      <c r="AHR755" s="462"/>
      <c r="AHS755" s="462"/>
      <c r="AHT755" s="462"/>
      <c r="AHU755" s="462"/>
      <c r="AHV755" s="462"/>
      <c r="AHW755" s="462"/>
      <c r="AHX755" s="462"/>
      <c r="AHY755" s="462"/>
      <c r="AHZ755" s="462"/>
      <c r="AIA755" s="462"/>
      <c r="AIB755" s="462"/>
      <c r="AIC755" s="462"/>
      <c r="AID755" s="462"/>
      <c r="AIE755" s="462"/>
      <c r="AIF755" s="462"/>
      <c r="AIG755" s="462"/>
      <c r="AIH755" s="462"/>
      <c r="AII755" s="462"/>
      <c r="AIJ755" s="462"/>
      <c r="AIK755" s="462"/>
      <c r="AIL755" s="462"/>
      <c r="AIM755" s="462"/>
      <c r="AIN755" s="462"/>
      <c r="AIO755" s="462"/>
      <c r="AIP755" s="462"/>
      <c r="AIQ755" s="462"/>
      <c r="AIR755" s="462"/>
      <c r="AIS755" s="462"/>
      <c r="AIT755" s="462"/>
      <c r="AIU755" s="462"/>
      <c r="AIV755" s="462"/>
      <c r="AIW755" s="462"/>
      <c r="AIX755" s="462"/>
      <c r="AIY755" s="462"/>
      <c r="AIZ755" s="462"/>
      <c r="AJA755" s="462"/>
      <c r="AJB755" s="462"/>
      <c r="AJC755" s="462"/>
      <c r="AJD755" s="462"/>
      <c r="AJE755" s="462"/>
      <c r="AJF755" s="462"/>
      <c r="AJG755" s="462"/>
      <c r="AJH755" s="462"/>
      <c r="AJI755" s="462"/>
      <c r="AJJ755" s="462"/>
      <c r="AJK755" s="462"/>
      <c r="AJL755" s="462"/>
      <c r="AJM755" s="462"/>
      <c r="AJN755" s="462"/>
      <c r="AJO755" s="462"/>
      <c r="AJP755" s="462"/>
      <c r="AJQ755" s="462"/>
      <c r="AJR755" s="462"/>
      <c r="AJS755" s="462"/>
      <c r="AJT755" s="462"/>
      <c r="AJU755" s="462"/>
      <c r="AJV755" s="462"/>
      <c r="AJW755" s="462"/>
      <c r="AJX755" s="462"/>
      <c r="AJY755" s="462"/>
      <c r="AJZ755" s="462"/>
      <c r="AKA755" s="462"/>
      <c r="AKB755" s="462"/>
      <c r="AKC755" s="462"/>
      <c r="AKD755" s="462"/>
      <c r="AKE755" s="462"/>
      <c r="AKF755" s="462"/>
      <c r="AKG755" s="462"/>
      <c r="AKH755" s="462"/>
      <c r="AKI755" s="462"/>
      <c r="AKJ755" s="462"/>
      <c r="AKK755" s="462"/>
      <c r="AKL755" s="462"/>
      <c r="AKM755" s="462"/>
      <c r="AKN755" s="462"/>
      <c r="AKO755" s="462"/>
      <c r="AKP755" s="462"/>
      <c r="AKQ755" s="462"/>
      <c r="AKR755" s="462"/>
      <c r="AKS755" s="462"/>
      <c r="AKT755" s="462"/>
      <c r="AKU755" s="462"/>
      <c r="AKV755" s="462"/>
      <c r="AKW755" s="462"/>
      <c r="AKX755" s="462"/>
      <c r="AKY755" s="462"/>
      <c r="AKZ755" s="462"/>
      <c r="ALA755" s="462"/>
      <c r="ALB755" s="462"/>
      <c r="ALC755" s="462"/>
      <c r="ALD755" s="462"/>
      <c r="ALE755" s="462"/>
      <c r="ALF755" s="462"/>
      <c r="ALG755" s="462"/>
      <c r="ALH755" s="462"/>
      <c r="ALI755" s="462"/>
      <c r="ALJ755" s="462"/>
      <c r="ALK755" s="462"/>
      <c r="ALL755" s="462"/>
      <c r="ALM755" s="462"/>
      <c r="ALN755" s="462"/>
      <c r="ALO755" s="462"/>
      <c r="ALP755" s="462"/>
      <c r="ALQ755" s="462"/>
      <c r="ALR755" s="462"/>
      <c r="ALS755" s="462"/>
      <c r="ALT755" s="462"/>
      <c r="ALU755" s="462"/>
      <c r="ALV755" s="462"/>
      <c r="ALW755" s="462"/>
      <c r="ALX755" s="462"/>
      <c r="ALY755" s="462"/>
      <c r="ALZ755" s="462"/>
      <c r="AMA755" s="462"/>
      <c r="AMB755" s="462"/>
      <c r="AMC755" s="462"/>
      <c r="AMD755" s="462"/>
      <c r="AME755" s="462"/>
      <c r="AMF755" s="462"/>
      <c r="AMG755" s="462"/>
      <c r="AMH755" s="462"/>
      <c r="AMI755" s="462"/>
      <c r="AMJ755" s="462"/>
      <c r="AMK755" s="462"/>
      <c r="AML755" s="462"/>
      <c r="AMM755" s="462"/>
      <c r="AMN755" s="462"/>
      <c r="AMO755" s="462"/>
      <c r="AMP755" s="462"/>
      <c r="AMQ755" s="462"/>
      <c r="AMR755" s="462"/>
      <c r="AMS755" s="462"/>
      <c r="AMT755" s="462"/>
      <c r="AMU755" s="462"/>
      <c r="AMV755" s="462"/>
      <c r="AMW755" s="462"/>
      <c r="AMX755" s="462"/>
      <c r="AMY755" s="462"/>
      <c r="AMZ755" s="462"/>
      <c r="ANA755" s="462"/>
      <c r="ANB755" s="462"/>
      <c r="ANC755" s="462"/>
      <c r="AND755" s="462"/>
      <c r="ANE755" s="462"/>
      <c r="ANF755" s="462"/>
      <c r="ANG755" s="462"/>
      <c r="ANH755" s="462"/>
      <c r="ANI755" s="462"/>
      <c r="ANJ755" s="462"/>
      <c r="ANK755" s="462"/>
      <c r="ANL755" s="462"/>
      <c r="ANM755" s="462"/>
      <c r="ANN755" s="462"/>
      <c r="ANO755" s="462"/>
      <c r="ANP755" s="462"/>
      <c r="ANQ755" s="462"/>
      <c r="ANR755" s="462"/>
      <c r="ANS755" s="462"/>
      <c r="ANT755" s="462"/>
      <c r="ANU755" s="462"/>
      <c r="ANV755" s="462"/>
      <c r="ANW755" s="462"/>
      <c r="ANX755" s="462"/>
      <c r="ANY755" s="462"/>
      <c r="ANZ755" s="462"/>
      <c r="AOA755" s="462"/>
      <c r="AOB755" s="462"/>
      <c r="AOC755" s="462"/>
      <c r="AOD755" s="462"/>
      <c r="AOE755" s="462"/>
      <c r="AOF755" s="462"/>
      <c r="AOG755" s="462"/>
      <c r="AOH755" s="462"/>
      <c r="AOI755" s="462"/>
      <c r="AOJ755" s="462"/>
      <c r="AOK755" s="462"/>
      <c r="AOL755" s="462"/>
      <c r="AOM755" s="462"/>
      <c r="AON755" s="462"/>
      <c r="AOO755" s="462"/>
      <c r="AOP755" s="462"/>
      <c r="AOQ755" s="462"/>
      <c r="AOR755" s="462"/>
      <c r="AOS755" s="462"/>
      <c r="AOT755" s="462"/>
      <c r="AOU755" s="462"/>
      <c r="AOV755" s="462"/>
      <c r="AOW755" s="462"/>
      <c r="AOX755" s="462"/>
      <c r="AOY755" s="462"/>
      <c r="AOZ755" s="462"/>
      <c r="APA755" s="462"/>
      <c r="APB755" s="462"/>
      <c r="APC755" s="462"/>
      <c r="APD755" s="462"/>
      <c r="APE755" s="462"/>
      <c r="APF755" s="462"/>
      <c r="APG755" s="462"/>
      <c r="APH755" s="462"/>
      <c r="API755" s="462"/>
      <c r="APJ755" s="462"/>
      <c r="APK755" s="462"/>
      <c r="APL755" s="462"/>
      <c r="APM755" s="462"/>
      <c r="APN755" s="462"/>
      <c r="APO755" s="462"/>
      <c r="APP755" s="462"/>
      <c r="APQ755" s="462"/>
      <c r="APR755" s="462"/>
      <c r="APS755" s="462"/>
      <c r="APT755" s="462"/>
      <c r="APU755" s="462"/>
      <c r="APV755" s="462"/>
      <c r="APW755" s="462"/>
      <c r="APX755" s="462"/>
      <c r="APY755" s="462"/>
      <c r="APZ755" s="462"/>
      <c r="AQA755" s="462"/>
      <c r="AQB755" s="462"/>
      <c r="AQC755" s="462"/>
      <c r="AQD755" s="462"/>
      <c r="AQE755" s="462"/>
      <c r="AQF755" s="462"/>
      <c r="AQG755" s="462"/>
      <c r="AQH755" s="462"/>
      <c r="AQI755" s="462"/>
      <c r="AQJ755" s="462"/>
      <c r="AQK755" s="462"/>
      <c r="AQL755" s="462"/>
      <c r="AQM755" s="462"/>
      <c r="AQN755" s="462"/>
      <c r="AQO755" s="462"/>
      <c r="AQP755" s="462"/>
      <c r="AQQ755" s="462"/>
      <c r="AQR755" s="462"/>
      <c r="AQS755" s="462"/>
      <c r="AQT755" s="462"/>
      <c r="AQU755" s="462"/>
      <c r="AQV755" s="462"/>
      <c r="AQW755" s="462"/>
      <c r="AQX755" s="462"/>
      <c r="AQY755" s="462"/>
      <c r="AQZ755" s="462"/>
      <c r="ARA755" s="462"/>
      <c r="ARB755" s="462"/>
      <c r="ARC755" s="462"/>
      <c r="ARD755" s="462"/>
      <c r="ARE755" s="462"/>
      <c r="ARF755" s="462"/>
      <c r="ARG755" s="462"/>
      <c r="ARH755" s="462"/>
      <c r="ARI755" s="462"/>
      <c r="ARJ755" s="462"/>
      <c r="ARK755" s="462"/>
      <c r="ARL755" s="462"/>
      <c r="ARM755" s="462"/>
      <c r="ARN755" s="462"/>
      <c r="ARO755" s="462"/>
      <c r="ARP755" s="462"/>
      <c r="ARQ755" s="462"/>
      <c r="ARR755" s="462"/>
      <c r="ARS755" s="462"/>
      <c r="ART755" s="462"/>
      <c r="ARU755" s="462"/>
      <c r="ARV755" s="462"/>
      <c r="ARW755" s="462"/>
      <c r="ARX755" s="462"/>
      <c r="ARY755" s="462"/>
      <c r="ARZ755" s="462"/>
      <c r="ASA755" s="462"/>
      <c r="ASB755" s="462"/>
      <c r="ASC755" s="462"/>
      <c r="ASD755" s="462"/>
      <c r="ASE755" s="462"/>
      <c r="ASF755" s="462"/>
      <c r="ASG755" s="462"/>
      <c r="ASH755" s="462"/>
      <c r="ASI755" s="462"/>
      <c r="ASJ755" s="462"/>
      <c r="ASK755" s="462"/>
      <c r="ASL755" s="462"/>
      <c r="ASM755" s="462"/>
      <c r="ASN755" s="462"/>
      <c r="ASO755" s="462"/>
      <c r="ASP755" s="462"/>
      <c r="ASQ755" s="462"/>
      <c r="ASR755" s="462"/>
      <c r="ASS755" s="462"/>
      <c r="AST755" s="462"/>
      <c r="ASU755" s="462"/>
      <c r="ASV755" s="462"/>
      <c r="ASW755" s="462"/>
      <c r="ASX755" s="462"/>
      <c r="ASY755" s="462"/>
      <c r="ASZ755" s="462"/>
      <c r="ATA755" s="462"/>
      <c r="ATB755" s="462"/>
      <c r="ATC755" s="462"/>
      <c r="ATD755" s="462"/>
      <c r="ATE755" s="462"/>
      <c r="ATF755" s="462"/>
      <c r="ATG755" s="462"/>
      <c r="ATH755" s="462"/>
      <c r="ATI755" s="462"/>
      <c r="ATJ755" s="462"/>
      <c r="ATK755" s="462"/>
      <c r="ATL755" s="462"/>
      <c r="ATM755" s="462"/>
      <c r="ATN755" s="462"/>
      <c r="ATO755" s="462"/>
      <c r="ATP755" s="462"/>
      <c r="ATQ755" s="462"/>
      <c r="ATR755" s="462"/>
      <c r="ATS755" s="462"/>
      <c r="ATT755" s="462"/>
      <c r="ATU755" s="462"/>
      <c r="ATV755" s="462"/>
      <c r="ATW755" s="462"/>
      <c r="ATX755" s="462"/>
      <c r="ATY755" s="462"/>
      <c r="ATZ755" s="462"/>
      <c r="AUA755" s="462"/>
      <c r="AUB755" s="462"/>
      <c r="AUC755" s="462"/>
      <c r="AUD755" s="462"/>
      <c r="AUE755" s="462"/>
      <c r="AUF755" s="462"/>
      <c r="AUG755" s="462"/>
      <c r="AUH755" s="462"/>
      <c r="AUI755" s="462"/>
      <c r="AUJ755" s="462"/>
      <c r="AUK755" s="462"/>
      <c r="AUL755" s="462"/>
      <c r="AUM755" s="462"/>
      <c r="AUN755" s="462"/>
      <c r="AUO755" s="462"/>
      <c r="AUP755" s="462"/>
      <c r="AUQ755" s="462"/>
      <c r="AUR755" s="462"/>
      <c r="AUS755" s="462"/>
      <c r="AUT755" s="462"/>
      <c r="AUU755" s="462"/>
      <c r="AUV755" s="462"/>
      <c r="AUW755" s="462"/>
      <c r="AUX755" s="462"/>
      <c r="AUY755" s="462"/>
      <c r="AUZ755" s="462"/>
      <c r="AVA755" s="462"/>
      <c r="AVB755" s="462"/>
      <c r="AVC755" s="462"/>
      <c r="AVD755" s="462"/>
      <c r="AVE755" s="462"/>
      <c r="AVF755" s="462"/>
      <c r="AVG755" s="462"/>
      <c r="AVH755" s="462"/>
      <c r="AVI755" s="462"/>
      <c r="AVJ755" s="462"/>
      <c r="AVK755" s="462"/>
      <c r="AVL755" s="462"/>
      <c r="AVM755" s="462"/>
      <c r="AVN755" s="462"/>
      <c r="AVO755" s="462"/>
      <c r="AVP755" s="462"/>
      <c r="AVQ755" s="462"/>
      <c r="AVR755" s="462"/>
      <c r="AVS755" s="462"/>
      <c r="AVT755" s="462"/>
      <c r="AVU755" s="462"/>
      <c r="AVV755" s="462"/>
      <c r="AVW755" s="462"/>
      <c r="AVX755" s="462"/>
      <c r="AVY755" s="462"/>
      <c r="AVZ755" s="462"/>
      <c r="AWA755" s="462"/>
      <c r="AWB755" s="462"/>
      <c r="AWC755" s="462"/>
      <c r="AWD755" s="462"/>
      <c r="AWE755" s="462"/>
      <c r="AWF755" s="462"/>
      <c r="AWG755" s="462"/>
      <c r="AWH755" s="462"/>
      <c r="AWI755" s="462"/>
      <c r="AWJ755" s="462"/>
      <c r="AWK755" s="462"/>
      <c r="AWL755" s="462"/>
      <c r="AWM755" s="462"/>
      <c r="AWN755" s="462"/>
      <c r="AWO755" s="462"/>
      <c r="AWP755" s="462"/>
      <c r="AWQ755" s="462"/>
      <c r="AWR755" s="462"/>
      <c r="AWS755" s="462"/>
      <c r="AWT755" s="462"/>
      <c r="AWU755" s="462"/>
      <c r="AWV755" s="462"/>
      <c r="AWW755" s="462"/>
      <c r="AWX755" s="462"/>
      <c r="AWY755" s="462"/>
      <c r="AWZ755" s="462"/>
      <c r="AXA755" s="462"/>
      <c r="AXB755" s="462"/>
      <c r="AXC755" s="462"/>
      <c r="AXD755" s="462"/>
      <c r="AXE755" s="462"/>
      <c r="AXF755" s="462"/>
      <c r="AXG755" s="462"/>
      <c r="AXH755" s="462"/>
      <c r="AXI755" s="462"/>
      <c r="AXJ755" s="462"/>
      <c r="AXK755" s="462"/>
      <c r="AXL755" s="462"/>
      <c r="AXM755" s="462"/>
      <c r="AXN755" s="462"/>
      <c r="AXO755" s="462"/>
      <c r="AXP755" s="462"/>
      <c r="AXQ755" s="462"/>
      <c r="AXR755" s="462"/>
      <c r="AXS755" s="462"/>
      <c r="AXT755" s="462"/>
      <c r="AXU755" s="462"/>
      <c r="AXV755" s="462"/>
      <c r="AXW755" s="462"/>
      <c r="AXX755" s="462"/>
      <c r="AXY755" s="462"/>
      <c r="AXZ755" s="462"/>
      <c r="AYA755" s="462"/>
      <c r="AYB755" s="462"/>
      <c r="AYC755" s="462"/>
      <c r="AYD755" s="462"/>
      <c r="AYE755" s="462"/>
      <c r="AYF755" s="462"/>
      <c r="AYG755" s="462"/>
      <c r="AYH755" s="462"/>
      <c r="AYI755" s="462"/>
      <c r="AYJ755" s="462"/>
      <c r="AYK755" s="462"/>
      <c r="AYL755" s="462"/>
      <c r="AYM755" s="462"/>
      <c r="AYN755" s="462"/>
      <c r="AYO755" s="462"/>
      <c r="AYP755" s="462"/>
      <c r="AYQ755" s="462"/>
      <c r="AYR755" s="462"/>
      <c r="AYS755" s="462"/>
      <c r="AYT755" s="462"/>
      <c r="AYU755" s="462"/>
      <c r="AYV755" s="462"/>
      <c r="AYW755" s="462"/>
      <c r="AYX755" s="462"/>
      <c r="AYY755" s="462"/>
      <c r="AYZ755" s="462"/>
      <c r="AZA755" s="462"/>
      <c r="AZB755" s="462"/>
      <c r="AZC755" s="462"/>
      <c r="AZD755" s="462"/>
      <c r="AZE755" s="462"/>
      <c r="AZF755" s="462"/>
      <c r="AZG755" s="462"/>
      <c r="AZH755" s="462"/>
      <c r="AZI755" s="462"/>
      <c r="AZJ755" s="462"/>
      <c r="AZK755" s="462"/>
      <c r="AZL755" s="462"/>
      <c r="AZM755" s="462"/>
      <c r="AZN755" s="462"/>
      <c r="AZO755" s="462"/>
      <c r="AZP755" s="462"/>
      <c r="AZQ755" s="462"/>
      <c r="AZR755" s="462"/>
      <c r="AZS755" s="462"/>
      <c r="AZT755" s="462"/>
      <c r="AZU755" s="462"/>
      <c r="AZV755" s="462"/>
      <c r="AZW755" s="462"/>
      <c r="AZX755" s="462"/>
      <c r="AZY755" s="462"/>
      <c r="AZZ755" s="462"/>
      <c r="BAA755" s="462"/>
      <c r="BAB755" s="462"/>
      <c r="BAC755" s="462"/>
      <c r="BAD755" s="462"/>
      <c r="BAE755" s="462"/>
      <c r="BAF755" s="462"/>
      <c r="BAG755" s="462"/>
      <c r="BAH755" s="462"/>
      <c r="BAI755" s="462"/>
      <c r="BAJ755" s="462"/>
      <c r="BAK755" s="462"/>
      <c r="BAL755" s="462"/>
      <c r="BAM755" s="462"/>
      <c r="BAN755" s="462"/>
      <c r="BAO755" s="462"/>
      <c r="BAP755" s="462"/>
      <c r="BAQ755" s="462"/>
      <c r="BAR755" s="462"/>
      <c r="BAS755" s="462"/>
      <c r="BAT755" s="462"/>
      <c r="BAU755" s="462"/>
      <c r="BAV755" s="462"/>
      <c r="BAW755" s="462"/>
      <c r="BAX755" s="462"/>
      <c r="BAY755" s="462"/>
      <c r="BAZ755" s="462"/>
      <c r="BBA755" s="462"/>
      <c r="BBB755" s="462"/>
      <c r="BBC755" s="462"/>
      <c r="BBD755" s="462"/>
      <c r="BBE755" s="462"/>
      <c r="BBF755" s="462"/>
      <c r="BBG755" s="462"/>
      <c r="BBH755" s="462"/>
      <c r="BBI755" s="462"/>
      <c r="BBJ755" s="462"/>
      <c r="BBK755" s="462"/>
      <c r="BBL755" s="462"/>
      <c r="BBM755" s="462"/>
      <c r="BBN755" s="462"/>
      <c r="BBO755" s="462"/>
      <c r="BBP755" s="462"/>
      <c r="BBQ755" s="462"/>
      <c r="BBR755" s="462"/>
      <c r="BBS755" s="462"/>
      <c r="BBT755" s="462"/>
      <c r="BBU755" s="462"/>
      <c r="BBV755" s="462"/>
      <c r="BBW755" s="462"/>
      <c r="BBX755" s="462"/>
      <c r="BBY755" s="462"/>
      <c r="BBZ755" s="462"/>
      <c r="BCA755" s="462"/>
      <c r="BCB755" s="462"/>
      <c r="BCC755" s="462"/>
      <c r="BCD755" s="462"/>
      <c r="BCE755" s="462"/>
      <c r="BCF755" s="462"/>
      <c r="BCG755" s="462"/>
      <c r="BCH755" s="462"/>
      <c r="BCI755" s="462"/>
      <c r="BCJ755" s="462"/>
      <c r="BCK755" s="462"/>
      <c r="BCL755" s="462"/>
      <c r="BCM755" s="462"/>
      <c r="BCN755" s="462"/>
      <c r="BCO755" s="462"/>
      <c r="BCP755" s="462"/>
      <c r="BCQ755" s="462"/>
      <c r="BCR755" s="462"/>
      <c r="BCS755" s="462"/>
      <c r="BCT755" s="462"/>
      <c r="BCU755" s="462"/>
      <c r="BCV755" s="462"/>
      <c r="BCW755" s="462"/>
      <c r="BCX755" s="462"/>
      <c r="BCY755" s="462"/>
      <c r="BCZ755" s="462"/>
      <c r="BDA755" s="462"/>
      <c r="BDB755" s="462"/>
      <c r="BDC755" s="462"/>
      <c r="BDD755" s="462"/>
      <c r="BDE755" s="462"/>
      <c r="BDF755" s="462"/>
      <c r="BDG755" s="462"/>
      <c r="BDH755" s="462"/>
      <c r="BDI755" s="462"/>
      <c r="BDJ755" s="462"/>
      <c r="BDK755" s="462"/>
      <c r="BDL755" s="462"/>
      <c r="BDM755" s="462"/>
      <c r="BDN755" s="462"/>
      <c r="BDO755" s="462"/>
      <c r="BDP755" s="462"/>
      <c r="BDQ755" s="462"/>
      <c r="BDR755" s="462"/>
      <c r="BDS755" s="462"/>
      <c r="BDT755" s="462"/>
      <c r="BDU755" s="462"/>
      <c r="BDV755" s="462"/>
      <c r="BDW755" s="462"/>
      <c r="BDX755" s="462"/>
      <c r="BDY755" s="462"/>
      <c r="BDZ755" s="462"/>
      <c r="BEA755" s="462"/>
      <c r="BEB755" s="462"/>
      <c r="BEC755" s="462"/>
      <c r="BED755" s="462"/>
      <c r="BEE755" s="462"/>
      <c r="BEF755" s="462"/>
      <c r="BEG755" s="462"/>
      <c r="BEH755" s="462"/>
      <c r="BEI755" s="462"/>
      <c r="BEJ755" s="462"/>
      <c r="BEK755" s="462"/>
      <c r="BEL755" s="462"/>
      <c r="BEM755" s="462"/>
      <c r="BEN755" s="462"/>
      <c r="BEO755" s="462"/>
      <c r="BEP755" s="462"/>
      <c r="BEQ755" s="462"/>
      <c r="BER755" s="462"/>
      <c r="BES755" s="462"/>
      <c r="BET755" s="462"/>
      <c r="BEU755" s="462"/>
      <c r="BEV755" s="462"/>
      <c r="BEW755" s="462"/>
      <c r="BEX755" s="462"/>
      <c r="BEY755" s="462"/>
      <c r="BEZ755" s="462"/>
      <c r="BFA755" s="462"/>
      <c r="BFB755" s="462"/>
      <c r="BFC755" s="462"/>
      <c r="BFD755" s="462"/>
      <c r="BFE755" s="462"/>
      <c r="BFF755" s="462"/>
      <c r="BFG755" s="462"/>
      <c r="BFH755" s="462"/>
      <c r="BFI755" s="462"/>
      <c r="BFJ755" s="462"/>
      <c r="BFK755" s="462"/>
      <c r="BFL755" s="462"/>
      <c r="BFM755" s="462"/>
      <c r="BFN755" s="462"/>
      <c r="BFO755" s="462"/>
      <c r="BFP755" s="462"/>
      <c r="BFQ755" s="462"/>
      <c r="BFR755" s="462"/>
      <c r="BFS755" s="462"/>
      <c r="BFT755" s="462"/>
      <c r="BFU755" s="462"/>
      <c r="BFV755" s="462"/>
      <c r="BFW755" s="462"/>
      <c r="BFX755" s="462"/>
      <c r="BFY755" s="462"/>
      <c r="BFZ755" s="462"/>
      <c r="BGA755" s="462"/>
      <c r="BGB755" s="462"/>
      <c r="BGC755" s="462"/>
      <c r="BGD755" s="462"/>
      <c r="BGE755" s="462"/>
      <c r="BGF755" s="462"/>
      <c r="BGG755" s="462"/>
      <c r="BGH755" s="462"/>
      <c r="BGI755" s="462"/>
      <c r="BGJ755" s="462"/>
      <c r="BGK755" s="462"/>
      <c r="BGL755" s="462"/>
      <c r="BGM755" s="462"/>
      <c r="BGN755" s="462"/>
      <c r="BGO755" s="462"/>
      <c r="BGP755" s="462"/>
      <c r="BGQ755" s="462"/>
      <c r="BGR755" s="462"/>
      <c r="BGS755" s="462"/>
      <c r="BGT755" s="462"/>
      <c r="BGU755" s="462"/>
      <c r="BGV755" s="462"/>
      <c r="BGW755" s="462"/>
      <c r="BGX755" s="462"/>
      <c r="BGY755" s="462"/>
      <c r="BGZ755" s="462"/>
      <c r="BHA755" s="462"/>
      <c r="BHB755" s="462"/>
      <c r="BHC755" s="462"/>
      <c r="BHD755" s="462"/>
      <c r="BHE755" s="462"/>
      <c r="BHF755" s="462"/>
      <c r="BHG755" s="462"/>
      <c r="BHH755" s="462"/>
      <c r="BHI755" s="462"/>
      <c r="BHJ755" s="462"/>
      <c r="BHK755" s="462"/>
      <c r="BHL755" s="462"/>
      <c r="BHM755" s="462"/>
      <c r="BHN755" s="462"/>
      <c r="BHO755" s="462"/>
      <c r="BHP755" s="462"/>
      <c r="BHQ755" s="462"/>
      <c r="BHR755" s="462"/>
      <c r="BHS755" s="462"/>
      <c r="BHT755" s="462"/>
      <c r="BHU755" s="462"/>
      <c r="BHV755" s="462"/>
      <c r="BHW755" s="462"/>
      <c r="BHX755" s="462"/>
      <c r="BHY755" s="462"/>
      <c r="BHZ755" s="462"/>
      <c r="BIA755" s="462"/>
      <c r="BIB755" s="462"/>
      <c r="BIC755" s="462"/>
      <c r="BID755" s="462"/>
      <c r="BIE755" s="462"/>
      <c r="BIF755" s="462"/>
      <c r="BIG755" s="462"/>
      <c r="BIH755" s="462"/>
      <c r="BII755" s="462"/>
      <c r="BIJ755" s="462"/>
      <c r="BIK755" s="462"/>
      <c r="BIL755" s="462"/>
      <c r="BIM755" s="462"/>
      <c r="BIN755" s="462"/>
      <c r="BIO755" s="462"/>
      <c r="BIP755" s="462"/>
      <c r="BIQ755" s="462"/>
      <c r="BIR755" s="462"/>
      <c r="BIS755" s="462"/>
      <c r="BIT755" s="462"/>
      <c r="BIU755" s="462"/>
      <c r="BIV755" s="462"/>
      <c r="BIW755" s="462"/>
      <c r="BIX755" s="462"/>
      <c r="BIY755" s="462"/>
      <c r="BIZ755" s="462"/>
      <c r="BJA755" s="462"/>
      <c r="BJB755" s="462"/>
      <c r="BJC755" s="462"/>
      <c r="BJD755" s="462"/>
      <c r="BJE755" s="462"/>
      <c r="BJF755" s="462"/>
      <c r="BJG755" s="462"/>
      <c r="BJH755" s="462"/>
      <c r="BJI755" s="462"/>
      <c r="BJJ755" s="462"/>
      <c r="BJK755" s="462"/>
      <c r="BJL755" s="462"/>
      <c r="BJM755" s="462"/>
      <c r="BJN755" s="462"/>
      <c r="BJO755" s="462"/>
      <c r="BJP755" s="462"/>
      <c r="BJQ755" s="462"/>
      <c r="BJR755" s="462"/>
      <c r="BJS755" s="462"/>
      <c r="BJT755" s="462"/>
      <c r="BJU755" s="462"/>
      <c r="BJV755" s="462"/>
      <c r="BJW755" s="462"/>
      <c r="BJX755" s="462"/>
      <c r="BJY755" s="462"/>
      <c r="BJZ755" s="462"/>
      <c r="BKA755" s="462"/>
      <c r="BKB755" s="462"/>
      <c r="BKC755" s="462"/>
      <c r="BKD755" s="462"/>
      <c r="BKE755" s="462"/>
      <c r="BKF755" s="462"/>
      <c r="BKG755" s="462"/>
      <c r="BKH755" s="462"/>
      <c r="BKI755" s="462"/>
      <c r="BKJ755" s="462"/>
      <c r="BKK755" s="462"/>
      <c r="BKL755" s="462"/>
      <c r="BKM755" s="462"/>
      <c r="BKN755" s="462"/>
      <c r="BKO755" s="462"/>
      <c r="BKP755" s="462"/>
      <c r="BKQ755" s="462"/>
      <c r="BKR755" s="462"/>
      <c r="BKS755" s="462"/>
      <c r="BKT755" s="462"/>
      <c r="BKU755" s="462"/>
      <c r="BKV755" s="462"/>
      <c r="BKW755" s="462"/>
      <c r="BKX755" s="462"/>
      <c r="BKY755" s="462"/>
      <c r="BKZ755" s="462"/>
      <c r="BLA755" s="462"/>
      <c r="BLB755" s="462"/>
      <c r="BLC755" s="462"/>
      <c r="BLD755" s="462"/>
      <c r="BLE755" s="462"/>
      <c r="BLF755" s="462"/>
      <c r="BLG755" s="462"/>
      <c r="BLH755" s="462"/>
      <c r="BLI755" s="462"/>
      <c r="BLJ755" s="462"/>
      <c r="BLK755" s="462"/>
      <c r="BLL755" s="462"/>
      <c r="BLM755" s="462"/>
      <c r="BLN755" s="462"/>
      <c r="BLO755" s="462"/>
      <c r="BLP755" s="462"/>
      <c r="BLQ755" s="462"/>
      <c r="BLR755" s="462"/>
      <c r="BLS755" s="462"/>
      <c r="BLT755" s="462"/>
      <c r="BLU755" s="462"/>
      <c r="BLV755" s="462"/>
      <c r="BLW755" s="462"/>
      <c r="BLX755" s="462"/>
      <c r="BLY755" s="462"/>
      <c r="BLZ755" s="462"/>
      <c r="BMA755" s="462"/>
      <c r="BMB755" s="462"/>
      <c r="BMC755" s="462"/>
      <c r="BMD755" s="462"/>
      <c r="BME755" s="462"/>
      <c r="BMF755" s="462"/>
      <c r="BMG755" s="462"/>
      <c r="BMH755" s="462"/>
      <c r="BMI755" s="462"/>
      <c r="BMJ755" s="462"/>
      <c r="BMK755" s="462"/>
      <c r="BML755" s="462"/>
      <c r="BMM755" s="462"/>
      <c r="BMN755" s="462"/>
      <c r="BMO755" s="462"/>
      <c r="BMP755" s="462"/>
      <c r="BMQ755" s="462"/>
      <c r="BMR755" s="462"/>
      <c r="BMS755" s="462"/>
      <c r="BMT755" s="462"/>
      <c r="BMU755" s="462"/>
      <c r="BMV755" s="462"/>
      <c r="BMW755" s="462"/>
      <c r="BMX755" s="462"/>
      <c r="BMY755" s="462"/>
      <c r="BMZ755" s="462"/>
      <c r="BNA755" s="462"/>
      <c r="BNB755" s="462"/>
      <c r="BNC755" s="462"/>
      <c r="BND755" s="462"/>
      <c r="BNE755" s="462"/>
      <c r="BNF755" s="462"/>
      <c r="BNG755" s="462"/>
      <c r="BNH755" s="462"/>
      <c r="BNI755" s="462"/>
      <c r="BNJ755" s="462"/>
      <c r="BNK755" s="462"/>
      <c r="BNL755" s="462"/>
      <c r="BNM755" s="462"/>
      <c r="BNN755" s="462"/>
      <c r="BNO755" s="462"/>
      <c r="BNP755" s="462"/>
      <c r="BNQ755" s="462"/>
      <c r="BNR755" s="462"/>
      <c r="BNS755" s="462"/>
      <c r="BNT755" s="462"/>
      <c r="BNU755" s="462"/>
      <c r="BNV755" s="462"/>
      <c r="BNW755" s="462"/>
      <c r="BNX755" s="462"/>
      <c r="BNY755" s="462"/>
      <c r="BNZ755" s="462"/>
      <c r="BOA755" s="462"/>
      <c r="BOB755" s="462"/>
      <c r="BOC755" s="462"/>
      <c r="BOD755" s="462"/>
      <c r="BOE755" s="462"/>
      <c r="BOF755" s="462"/>
      <c r="BOG755" s="462"/>
      <c r="BOH755" s="462"/>
      <c r="BOI755" s="462"/>
      <c r="BOJ755" s="462"/>
      <c r="BOK755" s="462"/>
      <c r="BOL755" s="462"/>
      <c r="BOM755" s="462"/>
      <c r="BON755" s="462"/>
      <c r="BOO755" s="462"/>
      <c r="BOP755" s="462"/>
      <c r="BOQ755" s="462"/>
      <c r="BOR755" s="462"/>
      <c r="BOS755" s="462"/>
      <c r="BOT755" s="462"/>
      <c r="BOU755" s="462"/>
      <c r="BOV755" s="462"/>
      <c r="BOW755" s="462"/>
      <c r="BOX755" s="462"/>
      <c r="BOY755" s="462"/>
      <c r="BOZ755" s="462"/>
      <c r="BPA755" s="462"/>
      <c r="BPB755" s="462"/>
      <c r="BPC755" s="462"/>
      <c r="BPD755" s="462"/>
      <c r="BPE755" s="462"/>
      <c r="BPF755" s="462"/>
      <c r="BPG755" s="462"/>
      <c r="BPH755" s="462"/>
      <c r="BPI755" s="462"/>
      <c r="BPJ755" s="462"/>
      <c r="BPK755" s="462"/>
      <c r="BPL755" s="462"/>
      <c r="BPM755" s="462"/>
      <c r="BPN755" s="462"/>
      <c r="BPO755" s="462"/>
      <c r="BPP755" s="462"/>
      <c r="BPQ755" s="462"/>
      <c r="BPR755" s="462"/>
      <c r="BPS755" s="462"/>
      <c r="BPT755" s="462"/>
      <c r="BPU755" s="462"/>
      <c r="BPV755" s="462"/>
      <c r="BPW755" s="462"/>
      <c r="BPX755" s="462"/>
      <c r="BPY755" s="462"/>
      <c r="BPZ755" s="462"/>
      <c r="BQA755" s="462"/>
      <c r="BQB755" s="462"/>
      <c r="BQC755" s="462"/>
      <c r="BQD755" s="462"/>
      <c r="BQE755" s="462"/>
      <c r="BQF755" s="462"/>
      <c r="BQG755" s="462"/>
      <c r="BQH755" s="462"/>
      <c r="BQI755" s="462"/>
      <c r="BQJ755" s="462"/>
      <c r="BQK755" s="462"/>
      <c r="BQL755" s="462"/>
      <c r="BQM755" s="462"/>
      <c r="BQN755" s="462"/>
      <c r="BQO755" s="462"/>
      <c r="BQP755" s="462"/>
      <c r="BQQ755" s="462"/>
      <c r="BQR755" s="462"/>
      <c r="BQS755" s="462"/>
      <c r="BQT755" s="462"/>
      <c r="BQU755" s="462"/>
      <c r="BQV755" s="462"/>
      <c r="BQW755" s="462"/>
      <c r="BQX755" s="462"/>
      <c r="BQY755" s="462"/>
      <c r="BQZ755" s="462"/>
      <c r="BRA755" s="462"/>
      <c r="BRB755" s="462"/>
      <c r="BRC755" s="462"/>
      <c r="BRD755" s="462"/>
      <c r="BRE755" s="462"/>
      <c r="BRF755" s="462"/>
      <c r="BRG755" s="462"/>
      <c r="BRH755" s="462"/>
      <c r="BRI755" s="462"/>
      <c r="BRJ755" s="462"/>
      <c r="BRK755" s="462"/>
      <c r="BRL755" s="462"/>
      <c r="BRM755" s="462"/>
      <c r="BRN755" s="462"/>
      <c r="BRO755" s="462"/>
      <c r="BRP755" s="462"/>
      <c r="BRQ755" s="462"/>
      <c r="BRR755" s="462"/>
      <c r="BRS755" s="462"/>
      <c r="BRT755" s="462"/>
      <c r="BRU755" s="462"/>
      <c r="BRV755" s="462"/>
      <c r="BRW755" s="462"/>
      <c r="BRX755" s="462"/>
      <c r="BRY755" s="462"/>
      <c r="BRZ755" s="462"/>
      <c r="BSA755" s="462"/>
      <c r="BSB755" s="462"/>
      <c r="BSC755" s="462"/>
      <c r="BSD755" s="462"/>
      <c r="BSE755" s="462"/>
      <c r="BSF755" s="462"/>
      <c r="BSG755" s="462"/>
      <c r="BSH755" s="462"/>
      <c r="BSI755" s="462"/>
      <c r="BSJ755" s="462"/>
      <c r="BSK755" s="462"/>
      <c r="BSL755" s="462"/>
      <c r="BSM755" s="462"/>
      <c r="BSN755" s="462"/>
      <c r="BSO755" s="462"/>
      <c r="BSP755" s="462"/>
      <c r="BSQ755" s="462"/>
      <c r="BSR755" s="462"/>
      <c r="BSS755" s="462"/>
      <c r="BST755" s="462"/>
      <c r="BSU755" s="462"/>
      <c r="BSV755" s="462"/>
      <c r="BSW755" s="462"/>
      <c r="BSX755" s="462"/>
      <c r="BSY755" s="462"/>
      <c r="BSZ755" s="462"/>
      <c r="BTA755" s="462"/>
      <c r="BTB755" s="462"/>
      <c r="BTC755" s="462"/>
      <c r="BTD755" s="462"/>
      <c r="BTE755" s="462"/>
      <c r="BTF755" s="462"/>
      <c r="BTG755" s="462"/>
      <c r="BTH755" s="462"/>
      <c r="BTI755" s="462"/>
      <c r="BTJ755" s="462"/>
      <c r="BTK755" s="462"/>
      <c r="BTL755" s="462"/>
      <c r="BTM755" s="462"/>
      <c r="BTN755" s="462"/>
      <c r="BTO755" s="462"/>
      <c r="BTP755" s="462"/>
      <c r="BTQ755" s="462"/>
      <c r="BTR755" s="462"/>
      <c r="BTS755" s="462"/>
      <c r="BTT755" s="462"/>
      <c r="BTU755" s="462"/>
      <c r="BTV755" s="462"/>
      <c r="BTW755" s="462"/>
      <c r="BTX755" s="462"/>
      <c r="BTY755" s="462"/>
      <c r="BTZ755" s="462"/>
      <c r="BUA755" s="462"/>
      <c r="BUB755" s="462"/>
      <c r="BUC755" s="462"/>
      <c r="BUD755" s="462"/>
      <c r="BUE755" s="462"/>
      <c r="BUF755" s="462"/>
      <c r="BUG755" s="462"/>
      <c r="BUH755" s="462"/>
      <c r="BUI755" s="462"/>
      <c r="BUJ755" s="462"/>
      <c r="BUK755" s="462"/>
      <c r="BUL755" s="462"/>
      <c r="BUM755" s="462"/>
      <c r="BUN755" s="462"/>
      <c r="BUO755" s="462"/>
      <c r="BUP755" s="462"/>
      <c r="BUQ755" s="462"/>
      <c r="BUR755" s="462"/>
      <c r="BUS755" s="462"/>
      <c r="BUT755" s="462"/>
      <c r="BUU755" s="462"/>
      <c r="BUV755" s="462"/>
      <c r="BUW755" s="462"/>
      <c r="BUX755" s="462"/>
      <c r="BUY755" s="462"/>
      <c r="BUZ755" s="462"/>
      <c r="BVA755" s="462"/>
      <c r="BVB755" s="462"/>
      <c r="BVC755" s="462"/>
      <c r="BVD755" s="462"/>
      <c r="BVE755" s="462"/>
      <c r="BVF755" s="462"/>
      <c r="BVG755" s="462"/>
      <c r="BVH755" s="462"/>
      <c r="BVI755" s="462"/>
      <c r="BVJ755" s="462"/>
      <c r="BVK755" s="462"/>
      <c r="BVL755" s="462"/>
      <c r="BVM755" s="462"/>
      <c r="BVN755" s="462"/>
      <c r="BVO755" s="462"/>
      <c r="BVP755" s="462"/>
      <c r="BVQ755" s="462"/>
      <c r="BVR755" s="462"/>
      <c r="BVS755" s="462"/>
      <c r="BVT755" s="462"/>
      <c r="BVU755" s="462"/>
      <c r="BVV755" s="462"/>
      <c r="BVW755" s="462"/>
      <c r="BVX755" s="462"/>
      <c r="BVY755" s="462"/>
      <c r="BVZ755" s="462"/>
      <c r="BWA755" s="462"/>
      <c r="BWB755" s="462"/>
      <c r="BWC755" s="462"/>
      <c r="BWD755" s="462"/>
      <c r="BWE755" s="462"/>
      <c r="BWF755" s="462"/>
      <c r="BWG755" s="462"/>
      <c r="BWH755" s="462"/>
      <c r="BWI755" s="462"/>
      <c r="BWJ755" s="462"/>
      <c r="BWK755" s="462"/>
      <c r="BWL755" s="462"/>
      <c r="BWM755" s="462"/>
      <c r="BWN755" s="462"/>
      <c r="BWO755" s="462"/>
      <c r="BWP755" s="462"/>
      <c r="BWQ755" s="462"/>
      <c r="BWR755" s="462"/>
      <c r="BWS755" s="462"/>
      <c r="BWT755" s="462"/>
      <c r="BWU755" s="462"/>
      <c r="BWV755" s="462"/>
      <c r="BWW755" s="462"/>
      <c r="BWX755" s="462"/>
      <c r="BWY755" s="462"/>
      <c r="BWZ755" s="462"/>
      <c r="BXA755" s="462"/>
      <c r="BXB755" s="462"/>
      <c r="BXC755" s="462"/>
      <c r="BXD755" s="462"/>
      <c r="BXE755" s="462"/>
      <c r="BXF755" s="462"/>
      <c r="BXG755" s="462"/>
      <c r="BXH755" s="462"/>
      <c r="BXI755" s="462"/>
      <c r="BXJ755" s="462"/>
      <c r="BXK755" s="462"/>
      <c r="BXL755" s="462"/>
      <c r="BXM755" s="462"/>
      <c r="BXN755" s="462"/>
      <c r="BXO755" s="462"/>
      <c r="BXP755" s="462"/>
      <c r="BXQ755" s="462"/>
      <c r="BXR755" s="462"/>
      <c r="BXS755" s="462"/>
      <c r="BXT755" s="462"/>
      <c r="BXU755" s="462"/>
      <c r="BXV755" s="462"/>
      <c r="BXW755" s="462"/>
      <c r="BXX755" s="462"/>
      <c r="BXY755" s="462"/>
      <c r="BXZ755" s="462"/>
      <c r="BYA755" s="462"/>
      <c r="BYB755" s="462"/>
      <c r="BYC755" s="462"/>
      <c r="BYD755" s="462"/>
      <c r="BYE755" s="462"/>
      <c r="BYF755" s="462"/>
      <c r="BYG755" s="462"/>
      <c r="BYH755" s="462"/>
      <c r="BYI755" s="462"/>
      <c r="BYJ755" s="462"/>
      <c r="BYK755" s="462"/>
      <c r="BYL755" s="462"/>
      <c r="BYM755" s="462"/>
      <c r="BYN755" s="462"/>
      <c r="BYO755" s="462"/>
      <c r="BYP755" s="462"/>
      <c r="BYQ755" s="462"/>
      <c r="BYR755" s="462"/>
      <c r="BYS755" s="462"/>
      <c r="BYT755" s="462"/>
      <c r="BYU755" s="462"/>
      <c r="BYV755" s="462"/>
      <c r="BYW755" s="462"/>
      <c r="BYX755" s="462"/>
      <c r="BYY755" s="462"/>
      <c r="BYZ755" s="462"/>
      <c r="BZA755" s="462"/>
      <c r="BZB755" s="462"/>
      <c r="BZC755" s="462"/>
      <c r="BZD755" s="462"/>
      <c r="BZE755" s="462"/>
      <c r="BZF755" s="462"/>
      <c r="BZG755" s="462"/>
      <c r="BZH755" s="462"/>
      <c r="BZI755" s="462"/>
      <c r="BZJ755" s="462"/>
      <c r="BZK755" s="462"/>
      <c r="BZL755" s="462"/>
      <c r="BZM755" s="462"/>
      <c r="BZN755" s="462"/>
      <c r="BZO755" s="462"/>
      <c r="BZP755" s="462"/>
      <c r="BZQ755" s="462"/>
      <c r="BZR755" s="462"/>
      <c r="BZS755" s="462"/>
      <c r="BZT755" s="462"/>
      <c r="BZU755" s="462"/>
      <c r="BZV755" s="462"/>
      <c r="BZW755" s="462"/>
      <c r="BZX755" s="462"/>
      <c r="BZY755" s="462"/>
      <c r="BZZ755" s="462"/>
      <c r="CAA755" s="462"/>
      <c r="CAB755" s="462"/>
      <c r="CAC755" s="462"/>
      <c r="CAD755" s="462"/>
      <c r="CAE755" s="462"/>
      <c r="CAF755" s="462"/>
      <c r="CAG755" s="462"/>
      <c r="CAH755" s="462"/>
      <c r="CAI755" s="462"/>
      <c r="CAJ755" s="462"/>
      <c r="CAK755" s="462"/>
      <c r="CAL755" s="462"/>
      <c r="CAM755" s="462"/>
      <c r="CAN755" s="462"/>
      <c r="CAO755" s="462"/>
      <c r="CAP755" s="462"/>
      <c r="CAQ755" s="462"/>
      <c r="CAR755" s="462"/>
      <c r="CAS755" s="462"/>
      <c r="CAT755" s="462"/>
      <c r="CAU755" s="462"/>
      <c r="CAV755" s="462"/>
      <c r="CAW755" s="462"/>
      <c r="CAX755" s="462"/>
      <c r="CAY755" s="462"/>
      <c r="CAZ755" s="462"/>
      <c r="CBA755" s="462"/>
      <c r="CBB755" s="462"/>
      <c r="CBC755" s="462"/>
      <c r="CBD755" s="462"/>
      <c r="CBE755" s="462"/>
      <c r="CBF755" s="462"/>
      <c r="CBG755" s="462"/>
      <c r="CBH755" s="462"/>
      <c r="CBI755" s="462"/>
      <c r="CBJ755" s="462"/>
      <c r="CBK755" s="462"/>
      <c r="CBL755" s="462"/>
      <c r="CBM755" s="462"/>
      <c r="CBN755" s="462"/>
      <c r="CBO755" s="462"/>
      <c r="CBP755" s="462"/>
      <c r="CBQ755" s="462"/>
      <c r="CBR755" s="462"/>
      <c r="CBS755" s="462"/>
      <c r="CBT755" s="462"/>
      <c r="CBU755" s="462"/>
      <c r="CBV755" s="462"/>
      <c r="CBW755" s="462"/>
      <c r="CBX755" s="462"/>
      <c r="CBY755" s="462"/>
      <c r="CBZ755" s="462"/>
      <c r="CCA755" s="462"/>
      <c r="CCB755" s="462"/>
      <c r="CCC755" s="462"/>
      <c r="CCD755" s="462"/>
      <c r="CCE755" s="462"/>
      <c r="CCF755" s="462"/>
      <c r="CCG755" s="462"/>
      <c r="CCH755" s="462"/>
      <c r="CCI755" s="462"/>
      <c r="CCJ755" s="462"/>
      <c r="CCK755" s="462"/>
      <c r="CCL755" s="462"/>
      <c r="CCM755" s="462"/>
      <c r="CCN755" s="462"/>
      <c r="CCO755" s="462"/>
      <c r="CCP755" s="462"/>
      <c r="CCQ755" s="462"/>
      <c r="CCR755" s="462"/>
      <c r="CCS755" s="462"/>
      <c r="CCT755" s="462"/>
      <c r="CCU755" s="462"/>
      <c r="CCV755" s="462"/>
      <c r="CCW755" s="462"/>
      <c r="CCX755" s="462"/>
      <c r="CCY755" s="462"/>
      <c r="CCZ755" s="462"/>
      <c r="CDA755" s="462"/>
      <c r="CDB755" s="462"/>
      <c r="CDC755" s="462"/>
      <c r="CDD755" s="462"/>
      <c r="CDE755" s="462"/>
      <c r="CDF755" s="462"/>
      <c r="CDG755" s="462"/>
      <c r="CDH755" s="462"/>
      <c r="CDI755" s="462"/>
      <c r="CDJ755" s="462"/>
      <c r="CDK755" s="462"/>
      <c r="CDL755" s="462"/>
      <c r="CDM755" s="462"/>
      <c r="CDN755" s="462"/>
      <c r="CDO755" s="462"/>
      <c r="CDP755" s="462"/>
      <c r="CDQ755" s="462"/>
      <c r="CDR755" s="462"/>
      <c r="CDS755" s="462"/>
      <c r="CDT755" s="462"/>
      <c r="CDU755" s="462"/>
      <c r="CDV755" s="462"/>
      <c r="CDW755" s="462"/>
      <c r="CDX755" s="462"/>
      <c r="CDY755" s="462"/>
      <c r="CDZ755" s="462"/>
      <c r="CEA755" s="462"/>
      <c r="CEB755" s="462"/>
      <c r="CEC755" s="462"/>
      <c r="CED755" s="462"/>
      <c r="CEE755" s="462"/>
      <c r="CEF755" s="462"/>
      <c r="CEG755" s="462"/>
      <c r="CEH755" s="462"/>
      <c r="CEI755" s="462"/>
      <c r="CEJ755" s="462"/>
      <c r="CEK755" s="462"/>
      <c r="CEL755" s="462"/>
      <c r="CEM755" s="462"/>
      <c r="CEN755" s="462"/>
      <c r="CEO755" s="462"/>
      <c r="CEP755" s="462"/>
      <c r="CEQ755" s="462"/>
      <c r="CER755" s="462"/>
      <c r="CES755" s="462"/>
      <c r="CET755" s="462"/>
      <c r="CEU755" s="462"/>
      <c r="CEV755" s="462"/>
      <c r="CEW755" s="462"/>
      <c r="CEX755" s="462"/>
      <c r="CEY755" s="462"/>
      <c r="CEZ755" s="462"/>
      <c r="CFA755" s="462"/>
      <c r="CFB755" s="462"/>
      <c r="CFC755" s="462"/>
      <c r="CFD755" s="462"/>
      <c r="CFE755" s="462"/>
      <c r="CFF755" s="462"/>
      <c r="CFG755" s="462"/>
      <c r="CFH755" s="462"/>
      <c r="CFI755" s="462"/>
      <c r="CFJ755" s="462"/>
      <c r="CFK755" s="462"/>
      <c r="CFL755" s="462"/>
      <c r="CFM755" s="462"/>
      <c r="CFN755" s="462"/>
      <c r="CFO755" s="462"/>
      <c r="CFP755" s="462"/>
      <c r="CFQ755" s="462"/>
      <c r="CFR755" s="462"/>
      <c r="CFS755" s="462"/>
      <c r="CFT755" s="462"/>
      <c r="CFU755" s="462"/>
      <c r="CFV755" s="462"/>
      <c r="CFW755" s="462"/>
      <c r="CFX755" s="462"/>
      <c r="CFY755" s="462"/>
      <c r="CFZ755" s="462"/>
      <c r="CGA755" s="462"/>
      <c r="CGB755" s="462"/>
      <c r="CGC755" s="462"/>
      <c r="CGD755" s="462"/>
      <c r="CGE755" s="462"/>
      <c r="CGF755" s="462"/>
      <c r="CGG755" s="462"/>
      <c r="CGH755" s="462"/>
      <c r="CGI755" s="462"/>
      <c r="CGJ755" s="462"/>
      <c r="CGK755" s="462"/>
      <c r="CGL755" s="462"/>
      <c r="CGM755" s="462"/>
      <c r="CGN755" s="462"/>
      <c r="CGO755" s="462"/>
      <c r="CGP755" s="462"/>
      <c r="CGQ755" s="462"/>
      <c r="CGR755" s="462"/>
      <c r="CGS755" s="462"/>
      <c r="CGT755" s="462"/>
      <c r="CGU755" s="462"/>
      <c r="CGV755" s="462"/>
      <c r="CGW755" s="462"/>
      <c r="CGX755" s="462"/>
      <c r="CGY755" s="462"/>
      <c r="CGZ755" s="462"/>
      <c r="CHA755" s="462"/>
      <c r="CHB755" s="462"/>
      <c r="CHC755" s="462"/>
      <c r="CHD755" s="462"/>
      <c r="CHE755" s="462"/>
      <c r="CHF755" s="462"/>
      <c r="CHG755" s="462"/>
      <c r="CHH755" s="462"/>
      <c r="CHI755" s="462"/>
      <c r="CHJ755" s="462"/>
      <c r="CHK755" s="462"/>
      <c r="CHL755" s="462"/>
      <c r="CHM755" s="462"/>
      <c r="CHN755" s="462"/>
      <c r="CHO755" s="462"/>
      <c r="CHP755" s="462"/>
      <c r="CHQ755" s="462"/>
      <c r="CHR755" s="462"/>
      <c r="CHS755" s="462"/>
      <c r="CHT755" s="462"/>
      <c r="CHU755" s="462"/>
      <c r="CHV755" s="462"/>
      <c r="CHW755" s="462"/>
      <c r="CHX755" s="462"/>
      <c r="CHY755" s="462"/>
      <c r="CHZ755" s="462"/>
      <c r="CIA755" s="462"/>
      <c r="CIB755" s="462"/>
      <c r="CIC755" s="462"/>
      <c r="CID755" s="462"/>
      <c r="CIE755" s="462"/>
      <c r="CIF755" s="462"/>
      <c r="CIG755" s="462"/>
      <c r="CIH755" s="462"/>
      <c r="CII755" s="462"/>
      <c r="CIJ755" s="462"/>
      <c r="CIK755" s="462"/>
      <c r="CIL755" s="462"/>
      <c r="CIM755" s="462"/>
      <c r="CIN755" s="462"/>
      <c r="CIO755" s="462"/>
      <c r="CIP755" s="462"/>
      <c r="CIQ755" s="462"/>
      <c r="CIR755" s="462"/>
      <c r="CIS755" s="462"/>
      <c r="CIT755" s="462"/>
      <c r="CIU755" s="462"/>
      <c r="CIV755" s="462"/>
      <c r="CIW755" s="462"/>
      <c r="CIX755" s="462"/>
      <c r="CIY755" s="462"/>
      <c r="CIZ755" s="462"/>
      <c r="CJA755" s="462"/>
      <c r="CJB755" s="462"/>
      <c r="CJC755" s="462"/>
      <c r="CJD755" s="462"/>
      <c r="CJE755" s="462"/>
      <c r="CJF755" s="462"/>
      <c r="CJG755" s="462"/>
      <c r="CJH755" s="462"/>
      <c r="CJI755" s="462"/>
      <c r="CJJ755" s="462"/>
      <c r="CJK755" s="462"/>
      <c r="CJL755" s="462"/>
      <c r="CJM755" s="462"/>
      <c r="CJN755" s="462"/>
      <c r="CJO755" s="462"/>
      <c r="CJP755" s="462"/>
      <c r="CJQ755" s="462"/>
      <c r="CJR755" s="462"/>
      <c r="CJS755" s="462"/>
      <c r="CJT755" s="462"/>
      <c r="CJU755" s="462"/>
      <c r="CJV755" s="462"/>
      <c r="CJW755" s="462"/>
      <c r="CJX755" s="462"/>
      <c r="CJY755" s="462"/>
      <c r="CJZ755" s="462"/>
      <c r="CKA755" s="462"/>
      <c r="CKB755" s="462"/>
      <c r="CKC755" s="462"/>
      <c r="CKD755" s="462"/>
      <c r="CKE755" s="462"/>
      <c r="CKF755" s="462"/>
      <c r="CKG755" s="462"/>
      <c r="CKH755" s="462"/>
      <c r="CKI755" s="462"/>
      <c r="CKJ755" s="462"/>
      <c r="CKK755" s="462"/>
      <c r="CKL755" s="462"/>
      <c r="CKM755" s="462"/>
      <c r="CKN755" s="462"/>
      <c r="CKO755" s="462"/>
      <c r="CKP755" s="462"/>
      <c r="CKQ755" s="462"/>
      <c r="CKR755" s="462"/>
      <c r="CKS755" s="462"/>
      <c r="CKT755" s="462"/>
      <c r="CKU755" s="462"/>
      <c r="CKV755" s="462"/>
      <c r="CKW755" s="462"/>
      <c r="CKX755" s="462"/>
      <c r="CKY755" s="462"/>
      <c r="CKZ755" s="462"/>
      <c r="CLA755" s="462"/>
      <c r="CLB755" s="462"/>
      <c r="CLC755" s="462"/>
      <c r="CLD755" s="462"/>
      <c r="CLE755" s="462"/>
      <c r="CLF755" s="462"/>
      <c r="CLG755" s="462"/>
      <c r="CLH755" s="462"/>
      <c r="CLI755" s="462"/>
      <c r="CLJ755" s="462"/>
      <c r="CLK755" s="462"/>
      <c r="CLL755" s="462"/>
      <c r="CLM755" s="462"/>
      <c r="CLN755" s="462"/>
      <c r="CLO755" s="462"/>
      <c r="CLP755" s="462"/>
      <c r="CLQ755" s="462"/>
      <c r="CLR755" s="462"/>
      <c r="CLS755" s="462"/>
      <c r="CLT755" s="462"/>
      <c r="CLU755" s="462"/>
      <c r="CLV755" s="462"/>
      <c r="CLW755" s="462"/>
      <c r="CLX755" s="462"/>
      <c r="CLY755" s="462"/>
      <c r="CLZ755" s="462"/>
      <c r="CMA755" s="462"/>
      <c r="CMB755" s="462"/>
      <c r="CMC755" s="462"/>
      <c r="CMD755" s="462"/>
      <c r="CME755" s="462"/>
      <c r="CMF755" s="462"/>
      <c r="CMG755" s="462"/>
      <c r="CMH755" s="462"/>
      <c r="CMI755" s="462"/>
      <c r="CMJ755" s="462"/>
      <c r="CMK755" s="462"/>
      <c r="CML755" s="462"/>
      <c r="CMM755" s="462"/>
      <c r="CMN755" s="462"/>
      <c r="CMO755" s="462"/>
      <c r="CMP755" s="462"/>
      <c r="CMQ755" s="462"/>
      <c r="CMR755" s="462"/>
      <c r="CMS755" s="462"/>
      <c r="CMT755" s="462"/>
      <c r="CMU755" s="462"/>
      <c r="CMV755" s="462"/>
      <c r="CMW755" s="462"/>
      <c r="CMX755" s="462"/>
      <c r="CMY755" s="462"/>
      <c r="CMZ755" s="462"/>
      <c r="CNA755" s="462"/>
      <c r="CNB755" s="462"/>
      <c r="CNC755" s="462"/>
      <c r="CND755" s="462"/>
      <c r="CNE755" s="462"/>
      <c r="CNF755" s="462"/>
      <c r="CNG755" s="462"/>
      <c r="CNH755" s="462"/>
      <c r="CNI755" s="462"/>
      <c r="CNJ755" s="462"/>
      <c r="CNK755" s="462"/>
      <c r="CNL755" s="462"/>
      <c r="CNM755" s="462"/>
      <c r="CNN755" s="462"/>
      <c r="CNO755" s="462"/>
      <c r="CNP755" s="462"/>
      <c r="CNQ755" s="462"/>
      <c r="CNR755" s="462"/>
      <c r="CNS755" s="462"/>
      <c r="CNT755" s="462"/>
      <c r="CNU755" s="462"/>
      <c r="CNV755" s="462"/>
      <c r="CNW755" s="462"/>
      <c r="CNX755" s="462"/>
      <c r="CNY755" s="462"/>
      <c r="CNZ755" s="462"/>
      <c r="COA755" s="462"/>
      <c r="COB755" s="462"/>
      <c r="COC755" s="462"/>
      <c r="COD755" s="462"/>
      <c r="COE755" s="462"/>
      <c r="COF755" s="462"/>
      <c r="COG755" s="462"/>
      <c r="COH755" s="462"/>
      <c r="COI755" s="462"/>
      <c r="COJ755" s="462"/>
      <c r="COK755" s="462"/>
      <c r="COL755" s="462"/>
      <c r="COM755" s="462"/>
      <c r="CON755" s="462"/>
      <c r="COO755" s="462"/>
      <c r="COP755" s="462"/>
      <c r="COQ755" s="462"/>
      <c r="COR755" s="462"/>
      <c r="COS755" s="462"/>
      <c r="COT755" s="462"/>
      <c r="COU755" s="462"/>
      <c r="COV755" s="462"/>
      <c r="COW755" s="462"/>
      <c r="COX755" s="462"/>
      <c r="COY755" s="462"/>
      <c r="COZ755" s="462"/>
      <c r="CPA755" s="462"/>
      <c r="CPB755" s="462"/>
      <c r="CPC755" s="462"/>
      <c r="CPD755" s="462"/>
      <c r="CPE755" s="462"/>
      <c r="CPF755" s="462"/>
      <c r="CPG755" s="462"/>
      <c r="CPH755" s="462"/>
      <c r="CPI755" s="462"/>
      <c r="CPJ755" s="462"/>
      <c r="CPK755" s="462"/>
      <c r="CPL755" s="462"/>
      <c r="CPM755" s="462"/>
      <c r="CPN755" s="462"/>
      <c r="CPO755" s="462"/>
      <c r="CPP755" s="462"/>
      <c r="CPQ755" s="462"/>
      <c r="CPR755" s="462"/>
      <c r="CPS755" s="462"/>
      <c r="CPT755" s="462"/>
      <c r="CPU755" s="462"/>
      <c r="CPV755" s="462"/>
      <c r="CPW755" s="462"/>
      <c r="CPX755" s="462"/>
      <c r="CPY755" s="462"/>
      <c r="CPZ755" s="462"/>
      <c r="CQA755" s="462"/>
      <c r="CQB755" s="462"/>
      <c r="CQC755" s="462"/>
      <c r="CQD755" s="462"/>
      <c r="CQE755" s="462"/>
      <c r="CQF755" s="462"/>
      <c r="CQG755" s="462"/>
      <c r="CQH755" s="462"/>
      <c r="CQI755" s="462"/>
      <c r="CQJ755" s="462"/>
      <c r="CQK755" s="462"/>
      <c r="CQL755" s="462"/>
      <c r="CQM755" s="462"/>
      <c r="CQN755" s="462"/>
      <c r="CQO755" s="462"/>
      <c r="CQP755" s="462"/>
      <c r="CQQ755" s="462"/>
      <c r="CQR755" s="462"/>
      <c r="CQS755" s="462"/>
      <c r="CQT755" s="462"/>
      <c r="CQU755" s="462"/>
      <c r="CQV755" s="462"/>
      <c r="CQW755" s="462"/>
      <c r="CQX755" s="462"/>
      <c r="CQY755" s="462"/>
      <c r="CQZ755" s="462"/>
      <c r="CRA755" s="462"/>
      <c r="CRB755" s="462"/>
      <c r="CRC755" s="462"/>
      <c r="CRD755" s="462"/>
      <c r="CRE755" s="462"/>
      <c r="CRF755" s="462"/>
      <c r="CRG755" s="462"/>
      <c r="CRH755" s="462"/>
      <c r="CRI755" s="462"/>
      <c r="CRJ755" s="462"/>
      <c r="CRK755" s="462"/>
      <c r="CRL755" s="462"/>
      <c r="CRM755" s="462"/>
      <c r="CRN755" s="462"/>
      <c r="CRO755" s="462"/>
      <c r="CRP755" s="462"/>
      <c r="CRQ755" s="462"/>
      <c r="CRR755" s="462"/>
      <c r="CRS755" s="462"/>
      <c r="CRT755" s="462"/>
      <c r="CRU755" s="462"/>
      <c r="CRV755" s="462"/>
      <c r="CRW755" s="462"/>
      <c r="CRX755" s="462"/>
      <c r="CRY755" s="462"/>
      <c r="CRZ755" s="462"/>
      <c r="CSA755" s="462"/>
      <c r="CSB755" s="462"/>
      <c r="CSC755" s="462"/>
      <c r="CSD755" s="462"/>
      <c r="CSE755" s="462"/>
      <c r="CSF755" s="462"/>
      <c r="CSG755" s="462"/>
      <c r="CSH755" s="462"/>
      <c r="CSI755" s="462"/>
      <c r="CSJ755" s="462"/>
      <c r="CSK755" s="462"/>
      <c r="CSL755" s="462"/>
      <c r="CSM755" s="462"/>
      <c r="CSN755" s="462"/>
      <c r="CSO755" s="462"/>
      <c r="CSP755" s="462"/>
      <c r="CSQ755" s="462"/>
      <c r="CSR755" s="462"/>
      <c r="CSS755" s="462"/>
      <c r="CST755" s="462"/>
      <c r="CSU755" s="462"/>
      <c r="CSV755" s="462"/>
      <c r="CSW755" s="462"/>
      <c r="CSX755" s="462"/>
      <c r="CSY755" s="462"/>
      <c r="CSZ755" s="462"/>
      <c r="CTA755" s="462"/>
      <c r="CTB755" s="462"/>
      <c r="CTC755" s="462"/>
      <c r="CTD755" s="462"/>
      <c r="CTE755" s="462"/>
      <c r="CTF755" s="462"/>
      <c r="CTG755" s="462"/>
      <c r="CTH755" s="462"/>
      <c r="CTI755" s="462"/>
      <c r="CTJ755" s="462"/>
      <c r="CTK755" s="462"/>
      <c r="CTL755" s="462"/>
      <c r="CTM755" s="462"/>
      <c r="CTN755" s="462"/>
      <c r="CTO755" s="462"/>
      <c r="CTP755" s="462"/>
      <c r="CTQ755" s="462"/>
      <c r="CTR755" s="462"/>
      <c r="CTS755" s="462"/>
      <c r="CTT755" s="462"/>
      <c r="CTU755" s="462"/>
      <c r="CTV755" s="462"/>
      <c r="CTW755" s="462"/>
      <c r="CTX755" s="462"/>
      <c r="CTY755" s="462"/>
      <c r="CTZ755" s="462"/>
      <c r="CUA755" s="462"/>
      <c r="CUB755" s="462"/>
      <c r="CUC755" s="462"/>
      <c r="CUD755" s="462"/>
      <c r="CUE755" s="462"/>
      <c r="CUF755" s="462"/>
      <c r="CUG755" s="462"/>
      <c r="CUH755" s="462"/>
      <c r="CUI755" s="462"/>
      <c r="CUJ755" s="462"/>
      <c r="CUK755" s="462"/>
      <c r="CUL755" s="462"/>
      <c r="CUM755" s="462"/>
      <c r="CUN755" s="462"/>
      <c r="CUO755" s="462"/>
      <c r="CUP755" s="462"/>
      <c r="CUQ755" s="462"/>
      <c r="CUR755" s="462"/>
      <c r="CUS755" s="462"/>
      <c r="CUT755" s="462"/>
      <c r="CUU755" s="462"/>
      <c r="CUV755" s="462"/>
      <c r="CUW755" s="462"/>
      <c r="CUX755" s="462"/>
      <c r="CUY755" s="462"/>
      <c r="CUZ755" s="462"/>
      <c r="CVA755" s="462"/>
      <c r="CVB755" s="462"/>
      <c r="CVC755" s="462"/>
      <c r="CVD755" s="462"/>
      <c r="CVE755" s="462"/>
      <c r="CVF755" s="462"/>
      <c r="CVG755" s="462"/>
      <c r="CVH755" s="462"/>
      <c r="CVI755" s="462"/>
      <c r="CVJ755" s="462"/>
      <c r="CVK755" s="462"/>
      <c r="CVL755" s="462"/>
      <c r="CVM755" s="462"/>
      <c r="CVN755" s="462"/>
      <c r="CVO755" s="462"/>
      <c r="CVP755" s="462"/>
      <c r="CVQ755" s="462"/>
      <c r="CVR755" s="462"/>
      <c r="CVS755" s="462"/>
      <c r="CVT755" s="462"/>
      <c r="CVU755" s="462"/>
      <c r="CVV755" s="462"/>
      <c r="CVW755" s="462"/>
      <c r="CVX755" s="462"/>
      <c r="CVY755" s="462"/>
      <c r="CVZ755" s="462"/>
      <c r="CWA755" s="462"/>
      <c r="CWB755" s="462"/>
      <c r="CWC755" s="462"/>
      <c r="CWD755" s="462"/>
      <c r="CWE755" s="462"/>
      <c r="CWF755" s="462"/>
      <c r="CWG755" s="462"/>
      <c r="CWH755" s="462"/>
      <c r="CWI755" s="462"/>
      <c r="CWJ755" s="462"/>
      <c r="CWK755" s="462"/>
      <c r="CWL755" s="462"/>
      <c r="CWM755" s="462"/>
      <c r="CWN755" s="462"/>
      <c r="CWO755" s="462"/>
      <c r="CWP755" s="462"/>
      <c r="CWQ755" s="462"/>
      <c r="CWR755" s="462"/>
      <c r="CWS755" s="462"/>
      <c r="CWT755" s="462"/>
      <c r="CWU755" s="462"/>
      <c r="CWV755" s="462"/>
      <c r="CWW755" s="462"/>
      <c r="CWX755" s="462"/>
      <c r="CWY755" s="462"/>
      <c r="CWZ755" s="462"/>
      <c r="CXA755" s="462"/>
      <c r="CXB755" s="462"/>
      <c r="CXC755" s="462"/>
      <c r="CXD755" s="462"/>
      <c r="CXE755" s="462"/>
      <c r="CXF755" s="462"/>
      <c r="CXG755" s="462"/>
      <c r="CXH755" s="462"/>
      <c r="CXI755" s="462"/>
      <c r="CXJ755" s="462"/>
      <c r="CXK755" s="462"/>
      <c r="CXL755" s="462"/>
      <c r="CXM755" s="462"/>
      <c r="CXN755" s="462"/>
      <c r="CXO755" s="462"/>
      <c r="CXP755" s="462"/>
      <c r="CXQ755" s="462"/>
      <c r="CXR755" s="462"/>
      <c r="CXS755" s="462"/>
      <c r="CXT755" s="462"/>
      <c r="CXU755" s="462"/>
      <c r="CXV755" s="462"/>
      <c r="CXW755" s="462"/>
      <c r="CXX755" s="462"/>
      <c r="CXY755" s="462"/>
      <c r="CXZ755" s="462"/>
      <c r="CYA755" s="462"/>
      <c r="CYB755" s="462"/>
      <c r="CYC755" s="462"/>
      <c r="CYD755" s="462"/>
      <c r="CYE755" s="462"/>
      <c r="CYF755" s="462"/>
      <c r="CYG755" s="462"/>
      <c r="CYH755" s="462"/>
      <c r="CYI755" s="462"/>
      <c r="CYJ755" s="462"/>
      <c r="CYK755" s="462"/>
      <c r="CYL755" s="462"/>
      <c r="CYM755" s="462"/>
      <c r="CYN755" s="462"/>
      <c r="CYO755" s="462"/>
      <c r="CYP755" s="462"/>
      <c r="CYQ755" s="462"/>
      <c r="CYR755" s="462"/>
      <c r="CYS755" s="462"/>
      <c r="CYT755" s="462"/>
      <c r="CYU755" s="462"/>
      <c r="CYV755" s="462"/>
      <c r="CYW755" s="462"/>
      <c r="CYX755" s="462"/>
      <c r="CYY755" s="462"/>
      <c r="CYZ755" s="462"/>
      <c r="CZA755" s="462"/>
      <c r="CZB755" s="462"/>
      <c r="CZC755" s="462"/>
      <c r="CZD755" s="462"/>
      <c r="CZE755" s="462"/>
      <c r="CZF755" s="462"/>
      <c r="CZG755" s="462"/>
      <c r="CZH755" s="462"/>
      <c r="CZI755" s="462"/>
      <c r="CZJ755" s="462"/>
      <c r="CZK755" s="462"/>
      <c r="CZL755" s="462"/>
      <c r="CZM755" s="462"/>
      <c r="CZN755" s="462"/>
      <c r="CZO755" s="462"/>
      <c r="CZP755" s="462"/>
      <c r="CZQ755" s="462"/>
      <c r="CZR755" s="462"/>
      <c r="CZS755" s="462"/>
      <c r="CZT755" s="462"/>
      <c r="CZU755" s="462"/>
      <c r="CZV755" s="462"/>
      <c r="CZW755" s="462"/>
      <c r="CZX755" s="462"/>
      <c r="CZY755" s="462"/>
      <c r="CZZ755" s="462"/>
      <c r="DAA755" s="462"/>
      <c r="DAB755" s="462"/>
      <c r="DAC755" s="462"/>
      <c r="DAD755" s="462"/>
      <c r="DAE755" s="462"/>
      <c r="DAF755" s="462"/>
      <c r="DAG755" s="462"/>
      <c r="DAH755" s="462"/>
      <c r="DAI755" s="462"/>
      <c r="DAJ755" s="462"/>
      <c r="DAK755" s="462"/>
      <c r="DAL755" s="462"/>
      <c r="DAM755" s="462"/>
      <c r="DAN755" s="462"/>
      <c r="DAO755" s="462"/>
      <c r="DAP755" s="462"/>
      <c r="DAQ755" s="462"/>
      <c r="DAR755" s="462"/>
      <c r="DAS755" s="462"/>
      <c r="DAT755" s="462"/>
      <c r="DAU755" s="462"/>
      <c r="DAV755" s="462"/>
      <c r="DAW755" s="462"/>
      <c r="DAX755" s="462"/>
      <c r="DAY755" s="462"/>
      <c r="DAZ755" s="462"/>
      <c r="DBA755" s="462"/>
      <c r="DBB755" s="462"/>
      <c r="DBC755" s="462"/>
      <c r="DBD755" s="462"/>
      <c r="DBE755" s="462"/>
      <c r="DBF755" s="462"/>
      <c r="DBG755" s="462"/>
      <c r="DBH755" s="462"/>
      <c r="DBI755" s="462"/>
      <c r="DBJ755" s="462"/>
      <c r="DBK755" s="462"/>
      <c r="DBL755" s="462"/>
      <c r="DBM755" s="462"/>
      <c r="DBN755" s="462"/>
      <c r="DBO755" s="462"/>
      <c r="DBP755" s="462"/>
      <c r="DBQ755" s="462"/>
      <c r="DBR755" s="462"/>
      <c r="DBS755" s="462"/>
      <c r="DBT755" s="462"/>
      <c r="DBU755" s="462"/>
      <c r="DBV755" s="462"/>
      <c r="DBW755" s="462"/>
      <c r="DBX755" s="462"/>
      <c r="DBY755" s="462"/>
      <c r="DBZ755" s="462"/>
      <c r="DCA755" s="462"/>
      <c r="DCB755" s="462"/>
      <c r="DCC755" s="462"/>
      <c r="DCD755" s="462"/>
      <c r="DCE755" s="462"/>
      <c r="DCF755" s="462"/>
      <c r="DCG755" s="462"/>
      <c r="DCH755" s="462"/>
      <c r="DCI755" s="462"/>
      <c r="DCJ755" s="462"/>
      <c r="DCK755" s="462"/>
      <c r="DCL755" s="462"/>
      <c r="DCM755" s="462"/>
      <c r="DCN755" s="462"/>
      <c r="DCO755" s="462"/>
      <c r="DCP755" s="462"/>
      <c r="DCQ755" s="462"/>
      <c r="DCR755" s="462"/>
      <c r="DCS755" s="462"/>
      <c r="DCT755" s="462"/>
      <c r="DCU755" s="462"/>
      <c r="DCV755" s="462"/>
      <c r="DCW755" s="462"/>
      <c r="DCX755" s="462"/>
      <c r="DCY755" s="462"/>
      <c r="DCZ755" s="462"/>
      <c r="DDA755" s="462"/>
      <c r="DDB755" s="462"/>
      <c r="DDC755" s="462"/>
      <c r="DDD755" s="462"/>
      <c r="DDE755" s="462"/>
      <c r="DDF755" s="462"/>
      <c r="DDG755" s="462"/>
      <c r="DDH755" s="462"/>
      <c r="DDI755" s="462"/>
      <c r="DDJ755" s="462"/>
      <c r="DDK755" s="462"/>
      <c r="DDL755" s="462"/>
      <c r="DDM755" s="462"/>
      <c r="DDN755" s="462"/>
      <c r="DDO755" s="462"/>
      <c r="DDP755" s="462"/>
      <c r="DDQ755" s="462"/>
      <c r="DDR755" s="462"/>
      <c r="DDS755" s="462"/>
      <c r="DDT755" s="462"/>
      <c r="DDU755" s="462"/>
      <c r="DDV755" s="462"/>
      <c r="DDW755" s="462"/>
      <c r="DDX755" s="462"/>
      <c r="DDY755" s="462"/>
      <c r="DDZ755" s="462"/>
      <c r="DEA755" s="462"/>
      <c r="DEB755" s="462"/>
      <c r="DEC755" s="462"/>
      <c r="DED755" s="462"/>
      <c r="DEE755" s="462"/>
      <c r="DEF755" s="462"/>
      <c r="DEG755" s="462"/>
      <c r="DEH755" s="462"/>
      <c r="DEI755" s="462"/>
      <c r="DEJ755" s="462"/>
      <c r="DEK755" s="462"/>
      <c r="DEL755" s="462"/>
      <c r="DEM755" s="462"/>
      <c r="DEN755" s="462"/>
      <c r="DEO755" s="462"/>
      <c r="DEP755" s="462"/>
      <c r="DEQ755" s="462"/>
      <c r="DER755" s="462"/>
      <c r="DES755" s="462"/>
      <c r="DET755" s="462"/>
      <c r="DEU755" s="462"/>
      <c r="DEV755" s="462"/>
      <c r="DEW755" s="462"/>
      <c r="DEX755" s="462"/>
      <c r="DEY755" s="462"/>
      <c r="DEZ755" s="462"/>
      <c r="DFA755" s="462"/>
      <c r="DFB755" s="462"/>
      <c r="DFC755" s="462"/>
      <c r="DFD755" s="462"/>
      <c r="DFE755" s="462"/>
      <c r="DFF755" s="462"/>
      <c r="DFG755" s="462"/>
      <c r="DFH755" s="462"/>
      <c r="DFI755" s="462"/>
      <c r="DFJ755" s="462"/>
      <c r="DFK755" s="462"/>
      <c r="DFL755" s="462"/>
      <c r="DFM755" s="462"/>
      <c r="DFN755" s="462"/>
      <c r="DFO755" s="462"/>
      <c r="DFP755" s="462"/>
      <c r="DFQ755" s="462"/>
      <c r="DFR755" s="462"/>
      <c r="DFS755" s="462"/>
      <c r="DFT755" s="462"/>
      <c r="DFU755" s="462"/>
      <c r="DFV755" s="462"/>
      <c r="DFW755" s="462"/>
      <c r="DFX755" s="462"/>
      <c r="DFY755" s="462"/>
      <c r="DFZ755" s="462"/>
      <c r="DGA755" s="462"/>
      <c r="DGB755" s="462"/>
      <c r="DGC755" s="462"/>
      <c r="DGD755" s="462"/>
      <c r="DGE755" s="462"/>
      <c r="DGF755" s="462"/>
      <c r="DGG755" s="462"/>
      <c r="DGH755" s="462"/>
      <c r="DGI755" s="462"/>
      <c r="DGJ755" s="462"/>
      <c r="DGK755" s="462"/>
      <c r="DGL755" s="462"/>
      <c r="DGM755" s="462"/>
      <c r="DGN755" s="462"/>
      <c r="DGO755" s="462"/>
      <c r="DGP755" s="462"/>
      <c r="DGQ755" s="462"/>
      <c r="DGR755" s="462"/>
      <c r="DGS755" s="462"/>
      <c r="DGT755" s="462"/>
      <c r="DGU755" s="462"/>
      <c r="DGV755" s="462"/>
      <c r="DGW755" s="462"/>
      <c r="DGX755" s="462"/>
      <c r="DGY755" s="462"/>
      <c r="DGZ755" s="462"/>
      <c r="DHA755" s="462"/>
      <c r="DHB755" s="462"/>
      <c r="DHC755" s="462"/>
      <c r="DHD755" s="462"/>
      <c r="DHE755" s="462"/>
      <c r="DHF755" s="462"/>
      <c r="DHG755" s="462"/>
      <c r="DHH755" s="462"/>
      <c r="DHI755" s="462"/>
      <c r="DHJ755" s="462"/>
      <c r="DHK755" s="462"/>
      <c r="DHL755" s="462"/>
      <c r="DHM755" s="462"/>
      <c r="DHN755" s="462"/>
      <c r="DHO755" s="462"/>
      <c r="DHP755" s="462"/>
      <c r="DHQ755" s="462"/>
      <c r="DHR755" s="462"/>
      <c r="DHS755" s="462"/>
      <c r="DHT755" s="462"/>
      <c r="DHU755" s="462"/>
      <c r="DHV755" s="462"/>
      <c r="DHW755" s="462"/>
      <c r="DHX755" s="462"/>
      <c r="DHY755" s="462"/>
      <c r="DHZ755" s="462"/>
      <c r="DIA755" s="462"/>
      <c r="DIB755" s="462"/>
      <c r="DIC755" s="462"/>
      <c r="DID755" s="462"/>
      <c r="DIE755" s="462"/>
      <c r="DIF755" s="462"/>
      <c r="DIG755" s="462"/>
      <c r="DIH755" s="462"/>
      <c r="DII755" s="462"/>
      <c r="DIJ755" s="462"/>
      <c r="DIK755" s="462"/>
      <c r="DIL755" s="462"/>
      <c r="DIM755" s="462"/>
      <c r="DIN755" s="462"/>
      <c r="DIO755" s="462"/>
      <c r="DIP755" s="462"/>
      <c r="DIQ755" s="462"/>
      <c r="DIR755" s="462"/>
      <c r="DIS755" s="462"/>
      <c r="DIT755" s="462"/>
      <c r="DIU755" s="462"/>
      <c r="DIV755" s="462"/>
      <c r="DIW755" s="462"/>
      <c r="DIX755" s="462"/>
      <c r="DIY755" s="462"/>
      <c r="DIZ755" s="462"/>
      <c r="DJA755" s="462"/>
      <c r="DJB755" s="462"/>
      <c r="DJC755" s="462"/>
      <c r="DJD755" s="462"/>
      <c r="DJE755" s="462"/>
      <c r="DJF755" s="462"/>
      <c r="DJG755" s="462"/>
      <c r="DJH755" s="462"/>
      <c r="DJI755" s="462"/>
      <c r="DJJ755" s="462"/>
      <c r="DJK755" s="462"/>
      <c r="DJL755" s="462"/>
      <c r="DJM755" s="462"/>
      <c r="DJN755" s="462"/>
      <c r="DJO755" s="462"/>
      <c r="DJP755" s="462"/>
      <c r="DJQ755" s="462"/>
      <c r="DJR755" s="462"/>
      <c r="DJS755" s="462"/>
      <c r="DJT755" s="462"/>
      <c r="DJU755" s="462"/>
      <c r="DJV755" s="462"/>
      <c r="DJW755" s="462"/>
      <c r="DJX755" s="462"/>
      <c r="DJY755" s="462"/>
      <c r="DJZ755" s="462"/>
      <c r="DKA755" s="462"/>
      <c r="DKB755" s="462"/>
      <c r="DKC755" s="462"/>
      <c r="DKD755" s="462"/>
      <c r="DKE755" s="462"/>
      <c r="DKF755" s="462"/>
      <c r="DKG755" s="462"/>
      <c r="DKH755" s="462"/>
      <c r="DKI755" s="462"/>
      <c r="DKJ755" s="462"/>
      <c r="DKK755" s="462"/>
      <c r="DKL755" s="462"/>
      <c r="DKM755" s="462"/>
      <c r="DKN755" s="462"/>
      <c r="DKO755" s="462"/>
      <c r="DKP755" s="462"/>
      <c r="DKQ755" s="462"/>
      <c r="DKR755" s="462"/>
      <c r="DKS755" s="462"/>
      <c r="DKT755" s="462"/>
      <c r="DKU755" s="462"/>
      <c r="DKV755" s="462"/>
      <c r="DKW755" s="462"/>
      <c r="DKX755" s="462"/>
      <c r="DKY755" s="462"/>
      <c r="DKZ755" s="462"/>
      <c r="DLA755" s="462"/>
      <c r="DLB755" s="462"/>
      <c r="DLC755" s="462"/>
      <c r="DLD755" s="462"/>
      <c r="DLE755" s="462"/>
      <c r="DLF755" s="462"/>
      <c r="DLG755" s="462"/>
      <c r="DLH755" s="462"/>
      <c r="DLI755" s="462"/>
      <c r="DLJ755" s="462"/>
      <c r="DLK755" s="462"/>
      <c r="DLL755" s="462"/>
      <c r="DLM755" s="462"/>
      <c r="DLN755" s="462"/>
      <c r="DLO755" s="462"/>
      <c r="DLP755" s="462"/>
      <c r="DLQ755" s="462"/>
      <c r="DLR755" s="462"/>
      <c r="DLS755" s="462"/>
      <c r="DLT755" s="462"/>
      <c r="DLU755" s="462"/>
      <c r="DLV755" s="462"/>
      <c r="DLW755" s="462"/>
      <c r="DLX755" s="462"/>
      <c r="DLY755" s="462"/>
      <c r="DLZ755" s="462"/>
      <c r="DMA755" s="462"/>
      <c r="DMB755" s="462"/>
      <c r="DMC755" s="462"/>
      <c r="DMD755" s="462"/>
      <c r="DME755" s="462"/>
      <c r="DMF755" s="462"/>
      <c r="DMG755" s="462"/>
      <c r="DMH755" s="462"/>
      <c r="DMI755" s="462"/>
      <c r="DMJ755" s="462"/>
      <c r="DMK755" s="462"/>
      <c r="DML755" s="462"/>
      <c r="DMM755" s="462"/>
      <c r="DMN755" s="462"/>
      <c r="DMO755" s="462"/>
      <c r="DMP755" s="462"/>
      <c r="DMQ755" s="462"/>
      <c r="DMR755" s="462"/>
      <c r="DMS755" s="462"/>
      <c r="DMT755" s="462"/>
      <c r="DMU755" s="462"/>
      <c r="DMV755" s="462"/>
      <c r="DMW755" s="462"/>
      <c r="DMX755" s="462"/>
      <c r="DMY755" s="462"/>
      <c r="DMZ755" s="462"/>
      <c r="DNA755" s="462"/>
      <c r="DNB755" s="462"/>
      <c r="DNC755" s="462"/>
      <c r="DND755" s="462"/>
      <c r="DNE755" s="462"/>
      <c r="DNF755" s="462"/>
      <c r="DNG755" s="462"/>
      <c r="DNH755" s="462"/>
      <c r="DNI755" s="462"/>
      <c r="DNJ755" s="462"/>
      <c r="DNK755" s="462"/>
      <c r="DNL755" s="462"/>
      <c r="DNM755" s="462"/>
      <c r="DNN755" s="462"/>
      <c r="DNO755" s="462"/>
      <c r="DNP755" s="462"/>
      <c r="DNQ755" s="462"/>
      <c r="DNR755" s="462"/>
      <c r="DNS755" s="462"/>
      <c r="DNT755" s="462"/>
      <c r="DNU755" s="462"/>
      <c r="DNV755" s="462"/>
      <c r="DNW755" s="462"/>
      <c r="DNX755" s="462"/>
      <c r="DNY755" s="462"/>
      <c r="DNZ755" s="462"/>
      <c r="DOA755" s="462"/>
      <c r="DOB755" s="462"/>
      <c r="DOC755" s="462"/>
      <c r="DOD755" s="462"/>
      <c r="DOE755" s="462"/>
      <c r="DOF755" s="462"/>
      <c r="DOG755" s="462"/>
      <c r="DOH755" s="462"/>
      <c r="DOI755" s="462"/>
      <c r="DOJ755" s="462"/>
      <c r="DOK755" s="462"/>
      <c r="DOL755" s="462"/>
      <c r="DOM755" s="462"/>
      <c r="DON755" s="462"/>
      <c r="DOO755" s="462"/>
      <c r="DOP755" s="462"/>
      <c r="DOQ755" s="462"/>
      <c r="DOR755" s="462"/>
      <c r="DOS755" s="462"/>
      <c r="DOT755" s="462"/>
      <c r="DOU755" s="462"/>
      <c r="DOV755" s="462"/>
      <c r="DOW755" s="462"/>
      <c r="DOX755" s="462"/>
      <c r="DOY755" s="462"/>
      <c r="DOZ755" s="462"/>
      <c r="DPA755" s="462"/>
      <c r="DPB755" s="462"/>
      <c r="DPC755" s="462"/>
      <c r="DPD755" s="462"/>
      <c r="DPE755" s="462"/>
      <c r="DPF755" s="462"/>
      <c r="DPG755" s="462"/>
      <c r="DPH755" s="462"/>
      <c r="DPI755" s="462"/>
      <c r="DPJ755" s="462"/>
      <c r="DPK755" s="462"/>
      <c r="DPL755" s="462"/>
      <c r="DPM755" s="462"/>
      <c r="DPN755" s="462"/>
      <c r="DPO755" s="462"/>
      <c r="DPP755" s="462"/>
      <c r="DPQ755" s="462"/>
      <c r="DPR755" s="462"/>
      <c r="DPS755" s="462"/>
      <c r="DPT755" s="462"/>
      <c r="DPU755" s="462"/>
      <c r="DPV755" s="462"/>
      <c r="DPW755" s="462"/>
      <c r="DPX755" s="462"/>
      <c r="DPY755" s="462"/>
      <c r="DPZ755" s="462"/>
      <c r="DQA755" s="462"/>
      <c r="DQB755" s="462"/>
      <c r="DQC755" s="462"/>
      <c r="DQD755" s="462"/>
      <c r="DQE755" s="462"/>
      <c r="DQF755" s="462"/>
      <c r="DQG755" s="462"/>
      <c r="DQH755" s="462"/>
      <c r="DQI755" s="462"/>
      <c r="DQJ755" s="462"/>
      <c r="DQK755" s="462"/>
      <c r="DQL755" s="462"/>
      <c r="DQM755" s="462"/>
      <c r="DQN755" s="462"/>
      <c r="DQO755" s="462"/>
      <c r="DQP755" s="462"/>
      <c r="DQQ755" s="462"/>
      <c r="DQR755" s="462"/>
      <c r="DQS755" s="462"/>
      <c r="DQT755" s="462"/>
      <c r="DQU755" s="462"/>
      <c r="DQV755" s="462"/>
      <c r="DQW755" s="462"/>
      <c r="DQX755" s="462"/>
      <c r="DQY755" s="462"/>
      <c r="DQZ755" s="462"/>
      <c r="DRA755" s="462"/>
      <c r="DRB755" s="462"/>
      <c r="DRC755" s="462"/>
      <c r="DRD755" s="462"/>
      <c r="DRE755" s="462"/>
      <c r="DRF755" s="462"/>
      <c r="DRG755" s="462"/>
      <c r="DRH755" s="462"/>
      <c r="DRI755" s="462"/>
      <c r="DRJ755" s="462"/>
      <c r="DRK755" s="462"/>
      <c r="DRL755" s="462"/>
      <c r="DRM755" s="462"/>
      <c r="DRN755" s="462"/>
      <c r="DRO755" s="462"/>
      <c r="DRP755" s="462"/>
      <c r="DRQ755" s="462"/>
      <c r="DRR755" s="462"/>
      <c r="DRS755" s="462"/>
      <c r="DRT755" s="462"/>
      <c r="DRU755" s="462"/>
      <c r="DRV755" s="462"/>
      <c r="DRW755" s="462"/>
      <c r="DRX755" s="462"/>
      <c r="DRY755" s="462"/>
      <c r="DRZ755" s="462"/>
      <c r="DSA755" s="462"/>
      <c r="DSB755" s="462"/>
      <c r="DSC755" s="462"/>
      <c r="DSD755" s="462"/>
      <c r="DSE755" s="462"/>
      <c r="DSF755" s="462"/>
      <c r="DSG755" s="462"/>
      <c r="DSH755" s="462"/>
      <c r="DSI755" s="462"/>
      <c r="DSJ755" s="462"/>
      <c r="DSK755" s="462"/>
      <c r="DSL755" s="462"/>
      <c r="DSM755" s="462"/>
      <c r="DSN755" s="462"/>
      <c r="DSO755" s="462"/>
      <c r="DSP755" s="462"/>
      <c r="DSQ755" s="462"/>
      <c r="DSR755" s="462"/>
      <c r="DSS755" s="462"/>
      <c r="DST755" s="462"/>
      <c r="DSU755" s="462"/>
      <c r="DSV755" s="462"/>
      <c r="DSW755" s="462"/>
      <c r="DSX755" s="462"/>
      <c r="DSY755" s="462"/>
      <c r="DSZ755" s="462"/>
      <c r="DTA755" s="462"/>
      <c r="DTB755" s="462"/>
      <c r="DTC755" s="462"/>
      <c r="DTD755" s="462"/>
      <c r="DTE755" s="462"/>
      <c r="DTF755" s="462"/>
      <c r="DTG755" s="462"/>
      <c r="DTH755" s="462"/>
      <c r="DTI755" s="462"/>
      <c r="DTJ755" s="462"/>
      <c r="DTK755" s="462"/>
      <c r="DTL755" s="462"/>
      <c r="DTM755" s="462"/>
      <c r="DTN755" s="462"/>
      <c r="DTO755" s="462"/>
      <c r="DTP755" s="462"/>
      <c r="DTQ755" s="462"/>
      <c r="DTR755" s="462"/>
      <c r="DTS755" s="462"/>
      <c r="DTT755" s="462"/>
      <c r="DTU755" s="462"/>
      <c r="DTV755" s="462"/>
      <c r="DTW755" s="462"/>
      <c r="DTX755" s="462"/>
      <c r="DTY755" s="462"/>
      <c r="DTZ755" s="462"/>
      <c r="DUA755" s="462"/>
      <c r="DUB755" s="462"/>
      <c r="DUC755" s="462"/>
      <c r="DUD755" s="462"/>
      <c r="DUE755" s="462"/>
      <c r="DUF755" s="462"/>
      <c r="DUG755" s="462"/>
      <c r="DUH755" s="462"/>
      <c r="DUI755" s="462"/>
      <c r="DUJ755" s="462"/>
      <c r="DUK755" s="462"/>
      <c r="DUL755" s="462"/>
      <c r="DUM755" s="462"/>
      <c r="DUN755" s="462"/>
      <c r="DUO755" s="462"/>
      <c r="DUP755" s="462"/>
      <c r="DUQ755" s="462"/>
      <c r="DUR755" s="462"/>
      <c r="DUS755" s="462"/>
      <c r="DUT755" s="462"/>
      <c r="DUU755" s="462"/>
      <c r="DUV755" s="462"/>
      <c r="DUW755" s="462"/>
      <c r="DUX755" s="462"/>
      <c r="DUY755" s="462"/>
      <c r="DUZ755" s="462"/>
      <c r="DVA755" s="462"/>
      <c r="DVB755" s="462"/>
      <c r="DVC755" s="462"/>
      <c r="DVD755" s="462"/>
      <c r="DVE755" s="462"/>
      <c r="DVF755" s="462"/>
      <c r="DVG755" s="462"/>
      <c r="DVH755" s="462"/>
      <c r="DVI755" s="462"/>
      <c r="DVJ755" s="462"/>
      <c r="DVK755" s="462"/>
      <c r="DVL755" s="462"/>
      <c r="DVM755" s="462"/>
      <c r="DVN755" s="462"/>
      <c r="DVO755" s="462"/>
      <c r="DVP755" s="462"/>
      <c r="DVQ755" s="462"/>
      <c r="DVR755" s="462"/>
      <c r="DVS755" s="462"/>
      <c r="DVT755" s="462"/>
      <c r="DVU755" s="462"/>
      <c r="DVV755" s="462"/>
      <c r="DVW755" s="462"/>
      <c r="DVX755" s="462"/>
      <c r="DVY755" s="462"/>
      <c r="DVZ755" s="462"/>
      <c r="DWA755" s="462"/>
      <c r="DWB755" s="462"/>
      <c r="DWC755" s="462"/>
      <c r="DWD755" s="462"/>
      <c r="DWE755" s="462"/>
      <c r="DWF755" s="462"/>
      <c r="DWG755" s="462"/>
      <c r="DWH755" s="462"/>
      <c r="DWI755" s="462"/>
      <c r="DWJ755" s="462"/>
      <c r="DWK755" s="462"/>
      <c r="DWL755" s="462"/>
      <c r="DWM755" s="462"/>
      <c r="DWN755" s="462"/>
      <c r="DWO755" s="462"/>
      <c r="DWP755" s="462"/>
      <c r="DWQ755" s="462"/>
      <c r="DWR755" s="462"/>
      <c r="DWS755" s="462"/>
      <c r="DWT755" s="462"/>
      <c r="DWU755" s="462"/>
      <c r="DWV755" s="462"/>
      <c r="DWW755" s="462"/>
      <c r="DWX755" s="462"/>
      <c r="DWY755" s="462"/>
      <c r="DWZ755" s="462"/>
      <c r="DXA755" s="462"/>
      <c r="DXB755" s="462"/>
      <c r="DXC755" s="462"/>
      <c r="DXD755" s="462"/>
      <c r="DXE755" s="462"/>
      <c r="DXF755" s="462"/>
      <c r="DXG755" s="462"/>
      <c r="DXH755" s="462"/>
      <c r="DXI755" s="462"/>
      <c r="DXJ755" s="462"/>
      <c r="DXK755" s="462"/>
      <c r="DXL755" s="462"/>
      <c r="DXM755" s="462"/>
      <c r="DXN755" s="462"/>
      <c r="DXO755" s="462"/>
      <c r="DXP755" s="462"/>
      <c r="DXQ755" s="462"/>
      <c r="DXR755" s="462"/>
      <c r="DXS755" s="462"/>
      <c r="DXT755" s="462"/>
      <c r="DXU755" s="462"/>
      <c r="DXV755" s="462"/>
      <c r="DXW755" s="462"/>
      <c r="DXX755" s="462"/>
      <c r="DXY755" s="462"/>
      <c r="DXZ755" s="462"/>
      <c r="DYA755" s="462"/>
      <c r="DYB755" s="462"/>
      <c r="DYC755" s="462"/>
      <c r="DYD755" s="462"/>
      <c r="DYE755" s="462"/>
      <c r="DYF755" s="462"/>
      <c r="DYG755" s="462"/>
      <c r="DYH755" s="462"/>
      <c r="DYI755" s="462"/>
      <c r="DYJ755" s="462"/>
      <c r="DYK755" s="462"/>
      <c r="DYL755" s="462"/>
      <c r="DYM755" s="462"/>
      <c r="DYN755" s="462"/>
      <c r="DYO755" s="462"/>
      <c r="DYP755" s="462"/>
      <c r="DYQ755" s="462"/>
      <c r="DYR755" s="462"/>
      <c r="DYS755" s="462"/>
      <c r="DYT755" s="462"/>
      <c r="DYU755" s="462"/>
      <c r="DYV755" s="462"/>
      <c r="DYW755" s="462"/>
      <c r="DYX755" s="462"/>
      <c r="DYY755" s="462"/>
      <c r="DYZ755" s="462"/>
      <c r="DZA755" s="462"/>
      <c r="DZB755" s="462"/>
      <c r="DZC755" s="462"/>
      <c r="DZD755" s="462"/>
      <c r="DZE755" s="462"/>
      <c r="DZF755" s="462"/>
      <c r="DZG755" s="462"/>
      <c r="DZH755" s="462"/>
      <c r="DZI755" s="462"/>
      <c r="DZJ755" s="462"/>
      <c r="DZK755" s="462"/>
      <c r="DZL755" s="462"/>
      <c r="DZM755" s="462"/>
      <c r="DZN755" s="462"/>
      <c r="DZO755" s="462"/>
      <c r="DZP755" s="462"/>
      <c r="DZQ755" s="462"/>
      <c r="DZR755" s="462"/>
      <c r="DZS755" s="462"/>
      <c r="DZT755" s="462"/>
      <c r="DZU755" s="462"/>
      <c r="DZV755" s="462"/>
      <c r="DZW755" s="462"/>
      <c r="DZX755" s="462"/>
      <c r="DZY755" s="462"/>
      <c r="DZZ755" s="462"/>
      <c r="EAA755" s="462"/>
      <c r="EAB755" s="462"/>
      <c r="EAC755" s="462"/>
      <c r="EAD755" s="462"/>
      <c r="EAE755" s="462"/>
      <c r="EAF755" s="462"/>
      <c r="EAG755" s="462"/>
      <c r="EAH755" s="462"/>
      <c r="EAI755" s="462"/>
      <c r="EAJ755" s="462"/>
      <c r="EAK755" s="462"/>
      <c r="EAL755" s="462"/>
      <c r="EAM755" s="462"/>
      <c r="EAN755" s="462"/>
      <c r="EAO755" s="462"/>
      <c r="EAP755" s="462"/>
      <c r="EAQ755" s="462"/>
      <c r="EAR755" s="462"/>
      <c r="EAS755" s="462"/>
      <c r="EAT755" s="462"/>
      <c r="EAU755" s="462"/>
      <c r="EAV755" s="462"/>
      <c r="EAW755" s="462"/>
      <c r="EAX755" s="462"/>
      <c r="EAY755" s="462"/>
      <c r="EAZ755" s="462"/>
      <c r="EBA755" s="462"/>
      <c r="EBB755" s="462"/>
      <c r="EBC755" s="462"/>
      <c r="EBD755" s="462"/>
      <c r="EBE755" s="462"/>
      <c r="EBF755" s="462"/>
      <c r="EBG755" s="462"/>
      <c r="EBH755" s="462"/>
      <c r="EBI755" s="462"/>
      <c r="EBJ755" s="462"/>
      <c r="EBK755" s="462"/>
      <c r="EBL755" s="462"/>
      <c r="EBM755" s="462"/>
      <c r="EBN755" s="462"/>
      <c r="EBO755" s="462"/>
      <c r="EBP755" s="462"/>
      <c r="EBQ755" s="462"/>
      <c r="EBR755" s="462"/>
      <c r="EBS755" s="462"/>
      <c r="EBT755" s="462"/>
      <c r="EBU755" s="462"/>
      <c r="EBV755" s="462"/>
      <c r="EBW755" s="462"/>
      <c r="EBX755" s="462"/>
      <c r="EBY755" s="462"/>
      <c r="EBZ755" s="462"/>
      <c r="ECA755" s="462"/>
      <c r="ECB755" s="462"/>
      <c r="ECC755" s="462"/>
      <c r="ECD755" s="462"/>
      <c r="ECE755" s="462"/>
      <c r="ECF755" s="462"/>
      <c r="ECG755" s="462"/>
      <c r="ECH755" s="462"/>
      <c r="ECI755" s="462"/>
      <c r="ECJ755" s="462"/>
      <c r="ECK755" s="462"/>
      <c r="ECL755" s="462"/>
      <c r="ECM755" s="462"/>
      <c r="ECN755" s="462"/>
      <c r="ECO755" s="462"/>
      <c r="ECP755" s="462"/>
      <c r="ECQ755" s="462"/>
      <c r="ECR755" s="462"/>
      <c r="ECS755" s="462"/>
      <c r="ECT755" s="462"/>
      <c r="ECU755" s="462"/>
      <c r="ECV755" s="462"/>
      <c r="ECW755" s="462"/>
      <c r="ECX755" s="462"/>
      <c r="ECY755" s="462"/>
      <c r="ECZ755" s="462"/>
      <c r="EDA755" s="462"/>
      <c r="EDB755" s="462"/>
      <c r="EDC755" s="462"/>
      <c r="EDD755" s="462"/>
      <c r="EDE755" s="462"/>
      <c r="EDF755" s="462"/>
      <c r="EDG755" s="462"/>
      <c r="EDH755" s="462"/>
      <c r="EDI755" s="462"/>
      <c r="EDJ755" s="462"/>
      <c r="EDK755" s="462"/>
      <c r="EDL755" s="462"/>
      <c r="EDM755" s="462"/>
      <c r="EDN755" s="462"/>
      <c r="EDO755" s="462"/>
      <c r="EDP755" s="462"/>
      <c r="EDQ755" s="462"/>
      <c r="EDR755" s="462"/>
      <c r="EDS755" s="462"/>
      <c r="EDT755" s="462"/>
      <c r="EDU755" s="462"/>
      <c r="EDV755" s="462"/>
      <c r="EDW755" s="462"/>
      <c r="EDX755" s="462"/>
      <c r="EDY755" s="462"/>
      <c r="EDZ755" s="462"/>
      <c r="EEA755" s="462"/>
      <c r="EEB755" s="462"/>
      <c r="EEC755" s="462"/>
      <c r="EED755" s="462"/>
      <c r="EEE755" s="462"/>
      <c r="EEF755" s="462"/>
      <c r="EEG755" s="462"/>
      <c r="EEH755" s="462"/>
      <c r="EEI755" s="462"/>
      <c r="EEJ755" s="462"/>
      <c r="EEK755" s="462"/>
      <c r="EEL755" s="462"/>
      <c r="EEM755" s="462"/>
      <c r="EEN755" s="462"/>
      <c r="EEO755" s="462"/>
      <c r="EEP755" s="462"/>
      <c r="EEQ755" s="462"/>
      <c r="EER755" s="462"/>
      <c r="EES755" s="462"/>
      <c r="EET755" s="462"/>
      <c r="EEU755" s="462"/>
      <c r="EEV755" s="462"/>
      <c r="EEW755" s="462"/>
      <c r="EEX755" s="462"/>
      <c r="EEY755" s="462"/>
      <c r="EEZ755" s="462"/>
      <c r="EFA755" s="462"/>
      <c r="EFB755" s="462"/>
      <c r="EFC755" s="462"/>
      <c r="EFD755" s="462"/>
      <c r="EFE755" s="462"/>
      <c r="EFF755" s="462"/>
      <c r="EFG755" s="462"/>
      <c r="EFH755" s="462"/>
      <c r="EFI755" s="462"/>
      <c r="EFJ755" s="462"/>
      <c r="EFK755" s="462"/>
      <c r="EFL755" s="462"/>
      <c r="EFM755" s="462"/>
      <c r="EFN755" s="462"/>
      <c r="EFO755" s="462"/>
      <c r="EFP755" s="462"/>
      <c r="EFQ755" s="462"/>
      <c r="EFR755" s="462"/>
      <c r="EFS755" s="462"/>
      <c r="EFT755" s="462"/>
      <c r="EFU755" s="462"/>
      <c r="EFV755" s="462"/>
      <c r="EFW755" s="462"/>
      <c r="EFX755" s="462"/>
      <c r="EFY755" s="462"/>
      <c r="EFZ755" s="462"/>
      <c r="EGA755" s="462"/>
      <c r="EGB755" s="462"/>
      <c r="EGC755" s="462"/>
      <c r="EGD755" s="462"/>
      <c r="EGE755" s="462"/>
      <c r="EGF755" s="462"/>
      <c r="EGG755" s="462"/>
      <c r="EGH755" s="462"/>
      <c r="EGI755" s="462"/>
      <c r="EGJ755" s="462"/>
      <c r="EGK755" s="462"/>
      <c r="EGL755" s="462"/>
      <c r="EGM755" s="462"/>
      <c r="EGN755" s="462"/>
      <c r="EGO755" s="462"/>
      <c r="EGP755" s="462"/>
      <c r="EGQ755" s="462"/>
      <c r="EGR755" s="462"/>
      <c r="EGS755" s="462"/>
      <c r="EGT755" s="462"/>
      <c r="EGU755" s="462"/>
      <c r="EGV755" s="462"/>
      <c r="EGW755" s="462"/>
      <c r="EGX755" s="462"/>
      <c r="EGY755" s="462"/>
      <c r="EGZ755" s="462"/>
      <c r="EHA755" s="462"/>
      <c r="EHB755" s="462"/>
      <c r="EHC755" s="462"/>
      <c r="EHD755" s="462"/>
      <c r="EHE755" s="462"/>
      <c r="EHF755" s="462"/>
      <c r="EHG755" s="462"/>
      <c r="EHH755" s="462"/>
      <c r="EHI755" s="462"/>
      <c r="EHJ755" s="462"/>
      <c r="EHK755" s="462"/>
      <c r="EHL755" s="462"/>
      <c r="EHM755" s="462"/>
      <c r="EHN755" s="462"/>
      <c r="EHO755" s="462"/>
      <c r="EHP755" s="462"/>
      <c r="EHQ755" s="462"/>
      <c r="EHR755" s="462"/>
      <c r="EHS755" s="462"/>
      <c r="EHT755" s="462"/>
      <c r="EHU755" s="462"/>
      <c r="EHV755" s="462"/>
      <c r="EHW755" s="462"/>
      <c r="EHX755" s="462"/>
      <c r="EHY755" s="462"/>
      <c r="EHZ755" s="462"/>
      <c r="EIA755" s="462"/>
      <c r="EIB755" s="462"/>
      <c r="EIC755" s="462"/>
      <c r="EID755" s="462"/>
      <c r="EIE755" s="462"/>
      <c r="EIF755" s="462"/>
      <c r="EIG755" s="462"/>
      <c r="EIH755" s="462"/>
      <c r="EII755" s="462"/>
      <c r="EIJ755" s="462"/>
      <c r="EIK755" s="462"/>
      <c r="EIL755" s="462"/>
      <c r="EIM755" s="462"/>
      <c r="EIN755" s="462"/>
      <c r="EIO755" s="462"/>
      <c r="EIP755" s="462"/>
      <c r="EIQ755" s="462"/>
      <c r="EIR755" s="462"/>
      <c r="EIS755" s="462"/>
      <c r="EIT755" s="462"/>
      <c r="EIU755" s="462"/>
      <c r="EIV755" s="462"/>
      <c r="EIW755" s="462"/>
      <c r="EIX755" s="462"/>
      <c r="EIY755" s="462"/>
      <c r="EIZ755" s="462"/>
      <c r="EJA755" s="462"/>
      <c r="EJB755" s="462"/>
      <c r="EJC755" s="462"/>
      <c r="EJD755" s="462"/>
      <c r="EJE755" s="462"/>
      <c r="EJF755" s="462"/>
      <c r="EJG755" s="462"/>
      <c r="EJH755" s="462"/>
      <c r="EJI755" s="462"/>
      <c r="EJJ755" s="462"/>
      <c r="EJK755" s="462"/>
      <c r="EJL755" s="462"/>
      <c r="EJM755" s="462"/>
      <c r="EJN755" s="462"/>
      <c r="EJO755" s="462"/>
      <c r="EJP755" s="462"/>
      <c r="EJQ755" s="462"/>
      <c r="EJR755" s="462"/>
      <c r="EJS755" s="462"/>
      <c r="EJT755" s="462"/>
      <c r="EJU755" s="462"/>
      <c r="EJV755" s="462"/>
      <c r="EJW755" s="462"/>
      <c r="EJX755" s="462"/>
      <c r="EJY755" s="462"/>
      <c r="EJZ755" s="462"/>
      <c r="EKA755" s="462"/>
      <c r="EKB755" s="462"/>
      <c r="EKC755" s="462"/>
      <c r="EKD755" s="462"/>
      <c r="EKE755" s="462"/>
      <c r="EKF755" s="462"/>
      <c r="EKG755" s="462"/>
      <c r="EKH755" s="462"/>
      <c r="EKI755" s="462"/>
      <c r="EKJ755" s="462"/>
      <c r="EKK755" s="462"/>
      <c r="EKL755" s="462"/>
      <c r="EKM755" s="462"/>
      <c r="EKN755" s="462"/>
      <c r="EKO755" s="462"/>
      <c r="EKP755" s="462"/>
      <c r="EKQ755" s="462"/>
      <c r="EKR755" s="462"/>
      <c r="EKS755" s="462"/>
      <c r="EKT755" s="462"/>
      <c r="EKU755" s="462"/>
      <c r="EKV755" s="462"/>
      <c r="EKW755" s="462"/>
      <c r="EKX755" s="462"/>
      <c r="EKY755" s="462"/>
      <c r="EKZ755" s="462"/>
      <c r="ELA755" s="462"/>
      <c r="ELB755" s="462"/>
      <c r="ELC755" s="462"/>
      <c r="ELD755" s="462"/>
      <c r="ELE755" s="462"/>
      <c r="ELF755" s="462"/>
      <c r="ELG755" s="462"/>
      <c r="ELH755" s="462"/>
      <c r="ELI755" s="462"/>
      <c r="ELJ755" s="462"/>
      <c r="ELK755" s="462"/>
      <c r="ELL755" s="462"/>
      <c r="ELM755" s="462"/>
      <c r="ELN755" s="462"/>
      <c r="ELO755" s="462"/>
      <c r="ELP755" s="462"/>
      <c r="ELQ755" s="462"/>
      <c r="ELR755" s="462"/>
      <c r="ELS755" s="462"/>
      <c r="ELT755" s="462"/>
      <c r="ELU755" s="462"/>
      <c r="ELV755" s="462"/>
      <c r="ELW755" s="462"/>
      <c r="ELX755" s="462"/>
      <c r="ELY755" s="462"/>
      <c r="ELZ755" s="462"/>
      <c r="EMA755" s="462"/>
      <c r="EMB755" s="462"/>
      <c r="EMC755" s="462"/>
      <c r="EMD755" s="462"/>
      <c r="EME755" s="462"/>
      <c r="EMF755" s="462"/>
      <c r="EMG755" s="462"/>
      <c r="EMH755" s="462"/>
      <c r="EMI755" s="462"/>
      <c r="EMJ755" s="462"/>
      <c r="EMK755" s="462"/>
      <c r="EML755" s="462"/>
      <c r="EMM755" s="462"/>
      <c r="EMN755" s="462"/>
      <c r="EMO755" s="462"/>
      <c r="EMP755" s="462"/>
      <c r="EMQ755" s="462"/>
      <c r="EMR755" s="462"/>
      <c r="EMS755" s="462"/>
      <c r="EMT755" s="462"/>
      <c r="EMU755" s="462"/>
      <c r="EMV755" s="462"/>
      <c r="EMW755" s="462"/>
      <c r="EMX755" s="462"/>
      <c r="EMY755" s="462"/>
      <c r="EMZ755" s="462"/>
      <c r="ENA755" s="462"/>
      <c r="ENB755" s="462"/>
      <c r="ENC755" s="462"/>
      <c r="END755" s="462"/>
      <c r="ENE755" s="462"/>
      <c r="ENF755" s="462"/>
      <c r="ENG755" s="462"/>
      <c r="ENH755" s="462"/>
      <c r="ENI755" s="462"/>
      <c r="ENJ755" s="462"/>
      <c r="ENK755" s="462"/>
      <c r="ENL755" s="462"/>
      <c r="ENM755" s="462"/>
      <c r="ENN755" s="462"/>
      <c r="ENO755" s="462"/>
      <c r="ENP755" s="462"/>
      <c r="ENQ755" s="462"/>
      <c r="ENR755" s="462"/>
      <c r="ENS755" s="462"/>
      <c r="ENT755" s="462"/>
      <c r="ENU755" s="462"/>
      <c r="ENV755" s="462"/>
      <c r="ENW755" s="462"/>
      <c r="ENX755" s="462"/>
      <c r="ENY755" s="462"/>
      <c r="ENZ755" s="462"/>
      <c r="EOA755" s="462"/>
      <c r="EOB755" s="462"/>
      <c r="EOC755" s="462"/>
      <c r="EOD755" s="462"/>
      <c r="EOE755" s="462"/>
      <c r="EOF755" s="462"/>
      <c r="EOG755" s="462"/>
      <c r="EOH755" s="462"/>
      <c r="EOI755" s="462"/>
      <c r="EOJ755" s="462"/>
      <c r="EOK755" s="462"/>
      <c r="EOL755" s="462"/>
      <c r="EOM755" s="462"/>
      <c r="EON755" s="462"/>
      <c r="EOO755" s="462"/>
      <c r="EOP755" s="462"/>
      <c r="EOQ755" s="462"/>
      <c r="EOR755" s="462"/>
      <c r="EOS755" s="462"/>
      <c r="EOT755" s="462"/>
      <c r="EOU755" s="462"/>
      <c r="EOV755" s="462"/>
      <c r="EOW755" s="462"/>
      <c r="EOX755" s="462"/>
      <c r="EOY755" s="462"/>
      <c r="EOZ755" s="462"/>
      <c r="EPA755" s="462"/>
      <c r="EPB755" s="462"/>
      <c r="EPC755" s="462"/>
      <c r="EPD755" s="462"/>
      <c r="EPE755" s="462"/>
      <c r="EPF755" s="462"/>
      <c r="EPG755" s="462"/>
      <c r="EPH755" s="462"/>
      <c r="EPI755" s="462"/>
      <c r="EPJ755" s="462"/>
      <c r="EPK755" s="462"/>
      <c r="EPL755" s="462"/>
      <c r="EPM755" s="462"/>
      <c r="EPN755" s="462"/>
      <c r="EPO755" s="462"/>
      <c r="EPP755" s="462"/>
      <c r="EPQ755" s="462"/>
      <c r="EPR755" s="462"/>
      <c r="EPS755" s="462"/>
      <c r="EPT755" s="462"/>
      <c r="EPU755" s="462"/>
      <c r="EPV755" s="462"/>
      <c r="EPW755" s="462"/>
      <c r="EPX755" s="462"/>
      <c r="EPY755" s="462"/>
      <c r="EPZ755" s="462"/>
      <c r="EQA755" s="462"/>
      <c r="EQB755" s="462"/>
      <c r="EQC755" s="462"/>
      <c r="EQD755" s="462"/>
      <c r="EQE755" s="462"/>
      <c r="EQF755" s="462"/>
      <c r="EQG755" s="462"/>
      <c r="EQH755" s="462"/>
      <c r="EQI755" s="462"/>
      <c r="EQJ755" s="462"/>
      <c r="EQK755" s="462"/>
      <c r="EQL755" s="462"/>
      <c r="EQM755" s="462"/>
      <c r="EQN755" s="462"/>
      <c r="EQO755" s="462"/>
      <c r="EQP755" s="462"/>
      <c r="EQQ755" s="462"/>
      <c r="EQR755" s="462"/>
      <c r="EQS755" s="462"/>
      <c r="EQT755" s="462"/>
      <c r="EQU755" s="462"/>
      <c r="EQV755" s="462"/>
      <c r="EQW755" s="462"/>
      <c r="EQX755" s="462"/>
      <c r="EQY755" s="462"/>
      <c r="EQZ755" s="462"/>
      <c r="ERA755" s="462"/>
      <c r="ERB755" s="462"/>
      <c r="ERC755" s="462"/>
      <c r="ERD755" s="462"/>
      <c r="ERE755" s="462"/>
      <c r="ERF755" s="462"/>
      <c r="ERG755" s="462"/>
      <c r="ERH755" s="462"/>
      <c r="ERI755" s="462"/>
      <c r="ERJ755" s="462"/>
      <c r="ERK755" s="462"/>
      <c r="ERL755" s="462"/>
      <c r="ERM755" s="462"/>
      <c r="ERN755" s="462"/>
      <c r="ERO755" s="462"/>
      <c r="ERP755" s="462"/>
      <c r="ERQ755" s="462"/>
      <c r="ERR755" s="462"/>
      <c r="ERS755" s="462"/>
      <c r="ERT755" s="462"/>
      <c r="ERU755" s="462"/>
      <c r="ERV755" s="462"/>
      <c r="ERW755" s="462"/>
      <c r="ERX755" s="462"/>
      <c r="ERY755" s="462"/>
      <c r="ERZ755" s="462"/>
      <c r="ESA755" s="462"/>
      <c r="ESB755" s="462"/>
      <c r="ESC755" s="462"/>
      <c r="ESD755" s="462"/>
      <c r="ESE755" s="462"/>
      <c r="ESF755" s="462"/>
      <c r="ESG755" s="462"/>
      <c r="ESH755" s="462"/>
      <c r="ESI755" s="462"/>
      <c r="ESJ755" s="462"/>
      <c r="ESK755" s="462"/>
      <c r="ESL755" s="462"/>
      <c r="ESM755" s="462"/>
      <c r="ESN755" s="462"/>
      <c r="ESO755" s="462"/>
      <c r="ESP755" s="462"/>
      <c r="ESQ755" s="462"/>
      <c r="ESR755" s="462"/>
      <c r="ESS755" s="462"/>
      <c r="EST755" s="462"/>
      <c r="ESU755" s="462"/>
      <c r="ESV755" s="462"/>
      <c r="ESW755" s="462"/>
      <c r="ESX755" s="462"/>
      <c r="ESY755" s="462"/>
      <c r="ESZ755" s="462"/>
      <c r="ETA755" s="462"/>
      <c r="ETB755" s="462"/>
      <c r="ETC755" s="462"/>
      <c r="ETD755" s="462"/>
      <c r="ETE755" s="462"/>
      <c r="ETF755" s="462"/>
      <c r="ETG755" s="462"/>
      <c r="ETH755" s="462"/>
      <c r="ETI755" s="462"/>
      <c r="ETJ755" s="462"/>
      <c r="ETK755" s="462"/>
      <c r="ETL755" s="462"/>
      <c r="ETM755" s="462"/>
      <c r="ETN755" s="462"/>
      <c r="ETO755" s="462"/>
      <c r="ETP755" s="462"/>
      <c r="ETQ755" s="462"/>
      <c r="ETR755" s="462"/>
      <c r="ETS755" s="462"/>
      <c r="ETT755" s="462"/>
      <c r="ETU755" s="462"/>
      <c r="ETV755" s="462"/>
      <c r="ETW755" s="462"/>
      <c r="ETX755" s="462"/>
      <c r="ETY755" s="462"/>
      <c r="ETZ755" s="462"/>
      <c r="EUA755" s="462"/>
      <c r="EUB755" s="462"/>
      <c r="EUC755" s="462"/>
      <c r="EUD755" s="462"/>
      <c r="EUE755" s="462"/>
      <c r="EUF755" s="462"/>
      <c r="EUG755" s="462"/>
      <c r="EUH755" s="462"/>
      <c r="EUI755" s="462"/>
      <c r="EUJ755" s="462"/>
      <c r="EUK755" s="462"/>
      <c r="EUL755" s="462"/>
      <c r="EUM755" s="462"/>
      <c r="EUN755" s="462"/>
      <c r="EUO755" s="462"/>
      <c r="EUP755" s="462"/>
      <c r="EUQ755" s="462"/>
      <c r="EUR755" s="462"/>
      <c r="EUS755" s="462"/>
      <c r="EUT755" s="462"/>
      <c r="EUU755" s="462"/>
      <c r="EUV755" s="462"/>
      <c r="EUW755" s="462"/>
      <c r="EUX755" s="462"/>
      <c r="EUY755" s="462"/>
      <c r="EUZ755" s="462"/>
      <c r="EVA755" s="462"/>
      <c r="EVB755" s="462"/>
      <c r="EVC755" s="462"/>
      <c r="EVD755" s="462"/>
      <c r="EVE755" s="462"/>
      <c r="EVF755" s="462"/>
      <c r="EVG755" s="462"/>
      <c r="EVH755" s="462"/>
      <c r="EVI755" s="462"/>
      <c r="EVJ755" s="462"/>
      <c r="EVK755" s="462"/>
      <c r="EVL755" s="462"/>
      <c r="EVM755" s="462"/>
      <c r="EVN755" s="462"/>
      <c r="EVO755" s="462"/>
      <c r="EVP755" s="462"/>
      <c r="EVQ755" s="462"/>
      <c r="EVR755" s="462"/>
      <c r="EVS755" s="462"/>
      <c r="EVT755" s="462"/>
      <c r="EVU755" s="462"/>
      <c r="EVV755" s="462"/>
      <c r="EVW755" s="462"/>
      <c r="EVX755" s="462"/>
      <c r="EVY755" s="462"/>
      <c r="EVZ755" s="462"/>
      <c r="EWA755" s="462"/>
      <c r="EWB755" s="462"/>
      <c r="EWC755" s="462"/>
      <c r="EWD755" s="462"/>
      <c r="EWE755" s="462"/>
      <c r="EWF755" s="462"/>
      <c r="EWG755" s="462"/>
      <c r="EWH755" s="462"/>
      <c r="EWI755" s="462"/>
      <c r="EWJ755" s="462"/>
      <c r="EWK755" s="462"/>
      <c r="EWL755" s="462"/>
      <c r="EWM755" s="462"/>
      <c r="EWN755" s="462"/>
      <c r="EWO755" s="462"/>
      <c r="EWP755" s="462"/>
      <c r="EWQ755" s="462"/>
      <c r="EWR755" s="462"/>
      <c r="EWS755" s="462"/>
      <c r="EWT755" s="462"/>
      <c r="EWU755" s="462"/>
      <c r="EWV755" s="462"/>
      <c r="EWW755" s="462"/>
      <c r="EWX755" s="462"/>
      <c r="EWY755" s="462"/>
      <c r="EWZ755" s="462"/>
      <c r="EXA755" s="462"/>
      <c r="EXB755" s="462"/>
      <c r="EXC755" s="462"/>
      <c r="EXD755" s="462"/>
      <c r="EXE755" s="462"/>
      <c r="EXF755" s="462"/>
      <c r="EXG755" s="462"/>
      <c r="EXH755" s="462"/>
      <c r="EXI755" s="462"/>
      <c r="EXJ755" s="462"/>
      <c r="EXK755" s="462"/>
      <c r="EXL755" s="462"/>
      <c r="EXM755" s="462"/>
      <c r="EXN755" s="462"/>
      <c r="EXO755" s="462"/>
      <c r="EXP755" s="462"/>
      <c r="EXQ755" s="462"/>
      <c r="EXR755" s="462"/>
      <c r="EXS755" s="462"/>
      <c r="EXT755" s="462"/>
      <c r="EXU755" s="462"/>
      <c r="EXV755" s="462"/>
      <c r="EXW755" s="462"/>
      <c r="EXX755" s="462"/>
      <c r="EXY755" s="462"/>
      <c r="EXZ755" s="462"/>
      <c r="EYA755" s="462"/>
      <c r="EYB755" s="462"/>
      <c r="EYC755" s="462"/>
      <c r="EYD755" s="462"/>
      <c r="EYE755" s="462"/>
      <c r="EYF755" s="462"/>
      <c r="EYG755" s="462"/>
      <c r="EYH755" s="462"/>
      <c r="EYI755" s="462"/>
      <c r="EYJ755" s="462"/>
      <c r="EYK755" s="462"/>
      <c r="EYL755" s="462"/>
      <c r="EYM755" s="462"/>
      <c r="EYN755" s="462"/>
      <c r="EYO755" s="462"/>
      <c r="EYP755" s="462"/>
      <c r="EYQ755" s="462"/>
      <c r="EYR755" s="462"/>
      <c r="EYS755" s="462"/>
      <c r="EYT755" s="462"/>
      <c r="EYU755" s="462"/>
      <c r="EYV755" s="462"/>
      <c r="EYW755" s="462"/>
      <c r="EYX755" s="462"/>
      <c r="EYY755" s="462"/>
      <c r="EYZ755" s="462"/>
      <c r="EZA755" s="462"/>
      <c r="EZB755" s="462"/>
      <c r="EZC755" s="462"/>
      <c r="EZD755" s="462"/>
      <c r="EZE755" s="462"/>
      <c r="EZF755" s="462"/>
      <c r="EZG755" s="462"/>
      <c r="EZH755" s="462"/>
      <c r="EZI755" s="462"/>
      <c r="EZJ755" s="462"/>
      <c r="EZK755" s="462"/>
      <c r="EZL755" s="462"/>
      <c r="EZM755" s="462"/>
      <c r="EZN755" s="462"/>
      <c r="EZO755" s="462"/>
      <c r="EZP755" s="462"/>
      <c r="EZQ755" s="462"/>
      <c r="EZR755" s="462"/>
      <c r="EZS755" s="462"/>
      <c r="EZT755" s="462"/>
      <c r="EZU755" s="462"/>
      <c r="EZV755" s="462"/>
      <c r="EZW755" s="462"/>
      <c r="EZX755" s="462"/>
      <c r="EZY755" s="462"/>
      <c r="EZZ755" s="462"/>
      <c r="FAA755" s="462"/>
      <c r="FAB755" s="462"/>
      <c r="FAC755" s="462"/>
      <c r="FAD755" s="462"/>
      <c r="FAE755" s="462"/>
      <c r="FAF755" s="462"/>
      <c r="FAG755" s="462"/>
      <c r="FAH755" s="462"/>
      <c r="FAI755" s="462"/>
      <c r="FAJ755" s="462"/>
      <c r="FAK755" s="462"/>
      <c r="FAL755" s="462"/>
      <c r="FAM755" s="462"/>
      <c r="FAN755" s="462"/>
      <c r="FAO755" s="462"/>
      <c r="FAP755" s="462"/>
      <c r="FAQ755" s="462"/>
      <c r="FAR755" s="462"/>
      <c r="FAS755" s="462"/>
      <c r="FAT755" s="462"/>
      <c r="FAU755" s="462"/>
      <c r="FAV755" s="462"/>
      <c r="FAW755" s="462"/>
      <c r="FAX755" s="462"/>
      <c r="FAY755" s="462"/>
      <c r="FAZ755" s="462"/>
      <c r="FBA755" s="462"/>
      <c r="FBB755" s="462"/>
      <c r="FBC755" s="462"/>
      <c r="FBD755" s="462"/>
      <c r="FBE755" s="462"/>
      <c r="FBF755" s="462"/>
      <c r="FBG755" s="462"/>
      <c r="FBH755" s="462"/>
      <c r="FBI755" s="462"/>
      <c r="FBJ755" s="462"/>
      <c r="FBK755" s="462"/>
      <c r="FBL755" s="462"/>
      <c r="FBM755" s="462"/>
      <c r="FBN755" s="462"/>
      <c r="FBO755" s="462"/>
      <c r="FBP755" s="462"/>
      <c r="FBQ755" s="462"/>
      <c r="FBR755" s="462"/>
      <c r="FBS755" s="462"/>
      <c r="FBT755" s="462"/>
      <c r="FBU755" s="462"/>
      <c r="FBV755" s="462"/>
      <c r="FBW755" s="462"/>
      <c r="FBX755" s="462"/>
      <c r="FBY755" s="462"/>
      <c r="FBZ755" s="462"/>
      <c r="FCA755" s="462"/>
      <c r="FCB755" s="462"/>
      <c r="FCC755" s="462"/>
      <c r="FCD755" s="462"/>
      <c r="FCE755" s="462"/>
      <c r="FCF755" s="462"/>
      <c r="FCG755" s="462"/>
      <c r="FCH755" s="462"/>
      <c r="FCI755" s="462"/>
      <c r="FCJ755" s="462"/>
      <c r="FCK755" s="462"/>
      <c r="FCL755" s="462"/>
      <c r="FCM755" s="462"/>
      <c r="FCN755" s="462"/>
      <c r="FCO755" s="462"/>
      <c r="FCP755" s="462"/>
      <c r="FCQ755" s="462"/>
      <c r="FCR755" s="462"/>
      <c r="FCS755" s="462"/>
      <c r="FCT755" s="462"/>
      <c r="FCU755" s="462"/>
      <c r="FCV755" s="462"/>
      <c r="FCW755" s="462"/>
      <c r="FCX755" s="462"/>
      <c r="FCY755" s="462"/>
      <c r="FCZ755" s="462"/>
      <c r="FDA755" s="462"/>
      <c r="FDB755" s="462"/>
      <c r="FDC755" s="462"/>
      <c r="FDD755" s="462"/>
      <c r="FDE755" s="462"/>
      <c r="FDF755" s="462"/>
      <c r="FDG755" s="462"/>
      <c r="FDH755" s="462"/>
      <c r="FDI755" s="462"/>
      <c r="FDJ755" s="462"/>
      <c r="FDK755" s="462"/>
      <c r="FDL755" s="462"/>
      <c r="FDM755" s="462"/>
      <c r="FDN755" s="462"/>
      <c r="FDO755" s="462"/>
      <c r="FDP755" s="462"/>
      <c r="FDQ755" s="462"/>
      <c r="FDR755" s="462"/>
      <c r="FDS755" s="462"/>
      <c r="FDT755" s="462"/>
      <c r="FDU755" s="462"/>
      <c r="FDV755" s="462"/>
      <c r="FDW755" s="462"/>
      <c r="FDX755" s="462"/>
      <c r="FDY755" s="462"/>
      <c r="FDZ755" s="462"/>
      <c r="FEA755" s="462"/>
      <c r="FEB755" s="462"/>
      <c r="FEC755" s="462"/>
      <c r="FED755" s="462"/>
      <c r="FEE755" s="462"/>
      <c r="FEF755" s="462"/>
      <c r="FEG755" s="462"/>
      <c r="FEH755" s="462"/>
      <c r="FEI755" s="462"/>
      <c r="FEJ755" s="462"/>
      <c r="FEK755" s="462"/>
      <c r="FEL755" s="462"/>
      <c r="FEM755" s="462"/>
      <c r="FEN755" s="462"/>
      <c r="FEO755" s="462"/>
      <c r="FEP755" s="462"/>
      <c r="FEQ755" s="462"/>
      <c r="FER755" s="462"/>
      <c r="FES755" s="462"/>
      <c r="FET755" s="462"/>
      <c r="FEU755" s="462"/>
      <c r="FEV755" s="462"/>
      <c r="FEW755" s="462"/>
      <c r="FEX755" s="462"/>
      <c r="FEY755" s="462"/>
      <c r="FEZ755" s="462"/>
      <c r="FFA755" s="462"/>
      <c r="FFB755" s="462"/>
      <c r="FFC755" s="462"/>
      <c r="FFD755" s="462"/>
      <c r="FFE755" s="462"/>
      <c r="FFF755" s="462"/>
      <c r="FFG755" s="462"/>
      <c r="FFH755" s="462"/>
      <c r="FFI755" s="462"/>
      <c r="FFJ755" s="462"/>
      <c r="FFK755" s="462"/>
      <c r="FFL755" s="462"/>
      <c r="FFM755" s="462"/>
      <c r="FFN755" s="462"/>
      <c r="FFO755" s="462"/>
      <c r="FFP755" s="462"/>
      <c r="FFQ755" s="462"/>
      <c r="FFR755" s="462"/>
      <c r="FFS755" s="462"/>
      <c r="FFT755" s="462"/>
      <c r="FFU755" s="462"/>
      <c r="FFV755" s="462"/>
      <c r="FFW755" s="462"/>
      <c r="FFX755" s="462"/>
      <c r="FFY755" s="462"/>
      <c r="FFZ755" s="462"/>
      <c r="FGA755" s="462"/>
      <c r="FGB755" s="462"/>
      <c r="FGC755" s="462"/>
      <c r="FGD755" s="462"/>
      <c r="FGE755" s="462"/>
      <c r="FGF755" s="462"/>
      <c r="FGG755" s="462"/>
      <c r="FGH755" s="462"/>
      <c r="FGI755" s="462"/>
      <c r="FGJ755" s="462"/>
      <c r="FGK755" s="462"/>
      <c r="FGL755" s="462"/>
      <c r="FGM755" s="462"/>
      <c r="FGN755" s="462"/>
      <c r="FGO755" s="462"/>
      <c r="FGP755" s="462"/>
      <c r="FGQ755" s="462"/>
      <c r="FGR755" s="462"/>
      <c r="FGS755" s="462"/>
      <c r="FGT755" s="462"/>
      <c r="FGU755" s="462"/>
      <c r="FGV755" s="462"/>
      <c r="FGW755" s="462"/>
      <c r="FGX755" s="462"/>
      <c r="FGY755" s="462"/>
      <c r="FGZ755" s="462"/>
      <c r="FHA755" s="462"/>
      <c r="FHB755" s="462"/>
      <c r="FHC755" s="462"/>
      <c r="FHD755" s="462"/>
      <c r="FHE755" s="462"/>
      <c r="FHF755" s="462"/>
      <c r="FHG755" s="462"/>
      <c r="FHH755" s="462"/>
      <c r="FHI755" s="462"/>
      <c r="FHJ755" s="462"/>
      <c r="FHK755" s="462"/>
      <c r="FHL755" s="462"/>
      <c r="FHM755" s="462"/>
      <c r="FHN755" s="462"/>
      <c r="FHO755" s="462"/>
      <c r="FHP755" s="462"/>
      <c r="FHQ755" s="462"/>
      <c r="FHR755" s="462"/>
      <c r="FHS755" s="462"/>
      <c r="FHT755" s="462"/>
      <c r="FHU755" s="462"/>
      <c r="FHV755" s="462"/>
      <c r="FHW755" s="462"/>
      <c r="FHX755" s="462"/>
      <c r="FHY755" s="462"/>
      <c r="FHZ755" s="462"/>
      <c r="FIA755" s="462"/>
      <c r="FIB755" s="462"/>
      <c r="FIC755" s="462"/>
      <c r="FID755" s="462"/>
      <c r="FIE755" s="462"/>
      <c r="FIF755" s="462"/>
      <c r="FIG755" s="462"/>
      <c r="FIH755" s="462"/>
      <c r="FII755" s="462"/>
      <c r="FIJ755" s="462"/>
      <c r="FIK755" s="462"/>
      <c r="FIL755" s="462"/>
      <c r="FIM755" s="462"/>
      <c r="FIN755" s="462"/>
      <c r="FIO755" s="462"/>
      <c r="FIP755" s="462"/>
      <c r="FIQ755" s="462"/>
      <c r="FIR755" s="462"/>
      <c r="FIS755" s="462"/>
      <c r="FIT755" s="462"/>
      <c r="FIU755" s="462"/>
      <c r="FIV755" s="462"/>
      <c r="FIW755" s="462"/>
      <c r="FIX755" s="462"/>
      <c r="FIY755" s="462"/>
      <c r="FIZ755" s="462"/>
      <c r="FJA755" s="462"/>
      <c r="FJB755" s="462"/>
      <c r="FJC755" s="462"/>
      <c r="FJD755" s="462"/>
      <c r="FJE755" s="462"/>
      <c r="FJF755" s="462"/>
      <c r="FJG755" s="462"/>
      <c r="FJH755" s="462"/>
      <c r="FJI755" s="462"/>
      <c r="FJJ755" s="462"/>
      <c r="FJK755" s="462"/>
      <c r="FJL755" s="462"/>
      <c r="FJM755" s="462"/>
      <c r="FJN755" s="462"/>
      <c r="FJO755" s="462"/>
      <c r="FJP755" s="462"/>
      <c r="FJQ755" s="462"/>
      <c r="FJR755" s="462"/>
      <c r="FJS755" s="462"/>
      <c r="FJT755" s="462"/>
      <c r="FJU755" s="462"/>
      <c r="FJV755" s="462"/>
      <c r="FJW755" s="462"/>
      <c r="FJX755" s="462"/>
      <c r="FJY755" s="462"/>
      <c r="FJZ755" s="462"/>
      <c r="FKA755" s="462"/>
      <c r="FKB755" s="462"/>
      <c r="FKC755" s="462"/>
      <c r="FKD755" s="462"/>
      <c r="FKE755" s="462"/>
      <c r="FKF755" s="462"/>
      <c r="FKG755" s="462"/>
      <c r="FKH755" s="462"/>
      <c r="FKI755" s="462"/>
      <c r="FKJ755" s="462"/>
      <c r="FKK755" s="462"/>
      <c r="FKL755" s="462"/>
      <c r="FKM755" s="462"/>
      <c r="FKN755" s="462"/>
      <c r="FKO755" s="462"/>
      <c r="FKP755" s="462"/>
      <c r="FKQ755" s="462"/>
      <c r="FKR755" s="462"/>
      <c r="FKS755" s="462"/>
      <c r="FKT755" s="462"/>
      <c r="FKU755" s="462"/>
      <c r="FKV755" s="462"/>
      <c r="FKW755" s="462"/>
      <c r="FKX755" s="462"/>
      <c r="FKY755" s="462"/>
      <c r="FKZ755" s="462"/>
      <c r="FLA755" s="462"/>
      <c r="FLB755" s="462"/>
      <c r="FLC755" s="462"/>
      <c r="FLD755" s="462"/>
      <c r="FLE755" s="462"/>
      <c r="FLF755" s="462"/>
      <c r="FLG755" s="462"/>
      <c r="FLH755" s="462"/>
      <c r="FLI755" s="462"/>
      <c r="FLJ755" s="462"/>
      <c r="FLK755" s="462"/>
      <c r="FLL755" s="462"/>
      <c r="FLM755" s="462"/>
      <c r="FLN755" s="462"/>
      <c r="FLO755" s="462"/>
      <c r="FLP755" s="462"/>
      <c r="FLQ755" s="462"/>
      <c r="FLR755" s="462"/>
      <c r="FLS755" s="462"/>
      <c r="FLT755" s="462"/>
      <c r="FLU755" s="462"/>
      <c r="FLV755" s="462"/>
      <c r="FLW755" s="462"/>
      <c r="FLX755" s="462"/>
      <c r="FLY755" s="462"/>
      <c r="FLZ755" s="462"/>
      <c r="FMA755" s="462"/>
      <c r="FMB755" s="462"/>
      <c r="FMC755" s="462"/>
      <c r="FMD755" s="462"/>
      <c r="FME755" s="462"/>
      <c r="FMF755" s="462"/>
      <c r="FMG755" s="462"/>
      <c r="FMH755" s="462"/>
      <c r="FMI755" s="462"/>
      <c r="FMJ755" s="462"/>
      <c r="FMK755" s="462"/>
      <c r="FML755" s="462"/>
      <c r="FMM755" s="462"/>
      <c r="FMN755" s="462"/>
      <c r="FMO755" s="462"/>
      <c r="FMP755" s="462"/>
      <c r="FMQ755" s="462"/>
      <c r="FMR755" s="462"/>
      <c r="FMS755" s="462"/>
      <c r="FMT755" s="462"/>
      <c r="FMU755" s="462"/>
      <c r="FMV755" s="462"/>
      <c r="FMW755" s="462"/>
      <c r="FMX755" s="462"/>
      <c r="FMY755" s="462"/>
      <c r="FMZ755" s="462"/>
      <c r="FNA755" s="462"/>
      <c r="FNB755" s="462"/>
      <c r="FNC755" s="462"/>
      <c r="FND755" s="462"/>
      <c r="FNE755" s="462"/>
      <c r="FNF755" s="462"/>
      <c r="FNG755" s="462"/>
      <c r="FNH755" s="462"/>
      <c r="FNI755" s="462"/>
      <c r="FNJ755" s="462"/>
      <c r="FNK755" s="462"/>
      <c r="FNL755" s="462"/>
      <c r="FNM755" s="462"/>
      <c r="FNN755" s="462"/>
      <c r="FNO755" s="462"/>
      <c r="FNP755" s="462"/>
      <c r="FNQ755" s="462"/>
      <c r="FNR755" s="462"/>
      <c r="FNS755" s="462"/>
      <c r="FNT755" s="462"/>
      <c r="FNU755" s="462"/>
      <c r="FNV755" s="462"/>
      <c r="FNW755" s="462"/>
      <c r="FNX755" s="462"/>
      <c r="FNY755" s="462"/>
      <c r="FNZ755" s="462"/>
      <c r="FOA755" s="462"/>
      <c r="FOB755" s="462"/>
      <c r="FOC755" s="462"/>
      <c r="FOD755" s="462"/>
      <c r="FOE755" s="462"/>
      <c r="FOF755" s="462"/>
      <c r="FOG755" s="462"/>
      <c r="FOH755" s="462"/>
      <c r="FOI755" s="462"/>
      <c r="FOJ755" s="462"/>
      <c r="FOK755" s="462"/>
      <c r="FOL755" s="462"/>
      <c r="FOM755" s="462"/>
      <c r="FON755" s="462"/>
      <c r="FOO755" s="462"/>
      <c r="FOP755" s="462"/>
      <c r="FOQ755" s="462"/>
      <c r="FOR755" s="462"/>
      <c r="FOS755" s="462"/>
      <c r="FOT755" s="462"/>
      <c r="FOU755" s="462"/>
      <c r="FOV755" s="462"/>
      <c r="FOW755" s="462"/>
      <c r="FOX755" s="462"/>
      <c r="FOY755" s="462"/>
      <c r="FOZ755" s="462"/>
      <c r="FPA755" s="462"/>
      <c r="FPB755" s="462"/>
      <c r="FPC755" s="462"/>
      <c r="FPD755" s="462"/>
      <c r="FPE755" s="462"/>
      <c r="FPF755" s="462"/>
      <c r="FPG755" s="462"/>
      <c r="FPH755" s="462"/>
      <c r="FPI755" s="462"/>
      <c r="FPJ755" s="462"/>
      <c r="FPK755" s="462"/>
      <c r="FPL755" s="462"/>
      <c r="FPM755" s="462"/>
      <c r="FPN755" s="462"/>
      <c r="FPO755" s="462"/>
      <c r="FPP755" s="462"/>
      <c r="FPQ755" s="462"/>
      <c r="FPR755" s="462"/>
      <c r="FPS755" s="462"/>
      <c r="FPT755" s="462"/>
      <c r="FPU755" s="462"/>
      <c r="FPV755" s="462"/>
      <c r="FPW755" s="462"/>
      <c r="FPX755" s="462"/>
      <c r="FPY755" s="462"/>
      <c r="FPZ755" s="462"/>
      <c r="FQA755" s="462"/>
      <c r="FQB755" s="462"/>
      <c r="FQC755" s="462"/>
      <c r="FQD755" s="462"/>
      <c r="FQE755" s="462"/>
      <c r="FQF755" s="462"/>
      <c r="FQG755" s="462"/>
      <c r="FQH755" s="462"/>
      <c r="FQI755" s="462"/>
      <c r="FQJ755" s="462"/>
      <c r="FQK755" s="462"/>
      <c r="FQL755" s="462"/>
      <c r="FQM755" s="462"/>
      <c r="FQN755" s="462"/>
      <c r="FQO755" s="462"/>
      <c r="FQP755" s="462"/>
      <c r="FQQ755" s="462"/>
      <c r="FQR755" s="462"/>
      <c r="FQS755" s="462"/>
      <c r="FQT755" s="462"/>
      <c r="FQU755" s="462"/>
      <c r="FQV755" s="462"/>
      <c r="FQW755" s="462"/>
      <c r="FQX755" s="462"/>
      <c r="FQY755" s="462"/>
      <c r="FQZ755" s="462"/>
      <c r="FRA755" s="462"/>
      <c r="FRB755" s="462"/>
      <c r="FRC755" s="462"/>
      <c r="FRD755" s="462"/>
      <c r="FRE755" s="462"/>
      <c r="FRF755" s="462"/>
      <c r="FRG755" s="462"/>
      <c r="FRH755" s="462"/>
      <c r="FRI755" s="462"/>
      <c r="FRJ755" s="462"/>
      <c r="FRK755" s="462"/>
      <c r="FRL755" s="462"/>
      <c r="FRM755" s="462"/>
      <c r="FRN755" s="462"/>
      <c r="FRO755" s="462"/>
      <c r="FRP755" s="462"/>
      <c r="FRQ755" s="462"/>
      <c r="FRR755" s="462"/>
      <c r="FRS755" s="462"/>
      <c r="FRT755" s="462"/>
      <c r="FRU755" s="462"/>
      <c r="FRV755" s="462"/>
      <c r="FRW755" s="462"/>
      <c r="FRX755" s="462"/>
      <c r="FRY755" s="462"/>
      <c r="FRZ755" s="462"/>
      <c r="FSA755" s="462"/>
      <c r="FSB755" s="462"/>
      <c r="FSC755" s="462"/>
      <c r="FSD755" s="462"/>
      <c r="FSE755" s="462"/>
      <c r="FSF755" s="462"/>
      <c r="FSG755" s="462"/>
      <c r="FSH755" s="462"/>
      <c r="FSI755" s="462"/>
      <c r="FSJ755" s="462"/>
      <c r="FSK755" s="462"/>
      <c r="FSL755" s="462"/>
      <c r="FSM755" s="462"/>
      <c r="FSN755" s="462"/>
      <c r="FSO755" s="462"/>
      <c r="FSP755" s="462"/>
      <c r="FSQ755" s="462"/>
      <c r="FSR755" s="462"/>
      <c r="FSS755" s="462"/>
      <c r="FST755" s="462"/>
      <c r="FSU755" s="462"/>
      <c r="FSV755" s="462"/>
      <c r="FSW755" s="462"/>
      <c r="FSX755" s="462"/>
      <c r="FSY755" s="462"/>
      <c r="FSZ755" s="462"/>
      <c r="FTA755" s="462"/>
      <c r="FTB755" s="462"/>
      <c r="FTC755" s="462"/>
      <c r="FTD755" s="462"/>
      <c r="FTE755" s="462"/>
      <c r="FTF755" s="462"/>
      <c r="FTG755" s="462"/>
      <c r="FTH755" s="462"/>
      <c r="FTI755" s="462"/>
      <c r="FTJ755" s="462"/>
      <c r="FTK755" s="462"/>
      <c r="FTL755" s="462"/>
      <c r="FTM755" s="462"/>
      <c r="FTN755" s="462"/>
      <c r="FTO755" s="462"/>
      <c r="FTP755" s="462"/>
      <c r="FTQ755" s="462"/>
      <c r="FTR755" s="462"/>
      <c r="FTS755" s="462"/>
      <c r="FTT755" s="462"/>
      <c r="FTU755" s="462"/>
      <c r="FTV755" s="462"/>
      <c r="FTW755" s="462"/>
      <c r="FTX755" s="462"/>
      <c r="FTY755" s="462"/>
      <c r="FTZ755" s="462"/>
      <c r="FUA755" s="462"/>
      <c r="FUB755" s="462"/>
      <c r="FUC755" s="462"/>
      <c r="FUD755" s="462"/>
      <c r="FUE755" s="462"/>
      <c r="FUF755" s="462"/>
      <c r="FUG755" s="462"/>
      <c r="FUH755" s="462"/>
      <c r="FUI755" s="462"/>
      <c r="FUJ755" s="462"/>
      <c r="FUK755" s="462"/>
      <c r="FUL755" s="462"/>
      <c r="FUM755" s="462"/>
      <c r="FUN755" s="462"/>
      <c r="FUO755" s="462"/>
      <c r="FUP755" s="462"/>
      <c r="FUQ755" s="462"/>
      <c r="FUR755" s="462"/>
      <c r="FUS755" s="462"/>
      <c r="FUT755" s="462"/>
      <c r="FUU755" s="462"/>
      <c r="FUV755" s="462"/>
      <c r="FUW755" s="462"/>
      <c r="FUX755" s="462"/>
      <c r="FUY755" s="462"/>
      <c r="FUZ755" s="462"/>
      <c r="FVA755" s="462"/>
      <c r="FVB755" s="462"/>
      <c r="FVC755" s="462"/>
      <c r="FVD755" s="462"/>
      <c r="FVE755" s="462"/>
      <c r="FVF755" s="462"/>
      <c r="FVG755" s="462"/>
      <c r="FVH755" s="462"/>
      <c r="FVI755" s="462"/>
      <c r="FVJ755" s="462"/>
      <c r="FVK755" s="462"/>
      <c r="FVL755" s="462"/>
      <c r="FVM755" s="462"/>
      <c r="FVN755" s="462"/>
      <c r="FVO755" s="462"/>
      <c r="FVP755" s="462"/>
      <c r="FVQ755" s="462"/>
      <c r="FVR755" s="462"/>
      <c r="FVS755" s="462"/>
      <c r="FVT755" s="462"/>
      <c r="FVU755" s="462"/>
      <c r="FVV755" s="462"/>
      <c r="FVW755" s="462"/>
      <c r="FVX755" s="462"/>
      <c r="FVY755" s="462"/>
      <c r="FVZ755" s="462"/>
      <c r="FWA755" s="462"/>
      <c r="FWB755" s="462"/>
      <c r="FWC755" s="462"/>
      <c r="FWD755" s="462"/>
      <c r="FWE755" s="462"/>
      <c r="FWF755" s="462"/>
      <c r="FWG755" s="462"/>
      <c r="FWH755" s="462"/>
      <c r="FWI755" s="462"/>
      <c r="FWJ755" s="462"/>
      <c r="FWK755" s="462"/>
      <c r="FWL755" s="462"/>
      <c r="FWM755" s="462"/>
      <c r="FWN755" s="462"/>
      <c r="FWO755" s="462"/>
      <c r="FWP755" s="462"/>
      <c r="FWQ755" s="462"/>
      <c r="FWR755" s="462"/>
      <c r="FWS755" s="462"/>
      <c r="FWT755" s="462"/>
      <c r="FWU755" s="462"/>
      <c r="FWV755" s="462"/>
      <c r="FWW755" s="462"/>
      <c r="FWX755" s="462"/>
      <c r="FWY755" s="462"/>
      <c r="FWZ755" s="462"/>
      <c r="FXA755" s="462"/>
      <c r="FXB755" s="462"/>
      <c r="FXC755" s="462"/>
      <c r="FXD755" s="462"/>
      <c r="FXE755" s="462"/>
      <c r="FXF755" s="462"/>
      <c r="FXG755" s="462"/>
      <c r="FXH755" s="462"/>
      <c r="FXI755" s="462"/>
      <c r="FXJ755" s="462"/>
      <c r="FXK755" s="462"/>
      <c r="FXL755" s="462"/>
      <c r="FXM755" s="462"/>
      <c r="FXN755" s="462"/>
      <c r="FXO755" s="462"/>
      <c r="FXP755" s="462"/>
      <c r="FXQ755" s="462"/>
      <c r="FXR755" s="462"/>
      <c r="FXS755" s="462"/>
      <c r="FXT755" s="462"/>
      <c r="FXU755" s="462"/>
      <c r="FXV755" s="462"/>
      <c r="FXW755" s="462"/>
      <c r="FXX755" s="462"/>
      <c r="FXY755" s="462"/>
      <c r="FXZ755" s="462"/>
      <c r="FYA755" s="462"/>
      <c r="FYB755" s="462"/>
      <c r="FYC755" s="462"/>
      <c r="FYD755" s="462"/>
      <c r="FYE755" s="462"/>
      <c r="FYF755" s="462"/>
      <c r="FYG755" s="462"/>
      <c r="FYH755" s="462"/>
      <c r="FYI755" s="462"/>
      <c r="FYJ755" s="462"/>
      <c r="FYK755" s="462"/>
      <c r="FYL755" s="462"/>
      <c r="FYM755" s="462"/>
      <c r="FYN755" s="462"/>
      <c r="FYO755" s="462"/>
      <c r="FYP755" s="462"/>
      <c r="FYQ755" s="462"/>
      <c r="FYR755" s="462"/>
      <c r="FYS755" s="462"/>
      <c r="FYT755" s="462"/>
      <c r="FYU755" s="462"/>
      <c r="FYV755" s="462"/>
      <c r="FYW755" s="462"/>
      <c r="FYX755" s="462"/>
      <c r="FYY755" s="462"/>
      <c r="FYZ755" s="462"/>
      <c r="FZA755" s="462"/>
      <c r="FZB755" s="462"/>
      <c r="FZC755" s="462"/>
      <c r="FZD755" s="462"/>
      <c r="FZE755" s="462"/>
      <c r="FZF755" s="462"/>
      <c r="FZG755" s="462"/>
      <c r="FZH755" s="462"/>
      <c r="FZI755" s="462"/>
      <c r="FZJ755" s="462"/>
      <c r="FZK755" s="462"/>
      <c r="FZL755" s="462"/>
      <c r="FZM755" s="462"/>
      <c r="FZN755" s="462"/>
      <c r="FZO755" s="462"/>
      <c r="FZP755" s="462"/>
      <c r="FZQ755" s="462"/>
      <c r="FZR755" s="462"/>
      <c r="FZS755" s="462"/>
      <c r="FZT755" s="462"/>
      <c r="FZU755" s="462"/>
      <c r="FZV755" s="462"/>
      <c r="FZW755" s="462"/>
      <c r="FZX755" s="462"/>
      <c r="FZY755" s="462"/>
      <c r="FZZ755" s="462"/>
      <c r="GAA755" s="462"/>
      <c r="GAB755" s="462"/>
      <c r="GAC755" s="462"/>
      <c r="GAD755" s="462"/>
      <c r="GAE755" s="462"/>
      <c r="GAF755" s="462"/>
      <c r="GAG755" s="462"/>
      <c r="GAH755" s="462"/>
      <c r="GAI755" s="462"/>
      <c r="GAJ755" s="462"/>
      <c r="GAK755" s="462"/>
      <c r="GAL755" s="462"/>
      <c r="GAM755" s="462"/>
      <c r="GAN755" s="462"/>
      <c r="GAO755" s="462"/>
      <c r="GAP755" s="462"/>
      <c r="GAQ755" s="462"/>
      <c r="GAR755" s="462"/>
      <c r="GAS755" s="462"/>
      <c r="GAT755" s="462"/>
      <c r="GAU755" s="462"/>
      <c r="GAV755" s="462"/>
      <c r="GAW755" s="462"/>
      <c r="GAX755" s="462"/>
      <c r="GAY755" s="462"/>
      <c r="GAZ755" s="462"/>
      <c r="GBA755" s="462"/>
      <c r="GBB755" s="462"/>
      <c r="GBC755" s="462"/>
      <c r="GBD755" s="462"/>
      <c r="GBE755" s="462"/>
      <c r="GBF755" s="462"/>
      <c r="GBG755" s="462"/>
      <c r="GBH755" s="462"/>
      <c r="GBI755" s="462"/>
      <c r="GBJ755" s="462"/>
      <c r="GBK755" s="462"/>
      <c r="GBL755" s="462"/>
      <c r="GBM755" s="462"/>
      <c r="GBN755" s="462"/>
      <c r="GBO755" s="462"/>
      <c r="GBP755" s="462"/>
      <c r="GBQ755" s="462"/>
      <c r="GBR755" s="462"/>
      <c r="GBS755" s="462"/>
      <c r="GBT755" s="462"/>
      <c r="GBU755" s="462"/>
      <c r="GBV755" s="462"/>
      <c r="GBW755" s="462"/>
      <c r="GBX755" s="462"/>
      <c r="GBY755" s="462"/>
      <c r="GBZ755" s="462"/>
      <c r="GCA755" s="462"/>
      <c r="GCB755" s="462"/>
      <c r="GCC755" s="462"/>
      <c r="GCD755" s="462"/>
      <c r="GCE755" s="462"/>
      <c r="GCF755" s="462"/>
      <c r="GCG755" s="462"/>
      <c r="GCH755" s="462"/>
      <c r="GCI755" s="462"/>
      <c r="GCJ755" s="462"/>
      <c r="GCK755" s="462"/>
      <c r="GCL755" s="462"/>
      <c r="GCM755" s="462"/>
      <c r="GCN755" s="462"/>
      <c r="GCO755" s="462"/>
      <c r="GCP755" s="462"/>
      <c r="GCQ755" s="462"/>
      <c r="GCR755" s="462"/>
      <c r="GCS755" s="462"/>
      <c r="GCT755" s="462"/>
      <c r="GCU755" s="462"/>
      <c r="GCV755" s="462"/>
      <c r="GCW755" s="462"/>
      <c r="GCX755" s="462"/>
      <c r="GCY755" s="462"/>
      <c r="GCZ755" s="462"/>
      <c r="GDA755" s="462"/>
      <c r="GDB755" s="462"/>
      <c r="GDC755" s="462"/>
      <c r="GDD755" s="462"/>
      <c r="GDE755" s="462"/>
      <c r="GDF755" s="462"/>
      <c r="GDG755" s="462"/>
      <c r="GDH755" s="462"/>
      <c r="GDI755" s="462"/>
      <c r="GDJ755" s="462"/>
      <c r="GDK755" s="462"/>
      <c r="GDL755" s="462"/>
      <c r="GDM755" s="462"/>
      <c r="GDN755" s="462"/>
      <c r="GDO755" s="462"/>
      <c r="GDP755" s="462"/>
      <c r="GDQ755" s="462"/>
      <c r="GDR755" s="462"/>
      <c r="GDS755" s="462"/>
      <c r="GDT755" s="462"/>
      <c r="GDU755" s="462"/>
      <c r="GDV755" s="462"/>
      <c r="GDW755" s="462"/>
      <c r="GDX755" s="462"/>
      <c r="GDY755" s="462"/>
      <c r="GDZ755" s="462"/>
      <c r="GEA755" s="462"/>
      <c r="GEB755" s="462"/>
      <c r="GEC755" s="462"/>
      <c r="GED755" s="462"/>
      <c r="GEE755" s="462"/>
      <c r="GEF755" s="462"/>
      <c r="GEG755" s="462"/>
      <c r="GEH755" s="462"/>
      <c r="GEI755" s="462"/>
      <c r="GEJ755" s="462"/>
      <c r="GEK755" s="462"/>
      <c r="GEL755" s="462"/>
      <c r="GEM755" s="462"/>
      <c r="GEN755" s="462"/>
      <c r="GEO755" s="462"/>
      <c r="GEP755" s="462"/>
      <c r="GEQ755" s="462"/>
      <c r="GER755" s="462"/>
      <c r="GES755" s="462"/>
      <c r="GET755" s="462"/>
      <c r="GEU755" s="462"/>
      <c r="GEV755" s="462"/>
      <c r="GEW755" s="462"/>
      <c r="GEX755" s="462"/>
      <c r="GEY755" s="462"/>
      <c r="GEZ755" s="462"/>
      <c r="GFA755" s="462"/>
      <c r="GFB755" s="462"/>
      <c r="GFC755" s="462"/>
      <c r="GFD755" s="462"/>
      <c r="GFE755" s="462"/>
      <c r="GFF755" s="462"/>
      <c r="GFG755" s="462"/>
      <c r="GFH755" s="462"/>
      <c r="GFI755" s="462"/>
      <c r="GFJ755" s="462"/>
      <c r="GFK755" s="462"/>
      <c r="GFL755" s="462"/>
      <c r="GFM755" s="462"/>
      <c r="GFN755" s="462"/>
      <c r="GFO755" s="462"/>
      <c r="GFP755" s="462"/>
      <c r="GFQ755" s="462"/>
      <c r="GFR755" s="462"/>
      <c r="GFS755" s="462"/>
      <c r="GFT755" s="462"/>
      <c r="GFU755" s="462"/>
      <c r="GFV755" s="462"/>
      <c r="GFW755" s="462"/>
      <c r="GFX755" s="462"/>
      <c r="GFY755" s="462"/>
      <c r="GFZ755" s="462"/>
      <c r="GGA755" s="462"/>
      <c r="GGB755" s="462"/>
      <c r="GGC755" s="462"/>
      <c r="GGD755" s="462"/>
      <c r="GGE755" s="462"/>
      <c r="GGF755" s="462"/>
      <c r="GGG755" s="462"/>
      <c r="GGH755" s="462"/>
      <c r="GGI755" s="462"/>
      <c r="GGJ755" s="462"/>
      <c r="GGK755" s="462"/>
      <c r="GGL755" s="462"/>
      <c r="GGM755" s="462"/>
      <c r="GGN755" s="462"/>
      <c r="GGO755" s="462"/>
      <c r="GGP755" s="462"/>
      <c r="GGQ755" s="462"/>
      <c r="GGR755" s="462"/>
      <c r="GGS755" s="462"/>
      <c r="GGT755" s="462"/>
      <c r="GGU755" s="462"/>
      <c r="GGV755" s="462"/>
      <c r="GGW755" s="462"/>
      <c r="GGX755" s="462"/>
      <c r="GGY755" s="462"/>
      <c r="GGZ755" s="462"/>
      <c r="GHA755" s="462"/>
      <c r="GHB755" s="462"/>
      <c r="GHC755" s="462"/>
      <c r="GHD755" s="462"/>
      <c r="GHE755" s="462"/>
      <c r="GHF755" s="462"/>
      <c r="GHG755" s="462"/>
      <c r="GHH755" s="462"/>
      <c r="GHI755" s="462"/>
      <c r="GHJ755" s="462"/>
      <c r="GHK755" s="462"/>
      <c r="GHL755" s="462"/>
      <c r="GHM755" s="462"/>
      <c r="GHN755" s="462"/>
      <c r="GHO755" s="462"/>
      <c r="GHP755" s="462"/>
      <c r="GHQ755" s="462"/>
      <c r="GHR755" s="462"/>
      <c r="GHS755" s="462"/>
      <c r="GHT755" s="462"/>
      <c r="GHU755" s="462"/>
      <c r="GHV755" s="462"/>
      <c r="GHW755" s="462"/>
      <c r="GHX755" s="462"/>
      <c r="GHY755" s="462"/>
      <c r="GHZ755" s="462"/>
      <c r="GIA755" s="462"/>
      <c r="GIB755" s="462"/>
      <c r="GIC755" s="462"/>
      <c r="GID755" s="462"/>
      <c r="GIE755" s="462"/>
      <c r="GIF755" s="462"/>
      <c r="GIG755" s="462"/>
      <c r="GIH755" s="462"/>
      <c r="GII755" s="462"/>
      <c r="GIJ755" s="462"/>
      <c r="GIK755" s="462"/>
      <c r="GIL755" s="462"/>
      <c r="GIM755" s="462"/>
      <c r="GIN755" s="462"/>
      <c r="GIO755" s="462"/>
      <c r="GIP755" s="462"/>
      <c r="GIQ755" s="462"/>
      <c r="GIR755" s="462"/>
      <c r="GIS755" s="462"/>
      <c r="GIT755" s="462"/>
      <c r="GIU755" s="462"/>
      <c r="GIV755" s="462"/>
      <c r="GIW755" s="462"/>
      <c r="GIX755" s="462"/>
      <c r="GIY755" s="462"/>
      <c r="GIZ755" s="462"/>
      <c r="GJA755" s="462"/>
      <c r="GJB755" s="462"/>
      <c r="GJC755" s="462"/>
      <c r="GJD755" s="462"/>
      <c r="GJE755" s="462"/>
      <c r="GJF755" s="462"/>
      <c r="GJG755" s="462"/>
      <c r="GJH755" s="462"/>
      <c r="GJI755" s="462"/>
      <c r="GJJ755" s="462"/>
      <c r="GJK755" s="462"/>
      <c r="GJL755" s="462"/>
      <c r="GJM755" s="462"/>
      <c r="GJN755" s="462"/>
      <c r="GJO755" s="462"/>
      <c r="GJP755" s="462"/>
      <c r="GJQ755" s="462"/>
      <c r="GJR755" s="462"/>
      <c r="GJS755" s="462"/>
      <c r="GJT755" s="462"/>
      <c r="GJU755" s="462"/>
      <c r="GJV755" s="462"/>
      <c r="GJW755" s="462"/>
      <c r="GJX755" s="462"/>
      <c r="GJY755" s="462"/>
      <c r="GJZ755" s="462"/>
      <c r="GKA755" s="462"/>
      <c r="GKB755" s="462"/>
      <c r="GKC755" s="462"/>
      <c r="GKD755" s="462"/>
      <c r="GKE755" s="462"/>
      <c r="GKF755" s="462"/>
      <c r="GKG755" s="462"/>
      <c r="GKH755" s="462"/>
      <c r="GKI755" s="462"/>
      <c r="GKJ755" s="462"/>
      <c r="GKK755" s="462"/>
      <c r="GKL755" s="462"/>
      <c r="GKM755" s="462"/>
      <c r="GKN755" s="462"/>
      <c r="GKO755" s="462"/>
      <c r="GKP755" s="462"/>
      <c r="GKQ755" s="462"/>
      <c r="GKR755" s="462"/>
      <c r="GKS755" s="462"/>
      <c r="GKT755" s="462"/>
      <c r="GKU755" s="462"/>
      <c r="GKV755" s="462"/>
      <c r="GKW755" s="462"/>
      <c r="GKX755" s="462"/>
      <c r="GKY755" s="462"/>
      <c r="GKZ755" s="462"/>
      <c r="GLA755" s="462"/>
      <c r="GLB755" s="462"/>
      <c r="GLC755" s="462"/>
      <c r="GLD755" s="462"/>
      <c r="GLE755" s="462"/>
      <c r="GLF755" s="462"/>
      <c r="GLG755" s="462"/>
      <c r="GLH755" s="462"/>
      <c r="GLI755" s="462"/>
      <c r="GLJ755" s="462"/>
      <c r="GLK755" s="462"/>
      <c r="GLL755" s="462"/>
      <c r="GLM755" s="462"/>
      <c r="GLN755" s="462"/>
      <c r="GLO755" s="462"/>
      <c r="GLP755" s="462"/>
      <c r="GLQ755" s="462"/>
      <c r="GLR755" s="462"/>
      <c r="GLS755" s="462"/>
      <c r="GLT755" s="462"/>
      <c r="GLU755" s="462"/>
      <c r="GLV755" s="462"/>
      <c r="GLW755" s="462"/>
      <c r="GLX755" s="462"/>
      <c r="GLY755" s="462"/>
      <c r="GLZ755" s="462"/>
      <c r="GMA755" s="462"/>
      <c r="GMB755" s="462"/>
      <c r="GMC755" s="462"/>
      <c r="GMD755" s="462"/>
      <c r="GME755" s="462"/>
      <c r="GMF755" s="462"/>
      <c r="GMG755" s="462"/>
      <c r="GMH755" s="462"/>
      <c r="GMI755" s="462"/>
      <c r="GMJ755" s="462"/>
      <c r="GMK755" s="462"/>
      <c r="GML755" s="462"/>
      <c r="GMM755" s="462"/>
      <c r="GMN755" s="462"/>
      <c r="GMO755" s="462"/>
      <c r="GMP755" s="462"/>
      <c r="GMQ755" s="462"/>
      <c r="GMR755" s="462"/>
      <c r="GMS755" s="462"/>
      <c r="GMT755" s="462"/>
      <c r="GMU755" s="462"/>
      <c r="GMV755" s="462"/>
      <c r="GMW755" s="462"/>
      <c r="GMX755" s="462"/>
      <c r="GMY755" s="462"/>
      <c r="GMZ755" s="462"/>
      <c r="GNA755" s="462"/>
      <c r="GNB755" s="462"/>
      <c r="GNC755" s="462"/>
      <c r="GND755" s="462"/>
      <c r="GNE755" s="462"/>
      <c r="GNF755" s="462"/>
      <c r="GNG755" s="462"/>
      <c r="GNH755" s="462"/>
      <c r="GNI755" s="462"/>
      <c r="GNJ755" s="462"/>
      <c r="GNK755" s="462"/>
      <c r="GNL755" s="462"/>
      <c r="GNM755" s="462"/>
      <c r="GNN755" s="462"/>
      <c r="GNO755" s="462"/>
      <c r="GNP755" s="462"/>
      <c r="GNQ755" s="462"/>
      <c r="GNR755" s="462"/>
      <c r="GNS755" s="462"/>
      <c r="GNT755" s="462"/>
      <c r="GNU755" s="462"/>
      <c r="GNV755" s="462"/>
      <c r="GNW755" s="462"/>
      <c r="GNX755" s="462"/>
      <c r="GNY755" s="462"/>
      <c r="GNZ755" s="462"/>
      <c r="GOA755" s="462"/>
      <c r="GOB755" s="462"/>
      <c r="GOC755" s="462"/>
      <c r="GOD755" s="462"/>
      <c r="GOE755" s="462"/>
      <c r="GOF755" s="462"/>
      <c r="GOG755" s="462"/>
      <c r="GOH755" s="462"/>
      <c r="GOI755" s="462"/>
      <c r="GOJ755" s="462"/>
      <c r="GOK755" s="462"/>
      <c r="GOL755" s="462"/>
      <c r="GOM755" s="462"/>
      <c r="GON755" s="462"/>
      <c r="GOO755" s="462"/>
      <c r="GOP755" s="462"/>
      <c r="GOQ755" s="462"/>
      <c r="GOR755" s="462"/>
      <c r="GOS755" s="462"/>
      <c r="GOT755" s="462"/>
      <c r="GOU755" s="462"/>
      <c r="GOV755" s="462"/>
      <c r="GOW755" s="462"/>
      <c r="GOX755" s="462"/>
      <c r="GOY755" s="462"/>
      <c r="GOZ755" s="462"/>
      <c r="GPA755" s="462"/>
      <c r="GPB755" s="462"/>
      <c r="GPC755" s="462"/>
      <c r="GPD755" s="462"/>
      <c r="GPE755" s="462"/>
      <c r="GPF755" s="462"/>
      <c r="GPG755" s="462"/>
      <c r="GPH755" s="462"/>
      <c r="GPI755" s="462"/>
      <c r="GPJ755" s="462"/>
      <c r="GPK755" s="462"/>
      <c r="GPL755" s="462"/>
      <c r="GPM755" s="462"/>
      <c r="GPN755" s="462"/>
      <c r="GPO755" s="462"/>
      <c r="GPP755" s="462"/>
      <c r="GPQ755" s="462"/>
      <c r="GPR755" s="462"/>
      <c r="GPS755" s="462"/>
      <c r="GPT755" s="462"/>
      <c r="GPU755" s="462"/>
      <c r="GPV755" s="462"/>
      <c r="GPW755" s="462"/>
      <c r="GPX755" s="462"/>
      <c r="GPY755" s="462"/>
      <c r="GPZ755" s="462"/>
      <c r="GQA755" s="462"/>
      <c r="GQB755" s="462"/>
      <c r="GQC755" s="462"/>
      <c r="GQD755" s="462"/>
      <c r="GQE755" s="462"/>
      <c r="GQF755" s="462"/>
      <c r="GQG755" s="462"/>
      <c r="GQH755" s="462"/>
      <c r="GQI755" s="462"/>
      <c r="GQJ755" s="462"/>
      <c r="GQK755" s="462"/>
      <c r="GQL755" s="462"/>
      <c r="GQM755" s="462"/>
      <c r="GQN755" s="462"/>
      <c r="GQO755" s="462"/>
      <c r="GQP755" s="462"/>
      <c r="GQQ755" s="462"/>
      <c r="GQR755" s="462"/>
      <c r="GQS755" s="462"/>
      <c r="GQT755" s="462"/>
      <c r="GQU755" s="462"/>
      <c r="GQV755" s="462"/>
      <c r="GQW755" s="462"/>
      <c r="GQX755" s="462"/>
      <c r="GQY755" s="462"/>
      <c r="GQZ755" s="462"/>
      <c r="GRA755" s="462"/>
      <c r="GRB755" s="462"/>
      <c r="GRC755" s="462"/>
      <c r="GRD755" s="462"/>
      <c r="GRE755" s="462"/>
      <c r="GRF755" s="462"/>
      <c r="GRG755" s="462"/>
      <c r="GRH755" s="462"/>
      <c r="GRI755" s="462"/>
      <c r="GRJ755" s="462"/>
      <c r="GRK755" s="462"/>
      <c r="GRL755" s="462"/>
      <c r="GRM755" s="462"/>
      <c r="GRN755" s="462"/>
      <c r="GRO755" s="462"/>
      <c r="GRP755" s="462"/>
      <c r="GRQ755" s="462"/>
      <c r="GRR755" s="462"/>
      <c r="GRS755" s="462"/>
      <c r="GRT755" s="462"/>
      <c r="GRU755" s="462"/>
      <c r="GRV755" s="462"/>
      <c r="GRW755" s="462"/>
      <c r="GRX755" s="462"/>
      <c r="GRY755" s="462"/>
      <c r="GRZ755" s="462"/>
      <c r="GSA755" s="462"/>
      <c r="GSB755" s="462"/>
      <c r="GSC755" s="462"/>
      <c r="GSD755" s="462"/>
      <c r="GSE755" s="462"/>
      <c r="GSF755" s="462"/>
      <c r="GSG755" s="462"/>
      <c r="GSH755" s="462"/>
      <c r="GSI755" s="462"/>
      <c r="GSJ755" s="462"/>
      <c r="GSK755" s="462"/>
      <c r="GSL755" s="462"/>
      <c r="GSM755" s="462"/>
      <c r="GSN755" s="462"/>
      <c r="GSO755" s="462"/>
      <c r="GSP755" s="462"/>
      <c r="GSQ755" s="462"/>
      <c r="GSR755" s="462"/>
      <c r="GSS755" s="462"/>
      <c r="GST755" s="462"/>
      <c r="GSU755" s="462"/>
      <c r="GSV755" s="462"/>
      <c r="GSW755" s="462"/>
      <c r="GSX755" s="462"/>
      <c r="GSY755" s="462"/>
      <c r="GSZ755" s="462"/>
      <c r="GTA755" s="462"/>
      <c r="GTB755" s="462"/>
      <c r="GTC755" s="462"/>
      <c r="GTD755" s="462"/>
      <c r="GTE755" s="462"/>
      <c r="GTF755" s="462"/>
      <c r="GTG755" s="462"/>
      <c r="GTH755" s="462"/>
      <c r="GTI755" s="462"/>
      <c r="GTJ755" s="462"/>
      <c r="GTK755" s="462"/>
      <c r="GTL755" s="462"/>
      <c r="GTM755" s="462"/>
      <c r="GTN755" s="462"/>
      <c r="GTO755" s="462"/>
      <c r="GTP755" s="462"/>
      <c r="GTQ755" s="462"/>
      <c r="GTR755" s="462"/>
      <c r="GTS755" s="462"/>
      <c r="GTT755" s="462"/>
      <c r="GTU755" s="462"/>
      <c r="GTV755" s="462"/>
      <c r="GTW755" s="462"/>
      <c r="GTX755" s="462"/>
      <c r="GTY755" s="462"/>
      <c r="GTZ755" s="462"/>
      <c r="GUA755" s="462"/>
      <c r="GUB755" s="462"/>
      <c r="GUC755" s="462"/>
      <c r="GUD755" s="462"/>
      <c r="GUE755" s="462"/>
      <c r="GUF755" s="462"/>
      <c r="GUG755" s="462"/>
      <c r="GUH755" s="462"/>
      <c r="GUI755" s="462"/>
      <c r="GUJ755" s="462"/>
      <c r="GUK755" s="462"/>
      <c r="GUL755" s="462"/>
      <c r="GUM755" s="462"/>
      <c r="GUN755" s="462"/>
      <c r="GUO755" s="462"/>
      <c r="GUP755" s="462"/>
      <c r="GUQ755" s="462"/>
      <c r="GUR755" s="462"/>
      <c r="GUS755" s="462"/>
      <c r="GUT755" s="462"/>
      <c r="GUU755" s="462"/>
      <c r="GUV755" s="462"/>
      <c r="GUW755" s="462"/>
      <c r="GUX755" s="462"/>
      <c r="GUY755" s="462"/>
      <c r="GUZ755" s="462"/>
      <c r="GVA755" s="462"/>
      <c r="GVB755" s="462"/>
      <c r="GVC755" s="462"/>
      <c r="GVD755" s="462"/>
      <c r="GVE755" s="462"/>
      <c r="GVF755" s="462"/>
      <c r="GVG755" s="462"/>
      <c r="GVH755" s="462"/>
      <c r="GVI755" s="462"/>
      <c r="GVJ755" s="462"/>
      <c r="GVK755" s="462"/>
      <c r="GVL755" s="462"/>
      <c r="GVM755" s="462"/>
      <c r="GVN755" s="462"/>
      <c r="GVO755" s="462"/>
      <c r="GVP755" s="462"/>
      <c r="GVQ755" s="462"/>
      <c r="GVR755" s="462"/>
      <c r="GVS755" s="462"/>
      <c r="GVT755" s="462"/>
      <c r="GVU755" s="462"/>
      <c r="GVV755" s="462"/>
      <c r="GVW755" s="462"/>
      <c r="GVX755" s="462"/>
      <c r="GVY755" s="462"/>
      <c r="GVZ755" s="462"/>
      <c r="GWA755" s="462"/>
      <c r="GWB755" s="462"/>
      <c r="GWC755" s="462"/>
      <c r="GWD755" s="462"/>
      <c r="GWE755" s="462"/>
      <c r="GWF755" s="462"/>
      <c r="GWG755" s="462"/>
      <c r="GWH755" s="462"/>
      <c r="GWI755" s="462"/>
      <c r="GWJ755" s="462"/>
      <c r="GWK755" s="462"/>
      <c r="GWL755" s="462"/>
      <c r="GWM755" s="462"/>
      <c r="GWN755" s="462"/>
      <c r="GWO755" s="462"/>
      <c r="GWP755" s="462"/>
      <c r="GWQ755" s="462"/>
      <c r="GWR755" s="462"/>
      <c r="GWS755" s="462"/>
      <c r="GWT755" s="462"/>
      <c r="GWU755" s="462"/>
      <c r="GWV755" s="462"/>
      <c r="GWW755" s="462"/>
      <c r="GWX755" s="462"/>
      <c r="GWY755" s="462"/>
      <c r="GWZ755" s="462"/>
      <c r="GXA755" s="462"/>
      <c r="GXB755" s="462"/>
      <c r="GXC755" s="462"/>
      <c r="GXD755" s="462"/>
      <c r="GXE755" s="462"/>
      <c r="GXF755" s="462"/>
      <c r="GXG755" s="462"/>
      <c r="GXH755" s="462"/>
      <c r="GXI755" s="462"/>
      <c r="GXJ755" s="462"/>
      <c r="GXK755" s="462"/>
      <c r="GXL755" s="462"/>
      <c r="GXM755" s="462"/>
      <c r="GXN755" s="462"/>
      <c r="GXO755" s="462"/>
      <c r="GXP755" s="462"/>
      <c r="GXQ755" s="462"/>
      <c r="GXR755" s="462"/>
      <c r="GXS755" s="462"/>
      <c r="GXT755" s="462"/>
      <c r="GXU755" s="462"/>
      <c r="GXV755" s="462"/>
      <c r="GXW755" s="462"/>
      <c r="GXX755" s="462"/>
      <c r="GXY755" s="462"/>
      <c r="GXZ755" s="462"/>
      <c r="GYA755" s="462"/>
      <c r="GYB755" s="462"/>
      <c r="GYC755" s="462"/>
      <c r="GYD755" s="462"/>
      <c r="GYE755" s="462"/>
      <c r="GYF755" s="462"/>
      <c r="GYG755" s="462"/>
      <c r="GYH755" s="462"/>
      <c r="GYI755" s="462"/>
      <c r="GYJ755" s="462"/>
      <c r="GYK755" s="462"/>
      <c r="GYL755" s="462"/>
      <c r="GYM755" s="462"/>
      <c r="GYN755" s="462"/>
      <c r="GYO755" s="462"/>
      <c r="GYP755" s="462"/>
      <c r="GYQ755" s="462"/>
      <c r="GYR755" s="462"/>
      <c r="GYS755" s="462"/>
      <c r="GYT755" s="462"/>
      <c r="GYU755" s="462"/>
      <c r="GYV755" s="462"/>
      <c r="GYW755" s="462"/>
      <c r="GYX755" s="462"/>
      <c r="GYY755" s="462"/>
      <c r="GYZ755" s="462"/>
      <c r="GZA755" s="462"/>
      <c r="GZB755" s="462"/>
      <c r="GZC755" s="462"/>
      <c r="GZD755" s="462"/>
      <c r="GZE755" s="462"/>
      <c r="GZF755" s="462"/>
      <c r="GZG755" s="462"/>
      <c r="GZH755" s="462"/>
      <c r="GZI755" s="462"/>
      <c r="GZJ755" s="462"/>
      <c r="GZK755" s="462"/>
      <c r="GZL755" s="462"/>
      <c r="GZM755" s="462"/>
      <c r="GZN755" s="462"/>
      <c r="GZO755" s="462"/>
      <c r="GZP755" s="462"/>
      <c r="GZQ755" s="462"/>
      <c r="GZR755" s="462"/>
      <c r="GZS755" s="462"/>
      <c r="GZT755" s="462"/>
      <c r="GZU755" s="462"/>
      <c r="GZV755" s="462"/>
      <c r="GZW755" s="462"/>
      <c r="GZX755" s="462"/>
      <c r="GZY755" s="462"/>
      <c r="GZZ755" s="462"/>
      <c r="HAA755" s="462"/>
      <c r="HAB755" s="462"/>
      <c r="HAC755" s="462"/>
      <c r="HAD755" s="462"/>
      <c r="HAE755" s="462"/>
      <c r="HAF755" s="462"/>
      <c r="HAG755" s="462"/>
      <c r="HAH755" s="462"/>
      <c r="HAI755" s="462"/>
      <c r="HAJ755" s="462"/>
      <c r="HAK755" s="462"/>
      <c r="HAL755" s="462"/>
      <c r="HAM755" s="462"/>
      <c r="HAN755" s="462"/>
      <c r="HAO755" s="462"/>
      <c r="HAP755" s="462"/>
      <c r="HAQ755" s="462"/>
      <c r="HAR755" s="462"/>
      <c r="HAS755" s="462"/>
      <c r="HAT755" s="462"/>
      <c r="HAU755" s="462"/>
      <c r="HAV755" s="462"/>
      <c r="HAW755" s="462"/>
      <c r="HAX755" s="462"/>
      <c r="HAY755" s="462"/>
      <c r="HAZ755" s="462"/>
      <c r="HBA755" s="462"/>
      <c r="HBB755" s="462"/>
      <c r="HBC755" s="462"/>
      <c r="HBD755" s="462"/>
      <c r="HBE755" s="462"/>
      <c r="HBF755" s="462"/>
      <c r="HBG755" s="462"/>
      <c r="HBH755" s="462"/>
      <c r="HBI755" s="462"/>
      <c r="HBJ755" s="462"/>
      <c r="HBK755" s="462"/>
      <c r="HBL755" s="462"/>
      <c r="HBM755" s="462"/>
      <c r="HBN755" s="462"/>
      <c r="HBO755" s="462"/>
      <c r="HBP755" s="462"/>
      <c r="HBQ755" s="462"/>
      <c r="HBR755" s="462"/>
      <c r="HBS755" s="462"/>
      <c r="HBT755" s="462"/>
      <c r="HBU755" s="462"/>
      <c r="HBV755" s="462"/>
      <c r="HBW755" s="462"/>
      <c r="HBX755" s="462"/>
      <c r="HBY755" s="462"/>
      <c r="HBZ755" s="462"/>
      <c r="HCA755" s="462"/>
      <c r="HCB755" s="462"/>
      <c r="HCC755" s="462"/>
      <c r="HCD755" s="462"/>
      <c r="HCE755" s="462"/>
      <c r="HCF755" s="462"/>
      <c r="HCG755" s="462"/>
      <c r="HCH755" s="462"/>
      <c r="HCI755" s="462"/>
      <c r="HCJ755" s="462"/>
      <c r="HCK755" s="462"/>
      <c r="HCL755" s="462"/>
      <c r="HCM755" s="462"/>
      <c r="HCN755" s="462"/>
      <c r="HCO755" s="462"/>
      <c r="HCP755" s="462"/>
      <c r="HCQ755" s="462"/>
      <c r="HCR755" s="462"/>
      <c r="HCS755" s="462"/>
      <c r="HCT755" s="462"/>
      <c r="HCU755" s="462"/>
      <c r="HCV755" s="462"/>
      <c r="HCW755" s="462"/>
      <c r="HCX755" s="462"/>
      <c r="HCY755" s="462"/>
      <c r="HCZ755" s="462"/>
      <c r="HDA755" s="462"/>
      <c r="HDB755" s="462"/>
      <c r="HDC755" s="462"/>
      <c r="HDD755" s="462"/>
      <c r="HDE755" s="462"/>
      <c r="HDF755" s="462"/>
      <c r="HDG755" s="462"/>
      <c r="HDH755" s="462"/>
      <c r="HDI755" s="462"/>
      <c r="HDJ755" s="462"/>
      <c r="HDK755" s="462"/>
      <c r="HDL755" s="462"/>
      <c r="HDM755" s="462"/>
      <c r="HDN755" s="462"/>
      <c r="HDO755" s="462"/>
      <c r="HDP755" s="462"/>
      <c r="HDQ755" s="462"/>
      <c r="HDR755" s="462"/>
      <c r="HDS755" s="462"/>
      <c r="HDT755" s="462"/>
      <c r="HDU755" s="462"/>
      <c r="HDV755" s="462"/>
      <c r="HDW755" s="462"/>
      <c r="HDX755" s="462"/>
      <c r="HDY755" s="462"/>
      <c r="HDZ755" s="462"/>
      <c r="HEA755" s="462"/>
      <c r="HEB755" s="462"/>
      <c r="HEC755" s="462"/>
      <c r="HED755" s="462"/>
      <c r="HEE755" s="462"/>
      <c r="HEF755" s="462"/>
      <c r="HEG755" s="462"/>
      <c r="HEH755" s="462"/>
      <c r="HEI755" s="462"/>
      <c r="HEJ755" s="462"/>
      <c r="HEK755" s="462"/>
      <c r="HEL755" s="462"/>
      <c r="HEM755" s="462"/>
      <c r="HEN755" s="462"/>
      <c r="HEO755" s="462"/>
      <c r="HEP755" s="462"/>
      <c r="HEQ755" s="462"/>
      <c r="HER755" s="462"/>
      <c r="HES755" s="462"/>
      <c r="HET755" s="462"/>
      <c r="HEU755" s="462"/>
      <c r="HEV755" s="462"/>
      <c r="HEW755" s="462"/>
      <c r="HEX755" s="462"/>
      <c r="HEY755" s="462"/>
      <c r="HEZ755" s="462"/>
      <c r="HFA755" s="462"/>
      <c r="HFB755" s="462"/>
      <c r="HFC755" s="462"/>
      <c r="HFD755" s="462"/>
      <c r="HFE755" s="462"/>
      <c r="HFF755" s="462"/>
      <c r="HFG755" s="462"/>
      <c r="HFH755" s="462"/>
      <c r="HFI755" s="462"/>
      <c r="HFJ755" s="462"/>
      <c r="HFK755" s="462"/>
      <c r="HFL755" s="462"/>
      <c r="HFM755" s="462"/>
      <c r="HFN755" s="462"/>
      <c r="HFO755" s="462"/>
      <c r="HFP755" s="462"/>
      <c r="HFQ755" s="462"/>
      <c r="HFR755" s="462"/>
      <c r="HFS755" s="462"/>
      <c r="HFT755" s="462"/>
      <c r="HFU755" s="462"/>
      <c r="HFV755" s="462"/>
      <c r="HFW755" s="462"/>
      <c r="HFX755" s="462"/>
      <c r="HFY755" s="462"/>
      <c r="HFZ755" s="462"/>
      <c r="HGA755" s="462"/>
      <c r="HGB755" s="462"/>
      <c r="HGC755" s="462"/>
      <c r="HGD755" s="462"/>
      <c r="HGE755" s="462"/>
      <c r="HGF755" s="462"/>
      <c r="HGG755" s="462"/>
      <c r="HGH755" s="462"/>
      <c r="HGI755" s="462"/>
      <c r="HGJ755" s="462"/>
      <c r="HGK755" s="462"/>
      <c r="HGL755" s="462"/>
      <c r="HGM755" s="462"/>
      <c r="HGN755" s="462"/>
      <c r="HGO755" s="462"/>
      <c r="HGP755" s="462"/>
      <c r="HGQ755" s="462"/>
      <c r="HGR755" s="462"/>
      <c r="HGS755" s="462"/>
      <c r="HGT755" s="462"/>
      <c r="HGU755" s="462"/>
      <c r="HGV755" s="462"/>
      <c r="HGW755" s="462"/>
      <c r="HGX755" s="462"/>
      <c r="HGY755" s="462"/>
      <c r="HGZ755" s="462"/>
      <c r="HHA755" s="462"/>
      <c r="HHB755" s="462"/>
      <c r="HHC755" s="462"/>
      <c r="HHD755" s="462"/>
      <c r="HHE755" s="462"/>
      <c r="HHF755" s="462"/>
      <c r="HHG755" s="462"/>
      <c r="HHH755" s="462"/>
      <c r="HHI755" s="462"/>
      <c r="HHJ755" s="462"/>
      <c r="HHK755" s="462"/>
      <c r="HHL755" s="462"/>
      <c r="HHM755" s="462"/>
      <c r="HHN755" s="462"/>
      <c r="HHO755" s="462"/>
      <c r="HHP755" s="462"/>
      <c r="HHQ755" s="462"/>
      <c r="HHR755" s="462"/>
      <c r="HHS755" s="462"/>
      <c r="HHT755" s="462"/>
      <c r="HHU755" s="462"/>
      <c r="HHV755" s="462"/>
      <c r="HHW755" s="462"/>
      <c r="HHX755" s="462"/>
      <c r="HHY755" s="462"/>
      <c r="HHZ755" s="462"/>
      <c r="HIA755" s="462"/>
      <c r="HIB755" s="462"/>
      <c r="HIC755" s="462"/>
      <c r="HID755" s="462"/>
      <c r="HIE755" s="462"/>
      <c r="HIF755" s="462"/>
      <c r="HIG755" s="462"/>
      <c r="HIH755" s="462"/>
      <c r="HII755" s="462"/>
      <c r="HIJ755" s="462"/>
      <c r="HIK755" s="462"/>
      <c r="HIL755" s="462"/>
      <c r="HIM755" s="462"/>
      <c r="HIN755" s="462"/>
      <c r="HIO755" s="462"/>
      <c r="HIP755" s="462"/>
      <c r="HIQ755" s="462"/>
      <c r="HIR755" s="462"/>
      <c r="HIS755" s="462"/>
      <c r="HIT755" s="462"/>
      <c r="HIU755" s="462"/>
      <c r="HIV755" s="462"/>
      <c r="HIW755" s="462"/>
      <c r="HIX755" s="462"/>
      <c r="HIY755" s="462"/>
      <c r="HIZ755" s="462"/>
      <c r="HJA755" s="462"/>
      <c r="HJB755" s="462"/>
      <c r="HJC755" s="462"/>
      <c r="HJD755" s="462"/>
      <c r="HJE755" s="462"/>
      <c r="HJF755" s="462"/>
      <c r="HJG755" s="462"/>
      <c r="HJH755" s="462"/>
      <c r="HJI755" s="462"/>
      <c r="HJJ755" s="462"/>
      <c r="HJK755" s="462"/>
      <c r="HJL755" s="462"/>
      <c r="HJM755" s="462"/>
      <c r="HJN755" s="462"/>
      <c r="HJO755" s="462"/>
      <c r="HJP755" s="462"/>
      <c r="HJQ755" s="462"/>
      <c r="HJR755" s="462"/>
      <c r="HJS755" s="462"/>
      <c r="HJT755" s="462"/>
      <c r="HJU755" s="462"/>
      <c r="HJV755" s="462"/>
      <c r="HJW755" s="462"/>
      <c r="HJX755" s="462"/>
      <c r="HJY755" s="462"/>
      <c r="HJZ755" s="462"/>
      <c r="HKA755" s="462"/>
      <c r="HKB755" s="462"/>
      <c r="HKC755" s="462"/>
      <c r="HKD755" s="462"/>
      <c r="HKE755" s="462"/>
      <c r="HKF755" s="462"/>
      <c r="HKG755" s="462"/>
      <c r="HKH755" s="462"/>
      <c r="HKI755" s="462"/>
      <c r="HKJ755" s="462"/>
      <c r="HKK755" s="462"/>
      <c r="HKL755" s="462"/>
      <c r="HKM755" s="462"/>
      <c r="HKN755" s="462"/>
      <c r="HKO755" s="462"/>
      <c r="HKP755" s="462"/>
      <c r="HKQ755" s="462"/>
      <c r="HKR755" s="462"/>
      <c r="HKS755" s="462"/>
      <c r="HKT755" s="462"/>
      <c r="HKU755" s="462"/>
      <c r="HKV755" s="462"/>
      <c r="HKW755" s="462"/>
      <c r="HKX755" s="462"/>
      <c r="HKY755" s="462"/>
      <c r="HKZ755" s="462"/>
      <c r="HLA755" s="462"/>
      <c r="HLB755" s="462"/>
      <c r="HLC755" s="462"/>
      <c r="HLD755" s="462"/>
      <c r="HLE755" s="462"/>
      <c r="HLF755" s="462"/>
      <c r="HLG755" s="462"/>
      <c r="HLH755" s="462"/>
      <c r="HLI755" s="462"/>
      <c r="HLJ755" s="462"/>
      <c r="HLK755" s="462"/>
      <c r="HLL755" s="462"/>
      <c r="HLM755" s="462"/>
      <c r="HLN755" s="462"/>
      <c r="HLO755" s="462"/>
      <c r="HLP755" s="462"/>
      <c r="HLQ755" s="462"/>
      <c r="HLR755" s="462"/>
      <c r="HLS755" s="462"/>
      <c r="HLT755" s="462"/>
      <c r="HLU755" s="462"/>
      <c r="HLV755" s="462"/>
      <c r="HLW755" s="462"/>
      <c r="HLX755" s="462"/>
      <c r="HLY755" s="462"/>
      <c r="HLZ755" s="462"/>
      <c r="HMA755" s="462"/>
      <c r="HMB755" s="462"/>
      <c r="HMC755" s="462"/>
      <c r="HMD755" s="462"/>
      <c r="HME755" s="462"/>
      <c r="HMF755" s="462"/>
      <c r="HMG755" s="462"/>
      <c r="HMH755" s="462"/>
      <c r="HMI755" s="462"/>
      <c r="HMJ755" s="462"/>
      <c r="HMK755" s="462"/>
      <c r="HML755" s="462"/>
      <c r="HMM755" s="462"/>
      <c r="HMN755" s="462"/>
      <c r="HMO755" s="462"/>
      <c r="HMP755" s="462"/>
      <c r="HMQ755" s="462"/>
      <c r="HMR755" s="462"/>
      <c r="HMS755" s="462"/>
      <c r="HMT755" s="462"/>
      <c r="HMU755" s="462"/>
      <c r="HMV755" s="462"/>
      <c r="HMW755" s="462"/>
      <c r="HMX755" s="462"/>
      <c r="HMY755" s="462"/>
      <c r="HMZ755" s="462"/>
      <c r="HNA755" s="462"/>
      <c r="HNB755" s="462"/>
      <c r="HNC755" s="462"/>
      <c r="HND755" s="462"/>
      <c r="HNE755" s="462"/>
      <c r="HNF755" s="462"/>
      <c r="HNG755" s="462"/>
      <c r="HNH755" s="462"/>
      <c r="HNI755" s="462"/>
      <c r="HNJ755" s="462"/>
      <c r="HNK755" s="462"/>
      <c r="HNL755" s="462"/>
      <c r="HNM755" s="462"/>
      <c r="HNN755" s="462"/>
      <c r="HNO755" s="462"/>
      <c r="HNP755" s="462"/>
      <c r="HNQ755" s="462"/>
      <c r="HNR755" s="462"/>
      <c r="HNS755" s="462"/>
      <c r="HNT755" s="462"/>
      <c r="HNU755" s="462"/>
      <c r="HNV755" s="462"/>
      <c r="HNW755" s="462"/>
      <c r="HNX755" s="462"/>
      <c r="HNY755" s="462"/>
      <c r="HNZ755" s="462"/>
      <c r="HOA755" s="462"/>
      <c r="HOB755" s="462"/>
      <c r="HOC755" s="462"/>
      <c r="HOD755" s="462"/>
      <c r="HOE755" s="462"/>
      <c r="HOF755" s="462"/>
      <c r="HOG755" s="462"/>
      <c r="HOH755" s="462"/>
      <c r="HOI755" s="462"/>
      <c r="HOJ755" s="462"/>
      <c r="HOK755" s="462"/>
      <c r="HOL755" s="462"/>
      <c r="HOM755" s="462"/>
      <c r="HON755" s="462"/>
      <c r="HOO755" s="462"/>
      <c r="HOP755" s="462"/>
      <c r="HOQ755" s="462"/>
      <c r="HOR755" s="462"/>
      <c r="HOS755" s="462"/>
      <c r="HOT755" s="462"/>
      <c r="HOU755" s="462"/>
      <c r="HOV755" s="462"/>
      <c r="HOW755" s="462"/>
      <c r="HOX755" s="462"/>
      <c r="HOY755" s="462"/>
      <c r="HOZ755" s="462"/>
      <c r="HPA755" s="462"/>
      <c r="HPB755" s="462"/>
      <c r="HPC755" s="462"/>
      <c r="HPD755" s="462"/>
      <c r="HPE755" s="462"/>
      <c r="HPF755" s="462"/>
      <c r="HPG755" s="462"/>
      <c r="HPH755" s="462"/>
      <c r="HPI755" s="462"/>
      <c r="HPJ755" s="462"/>
      <c r="HPK755" s="462"/>
      <c r="HPL755" s="462"/>
      <c r="HPM755" s="462"/>
      <c r="HPN755" s="462"/>
      <c r="HPO755" s="462"/>
      <c r="HPP755" s="462"/>
      <c r="HPQ755" s="462"/>
      <c r="HPR755" s="462"/>
      <c r="HPS755" s="462"/>
      <c r="HPT755" s="462"/>
      <c r="HPU755" s="462"/>
      <c r="HPV755" s="462"/>
      <c r="HPW755" s="462"/>
      <c r="HPX755" s="462"/>
      <c r="HPY755" s="462"/>
      <c r="HPZ755" s="462"/>
      <c r="HQA755" s="462"/>
      <c r="HQB755" s="462"/>
      <c r="HQC755" s="462"/>
      <c r="HQD755" s="462"/>
      <c r="HQE755" s="462"/>
      <c r="HQF755" s="462"/>
      <c r="HQG755" s="462"/>
      <c r="HQH755" s="462"/>
      <c r="HQI755" s="462"/>
      <c r="HQJ755" s="462"/>
      <c r="HQK755" s="462"/>
      <c r="HQL755" s="462"/>
      <c r="HQM755" s="462"/>
      <c r="HQN755" s="462"/>
      <c r="HQO755" s="462"/>
      <c r="HQP755" s="462"/>
      <c r="HQQ755" s="462"/>
      <c r="HQR755" s="462"/>
      <c r="HQS755" s="462"/>
      <c r="HQT755" s="462"/>
      <c r="HQU755" s="462"/>
      <c r="HQV755" s="462"/>
      <c r="HQW755" s="462"/>
      <c r="HQX755" s="462"/>
      <c r="HQY755" s="462"/>
      <c r="HQZ755" s="462"/>
      <c r="HRA755" s="462"/>
      <c r="HRB755" s="462"/>
      <c r="HRC755" s="462"/>
      <c r="HRD755" s="462"/>
      <c r="HRE755" s="462"/>
      <c r="HRF755" s="462"/>
      <c r="HRG755" s="462"/>
      <c r="HRH755" s="462"/>
      <c r="HRI755" s="462"/>
      <c r="HRJ755" s="462"/>
      <c r="HRK755" s="462"/>
      <c r="HRL755" s="462"/>
      <c r="HRM755" s="462"/>
      <c r="HRN755" s="462"/>
      <c r="HRO755" s="462"/>
      <c r="HRP755" s="462"/>
      <c r="HRQ755" s="462"/>
      <c r="HRR755" s="462"/>
      <c r="HRS755" s="462"/>
      <c r="HRT755" s="462"/>
      <c r="HRU755" s="462"/>
      <c r="HRV755" s="462"/>
      <c r="HRW755" s="462"/>
      <c r="HRX755" s="462"/>
      <c r="HRY755" s="462"/>
      <c r="HRZ755" s="462"/>
      <c r="HSA755" s="462"/>
      <c r="HSB755" s="462"/>
      <c r="HSC755" s="462"/>
      <c r="HSD755" s="462"/>
      <c r="HSE755" s="462"/>
      <c r="HSF755" s="462"/>
      <c r="HSG755" s="462"/>
      <c r="HSH755" s="462"/>
      <c r="HSI755" s="462"/>
      <c r="HSJ755" s="462"/>
      <c r="HSK755" s="462"/>
      <c r="HSL755" s="462"/>
      <c r="HSM755" s="462"/>
      <c r="HSN755" s="462"/>
      <c r="HSO755" s="462"/>
      <c r="HSP755" s="462"/>
      <c r="HSQ755" s="462"/>
      <c r="HSR755" s="462"/>
      <c r="HSS755" s="462"/>
      <c r="HST755" s="462"/>
      <c r="HSU755" s="462"/>
      <c r="HSV755" s="462"/>
      <c r="HSW755" s="462"/>
      <c r="HSX755" s="462"/>
      <c r="HSY755" s="462"/>
      <c r="HSZ755" s="462"/>
      <c r="HTA755" s="462"/>
      <c r="HTB755" s="462"/>
      <c r="HTC755" s="462"/>
      <c r="HTD755" s="462"/>
      <c r="HTE755" s="462"/>
      <c r="HTF755" s="462"/>
      <c r="HTG755" s="462"/>
      <c r="HTH755" s="462"/>
      <c r="HTI755" s="462"/>
      <c r="HTJ755" s="462"/>
      <c r="HTK755" s="462"/>
      <c r="HTL755" s="462"/>
      <c r="HTM755" s="462"/>
      <c r="HTN755" s="462"/>
      <c r="HTO755" s="462"/>
      <c r="HTP755" s="462"/>
      <c r="HTQ755" s="462"/>
      <c r="HTR755" s="462"/>
      <c r="HTS755" s="462"/>
      <c r="HTT755" s="462"/>
      <c r="HTU755" s="462"/>
      <c r="HTV755" s="462"/>
      <c r="HTW755" s="462"/>
      <c r="HTX755" s="462"/>
      <c r="HTY755" s="462"/>
      <c r="HTZ755" s="462"/>
      <c r="HUA755" s="462"/>
      <c r="HUB755" s="462"/>
      <c r="HUC755" s="462"/>
      <c r="HUD755" s="462"/>
      <c r="HUE755" s="462"/>
      <c r="HUF755" s="462"/>
      <c r="HUG755" s="462"/>
      <c r="HUH755" s="462"/>
      <c r="HUI755" s="462"/>
      <c r="HUJ755" s="462"/>
      <c r="HUK755" s="462"/>
      <c r="HUL755" s="462"/>
      <c r="HUM755" s="462"/>
      <c r="HUN755" s="462"/>
      <c r="HUO755" s="462"/>
      <c r="HUP755" s="462"/>
      <c r="HUQ755" s="462"/>
      <c r="HUR755" s="462"/>
      <c r="HUS755" s="462"/>
      <c r="HUT755" s="462"/>
      <c r="HUU755" s="462"/>
      <c r="HUV755" s="462"/>
      <c r="HUW755" s="462"/>
      <c r="HUX755" s="462"/>
      <c r="HUY755" s="462"/>
      <c r="HUZ755" s="462"/>
      <c r="HVA755" s="462"/>
      <c r="HVB755" s="462"/>
      <c r="HVC755" s="462"/>
      <c r="HVD755" s="462"/>
      <c r="HVE755" s="462"/>
      <c r="HVF755" s="462"/>
      <c r="HVG755" s="462"/>
      <c r="HVH755" s="462"/>
      <c r="HVI755" s="462"/>
      <c r="HVJ755" s="462"/>
      <c r="HVK755" s="462"/>
      <c r="HVL755" s="462"/>
      <c r="HVM755" s="462"/>
      <c r="HVN755" s="462"/>
      <c r="HVO755" s="462"/>
      <c r="HVP755" s="462"/>
      <c r="HVQ755" s="462"/>
      <c r="HVR755" s="462"/>
      <c r="HVS755" s="462"/>
      <c r="HVT755" s="462"/>
      <c r="HVU755" s="462"/>
      <c r="HVV755" s="462"/>
      <c r="HVW755" s="462"/>
      <c r="HVX755" s="462"/>
      <c r="HVY755" s="462"/>
      <c r="HVZ755" s="462"/>
      <c r="HWA755" s="462"/>
      <c r="HWB755" s="462"/>
      <c r="HWC755" s="462"/>
      <c r="HWD755" s="462"/>
      <c r="HWE755" s="462"/>
      <c r="HWF755" s="462"/>
      <c r="HWG755" s="462"/>
      <c r="HWH755" s="462"/>
      <c r="HWI755" s="462"/>
      <c r="HWJ755" s="462"/>
      <c r="HWK755" s="462"/>
      <c r="HWL755" s="462"/>
      <c r="HWM755" s="462"/>
      <c r="HWN755" s="462"/>
      <c r="HWO755" s="462"/>
      <c r="HWP755" s="462"/>
      <c r="HWQ755" s="462"/>
      <c r="HWR755" s="462"/>
      <c r="HWS755" s="462"/>
      <c r="HWT755" s="462"/>
      <c r="HWU755" s="462"/>
      <c r="HWV755" s="462"/>
      <c r="HWW755" s="462"/>
      <c r="HWX755" s="462"/>
      <c r="HWY755" s="462"/>
      <c r="HWZ755" s="462"/>
      <c r="HXA755" s="462"/>
      <c r="HXB755" s="462"/>
      <c r="HXC755" s="462"/>
      <c r="HXD755" s="462"/>
      <c r="HXE755" s="462"/>
      <c r="HXF755" s="462"/>
      <c r="HXG755" s="462"/>
      <c r="HXH755" s="462"/>
      <c r="HXI755" s="462"/>
      <c r="HXJ755" s="462"/>
      <c r="HXK755" s="462"/>
      <c r="HXL755" s="462"/>
      <c r="HXM755" s="462"/>
      <c r="HXN755" s="462"/>
      <c r="HXO755" s="462"/>
      <c r="HXP755" s="462"/>
      <c r="HXQ755" s="462"/>
      <c r="HXR755" s="462"/>
      <c r="HXS755" s="462"/>
      <c r="HXT755" s="462"/>
      <c r="HXU755" s="462"/>
      <c r="HXV755" s="462"/>
      <c r="HXW755" s="462"/>
      <c r="HXX755" s="462"/>
      <c r="HXY755" s="462"/>
      <c r="HXZ755" s="462"/>
      <c r="HYA755" s="462"/>
      <c r="HYB755" s="462"/>
      <c r="HYC755" s="462"/>
      <c r="HYD755" s="462"/>
      <c r="HYE755" s="462"/>
      <c r="HYF755" s="462"/>
      <c r="HYG755" s="462"/>
      <c r="HYH755" s="462"/>
      <c r="HYI755" s="462"/>
      <c r="HYJ755" s="462"/>
      <c r="HYK755" s="462"/>
      <c r="HYL755" s="462"/>
      <c r="HYM755" s="462"/>
      <c r="HYN755" s="462"/>
      <c r="HYO755" s="462"/>
      <c r="HYP755" s="462"/>
      <c r="HYQ755" s="462"/>
      <c r="HYR755" s="462"/>
      <c r="HYS755" s="462"/>
      <c r="HYT755" s="462"/>
      <c r="HYU755" s="462"/>
      <c r="HYV755" s="462"/>
      <c r="HYW755" s="462"/>
      <c r="HYX755" s="462"/>
      <c r="HYY755" s="462"/>
      <c r="HYZ755" s="462"/>
      <c r="HZA755" s="462"/>
      <c r="HZB755" s="462"/>
      <c r="HZC755" s="462"/>
      <c r="HZD755" s="462"/>
      <c r="HZE755" s="462"/>
      <c r="HZF755" s="462"/>
      <c r="HZG755" s="462"/>
      <c r="HZH755" s="462"/>
      <c r="HZI755" s="462"/>
      <c r="HZJ755" s="462"/>
      <c r="HZK755" s="462"/>
      <c r="HZL755" s="462"/>
      <c r="HZM755" s="462"/>
      <c r="HZN755" s="462"/>
      <c r="HZO755" s="462"/>
      <c r="HZP755" s="462"/>
      <c r="HZQ755" s="462"/>
      <c r="HZR755" s="462"/>
      <c r="HZS755" s="462"/>
      <c r="HZT755" s="462"/>
      <c r="HZU755" s="462"/>
      <c r="HZV755" s="462"/>
      <c r="HZW755" s="462"/>
      <c r="HZX755" s="462"/>
      <c r="HZY755" s="462"/>
      <c r="HZZ755" s="462"/>
      <c r="IAA755" s="462"/>
      <c r="IAB755" s="462"/>
      <c r="IAC755" s="462"/>
      <c r="IAD755" s="462"/>
      <c r="IAE755" s="462"/>
      <c r="IAF755" s="462"/>
      <c r="IAG755" s="462"/>
      <c r="IAH755" s="462"/>
      <c r="IAI755" s="462"/>
      <c r="IAJ755" s="462"/>
      <c r="IAK755" s="462"/>
      <c r="IAL755" s="462"/>
      <c r="IAM755" s="462"/>
      <c r="IAN755" s="462"/>
      <c r="IAO755" s="462"/>
      <c r="IAP755" s="462"/>
      <c r="IAQ755" s="462"/>
      <c r="IAR755" s="462"/>
      <c r="IAS755" s="462"/>
      <c r="IAT755" s="462"/>
      <c r="IAU755" s="462"/>
      <c r="IAV755" s="462"/>
      <c r="IAW755" s="462"/>
      <c r="IAX755" s="462"/>
      <c r="IAY755" s="462"/>
      <c r="IAZ755" s="462"/>
      <c r="IBA755" s="462"/>
      <c r="IBB755" s="462"/>
      <c r="IBC755" s="462"/>
      <c r="IBD755" s="462"/>
      <c r="IBE755" s="462"/>
      <c r="IBF755" s="462"/>
      <c r="IBG755" s="462"/>
      <c r="IBH755" s="462"/>
      <c r="IBI755" s="462"/>
      <c r="IBJ755" s="462"/>
      <c r="IBK755" s="462"/>
      <c r="IBL755" s="462"/>
      <c r="IBM755" s="462"/>
      <c r="IBN755" s="462"/>
      <c r="IBO755" s="462"/>
      <c r="IBP755" s="462"/>
      <c r="IBQ755" s="462"/>
      <c r="IBR755" s="462"/>
      <c r="IBS755" s="462"/>
      <c r="IBT755" s="462"/>
      <c r="IBU755" s="462"/>
      <c r="IBV755" s="462"/>
      <c r="IBW755" s="462"/>
      <c r="IBX755" s="462"/>
      <c r="IBY755" s="462"/>
      <c r="IBZ755" s="462"/>
      <c r="ICA755" s="462"/>
      <c r="ICB755" s="462"/>
      <c r="ICC755" s="462"/>
      <c r="ICD755" s="462"/>
      <c r="ICE755" s="462"/>
      <c r="ICF755" s="462"/>
      <c r="ICG755" s="462"/>
      <c r="ICH755" s="462"/>
      <c r="ICI755" s="462"/>
      <c r="ICJ755" s="462"/>
      <c r="ICK755" s="462"/>
      <c r="ICL755" s="462"/>
      <c r="ICM755" s="462"/>
      <c r="ICN755" s="462"/>
      <c r="ICO755" s="462"/>
      <c r="ICP755" s="462"/>
      <c r="ICQ755" s="462"/>
      <c r="ICR755" s="462"/>
      <c r="ICS755" s="462"/>
      <c r="ICT755" s="462"/>
      <c r="ICU755" s="462"/>
      <c r="ICV755" s="462"/>
      <c r="ICW755" s="462"/>
      <c r="ICX755" s="462"/>
      <c r="ICY755" s="462"/>
      <c r="ICZ755" s="462"/>
      <c r="IDA755" s="462"/>
      <c r="IDB755" s="462"/>
      <c r="IDC755" s="462"/>
      <c r="IDD755" s="462"/>
      <c r="IDE755" s="462"/>
      <c r="IDF755" s="462"/>
      <c r="IDG755" s="462"/>
      <c r="IDH755" s="462"/>
      <c r="IDI755" s="462"/>
      <c r="IDJ755" s="462"/>
      <c r="IDK755" s="462"/>
      <c r="IDL755" s="462"/>
      <c r="IDM755" s="462"/>
      <c r="IDN755" s="462"/>
      <c r="IDO755" s="462"/>
      <c r="IDP755" s="462"/>
      <c r="IDQ755" s="462"/>
      <c r="IDR755" s="462"/>
      <c r="IDS755" s="462"/>
      <c r="IDT755" s="462"/>
      <c r="IDU755" s="462"/>
      <c r="IDV755" s="462"/>
      <c r="IDW755" s="462"/>
      <c r="IDX755" s="462"/>
      <c r="IDY755" s="462"/>
      <c r="IDZ755" s="462"/>
      <c r="IEA755" s="462"/>
      <c r="IEB755" s="462"/>
      <c r="IEC755" s="462"/>
      <c r="IED755" s="462"/>
      <c r="IEE755" s="462"/>
      <c r="IEF755" s="462"/>
      <c r="IEG755" s="462"/>
      <c r="IEH755" s="462"/>
      <c r="IEI755" s="462"/>
      <c r="IEJ755" s="462"/>
      <c r="IEK755" s="462"/>
      <c r="IEL755" s="462"/>
      <c r="IEM755" s="462"/>
      <c r="IEN755" s="462"/>
      <c r="IEO755" s="462"/>
      <c r="IEP755" s="462"/>
      <c r="IEQ755" s="462"/>
      <c r="IER755" s="462"/>
      <c r="IES755" s="462"/>
      <c r="IET755" s="462"/>
      <c r="IEU755" s="462"/>
      <c r="IEV755" s="462"/>
      <c r="IEW755" s="462"/>
      <c r="IEX755" s="462"/>
      <c r="IEY755" s="462"/>
      <c r="IEZ755" s="462"/>
      <c r="IFA755" s="462"/>
      <c r="IFB755" s="462"/>
      <c r="IFC755" s="462"/>
      <c r="IFD755" s="462"/>
      <c r="IFE755" s="462"/>
      <c r="IFF755" s="462"/>
      <c r="IFG755" s="462"/>
      <c r="IFH755" s="462"/>
      <c r="IFI755" s="462"/>
      <c r="IFJ755" s="462"/>
      <c r="IFK755" s="462"/>
      <c r="IFL755" s="462"/>
      <c r="IFM755" s="462"/>
      <c r="IFN755" s="462"/>
      <c r="IFO755" s="462"/>
      <c r="IFP755" s="462"/>
      <c r="IFQ755" s="462"/>
      <c r="IFR755" s="462"/>
      <c r="IFS755" s="462"/>
      <c r="IFT755" s="462"/>
      <c r="IFU755" s="462"/>
      <c r="IFV755" s="462"/>
      <c r="IFW755" s="462"/>
      <c r="IFX755" s="462"/>
      <c r="IFY755" s="462"/>
      <c r="IFZ755" s="462"/>
      <c r="IGA755" s="462"/>
      <c r="IGB755" s="462"/>
      <c r="IGC755" s="462"/>
      <c r="IGD755" s="462"/>
      <c r="IGE755" s="462"/>
      <c r="IGF755" s="462"/>
      <c r="IGG755" s="462"/>
      <c r="IGH755" s="462"/>
      <c r="IGI755" s="462"/>
      <c r="IGJ755" s="462"/>
      <c r="IGK755" s="462"/>
      <c r="IGL755" s="462"/>
      <c r="IGM755" s="462"/>
      <c r="IGN755" s="462"/>
      <c r="IGO755" s="462"/>
      <c r="IGP755" s="462"/>
      <c r="IGQ755" s="462"/>
      <c r="IGR755" s="462"/>
      <c r="IGS755" s="462"/>
      <c r="IGT755" s="462"/>
      <c r="IGU755" s="462"/>
      <c r="IGV755" s="462"/>
      <c r="IGW755" s="462"/>
      <c r="IGX755" s="462"/>
      <c r="IGY755" s="462"/>
      <c r="IGZ755" s="462"/>
      <c r="IHA755" s="462"/>
      <c r="IHB755" s="462"/>
      <c r="IHC755" s="462"/>
      <c r="IHD755" s="462"/>
      <c r="IHE755" s="462"/>
      <c r="IHF755" s="462"/>
      <c r="IHG755" s="462"/>
      <c r="IHH755" s="462"/>
      <c r="IHI755" s="462"/>
      <c r="IHJ755" s="462"/>
      <c r="IHK755" s="462"/>
      <c r="IHL755" s="462"/>
      <c r="IHM755" s="462"/>
      <c r="IHN755" s="462"/>
      <c r="IHO755" s="462"/>
      <c r="IHP755" s="462"/>
      <c r="IHQ755" s="462"/>
      <c r="IHR755" s="462"/>
      <c r="IHS755" s="462"/>
      <c r="IHT755" s="462"/>
      <c r="IHU755" s="462"/>
      <c r="IHV755" s="462"/>
      <c r="IHW755" s="462"/>
      <c r="IHX755" s="462"/>
      <c r="IHY755" s="462"/>
      <c r="IHZ755" s="462"/>
      <c r="IIA755" s="462"/>
      <c r="IIB755" s="462"/>
      <c r="IIC755" s="462"/>
      <c r="IID755" s="462"/>
      <c r="IIE755" s="462"/>
      <c r="IIF755" s="462"/>
      <c r="IIG755" s="462"/>
      <c r="IIH755" s="462"/>
      <c r="III755" s="462"/>
      <c r="IIJ755" s="462"/>
      <c r="IIK755" s="462"/>
      <c r="IIL755" s="462"/>
      <c r="IIM755" s="462"/>
      <c r="IIN755" s="462"/>
      <c r="IIO755" s="462"/>
      <c r="IIP755" s="462"/>
      <c r="IIQ755" s="462"/>
      <c r="IIR755" s="462"/>
      <c r="IIS755" s="462"/>
      <c r="IIT755" s="462"/>
      <c r="IIU755" s="462"/>
      <c r="IIV755" s="462"/>
      <c r="IIW755" s="462"/>
      <c r="IIX755" s="462"/>
      <c r="IIY755" s="462"/>
      <c r="IIZ755" s="462"/>
      <c r="IJA755" s="462"/>
      <c r="IJB755" s="462"/>
      <c r="IJC755" s="462"/>
      <c r="IJD755" s="462"/>
      <c r="IJE755" s="462"/>
      <c r="IJF755" s="462"/>
      <c r="IJG755" s="462"/>
      <c r="IJH755" s="462"/>
      <c r="IJI755" s="462"/>
      <c r="IJJ755" s="462"/>
      <c r="IJK755" s="462"/>
      <c r="IJL755" s="462"/>
      <c r="IJM755" s="462"/>
      <c r="IJN755" s="462"/>
      <c r="IJO755" s="462"/>
      <c r="IJP755" s="462"/>
      <c r="IJQ755" s="462"/>
      <c r="IJR755" s="462"/>
      <c r="IJS755" s="462"/>
      <c r="IJT755" s="462"/>
      <c r="IJU755" s="462"/>
      <c r="IJV755" s="462"/>
      <c r="IJW755" s="462"/>
      <c r="IJX755" s="462"/>
      <c r="IJY755" s="462"/>
      <c r="IJZ755" s="462"/>
      <c r="IKA755" s="462"/>
      <c r="IKB755" s="462"/>
      <c r="IKC755" s="462"/>
      <c r="IKD755" s="462"/>
      <c r="IKE755" s="462"/>
      <c r="IKF755" s="462"/>
      <c r="IKG755" s="462"/>
      <c r="IKH755" s="462"/>
      <c r="IKI755" s="462"/>
      <c r="IKJ755" s="462"/>
      <c r="IKK755" s="462"/>
      <c r="IKL755" s="462"/>
      <c r="IKM755" s="462"/>
      <c r="IKN755" s="462"/>
      <c r="IKO755" s="462"/>
      <c r="IKP755" s="462"/>
      <c r="IKQ755" s="462"/>
      <c r="IKR755" s="462"/>
      <c r="IKS755" s="462"/>
      <c r="IKT755" s="462"/>
      <c r="IKU755" s="462"/>
      <c r="IKV755" s="462"/>
      <c r="IKW755" s="462"/>
      <c r="IKX755" s="462"/>
      <c r="IKY755" s="462"/>
      <c r="IKZ755" s="462"/>
      <c r="ILA755" s="462"/>
      <c r="ILB755" s="462"/>
      <c r="ILC755" s="462"/>
      <c r="ILD755" s="462"/>
      <c r="ILE755" s="462"/>
      <c r="ILF755" s="462"/>
      <c r="ILG755" s="462"/>
      <c r="ILH755" s="462"/>
      <c r="ILI755" s="462"/>
      <c r="ILJ755" s="462"/>
      <c r="ILK755" s="462"/>
      <c r="ILL755" s="462"/>
      <c r="ILM755" s="462"/>
      <c r="ILN755" s="462"/>
      <c r="ILO755" s="462"/>
      <c r="ILP755" s="462"/>
      <c r="ILQ755" s="462"/>
      <c r="ILR755" s="462"/>
      <c r="ILS755" s="462"/>
      <c r="ILT755" s="462"/>
      <c r="ILU755" s="462"/>
      <c r="ILV755" s="462"/>
      <c r="ILW755" s="462"/>
      <c r="ILX755" s="462"/>
      <c r="ILY755" s="462"/>
      <c r="ILZ755" s="462"/>
      <c r="IMA755" s="462"/>
      <c r="IMB755" s="462"/>
      <c r="IMC755" s="462"/>
      <c r="IMD755" s="462"/>
      <c r="IME755" s="462"/>
      <c r="IMF755" s="462"/>
      <c r="IMG755" s="462"/>
      <c r="IMH755" s="462"/>
      <c r="IMI755" s="462"/>
      <c r="IMJ755" s="462"/>
      <c r="IMK755" s="462"/>
      <c r="IML755" s="462"/>
      <c r="IMM755" s="462"/>
      <c r="IMN755" s="462"/>
      <c r="IMO755" s="462"/>
      <c r="IMP755" s="462"/>
      <c r="IMQ755" s="462"/>
      <c r="IMR755" s="462"/>
      <c r="IMS755" s="462"/>
      <c r="IMT755" s="462"/>
      <c r="IMU755" s="462"/>
      <c r="IMV755" s="462"/>
      <c r="IMW755" s="462"/>
      <c r="IMX755" s="462"/>
      <c r="IMY755" s="462"/>
      <c r="IMZ755" s="462"/>
      <c r="INA755" s="462"/>
      <c r="INB755" s="462"/>
      <c r="INC755" s="462"/>
      <c r="IND755" s="462"/>
      <c r="INE755" s="462"/>
      <c r="INF755" s="462"/>
      <c r="ING755" s="462"/>
      <c r="INH755" s="462"/>
      <c r="INI755" s="462"/>
      <c r="INJ755" s="462"/>
      <c r="INK755" s="462"/>
      <c r="INL755" s="462"/>
      <c r="INM755" s="462"/>
      <c r="INN755" s="462"/>
      <c r="INO755" s="462"/>
      <c r="INP755" s="462"/>
      <c r="INQ755" s="462"/>
      <c r="INR755" s="462"/>
      <c r="INS755" s="462"/>
      <c r="INT755" s="462"/>
      <c r="INU755" s="462"/>
      <c r="INV755" s="462"/>
      <c r="INW755" s="462"/>
      <c r="INX755" s="462"/>
      <c r="INY755" s="462"/>
      <c r="INZ755" s="462"/>
      <c r="IOA755" s="462"/>
      <c r="IOB755" s="462"/>
      <c r="IOC755" s="462"/>
      <c r="IOD755" s="462"/>
      <c r="IOE755" s="462"/>
      <c r="IOF755" s="462"/>
      <c r="IOG755" s="462"/>
      <c r="IOH755" s="462"/>
      <c r="IOI755" s="462"/>
      <c r="IOJ755" s="462"/>
      <c r="IOK755" s="462"/>
      <c r="IOL755" s="462"/>
      <c r="IOM755" s="462"/>
      <c r="ION755" s="462"/>
      <c r="IOO755" s="462"/>
      <c r="IOP755" s="462"/>
      <c r="IOQ755" s="462"/>
      <c r="IOR755" s="462"/>
      <c r="IOS755" s="462"/>
      <c r="IOT755" s="462"/>
      <c r="IOU755" s="462"/>
      <c r="IOV755" s="462"/>
      <c r="IOW755" s="462"/>
      <c r="IOX755" s="462"/>
      <c r="IOY755" s="462"/>
      <c r="IOZ755" s="462"/>
      <c r="IPA755" s="462"/>
      <c r="IPB755" s="462"/>
      <c r="IPC755" s="462"/>
      <c r="IPD755" s="462"/>
      <c r="IPE755" s="462"/>
      <c r="IPF755" s="462"/>
      <c r="IPG755" s="462"/>
      <c r="IPH755" s="462"/>
      <c r="IPI755" s="462"/>
      <c r="IPJ755" s="462"/>
      <c r="IPK755" s="462"/>
      <c r="IPL755" s="462"/>
      <c r="IPM755" s="462"/>
      <c r="IPN755" s="462"/>
      <c r="IPO755" s="462"/>
      <c r="IPP755" s="462"/>
      <c r="IPQ755" s="462"/>
      <c r="IPR755" s="462"/>
      <c r="IPS755" s="462"/>
      <c r="IPT755" s="462"/>
      <c r="IPU755" s="462"/>
      <c r="IPV755" s="462"/>
      <c r="IPW755" s="462"/>
      <c r="IPX755" s="462"/>
      <c r="IPY755" s="462"/>
      <c r="IPZ755" s="462"/>
      <c r="IQA755" s="462"/>
      <c r="IQB755" s="462"/>
      <c r="IQC755" s="462"/>
      <c r="IQD755" s="462"/>
      <c r="IQE755" s="462"/>
      <c r="IQF755" s="462"/>
      <c r="IQG755" s="462"/>
      <c r="IQH755" s="462"/>
      <c r="IQI755" s="462"/>
      <c r="IQJ755" s="462"/>
      <c r="IQK755" s="462"/>
      <c r="IQL755" s="462"/>
      <c r="IQM755" s="462"/>
      <c r="IQN755" s="462"/>
      <c r="IQO755" s="462"/>
      <c r="IQP755" s="462"/>
      <c r="IQQ755" s="462"/>
      <c r="IQR755" s="462"/>
      <c r="IQS755" s="462"/>
      <c r="IQT755" s="462"/>
      <c r="IQU755" s="462"/>
      <c r="IQV755" s="462"/>
      <c r="IQW755" s="462"/>
      <c r="IQX755" s="462"/>
      <c r="IQY755" s="462"/>
      <c r="IQZ755" s="462"/>
      <c r="IRA755" s="462"/>
      <c r="IRB755" s="462"/>
      <c r="IRC755" s="462"/>
      <c r="IRD755" s="462"/>
      <c r="IRE755" s="462"/>
      <c r="IRF755" s="462"/>
      <c r="IRG755" s="462"/>
      <c r="IRH755" s="462"/>
      <c r="IRI755" s="462"/>
      <c r="IRJ755" s="462"/>
      <c r="IRK755" s="462"/>
      <c r="IRL755" s="462"/>
      <c r="IRM755" s="462"/>
      <c r="IRN755" s="462"/>
      <c r="IRO755" s="462"/>
      <c r="IRP755" s="462"/>
      <c r="IRQ755" s="462"/>
      <c r="IRR755" s="462"/>
      <c r="IRS755" s="462"/>
      <c r="IRT755" s="462"/>
      <c r="IRU755" s="462"/>
      <c r="IRV755" s="462"/>
      <c r="IRW755" s="462"/>
      <c r="IRX755" s="462"/>
      <c r="IRY755" s="462"/>
      <c r="IRZ755" s="462"/>
      <c r="ISA755" s="462"/>
      <c r="ISB755" s="462"/>
      <c r="ISC755" s="462"/>
      <c r="ISD755" s="462"/>
      <c r="ISE755" s="462"/>
      <c r="ISF755" s="462"/>
      <c r="ISG755" s="462"/>
      <c r="ISH755" s="462"/>
      <c r="ISI755" s="462"/>
      <c r="ISJ755" s="462"/>
      <c r="ISK755" s="462"/>
      <c r="ISL755" s="462"/>
      <c r="ISM755" s="462"/>
      <c r="ISN755" s="462"/>
      <c r="ISO755" s="462"/>
      <c r="ISP755" s="462"/>
      <c r="ISQ755" s="462"/>
      <c r="ISR755" s="462"/>
      <c r="ISS755" s="462"/>
      <c r="IST755" s="462"/>
      <c r="ISU755" s="462"/>
      <c r="ISV755" s="462"/>
      <c r="ISW755" s="462"/>
      <c r="ISX755" s="462"/>
      <c r="ISY755" s="462"/>
      <c r="ISZ755" s="462"/>
      <c r="ITA755" s="462"/>
      <c r="ITB755" s="462"/>
      <c r="ITC755" s="462"/>
      <c r="ITD755" s="462"/>
      <c r="ITE755" s="462"/>
      <c r="ITF755" s="462"/>
      <c r="ITG755" s="462"/>
      <c r="ITH755" s="462"/>
      <c r="ITI755" s="462"/>
      <c r="ITJ755" s="462"/>
      <c r="ITK755" s="462"/>
      <c r="ITL755" s="462"/>
      <c r="ITM755" s="462"/>
      <c r="ITN755" s="462"/>
      <c r="ITO755" s="462"/>
      <c r="ITP755" s="462"/>
      <c r="ITQ755" s="462"/>
      <c r="ITR755" s="462"/>
      <c r="ITS755" s="462"/>
      <c r="ITT755" s="462"/>
      <c r="ITU755" s="462"/>
      <c r="ITV755" s="462"/>
      <c r="ITW755" s="462"/>
      <c r="ITX755" s="462"/>
      <c r="ITY755" s="462"/>
      <c r="ITZ755" s="462"/>
      <c r="IUA755" s="462"/>
      <c r="IUB755" s="462"/>
      <c r="IUC755" s="462"/>
      <c r="IUD755" s="462"/>
      <c r="IUE755" s="462"/>
      <c r="IUF755" s="462"/>
      <c r="IUG755" s="462"/>
      <c r="IUH755" s="462"/>
      <c r="IUI755" s="462"/>
      <c r="IUJ755" s="462"/>
      <c r="IUK755" s="462"/>
      <c r="IUL755" s="462"/>
      <c r="IUM755" s="462"/>
      <c r="IUN755" s="462"/>
      <c r="IUO755" s="462"/>
      <c r="IUP755" s="462"/>
      <c r="IUQ755" s="462"/>
      <c r="IUR755" s="462"/>
      <c r="IUS755" s="462"/>
      <c r="IUT755" s="462"/>
      <c r="IUU755" s="462"/>
      <c r="IUV755" s="462"/>
      <c r="IUW755" s="462"/>
      <c r="IUX755" s="462"/>
      <c r="IUY755" s="462"/>
      <c r="IUZ755" s="462"/>
      <c r="IVA755" s="462"/>
      <c r="IVB755" s="462"/>
      <c r="IVC755" s="462"/>
      <c r="IVD755" s="462"/>
      <c r="IVE755" s="462"/>
      <c r="IVF755" s="462"/>
      <c r="IVG755" s="462"/>
      <c r="IVH755" s="462"/>
      <c r="IVI755" s="462"/>
      <c r="IVJ755" s="462"/>
      <c r="IVK755" s="462"/>
      <c r="IVL755" s="462"/>
      <c r="IVM755" s="462"/>
      <c r="IVN755" s="462"/>
      <c r="IVO755" s="462"/>
      <c r="IVP755" s="462"/>
      <c r="IVQ755" s="462"/>
      <c r="IVR755" s="462"/>
      <c r="IVS755" s="462"/>
      <c r="IVT755" s="462"/>
      <c r="IVU755" s="462"/>
      <c r="IVV755" s="462"/>
      <c r="IVW755" s="462"/>
      <c r="IVX755" s="462"/>
      <c r="IVY755" s="462"/>
      <c r="IVZ755" s="462"/>
      <c r="IWA755" s="462"/>
      <c r="IWB755" s="462"/>
      <c r="IWC755" s="462"/>
      <c r="IWD755" s="462"/>
      <c r="IWE755" s="462"/>
      <c r="IWF755" s="462"/>
      <c r="IWG755" s="462"/>
      <c r="IWH755" s="462"/>
      <c r="IWI755" s="462"/>
      <c r="IWJ755" s="462"/>
      <c r="IWK755" s="462"/>
      <c r="IWL755" s="462"/>
      <c r="IWM755" s="462"/>
      <c r="IWN755" s="462"/>
      <c r="IWO755" s="462"/>
      <c r="IWP755" s="462"/>
      <c r="IWQ755" s="462"/>
      <c r="IWR755" s="462"/>
      <c r="IWS755" s="462"/>
      <c r="IWT755" s="462"/>
      <c r="IWU755" s="462"/>
      <c r="IWV755" s="462"/>
      <c r="IWW755" s="462"/>
      <c r="IWX755" s="462"/>
      <c r="IWY755" s="462"/>
      <c r="IWZ755" s="462"/>
      <c r="IXA755" s="462"/>
      <c r="IXB755" s="462"/>
      <c r="IXC755" s="462"/>
      <c r="IXD755" s="462"/>
      <c r="IXE755" s="462"/>
      <c r="IXF755" s="462"/>
      <c r="IXG755" s="462"/>
      <c r="IXH755" s="462"/>
      <c r="IXI755" s="462"/>
      <c r="IXJ755" s="462"/>
      <c r="IXK755" s="462"/>
      <c r="IXL755" s="462"/>
      <c r="IXM755" s="462"/>
      <c r="IXN755" s="462"/>
      <c r="IXO755" s="462"/>
      <c r="IXP755" s="462"/>
      <c r="IXQ755" s="462"/>
      <c r="IXR755" s="462"/>
      <c r="IXS755" s="462"/>
      <c r="IXT755" s="462"/>
      <c r="IXU755" s="462"/>
      <c r="IXV755" s="462"/>
      <c r="IXW755" s="462"/>
      <c r="IXX755" s="462"/>
      <c r="IXY755" s="462"/>
      <c r="IXZ755" s="462"/>
      <c r="IYA755" s="462"/>
      <c r="IYB755" s="462"/>
      <c r="IYC755" s="462"/>
      <c r="IYD755" s="462"/>
      <c r="IYE755" s="462"/>
      <c r="IYF755" s="462"/>
      <c r="IYG755" s="462"/>
      <c r="IYH755" s="462"/>
      <c r="IYI755" s="462"/>
      <c r="IYJ755" s="462"/>
      <c r="IYK755" s="462"/>
      <c r="IYL755" s="462"/>
      <c r="IYM755" s="462"/>
      <c r="IYN755" s="462"/>
      <c r="IYO755" s="462"/>
      <c r="IYP755" s="462"/>
      <c r="IYQ755" s="462"/>
      <c r="IYR755" s="462"/>
      <c r="IYS755" s="462"/>
      <c r="IYT755" s="462"/>
      <c r="IYU755" s="462"/>
      <c r="IYV755" s="462"/>
      <c r="IYW755" s="462"/>
      <c r="IYX755" s="462"/>
      <c r="IYY755" s="462"/>
      <c r="IYZ755" s="462"/>
      <c r="IZA755" s="462"/>
      <c r="IZB755" s="462"/>
      <c r="IZC755" s="462"/>
      <c r="IZD755" s="462"/>
      <c r="IZE755" s="462"/>
      <c r="IZF755" s="462"/>
      <c r="IZG755" s="462"/>
      <c r="IZH755" s="462"/>
      <c r="IZI755" s="462"/>
      <c r="IZJ755" s="462"/>
      <c r="IZK755" s="462"/>
      <c r="IZL755" s="462"/>
      <c r="IZM755" s="462"/>
      <c r="IZN755" s="462"/>
      <c r="IZO755" s="462"/>
      <c r="IZP755" s="462"/>
      <c r="IZQ755" s="462"/>
      <c r="IZR755" s="462"/>
      <c r="IZS755" s="462"/>
      <c r="IZT755" s="462"/>
      <c r="IZU755" s="462"/>
      <c r="IZV755" s="462"/>
      <c r="IZW755" s="462"/>
      <c r="IZX755" s="462"/>
      <c r="IZY755" s="462"/>
      <c r="IZZ755" s="462"/>
      <c r="JAA755" s="462"/>
      <c r="JAB755" s="462"/>
      <c r="JAC755" s="462"/>
      <c r="JAD755" s="462"/>
      <c r="JAE755" s="462"/>
      <c r="JAF755" s="462"/>
      <c r="JAG755" s="462"/>
      <c r="JAH755" s="462"/>
      <c r="JAI755" s="462"/>
      <c r="JAJ755" s="462"/>
      <c r="JAK755" s="462"/>
      <c r="JAL755" s="462"/>
      <c r="JAM755" s="462"/>
      <c r="JAN755" s="462"/>
      <c r="JAO755" s="462"/>
      <c r="JAP755" s="462"/>
      <c r="JAQ755" s="462"/>
      <c r="JAR755" s="462"/>
      <c r="JAS755" s="462"/>
      <c r="JAT755" s="462"/>
      <c r="JAU755" s="462"/>
      <c r="JAV755" s="462"/>
      <c r="JAW755" s="462"/>
      <c r="JAX755" s="462"/>
      <c r="JAY755" s="462"/>
      <c r="JAZ755" s="462"/>
      <c r="JBA755" s="462"/>
      <c r="JBB755" s="462"/>
      <c r="JBC755" s="462"/>
      <c r="JBD755" s="462"/>
      <c r="JBE755" s="462"/>
      <c r="JBF755" s="462"/>
      <c r="JBG755" s="462"/>
      <c r="JBH755" s="462"/>
      <c r="JBI755" s="462"/>
      <c r="JBJ755" s="462"/>
      <c r="JBK755" s="462"/>
      <c r="JBL755" s="462"/>
      <c r="JBM755" s="462"/>
      <c r="JBN755" s="462"/>
      <c r="JBO755" s="462"/>
      <c r="JBP755" s="462"/>
      <c r="JBQ755" s="462"/>
      <c r="JBR755" s="462"/>
      <c r="JBS755" s="462"/>
      <c r="JBT755" s="462"/>
      <c r="JBU755" s="462"/>
      <c r="JBV755" s="462"/>
      <c r="JBW755" s="462"/>
      <c r="JBX755" s="462"/>
      <c r="JBY755" s="462"/>
      <c r="JBZ755" s="462"/>
      <c r="JCA755" s="462"/>
      <c r="JCB755" s="462"/>
      <c r="JCC755" s="462"/>
      <c r="JCD755" s="462"/>
      <c r="JCE755" s="462"/>
      <c r="JCF755" s="462"/>
      <c r="JCG755" s="462"/>
      <c r="JCH755" s="462"/>
      <c r="JCI755" s="462"/>
      <c r="JCJ755" s="462"/>
      <c r="JCK755" s="462"/>
      <c r="JCL755" s="462"/>
      <c r="JCM755" s="462"/>
      <c r="JCN755" s="462"/>
      <c r="JCO755" s="462"/>
      <c r="JCP755" s="462"/>
      <c r="JCQ755" s="462"/>
      <c r="JCR755" s="462"/>
      <c r="JCS755" s="462"/>
      <c r="JCT755" s="462"/>
      <c r="JCU755" s="462"/>
      <c r="JCV755" s="462"/>
      <c r="JCW755" s="462"/>
      <c r="JCX755" s="462"/>
      <c r="JCY755" s="462"/>
      <c r="JCZ755" s="462"/>
      <c r="JDA755" s="462"/>
      <c r="JDB755" s="462"/>
      <c r="JDC755" s="462"/>
      <c r="JDD755" s="462"/>
      <c r="JDE755" s="462"/>
      <c r="JDF755" s="462"/>
      <c r="JDG755" s="462"/>
      <c r="JDH755" s="462"/>
      <c r="JDI755" s="462"/>
      <c r="JDJ755" s="462"/>
      <c r="JDK755" s="462"/>
      <c r="JDL755" s="462"/>
      <c r="JDM755" s="462"/>
      <c r="JDN755" s="462"/>
      <c r="JDO755" s="462"/>
      <c r="JDP755" s="462"/>
      <c r="JDQ755" s="462"/>
      <c r="JDR755" s="462"/>
      <c r="JDS755" s="462"/>
      <c r="JDT755" s="462"/>
      <c r="JDU755" s="462"/>
      <c r="JDV755" s="462"/>
      <c r="JDW755" s="462"/>
      <c r="JDX755" s="462"/>
      <c r="JDY755" s="462"/>
      <c r="JDZ755" s="462"/>
      <c r="JEA755" s="462"/>
      <c r="JEB755" s="462"/>
      <c r="JEC755" s="462"/>
      <c r="JED755" s="462"/>
      <c r="JEE755" s="462"/>
      <c r="JEF755" s="462"/>
      <c r="JEG755" s="462"/>
      <c r="JEH755" s="462"/>
      <c r="JEI755" s="462"/>
      <c r="JEJ755" s="462"/>
      <c r="JEK755" s="462"/>
      <c r="JEL755" s="462"/>
      <c r="JEM755" s="462"/>
      <c r="JEN755" s="462"/>
      <c r="JEO755" s="462"/>
      <c r="JEP755" s="462"/>
      <c r="JEQ755" s="462"/>
      <c r="JER755" s="462"/>
      <c r="JES755" s="462"/>
      <c r="JET755" s="462"/>
      <c r="JEU755" s="462"/>
      <c r="JEV755" s="462"/>
      <c r="JEW755" s="462"/>
      <c r="JEX755" s="462"/>
      <c r="JEY755" s="462"/>
      <c r="JEZ755" s="462"/>
      <c r="JFA755" s="462"/>
      <c r="JFB755" s="462"/>
      <c r="JFC755" s="462"/>
      <c r="JFD755" s="462"/>
      <c r="JFE755" s="462"/>
      <c r="JFF755" s="462"/>
      <c r="JFG755" s="462"/>
      <c r="JFH755" s="462"/>
      <c r="JFI755" s="462"/>
      <c r="JFJ755" s="462"/>
      <c r="JFK755" s="462"/>
      <c r="JFL755" s="462"/>
      <c r="JFM755" s="462"/>
      <c r="JFN755" s="462"/>
      <c r="JFO755" s="462"/>
      <c r="JFP755" s="462"/>
      <c r="JFQ755" s="462"/>
      <c r="JFR755" s="462"/>
      <c r="JFS755" s="462"/>
      <c r="JFT755" s="462"/>
      <c r="JFU755" s="462"/>
      <c r="JFV755" s="462"/>
      <c r="JFW755" s="462"/>
      <c r="JFX755" s="462"/>
      <c r="JFY755" s="462"/>
      <c r="JFZ755" s="462"/>
      <c r="JGA755" s="462"/>
      <c r="JGB755" s="462"/>
      <c r="JGC755" s="462"/>
      <c r="JGD755" s="462"/>
      <c r="JGE755" s="462"/>
      <c r="JGF755" s="462"/>
      <c r="JGG755" s="462"/>
      <c r="JGH755" s="462"/>
      <c r="JGI755" s="462"/>
      <c r="JGJ755" s="462"/>
      <c r="JGK755" s="462"/>
      <c r="JGL755" s="462"/>
      <c r="JGM755" s="462"/>
      <c r="JGN755" s="462"/>
      <c r="JGO755" s="462"/>
      <c r="JGP755" s="462"/>
      <c r="JGQ755" s="462"/>
      <c r="JGR755" s="462"/>
      <c r="JGS755" s="462"/>
      <c r="JGT755" s="462"/>
      <c r="JGU755" s="462"/>
      <c r="JGV755" s="462"/>
      <c r="JGW755" s="462"/>
      <c r="JGX755" s="462"/>
      <c r="JGY755" s="462"/>
      <c r="JGZ755" s="462"/>
      <c r="JHA755" s="462"/>
      <c r="JHB755" s="462"/>
      <c r="JHC755" s="462"/>
      <c r="JHD755" s="462"/>
      <c r="JHE755" s="462"/>
      <c r="JHF755" s="462"/>
      <c r="JHG755" s="462"/>
      <c r="JHH755" s="462"/>
      <c r="JHI755" s="462"/>
      <c r="JHJ755" s="462"/>
      <c r="JHK755" s="462"/>
      <c r="JHL755" s="462"/>
      <c r="JHM755" s="462"/>
      <c r="JHN755" s="462"/>
      <c r="JHO755" s="462"/>
      <c r="JHP755" s="462"/>
      <c r="JHQ755" s="462"/>
      <c r="JHR755" s="462"/>
      <c r="JHS755" s="462"/>
      <c r="JHT755" s="462"/>
      <c r="JHU755" s="462"/>
      <c r="JHV755" s="462"/>
      <c r="JHW755" s="462"/>
      <c r="JHX755" s="462"/>
      <c r="JHY755" s="462"/>
      <c r="JHZ755" s="462"/>
      <c r="JIA755" s="462"/>
      <c r="JIB755" s="462"/>
      <c r="JIC755" s="462"/>
      <c r="JID755" s="462"/>
      <c r="JIE755" s="462"/>
      <c r="JIF755" s="462"/>
      <c r="JIG755" s="462"/>
      <c r="JIH755" s="462"/>
      <c r="JII755" s="462"/>
      <c r="JIJ755" s="462"/>
      <c r="JIK755" s="462"/>
      <c r="JIL755" s="462"/>
      <c r="JIM755" s="462"/>
      <c r="JIN755" s="462"/>
      <c r="JIO755" s="462"/>
      <c r="JIP755" s="462"/>
      <c r="JIQ755" s="462"/>
      <c r="JIR755" s="462"/>
      <c r="JIS755" s="462"/>
      <c r="JIT755" s="462"/>
      <c r="JIU755" s="462"/>
      <c r="JIV755" s="462"/>
      <c r="JIW755" s="462"/>
      <c r="JIX755" s="462"/>
      <c r="JIY755" s="462"/>
      <c r="JIZ755" s="462"/>
      <c r="JJA755" s="462"/>
      <c r="JJB755" s="462"/>
      <c r="JJC755" s="462"/>
      <c r="JJD755" s="462"/>
      <c r="JJE755" s="462"/>
      <c r="JJF755" s="462"/>
      <c r="JJG755" s="462"/>
      <c r="JJH755" s="462"/>
      <c r="JJI755" s="462"/>
      <c r="JJJ755" s="462"/>
      <c r="JJK755" s="462"/>
      <c r="JJL755" s="462"/>
      <c r="JJM755" s="462"/>
      <c r="JJN755" s="462"/>
      <c r="JJO755" s="462"/>
      <c r="JJP755" s="462"/>
      <c r="JJQ755" s="462"/>
      <c r="JJR755" s="462"/>
      <c r="JJS755" s="462"/>
      <c r="JJT755" s="462"/>
      <c r="JJU755" s="462"/>
      <c r="JJV755" s="462"/>
      <c r="JJW755" s="462"/>
      <c r="JJX755" s="462"/>
      <c r="JJY755" s="462"/>
      <c r="JJZ755" s="462"/>
      <c r="JKA755" s="462"/>
      <c r="JKB755" s="462"/>
      <c r="JKC755" s="462"/>
      <c r="JKD755" s="462"/>
      <c r="JKE755" s="462"/>
      <c r="JKF755" s="462"/>
      <c r="JKG755" s="462"/>
      <c r="JKH755" s="462"/>
      <c r="JKI755" s="462"/>
      <c r="JKJ755" s="462"/>
      <c r="JKK755" s="462"/>
      <c r="JKL755" s="462"/>
      <c r="JKM755" s="462"/>
      <c r="JKN755" s="462"/>
      <c r="JKO755" s="462"/>
      <c r="JKP755" s="462"/>
      <c r="JKQ755" s="462"/>
      <c r="JKR755" s="462"/>
      <c r="JKS755" s="462"/>
      <c r="JKT755" s="462"/>
      <c r="JKU755" s="462"/>
      <c r="JKV755" s="462"/>
      <c r="JKW755" s="462"/>
      <c r="JKX755" s="462"/>
      <c r="JKY755" s="462"/>
      <c r="JKZ755" s="462"/>
      <c r="JLA755" s="462"/>
      <c r="JLB755" s="462"/>
      <c r="JLC755" s="462"/>
      <c r="JLD755" s="462"/>
      <c r="JLE755" s="462"/>
      <c r="JLF755" s="462"/>
      <c r="JLG755" s="462"/>
      <c r="JLH755" s="462"/>
      <c r="JLI755" s="462"/>
      <c r="JLJ755" s="462"/>
      <c r="JLK755" s="462"/>
      <c r="JLL755" s="462"/>
      <c r="JLM755" s="462"/>
      <c r="JLN755" s="462"/>
      <c r="JLO755" s="462"/>
      <c r="JLP755" s="462"/>
      <c r="JLQ755" s="462"/>
      <c r="JLR755" s="462"/>
      <c r="JLS755" s="462"/>
      <c r="JLT755" s="462"/>
      <c r="JLU755" s="462"/>
      <c r="JLV755" s="462"/>
      <c r="JLW755" s="462"/>
      <c r="JLX755" s="462"/>
      <c r="JLY755" s="462"/>
      <c r="JLZ755" s="462"/>
      <c r="JMA755" s="462"/>
      <c r="JMB755" s="462"/>
      <c r="JMC755" s="462"/>
      <c r="JMD755" s="462"/>
      <c r="JME755" s="462"/>
      <c r="JMF755" s="462"/>
      <c r="JMG755" s="462"/>
      <c r="JMH755" s="462"/>
      <c r="JMI755" s="462"/>
      <c r="JMJ755" s="462"/>
      <c r="JMK755" s="462"/>
      <c r="JML755" s="462"/>
      <c r="JMM755" s="462"/>
      <c r="JMN755" s="462"/>
      <c r="JMO755" s="462"/>
      <c r="JMP755" s="462"/>
      <c r="JMQ755" s="462"/>
      <c r="JMR755" s="462"/>
      <c r="JMS755" s="462"/>
      <c r="JMT755" s="462"/>
      <c r="JMU755" s="462"/>
      <c r="JMV755" s="462"/>
      <c r="JMW755" s="462"/>
      <c r="JMX755" s="462"/>
      <c r="JMY755" s="462"/>
      <c r="JMZ755" s="462"/>
      <c r="JNA755" s="462"/>
      <c r="JNB755" s="462"/>
      <c r="JNC755" s="462"/>
      <c r="JND755" s="462"/>
      <c r="JNE755" s="462"/>
      <c r="JNF755" s="462"/>
      <c r="JNG755" s="462"/>
      <c r="JNH755" s="462"/>
      <c r="JNI755" s="462"/>
      <c r="JNJ755" s="462"/>
      <c r="JNK755" s="462"/>
      <c r="JNL755" s="462"/>
      <c r="JNM755" s="462"/>
      <c r="JNN755" s="462"/>
      <c r="JNO755" s="462"/>
      <c r="JNP755" s="462"/>
      <c r="JNQ755" s="462"/>
      <c r="JNR755" s="462"/>
      <c r="JNS755" s="462"/>
      <c r="JNT755" s="462"/>
      <c r="JNU755" s="462"/>
      <c r="JNV755" s="462"/>
      <c r="JNW755" s="462"/>
      <c r="JNX755" s="462"/>
      <c r="JNY755" s="462"/>
      <c r="JNZ755" s="462"/>
      <c r="JOA755" s="462"/>
      <c r="JOB755" s="462"/>
      <c r="JOC755" s="462"/>
      <c r="JOD755" s="462"/>
      <c r="JOE755" s="462"/>
      <c r="JOF755" s="462"/>
      <c r="JOG755" s="462"/>
      <c r="JOH755" s="462"/>
      <c r="JOI755" s="462"/>
      <c r="JOJ755" s="462"/>
      <c r="JOK755" s="462"/>
      <c r="JOL755" s="462"/>
      <c r="JOM755" s="462"/>
      <c r="JON755" s="462"/>
      <c r="JOO755" s="462"/>
      <c r="JOP755" s="462"/>
      <c r="JOQ755" s="462"/>
      <c r="JOR755" s="462"/>
      <c r="JOS755" s="462"/>
      <c r="JOT755" s="462"/>
      <c r="JOU755" s="462"/>
      <c r="JOV755" s="462"/>
      <c r="JOW755" s="462"/>
      <c r="JOX755" s="462"/>
      <c r="JOY755" s="462"/>
      <c r="JOZ755" s="462"/>
      <c r="JPA755" s="462"/>
      <c r="JPB755" s="462"/>
      <c r="JPC755" s="462"/>
      <c r="JPD755" s="462"/>
      <c r="JPE755" s="462"/>
      <c r="JPF755" s="462"/>
      <c r="JPG755" s="462"/>
      <c r="JPH755" s="462"/>
      <c r="JPI755" s="462"/>
      <c r="JPJ755" s="462"/>
      <c r="JPK755" s="462"/>
      <c r="JPL755" s="462"/>
      <c r="JPM755" s="462"/>
      <c r="JPN755" s="462"/>
      <c r="JPO755" s="462"/>
      <c r="JPP755" s="462"/>
      <c r="JPQ755" s="462"/>
      <c r="JPR755" s="462"/>
      <c r="JPS755" s="462"/>
      <c r="JPT755" s="462"/>
      <c r="JPU755" s="462"/>
      <c r="JPV755" s="462"/>
      <c r="JPW755" s="462"/>
      <c r="JPX755" s="462"/>
      <c r="JPY755" s="462"/>
      <c r="JPZ755" s="462"/>
      <c r="JQA755" s="462"/>
      <c r="JQB755" s="462"/>
      <c r="JQC755" s="462"/>
      <c r="JQD755" s="462"/>
      <c r="JQE755" s="462"/>
      <c r="JQF755" s="462"/>
      <c r="JQG755" s="462"/>
      <c r="JQH755" s="462"/>
      <c r="JQI755" s="462"/>
      <c r="JQJ755" s="462"/>
      <c r="JQK755" s="462"/>
      <c r="JQL755" s="462"/>
      <c r="JQM755" s="462"/>
      <c r="JQN755" s="462"/>
      <c r="JQO755" s="462"/>
      <c r="JQP755" s="462"/>
      <c r="JQQ755" s="462"/>
      <c r="JQR755" s="462"/>
      <c r="JQS755" s="462"/>
      <c r="JQT755" s="462"/>
      <c r="JQU755" s="462"/>
      <c r="JQV755" s="462"/>
      <c r="JQW755" s="462"/>
      <c r="JQX755" s="462"/>
      <c r="JQY755" s="462"/>
      <c r="JQZ755" s="462"/>
      <c r="JRA755" s="462"/>
      <c r="JRB755" s="462"/>
      <c r="JRC755" s="462"/>
      <c r="JRD755" s="462"/>
      <c r="JRE755" s="462"/>
      <c r="JRF755" s="462"/>
      <c r="JRG755" s="462"/>
      <c r="JRH755" s="462"/>
      <c r="JRI755" s="462"/>
      <c r="JRJ755" s="462"/>
      <c r="JRK755" s="462"/>
      <c r="JRL755" s="462"/>
      <c r="JRM755" s="462"/>
      <c r="JRN755" s="462"/>
      <c r="JRO755" s="462"/>
      <c r="JRP755" s="462"/>
      <c r="JRQ755" s="462"/>
      <c r="JRR755" s="462"/>
      <c r="JRS755" s="462"/>
      <c r="JRT755" s="462"/>
      <c r="JRU755" s="462"/>
      <c r="JRV755" s="462"/>
      <c r="JRW755" s="462"/>
      <c r="JRX755" s="462"/>
      <c r="JRY755" s="462"/>
      <c r="JRZ755" s="462"/>
      <c r="JSA755" s="462"/>
      <c r="JSB755" s="462"/>
      <c r="JSC755" s="462"/>
      <c r="JSD755" s="462"/>
      <c r="JSE755" s="462"/>
      <c r="JSF755" s="462"/>
      <c r="JSG755" s="462"/>
      <c r="JSH755" s="462"/>
      <c r="JSI755" s="462"/>
      <c r="JSJ755" s="462"/>
      <c r="JSK755" s="462"/>
      <c r="JSL755" s="462"/>
      <c r="JSM755" s="462"/>
      <c r="JSN755" s="462"/>
      <c r="JSO755" s="462"/>
      <c r="JSP755" s="462"/>
      <c r="JSQ755" s="462"/>
      <c r="JSR755" s="462"/>
      <c r="JSS755" s="462"/>
      <c r="JST755" s="462"/>
      <c r="JSU755" s="462"/>
      <c r="JSV755" s="462"/>
      <c r="JSW755" s="462"/>
      <c r="JSX755" s="462"/>
      <c r="JSY755" s="462"/>
      <c r="JSZ755" s="462"/>
      <c r="JTA755" s="462"/>
      <c r="JTB755" s="462"/>
      <c r="JTC755" s="462"/>
      <c r="JTD755" s="462"/>
      <c r="JTE755" s="462"/>
      <c r="JTF755" s="462"/>
      <c r="JTG755" s="462"/>
      <c r="JTH755" s="462"/>
      <c r="JTI755" s="462"/>
      <c r="JTJ755" s="462"/>
      <c r="JTK755" s="462"/>
      <c r="JTL755" s="462"/>
      <c r="JTM755" s="462"/>
      <c r="JTN755" s="462"/>
      <c r="JTO755" s="462"/>
      <c r="JTP755" s="462"/>
      <c r="JTQ755" s="462"/>
      <c r="JTR755" s="462"/>
      <c r="JTS755" s="462"/>
      <c r="JTT755" s="462"/>
      <c r="JTU755" s="462"/>
      <c r="JTV755" s="462"/>
      <c r="JTW755" s="462"/>
      <c r="JTX755" s="462"/>
      <c r="JTY755" s="462"/>
      <c r="JTZ755" s="462"/>
      <c r="JUA755" s="462"/>
      <c r="JUB755" s="462"/>
      <c r="JUC755" s="462"/>
      <c r="JUD755" s="462"/>
      <c r="JUE755" s="462"/>
      <c r="JUF755" s="462"/>
      <c r="JUG755" s="462"/>
      <c r="JUH755" s="462"/>
      <c r="JUI755" s="462"/>
      <c r="JUJ755" s="462"/>
      <c r="JUK755" s="462"/>
      <c r="JUL755" s="462"/>
      <c r="JUM755" s="462"/>
      <c r="JUN755" s="462"/>
      <c r="JUO755" s="462"/>
      <c r="JUP755" s="462"/>
      <c r="JUQ755" s="462"/>
      <c r="JUR755" s="462"/>
      <c r="JUS755" s="462"/>
      <c r="JUT755" s="462"/>
      <c r="JUU755" s="462"/>
      <c r="JUV755" s="462"/>
      <c r="JUW755" s="462"/>
      <c r="JUX755" s="462"/>
      <c r="JUY755" s="462"/>
      <c r="JUZ755" s="462"/>
      <c r="JVA755" s="462"/>
      <c r="JVB755" s="462"/>
      <c r="JVC755" s="462"/>
      <c r="JVD755" s="462"/>
      <c r="JVE755" s="462"/>
      <c r="JVF755" s="462"/>
      <c r="JVG755" s="462"/>
      <c r="JVH755" s="462"/>
      <c r="JVI755" s="462"/>
      <c r="JVJ755" s="462"/>
      <c r="JVK755" s="462"/>
      <c r="JVL755" s="462"/>
      <c r="JVM755" s="462"/>
      <c r="JVN755" s="462"/>
      <c r="JVO755" s="462"/>
      <c r="JVP755" s="462"/>
      <c r="JVQ755" s="462"/>
      <c r="JVR755" s="462"/>
      <c r="JVS755" s="462"/>
      <c r="JVT755" s="462"/>
      <c r="JVU755" s="462"/>
      <c r="JVV755" s="462"/>
      <c r="JVW755" s="462"/>
      <c r="JVX755" s="462"/>
      <c r="JVY755" s="462"/>
      <c r="JVZ755" s="462"/>
      <c r="JWA755" s="462"/>
      <c r="JWB755" s="462"/>
      <c r="JWC755" s="462"/>
      <c r="JWD755" s="462"/>
      <c r="JWE755" s="462"/>
      <c r="JWF755" s="462"/>
      <c r="JWG755" s="462"/>
      <c r="JWH755" s="462"/>
      <c r="JWI755" s="462"/>
      <c r="JWJ755" s="462"/>
      <c r="JWK755" s="462"/>
      <c r="JWL755" s="462"/>
      <c r="JWM755" s="462"/>
      <c r="JWN755" s="462"/>
      <c r="JWO755" s="462"/>
      <c r="JWP755" s="462"/>
      <c r="JWQ755" s="462"/>
      <c r="JWR755" s="462"/>
      <c r="JWS755" s="462"/>
      <c r="JWT755" s="462"/>
      <c r="JWU755" s="462"/>
      <c r="JWV755" s="462"/>
      <c r="JWW755" s="462"/>
      <c r="JWX755" s="462"/>
      <c r="JWY755" s="462"/>
      <c r="JWZ755" s="462"/>
      <c r="JXA755" s="462"/>
      <c r="JXB755" s="462"/>
      <c r="JXC755" s="462"/>
      <c r="JXD755" s="462"/>
      <c r="JXE755" s="462"/>
      <c r="JXF755" s="462"/>
      <c r="JXG755" s="462"/>
      <c r="JXH755" s="462"/>
      <c r="JXI755" s="462"/>
      <c r="JXJ755" s="462"/>
      <c r="JXK755" s="462"/>
      <c r="JXL755" s="462"/>
      <c r="JXM755" s="462"/>
      <c r="JXN755" s="462"/>
      <c r="JXO755" s="462"/>
      <c r="JXP755" s="462"/>
      <c r="JXQ755" s="462"/>
      <c r="JXR755" s="462"/>
      <c r="JXS755" s="462"/>
      <c r="JXT755" s="462"/>
      <c r="JXU755" s="462"/>
      <c r="JXV755" s="462"/>
      <c r="JXW755" s="462"/>
      <c r="JXX755" s="462"/>
      <c r="JXY755" s="462"/>
      <c r="JXZ755" s="462"/>
      <c r="JYA755" s="462"/>
      <c r="JYB755" s="462"/>
      <c r="JYC755" s="462"/>
      <c r="JYD755" s="462"/>
      <c r="JYE755" s="462"/>
      <c r="JYF755" s="462"/>
      <c r="JYG755" s="462"/>
      <c r="JYH755" s="462"/>
      <c r="JYI755" s="462"/>
      <c r="JYJ755" s="462"/>
      <c r="JYK755" s="462"/>
      <c r="JYL755" s="462"/>
      <c r="JYM755" s="462"/>
      <c r="JYN755" s="462"/>
      <c r="JYO755" s="462"/>
      <c r="JYP755" s="462"/>
      <c r="JYQ755" s="462"/>
      <c r="JYR755" s="462"/>
      <c r="JYS755" s="462"/>
      <c r="JYT755" s="462"/>
      <c r="JYU755" s="462"/>
      <c r="JYV755" s="462"/>
      <c r="JYW755" s="462"/>
      <c r="JYX755" s="462"/>
      <c r="JYY755" s="462"/>
      <c r="JYZ755" s="462"/>
      <c r="JZA755" s="462"/>
      <c r="JZB755" s="462"/>
      <c r="JZC755" s="462"/>
      <c r="JZD755" s="462"/>
      <c r="JZE755" s="462"/>
      <c r="JZF755" s="462"/>
      <c r="JZG755" s="462"/>
      <c r="JZH755" s="462"/>
      <c r="JZI755" s="462"/>
      <c r="JZJ755" s="462"/>
      <c r="JZK755" s="462"/>
      <c r="JZL755" s="462"/>
      <c r="JZM755" s="462"/>
      <c r="JZN755" s="462"/>
      <c r="JZO755" s="462"/>
      <c r="JZP755" s="462"/>
      <c r="JZQ755" s="462"/>
      <c r="JZR755" s="462"/>
      <c r="JZS755" s="462"/>
      <c r="JZT755" s="462"/>
      <c r="JZU755" s="462"/>
      <c r="JZV755" s="462"/>
      <c r="JZW755" s="462"/>
      <c r="JZX755" s="462"/>
      <c r="JZY755" s="462"/>
      <c r="JZZ755" s="462"/>
      <c r="KAA755" s="462"/>
      <c r="KAB755" s="462"/>
      <c r="KAC755" s="462"/>
      <c r="KAD755" s="462"/>
      <c r="KAE755" s="462"/>
      <c r="KAF755" s="462"/>
      <c r="KAG755" s="462"/>
      <c r="KAH755" s="462"/>
      <c r="KAI755" s="462"/>
      <c r="KAJ755" s="462"/>
      <c r="KAK755" s="462"/>
      <c r="KAL755" s="462"/>
      <c r="KAM755" s="462"/>
      <c r="KAN755" s="462"/>
      <c r="KAO755" s="462"/>
      <c r="KAP755" s="462"/>
      <c r="KAQ755" s="462"/>
      <c r="KAR755" s="462"/>
      <c r="KAS755" s="462"/>
      <c r="KAT755" s="462"/>
      <c r="KAU755" s="462"/>
      <c r="KAV755" s="462"/>
      <c r="KAW755" s="462"/>
      <c r="KAX755" s="462"/>
      <c r="KAY755" s="462"/>
      <c r="KAZ755" s="462"/>
      <c r="KBA755" s="462"/>
      <c r="KBB755" s="462"/>
      <c r="KBC755" s="462"/>
      <c r="KBD755" s="462"/>
      <c r="KBE755" s="462"/>
      <c r="KBF755" s="462"/>
      <c r="KBG755" s="462"/>
      <c r="KBH755" s="462"/>
      <c r="KBI755" s="462"/>
      <c r="KBJ755" s="462"/>
      <c r="KBK755" s="462"/>
      <c r="KBL755" s="462"/>
      <c r="KBM755" s="462"/>
      <c r="KBN755" s="462"/>
      <c r="KBO755" s="462"/>
      <c r="KBP755" s="462"/>
      <c r="KBQ755" s="462"/>
      <c r="KBR755" s="462"/>
      <c r="KBS755" s="462"/>
      <c r="KBT755" s="462"/>
      <c r="KBU755" s="462"/>
      <c r="KBV755" s="462"/>
      <c r="KBW755" s="462"/>
      <c r="KBX755" s="462"/>
      <c r="KBY755" s="462"/>
      <c r="KBZ755" s="462"/>
      <c r="KCA755" s="462"/>
      <c r="KCB755" s="462"/>
      <c r="KCC755" s="462"/>
      <c r="KCD755" s="462"/>
      <c r="KCE755" s="462"/>
      <c r="KCF755" s="462"/>
      <c r="KCG755" s="462"/>
      <c r="KCH755" s="462"/>
      <c r="KCI755" s="462"/>
      <c r="KCJ755" s="462"/>
      <c r="KCK755" s="462"/>
      <c r="KCL755" s="462"/>
      <c r="KCM755" s="462"/>
      <c r="KCN755" s="462"/>
      <c r="KCO755" s="462"/>
      <c r="KCP755" s="462"/>
      <c r="KCQ755" s="462"/>
      <c r="KCR755" s="462"/>
      <c r="KCS755" s="462"/>
      <c r="KCT755" s="462"/>
      <c r="KCU755" s="462"/>
      <c r="KCV755" s="462"/>
      <c r="KCW755" s="462"/>
      <c r="KCX755" s="462"/>
      <c r="KCY755" s="462"/>
      <c r="KCZ755" s="462"/>
      <c r="KDA755" s="462"/>
      <c r="KDB755" s="462"/>
      <c r="KDC755" s="462"/>
      <c r="KDD755" s="462"/>
      <c r="KDE755" s="462"/>
      <c r="KDF755" s="462"/>
      <c r="KDG755" s="462"/>
      <c r="KDH755" s="462"/>
      <c r="KDI755" s="462"/>
      <c r="KDJ755" s="462"/>
      <c r="KDK755" s="462"/>
      <c r="KDL755" s="462"/>
      <c r="KDM755" s="462"/>
      <c r="KDN755" s="462"/>
      <c r="KDO755" s="462"/>
      <c r="KDP755" s="462"/>
      <c r="KDQ755" s="462"/>
      <c r="KDR755" s="462"/>
      <c r="KDS755" s="462"/>
      <c r="KDT755" s="462"/>
      <c r="KDU755" s="462"/>
      <c r="KDV755" s="462"/>
      <c r="KDW755" s="462"/>
      <c r="KDX755" s="462"/>
      <c r="KDY755" s="462"/>
      <c r="KDZ755" s="462"/>
      <c r="KEA755" s="462"/>
      <c r="KEB755" s="462"/>
      <c r="KEC755" s="462"/>
      <c r="KED755" s="462"/>
      <c r="KEE755" s="462"/>
      <c r="KEF755" s="462"/>
      <c r="KEG755" s="462"/>
      <c r="KEH755" s="462"/>
      <c r="KEI755" s="462"/>
      <c r="KEJ755" s="462"/>
      <c r="KEK755" s="462"/>
      <c r="KEL755" s="462"/>
      <c r="KEM755" s="462"/>
      <c r="KEN755" s="462"/>
      <c r="KEO755" s="462"/>
      <c r="KEP755" s="462"/>
      <c r="KEQ755" s="462"/>
      <c r="KER755" s="462"/>
      <c r="KES755" s="462"/>
      <c r="KET755" s="462"/>
      <c r="KEU755" s="462"/>
      <c r="KEV755" s="462"/>
      <c r="KEW755" s="462"/>
      <c r="KEX755" s="462"/>
      <c r="KEY755" s="462"/>
      <c r="KEZ755" s="462"/>
      <c r="KFA755" s="462"/>
      <c r="KFB755" s="462"/>
      <c r="KFC755" s="462"/>
      <c r="KFD755" s="462"/>
      <c r="KFE755" s="462"/>
      <c r="KFF755" s="462"/>
      <c r="KFG755" s="462"/>
      <c r="KFH755" s="462"/>
      <c r="KFI755" s="462"/>
      <c r="KFJ755" s="462"/>
      <c r="KFK755" s="462"/>
      <c r="KFL755" s="462"/>
      <c r="KFM755" s="462"/>
      <c r="KFN755" s="462"/>
      <c r="KFO755" s="462"/>
      <c r="KFP755" s="462"/>
      <c r="KFQ755" s="462"/>
      <c r="KFR755" s="462"/>
      <c r="KFS755" s="462"/>
      <c r="KFT755" s="462"/>
      <c r="KFU755" s="462"/>
      <c r="KFV755" s="462"/>
      <c r="KFW755" s="462"/>
      <c r="KFX755" s="462"/>
      <c r="KFY755" s="462"/>
      <c r="KFZ755" s="462"/>
      <c r="KGA755" s="462"/>
      <c r="KGB755" s="462"/>
      <c r="KGC755" s="462"/>
      <c r="KGD755" s="462"/>
      <c r="KGE755" s="462"/>
      <c r="KGF755" s="462"/>
      <c r="KGG755" s="462"/>
      <c r="KGH755" s="462"/>
      <c r="KGI755" s="462"/>
      <c r="KGJ755" s="462"/>
      <c r="KGK755" s="462"/>
      <c r="KGL755" s="462"/>
      <c r="KGM755" s="462"/>
      <c r="KGN755" s="462"/>
      <c r="KGO755" s="462"/>
      <c r="KGP755" s="462"/>
      <c r="KGQ755" s="462"/>
      <c r="KGR755" s="462"/>
      <c r="KGS755" s="462"/>
      <c r="KGT755" s="462"/>
      <c r="KGU755" s="462"/>
      <c r="KGV755" s="462"/>
      <c r="KGW755" s="462"/>
      <c r="KGX755" s="462"/>
      <c r="KGY755" s="462"/>
      <c r="KGZ755" s="462"/>
      <c r="KHA755" s="462"/>
      <c r="KHB755" s="462"/>
      <c r="KHC755" s="462"/>
      <c r="KHD755" s="462"/>
      <c r="KHE755" s="462"/>
      <c r="KHF755" s="462"/>
      <c r="KHG755" s="462"/>
      <c r="KHH755" s="462"/>
      <c r="KHI755" s="462"/>
      <c r="KHJ755" s="462"/>
      <c r="KHK755" s="462"/>
      <c r="KHL755" s="462"/>
      <c r="KHM755" s="462"/>
      <c r="KHN755" s="462"/>
      <c r="KHO755" s="462"/>
      <c r="KHP755" s="462"/>
      <c r="KHQ755" s="462"/>
      <c r="KHR755" s="462"/>
      <c r="KHS755" s="462"/>
      <c r="KHT755" s="462"/>
      <c r="KHU755" s="462"/>
      <c r="KHV755" s="462"/>
      <c r="KHW755" s="462"/>
      <c r="KHX755" s="462"/>
      <c r="KHY755" s="462"/>
      <c r="KHZ755" s="462"/>
      <c r="KIA755" s="462"/>
      <c r="KIB755" s="462"/>
      <c r="KIC755" s="462"/>
      <c r="KID755" s="462"/>
      <c r="KIE755" s="462"/>
      <c r="KIF755" s="462"/>
      <c r="KIG755" s="462"/>
      <c r="KIH755" s="462"/>
      <c r="KII755" s="462"/>
      <c r="KIJ755" s="462"/>
      <c r="KIK755" s="462"/>
      <c r="KIL755" s="462"/>
      <c r="KIM755" s="462"/>
      <c r="KIN755" s="462"/>
      <c r="KIO755" s="462"/>
      <c r="KIP755" s="462"/>
      <c r="KIQ755" s="462"/>
      <c r="KIR755" s="462"/>
      <c r="KIS755" s="462"/>
      <c r="KIT755" s="462"/>
      <c r="KIU755" s="462"/>
      <c r="KIV755" s="462"/>
      <c r="KIW755" s="462"/>
      <c r="KIX755" s="462"/>
      <c r="KIY755" s="462"/>
      <c r="KIZ755" s="462"/>
      <c r="KJA755" s="462"/>
      <c r="KJB755" s="462"/>
      <c r="KJC755" s="462"/>
      <c r="KJD755" s="462"/>
      <c r="KJE755" s="462"/>
      <c r="KJF755" s="462"/>
      <c r="KJG755" s="462"/>
      <c r="KJH755" s="462"/>
      <c r="KJI755" s="462"/>
      <c r="KJJ755" s="462"/>
      <c r="KJK755" s="462"/>
      <c r="KJL755" s="462"/>
      <c r="KJM755" s="462"/>
      <c r="KJN755" s="462"/>
      <c r="KJO755" s="462"/>
      <c r="KJP755" s="462"/>
      <c r="KJQ755" s="462"/>
      <c r="KJR755" s="462"/>
      <c r="KJS755" s="462"/>
      <c r="KJT755" s="462"/>
      <c r="KJU755" s="462"/>
      <c r="KJV755" s="462"/>
      <c r="KJW755" s="462"/>
      <c r="KJX755" s="462"/>
      <c r="KJY755" s="462"/>
      <c r="KJZ755" s="462"/>
      <c r="KKA755" s="462"/>
      <c r="KKB755" s="462"/>
      <c r="KKC755" s="462"/>
      <c r="KKD755" s="462"/>
      <c r="KKE755" s="462"/>
      <c r="KKF755" s="462"/>
      <c r="KKG755" s="462"/>
      <c r="KKH755" s="462"/>
      <c r="KKI755" s="462"/>
      <c r="KKJ755" s="462"/>
      <c r="KKK755" s="462"/>
      <c r="KKL755" s="462"/>
      <c r="KKM755" s="462"/>
      <c r="KKN755" s="462"/>
      <c r="KKO755" s="462"/>
      <c r="KKP755" s="462"/>
      <c r="KKQ755" s="462"/>
      <c r="KKR755" s="462"/>
      <c r="KKS755" s="462"/>
      <c r="KKT755" s="462"/>
      <c r="KKU755" s="462"/>
      <c r="KKV755" s="462"/>
      <c r="KKW755" s="462"/>
      <c r="KKX755" s="462"/>
      <c r="KKY755" s="462"/>
      <c r="KKZ755" s="462"/>
      <c r="KLA755" s="462"/>
      <c r="KLB755" s="462"/>
      <c r="KLC755" s="462"/>
      <c r="KLD755" s="462"/>
      <c r="KLE755" s="462"/>
      <c r="KLF755" s="462"/>
      <c r="KLG755" s="462"/>
      <c r="KLH755" s="462"/>
      <c r="KLI755" s="462"/>
      <c r="KLJ755" s="462"/>
      <c r="KLK755" s="462"/>
      <c r="KLL755" s="462"/>
      <c r="KLM755" s="462"/>
      <c r="KLN755" s="462"/>
      <c r="KLO755" s="462"/>
      <c r="KLP755" s="462"/>
      <c r="KLQ755" s="462"/>
      <c r="KLR755" s="462"/>
      <c r="KLS755" s="462"/>
      <c r="KLT755" s="462"/>
      <c r="KLU755" s="462"/>
      <c r="KLV755" s="462"/>
      <c r="KLW755" s="462"/>
      <c r="KLX755" s="462"/>
      <c r="KLY755" s="462"/>
      <c r="KLZ755" s="462"/>
      <c r="KMA755" s="462"/>
      <c r="KMB755" s="462"/>
      <c r="KMC755" s="462"/>
      <c r="KMD755" s="462"/>
      <c r="KME755" s="462"/>
      <c r="KMF755" s="462"/>
      <c r="KMG755" s="462"/>
      <c r="KMH755" s="462"/>
      <c r="KMI755" s="462"/>
      <c r="KMJ755" s="462"/>
      <c r="KMK755" s="462"/>
      <c r="KML755" s="462"/>
      <c r="KMM755" s="462"/>
      <c r="KMN755" s="462"/>
      <c r="KMO755" s="462"/>
      <c r="KMP755" s="462"/>
      <c r="KMQ755" s="462"/>
      <c r="KMR755" s="462"/>
      <c r="KMS755" s="462"/>
      <c r="KMT755" s="462"/>
      <c r="KMU755" s="462"/>
      <c r="KMV755" s="462"/>
      <c r="KMW755" s="462"/>
      <c r="KMX755" s="462"/>
      <c r="KMY755" s="462"/>
      <c r="KMZ755" s="462"/>
      <c r="KNA755" s="462"/>
      <c r="KNB755" s="462"/>
      <c r="KNC755" s="462"/>
      <c r="KND755" s="462"/>
      <c r="KNE755" s="462"/>
      <c r="KNF755" s="462"/>
      <c r="KNG755" s="462"/>
      <c r="KNH755" s="462"/>
      <c r="KNI755" s="462"/>
      <c r="KNJ755" s="462"/>
      <c r="KNK755" s="462"/>
      <c r="KNL755" s="462"/>
      <c r="KNM755" s="462"/>
      <c r="KNN755" s="462"/>
      <c r="KNO755" s="462"/>
      <c r="KNP755" s="462"/>
      <c r="KNQ755" s="462"/>
      <c r="KNR755" s="462"/>
      <c r="KNS755" s="462"/>
      <c r="KNT755" s="462"/>
      <c r="KNU755" s="462"/>
      <c r="KNV755" s="462"/>
      <c r="KNW755" s="462"/>
      <c r="KNX755" s="462"/>
      <c r="KNY755" s="462"/>
      <c r="KNZ755" s="462"/>
      <c r="KOA755" s="462"/>
      <c r="KOB755" s="462"/>
      <c r="KOC755" s="462"/>
      <c r="KOD755" s="462"/>
      <c r="KOE755" s="462"/>
      <c r="KOF755" s="462"/>
      <c r="KOG755" s="462"/>
      <c r="KOH755" s="462"/>
      <c r="KOI755" s="462"/>
      <c r="KOJ755" s="462"/>
      <c r="KOK755" s="462"/>
      <c r="KOL755" s="462"/>
      <c r="KOM755" s="462"/>
      <c r="KON755" s="462"/>
      <c r="KOO755" s="462"/>
      <c r="KOP755" s="462"/>
      <c r="KOQ755" s="462"/>
      <c r="KOR755" s="462"/>
      <c r="KOS755" s="462"/>
      <c r="KOT755" s="462"/>
      <c r="KOU755" s="462"/>
      <c r="KOV755" s="462"/>
      <c r="KOW755" s="462"/>
      <c r="KOX755" s="462"/>
      <c r="KOY755" s="462"/>
      <c r="KOZ755" s="462"/>
      <c r="KPA755" s="462"/>
      <c r="KPB755" s="462"/>
      <c r="KPC755" s="462"/>
      <c r="KPD755" s="462"/>
      <c r="KPE755" s="462"/>
      <c r="KPF755" s="462"/>
      <c r="KPG755" s="462"/>
      <c r="KPH755" s="462"/>
      <c r="KPI755" s="462"/>
      <c r="KPJ755" s="462"/>
      <c r="KPK755" s="462"/>
      <c r="KPL755" s="462"/>
      <c r="KPM755" s="462"/>
      <c r="KPN755" s="462"/>
      <c r="KPO755" s="462"/>
      <c r="KPP755" s="462"/>
      <c r="KPQ755" s="462"/>
      <c r="KPR755" s="462"/>
      <c r="KPS755" s="462"/>
      <c r="KPT755" s="462"/>
      <c r="KPU755" s="462"/>
      <c r="KPV755" s="462"/>
      <c r="KPW755" s="462"/>
      <c r="KPX755" s="462"/>
      <c r="KPY755" s="462"/>
      <c r="KPZ755" s="462"/>
      <c r="KQA755" s="462"/>
      <c r="KQB755" s="462"/>
      <c r="KQC755" s="462"/>
      <c r="KQD755" s="462"/>
      <c r="KQE755" s="462"/>
      <c r="KQF755" s="462"/>
      <c r="KQG755" s="462"/>
      <c r="KQH755" s="462"/>
      <c r="KQI755" s="462"/>
      <c r="KQJ755" s="462"/>
      <c r="KQK755" s="462"/>
      <c r="KQL755" s="462"/>
      <c r="KQM755" s="462"/>
      <c r="KQN755" s="462"/>
      <c r="KQO755" s="462"/>
      <c r="KQP755" s="462"/>
      <c r="KQQ755" s="462"/>
      <c r="KQR755" s="462"/>
      <c r="KQS755" s="462"/>
      <c r="KQT755" s="462"/>
      <c r="KQU755" s="462"/>
      <c r="KQV755" s="462"/>
      <c r="KQW755" s="462"/>
      <c r="KQX755" s="462"/>
      <c r="KQY755" s="462"/>
      <c r="KQZ755" s="462"/>
      <c r="KRA755" s="462"/>
      <c r="KRB755" s="462"/>
      <c r="KRC755" s="462"/>
      <c r="KRD755" s="462"/>
      <c r="KRE755" s="462"/>
      <c r="KRF755" s="462"/>
      <c r="KRG755" s="462"/>
      <c r="KRH755" s="462"/>
      <c r="KRI755" s="462"/>
      <c r="KRJ755" s="462"/>
      <c r="KRK755" s="462"/>
      <c r="KRL755" s="462"/>
      <c r="KRM755" s="462"/>
      <c r="KRN755" s="462"/>
      <c r="KRO755" s="462"/>
      <c r="KRP755" s="462"/>
      <c r="KRQ755" s="462"/>
      <c r="KRR755" s="462"/>
      <c r="KRS755" s="462"/>
      <c r="KRT755" s="462"/>
      <c r="KRU755" s="462"/>
      <c r="KRV755" s="462"/>
      <c r="KRW755" s="462"/>
      <c r="KRX755" s="462"/>
      <c r="KRY755" s="462"/>
      <c r="KRZ755" s="462"/>
      <c r="KSA755" s="462"/>
      <c r="KSB755" s="462"/>
      <c r="KSC755" s="462"/>
      <c r="KSD755" s="462"/>
      <c r="KSE755" s="462"/>
      <c r="KSF755" s="462"/>
      <c r="KSG755" s="462"/>
      <c r="KSH755" s="462"/>
      <c r="KSI755" s="462"/>
      <c r="KSJ755" s="462"/>
      <c r="KSK755" s="462"/>
      <c r="KSL755" s="462"/>
      <c r="KSM755" s="462"/>
      <c r="KSN755" s="462"/>
      <c r="KSO755" s="462"/>
      <c r="KSP755" s="462"/>
      <c r="KSQ755" s="462"/>
      <c r="KSR755" s="462"/>
      <c r="KSS755" s="462"/>
      <c r="KST755" s="462"/>
      <c r="KSU755" s="462"/>
      <c r="KSV755" s="462"/>
      <c r="KSW755" s="462"/>
      <c r="KSX755" s="462"/>
      <c r="KSY755" s="462"/>
      <c r="KSZ755" s="462"/>
      <c r="KTA755" s="462"/>
      <c r="KTB755" s="462"/>
      <c r="KTC755" s="462"/>
      <c r="KTD755" s="462"/>
      <c r="KTE755" s="462"/>
      <c r="KTF755" s="462"/>
      <c r="KTG755" s="462"/>
      <c r="KTH755" s="462"/>
      <c r="KTI755" s="462"/>
      <c r="KTJ755" s="462"/>
      <c r="KTK755" s="462"/>
      <c r="KTL755" s="462"/>
      <c r="KTM755" s="462"/>
      <c r="KTN755" s="462"/>
      <c r="KTO755" s="462"/>
      <c r="KTP755" s="462"/>
      <c r="KTQ755" s="462"/>
      <c r="KTR755" s="462"/>
      <c r="KTS755" s="462"/>
      <c r="KTT755" s="462"/>
      <c r="KTU755" s="462"/>
      <c r="KTV755" s="462"/>
      <c r="KTW755" s="462"/>
      <c r="KTX755" s="462"/>
      <c r="KTY755" s="462"/>
      <c r="KTZ755" s="462"/>
      <c r="KUA755" s="462"/>
      <c r="KUB755" s="462"/>
      <c r="KUC755" s="462"/>
      <c r="KUD755" s="462"/>
      <c r="KUE755" s="462"/>
      <c r="KUF755" s="462"/>
      <c r="KUG755" s="462"/>
      <c r="KUH755" s="462"/>
      <c r="KUI755" s="462"/>
      <c r="KUJ755" s="462"/>
      <c r="KUK755" s="462"/>
      <c r="KUL755" s="462"/>
      <c r="KUM755" s="462"/>
      <c r="KUN755" s="462"/>
      <c r="KUO755" s="462"/>
      <c r="KUP755" s="462"/>
      <c r="KUQ755" s="462"/>
      <c r="KUR755" s="462"/>
      <c r="KUS755" s="462"/>
      <c r="KUT755" s="462"/>
      <c r="KUU755" s="462"/>
      <c r="KUV755" s="462"/>
      <c r="KUW755" s="462"/>
      <c r="KUX755" s="462"/>
      <c r="KUY755" s="462"/>
      <c r="KUZ755" s="462"/>
      <c r="KVA755" s="462"/>
      <c r="KVB755" s="462"/>
      <c r="KVC755" s="462"/>
      <c r="KVD755" s="462"/>
      <c r="KVE755" s="462"/>
      <c r="KVF755" s="462"/>
      <c r="KVG755" s="462"/>
      <c r="KVH755" s="462"/>
      <c r="KVI755" s="462"/>
      <c r="KVJ755" s="462"/>
      <c r="KVK755" s="462"/>
      <c r="KVL755" s="462"/>
      <c r="KVM755" s="462"/>
      <c r="KVN755" s="462"/>
      <c r="KVO755" s="462"/>
      <c r="KVP755" s="462"/>
      <c r="KVQ755" s="462"/>
      <c r="KVR755" s="462"/>
      <c r="KVS755" s="462"/>
      <c r="KVT755" s="462"/>
      <c r="KVU755" s="462"/>
      <c r="KVV755" s="462"/>
      <c r="KVW755" s="462"/>
      <c r="KVX755" s="462"/>
      <c r="KVY755" s="462"/>
      <c r="KVZ755" s="462"/>
      <c r="KWA755" s="462"/>
      <c r="KWB755" s="462"/>
      <c r="KWC755" s="462"/>
      <c r="KWD755" s="462"/>
      <c r="KWE755" s="462"/>
      <c r="KWF755" s="462"/>
      <c r="KWG755" s="462"/>
      <c r="KWH755" s="462"/>
      <c r="KWI755" s="462"/>
      <c r="KWJ755" s="462"/>
      <c r="KWK755" s="462"/>
      <c r="KWL755" s="462"/>
      <c r="KWM755" s="462"/>
      <c r="KWN755" s="462"/>
      <c r="KWO755" s="462"/>
      <c r="KWP755" s="462"/>
      <c r="KWQ755" s="462"/>
      <c r="KWR755" s="462"/>
      <c r="KWS755" s="462"/>
      <c r="KWT755" s="462"/>
      <c r="KWU755" s="462"/>
      <c r="KWV755" s="462"/>
      <c r="KWW755" s="462"/>
      <c r="KWX755" s="462"/>
      <c r="KWY755" s="462"/>
      <c r="KWZ755" s="462"/>
      <c r="KXA755" s="462"/>
      <c r="KXB755" s="462"/>
      <c r="KXC755" s="462"/>
      <c r="KXD755" s="462"/>
      <c r="KXE755" s="462"/>
      <c r="KXF755" s="462"/>
      <c r="KXG755" s="462"/>
      <c r="KXH755" s="462"/>
      <c r="KXI755" s="462"/>
      <c r="KXJ755" s="462"/>
      <c r="KXK755" s="462"/>
      <c r="KXL755" s="462"/>
      <c r="KXM755" s="462"/>
      <c r="KXN755" s="462"/>
      <c r="KXO755" s="462"/>
      <c r="KXP755" s="462"/>
      <c r="KXQ755" s="462"/>
      <c r="KXR755" s="462"/>
      <c r="KXS755" s="462"/>
      <c r="KXT755" s="462"/>
      <c r="KXU755" s="462"/>
      <c r="KXV755" s="462"/>
      <c r="KXW755" s="462"/>
      <c r="KXX755" s="462"/>
      <c r="KXY755" s="462"/>
      <c r="KXZ755" s="462"/>
      <c r="KYA755" s="462"/>
      <c r="KYB755" s="462"/>
      <c r="KYC755" s="462"/>
      <c r="KYD755" s="462"/>
      <c r="KYE755" s="462"/>
      <c r="KYF755" s="462"/>
      <c r="KYG755" s="462"/>
      <c r="KYH755" s="462"/>
      <c r="KYI755" s="462"/>
      <c r="KYJ755" s="462"/>
      <c r="KYK755" s="462"/>
      <c r="KYL755" s="462"/>
      <c r="KYM755" s="462"/>
      <c r="KYN755" s="462"/>
      <c r="KYO755" s="462"/>
      <c r="KYP755" s="462"/>
      <c r="KYQ755" s="462"/>
      <c r="KYR755" s="462"/>
      <c r="KYS755" s="462"/>
      <c r="KYT755" s="462"/>
      <c r="KYU755" s="462"/>
      <c r="KYV755" s="462"/>
      <c r="KYW755" s="462"/>
      <c r="KYX755" s="462"/>
      <c r="KYY755" s="462"/>
      <c r="KYZ755" s="462"/>
      <c r="KZA755" s="462"/>
      <c r="KZB755" s="462"/>
      <c r="KZC755" s="462"/>
      <c r="KZD755" s="462"/>
      <c r="KZE755" s="462"/>
      <c r="KZF755" s="462"/>
      <c r="KZG755" s="462"/>
      <c r="KZH755" s="462"/>
      <c r="KZI755" s="462"/>
      <c r="KZJ755" s="462"/>
      <c r="KZK755" s="462"/>
      <c r="KZL755" s="462"/>
      <c r="KZM755" s="462"/>
      <c r="KZN755" s="462"/>
      <c r="KZO755" s="462"/>
      <c r="KZP755" s="462"/>
      <c r="KZQ755" s="462"/>
      <c r="KZR755" s="462"/>
      <c r="KZS755" s="462"/>
      <c r="KZT755" s="462"/>
      <c r="KZU755" s="462"/>
      <c r="KZV755" s="462"/>
      <c r="KZW755" s="462"/>
      <c r="KZX755" s="462"/>
      <c r="KZY755" s="462"/>
      <c r="KZZ755" s="462"/>
      <c r="LAA755" s="462"/>
      <c r="LAB755" s="462"/>
      <c r="LAC755" s="462"/>
      <c r="LAD755" s="462"/>
      <c r="LAE755" s="462"/>
      <c r="LAF755" s="462"/>
      <c r="LAG755" s="462"/>
      <c r="LAH755" s="462"/>
      <c r="LAI755" s="462"/>
      <c r="LAJ755" s="462"/>
      <c r="LAK755" s="462"/>
      <c r="LAL755" s="462"/>
      <c r="LAM755" s="462"/>
      <c r="LAN755" s="462"/>
      <c r="LAO755" s="462"/>
      <c r="LAP755" s="462"/>
      <c r="LAQ755" s="462"/>
      <c r="LAR755" s="462"/>
      <c r="LAS755" s="462"/>
      <c r="LAT755" s="462"/>
      <c r="LAU755" s="462"/>
      <c r="LAV755" s="462"/>
      <c r="LAW755" s="462"/>
      <c r="LAX755" s="462"/>
      <c r="LAY755" s="462"/>
      <c r="LAZ755" s="462"/>
      <c r="LBA755" s="462"/>
      <c r="LBB755" s="462"/>
      <c r="LBC755" s="462"/>
      <c r="LBD755" s="462"/>
      <c r="LBE755" s="462"/>
      <c r="LBF755" s="462"/>
      <c r="LBG755" s="462"/>
      <c r="LBH755" s="462"/>
      <c r="LBI755" s="462"/>
      <c r="LBJ755" s="462"/>
      <c r="LBK755" s="462"/>
      <c r="LBL755" s="462"/>
      <c r="LBM755" s="462"/>
      <c r="LBN755" s="462"/>
      <c r="LBO755" s="462"/>
      <c r="LBP755" s="462"/>
      <c r="LBQ755" s="462"/>
      <c r="LBR755" s="462"/>
      <c r="LBS755" s="462"/>
      <c r="LBT755" s="462"/>
      <c r="LBU755" s="462"/>
      <c r="LBV755" s="462"/>
      <c r="LBW755" s="462"/>
      <c r="LBX755" s="462"/>
      <c r="LBY755" s="462"/>
      <c r="LBZ755" s="462"/>
      <c r="LCA755" s="462"/>
      <c r="LCB755" s="462"/>
      <c r="LCC755" s="462"/>
      <c r="LCD755" s="462"/>
      <c r="LCE755" s="462"/>
      <c r="LCF755" s="462"/>
      <c r="LCG755" s="462"/>
      <c r="LCH755" s="462"/>
      <c r="LCI755" s="462"/>
      <c r="LCJ755" s="462"/>
      <c r="LCK755" s="462"/>
      <c r="LCL755" s="462"/>
      <c r="LCM755" s="462"/>
      <c r="LCN755" s="462"/>
      <c r="LCO755" s="462"/>
      <c r="LCP755" s="462"/>
      <c r="LCQ755" s="462"/>
      <c r="LCR755" s="462"/>
      <c r="LCS755" s="462"/>
      <c r="LCT755" s="462"/>
      <c r="LCU755" s="462"/>
      <c r="LCV755" s="462"/>
      <c r="LCW755" s="462"/>
      <c r="LCX755" s="462"/>
      <c r="LCY755" s="462"/>
      <c r="LCZ755" s="462"/>
      <c r="LDA755" s="462"/>
      <c r="LDB755" s="462"/>
      <c r="LDC755" s="462"/>
      <c r="LDD755" s="462"/>
      <c r="LDE755" s="462"/>
      <c r="LDF755" s="462"/>
      <c r="LDG755" s="462"/>
      <c r="LDH755" s="462"/>
      <c r="LDI755" s="462"/>
      <c r="LDJ755" s="462"/>
      <c r="LDK755" s="462"/>
      <c r="LDL755" s="462"/>
      <c r="LDM755" s="462"/>
      <c r="LDN755" s="462"/>
      <c r="LDO755" s="462"/>
      <c r="LDP755" s="462"/>
      <c r="LDQ755" s="462"/>
      <c r="LDR755" s="462"/>
      <c r="LDS755" s="462"/>
      <c r="LDT755" s="462"/>
      <c r="LDU755" s="462"/>
      <c r="LDV755" s="462"/>
      <c r="LDW755" s="462"/>
      <c r="LDX755" s="462"/>
      <c r="LDY755" s="462"/>
      <c r="LDZ755" s="462"/>
      <c r="LEA755" s="462"/>
      <c r="LEB755" s="462"/>
      <c r="LEC755" s="462"/>
      <c r="LED755" s="462"/>
      <c r="LEE755" s="462"/>
      <c r="LEF755" s="462"/>
      <c r="LEG755" s="462"/>
      <c r="LEH755" s="462"/>
      <c r="LEI755" s="462"/>
      <c r="LEJ755" s="462"/>
      <c r="LEK755" s="462"/>
      <c r="LEL755" s="462"/>
      <c r="LEM755" s="462"/>
      <c r="LEN755" s="462"/>
      <c r="LEO755" s="462"/>
      <c r="LEP755" s="462"/>
      <c r="LEQ755" s="462"/>
      <c r="LER755" s="462"/>
      <c r="LES755" s="462"/>
      <c r="LET755" s="462"/>
      <c r="LEU755" s="462"/>
      <c r="LEV755" s="462"/>
      <c r="LEW755" s="462"/>
      <c r="LEX755" s="462"/>
      <c r="LEY755" s="462"/>
      <c r="LEZ755" s="462"/>
      <c r="LFA755" s="462"/>
      <c r="LFB755" s="462"/>
      <c r="LFC755" s="462"/>
      <c r="LFD755" s="462"/>
      <c r="LFE755" s="462"/>
      <c r="LFF755" s="462"/>
      <c r="LFG755" s="462"/>
      <c r="LFH755" s="462"/>
      <c r="LFI755" s="462"/>
      <c r="LFJ755" s="462"/>
      <c r="LFK755" s="462"/>
      <c r="LFL755" s="462"/>
      <c r="LFM755" s="462"/>
      <c r="LFN755" s="462"/>
      <c r="LFO755" s="462"/>
      <c r="LFP755" s="462"/>
      <c r="LFQ755" s="462"/>
      <c r="LFR755" s="462"/>
      <c r="LFS755" s="462"/>
      <c r="LFT755" s="462"/>
      <c r="LFU755" s="462"/>
      <c r="LFV755" s="462"/>
      <c r="LFW755" s="462"/>
      <c r="LFX755" s="462"/>
      <c r="LFY755" s="462"/>
      <c r="LFZ755" s="462"/>
      <c r="LGA755" s="462"/>
      <c r="LGB755" s="462"/>
      <c r="LGC755" s="462"/>
      <c r="LGD755" s="462"/>
      <c r="LGE755" s="462"/>
      <c r="LGF755" s="462"/>
      <c r="LGG755" s="462"/>
      <c r="LGH755" s="462"/>
      <c r="LGI755" s="462"/>
      <c r="LGJ755" s="462"/>
      <c r="LGK755" s="462"/>
      <c r="LGL755" s="462"/>
      <c r="LGM755" s="462"/>
      <c r="LGN755" s="462"/>
      <c r="LGO755" s="462"/>
      <c r="LGP755" s="462"/>
      <c r="LGQ755" s="462"/>
      <c r="LGR755" s="462"/>
      <c r="LGS755" s="462"/>
      <c r="LGT755" s="462"/>
      <c r="LGU755" s="462"/>
      <c r="LGV755" s="462"/>
      <c r="LGW755" s="462"/>
      <c r="LGX755" s="462"/>
      <c r="LGY755" s="462"/>
      <c r="LGZ755" s="462"/>
      <c r="LHA755" s="462"/>
      <c r="LHB755" s="462"/>
      <c r="LHC755" s="462"/>
      <c r="LHD755" s="462"/>
      <c r="LHE755" s="462"/>
      <c r="LHF755" s="462"/>
      <c r="LHG755" s="462"/>
      <c r="LHH755" s="462"/>
      <c r="LHI755" s="462"/>
      <c r="LHJ755" s="462"/>
      <c r="LHK755" s="462"/>
      <c r="LHL755" s="462"/>
      <c r="LHM755" s="462"/>
      <c r="LHN755" s="462"/>
      <c r="LHO755" s="462"/>
      <c r="LHP755" s="462"/>
      <c r="LHQ755" s="462"/>
      <c r="LHR755" s="462"/>
      <c r="LHS755" s="462"/>
      <c r="LHT755" s="462"/>
      <c r="LHU755" s="462"/>
      <c r="LHV755" s="462"/>
      <c r="LHW755" s="462"/>
      <c r="LHX755" s="462"/>
      <c r="LHY755" s="462"/>
      <c r="LHZ755" s="462"/>
      <c r="LIA755" s="462"/>
      <c r="LIB755" s="462"/>
      <c r="LIC755" s="462"/>
      <c r="LID755" s="462"/>
      <c r="LIE755" s="462"/>
      <c r="LIF755" s="462"/>
      <c r="LIG755" s="462"/>
      <c r="LIH755" s="462"/>
      <c r="LII755" s="462"/>
      <c r="LIJ755" s="462"/>
      <c r="LIK755" s="462"/>
      <c r="LIL755" s="462"/>
      <c r="LIM755" s="462"/>
      <c r="LIN755" s="462"/>
      <c r="LIO755" s="462"/>
      <c r="LIP755" s="462"/>
      <c r="LIQ755" s="462"/>
      <c r="LIR755" s="462"/>
      <c r="LIS755" s="462"/>
      <c r="LIT755" s="462"/>
      <c r="LIU755" s="462"/>
      <c r="LIV755" s="462"/>
      <c r="LIW755" s="462"/>
      <c r="LIX755" s="462"/>
      <c r="LIY755" s="462"/>
      <c r="LIZ755" s="462"/>
      <c r="LJA755" s="462"/>
      <c r="LJB755" s="462"/>
      <c r="LJC755" s="462"/>
      <c r="LJD755" s="462"/>
      <c r="LJE755" s="462"/>
      <c r="LJF755" s="462"/>
      <c r="LJG755" s="462"/>
      <c r="LJH755" s="462"/>
      <c r="LJI755" s="462"/>
      <c r="LJJ755" s="462"/>
      <c r="LJK755" s="462"/>
      <c r="LJL755" s="462"/>
      <c r="LJM755" s="462"/>
      <c r="LJN755" s="462"/>
      <c r="LJO755" s="462"/>
      <c r="LJP755" s="462"/>
      <c r="LJQ755" s="462"/>
      <c r="LJR755" s="462"/>
      <c r="LJS755" s="462"/>
      <c r="LJT755" s="462"/>
      <c r="LJU755" s="462"/>
      <c r="LJV755" s="462"/>
      <c r="LJW755" s="462"/>
      <c r="LJX755" s="462"/>
      <c r="LJY755" s="462"/>
      <c r="LJZ755" s="462"/>
      <c r="LKA755" s="462"/>
      <c r="LKB755" s="462"/>
      <c r="LKC755" s="462"/>
      <c r="LKD755" s="462"/>
      <c r="LKE755" s="462"/>
      <c r="LKF755" s="462"/>
      <c r="LKG755" s="462"/>
      <c r="LKH755" s="462"/>
      <c r="LKI755" s="462"/>
      <c r="LKJ755" s="462"/>
      <c r="LKK755" s="462"/>
      <c r="LKL755" s="462"/>
      <c r="LKM755" s="462"/>
      <c r="LKN755" s="462"/>
      <c r="LKO755" s="462"/>
      <c r="LKP755" s="462"/>
      <c r="LKQ755" s="462"/>
      <c r="LKR755" s="462"/>
      <c r="LKS755" s="462"/>
      <c r="LKT755" s="462"/>
      <c r="LKU755" s="462"/>
      <c r="LKV755" s="462"/>
      <c r="LKW755" s="462"/>
      <c r="LKX755" s="462"/>
      <c r="LKY755" s="462"/>
      <c r="LKZ755" s="462"/>
      <c r="LLA755" s="462"/>
      <c r="LLB755" s="462"/>
      <c r="LLC755" s="462"/>
      <c r="LLD755" s="462"/>
      <c r="LLE755" s="462"/>
      <c r="LLF755" s="462"/>
      <c r="LLG755" s="462"/>
      <c r="LLH755" s="462"/>
      <c r="LLI755" s="462"/>
      <c r="LLJ755" s="462"/>
      <c r="LLK755" s="462"/>
      <c r="LLL755" s="462"/>
      <c r="LLM755" s="462"/>
      <c r="LLN755" s="462"/>
      <c r="LLO755" s="462"/>
      <c r="LLP755" s="462"/>
      <c r="LLQ755" s="462"/>
      <c r="LLR755" s="462"/>
      <c r="LLS755" s="462"/>
      <c r="LLT755" s="462"/>
      <c r="LLU755" s="462"/>
      <c r="LLV755" s="462"/>
      <c r="LLW755" s="462"/>
      <c r="LLX755" s="462"/>
      <c r="LLY755" s="462"/>
      <c r="LLZ755" s="462"/>
      <c r="LMA755" s="462"/>
      <c r="LMB755" s="462"/>
      <c r="LMC755" s="462"/>
      <c r="LMD755" s="462"/>
      <c r="LME755" s="462"/>
      <c r="LMF755" s="462"/>
      <c r="LMG755" s="462"/>
      <c r="LMH755" s="462"/>
      <c r="LMI755" s="462"/>
      <c r="LMJ755" s="462"/>
      <c r="LMK755" s="462"/>
      <c r="LML755" s="462"/>
      <c r="LMM755" s="462"/>
      <c r="LMN755" s="462"/>
      <c r="LMO755" s="462"/>
      <c r="LMP755" s="462"/>
      <c r="LMQ755" s="462"/>
      <c r="LMR755" s="462"/>
      <c r="LMS755" s="462"/>
      <c r="LMT755" s="462"/>
      <c r="LMU755" s="462"/>
      <c r="LMV755" s="462"/>
      <c r="LMW755" s="462"/>
      <c r="LMX755" s="462"/>
      <c r="LMY755" s="462"/>
      <c r="LMZ755" s="462"/>
      <c r="LNA755" s="462"/>
      <c r="LNB755" s="462"/>
      <c r="LNC755" s="462"/>
      <c r="LND755" s="462"/>
      <c r="LNE755" s="462"/>
      <c r="LNF755" s="462"/>
      <c r="LNG755" s="462"/>
      <c r="LNH755" s="462"/>
      <c r="LNI755" s="462"/>
      <c r="LNJ755" s="462"/>
      <c r="LNK755" s="462"/>
      <c r="LNL755" s="462"/>
      <c r="LNM755" s="462"/>
      <c r="LNN755" s="462"/>
      <c r="LNO755" s="462"/>
      <c r="LNP755" s="462"/>
      <c r="LNQ755" s="462"/>
      <c r="LNR755" s="462"/>
      <c r="LNS755" s="462"/>
      <c r="LNT755" s="462"/>
      <c r="LNU755" s="462"/>
      <c r="LNV755" s="462"/>
      <c r="LNW755" s="462"/>
      <c r="LNX755" s="462"/>
      <c r="LNY755" s="462"/>
      <c r="LNZ755" s="462"/>
      <c r="LOA755" s="462"/>
      <c r="LOB755" s="462"/>
      <c r="LOC755" s="462"/>
      <c r="LOD755" s="462"/>
      <c r="LOE755" s="462"/>
      <c r="LOF755" s="462"/>
      <c r="LOG755" s="462"/>
      <c r="LOH755" s="462"/>
      <c r="LOI755" s="462"/>
      <c r="LOJ755" s="462"/>
      <c r="LOK755" s="462"/>
      <c r="LOL755" s="462"/>
      <c r="LOM755" s="462"/>
      <c r="LON755" s="462"/>
      <c r="LOO755" s="462"/>
      <c r="LOP755" s="462"/>
      <c r="LOQ755" s="462"/>
      <c r="LOR755" s="462"/>
      <c r="LOS755" s="462"/>
      <c r="LOT755" s="462"/>
      <c r="LOU755" s="462"/>
      <c r="LOV755" s="462"/>
      <c r="LOW755" s="462"/>
      <c r="LOX755" s="462"/>
      <c r="LOY755" s="462"/>
      <c r="LOZ755" s="462"/>
      <c r="LPA755" s="462"/>
      <c r="LPB755" s="462"/>
      <c r="LPC755" s="462"/>
      <c r="LPD755" s="462"/>
      <c r="LPE755" s="462"/>
      <c r="LPF755" s="462"/>
      <c r="LPG755" s="462"/>
      <c r="LPH755" s="462"/>
      <c r="LPI755" s="462"/>
      <c r="LPJ755" s="462"/>
      <c r="LPK755" s="462"/>
      <c r="LPL755" s="462"/>
      <c r="LPM755" s="462"/>
      <c r="LPN755" s="462"/>
      <c r="LPO755" s="462"/>
      <c r="LPP755" s="462"/>
      <c r="LPQ755" s="462"/>
      <c r="LPR755" s="462"/>
      <c r="LPS755" s="462"/>
      <c r="LPT755" s="462"/>
      <c r="LPU755" s="462"/>
      <c r="LPV755" s="462"/>
      <c r="LPW755" s="462"/>
      <c r="LPX755" s="462"/>
      <c r="LPY755" s="462"/>
      <c r="LPZ755" s="462"/>
      <c r="LQA755" s="462"/>
      <c r="LQB755" s="462"/>
      <c r="LQC755" s="462"/>
      <c r="LQD755" s="462"/>
      <c r="LQE755" s="462"/>
      <c r="LQF755" s="462"/>
      <c r="LQG755" s="462"/>
      <c r="LQH755" s="462"/>
      <c r="LQI755" s="462"/>
      <c r="LQJ755" s="462"/>
      <c r="LQK755" s="462"/>
      <c r="LQL755" s="462"/>
      <c r="LQM755" s="462"/>
      <c r="LQN755" s="462"/>
      <c r="LQO755" s="462"/>
      <c r="LQP755" s="462"/>
      <c r="LQQ755" s="462"/>
      <c r="LQR755" s="462"/>
      <c r="LQS755" s="462"/>
      <c r="LQT755" s="462"/>
      <c r="LQU755" s="462"/>
      <c r="LQV755" s="462"/>
      <c r="LQW755" s="462"/>
      <c r="LQX755" s="462"/>
      <c r="LQY755" s="462"/>
      <c r="LQZ755" s="462"/>
      <c r="LRA755" s="462"/>
      <c r="LRB755" s="462"/>
      <c r="LRC755" s="462"/>
      <c r="LRD755" s="462"/>
      <c r="LRE755" s="462"/>
      <c r="LRF755" s="462"/>
      <c r="LRG755" s="462"/>
      <c r="LRH755" s="462"/>
      <c r="LRI755" s="462"/>
      <c r="LRJ755" s="462"/>
      <c r="LRK755" s="462"/>
      <c r="LRL755" s="462"/>
      <c r="LRM755" s="462"/>
      <c r="LRN755" s="462"/>
      <c r="LRO755" s="462"/>
      <c r="LRP755" s="462"/>
      <c r="LRQ755" s="462"/>
      <c r="LRR755" s="462"/>
      <c r="LRS755" s="462"/>
      <c r="LRT755" s="462"/>
      <c r="LRU755" s="462"/>
      <c r="LRV755" s="462"/>
      <c r="LRW755" s="462"/>
      <c r="LRX755" s="462"/>
      <c r="LRY755" s="462"/>
      <c r="LRZ755" s="462"/>
      <c r="LSA755" s="462"/>
      <c r="LSB755" s="462"/>
      <c r="LSC755" s="462"/>
      <c r="LSD755" s="462"/>
      <c r="LSE755" s="462"/>
      <c r="LSF755" s="462"/>
      <c r="LSG755" s="462"/>
      <c r="LSH755" s="462"/>
      <c r="LSI755" s="462"/>
      <c r="LSJ755" s="462"/>
      <c r="LSK755" s="462"/>
      <c r="LSL755" s="462"/>
      <c r="LSM755" s="462"/>
      <c r="LSN755" s="462"/>
      <c r="LSO755" s="462"/>
      <c r="LSP755" s="462"/>
      <c r="LSQ755" s="462"/>
      <c r="LSR755" s="462"/>
      <c r="LSS755" s="462"/>
      <c r="LST755" s="462"/>
      <c r="LSU755" s="462"/>
      <c r="LSV755" s="462"/>
      <c r="LSW755" s="462"/>
      <c r="LSX755" s="462"/>
      <c r="LSY755" s="462"/>
      <c r="LSZ755" s="462"/>
      <c r="LTA755" s="462"/>
      <c r="LTB755" s="462"/>
      <c r="LTC755" s="462"/>
      <c r="LTD755" s="462"/>
      <c r="LTE755" s="462"/>
      <c r="LTF755" s="462"/>
      <c r="LTG755" s="462"/>
      <c r="LTH755" s="462"/>
      <c r="LTI755" s="462"/>
      <c r="LTJ755" s="462"/>
      <c r="LTK755" s="462"/>
      <c r="LTL755" s="462"/>
      <c r="LTM755" s="462"/>
      <c r="LTN755" s="462"/>
      <c r="LTO755" s="462"/>
      <c r="LTP755" s="462"/>
      <c r="LTQ755" s="462"/>
      <c r="LTR755" s="462"/>
      <c r="LTS755" s="462"/>
      <c r="LTT755" s="462"/>
      <c r="LTU755" s="462"/>
      <c r="LTV755" s="462"/>
      <c r="LTW755" s="462"/>
      <c r="LTX755" s="462"/>
      <c r="LTY755" s="462"/>
      <c r="LTZ755" s="462"/>
      <c r="LUA755" s="462"/>
      <c r="LUB755" s="462"/>
      <c r="LUC755" s="462"/>
      <c r="LUD755" s="462"/>
      <c r="LUE755" s="462"/>
      <c r="LUF755" s="462"/>
      <c r="LUG755" s="462"/>
      <c r="LUH755" s="462"/>
      <c r="LUI755" s="462"/>
      <c r="LUJ755" s="462"/>
      <c r="LUK755" s="462"/>
      <c r="LUL755" s="462"/>
      <c r="LUM755" s="462"/>
      <c r="LUN755" s="462"/>
      <c r="LUO755" s="462"/>
      <c r="LUP755" s="462"/>
      <c r="LUQ755" s="462"/>
      <c r="LUR755" s="462"/>
      <c r="LUS755" s="462"/>
      <c r="LUT755" s="462"/>
      <c r="LUU755" s="462"/>
      <c r="LUV755" s="462"/>
      <c r="LUW755" s="462"/>
      <c r="LUX755" s="462"/>
      <c r="LUY755" s="462"/>
      <c r="LUZ755" s="462"/>
      <c r="LVA755" s="462"/>
      <c r="LVB755" s="462"/>
      <c r="LVC755" s="462"/>
      <c r="LVD755" s="462"/>
      <c r="LVE755" s="462"/>
      <c r="LVF755" s="462"/>
      <c r="LVG755" s="462"/>
      <c r="LVH755" s="462"/>
      <c r="LVI755" s="462"/>
      <c r="LVJ755" s="462"/>
      <c r="LVK755" s="462"/>
      <c r="LVL755" s="462"/>
      <c r="LVM755" s="462"/>
      <c r="LVN755" s="462"/>
      <c r="LVO755" s="462"/>
      <c r="LVP755" s="462"/>
      <c r="LVQ755" s="462"/>
      <c r="LVR755" s="462"/>
      <c r="LVS755" s="462"/>
      <c r="LVT755" s="462"/>
      <c r="LVU755" s="462"/>
      <c r="LVV755" s="462"/>
      <c r="LVW755" s="462"/>
      <c r="LVX755" s="462"/>
      <c r="LVY755" s="462"/>
      <c r="LVZ755" s="462"/>
      <c r="LWA755" s="462"/>
      <c r="LWB755" s="462"/>
      <c r="LWC755" s="462"/>
      <c r="LWD755" s="462"/>
      <c r="LWE755" s="462"/>
      <c r="LWF755" s="462"/>
      <c r="LWG755" s="462"/>
      <c r="LWH755" s="462"/>
      <c r="LWI755" s="462"/>
      <c r="LWJ755" s="462"/>
      <c r="LWK755" s="462"/>
      <c r="LWL755" s="462"/>
      <c r="LWM755" s="462"/>
      <c r="LWN755" s="462"/>
      <c r="LWO755" s="462"/>
      <c r="LWP755" s="462"/>
      <c r="LWQ755" s="462"/>
      <c r="LWR755" s="462"/>
      <c r="LWS755" s="462"/>
      <c r="LWT755" s="462"/>
      <c r="LWU755" s="462"/>
      <c r="LWV755" s="462"/>
      <c r="LWW755" s="462"/>
      <c r="LWX755" s="462"/>
      <c r="LWY755" s="462"/>
      <c r="LWZ755" s="462"/>
      <c r="LXA755" s="462"/>
      <c r="LXB755" s="462"/>
      <c r="LXC755" s="462"/>
      <c r="LXD755" s="462"/>
      <c r="LXE755" s="462"/>
      <c r="LXF755" s="462"/>
      <c r="LXG755" s="462"/>
      <c r="LXH755" s="462"/>
      <c r="LXI755" s="462"/>
      <c r="LXJ755" s="462"/>
      <c r="LXK755" s="462"/>
      <c r="LXL755" s="462"/>
      <c r="LXM755" s="462"/>
      <c r="LXN755" s="462"/>
      <c r="LXO755" s="462"/>
      <c r="LXP755" s="462"/>
      <c r="LXQ755" s="462"/>
      <c r="LXR755" s="462"/>
      <c r="LXS755" s="462"/>
      <c r="LXT755" s="462"/>
      <c r="LXU755" s="462"/>
      <c r="LXV755" s="462"/>
      <c r="LXW755" s="462"/>
      <c r="LXX755" s="462"/>
      <c r="LXY755" s="462"/>
      <c r="LXZ755" s="462"/>
      <c r="LYA755" s="462"/>
      <c r="LYB755" s="462"/>
      <c r="LYC755" s="462"/>
      <c r="LYD755" s="462"/>
      <c r="LYE755" s="462"/>
      <c r="LYF755" s="462"/>
      <c r="LYG755" s="462"/>
      <c r="LYH755" s="462"/>
      <c r="LYI755" s="462"/>
      <c r="LYJ755" s="462"/>
      <c r="LYK755" s="462"/>
      <c r="LYL755" s="462"/>
      <c r="LYM755" s="462"/>
      <c r="LYN755" s="462"/>
      <c r="LYO755" s="462"/>
      <c r="LYP755" s="462"/>
      <c r="LYQ755" s="462"/>
      <c r="LYR755" s="462"/>
      <c r="LYS755" s="462"/>
      <c r="LYT755" s="462"/>
      <c r="LYU755" s="462"/>
      <c r="LYV755" s="462"/>
      <c r="LYW755" s="462"/>
      <c r="LYX755" s="462"/>
      <c r="LYY755" s="462"/>
      <c r="LYZ755" s="462"/>
      <c r="LZA755" s="462"/>
      <c r="LZB755" s="462"/>
      <c r="LZC755" s="462"/>
      <c r="LZD755" s="462"/>
      <c r="LZE755" s="462"/>
      <c r="LZF755" s="462"/>
      <c r="LZG755" s="462"/>
      <c r="LZH755" s="462"/>
      <c r="LZI755" s="462"/>
      <c r="LZJ755" s="462"/>
      <c r="LZK755" s="462"/>
      <c r="LZL755" s="462"/>
      <c r="LZM755" s="462"/>
      <c r="LZN755" s="462"/>
      <c r="LZO755" s="462"/>
      <c r="LZP755" s="462"/>
      <c r="LZQ755" s="462"/>
      <c r="LZR755" s="462"/>
      <c r="LZS755" s="462"/>
      <c r="LZT755" s="462"/>
      <c r="LZU755" s="462"/>
      <c r="LZV755" s="462"/>
      <c r="LZW755" s="462"/>
      <c r="LZX755" s="462"/>
      <c r="LZY755" s="462"/>
      <c r="LZZ755" s="462"/>
      <c r="MAA755" s="462"/>
      <c r="MAB755" s="462"/>
      <c r="MAC755" s="462"/>
      <c r="MAD755" s="462"/>
      <c r="MAE755" s="462"/>
      <c r="MAF755" s="462"/>
      <c r="MAG755" s="462"/>
      <c r="MAH755" s="462"/>
      <c r="MAI755" s="462"/>
      <c r="MAJ755" s="462"/>
      <c r="MAK755" s="462"/>
      <c r="MAL755" s="462"/>
      <c r="MAM755" s="462"/>
      <c r="MAN755" s="462"/>
      <c r="MAO755" s="462"/>
      <c r="MAP755" s="462"/>
      <c r="MAQ755" s="462"/>
      <c r="MAR755" s="462"/>
      <c r="MAS755" s="462"/>
      <c r="MAT755" s="462"/>
      <c r="MAU755" s="462"/>
      <c r="MAV755" s="462"/>
      <c r="MAW755" s="462"/>
      <c r="MAX755" s="462"/>
      <c r="MAY755" s="462"/>
      <c r="MAZ755" s="462"/>
      <c r="MBA755" s="462"/>
      <c r="MBB755" s="462"/>
      <c r="MBC755" s="462"/>
      <c r="MBD755" s="462"/>
      <c r="MBE755" s="462"/>
      <c r="MBF755" s="462"/>
      <c r="MBG755" s="462"/>
      <c r="MBH755" s="462"/>
      <c r="MBI755" s="462"/>
      <c r="MBJ755" s="462"/>
      <c r="MBK755" s="462"/>
      <c r="MBL755" s="462"/>
      <c r="MBM755" s="462"/>
      <c r="MBN755" s="462"/>
      <c r="MBO755" s="462"/>
      <c r="MBP755" s="462"/>
      <c r="MBQ755" s="462"/>
      <c r="MBR755" s="462"/>
      <c r="MBS755" s="462"/>
      <c r="MBT755" s="462"/>
      <c r="MBU755" s="462"/>
      <c r="MBV755" s="462"/>
      <c r="MBW755" s="462"/>
      <c r="MBX755" s="462"/>
      <c r="MBY755" s="462"/>
      <c r="MBZ755" s="462"/>
      <c r="MCA755" s="462"/>
      <c r="MCB755" s="462"/>
      <c r="MCC755" s="462"/>
      <c r="MCD755" s="462"/>
      <c r="MCE755" s="462"/>
      <c r="MCF755" s="462"/>
      <c r="MCG755" s="462"/>
      <c r="MCH755" s="462"/>
      <c r="MCI755" s="462"/>
      <c r="MCJ755" s="462"/>
      <c r="MCK755" s="462"/>
      <c r="MCL755" s="462"/>
      <c r="MCM755" s="462"/>
      <c r="MCN755" s="462"/>
      <c r="MCO755" s="462"/>
      <c r="MCP755" s="462"/>
      <c r="MCQ755" s="462"/>
      <c r="MCR755" s="462"/>
      <c r="MCS755" s="462"/>
      <c r="MCT755" s="462"/>
      <c r="MCU755" s="462"/>
      <c r="MCV755" s="462"/>
      <c r="MCW755" s="462"/>
      <c r="MCX755" s="462"/>
      <c r="MCY755" s="462"/>
      <c r="MCZ755" s="462"/>
      <c r="MDA755" s="462"/>
      <c r="MDB755" s="462"/>
      <c r="MDC755" s="462"/>
      <c r="MDD755" s="462"/>
      <c r="MDE755" s="462"/>
      <c r="MDF755" s="462"/>
      <c r="MDG755" s="462"/>
      <c r="MDH755" s="462"/>
      <c r="MDI755" s="462"/>
      <c r="MDJ755" s="462"/>
      <c r="MDK755" s="462"/>
      <c r="MDL755" s="462"/>
      <c r="MDM755" s="462"/>
      <c r="MDN755" s="462"/>
      <c r="MDO755" s="462"/>
      <c r="MDP755" s="462"/>
      <c r="MDQ755" s="462"/>
      <c r="MDR755" s="462"/>
      <c r="MDS755" s="462"/>
      <c r="MDT755" s="462"/>
      <c r="MDU755" s="462"/>
      <c r="MDV755" s="462"/>
      <c r="MDW755" s="462"/>
      <c r="MDX755" s="462"/>
      <c r="MDY755" s="462"/>
      <c r="MDZ755" s="462"/>
      <c r="MEA755" s="462"/>
      <c r="MEB755" s="462"/>
      <c r="MEC755" s="462"/>
      <c r="MED755" s="462"/>
      <c r="MEE755" s="462"/>
      <c r="MEF755" s="462"/>
      <c r="MEG755" s="462"/>
      <c r="MEH755" s="462"/>
      <c r="MEI755" s="462"/>
      <c r="MEJ755" s="462"/>
      <c r="MEK755" s="462"/>
      <c r="MEL755" s="462"/>
      <c r="MEM755" s="462"/>
      <c r="MEN755" s="462"/>
      <c r="MEO755" s="462"/>
      <c r="MEP755" s="462"/>
      <c r="MEQ755" s="462"/>
      <c r="MER755" s="462"/>
      <c r="MES755" s="462"/>
      <c r="MET755" s="462"/>
      <c r="MEU755" s="462"/>
      <c r="MEV755" s="462"/>
      <c r="MEW755" s="462"/>
      <c r="MEX755" s="462"/>
      <c r="MEY755" s="462"/>
      <c r="MEZ755" s="462"/>
      <c r="MFA755" s="462"/>
      <c r="MFB755" s="462"/>
      <c r="MFC755" s="462"/>
      <c r="MFD755" s="462"/>
      <c r="MFE755" s="462"/>
      <c r="MFF755" s="462"/>
      <c r="MFG755" s="462"/>
      <c r="MFH755" s="462"/>
      <c r="MFI755" s="462"/>
      <c r="MFJ755" s="462"/>
      <c r="MFK755" s="462"/>
      <c r="MFL755" s="462"/>
      <c r="MFM755" s="462"/>
      <c r="MFN755" s="462"/>
      <c r="MFO755" s="462"/>
      <c r="MFP755" s="462"/>
      <c r="MFQ755" s="462"/>
      <c r="MFR755" s="462"/>
      <c r="MFS755" s="462"/>
      <c r="MFT755" s="462"/>
      <c r="MFU755" s="462"/>
      <c r="MFV755" s="462"/>
      <c r="MFW755" s="462"/>
      <c r="MFX755" s="462"/>
      <c r="MFY755" s="462"/>
      <c r="MFZ755" s="462"/>
      <c r="MGA755" s="462"/>
      <c r="MGB755" s="462"/>
      <c r="MGC755" s="462"/>
      <c r="MGD755" s="462"/>
      <c r="MGE755" s="462"/>
      <c r="MGF755" s="462"/>
      <c r="MGG755" s="462"/>
      <c r="MGH755" s="462"/>
      <c r="MGI755" s="462"/>
      <c r="MGJ755" s="462"/>
      <c r="MGK755" s="462"/>
      <c r="MGL755" s="462"/>
      <c r="MGM755" s="462"/>
      <c r="MGN755" s="462"/>
      <c r="MGO755" s="462"/>
      <c r="MGP755" s="462"/>
      <c r="MGQ755" s="462"/>
      <c r="MGR755" s="462"/>
      <c r="MGS755" s="462"/>
      <c r="MGT755" s="462"/>
      <c r="MGU755" s="462"/>
      <c r="MGV755" s="462"/>
      <c r="MGW755" s="462"/>
      <c r="MGX755" s="462"/>
      <c r="MGY755" s="462"/>
      <c r="MGZ755" s="462"/>
      <c r="MHA755" s="462"/>
      <c r="MHB755" s="462"/>
      <c r="MHC755" s="462"/>
      <c r="MHD755" s="462"/>
      <c r="MHE755" s="462"/>
      <c r="MHF755" s="462"/>
      <c r="MHG755" s="462"/>
      <c r="MHH755" s="462"/>
      <c r="MHI755" s="462"/>
      <c r="MHJ755" s="462"/>
      <c r="MHK755" s="462"/>
      <c r="MHL755" s="462"/>
      <c r="MHM755" s="462"/>
      <c r="MHN755" s="462"/>
      <c r="MHO755" s="462"/>
      <c r="MHP755" s="462"/>
      <c r="MHQ755" s="462"/>
      <c r="MHR755" s="462"/>
      <c r="MHS755" s="462"/>
      <c r="MHT755" s="462"/>
      <c r="MHU755" s="462"/>
      <c r="MHV755" s="462"/>
      <c r="MHW755" s="462"/>
      <c r="MHX755" s="462"/>
      <c r="MHY755" s="462"/>
      <c r="MHZ755" s="462"/>
      <c r="MIA755" s="462"/>
      <c r="MIB755" s="462"/>
      <c r="MIC755" s="462"/>
      <c r="MID755" s="462"/>
      <c r="MIE755" s="462"/>
      <c r="MIF755" s="462"/>
      <c r="MIG755" s="462"/>
      <c r="MIH755" s="462"/>
      <c r="MII755" s="462"/>
      <c r="MIJ755" s="462"/>
      <c r="MIK755" s="462"/>
      <c r="MIL755" s="462"/>
      <c r="MIM755" s="462"/>
      <c r="MIN755" s="462"/>
      <c r="MIO755" s="462"/>
      <c r="MIP755" s="462"/>
      <c r="MIQ755" s="462"/>
      <c r="MIR755" s="462"/>
      <c r="MIS755" s="462"/>
      <c r="MIT755" s="462"/>
      <c r="MIU755" s="462"/>
      <c r="MIV755" s="462"/>
      <c r="MIW755" s="462"/>
      <c r="MIX755" s="462"/>
      <c r="MIY755" s="462"/>
      <c r="MIZ755" s="462"/>
      <c r="MJA755" s="462"/>
      <c r="MJB755" s="462"/>
      <c r="MJC755" s="462"/>
      <c r="MJD755" s="462"/>
      <c r="MJE755" s="462"/>
      <c r="MJF755" s="462"/>
      <c r="MJG755" s="462"/>
      <c r="MJH755" s="462"/>
      <c r="MJI755" s="462"/>
      <c r="MJJ755" s="462"/>
      <c r="MJK755" s="462"/>
      <c r="MJL755" s="462"/>
      <c r="MJM755" s="462"/>
      <c r="MJN755" s="462"/>
      <c r="MJO755" s="462"/>
      <c r="MJP755" s="462"/>
      <c r="MJQ755" s="462"/>
      <c r="MJR755" s="462"/>
      <c r="MJS755" s="462"/>
      <c r="MJT755" s="462"/>
      <c r="MJU755" s="462"/>
      <c r="MJV755" s="462"/>
      <c r="MJW755" s="462"/>
      <c r="MJX755" s="462"/>
      <c r="MJY755" s="462"/>
      <c r="MJZ755" s="462"/>
      <c r="MKA755" s="462"/>
      <c r="MKB755" s="462"/>
      <c r="MKC755" s="462"/>
      <c r="MKD755" s="462"/>
      <c r="MKE755" s="462"/>
      <c r="MKF755" s="462"/>
      <c r="MKG755" s="462"/>
      <c r="MKH755" s="462"/>
      <c r="MKI755" s="462"/>
      <c r="MKJ755" s="462"/>
      <c r="MKK755" s="462"/>
      <c r="MKL755" s="462"/>
      <c r="MKM755" s="462"/>
      <c r="MKN755" s="462"/>
      <c r="MKO755" s="462"/>
      <c r="MKP755" s="462"/>
      <c r="MKQ755" s="462"/>
      <c r="MKR755" s="462"/>
      <c r="MKS755" s="462"/>
      <c r="MKT755" s="462"/>
      <c r="MKU755" s="462"/>
      <c r="MKV755" s="462"/>
      <c r="MKW755" s="462"/>
      <c r="MKX755" s="462"/>
      <c r="MKY755" s="462"/>
      <c r="MKZ755" s="462"/>
      <c r="MLA755" s="462"/>
      <c r="MLB755" s="462"/>
      <c r="MLC755" s="462"/>
      <c r="MLD755" s="462"/>
      <c r="MLE755" s="462"/>
      <c r="MLF755" s="462"/>
      <c r="MLG755" s="462"/>
      <c r="MLH755" s="462"/>
      <c r="MLI755" s="462"/>
      <c r="MLJ755" s="462"/>
      <c r="MLK755" s="462"/>
      <c r="MLL755" s="462"/>
      <c r="MLM755" s="462"/>
      <c r="MLN755" s="462"/>
      <c r="MLO755" s="462"/>
      <c r="MLP755" s="462"/>
      <c r="MLQ755" s="462"/>
      <c r="MLR755" s="462"/>
      <c r="MLS755" s="462"/>
      <c r="MLT755" s="462"/>
      <c r="MLU755" s="462"/>
      <c r="MLV755" s="462"/>
      <c r="MLW755" s="462"/>
      <c r="MLX755" s="462"/>
      <c r="MLY755" s="462"/>
      <c r="MLZ755" s="462"/>
      <c r="MMA755" s="462"/>
      <c r="MMB755" s="462"/>
      <c r="MMC755" s="462"/>
      <c r="MMD755" s="462"/>
      <c r="MME755" s="462"/>
      <c r="MMF755" s="462"/>
      <c r="MMG755" s="462"/>
      <c r="MMH755" s="462"/>
      <c r="MMI755" s="462"/>
      <c r="MMJ755" s="462"/>
      <c r="MMK755" s="462"/>
      <c r="MML755" s="462"/>
      <c r="MMM755" s="462"/>
      <c r="MMN755" s="462"/>
      <c r="MMO755" s="462"/>
      <c r="MMP755" s="462"/>
      <c r="MMQ755" s="462"/>
      <c r="MMR755" s="462"/>
      <c r="MMS755" s="462"/>
      <c r="MMT755" s="462"/>
      <c r="MMU755" s="462"/>
      <c r="MMV755" s="462"/>
      <c r="MMW755" s="462"/>
      <c r="MMX755" s="462"/>
      <c r="MMY755" s="462"/>
      <c r="MMZ755" s="462"/>
      <c r="MNA755" s="462"/>
      <c r="MNB755" s="462"/>
      <c r="MNC755" s="462"/>
      <c r="MND755" s="462"/>
      <c r="MNE755" s="462"/>
      <c r="MNF755" s="462"/>
      <c r="MNG755" s="462"/>
      <c r="MNH755" s="462"/>
      <c r="MNI755" s="462"/>
      <c r="MNJ755" s="462"/>
      <c r="MNK755" s="462"/>
      <c r="MNL755" s="462"/>
      <c r="MNM755" s="462"/>
      <c r="MNN755" s="462"/>
      <c r="MNO755" s="462"/>
      <c r="MNP755" s="462"/>
      <c r="MNQ755" s="462"/>
      <c r="MNR755" s="462"/>
      <c r="MNS755" s="462"/>
      <c r="MNT755" s="462"/>
      <c r="MNU755" s="462"/>
      <c r="MNV755" s="462"/>
      <c r="MNW755" s="462"/>
      <c r="MNX755" s="462"/>
      <c r="MNY755" s="462"/>
      <c r="MNZ755" s="462"/>
      <c r="MOA755" s="462"/>
      <c r="MOB755" s="462"/>
      <c r="MOC755" s="462"/>
      <c r="MOD755" s="462"/>
      <c r="MOE755" s="462"/>
      <c r="MOF755" s="462"/>
      <c r="MOG755" s="462"/>
      <c r="MOH755" s="462"/>
      <c r="MOI755" s="462"/>
      <c r="MOJ755" s="462"/>
      <c r="MOK755" s="462"/>
      <c r="MOL755" s="462"/>
      <c r="MOM755" s="462"/>
      <c r="MON755" s="462"/>
      <c r="MOO755" s="462"/>
      <c r="MOP755" s="462"/>
      <c r="MOQ755" s="462"/>
      <c r="MOR755" s="462"/>
      <c r="MOS755" s="462"/>
      <c r="MOT755" s="462"/>
      <c r="MOU755" s="462"/>
      <c r="MOV755" s="462"/>
      <c r="MOW755" s="462"/>
      <c r="MOX755" s="462"/>
      <c r="MOY755" s="462"/>
      <c r="MOZ755" s="462"/>
      <c r="MPA755" s="462"/>
      <c r="MPB755" s="462"/>
      <c r="MPC755" s="462"/>
      <c r="MPD755" s="462"/>
      <c r="MPE755" s="462"/>
      <c r="MPF755" s="462"/>
      <c r="MPG755" s="462"/>
      <c r="MPH755" s="462"/>
      <c r="MPI755" s="462"/>
      <c r="MPJ755" s="462"/>
      <c r="MPK755" s="462"/>
      <c r="MPL755" s="462"/>
      <c r="MPM755" s="462"/>
      <c r="MPN755" s="462"/>
      <c r="MPO755" s="462"/>
      <c r="MPP755" s="462"/>
      <c r="MPQ755" s="462"/>
      <c r="MPR755" s="462"/>
      <c r="MPS755" s="462"/>
      <c r="MPT755" s="462"/>
      <c r="MPU755" s="462"/>
      <c r="MPV755" s="462"/>
      <c r="MPW755" s="462"/>
      <c r="MPX755" s="462"/>
      <c r="MPY755" s="462"/>
      <c r="MPZ755" s="462"/>
      <c r="MQA755" s="462"/>
      <c r="MQB755" s="462"/>
      <c r="MQC755" s="462"/>
      <c r="MQD755" s="462"/>
      <c r="MQE755" s="462"/>
      <c r="MQF755" s="462"/>
      <c r="MQG755" s="462"/>
      <c r="MQH755" s="462"/>
      <c r="MQI755" s="462"/>
      <c r="MQJ755" s="462"/>
      <c r="MQK755" s="462"/>
      <c r="MQL755" s="462"/>
      <c r="MQM755" s="462"/>
      <c r="MQN755" s="462"/>
      <c r="MQO755" s="462"/>
      <c r="MQP755" s="462"/>
      <c r="MQQ755" s="462"/>
      <c r="MQR755" s="462"/>
      <c r="MQS755" s="462"/>
      <c r="MQT755" s="462"/>
      <c r="MQU755" s="462"/>
      <c r="MQV755" s="462"/>
      <c r="MQW755" s="462"/>
      <c r="MQX755" s="462"/>
      <c r="MQY755" s="462"/>
      <c r="MQZ755" s="462"/>
      <c r="MRA755" s="462"/>
      <c r="MRB755" s="462"/>
      <c r="MRC755" s="462"/>
      <c r="MRD755" s="462"/>
      <c r="MRE755" s="462"/>
      <c r="MRF755" s="462"/>
      <c r="MRG755" s="462"/>
      <c r="MRH755" s="462"/>
      <c r="MRI755" s="462"/>
      <c r="MRJ755" s="462"/>
      <c r="MRK755" s="462"/>
      <c r="MRL755" s="462"/>
      <c r="MRM755" s="462"/>
      <c r="MRN755" s="462"/>
      <c r="MRO755" s="462"/>
      <c r="MRP755" s="462"/>
      <c r="MRQ755" s="462"/>
      <c r="MRR755" s="462"/>
      <c r="MRS755" s="462"/>
      <c r="MRT755" s="462"/>
      <c r="MRU755" s="462"/>
      <c r="MRV755" s="462"/>
      <c r="MRW755" s="462"/>
      <c r="MRX755" s="462"/>
      <c r="MRY755" s="462"/>
      <c r="MRZ755" s="462"/>
      <c r="MSA755" s="462"/>
      <c r="MSB755" s="462"/>
      <c r="MSC755" s="462"/>
      <c r="MSD755" s="462"/>
      <c r="MSE755" s="462"/>
      <c r="MSF755" s="462"/>
      <c r="MSG755" s="462"/>
      <c r="MSH755" s="462"/>
      <c r="MSI755" s="462"/>
      <c r="MSJ755" s="462"/>
      <c r="MSK755" s="462"/>
      <c r="MSL755" s="462"/>
      <c r="MSM755" s="462"/>
      <c r="MSN755" s="462"/>
      <c r="MSO755" s="462"/>
      <c r="MSP755" s="462"/>
      <c r="MSQ755" s="462"/>
      <c r="MSR755" s="462"/>
      <c r="MSS755" s="462"/>
      <c r="MST755" s="462"/>
      <c r="MSU755" s="462"/>
      <c r="MSV755" s="462"/>
      <c r="MSW755" s="462"/>
      <c r="MSX755" s="462"/>
      <c r="MSY755" s="462"/>
      <c r="MSZ755" s="462"/>
      <c r="MTA755" s="462"/>
      <c r="MTB755" s="462"/>
      <c r="MTC755" s="462"/>
      <c r="MTD755" s="462"/>
      <c r="MTE755" s="462"/>
      <c r="MTF755" s="462"/>
      <c r="MTG755" s="462"/>
      <c r="MTH755" s="462"/>
      <c r="MTI755" s="462"/>
      <c r="MTJ755" s="462"/>
      <c r="MTK755" s="462"/>
      <c r="MTL755" s="462"/>
      <c r="MTM755" s="462"/>
      <c r="MTN755" s="462"/>
      <c r="MTO755" s="462"/>
      <c r="MTP755" s="462"/>
      <c r="MTQ755" s="462"/>
      <c r="MTR755" s="462"/>
      <c r="MTS755" s="462"/>
      <c r="MTT755" s="462"/>
      <c r="MTU755" s="462"/>
      <c r="MTV755" s="462"/>
      <c r="MTW755" s="462"/>
      <c r="MTX755" s="462"/>
      <c r="MTY755" s="462"/>
      <c r="MTZ755" s="462"/>
      <c r="MUA755" s="462"/>
      <c r="MUB755" s="462"/>
      <c r="MUC755" s="462"/>
      <c r="MUD755" s="462"/>
      <c r="MUE755" s="462"/>
      <c r="MUF755" s="462"/>
      <c r="MUG755" s="462"/>
      <c r="MUH755" s="462"/>
      <c r="MUI755" s="462"/>
      <c r="MUJ755" s="462"/>
      <c r="MUK755" s="462"/>
      <c r="MUL755" s="462"/>
      <c r="MUM755" s="462"/>
      <c r="MUN755" s="462"/>
      <c r="MUO755" s="462"/>
      <c r="MUP755" s="462"/>
      <c r="MUQ755" s="462"/>
      <c r="MUR755" s="462"/>
      <c r="MUS755" s="462"/>
      <c r="MUT755" s="462"/>
      <c r="MUU755" s="462"/>
      <c r="MUV755" s="462"/>
      <c r="MUW755" s="462"/>
      <c r="MUX755" s="462"/>
      <c r="MUY755" s="462"/>
      <c r="MUZ755" s="462"/>
      <c r="MVA755" s="462"/>
      <c r="MVB755" s="462"/>
      <c r="MVC755" s="462"/>
      <c r="MVD755" s="462"/>
      <c r="MVE755" s="462"/>
      <c r="MVF755" s="462"/>
      <c r="MVG755" s="462"/>
      <c r="MVH755" s="462"/>
      <c r="MVI755" s="462"/>
      <c r="MVJ755" s="462"/>
      <c r="MVK755" s="462"/>
      <c r="MVL755" s="462"/>
      <c r="MVM755" s="462"/>
      <c r="MVN755" s="462"/>
      <c r="MVO755" s="462"/>
      <c r="MVP755" s="462"/>
      <c r="MVQ755" s="462"/>
      <c r="MVR755" s="462"/>
      <c r="MVS755" s="462"/>
      <c r="MVT755" s="462"/>
      <c r="MVU755" s="462"/>
      <c r="MVV755" s="462"/>
      <c r="MVW755" s="462"/>
      <c r="MVX755" s="462"/>
      <c r="MVY755" s="462"/>
      <c r="MVZ755" s="462"/>
      <c r="MWA755" s="462"/>
      <c r="MWB755" s="462"/>
      <c r="MWC755" s="462"/>
      <c r="MWD755" s="462"/>
      <c r="MWE755" s="462"/>
      <c r="MWF755" s="462"/>
      <c r="MWG755" s="462"/>
      <c r="MWH755" s="462"/>
      <c r="MWI755" s="462"/>
      <c r="MWJ755" s="462"/>
      <c r="MWK755" s="462"/>
      <c r="MWL755" s="462"/>
      <c r="MWM755" s="462"/>
      <c r="MWN755" s="462"/>
      <c r="MWO755" s="462"/>
      <c r="MWP755" s="462"/>
      <c r="MWQ755" s="462"/>
      <c r="MWR755" s="462"/>
      <c r="MWS755" s="462"/>
      <c r="MWT755" s="462"/>
      <c r="MWU755" s="462"/>
      <c r="MWV755" s="462"/>
      <c r="MWW755" s="462"/>
      <c r="MWX755" s="462"/>
      <c r="MWY755" s="462"/>
      <c r="MWZ755" s="462"/>
      <c r="MXA755" s="462"/>
      <c r="MXB755" s="462"/>
      <c r="MXC755" s="462"/>
      <c r="MXD755" s="462"/>
      <c r="MXE755" s="462"/>
      <c r="MXF755" s="462"/>
      <c r="MXG755" s="462"/>
      <c r="MXH755" s="462"/>
      <c r="MXI755" s="462"/>
      <c r="MXJ755" s="462"/>
      <c r="MXK755" s="462"/>
      <c r="MXL755" s="462"/>
      <c r="MXM755" s="462"/>
      <c r="MXN755" s="462"/>
      <c r="MXO755" s="462"/>
      <c r="MXP755" s="462"/>
      <c r="MXQ755" s="462"/>
      <c r="MXR755" s="462"/>
      <c r="MXS755" s="462"/>
      <c r="MXT755" s="462"/>
      <c r="MXU755" s="462"/>
      <c r="MXV755" s="462"/>
      <c r="MXW755" s="462"/>
      <c r="MXX755" s="462"/>
      <c r="MXY755" s="462"/>
      <c r="MXZ755" s="462"/>
      <c r="MYA755" s="462"/>
      <c r="MYB755" s="462"/>
      <c r="MYC755" s="462"/>
      <c r="MYD755" s="462"/>
      <c r="MYE755" s="462"/>
      <c r="MYF755" s="462"/>
      <c r="MYG755" s="462"/>
      <c r="MYH755" s="462"/>
      <c r="MYI755" s="462"/>
      <c r="MYJ755" s="462"/>
      <c r="MYK755" s="462"/>
      <c r="MYL755" s="462"/>
      <c r="MYM755" s="462"/>
      <c r="MYN755" s="462"/>
      <c r="MYO755" s="462"/>
      <c r="MYP755" s="462"/>
      <c r="MYQ755" s="462"/>
      <c r="MYR755" s="462"/>
      <c r="MYS755" s="462"/>
      <c r="MYT755" s="462"/>
      <c r="MYU755" s="462"/>
      <c r="MYV755" s="462"/>
      <c r="MYW755" s="462"/>
      <c r="MYX755" s="462"/>
      <c r="MYY755" s="462"/>
      <c r="MYZ755" s="462"/>
      <c r="MZA755" s="462"/>
      <c r="MZB755" s="462"/>
      <c r="MZC755" s="462"/>
      <c r="MZD755" s="462"/>
      <c r="MZE755" s="462"/>
      <c r="MZF755" s="462"/>
      <c r="MZG755" s="462"/>
      <c r="MZH755" s="462"/>
      <c r="MZI755" s="462"/>
      <c r="MZJ755" s="462"/>
      <c r="MZK755" s="462"/>
      <c r="MZL755" s="462"/>
      <c r="MZM755" s="462"/>
      <c r="MZN755" s="462"/>
      <c r="MZO755" s="462"/>
      <c r="MZP755" s="462"/>
      <c r="MZQ755" s="462"/>
      <c r="MZR755" s="462"/>
      <c r="MZS755" s="462"/>
      <c r="MZT755" s="462"/>
      <c r="MZU755" s="462"/>
      <c r="MZV755" s="462"/>
      <c r="MZW755" s="462"/>
      <c r="MZX755" s="462"/>
      <c r="MZY755" s="462"/>
      <c r="MZZ755" s="462"/>
      <c r="NAA755" s="462"/>
      <c r="NAB755" s="462"/>
      <c r="NAC755" s="462"/>
      <c r="NAD755" s="462"/>
      <c r="NAE755" s="462"/>
      <c r="NAF755" s="462"/>
      <c r="NAG755" s="462"/>
      <c r="NAH755" s="462"/>
      <c r="NAI755" s="462"/>
      <c r="NAJ755" s="462"/>
      <c r="NAK755" s="462"/>
      <c r="NAL755" s="462"/>
      <c r="NAM755" s="462"/>
      <c r="NAN755" s="462"/>
      <c r="NAO755" s="462"/>
      <c r="NAP755" s="462"/>
      <c r="NAQ755" s="462"/>
      <c r="NAR755" s="462"/>
      <c r="NAS755" s="462"/>
      <c r="NAT755" s="462"/>
      <c r="NAU755" s="462"/>
      <c r="NAV755" s="462"/>
      <c r="NAW755" s="462"/>
      <c r="NAX755" s="462"/>
      <c r="NAY755" s="462"/>
      <c r="NAZ755" s="462"/>
      <c r="NBA755" s="462"/>
      <c r="NBB755" s="462"/>
      <c r="NBC755" s="462"/>
      <c r="NBD755" s="462"/>
      <c r="NBE755" s="462"/>
      <c r="NBF755" s="462"/>
      <c r="NBG755" s="462"/>
      <c r="NBH755" s="462"/>
      <c r="NBI755" s="462"/>
      <c r="NBJ755" s="462"/>
      <c r="NBK755" s="462"/>
      <c r="NBL755" s="462"/>
      <c r="NBM755" s="462"/>
      <c r="NBN755" s="462"/>
      <c r="NBO755" s="462"/>
      <c r="NBP755" s="462"/>
      <c r="NBQ755" s="462"/>
      <c r="NBR755" s="462"/>
      <c r="NBS755" s="462"/>
      <c r="NBT755" s="462"/>
      <c r="NBU755" s="462"/>
      <c r="NBV755" s="462"/>
      <c r="NBW755" s="462"/>
      <c r="NBX755" s="462"/>
      <c r="NBY755" s="462"/>
      <c r="NBZ755" s="462"/>
      <c r="NCA755" s="462"/>
      <c r="NCB755" s="462"/>
      <c r="NCC755" s="462"/>
      <c r="NCD755" s="462"/>
      <c r="NCE755" s="462"/>
      <c r="NCF755" s="462"/>
      <c r="NCG755" s="462"/>
      <c r="NCH755" s="462"/>
      <c r="NCI755" s="462"/>
      <c r="NCJ755" s="462"/>
      <c r="NCK755" s="462"/>
      <c r="NCL755" s="462"/>
      <c r="NCM755" s="462"/>
      <c r="NCN755" s="462"/>
      <c r="NCO755" s="462"/>
      <c r="NCP755" s="462"/>
      <c r="NCQ755" s="462"/>
      <c r="NCR755" s="462"/>
      <c r="NCS755" s="462"/>
      <c r="NCT755" s="462"/>
      <c r="NCU755" s="462"/>
      <c r="NCV755" s="462"/>
      <c r="NCW755" s="462"/>
      <c r="NCX755" s="462"/>
      <c r="NCY755" s="462"/>
      <c r="NCZ755" s="462"/>
      <c r="NDA755" s="462"/>
      <c r="NDB755" s="462"/>
      <c r="NDC755" s="462"/>
      <c r="NDD755" s="462"/>
      <c r="NDE755" s="462"/>
      <c r="NDF755" s="462"/>
      <c r="NDG755" s="462"/>
      <c r="NDH755" s="462"/>
      <c r="NDI755" s="462"/>
      <c r="NDJ755" s="462"/>
      <c r="NDK755" s="462"/>
      <c r="NDL755" s="462"/>
      <c r="NDM755" s="462"/>
      <c r="NDN755" s="462"/>
      <c r="NDO755" s="462"/>
      <c r="NDP755" s="462"/>
      <c r="NDQ755" s="462"/>
      <c r="NDR755" s="462"/>
      <c r="NDS755" s="462"/>
      <c r="NDT755" s="462"/>
      <c r="NDU755" s="462"/>
      <c r="NDV755" s="462"/>
      <c r="NDW755" s="462"/>
      <c r="NDX755" s="462"/>
      <c r="NDY755" s="462"/>
      <c r="NDZ755" s="462"/>
      <c r="NEA755" s="462"/>
      <c r="NEB755" s="462"/>
      <c r="NEC755" s="462"/>
      <c r="NED755" s="462"/>
      <c r="NEE755" s="462"/>
      <c r="NEF755" s="462"/>
      <c r="NEG755" s="462"/>
      <c r="NEH755" s="462"/>
      <c r="NEI755" s="462"/>
      <c r="NEJ755" s="462"/>
      <c r="NEK755" s="462"/>
      <c r="NEL755" s="462"/>
      <c r="NEM755" s="462"/>
      <c r="NEN755" s="462"/>
      <c r="NEO755" s="462"/>
      <c r="NEP755" s="462"/>
      <c r="NEQ755" s="462"/>
      <c r="NER755" s="462"/>
      <c r="NES755" s="462"/>
      <c r="NET755" s="462"/>
      <c r="NEU755" s="462"/>
      <c r="NEV755" s="462"/>
      <c r="NEW755" s="462"/>
      <c r="NEX755" s="462"/>
      <c r="NEY755" s="462"/>
      <c r="NEZ755" s="462"/>
      <c r="NFA755" s="462"/>
      <c r="NFB755" s="462"/>
      <c r="NFC755" s="462"/>
      <c r="NFD755" s="462"/>
      <c r="NFE755" s="462"/>
      <c r="NFF755" s="462"/>
      <c r="NFG755" s="462"/>
      <c r="NFH755" s="462"/>
      <c r="NFI755" s="462"/>
      <c r="NFJ755" s="462"/>
      <c r="NFK755" s="462"/>
      <c r="NFL755" s="462"/>
      <c r="NFM755" s="462"/>
      <c r="NFN755" s="462"/>
      <c r="NFO755" s="462"/>
      <c r="NFP755" s="462"/>
      <c r="NFQ755" s="462"/>
      <c r="NFR755" s="462"/>
      <c r="NFS755" s="462"/>
      <c r="NFT755" s="462"/>
      <c r="NFU755" s="462"/>
      <c r="NFV755" s="462"/>
      <c r="NFW755" s="462"/>
      <c r="NFX755" s="462"/>
      <c r="NFY755" s="462"/>
      <c r="NFZ755" s="462"/>
      <c r="NGA755" s="462"/>
      <c r="NGB755" s="462"/>
      <c r="NGC755" s="462"/>
      <c r="NGD755" s="462"/>
      <c r="NGE755" s="462"/>
      <c r="NGF755" s="462"/>
      <c r="NGG755" s="462"/>
      <c r="NGH755" s="462"/>
      <c r="NGI755" s="462"/>
      <c r="NGJ755" s="462"/>
      <c r="NGK755" s="462"/>
      <c r="NGL755" s="462"/>
      <c r="NGM755" s="462"/>
      <c r="NGN755" s="462"/>
      <c r="NGO755" s="462"/>
      <c r="NGP755" s="462"/>
      <c r="NGQ755" s="462"/>
      <c r="NGR755" s="462"/>
      <c r="NGS755" s="462"/>
      <c r="NGT755" s="462"/>
      <c r="NGU755" s="462"/>
      <c r="NGV755" s="462"/>
      <c r="NGW755" s="462"/>
      <c r="NGX755" s="462"/>
      <c r="NGY755" s="462"/>
      <c r="NGZ755" s="462"/>
      <c r="NHA755" s="462"/>
      <c r="NHB755" s="462"/>
      <c r="NHC755" s="462"/>
      <c r="NHD755" s="462"/>
      <c r="NHE755" s="462"/>
      <c r="NHF755" s="462"/>
      <c r="NHG755" s="462"/>
      <c r="NHH755" s="462"/>
      <c r="NHI755" s="462"/>
      <c r="NHJ755" s="462"/>
      <c r="NHK755" s="462"/>
      <c r="NHL755" s="462"/>
      <c r="NHM755" s="462"/>
      <c r="NHN755" s="462"/>
      <c r="NHO755" s="462"/>
      <c r="NHP755" s="462"/>
      <c r="NHQ755" s="462"/>
      <c r="NHR755" s="462"/>
      <c r="NHS755" s="462"/>
      <c r="NHT755" s="462"/>
      <c r="NHU755" s="462"/>
      <c r="NHV755" s="462"/>
      <c r="NHW755" s="462"/>
      <c r="NHX755" s="462"/>
      <c r="NHY755" s="462"/>
      <c r="NHZ755" s="462"/>
      <c r="NIA755" s="462"/>
      <c r="NIB755" s="462"/>
      <c r="NIC755" s="462"/>
      <c r="NID755" s="462"/>
      <c r="NIE755" s="462"/>
      <c r="NIF755" s="462"/>
      <c r="NIG755" s="462"/>
      <c r="NIH755" s="462"/>
      <c r="NII755" s="462"/>
      <c r="NIJ755" s="462"/>
      <c r="NIK755" s="462"/>
      <c r="NIL755" s="462"/>
      <c r="NIM755" s="462"/>
      <c r="NIN755" s="462"/>
      <c r="NIO755" s="462"/>
      <c r="NIP755" s="462"/>
      <c r="NIQ755" s="462"/>
      <c r="NIR755" s="462"/>
      <c r="NIS755" s="462"/>
      <c r="NIT755" s="462"/>
      <c r="NIU755" s="462"/>
      <c r="NIV755" s="462"/>
      <c r="NIW755" s="462"/>
      <c r="NIX755" s="462"/>
      <c r="NIY755" s="462"/>
      <c r="NIZ755" s="462"/>
      <c r="NJA755" s="462"/>
      <c r="NJB755" s="462"/>
      <c r="NJC755" s="462"/>
      <c r="NJD755" s="462"/>
      <c r="NJE755" s="462"/>
      <c r="NJF755" s="462"/>
      <c r="NJG755" s="462"/>
      <c r="NJH755" s="462"/>
      <c r="NJI755" s="462"/>
      <c r="NJJ755" s="462"/>
      <c r="NJK755" s="462"/>
      <c r="NJL755" s="462"/>
      <c r="NJM755" s="462"/>
      <c r="NJN755" s="462"/>
      <c r="NJO755" s="462"/>
      <c r="NJP755" s="462"/>
      <c r="NJQ755" s="462"/>
      <c r="NJR755" s="462"/>
      <c r="NJS755" s="462"/>
      <c r="NJT755" s="462"/>
      <c r="NJU755" s="462"/>
      <c r="NJV755" s="462"/>
      <c r="NJW755" s="462"/>
      <c r="NJX755" s="462"/>
      <c r="NJY755" s="462"/>
      <c r="NJZ755" s="462"/>
      <c r="NKA755" s="462"/>
      <c r="NKB755" s="462"/>
      <c r="NKC755" s="462"/>
      <c r="NKD755" s="462"/>
      <c r="NKE755" s="462"/>
      <c r="NKF755" s="462"/>
      <c r="NKG755" s="462"/>
      <c r="NKH755" s="462"/>
      <c r="NKI755" s="462"/>
      <c r="NKJ755" s="462"/>
      <c r="NKK755" s="462"/>
      <c r="NKL755" s="462"/>
      <c r="NKM755" s="462"/>
      <c r="NKN755" s="462"/>
      <c r="NKO755" s="462"/>
      <c r="NKP755" s="462"/>
      <c r="NKQ755" s="462"/>
      <c r="NKR755" s="462"/>
      <c r="NKS755" s="462"/>
      <c r="NKT755" s="462"/>
      <c r="NKU755" s="462"/>
      <c r="NKV755" s="462"/>
      <c r="NKW755" s="462"/>
      <c r="NKX755" s="462"/>
      <c r="NKY755" s="462"/>
      <c r="NKZ755" s="462"/>
      <c r="NLA755" s="462"/>
      <c r="NLB755" s="462"/>
      <c r="NLC755" s="462"/>
      <c r="NLD755" s="462"/>
      <c r="NLE755" s="462"/>
      <c r="NLF755" s="462"/>
      <c r="NLG755" s="462"/>
      <c r="NLH755" s="462"/>
      <c r="NLI755" s="462"/>
      <c r="NLJ755" s="462"/>
      <c r="NLK755" s="462"/>
      <c r="NLL755" s="462"/>
      <c r="NLM755" s="462"/>
      <c r="NLN755" s="462"/>
      <c r="NLO755" s="462"/>
      <c r="NLP755" s="462"/>
      <c r="NLQ755" s="462"/>
      <c r="NLR755" s="462"/>
      <c r="NLS755" s="462"/>
      <c r="NLT755" s="462"/>
      <c r="NLU755" s="462"/>
      <c r="NLV755" s="462"/>
      <c r="NLW755" s="462"/>
      <c r="NLX755" s="462"/>
      <c r="NLY755" s="462"/>
      <c r="NLZ755" s="462"/>
      <c r="NMA755" s="462"/>
      <c r="NMB755" s="462"/>
      <c r="NMC755" s="462"/>
      <c r="NMD755" s="462"/>
      <c r="NME755" s="462"/>
      <c r="NMF755" s="462"/>
      <c r="NMG755" s="462"/>
      <c r="NMH755" s="462"/>
      <c r="NMI755" s="462"/>
      <c r="NMJ755" s="462"/>
      <c r="NMK755" s="462"/>
      <c r="NML755" s="462"/>
      <c r="NMM755" s="462"/>
      <c r="NMN755" s="462"/>
      <c r="NMO755" s="462"/>
      <c r="NMP755" s="462"/>
      <c r="NMQ755" s="462"/>
      <c r="NMR755" s="462"/>
      <c r="NMS755" s="462"/>
      <c r="NMT755" s="462"/>
      <c r="NMU755" s="462"/>
      <c r="NMV755" s="462"/>
      <c r="NMW755" s="462"/>
      <c r="NMX755" s="462"/>
      <c r="NMY755" s="462"/>
      <c r="NMZ755" s="462"/>
      <c r="NNA755" s="462"/>
      <c r="NNB755" s="462"/>
      <c r="NNC755" s="462"/>
      <c r="NND755" s="462"/>
      <c r="NNE755" s="462"/>
      <c r="NNF755" s="462"/>
      <c r="NNG755" s="462"/>
      <c r="NNH755" s="462"/>
      <c r="NNI755" s="462"/>
      <c r="NNJ755" s="462"/>
      <c r="NNK755" s="462"/>
      <c r="NNL755" s="462"/>
      <c r="NNM755" s="462"/>
      <c r="NNN755" s="462"/>
      <c r="NNO755" s="462"/>
      <c r="NNP755" s="462"/>
      <c r="NNQ755" s="462"/>
      <c r="NNR755" s="462"/>
      <c r="NNS755" s="462"/>
      <c r="NNT755" s="462"/>
      <c r="NNU755" s="462"/>
      <c r="NNV755" s="462"/>
      <c r="NNW755" s="462"/>
      <c r="NNX755" s="462"/>
      <c r="NNY755" s="462"/>
      <c r="NNZ755" s="462"/>
      <c r="NOA755" s="462"/>
      <c r="NOB755" s="462"/>
      <c r="NOC755" s="462"/>
      <c r="NOD755" s="462"/>
      <c r="NOE755" s="462"/>
      <c r="NOF755" s="462"/>
      <c r="NOG755" s="462"/>
      <c r="NOH755" s="462"/>
      <c r="NOI755" s="462"/>
      <c r="NOJ755" s="462"/>
      <c r="NOK755" s="462"/>
      <c r="NOL755" s="462"/>
      <c r="NOM755" s="462"/>
      <c r="NON755" s="462"/>
      <c r="NOO755" s="462"/>
      <c r="NOP755" s="462"/>
      <c r="NOQ755" s="462"/>
      <c r="NOR755" s="462"/>
      <c r="NOS755" s="462"/>
      <c r="NOT755" s="462"/>
      <c r="NOU755" s="462"/>
      <c r="NOV755" s="462"/>
      <c r="NOW755" s="462"/>
      <c r="NOX755" s="462"/>
      <c r="NOY755" s="462"/>
      <c r="NOZ755" s="462"/>
      <c r="NPA755" s="462"/>
      <c r="NPB755" s="462"/>
      <c r="NPC755" s="462"/>
      <c r="NPD755" s="462"/>
      <c r="NPE755" s="462"/>
      <c r="NPF755" s="462"/>
      <c r="NPG755" s="462"/>
      <c r="NPH755" s="462"/>
      <c r="NPI755" s="462"/>
      <c r="NPJ755" s="462"/>
      <c r="NPK755" s="462"/>
      <c r="NPL755" s="462"/>
      <c r="NPM755" s="462"/>
      <c r="NPN755" s="462"/>
      <c r="NPO755" s="462"/>
      <c r="NPP755" s="462"/>
      <c r="NPQ755" s="462"/>
      <c r="NPR755" s="462"/>
      <c r="NPS755" s="462"/>
      <c r="NPT755" s="462"/>
      <c r="NPU755" s="462"/>
      <c r="NPV755" s="462"/>
      <c r="NPW755" s="462"/>
      <c r="NPX755" s="462"/>
      <c r="NPY755" s="462"/>
      <c r="NPZ755" s="462"/>
      <c r="NQA755" s="462"/>
      <c r="NQB755" s="462"/>
      <c r="NQC755" s="462"/>
      <c r="NQD755" s="462"/>
      <c r="NQE755" s="462"/>
      <c r="NQF755" s="462"/>
      <c r="NQG755" s="462"/>
      <c r="NQH755" s="462"/>
      <c r="NQI755" s="462"/>
      <c r="NQJ755" s="462"/>
      <c r="NQK755" s="462"/>
      <c r="NQL755" s="462"/>
      <c r="NQM755" s="462"/>
      <c r="NQN755" s="462"/>
      <c r="NQO755" s="462"/>
      <c r="NQP755" s="462"/>
      <c r="NQQ755" s="462"/>
      <c r="NQR755" s="462"/>
      <c r="NQS755" s="462"/>
      <c r="NQT755" s="462"/>
      <c r="NQU755" s="462"/>
      <c r="NQV755" s="462"/>
      <c r="NQW755" s="462"/>
      <c r="NQX755" s="462"/>
      <c r="NQY755" s="462"/>
      <c r="NQZ755" s="462"/>
      <c r="NRA755" s="462"/>
      <c r="NRB755" s="462"/>
      <c r="NRC755" s="462"/>
      <c r="NRD755" s="462"/>
      <c r="NRE755" s="462"/>
      <c r="NRF755" s="462"/>
      <c r="NRG755" s="462"/>
      <c r="NRH755" s="462"/>
      <c r="NRI755" s="462"/>
      <c r="NRJ755" s="462"/>
      <c r="NRK755" s="462"/>
      <c r="NRL755" s="462"/>
      <c r="NRM755" s="462"/>
      <c r="NRN755" s="462"/>
      <c r="NRO755" s="462"/>
      <c r="NRP755" s="462"/>
      <c r="NRQ755" s="462"/>
      <c r="NRR755" s="462"/>
      <c r="NRS755" s="462"/>
      <c r="NRT755" s="462"/>
      <c r="NRU755" s="462"/>
      <c r="NRV755" s="462"/>
      <c r="NRW755" s="462"/>
      <c r="NRX755" s="462"/>
      <c r="NRY755" s="462"/>
      <c r="NRZ755" s="462"/>
      <c r="NSA755" s="462"/>
      <c r="NSB755" s="462"/>
      <c r="NSC755" s="462"/>
      <c r="NSD755" s="462"/>
      <c r="NSE755" s="462"/>
      <c r="NSF755" s="462"/>
      <c r="NSG755" s="462"/>
      <c r="NSH755" s="462"/>
      <c r="NSI755" s="462"/>
      <c r="NSJ755" s="462"/>
      <c r="NSK755" s="462"/>
      <c r="NSL755" s="462"/>
      <c r="NSM755" s="462"/>
      <c r="NSN755" s="462"/>
      <c r="NSO755" s="462"/>
      <c r="NSP755" s="462"/>
      <c r="NSQ755" s="462"/>
      <c r="NSR755" s="462"/>
      <c r="NSS755" s="462"/>
      <c r="NST755" s="462"/>
      <c r="NSU755" s="462"/>
      <c r="NSV755" s="462"/>
      <c r="NSW755" s="462"/>
      <c r="NSX755" s="462"/>
      <c r="NSY755" s="462"/>
      <c r="NSZ755" s="462"/>
      <c r="NTA755" s="462"/>
      <c r="NTB755" s="462"/>
      <c r="NTC755" s="462"/>
      <c r="NTD755" s="462"/>
      <c r="NTE755" s="462"/>
      <c r="NTF755" s="462"/>
      <c r="NTG755" s="462"/>
      <c r="NTH755" s="462"/>
      <c r="NTI755" s="462"/>
      <c r="NTJ755" s="462"/>
      <c r="NTK755" s="462"/>
      <c r="NTL755" s="462"/>
      <c r="NTM755" s="462"/>
      <c r="NTN755" s="462"/>
      <c r="NTO755" s="462"/>
      <c r="NTP755" s="462"/>
      <c r="NTQ755" s="462"/>
      <c r="NTR755" s="462"/>
      <c r="NTS755" s="462"/>
      <c r="NTT755" s="462"/>
      <c r="NTU755" s="462"/>
      <c r="NTV755" s="462"/>
      <c r="NTW755" s="462"/>
      <c r="NTX755" s="462"/>
      <c r="NTY755" s="462"/>
      <c r="NTZ755" s="462"/>
      <c r="NUA755" s="462"/>
      <c r="NUB755" s="462"/>
      <c r="NUC755" s="462"/>
      <c r="NUD755" s="462"/>
      <c r="NUE755" s="462"/>
      <c r="NUF755" s="462"/>
      <c r="NUG755" s="462"/>
      <c r="NUH755" s="462"/>
      <c r="NUI755" s="462"/>
      <c r="NUJ755" s="462"/>
      <c r="NUK755" s="462"/>
      <c r="NUL755" s="462"/>
      <c r="NUM755" s="462"/>
      <c r="NUN755" s="462"/>
      <c r="NUO755" s="462"/>
      <c r="NUP755" s="462"/>
      <c r="NUQ755" s="462"/>
      <c r="NUR755" s="462"/>
      <c r="NUS755" s="462"/>
      <c r="NUT755" s="462"/>
      <c r="NUU755" s="462"/>
      <c r="NUV755" s="462"/>
      <c r="NUW755" s="462"/>
      <c r="NUX755" s="462"/>
      <c r="NUY755" s="462"/>
      <c r="NUZ755" s="462"/>
      <c r="NVA755" s="462"/>
      <c r="NVB755" s="462"/>
      <c r="NVC755" s="462"/>
      <c r="NVD755" s="462"/>
      <c r="NVE755" s="462"/>
      <c r="NVF755" s="462"/>
      <c r="NVG755" s="462"/>
      <c r="NVH755" s="462"/>
      <c r="NVI755" s="462"/>
      <c r="NVJ755" s="462"/>
      <c r="NVK755" s="462"/>
      <c r="NVL755" s="462"/>
      <c r="NVM755" s="462"/>
      <c r="NVN755" s="462"/>
      <c r="NVO755" s="462"/>
      <c r="NVP755" s="462"/>
      <c r="NVQ755" s="462"/>
      <c r="NVR755" s="462"/>
      <c r="NVS755" s="462"/>
      <c r="NVT755" s="462"/>
      <c r="NVU755" s="462"/>
      <c r="NVV755" s="462"/>
      <c r="NVW755" s="462"/>
      <c r="NVX755" s="462"/>
      <c r="NVY755" s="462"/>
      <c r="NVZ755" s="462"/>
      <c r="NWA755" s="462"/>
      <c r="NWB755" s="462"/>
      <c r="NWC755" s="462"/>
      <c r="NWD755" s="462"/>
      <c r="NWE755" s="462"/>
      <c r="NWF755" s="462"/>
      <c r="NWG755" s="462"/>
      <c r="NWH755" s="462"/>
      <c r="NWI755" s="462"/>
      <c r="NWJ755" s="462"/>
      <c r="NWK755" s="462"/>
      <c r="NWL755" s="462"/>
      <c r="NWM755" s="462"/>
      <c r="NWN755" s="462"/>
      <c r="NWO755" s="462"/>
      <c r="NWP755" s="462"/>
      <c r="NWQ755" s="462"/>
      <c r="NWR755" s="462"/>
      <c r="NWS755" s="462"/>
      <c r="NWT755" s="462"/>
      <c r="NWU755" s="462"/>
      <c r="NWV755" s="462"/>
      <c r="NWW755" s="462"/>
      <c r="NWX755" s="462"/>
      <c r="NWY755" s="462"/>
      <c r="NWZ755" s="462"/>
      <c r="NXA755" s="462"/>
      <c r="NXB755" s="462"/>
      <c r="NXC755" s="462"/>
      <c r="NXD755" s="462"/>
      <c r="NXE755" s="462"/>
      <c r="NXF755" s="462"/>
      <c r="NXG755" s="462"/>
      <c r="NXH755" s="462"/>
      <c r="NXI755" s="462"/>
      <c r="NXJ755" s="462"/>
      <c r="NXK755" s="462"/>
      <c r="NXL755" s="462"/>
      <c r="NXM755" s="462"/>
      <c r="NXN755" s="462"/>
      <c r="NXO755" s="462"/>
      <c r="NXP755" s="462"/>
      <c r="NXQ755" s="462"/>
      <c r="NXR755" s="462"/>
      <c r="NXS755" s="462"/>
      <c r="NXT755" s="462"/>
      <c r="NXU755" s="462"/>
      <c r="NXV755" s="462"/>
      <c r="NXW755" s="462"/>
      <c r="NXX755" s="462"/>
      <c r="NXY755" s="462"/>
      <c r="NXZ755" s="462"/>
      <c r="NYA755" s="462"/>
      <c r="NYB755" s="462"/>
      <c r="NYC755" s="462"/>
      <c r="NYD755" s="462"/>
      <c r="NYE755" s="462"/>
      <c r="NYF755" s="462"/>
      <c r="NYG755" s="462"/>
      <c r="NYH755" s="462"/>
      <c r="NYI755" s="462"/>
      <c r="NYJ755" s="462"/>
      <c r="NYK755" s="462"/>
      <c r="NYL755" s="462"/>
      <c r="NYM755" s="462"/>
      <c r="NYN755" s="462"/>
      <c r="NYO755" s="462"/>
      <c r="NYP755" s="462"/>
      <c r="NYQ755" s="462"/>
      <c r="NYR755" s="462"/>
      <c r="NYS755" s="462"/>
      <c r="NYT755" s="462"/>
      <c r="NYU755" s="462"/>
      <c r="NYV755" s="462"/>
      <c r="NYW755" s="462"/>
      <c r="NYX755" s="462"/>
      <c r="NYY755" s="462"/>
      <c r="NYZ755" s="462"/>
      <c r="NZA755" s="462"/>
      <c r="NZB755" s="462"/>
      <c r="NZC755" s="462"/>
      <c r="NZD755" s="462"/>
      <c r="NZE755" s="462"/>
      <c r="NZF755" s="462"/>
      <c r="NZG755" s="462"/>
      <c r="NZH755" s="462"/>
      <c r="NZI755" s="462"/>
      <c r="NZJ755" s="462"/>
      <c r="NZK755" s="462"/>
      <c r="NZL755" s="462"/>
      <c r="NZM755" s="462"/>
      <c r="NZN755" s="462"/>
      <c r="NZO755" s="462"/>
      <c r="NZP755" s="462"/>
      <c r="NZQ755" s="462"/>
      <c r="NZR755" s="462"/>
      <c r="NZS755" s="462"/>
      <c r="NZT755" s="462"/>
      <c r="NZU755" s="462"/>
      <c r="NZV755" s="462"/>
      <c r="NZW755" s="462"/>
      <c r="NZX755" s="462"/>
      <c r="NZY755" s="462"/>
      <c r="NZZ755" s="462"/>
      <c r="OAA755" s="462"/>
      <c r="OAB755" s="462"/>
      <c r="OAC755" s="462"/>
      <c r="OAD755" s="462"/>
      <c r="OAE755" s="462"/>
      <c r="OAF755" s="462"/>
      <c r="OAG755" s="462"/>
      <c r="OAH755" s="462"/>
      <c r="OAI755" s="462"/>
      <c r="OAJ755" s="462"/>
      <c r="OAK755" s="462"/>
      <c r="OAL755" s="462"/>
      <c r="OAM755" s="462"/>
      <c r="OAN755" s="462"/>
      <c r="OAO755" s="462"/>
      <c r="OAP755" s="462"/>
      <c r="OAQ755" s="462"/>
      <c r="OAR755" s="462"/>
      <c r="OAS755" s="462"/>
      <c r="OAT755" s="462"/>
      <c r="OAU755" s="462"/>
      <c r="OAV755" s="462"/>
      <c r="OAW755" s="462"/>
      <c r="OAX755" s="462"/>
      <c r="OAY755" s="462"/>
      <c r="OAZ755" s="462"/>
      <c r="OBA755" s="462"/>
      <c r="OBB755" s="462"/>
      <c r="OBC755" s="462"/>
      <c r="OBD755" s="462"/>
      <c r="OBE755" s="462"/>
      <c r="OBF755" s="462"/>
      <c r="OBG755" s="462"/>
      <c r="OBH755" s="462"/>
      <c r="OBI755" s="462"/>
      <c r="OBJ755" s="462"/>
      <c r="OBK755" s="462"/>
      <c r="OBL755" s="462"/>
      <c r="OBM755" s="462"/>
      <c r="OBN755" s="462"/>
      <c r="OBO755" s="462"/>
      <c r="OBP755" s="462"/>
      <c r="OBQ755" s="462"/>
      <c r="OBR755" s="462"/>
      <c r="OBS755" s="462"/>
      <c r="OBT755" s="462"/>
      <c r="OBU755" s="462"/>
      <c r="OBV755" s="462"/>
      <c r="OBW755" s="462"/>
      <c r="OBX755" s="462"/>
      <c r="OBY755" s="462"/>
      <c r="OBZ755" s="462"/>
      <c r="OCA755" s="462"/>
      <c r="OCB755" s="462"/>
      <c r="OCC755" s="462"/>
      <c r="OCD755" s="462"/>
      <c r="OCE755" s="462"/>
      <c r="OCF755" s="462"/>
      <c r="OCG755" s="462"/>
      <c r="OCH755" s="462"/>
      <c r="OCI755" s="462"/>
      <c r="OCJ755" s="462"/>
      <c r="OCK755" s="462"/>
      <c r="OCL755" s="462"/>
      <c r="OCM755" s="462"/>
      <c r="OCN755" s="462"/>
      <c r="OCO755" s="462"/>
      <c r="OCP755" s="462"/>
      <c r="OCQ755" s="462"/>
      <c r="OCR755" s="462"/>
      <c r="OCS755" s="462"/>
      <c r="OCT755" s="462"/>
      <c r="OCU755" s="462"/>
      <c r="OCV755" s="462"/>
      <c r="OCW755" s="462"/>
      <c r="OCX755" s="462"/>
      <c r="OCY755" s="462"/>
      <c r="OCZ755" s="462"/>
      <c r="ODA755" s="462"/>
      <c r="ODB755" s="462"/>
      <c r="ODC755" s="462"/>
      <c r="ODD755" s="462"/>
      <c r="ODE755" s="462"/>
      <c r="ODF755" s="462"/>
      <c r="ODG755" s="462"/>
      <c r="ODH755" s="462"/>
      <c r="ODI755" s="462"/>
      <c r="ODJ755" s="462"/>
      <c r="ODK755" s="462"/>
      <c r="ODL755" s="462"/>
      <c r="ODM755" s="462"/>
      <c r="ODN755" s="462"/>
      <c r="ODO755" s="462"/>
      <c r="ODP755" s="462"/>
      <c r="ODQ755" s="462"/>
      <c r="ODR755" s="462"/>
      <c r="ODS755" s="462"/>
      <c r="ODT755" s="462"/>
      <c r="ODU755" s="462"/>
      <c r="ODV755" s="462"/>
      <c r="ODW755" s="462"/>
      <c r="ODX755" s="462"/>
      <c r="ODY755" s="462"/>
      <c r="ODZ755" s="462"/>
      <c r="OEA755" s="462"/>
      <c r="OEB755" s="462"/>
      <c r="OEC755" s="462"/>
      <c r="OED755" s="462"/>
      <c r="OEE755" s="462"/>
      <c r="OEF755" s="462"/>
      <c r="OEG755" s="462"/>
      <c r="OEH755" s="462"/>
      <c r="OEI755" s="462"/>
      <c r="OEJ755" s="462"/>
      <c r="OEK755" s="462"/>
      <c r="OEL755" s="462"/>
      <c r="OEM755" s="462"/>
      <c r="OEN755" s="462"/>
      <c r="OEO755" s="462"/>
      <c r="OEP755" s="462"/>
      <c r="OEQ755" s="462"/>
      <c r="OER755" s="462"/>
      <c r="OES755" s="462"/>
      <c r="OET755" s="462"/>
      <c r="OEU755" s="462"/>
      <c r="OEV755" s="462"/>
      <c r="OEW755" s="462"/>
      <c r="OEX755" s="462"/>
      <c r="OEY755" s="462"/>
      <c r="OEZ755" s="462"/>
      <c r="OFA755" s="462"/>
      <c r="OFB755" s="462"/>
      <c r="OFC755" s="462"/>
      <c r="OFD755" s="462"/>
      <c r="OFE755" s="462"/>
      <c r="OFF755" s="462"/>
      <c r="OFG755" s="462"/>
      <c r="OFH755" s="462"/>
      <c r="OFI755" s="462"/>
      <c r="OFJ755" s="462"/>
      <c r="OFK755" s="462"/>
      <c r="OFL755" s="462"/>
      <c r="OFM755" s="462"/>
      <c r="OFN755" s="462"/>
      <c r="OFO755" s="462"/>
      <c r="OFP755" s="462"/>
      <c r="OFQ755" s="462"/>
      <c r="OFR755" s="462"/>
      <c r="OFS755" s="462"/>
      <c r="OFT755" s="462"/>
      <c r="OFU755" s="462"/>
      <c r="OFV755" s="462"/>
      <c r="OFW755" s="462"/>
      <c r="OFX755" s="462"/>
      <c r="OFY755" s="462"/>
      <c r="OFZ755" s="462"/>
      <c r="OGA755" s="462"/>
      <c r="OGB755" s="462"/>
      <c r="OGC755" s="462"/>
      <c r="OGD755" s="462"/>
      <c r="OGE755" s="462"/>
      <c r="OGF755" s="462"/>
      <c r="OGG755" s="462"/>
      <c r="OGH755" s="462"/>
      <c r="OGI755" s="462"/>
      <c r="OGJ755" s="462"/>
      <c r="OGK755" s="462"/>
      <c r="OGL755" s="462"/>
      <c r="OGM755" s="462"/>
      <c r="OGN755" s="462"/>
      <c r="OGO755" s="462"/>
      <c r="OGP755" s="462"/>
      <c r="OGQ755" s="462"/>
      <c r="OGR755" s="462"/>
      <c r="OGS755" s="462"/>
      <c r="OGT755" s="462"/>
      <c r="OGU755" s="462"/>
      <c r="OGV755" s="462"/>
      <c r="OGW755" s="462"/>
      <c r="OGX755" s="462"/>
      <c r="OGY755" s="462"/>
      <c r="OGZ755" s="462"/>
      <c r="OHA755" s="462"/>
      <c r="OHB755" s="462"/>
      <c r="OHC755" s="462"/>
      <c r="OHD755" s="462"/>
      <c r="OHE755" s="462"/>
      <c r="OHF755" s="462"/>
      <c r="OHG755" s="462"/>
      <c r="OHH755" s="462"/>
      <c r="OHI755" s="462"/>
      <c r="OHJ755" s="462"/>
      <c r="OHK755" s="462"/>
      <c r="OHL755" s="462"/>
      <c r="OHM755" s="462"/>
      <c r="OHN755" s="462"/>
      <c r="OHO755" s="462"/>
      <c r="OHP755" s="462"/>
      <c r="OHQ755" s="462"/>
      <c r="OHR755" s="462"/>
      <c r="OHS755" s="462"/>
      <c r="OHT755" s="462"/>
      <c r="OHU755" s="462"/>
      <c r="OHV755" s="462"/>
      <c r="OHW755" s="462"/>
      <c r="OHX755" s="462"/>
      <c r="OHY755" s="462"/>
      <c r="OHZ755" s="462"/>
      <c r="OIA755" s="462"/>
      <c r="OIB755" s="462"/>
      <c r="OIC755" s="462"/>
      <c r="OID755" s="462"/>
      <c r="OIE755" s="462"/>
      <c r="OIF755" s="462"/>
      <c r="OIG755" s="462"/>
      <c r="OIH755" s="462"/>
      <c r="OII755" s="462"/>
      <c r="OIJ755" s="462"/>
      <c r="OIK755" s="462"/>
      <c r="OIL755" s="462"/>
      <c r="OIM755" s="462"/>
      <c r="OIN755" s="462"/>
      <c r="OIO755" s="462"/>
      <c r="OIP755" s="462"/>
      <c r="OIQ755" s="462"/>
      <c r="OIR755" s="462"/>
      <c r="OIS755" s="462"/>
      <c r="OIT755" s="462"/>
      <c r="OIU755" s="462"/>
      <c r="OIV755" s="462"/>
      <c r="OIW755" s="462"/>
      <c r="OIX755" s="462"/>
      <c r="OIY755" s="462"/>
      <c r="OIZ755" s="462"/>
      <c r="OJA755" s="462"/>
      <c r="OJB755" s="462"/>
      <c r="OJC755" s="462"/>
      <c r="OJD755" s="462"/>
      <c r="OJE755" s="462"/>
      <c r="OJF755" s="462"/>
      <c r="OJG755" s="462"/>
      <c r="OJH755" s="462"/>
      <c r="OJI755" s="462"/>
      <c r="OJJ755" s="462"/>
      <c r="OJK755" s="462"/>
      <c r="OJL755" s="462"/>
      <c r="OJM755" s="462"/>
      <c r="OJN755" s="462"/>
      <c r="OJO755" s="462"/>
      <c r="OJP755" s="462"/>
      <c r="OJQ755" s="462"/>
      <c r="OJR755" s="462"/>
      <c r="OJS755" s="462"/>
      <c r="OJT755" s="462"/>
      <c r="OJU755" s="462"/>
      <c r="OJV755" s="462"/>
      <c r="OJW755" s="462"/>
      <c r="OJX755" s="462"/>
      <c r="OJY755" s="462"/>
      <c r="OJZ755" s="462"/>
      <c r="OKA755" s="462"/>
      <c r="OKB755" s="462"/>
      <c r="OKC755" s="462"/>
      <c r="OKD755" s="462"/>
      <c r="OKE755" s="462"/>
      <c r="OKF755" s="462"/>
      <c r="OKG755" s="462"/>
      <c r="OKH755" s="462"/>
      <c r="OKI755" s="462"/>
      <c r="OKJ755" s="462"/>
      <c r="OKK755" s="462"/>
      <c r="OKL755" s="462"/>
      <c r="OKM755" s="462"/>
      <c r="OKN755" s="462"/>
      <c r="OKO755" s="462"/>
      <c r="OKP755" s="462"/>
      <c r="OKQ755" s="462"/>
      <c r="OKR755" s="462"/>
      <c r="OKS755" s="462"/>
      <c r="OKT755" s="462"/>
      <c r="OKU755" s="462"/>
      <c r="OKV755" s="462"/>
      <c r="OKW755" s="462"/>
      <c r="OKX755" s="462"/>
      <c r="OKY755" s="462"/>
      <c r="OKZ755" s="462"/>
      <c r="OLA755" s="462"/>
      <c r="OLB755" s="462"/>
      <c r="OLC755" s="462"/>
      <c r="OLD755" s="462"/>
      <c r="OLE755" s="462"/>
      <c r="OLF755" s="462"/>
      <c r="OLG755" s="462"/>
      <c r="OLH755" s="462"/>
      <c r="OLI755" s="462"/>
      <c r="OLJ755" s="462"/>
      <c r="OLK755" s="462"/>
      <c r="OLL755" s="462"/>
      <c r="OLM755" s="462"/>
      <c r="OLN755" s="462"/>
      <c r="OLO755" s="462"/>
      <c r="OLP755" s="462"/>
      <c r="OLQ755" s="462"/>
      <c r="OLR755" s="462"/>
      <c r="OLS755" s="462"/>
      <c r="OLT755" s="462"/>
      <c r="OLU755" s="462"/>
      <c r="OLV755" s="462"/>
      <c r="OLW755" s="462"/>
      <c r="OLX755" s="462"/>
      <c r="OLY755" s="462"/>
      <c r="OLZ755" s="462"/>
      <c r="OMA755" s="462"/>
      <c r="OMB755" s="462"/>
      <c r="OMC755" s="462"/>
      <c r="OMD755" s="462"/>
      <c r="OME755" s="462"/>
      <c r="OMF755" s="462"/>
      <c r="OMG755" s="462"/>
      <c r="OMH755" s="462"/>
      <c r="OMI755" s="462"/>
      <c r="OMJ755" s="462"/>
      <c r="OMK755" s="462"/>
      <c r="OML755" s="462"/>
      <c r="OMM755" s="462"/>
      <c r="OMN755" s="462"/>
      <c r="OMO755" s="462"/>
      <c r="OMP755" s="462"/>
      <c r="OMQ755" s="462"/>
      <c r="OMR755" s="462"/>
      <c r="OMS755" s="462"/>
      <c r="OMT755" s="462"/>
      <c r="OMU755" s="462"/>
      <c r="OMV755" s="462"/>
      <c r="OMW755" s="462"/>
      <c r="OMX755" s="462"/>
      <c r="OMY755" s="462"/>
      <c r="OMZ755" s="462"/>
      <c r="ONA755" s="462"/>
      <c r="ONB755" s="462"/>
      <c r="ONC755" s="462"/>
      <c r="OND755" s="462"/>
      <c r="ONE755" s="462"/>
      <c r="ONF755" s="462"/>
      <c r="ONG755" s="462"/>
      <c r="ONH755" s="462"/>
      <c r="ONI755" s="462"/>
      <c r="ONJ755" s="462"/>
      <c r="ONK755" s="462"/>
      <c r="ONL755" s="462"/>
      <c r="ONM755" s="462"/>
      <c r="ONN755" s="462"/>
      <c r="ONO755" s="462"/>
      <c r="ONP755" s="462"/>
      <c r="ONQ755" s="462"/>
      <c r="ONR755" s="462"/>
      <c r="ONS755" s="462"/>
      <c r="ONT755" s="462"/>
      <c r="ONU755" s="462"/>
      <c r="ONV755" s="462"/>
      <c r="ONW755" s="462"/>
      <c r="ONX755" s="462"/>
      <c r="ONY755" s="462"/>
      <c r="ONZ755" s="462"/>
      <c r="OOA755" s="462"/>
      <c r="OOB755" s="462"/>
      <c r="OOC755" s="462"/>
      <c r="OOD755" s="462"/>
      <c r="OOE755" s="462"/>
      <c r="OOF755" s="462"/>
      <c r="OOG755" s="462"/>
      <c r="OOH755" s="462"/>
      <c r="OOI755" s="462"/>
      <c r="OOJ755" s="462"/>
      <c r="OOK755" s="462"/>
      <c r="OOL755" s="462"/>
      <c r="OOM755" s="462"/>
      <c r="OON755" s="462"/>
      <c r="OOO755" s="462"/>
      <c r="OOP755" s="462"/>
      <c r="OOQ755" s="462"/>
      <c r="OOR755" s="462"/>
      <c r="OOS755" s="462"/>
      <c r="OOT755" s="462"/>
      <c r="OOU755" s="462"/>
      <c r="OOV755" s="462"/>
      <c r="OOW755" s="462"/>
      <c r="OOX755" s="462"/>
      <c r="OOY755" s="462"/>
      <c r="OOZ755" s="462"/>
      <c r="OPA755" s="462"/>
      <c r="OPB755" s="462"/>
      <c r="OPC755" s="462"/>
      <c r="OPD755" s="462"/>
      <c r="OPE755" s="462"/>
      <c r="OPF755" s="462"/>
      <c r="OPG755" s="462"/>
      <c r="OPH755" s="462"/>
      <c r="OPI755" s="462"/>
      <c r="OPJ755" s="462"/>
      <c r="OPK755" s="462"/>
      <c r="OPL755" s="462"/>
      <c r="OPM755" s="462"/>
      <c r="OPN755" s="462"/>
      <c r="OPO755" s="462"/>
      <c r="OPP755" s="462"/>
      <c r="OPQ755" s="462"/>
      <c r="OPR755" s="462"/>
      <c r="OPS755" s="462"/>
      <c r="OPT755" s="462"/>
      <c r="OPU755" s="462"/>
      <c r="OPV755" s="462"/>
      <c r="OPW755" s="462"/>
      <c r="OPX755" s="462"/>
      <c r="OPY755" s="462"/>
      <c r="OPZ755" s="462"/>
      <c r="OQA755" s="462"/>
      <c r="OQB755" s="462"/>
      <c r="OQC755" s="462"/>
      <c r="OQD755" s="462"/>
      <c r="OQE755" s="462"/>
      <c r="OQF755" s="462"/>
      <c r="OQG755" s="462"/>
      <c r="OQH755" s="462"/>
      <c r="OQI755" s="462"/>
      <c r="OQJ755" s="462"/>
      <c r="OQK755" s="462"/>
      <c r="OQL755" s="462"/>
      <c r="OQM755" s="462"/>
      <c r="OQN755" s="462"/>
      <c r="OQO755" s="462"/>
      <c r="OQP755" s="462"/>
      <c r="OQQ755" s="462"/>
      <c r="OQR755" s="462"/>
      <c r="OQS755" s="462"/>
      <c r="OQT755" s="462"/>
      <c r="OQU755" s="462"/>
      <c r="OQV755" s="462"/>
      <c r="OQW755" s="462"/>
      <c r="OQX755" s="462"/>
      <c r="OQY755" s="462"/>
      <c r="OQZ755" s="462"/>
      <c r="ORA755" s="462"/>
      <c r="ORB755" s="462"/>
      <c r="ORC755" s="462"/>
      <c r="ORD755" s="462"/>
      <c r="ORE755" s="462"/>
      <c r="ORF755" s="462"/>
      <c r="ORG755" s="462"/>
      <c r="ORH755" s="462"/>
      <c r="ORI755" s="462"/>
      <c r="ORJ755" s="462"/>
      <c r="ORK755" s="462"/>
      <c r="ORL755" s="462"/>
      <c r="ORM755" s="462"/>
      <c r="ORN755" s="462"/>
      <c r="ORO755" s="462"/>
      <c r="ORP755" s="462"/>
      <c r="ORQ755" s="462"/>
      <c r="ORR755" s="462"/>
      <c r="ORS755" s="462"/>
      <c r="ORT755" s="462"/>
      <c r="ORU755" s="462"/>
      <c r="ORV755" s="462"/>
      <c r="ORW755" s="462"/>
      <c r="ORX755" s="462"/>
      <c r="ORY755" s="462"/>
      <c r="ORZ755" s="462"/>
      <c r="OSA755" s="462"/>
      <c r="OSB755" s="462"/>
      <c r="OSC755" s="462"/>
      <c r="OSD755" s="462"/>
      <c r="OSE755" s="462"/>
      <c r="OSF755" s="462"/>
      <c r="OSG755" s="462"/>
      <c r="OSH755" s="462"/>
      <c r="OSI755" s="462"/>
      <c r="OSJ755" s="462"/>
      <c r="OSK755" s="462"/>
      <c r="OSL755" s="462"/>
      <c r="OSM755" s="462"/>
      <c r="OSN755" s="462"/>
      <c r="OSO755" s="462"/>
      <c r="OSP755" s="462"/>
      <c r="OSQ755" s="462"/>
      <c r="OSR755" s="462"/>
      <c r="OSS755" s="462"/>
      <c r="OST755" s="462"/>
      <c r="OSU755" s="462"/>
      <c r="OSV755" s="462"/>
      <c r="OSW755" s="462"/>
      <c r="OSX755" s="462"/>
      <c r="OSY755" s="462"/>
      <c r="OSZ755" s="462"/>
      <c r="OTA755" s="462"/>
      <c r="OTB755" s="462"/>
      <c r="OTC755" s="462"/>
      <c r="OTD755" s="462"/>
      <c r="OTE755" s="462"/>
      <c r="OTF755" s="462"/>
      <c r="OTG755" s="462"/>
      <c r="OTH755" s="462"/>
      <c r="OTI755" s="462"/>
      <c r="OTJ755" s="462"/>
      <c r="OTK755" s="462"/>
      <c r="OTL755" s="462"/>
      <c r="OTM755" s="462"/>
      <c r="OTN755" s="462"/>
      <c r="OTO755" s="462"/>
      <c r="OTP755" s="462"/>
      <c r="OTQ755" s="462"/>
      <c r="OTR755" s="462"/>
      <c r="OTS755" s="462"/>
      <c r="OTT755" s="462"/>
      <c r="OTU755" s="462"/>
      <c r="OTV755" s="462"/>
      <c r="OTW755" s="462"/>
      <c r="OTX755" s="462"/>
      <c r="OTY755" s="462"/>
      <c r="OTZ755" s="462"/>
      <c r="OUA755" s="462"/>
      <c r="OUB755" s="462"/>
      <c r="OUC755" s="462"/>
      <c r="OUD755" s="462"/>
      <c r="OUE755" s="462"/>
      <c r="OUF755" s="462"/>
      <c r="OUG755" s="462"/>
      <c r="OUH755" s="462"/>
      <c r="OUI755" s="462"/>
      <c r="OUJ755" s="462"/>
      <c r="OUK755" s="462"/>
      <c r="OUL755" s="462"/>
      <c r="OUM755" s="462"/>
      <c r="OUN755" s="462"/>
      <c r="OUO755" s="462"/>
      <c r="OUP755" s="462"/>
      <c r="OUQ755" s="462"/>
      <c r="OUR755" s="462"/>
      <c r="OUS755" s="462"/>
      <c r="OUT755" s="462"/>
      <c r="OUU755" s="462"/>
      <c r="OUV755" s="462"/>
      <c r="OUW755" s="462"/>
      <c r="OUX755" s="462"/>
      <c r="OUY755" s="462"/>
      <c r="OUZ755" s="462"/>
      <c r="OVA755" s="462"/>
      <c r="OVB755" s="462"/>
      <c r="OVC755" s="462"/>
      <c r="OVD755" s="462"/>
      <c r="OVE755" s="462"/>
      <c r="OVF755" s="462"/>
      <c r="OVG755" s="462"/>
      <c r="OVH755" s="462"/>
      <c r="OVI755" s="462"/>
      <c r="OVJ755" s="462"/>
      <c r="OVK755" s="462"/>
      <c r="OVL755" s="462"/>
      <c r="OVM755" s="462"/>
      <c r="OVN755" s="462"/>
      <c r="OVO755" s="462"/>
      <c r="OVP755" s="462"/>
      <c r="OVQ755" s="462"/>
      <c r="OVR755" s="462"/>
      <c r="OVS755" s="462"/>
      <c r="OVT755" s="462"/>
      <c r="OVU755" s="462"/>
      <c r="OVV755" s="462"/>
      <c r="OVW755" s="462"/>
      <c r="OVX755" s="462"/>
      <c r="OVY755" s="462"/>
      <c r="OVZ755" s="462"/>
      <c r="OWA755" s="462"/>
      <c r="OWB755" s="462"/>
      <c r="OWC755" s="462"/>
      <c r="OWD755" s="462"/>
      <c r="OWE755" s="462"/>
      <c r="OWF755" s="462"/>
      <c r="OWG755" s="462"/>
      <c r="OWH755" s="462"/>
      <c r="OWI755" s="462"/>
      <c r="OWJ755" s="462"/>
      <c r="OWK755" s="462"/>
      <c r="OWL755" s="462"/>
      <c r="OWM755" s="462"/>
      <c r="OWN755" s="462"/>
      <c r="OWO755" s="462"/>
      <c r="OWP755" s="462"/>
      <c r="OWQ755" s="462"/>
      <c r="OWR755" s="462"/>
      <c r="OWS755" s="462"/>
      <c r="OWT755" s="462"/>
      <c r="OWU755" s="462"/>
      <c r="OWV755" s="462"/>
      <c r="OWW755" s="462"/>
      <c r="OWX755" s="462"/>
      <c r="OWY755" s="462"/>
      <c r="OWZ755" s="462"/>
      <c r="OXA755" s="462"/>
      <c r="OXB755" s="462"/>
      <c r="OXC755" s="462"/>
      <c r="OXD755" s="462"/>
      <c r="OXE755" s="462"/>
      <c r="OXF755" s="462"/>
      <c r="OXG755" s="462"/>
      <c r="OXH755" s="462"/>
      <c r="OXI755" s="462"/>
      <c r="OXJ755" s="462"/>
      <c r="OXK755" s="462"/>
      <c r="OXL755" s="462"/>
      <c r="OXM755" s="462"/>
      <c r="OXN755" s="462"/>
      <c r="OXO755" s="462"/>
      <c r="OXP755" s="462"/>
      <c r="OXQ755" s="462"/>
      <c r="OXR755" s="462"/>
      <c r="OXS755" s="462"/>
      <c r="OXT755" s="462"/>
      <c r="OXU755" s="462"/>
      <c r="OXV755" s="462"/>
      <c r="OXW755" s="462"/>
      <c r="OXX755" s="462"/>
      <c r="OXY755" s="462"/>
      <c r="OXZ755" s="462"/>
      <c r="OYA755" s="462"/>
      <c r="OYB755" s="462"/>
      <c r="OYC755" s="462"/>
      <c r="OYD755" s="462"/>
      <c r="OYE755" s="462"/>
      <c r="OYF755" s="462"/>
      <c r="OYG755" s="462"/>
      <c r="OYH755" s="462"/>
      <c r="OYI755" s="462"/>
      <c r="OYJ755" s="462"/>
      <c r="OYK755" s="462"/>
      <c r="OYL755" s="462"/>
      <c r="OYM755" s="462"/>
      <c r="OYN755" s="462"/>
      <c r="OYO755" s="462"/>
      <c r="OYP755" s="462"/>
      <c r="OYQ755" s="462"/>
      <c r="OYR755" s="462"/>
      <c r="OYS755" s="462"/>
      <c r="OYT755" s="462"/>
      <c r="OYU755" s="462"/>
      <c r="OYV755" s="462"/>
      <c r="OYW755" s="462"/>
      <c r="OYX755" s="462"/>
      <c r="OYY755" s="462"/>
      <c r="OYZ755" s="462"/>
      <c r="OZA755" s="462"/>
      <c r="OZB755" s="462"/>
      <c r="OZC755" s="462"/>
      <c r="OZD755" s="462"/>
      <c r="OZE755" s="462"/>
      <c r="OZF755" s="462"/>
      <c r="OZG755" s="462"/>
      <c r="OZH755" s="462"/>
      <c r="OZI755" s="462"/>
      <c r="OZJ755" s="462"/>
      <c r="OZK755" s="462"/>
      <c r="OZL755" s="462"/>
      <c r="OZM755" s="462"/>
      <c r="OZN755" s="462"/>
      <c r="OZO755" s="462"/>
      <c r="OZP755" s="462"/>
      <c r="OZQ755" s="462"/>
      <c r="OZR755" s="462"/>
      <c r="OZS755" s="462"/>
      <c r="OZT755" s="462"/>
      <c r="OZU755" s="462"/>
      <c r="OZV755" s="462"/>
      <c r="OZW755" s="462"/>
      <c r="OZX755" s="462"/>
      <c r="OZY755" s="462"/>
      <c r="OZZ755" s="462"/>
      <c r="PAA755" s="462"/>
      <c r="PAB755" s="462"/>
      <c r="PAC755" s="462"/>
      <c r="PAD755" s="462"/>
      <c r="PAE755" s="462"/>
      <c r="PAF755" s="462"/>
      <c r="PAG755" s="462"/>
      <c r="PAH755" s="462"/>
      <c r="PAI755" s="462"/>
      <c r="PAJ755" s="462"/>
      <c r="PAK755" s="462"/>
      <c r="PAL755" s="462"/>
      <c r="PAM755" s="462"/>
      <c r="PAN755" s="462"/>
      <c r="PAO755" s="462"/>
      <c r="PAP755" s="462"/>
      <c r="PAQ755" s="462"/>
      <c r="PAR755" s="462"/>
      <c r="PAS755" s="462"/>
      <c r="PAT755" s="462"/>
      <c r="PAU755" s="462"/>
      <c r="PAV755" s="462"/>
      <c r="PAW755" s="462"/>
      <c r="PAX755" s="462"/>
      <c r="PAY755" s="462"/>
      <c r="PAZ755" s="462"/>
      <c r="PBA755" s="462"/>
      <c r="PBB755" s="462"/>
      <c r="PBC755" s="462"/>
      <c r="PBD755" s="462"/>
      <c r="PBE755" s="462"/>
      <c r="PBF755" s="462"/>
      <c r="PBG755" s="462"/>
      <c r="PBH755" s="462"/>
      <c r="PBI755" s="462"/>
      <c r="PBJ755" s="462"/>
      <c r="PBK755" s="462"/>
      <c r="PBL755" s="462"/>
      <c r="PBM755" s="462"/>
      <c r="PBN755" s="462"/>
      <c r="PBO755" s="462"/>
      <c r="PBP755" s="462"/>
      <c r="PBQ755" s="462"/>
      <c r="PBR755" s="462"/>
      <c r="PBS755" s="462"/>
      <c r="PBT755" s="462"/>
      <c r="PBU755" s="462"/>
      <c r="PBV755" s="462"/>
      <c r="PBW755" s="462"/>
      <c r="PBX755" s="462"/>
      <c r="PBY755" s="462"/>
      <c r="PBZ755" s="462"/>
      <c r="PCA755" s="462"/>
      <c r="PCB755" s="462"/>
      <c r="PCC755" s="462"/>
      <c r="PCD755" s="462"/>
      <c r="PCE755" s="462"/>
      <c r="PCF755" s="462"/>
      <c r="PCG755" s="462"/>
      <c r="PCH755" s="462"/>
      <c r="PCI755" s="462"/>
      <c r="PCJ755" s="462"/>
      <c r="PCK755" s="462"/>
      <c r="PCL755" s="462"/>
      <c r="PCM755" s="462"/>
      <c r="PCN755" s="462"/>
      <c r="PCO755" s="462"/>
      <c r="PCP755" s="462"/>
      <c r="PCQ755" s="462"/>
      <c r="PCR755" s="462"/>
      <c r="PCS755" s="462"/>
      <c r="PCT755" s="462"/>
      <c r="PCU755" s="462"/>
      <c r="PCV755" s="462"/>
      <c r="PCW755" s="462"/>
      <c r="PCX755" s="462"/>
      <c r="PCY755" s="462"/>
      <c r="PCZ755" s="462"/>
      <c r="PDA755" s="462"/>
      <c r="PDB755" s="462"/>
      <c r="PDC755" s="462"/>
      <c r="PDD755" s="462"/>
      <c r="PDE755" s="462"/>
      <c r="PDF755" s="462"/>
      <c r="PDG755" s="462"/>
      <c r="PDH755" s="462"/>
      <c r="PDI755" s="462"/>
      <c r="PDJ755" s="462"/>
      <c r="PDK755" s="462"/>
      <c r="PDL755" s="462"/>
      <c r="PDM755" s="462"/>
      <c r="PDN755" s="462"/>
      <c r="PDO755" s="462"/>
      <c r="PDP755" s="462"/>
      <c r="PDQ755" s="462"/>
      <c r="PDR755" s="462"/>
      <c r="PDS755" s="462"/>
      <c r="PDT755" s="462"/>
      <c r="PDU755" s="462"/>
      <c r="PDV755" s="462"/>
      <c r="PDW755" s="462"/>
      <c r="PDX755" s="462"/>
      <c r="PDY755" s="462"/>
      <c r="PDZ755" s="462"/>
      <c r="PEA755" s="462"/>
      <c r="PEB755" s="462"/>
      <c r="PEC755" s="462"/>
      <c r="PED755" s="462"/>
      <c r="PEE755" s="462"/>
      <c r="PEF755" s="462"/>
      <c r="PEG755" s="462"/>
      <c r="PEH755" s="462"/>
      <c r="PEI755" s="462"/>
      <c r="PEJ755" s="462"/>
      <c r="PEK755" s="462"/>
      <c r="PEL755" s="462"/>
      <c r="PEM755" s="462"/>
      <c r="PEN755" s="462"/>
      <c r="PEO755" s="462"/>
      <c r="PEP755" s="462"/>
      <c r="PEQ755" s="462"/>
      <c r="PER755" s="462"/>
      <c r="PES755" s="462"/>
      <c r="PET755" s="462"/>
      <c r="PEU755" s="462"/>
      <c r="PEV755" s="462"/>
      <c r="PEW755" s="462"/>
      <c r="PEX755" s="462"/>
      <c r="PEY755" s="462"/>
      <c r="PEZ755" s="462"/>
      <c r="PFA755" s="462"/>
      <c r="PFB755" s="462"/>
      <c r="PFC755" s="462"/>
      <c r="PFD755" s="462"/>
      <c r="PFE755" s="462"/>
      <c r="PFF755" s="462"/>
      <c r="PFG755" s="462"/>
      <c r="PFH755" s="462"/>
      <c r="PFI755" s="462"/>
      <c r="PFJ755" s="462"/>
      <c r="PFK755" s="462"/>
      <c r="PFL755" s="462"/>
      <c r="PFM755" s="462"/>
      <c r="PFN755" s="462"/>
      <c r="PFO755" s="462"/>
      <c r="PFP755" s="462"/>
      <c r="PFQ755" s="462"/>
      <c r="PFR755" s="462"/>
      <c r="PFS755" s="462"/>
      <c r="PFT755" s="462"/>
      <c r="PFU755" s="462"/>
      <c r="PFV755" s="462"/>
      <c r="PFW755" s="462"/>
      <c r="PFX755" s="462"/>
      <c r="PFY755" s="462"/>
      <c r="PFZ755" s="462"/>
      <c r="PGA755" s="462"/>
      <c r="PGB755" s="462"/>
      <c r="PGC755" s="462"/>
      <c r="PGD755" s="462"/>
      <c r="PGE755" s="462"/>
      <c r="PGF755" s="462"/>
      <c r="PGG755" s="462"/>
      <c r="PGH755" s="462"/>
      <c r="PGI755" s="462"/>
      <c r="PGJ755" s="462"/>
      <c r="PGK755" s="462"/>
      <c r="PGL755" s="462"/>
      <c r="PGM755" s="462"/>
      <c r="PGN755" s="462"/>
      <c r="PGO755" s="462"/>
      <c r="PGP755" s="462"/>
      <c r="PGQ755" s="462"/>
      <c r="PGR755" s="462"/>
      <c r="PGS755" s="462"/>
      <c r="PGT755" s="462"/>
      <c r="PGU755" s="462"/>
      <c r="PGV755" s="462"/>
      <c r="PGW755" s="462"/>
      <c r="PGX755" s="462"/>
      <c r="PGY755" s="462"/>
      <c r="PGZ755" s="462"/>
      <c r="PHA755" s="462"/>
      <c r="PHB755" s="462"/>
      <c r="PHC755" s="462"/>
      <c r="PHD755" s="462"/>
      <c r="PHE755" s="462"/>
      <c r="PHF755" s="462"/>
      <c r="PHG755" s="462"/>
      <c r="PHH755" s="462"/>
      <c r="PHI755" s="462"/>
      <c r="PHJ755" s="462"/>
      <c r="PHK755" s="462"/>
      <c r="PHL755" s="462"/>
      <c r="PHM755" s="462"/>
      <c r="PHN755" s="462"/>
      <c r="PHO755" s="462"/>
      <c r="PHP755" s="462"/>
      <c r="PHQ755" s="462"/>
      <c r="PHR755" s="462"/>
      <c r="PHS755" s="462"/>
      <c r="PHT755" s="462"/>
      <c r="PHU755" s="462"/>
      <c r="PHV755" s="462"/>
      <c r="PHW755" s="462"/>
      <c r="PHX755" s="462"/>
      <c r="PHY755" s="462"/>
      <c r="PHZ755" s="462"/>
      <c r="PIA755" s="462"/>
      <c r="PIB755" s="462"/>
      <c r="PIC755" s="462"/>
      <c r="PID755" s="462"/>
      <c r="PIE755" s="462"/>
      <c r="PIF755" s="462"/>
      <c r="PIG755" s="462"/>
      <c r="PIH755" s="462"/>
      <c r="PII755" s="462"/>
      <c r="PIJ755" s="462"/>
      <c r="PIK755" s="462"/>
      <c r="PIL755" s="462"/>
      <c r="PIM755" s="462"/>
      <c r="PIN755" s="462"/>
      <c r="PIO755" s="462"/>
      <c r="PIP755" s="462"/>
      <c r="PIQ755" s="462"/>
      <c r="PIR755" s="462"/>
      <c r="PIS755" s="462"/>
      <c r="PIT755" s="462"/>
      <c r="PIU755" s="462"/>
      <c r="PIV755" s="462"/>
      <c r="PIW755" s="462"/>
      <c r="PIX755" s="462"/>
      <c r="PIY755" s="462"/>
      <c r="PIZ755" s="462"/>
      <c r="PJA755" s="462"/>
      <c r="PJB755" s="462"/>
      <c r="PJC755" s="462"/>
      <c r="PJD755" s="462"/>
      <c r="PJE755" s="462"/>
      <c r="PJF755" s="462"/>
      <c r="PJG755" s="462"/>
      <c r="PJH755" s="462"/>
      <c r="PJI755" s="462"/>
      <c r="PJJ755" s="462"/>
      <c r="PJK755" s="462"/>
      <c r="PJL755" s="462"/>
      <c r="PJM755" s="462"/>
      <c r="PJN755" s="462"/>
      <c r="PJO755" s="462"/>
      <c r="PJP755" s="462"/>
      <c r="PJQ755" s="462"/>
      <c r="PJR755" s="462"/>
      <c r="PJS755" s="462"/>
      <c r="PJT755" s="462"/>
      <c r="PJU755" s="462"/>
      <c r="PJV755" s="462"/>
      <c r="PJW755" s="462"/>
      <c r="PJX755" s="462"/>
      <c r="PJY755" s="462"/>
      <c r="PJZ755" s="462"/>
      <c r="PKA755" s="462"/>
      <c r="PKB755" s="462"/>
      <c r="PKC755" s="462"/>
      <c r="PKD755" s="462"/>
      <c r="PKE755" s="462"/>
      <c r="PKF755" s="462"/>
      <c r="PKG755" s="462"/>
      <c r="PKH755" s="462"/>
      <c r="PKI755" s="462"/>
      <c r="PKJ755" s="462"/>
      <c r="PKK755" s="462"/>
      <c r="PKL755" s="462"/>
      <c r="PKM755" s="462"/>
      <c r="PKN755" s="462"/>
      <c r="PKO755" s="462"/>
      <c r="PKP755" s="462"/>
      <c r="PKQ755" s="462"/>
      <c r="PKR755" s="462"/>
      <c r="PKS755" s="462"/>
      <c r="PKT755" s="462"/>
      <c r="PKU755" s="462"/>
      <c r="PKV755" s="462"/>
      <c r="PKW755" s="462"/>
      <c r="PKX755" s="462"/>
      <c r="PKY755" s="462"/>
      <c r="PKZ755" s="462"/>
      <c r="PLA755" s="462"/>
      <c r="PLB755" s="462"/>
      <c r="PLC755" s="462"/>
      <c r="PLD755" s="462"/>
      <c r="PLE755" s="462"/>
      <c r="PLF755" s="462"/>
      <c r="PLG755" s="462"/>
      <c r="PLH755" s="462"/>
      <c r="PLI755" s="462"/>
      <c r="PLJ755" s="462"/>
      <c r="PLK755" s="462"/>
      <c r="PLL755" s="462"/>
      <c r="PLM755" s="462"/>
      <c r="PLN755" s="462"/>
      <c r="PLO755" s="462"/>
      <c r="PLP755" s="462"/>
      <c r="PLQ755" s="462"/>
      <c r="PLR755" s="462"/>
      <c r="PLS755" s="462"/>
      <c r="PLT755" s="462"/>
      <c r="PLU755" s="462"/>
      <c r="PLV755" s="462"/>
      <c r="PLW755" s="462"/>
      <c r="PLX755" s="462"/>
      <c r="PLY755" s="462"/>
      <c r="PLZ755" s="462"/>
      <c r="PMA755" s="462"/>
      <c r="PMB755" s="462"/>
      <c r="PMC755" s="462"/>
      <c r="PMD755" s="462"/>
      <c r="PME755" s="462"/>
      <c r="PMF755" s="462"/>
      <c r="PMG755" s="462"/>
      <c r="PMH755" s="462"/>
      <c r="PMI755" s="462"/>
      <c r="PMJ755" s="462"/>
      <c r="PMK755" s="462"/>
      <c r="PML755" s="462"/>
      <c r="PMM755" s="462"/>
      <c r="PMN755" s="462"/>
      <c r="PMO755" s="462"/>
      <c r="PMP755" s="462"/>
      <c r="PMQ755" s="462"/>
      <c r="PMR755" s="462"/>
      <c r="PMS755" s="462"/>
      <c r="PMT755" s="462"/>
      <c r="PMU755" s="462"/>
      <c r="PMV755" s="462"/>
      <c r="PMW755" s="462"/>
      <c r="PMX755" s="462"/>
      <c r="PMY755" s="462"/>
      <c r="PMZ755" s="462"/>
      <c r="PNA755" s="462"/>
      <c r="PNB755" s="462"/>
      <c r="PNC755" s="462"/>
      <c r="PND755" s="462"/>
      <c r="PNE755" s="462"/>
      <c r="PNF755" s="462"/>
      <c r="PNG755" s="462"/>
      <c r="PNH755" s="462"/>
      <c r="PNI755" s="462"/>
      <c r="PNJ755" s="462"/>
      <c r="PNK755" s="462"/>
      <c r="PNL755" s="462"/>
      <c r="PNM755" s="462"/>
      <c r="PNN755" s="462"/>
      <c r="PNO755" s="462"/>
      <c r="PNP755" s="462"/>
      <c r="PNQ755" s="462"/>
      <c r="PNR755" s="462"/>
      <c r="PNS755" s="462"/>
      <c r="PNT755" s="462"/>
      <c r="PNU755" s="462"/>
      <c r="PNV755" s="462"/>
      <c r="PNW755" s="462"/>
      <c r="PNX755" s="462"/>
      <c r="PNY755" s="462"/>
      <c r="PNZ755" s="462"/>
      <c r="POA755" s="462"/>
      <c r="POB755" s="462"/>
      <c r="POC755" s="462"/>
      <c r="POD755" s="462"/>
      <c r="POE755" s="462"/>
      <c r="POF755" s="462"/>
      <c r="POG755" s="462"/>
      <c r="POH755" s="462"/>
      <c r="POI755" s="462"/>
      <c r="POJ755" s="462"/>
      <c r="POK755" s="462"/>
      <c r="POL755" s="462"/>
      <c r="POM755" s="462"/>
      <c r="PON755" s="462"/>
      <c r="POO755" s="462"/>
      <c r="POP755" s="462"/>
      <c r="POQ755" s="462"/>
      <c r="POR755" s="462"/>
      <c r="POS755" s="462"/>
      <c r="POT755" s="462"/>
      <c r="POU755" s="462"/>
      <c r="POV755" s="462"/>
      <c r="POW755" s="462"/>
      <c r="POX755" s="462"/>
      <c r="POY755" s="462"/>
      <c r="POZ755" s="462"/>
      <c r="PPA755" s="462"/>
      <c r="PPB755" s="462"/>
      <c r="PPC755" s="462"/>
      <c r="PPD755" s="462"/>
      <c r="PPE755" s="462"/>
      <c r="PPF755" s="462"/>
      <c r="PPG755" s="462"/>
      <c r="PPH755" s="462"/>
      <c r="PPI755" s="462"/>
      <c r="PPJ755" s="462"/>
      <c r="PPK755" s="462"/>
      <c r="PPL755" s="462"/>
      <c r="PPM755" s="462"/>
      <c r="PPN755" s="462"/>
      <c r="PPO755" s="462"/>
      <c r="PPP755" s="462"/>
      <c r="PPQ755" s="462"/>
      <c r="PPR755" s="462"/>
      <c r="PPS755" s="462"/>
      <c r="PPT755" s="462"/>
      <c r="PPU755" s="462"/>
      <c r="PPV755" s="462"/>
      <c r="PPW755" s="462"/>
      <c r="PPX755" s="462"/>
      <c r="PPY755" s="462"/>
      <c r="PPZ755" s="462"/>
      <c r="PQA755" s="462"/>
      <c r="PQB755" s="462"/>
      <c r="PQC755" s="462"/>
      <c r="PQD755" s="462"/>
      <c r="PQE755" s="462"/>
      <c r="PQF755" s="462"/>
      <c r="PQG755" s="462"/>
      <c r="PQH755" s="462"/>
      <c r="PQI755" s="462"/>
      <c r="PQJ755" s="462"/>
      <c r="PQK755" s="462"/>
      <c r="PQL755" s="462"/>
      <c r="PQM755" s="462"/>
      <c r="PQN755" s="462"/>
      <c r="PQO755" s="462"/>
      <c r="PQP755" s="462"/>
      <c r="PQQ755" s="462"/>
      <c r="PQR755" s="462"/>
      <c r="PQS755" s="462"/>
      <c r="PQT755" s="462"/>
      <c r="PQU755" s="462"/>
      <c r="PQV755" s="462"/>
      <c r="PQW755" s="462"/>
      <c r="PQX755" s="462"/>
      <c r="PQY755" s="462"/>
      <c r="PQZ755" s="462"/>
      <c r="PRA755" s="462"/>
      <c r="PRB755" s="462"/>
      <c r="PRC755" s="462"/>
      <c r="PRD755" s="462"/>
      <c r="PRE755" s="462"/>
      <c r="PRF755" s="462"/>
      <c r="PRG755" s="462"/>
      <c r="PRH755" s="462"/>
      <c r="PRI755" s="462"/>
      <c r="PRJ755" s="462"/>
      <c r="PRK755" s="462"/>
      <c r="PRL755" s="462"/>
      <c r="PRM755" s="462"/>
      <c r="PRN755" s="462"/>
      <c r="PRO755" s="462"/>
      <c r="PRP755" s="462"/>
      <c r="PRQ755" s="462"/>
      <c r="PRR755" s="462"/>
      <c r="PRS755" s="462"/>
      <c r="PRT755" s="462"/>
      <c r="PRU755" s="462"/>
      <c r="PRV755" s="462"/>
      <c r="PRW755" s="462"/>
      <c r="PRX755" s="462"/>
      <c r="PRY755" s="462"/>
      <c r="PRZ755" s="462"/>
      <c r="PSA755" s="462"/>
      <c r="PSB755" s="462"/>
      <c r="PSC755" s="462"/>
      <c r="PSD755" s="462"/>
      <c r="PSE755" s="462"/>
      <c r="PSF755" s="462"/>
      <c r="PSG755" s="462"/>
      <c r="PSH755" s="462"/>
      <c r="PSI755" s="462"/>
      <c r="PSJ755" s="462"/>
      <c r="PSK755" s="462"/>
      <c r="PSL755" s="462"/>
      <c r="PSM755" s="462"/>
      <c r="PSN755" s="462"/>
      <c r="PSO755" s="462"/>
      <c r="PSP755" s="462"/>
      <c r="PSQ755" s="462"/>
      <c r="PSR755" s="462"/>
      <c r="PSS755" s="462"/>
      <c r="PST755" s="462"/>
      <c r="PSU755" s="462"/>
      <c r="PSV755" s="462"/>
      <c r="PSW755" s="462"/>
      <c r="PSX755" s="462"/>
      <c r="PSY755" s="462"/>
      <c r="PSZ755" s="462"/>
      <c r="PTA755" s="462"/>
      <c r="PTB755" s="462"/>
      <c r="PTC755" s="462"/>
      <c r="PTD755" s="462"/>
      <c r="PTE755" s="462"/>
      <c r="PTF755" s="462"/>
      <c r="PTG755" s="462"/>
      <c r="PTH755" s="462"/>
      <c r="PTI755" s="462"/>
      <c r="PTJ755" s="462"/>
      <c r="PTK755" s="462"/>
      <c r="PTL755" s="462"/>
      <c r="PTM755" s="462"/>
      <c r="PTN755" s="462"/>
      <c r="PTO755" s="462"/>
      <c r="PTP755" s="462"/>
      <c r="PTQ755" s="462"/>
      <c r="PTR755" s="462"/>
      <c r="PTS755" s="462"/>
      <c r="PTT755" s="462"/>
      <c r="PTU755" s="462"/>
      <c r="PTV755" s="462"/>
      <c r="PTW755" s="462"/>
      <c r="PTX755" s="462"/>
      <c r="PTY755" s="462"/>
      <c r="PTZ755" s="462"/>
      <c r="PUA755" s="462"/>
      <c r="PUB755" s="462"/>
      <c r="PUC755" s="462"/>
      <c r="PUD755" s="462"/>
      <c r="PUE755" s="462"/>
      <c r="PUF755" s="462"/>
      <c r="PUG755" s="462"/>
      <c r="PUH755" s="462"/>
      <c r="PUI755" s="462"/>
      <c r="PUJ755" s="462"/>
      <c r="PUK755" s="462"/>
      <c r="PUL755" s="462"/>
      <c r="PUM755" s="462"/>
      <c r="PUN755" s="462"/>
      <c r="PUO755" s="462"/>
      <c r="PUP755" s="462"/>
      <c r="PUQ755" s="462"/>
      <c r="PUR755" s="462"/>
      <c r="PUS755" s="462"/>
      <c r="PUT755" s="462"/>
      <c r="PUU755" s="462"/>
      <c r="PUV755" s="462"/>
      <c r="PUW755" s="462"/>
      <c r="PUX755" s="462"/>
      <c r="PUY755" s="462"/>
      <c r="PUZ755" s="462"/>
      <c r="PVA755" s="462"/>
      <c r="PVB755" s="462"/>
      <c r="PVC755" s="462"/>
      <c r="PVD755" s="462"/>
      <c r="PVE755" s="462"/>
      <c r="PVF755" s="462"/>
      <c r="PVG755" s="462"/>
      <c r="PVH755" s="462"/>
      <c r="PVI755" s="462"/>
      <c r="PVJ755" s="462"/>
      <c r="PVK755" s="462"/>
      <c r="PVL755" s="462"/>
      <c r="PVM755" s="462"/>
      <c r="PVN755" s="462"/>
      <c r="PVO755" s="462"/>
      <c r="PVP755" s="462"/>
      <c r="PVQ755" s="462"/>
      <c r="PVR755" s="462"/>
      <c r="PVS755" s="462"/>
      <c r="PVT755" s="462"/>
      <c r="PVU755" s="462"/>
      <c r="PVV755" s="462"/>
      <c r="PVW755" s="462"/>
      <c r="PVX755" s="462"/>
      <c r="PVY755" s="462"/>
      <c r="PVZ755" s="462"/>
      <c r="PWA755" s="462"/>
      <c r="PWB755" s="462"/>
      <c r="PWC755" s="462"/>
      <c r="PWD755" s="462"/>
      <c r="PWE755" s="462"/>
      <c r="PWF755" s="462"/>
      <c r="PWG755" s="462"/>
      <c r="PWH755" s="462"/>
      <c r="PWI755" s="462"/>
      <c r="PWJ755" s="462"/>
      <c r="PWK755" s="462"/>
      <c r="PWL755" s="462"/>
      <c r="PWM755" s="462"/>
      <c r="PWN755" s="462"/>
      <c r="PWO755" s="462"/>
      <c r="PWP755" s="462"/>
      <c r="PWQ755" s="462"/>
      <c r="PWR755" s="462"/>
      <c r="PWS755" s="462"/>
      <c r="PWT755" s="462"/>
      <c r="PWU755" s="462"/>
      <c r="PWV755" s="462"/>
      <c r="PWW755" s="462"/>
      <c r="PWX755" s="462"/>
      <c r="PWY755" s="462"/>
      <c r="PWZ755" s="462"/>
      <c r="PXA755" s="462"/>
      <c r="PXB755" s="462"/>
      <c r="PXC755" s="462"/>
      <c r="PXD755" s="462"/>
      <c r="PXE755" s="462"/>
      <c r="PXF755" s="462"/>
      <c r="PXG755" s="462"/>
      <c r="PXH755" s="462"/>
      <c r="PXI755" s="462"/>
      <c r="PXJ755" s="462"/>
      <c r="PXK755" s="462"/>
      <c r="PXL755" s="462"/>
      <c r="PXM755" s="462"/>
      <c r="PXN755" s="462"/>
      <c r="PXO755" s="462"/>
      <c r="PXP755" s="462"/>
      <c r="PXQ755" s="462"/>
      <c r="PXR755" s="462"/>
      <c r="PXS755" s="462"/>
      <c r="PXT755" s="462"/>
      <c r="PXU755" s="462"/>
      <c r="PXV755" s="462"/>
      <c r="PXW755" s="462"/>
      <c r="PXX755" s="462"/>
      <c r="PXY755" s="462"/>
      <c r="PXZ755" s="462"/>
      <c r="PYA755" s="462"/>
      <c r="PYB755" s="462"/>
      <c r="PYC755" s="462"/>
      <c r="PYD755" s="462"/>
      <c r="PYE755" s="462"/>
      <c r="PYF755" s="462"/>
      <c r="PYG755" s="462"/>
      <c r="PYH755" s="462"/>
      <c r="PYI755" s="462"/>
      <c r="PYJ755" s="462"/>
      <c r="PYK755" s="462"/>
      <c r="PYL755" s="462"/>
      <c r="PYM755" s="462"/>
      <c r="PYN755" s="462"/>
      <c r="PYO755" s="462"/>
      <c r="PYP755" s="462"/>
      <c r="PYQ755" s="462"/>
      <c r="PYR755" s="462"/>
      <c r="PYS755" s="462"/>
      <c r="PYT755" s="462"/>
      <c r="PYU755" s="462"/>
      <c r="PYV755" s="462"/>
      <c r="PYW755" s="462"/>
      <c r="PYX755" s="462"/>
      <c r="PYY755" s="462"/>
      <c r="PYZ755" s="462"/>
      <c r="PZA755" s="462"/>
      <c r="PZB755" s="462"/>
      <c r="PZC755" s="462"/>
      <c r="PZD755" s="462"/>
      <c r="PZE755" s="462"/>
      <c r="PZF755" s="462"/>
      <c r="PZG755" s="462"/>
      <c r="PZH755" s="462"/>
      <c r="PZI755" s="462"/>
      <c r="PZJ755" s="462"/>
      <c r="PZK755" s="462"/>
      <c r="PZL755" s="462"/>
      <c r="PZM755" s="462"/>
      <c r="PZN755" s="462"/>
      <c r="PZO755" s="462"/>
      <c r="PZP755" s="462"/>
      <c r="PZQ755" s="462"/>
      <c r="PZR755" s="462"/>
      <c r="PZS755" s="462"/>
      <c r="PZT755" s="462"/>
      <c r="PZU755" s="462"/>
      <c r="PZV755" s="462"/>
      <c r="PZW755" s="462"/>
      <c r="PZX755" s="462"/>
      <c r="PZY755" s="462"/>
      <c r="PZZ755" s="462"/>
      <c r="QAA755" s="462"/>
      <c r="QAB755" s="462"/>
      <c r="QAC755" s="462"/>
      <c r="QAD755" s="462"/>
      <c r="QAE755" s="462"/>
      <c r="QAF755" s="462"/>
      <c r="QAG755" s="462"/>
      <c r="QAH755" s="462"/>
      <c r="QAI755" s="462"/>
      <c r="QAJ755" s="462"/>
      <c r="QAK755" s="462"/>
      <c r="QAL755" s="462"/>
      <c r="QAM755" s="462"/>
      <c r="QAN755" s="462"/>
      <c r="QAO755" s="462"/>
      <c r="QAP755" s="462"/>
      <c r="QAQ755" s="462"/>
      <c r="QAR755" s="462"/>
      <c r="QAS755" s="462"/>
      <c r="QAT755" s="462"/>
      <c r="QAU755" s="462"/>
      <c r="QAV755" s="462"/>
      <c r="QAW755" s="462"/>
      <c r="QAX755" s="462"/>
      <c r="QAY755" s="462"/>
      <c r="QAZ755" s="462"/>
      <c r="QBA755" s="462"/>
      <c r="QBB755" s="462"/>
      <c r="QBC755" s="462"/>
      <c r="QBD755" s="462"/>
      <c r="QBE755" s="462"/>
      <c r="QBF755" s="462"/>
      <c r="QBG755" s="462"/>
      <c r="QBH755" s="462"/>
      <c r="QBI755" s="462"/>
      <c r="QBJ755" s="462"/>
      <c r="QBK755" s="462"/>
      <c r="QBL755" s="462"/>
      <c r="QBM755" s="462"/>
      <c r="QBN755" s="462"/>
      <c r="QBO755" s="462"/>
      <c r="QBP755" s="462"/>
      <c r="QBQ755" s="462"/>
      <c r="QBR755" s="462"/>
      <c r="QBS755" s="462"/>
      <c r="QBT755" s="462"/>
      <c r="QBU755" s="462"/>
      <c r="QBV755" s="462"/>
      <c r="QBW755" s="462"/>
      <c r="QBX755" s="462"/>
      <c r="QBY755" s="462"/>
      <c r="QBZ755" s="462"/>
      <c r="QCA755" s="462"/>
      <c r="QCB755" s="462"/>
      <c r="QCC755" s="462"/>
      <c r="QCD755" s="462"/>
      <c r="QCE755" s="462"/>
      <c r="QCF755" s="462"/>
      <c r="QCG755" s="462"/>
      <c r="QCH755" s="462"/>
      <c r="QCI755" s="462"/>
      <c r="QCJ755" s="462"/>
      <c r="QCK755" s="462"/>
      <c r="QCL755" s="462"/>
      <c r="QCM755" s="462"/>
      <c r="QCN755" s="462"/>
      <c r="QCO755" s="462"/>
      <c r="QCP755" s="462"/>
      <c r="QCQ755" s="462"/>
      <c r="QCR755" s="462"/>
      <c r="QCS755" s="462"/>
      <c r="QCT755" s="462"/>
      <c r="QCU755" s="462"/>
      <c r="QCV755" s="462"/>
      <c r="QCW755" s="462"/>
      <c r="QCX755" s="462"/>
      <c r="QCY755" s="462"/>
      <c r="QCZ755" s="462"/>
      <c r="QDA755" s="462"/>
      <c r="QDB755" s="462"/>
      <c r="QDC755" s="462"/>
      <c r="QDD755" s="462"/>
      <c r="QDE755" s="462"/>
      <c r="QDF755" s="462"/>
      <c r="QDG755" s="462"/>
      <c r="QDH755" s="462"/>
      <c r="QDI755" s="462"/>
      <c r="QDJ755" s="462"/>
      <c r="QDK755" s="462"/>
      <c r="QDL755" s="462"/>
      <c r="QDM755" s="462"/>
      <c r="QDN755" s="462"/>
      <c r="QDO755" s="462"/>
      <c r="QDP755" s="462"/>
      <c r="QDQ755" s="462"/>
      <c r="QDR755" s="462"/>
      <c r="QDS755" s="462"/>
      <c r="QDT755" s="462"/>
      <c r="QDU755" s="462"/>
      <c r="QDV755" s="462"/>
      <c r="QDW755" s="462"/>
      <c r="QDX755" s="462"/>
      <c r="QDY755" s="462"/>
      <c r="QDZ755" s="462"/>
      <c r="QEA755" s="462"/>
      <c r="QEB755" s="462"/>
      <c r="QEC755" s="462"/>
      <c r="QED755" s="462"/>
      <c r="QEE755" s="462"/>
      <c r="QEF755" s="462"/>
      <c r="QEG755" s="462"/>
      <c r="QEH755" s="462"/>
      <c r="QEI755" s="462"/>
      <c r="QEJ755" s="462"/>
      <c r="QEK755" s="462"/>
      <c r="QEL755" s="462"/>
      <c r="QEM755" s="462"/>
      <c r="QEN755" s="462"/>
      <c r="QEO755" s="462"/>
      <c r="QEP755" s="462"/>
      <c r="QEQ755" s="462"/>
      <c r="QER755" s="462"/>
      <c r="QES755" s="462"/>
      <c r="QET755" s="462"/>
      <c r="QEU755" s="462"/>
      <c r="QEV755" s="462"/>
      <c r="QEW755" s="462"/>
      <c r="QEX755" s="462"/>
      <c r="QEY755" s="462"/>
      <c r="QEZ755" s="462"/>
      <c r="QFA755" s="462"/>
      <c r="QFB755" s="462"/>
      <c r="QFC755" s="462"/>
      <c r="QFD755" s="462"/>
      <c r="QFE755" s="462"/>
      <c r="QFF755" s="462"/>
      <c r="QFG755" s="462"/>
      <c r="QFH755" s="462"/>
      <c r="QFI755" s="462"/>
      <c r="QFJ755" s="462"/>
      <c r="QFK755" s="462"/>
      <c r="QFL755" s="462"/>
      <c r="QFM755" s="462"/>
      <c r="QFN755" s="462"/>
      <c r="QFO755" s="462"/>
      <c r="QFP755" s="462"/>
      <c r="QFQ755" s="462"/>
      <c r="QFR755" s="462"/>
      <c r="QFS755" s="462"/>
      <c r="QFT755" s="462"/>
      <c r="QFU755" s="462"/>
      <c r="QFV755" s="462"/>
      <c r="QFW755" s="462"/>
      <c r="QFX755" s="462"/>
      <c r="QFY755" s="462"/>
      <c r="QFZ755" s="462"/>
      <c r="QGA755" s="462"/>
      <c r="QGB755" s="462"/>
      <c r="QGC755" s="462"/>
      <c r="QGD755" s="462"/>
      <c r="QGE755" s="462"/>
      <c r="QGF755" s="462"/>
      <c r="QGG755" s="462"/>
      <c r="QGH755" s="462"/>
      <c r="QGI755" s="462"/>
      <c r="QGJ755" s="462"/>
      <c r="QGK755" s="462"/>
      <c r="QGL755" s="462"/>
      <c r="QGM755" s="462"/>
      <c r="QGN755" s="462"/>
      <c r="QGO755" s="462"/>
      <c r="QGP755" s="462"/>
      <c r="QGQ755" s="462"/>
      <c r="QGR755" s="462"/>
      <c r="QGS755" s="462"/>
      <c r="QGT755" s="462"/>
      <c r="QGU755" s="462"/>
      <c r="QGV755" s="462"/>
      <c r="QGW755" s="462"/>
      <c r="QGX755" s="462"/>
      <c r="QGY755" s="462"/>
      <c r="QGZ755" s="462"/>
      <c r="QHA755" s="462"/>
      <c r="QHB755" s="462"/>
      <c r="QHC755" s="462"/>
      <c r="QHD755" s="462"/>
      <c r="QHE755" s="462"/>
      <c r="QHF755" s="462"/>
      <c r="QHG755" s="462"/>
      <c r="QHH755" s="462"/>
      <c r="QHI755" s="462"/>
      <c r="QHJ755" s="462"/>
      <c r="QHK755" s="462"/>
      <c r="QHL755" s="462"/>
      <c r="QHM755" s="462"/>
      <c r="QHN755" s="462"/>
      <c r="QHO755" s="462"/>
      <c r="QHP755" s="462"/>
      <c r="QHQ755" s="462"/>
      <c r="QHR755" s="462"/>
      <c r="QHS755" s="462"/>
      <c r="QHT755" s="462"/>
      <c r="QHU755" s="462"/>
      <c r="QHV755" s="462"/>
      <c r="QHW755" s="462"/>
      <c r="QHX755" s="462"/>
      <c r="QHY755" s="462"/>
      <c r="QHZ755" s="462"/>
      <c r="QIA755" s="462"/>
      <c r="QIB755" s="462"/>
      <c r="QIC755" s="462"/>
      <c r="QID755" s="462"/>
      <c r="QIE755" s="462"/>
      <c r="QIF755" s="462"/>
      <c r="QIG755" s="462"/>
      <c r="QIH755" s="462"/>
      <c r="QII755" s="462"/>
      <c r="QIJ755" s="462"/>
      <c r="QIK755" s="462"/>
      <c r="QIL755" s="462"/>
      <c r="QIM755" s="462"/>
      <c r="QIN755" s="462"/>
      <c r="QIO755" s="462"/>
      <c r="QIP755" s="462"/>
      <c r="QIQ755" s="462"/>
      <c r="QIR755" s="462"/>
      <c r="QIS755" s="462"/>
      <c r="QIT755" s="462"/>
      <c r="QIU755" s="462"/>
      <c r="QIV755" s="462"/>
      <c r="QIW755" s="462"/>
      <c r="QIX755" s="462"/>
      <c r="QIY755" s="462"/>
      <c r="QIZ755" s="462"/>
      <c r="QJA755" s="462"/>
      <c r="QJB755" s="462"/>
      <c r="QJC755" s="462"/>
      <c r="QJD755" s="462"/>
      <c r="QJE755" s="462"/>
      <c r="QJF755" s="462"/>
      <c r="QJG755" s="462"/>
      <c r="QJH755" s="462"/>
      <c r="QJI755" s="462"/>
      <c r="QJJ755" s="462"/>
      <c r="QJK755" s="462"/>
      <c r="QJL755" s="462"/>
      <c r="QJM755" s="462"/>
      <c r="QJN755" s="462"/>
      <c r="QJO755" s="462"/>
      <c r="QJP755" s="462"/>
      <c r="QJQ755" s="462"/>
      <c r="QJR755" s="462"/>
      <c r="QJS755" s="462"/>
      <c r="QJT755" s="462"/>
      <c r="QJU755" s="462"/>
      <c r="QJV755" s="462"/>
      <c r="QJW755" s="462"/>
      <c r="QJX755" s="462"/>
      <c r="QJY755" s="462"/>
      <c r="QJZ755" s="462"/>
      <c r="QKA755" s="462"/>
      <c r="QKB755" s="462"/>
      <c r="QKC755" s="462"/>
      <c r="QKD755" s="462"/>
      <c r="QKE755" s="462"/>
      <c r="QKF755" s="462"/>
      <c r="QKG755" s="462"/>
      <c r="QKH755" s="462"/>
      <c r="QKI755" s="462"/>
      <c r="QKJ755" s="462"/>
      <c r="QKK755" s="462"/>
      <c r="QKL755" s="462"/>
      <c r="QKM755" s="462"/>
      <c r="QKN755" s="462"/>
      <c r="QKO755" s="462"/>
      <c r="QKP755" s="462"/>
      <c r="QKQ755" s="462"/>
      <c r="QKR755" s="462"/>
      <c r="QKS755" s="462"/>
      <c r="QKT755" s="462"/>
      <c r="QKU755" s="462"/>
      <c r="QKV755" s="462"/>
      <c r="QKW755" s="462"/>
      <c r="QKX755" s="462"/>
      <c r="QKY755" s="462"/>
      <c r="QKZ755" s="462"/>
      <c r="QLA755" s="462"/>
      <c r="QLB755" s="462"/>
      <c r="QLC755" s="462"/>
      <c r="QLD755" s="462"/>
      <c r="QLE755" s="462"/>
      <c r="QLF755" s="462"/>
      <c r="QLG755" s="462"/>
      <c r="QLH755" s="462"/>
      <c r="QLI755" s="462"/>
      <c r="QLJ755" s="462"/>
      <c r="QLK755" s="462"/>
      <c r="QLL755" s="462"/>
      <c r="QLM755" s="462"/>
      <c r="QLN755" s="462"/>
      <c r="QLO755" s="462"/>
      <c r="QLP755" s="462"/>
      <c r="QLQ755" s="462"/>
      <c r="QLR755" s="462"/>
      <c r="QLS755" s="462"/>
      <c r="QLT755" s="462"/>
      <c r="QLU755" s="462"/>
      <c r="QLV755" s="462"/>
      <c r="QLW755" s="462"/>
      <c r="QLX755" s="462"/>
      <c r="QLY755" s="462"/>
      <c r="QLZ755" s="462"/>
      <c r="QMA755" s="462"/>
      <c r="QMB755" s="462"/>
      <c r="QMC755" s="462"/>
      <c r="QMD755" s="462"/>
      <c r="QME755" s="462"/>
      <c r="QMF755" s="462"/>
      <c r="QMG755" s="462"/>
      <c r="QMH755" s="462"/>
      <c r="QMI755" s="462"/>
      <c r="QMJ755" s="462"/>
      <c r="QMK755" s="462"/>
      <c r="QML755" s="462"/>
      <c r="QMM755" s="462"/>
      <c r="QMN755" s="462"/>
      <c r="QMO755" s="462"/>
      <c r="QMP755" s="462"/>
      <c r="QMQ755" s="462"/>
      <c r="QMR755" s="462"/>
      <c r="QMS755" s="462"/>
      <c r="QMT755" s="462"/>
      <c r="QMU755" s="462"/>
      <c r="QMV755" s="462"/>
      <c r="QMW755" s="462"/>
      <c r="QMX755" s="462"/>
      <c r="QMY755" s="462"/>
      <c r="QMZ755" s="462"/>
      <c r="QNA755" s="462"/>
      <c r="QNB755" s="462"/>
      <c r="QNC755" s="462"/>
      <c r="QND755" s="462"/>
      <c r="QNE755" s="462"/>
      <c r="QNF755" s="462"/>
      <c r="QNG755" s="462"/>
      <c r="QNH755" s="462"/>
      <c r="QNI755" s="462"/>
      <c r="QNJ755" s="462"/>
      <c r="QNK755" s="462"/>
      <c r="QNL755" s="462"/>
      <c r="QNM755" s="462"/>
      <c r="QNN755" s="462"/>
      <c r="QNO755" s="462"/>
      <c r="QNP755" s="462"/>
      <c r="QNQ755" s="462"/>
      <c r="QNR755" s="462"/>
      <c r="QNS755" s="462"/>
      <c r="QNT755" s="462"/>
      <c r="QNU755" s="462"/>
      <c r="QNV755" s="462"/>
      <c r="QNW755" s="462"/>
      <c r="QNX755" s="462"/>
      <c r="QNY755" s="462"/>
      <c r="QNZ755" s="462"/>
      <c r="QOA755" s="462"/>
      <c r="QOB755" s="462"/>
      <c r="QOC755" s="462"/>
      <c r="QOD755" s="462"/>
      <c r="QOE755" s="462"/>
      <c r="QOF755" s="462"/>
      <c r="QOG755" s="462"/>
      <c r="QOH755" s="462"/>
      <c r="QOI755" s="462"/>
      <c r="QOJ755" s="462"/>
      <c r="QOK755" s="462"/>
      <c r="QOL755" s="462"/>
      <c r="QOM755" s="462"/>
      <c r="QON755" s="462"/>
      <c r="QOO755" s="462"/>
      <c r="QOP755" s="462"/>
      <c r="QOQ755" s="462"/>
      <c r="QOR755" s="462"/>
      <c r="QOS755" s="462"/>
      <c r="QOT755" s="462"/>
      <c r="QOU755" s="462"/>
      <c r="QOV755" s="462"/>
      <c r="QOW755" s="462"/>
      <c r="QOX755" s="462"/>
      <c r="QOY755" s="462"/>
      <c r="QOZ755" s="462"/>
      <c r="QPA755" s="462"/>
      <c r="QPB755" s="462"/>
      <c r="QPC755" s="462"/>
      <c r="QPD755" s="462"/>
      <c r="QPE755" s="462"/>
      <c r="QPF755" s="462"/>
      <c r="QPG755" s="462"/>
      <c r="QPH755" s="462"/>
      <c r="QPI755" s="462"/>
      <c r="QPJ755" s="462"/>
      <c r="QPK755" s="462"/>
      <c r="QPL755" s="462"/>
      <c r="QPM755" s="462"/>
      <c r="QPN755" s="462"/>
      <c r="QPO755" s="462"/>
      <c r="QPP755" s="462"/>
      <c r="QPQ755" s="462"/>
      <c r="QPR755" s="462"/>
      <c r="QPS755" s="462"/>
      <c r="QPT755" s="462"/>
      <c r="QPU755" s="462"/>
      <c r="QPV755" s="462"/>
      <c r="QPW755" s="462"/>
      <c r="QPX755" s="462"/>
      <c r="QPY755" s="462"/>
      <c r="QPZ755" s="462"/>
      <c r="QQA755" s="462"/>
      <c r="QQB755" s="462"/>
      <c r="QQC755" s="462"/>
      <c r="QQD755" s="462"/>
      <c r="QQE755" s="462"/>
      <c r="QQF755" s="462"/>
      <c r="QQG755" s="462"/>
      <c r="QQH755" s="462"/>
      <c r="QQI755" s="462"/>
      <c r="QQJ755" s="462"/>
      <c r="QQK755" s="462"/>
      <c r="QQL755" s="462"/>
      <c r="QQM755" s="462"/>
      <c r="QQN755" s="462"/>
      <c r="QQO755" s="462"/>
      <c r="QQP755" s="462"/>
      <c r="QQQ755" s="462"/>
      <c r="QQR755" s="462"/>
      <c r="QQS755" s="462"/>
      <c r="QQT755" s="462"/>
      <c r="QQU755" s="462"/>
      <c r="QQV755" s="462"/>
      <c r="QQW755" s="462"/>
      <c r="QQX755" s="462"/>
      <c r="QQY755" s="462"/>
      <c r="QQZ755" s="462"/>
      <c r="QRA755" s="462"/>
      <c r="QRB755" s="462"/>
      <c r="QRC755" s="462"/>
      <c r="QRD755" s="462"/>
      <c r="QRE755" s="462"/>
      <c r="QRF755" s="462"/>
      <c r="QRG755" s="462"/>
      <c r="QRH755" s="462"/>
      <c r="QRI755" s="462"/>
      <c r="QRJ755" s="462"/>
      <c r="QRK755" s="462"/>
      <c r="QRL755" s="462"/>
      <c r="QRM755" s="462"/>
      <c r="QRN755" s="462"/>
      <c r="QRO755" s="462"/>
      <c r="QRP755" s="462"/>
      <c r="QRQ755" s="462"/>
      <c r="QRR755" s="462"/>
      <c r="QRS755" s="462"/>
      <c r="QRT755" s="462"/>
      <c r="QRU755" s="462"/>
      <c r="QRV755" s="462"/>
      <c r="QRW755" s="462"/>
      <c r="QRX755" s="462"/>
      <c r="QRY755" s="462"/>
      <c r="QRZ755" s="462"/>
      <c r="QSA755" s="462"/>
      <c r="QSB755" s="462"/>
      <c r="QSC755" s="462"/>
      <c r="QSD755" s="462"/>
      <c r="QSE755" s="462"/>
      <c r="QSF755" s="462"/>
      <c r="QSG755" s="462"/>
      <c r="QSH755" s="462"/>
      <c r="QSI755" s="462"/>
      <c r="QSJ755" s="462"/>
      <c r="QSK755" s="462"/>
      <c r="QSL755" s="462"/>
      <c r="QSM755" s="462"/>
      <c r="QSN755" s="462"/>
      <c r="QSO755" s="462"/>
      <c r="QSP755" s="462"/>
      <c r="QSQ755" s="462"/>
      <c r="QSR755" s="462"/>
      <c r="QSS755" s="462"/>
      <c r="QST755" s="462"/>
      <c r="QSU755" s="462"/>
      <c r="QSV755" s="462"/>
      <c r="QSW755" s="462"/>
      <c r="QSX755" s="462"/>
      <c r="QSY755" s="462"/>
      <c r="QSZ755" s="462"/>
      <c r="QTA755" s="462"/>
      <c r="QTB755" s="462"/>
      <c r="QTC755" s="462"/>
      <c r="QTD755" s="462"/>
      <c r="QTE755" s="462"/>
      <c r="QTF755" s="462"/>
      <c r="QTG755" s="462"/>
      <c r="QTH755" s="462"/>
      <c r="QTI755" s="462"/>
      <c r="QTJ755" s="462"/>
      <c r="QTK755" s="462"/>
      <c r="QTL755" s="462"/>
      <c r="QTM755" s="462"/>
      <c r="QTN755" s="462"/>
      <c r="QTO755" s="462"/>
      <c r="QTP755" s="462"/>
      <c r="QTQ755" s="462"/>
      <c r="QTR755" s="462"/>
      <c r="QTS755" s="462"/>
      <c r="QTT755" s="462"/>
      <c r="QTU755" s="462"/>
      <c r="QTV755" s="462"/>
      <c r="QTW755" s="462"/>
      <c r="QTX755" s="462"/>
      <c r="QTY755" s="462"/>
      <c r="QTZ755" s="462"/>
      <c r="QUA755" s="462"/>
      <c r="QUB755" s="462"/>
      <c r="QUC755" s="462"/>
      <c r="QUD755" s="462"/>
      <c r="QUE755" s="462"/>
      <c r="QUF755" s="462"/>
      <c r="QUG755" s="462"/>
      <c r="QUH755" s="462"/>
      <c r="QUI755" s="462"/>
      <c r="QUJ755" s="462"/>
      <c r="QUK755" s="462"/>
      <c r="QUL755" s="462"/>
      <c r="QUM755" s="462"/>
      <c r="QUN755" s="462"/>
      <c r="QUO755" s="462"/>
      <c r="QUP755" s="462"/>
      <c r="QUQ755" s="462"/>
      <c r="QUR755" s="462"/>
      <c r="QUS755" s="462"/>
      <c r="QUT755" s="462"/>
      <c r="QUU755" s="462"/>
      <c r="QUV755" s="462"/>
      <c r="QUW755" s="462"/>
      <c r="QUX755" s="462"/>
      <c r="QUY755" s="462"/>
      <c r="QUZ755" s="462"/>
      <c r="QVA755" s="462"/>
      <c r="QVB755" s="462"/>
      <c r="QVC755" s="462"/>
      <c r="QVD755" s="462"/>
      <c r="QVE755" s="462"/>
      <c r="QVF755" s="462"/>
      <c r="QVG755" s="462"/>
      <c r="QVH755" s="462"/>
      <c r="QVI755" s="462"/>
      <c r="QVJ755" s="462"/>
      <c r="QVK755" s="462"/>
      <c r="QVL755" s="462"/>
      <c r="QVM755" s="462"/>
      <c r="QVN755" s="462"/>
      <c r="QVO755" s="462"/>
      <c r="QVP755" s="462"/>
      <c r="QVQ755" s="462"/>
      <c r="QVR755" s="462"/>
      <c r="QVS755" s="462"/>
      <c r="QVT755" s="462"/>
      <c r="QVU755" s="462"/>
      <c r="QVV755" s="462"/>
      <c r="QVW755" s="462"/>
      <c r="QVX755" s="462"/>
      <c r="QVY755" s="462"/>
      <c r="QVZ755" s="462"/>
      <c r="QWA755" s="462"/>
      <c r="QWB755" s="462"/>
      <c r="QWC755" s="462"/>
      <c r="QWD755" s="462"/>
      <c r="QWE755" s="462"/>
      <c r="QWF755" s="462"/>
      <c r="QWG755" s="462"/>
      <c r="QWH755" s="462"/>
      <c r="QWI755" s="462"/>
      <c r="QWJ755" s="462"/>
      <c r="QWK755" s="462"/>
      <c r="QWL755" s="462"/>
      <c r="QWM755" s="462"/>
      <c r="QWN755" s="462"/>
      <c r="QWO755" s="462"/>
      <c r="QWP755" s="462"/>
      <c r="QWQ755" s="462"/>
      <c r="QWR755" s="462"/>
      <c r="QWS755" s="462"/>
      <c r="QWT755" s="462"/>
      <c r="QWU755" s="462"/>
      <c r="QWV755" s="462"/>
      <c r="QWW755" s="462"/>
      <c r="QWX755" s="462"/>
      <c r="QWY755" s="462"/>
      <c r="QWZ755" s="462"/>
      <c r="QXA755" s="462"/>
      <c r="QXB755" s="462"/>
      <c r="QXC755" s="462"/>
      <c r="QXD755" s="462"/>
      <c r="QXE755" s="462"/>
      <c r="QXF755" s="462"/>
      <c r="QXG755" s="462"/>
      <c r="QXH755" s="462"/>
      <c r="QXI755" s="462"/>
      <c r="QXJ755" s="462"/>
      <c r="QXK755" s="462"/>
      <c r="QXL755" s="462"/>
      <c r="QXM755" s="462"/>
      <c r="QXN755" s="462"/>
      <c r="QXO755" s="462"/>
      <c r="QXP755" s="462"/>
      <c r="QXQ755" s="462"/>
      <c r="QXR755" s="462"/>
      <c r="QXS755" s="462"/>
      <c r="QXT755" s="462"/>
      <c r="QXU755" s="462"/>
      <c r="QXV755" s="462"/>
      <c r="QXW755" s="462"/>
      <c r="QXX755" s="462"/>
      <c r="QXY755" s="462"/>
      <c r="QXZ755" s="462"/>
      <c r="QYA755" s="462"/>
      <c r="QYB755" s="462"/>
      <c r="QYC755" s="462"/>
      <c r="QYD755" s="462"/>
      <c r="QYE755" s="462"/>
      <c r="QYF755" s="462"/>
      <c r="QYG755" s="462"/>
      <c r="QYH755" s="462"/>
      <c r="QYI755" s="462"/>
      <c r="QYJ755" s="462"/>
      <c r="QYK755" s="462"/>
      <c r="QYL755" s="462"/>
      <c r="QYM755" s="462"/>
      <c r="QYN755" s="462"/>
      <c r="QYO755" s="462"/>
      <c r="QYP755" s="462"/>
      <c r="QYQ755" s="462"/>
      <c r="QYR755" s="462"/>
      <c r="QYS755" s="462"/>
      <c r="QYT755" s="462"/>
      <c r="QYU755" s="462"/>
      <c r="QYV755" s="462"/>
      <c r="QYW755" s="462"/>
      <c r="QYX755" s="462"/>
      <c r="QYY755" s="462"/>
      <c r="QYZ755" s="462"/>
      <c r="QZA755" s="462"/>
      <c r="QZB755" s="462"/>
      <c r="QZC755" s="462"/>
      <c r="QZD755" s="462"/>
      <c r="QZE755" s="462"/>
      <c r="QZF755" s="462"/>
      <c r="QZG755" s="462"/>
      <c r="QZH755" s="462"/>
      <c r="QZI755" s="462"/>
      <c r="QZJ755" s="462"/>
      <c r="QZK755" s="462"/>
      <c r="QZL755" s="462"/>
      <c r="QZM755" s="462"/>
      <c r="QZN755" s="462"/>
      <c r="QZO755" s="462"/>
      <c r="QZP755" s="462"/>
      <c r="QZQ755" s="462"/>
      <c r="QZR755" s="462"/>
      <c r="QZS755" s="462"/>
      <c r="QZT755" s="462"/>
      <c r="QZU755" s="462"/>
      <c r="QZV755" s="462"/>
      <c r="QZW755" s="462"/>
      <c r="QZX755" s="462"/>
      <c r="QZY755" s="462"/>
      <c r="QZZ755" s="462"/>
      <c r="RAA755" s="462"/>
      <c r="RAB755" s="462"/>
      <c r="RAC755" s="462"/>
      <c r="RAD755" s="462"/>
      <c r="RAE755" s="462"/>
      <c r="RAF755" s="462"/>
      <c r="RAG755" s="462"/>
      <c r="RAH755" s="462"/>
      <c r="RAI755" s="462"/>
      <c r="RAJ755" s="462"/>
      <c r="RAK755" s="462"/>
      <c r="RAL755" s="462"/>
      <c r="RAM755" s="462"/>
      <c r="RAN755" s="462"/>
      <c r="RAO755" s="462"/>
      <c r="RAP755" s="462"/>
      <c r="RAQ755" s="462"/>
      <c r="RAR755" s="462"/>
      <c r="RAS755" s="462"/>
      <c r="RAT755" s="462"/>
      <c r="RAU755" s="462"/>
      <c r="RAV755" s="462"/>
      <c r="RAW755" s="462"/>
      <c r="RAX755" s="462"/>
      <c r="RAY755" s="462"/>
      <c r="RAZ755" s="462"/>
      <c r="RBA755" s="462"/>
      <c r="RBB755" s="462"/>
      <c r="RBC755" s="462"/>
      <c r="RBD755" s="462"/>
      <c r="RBE755" s="462"/>
      <c r="RBF755" s="462"/>
      <c r="RBG755" s="462"/>
      <c r="RBH755" s="462"/>
      <c r="RBI755" s="462"/>
      <c r="RBJ755" s="462"/>
      <c r="RBK755" s="462"/>
      <c r="RBL755" s="462"/>
      <c r="RBM755" s="462"/>
      <c r="RBN755" s="462"/>
      <c r="RBO755" s="462"/>
      <c r="RBP755" s="462"/>
      <c r="RBQ755" s="462"/>
      <c r="RBR755" s="462"/>
      <c r="RBS755" s="462"/>
      <c r="RBT755" s="462"/>
      <c r="RBU755" s="462"/>
      <c r="RBV755" s="462"/>
      <c r="RBW755" s="462"/>
      <c r="RBX755" s="462"/>
      <c r="RBY755" s="462"/>
      <c r="RBZ755" s="462"/>
      <c r="RCA755" s="462"/>
      <c r="RCB755" s="462"/>
      <c r="RCC755" s="462"/>
      <c r="RCD755" s="462"/>
      <c r="RCE755" s="462"/>
      <c r="RCF755" s="462"/>
      <c r="RCG755" s="462"/>
      <c r="RCH755" s="462"/>
      <c r="RCI755" s="462"/>
      <c r="RCJ755" s="462"/>
      <c r="RCK755" s="462"/>
      <c r="RCL755" s="462"/>
      <c r="RCM755" s="462"/>
      <c r="RCN755" s="462"/>
      <c r="RCO755" s="462"/>
      <c r="RCP755" s="462"/>
      <c r="RCQ755" s="462"/>
      <c r="RCR755" s="462"/>
      <c r="RCS755" s="462"/>
      <c r="RCT755" s="462"/>
      <c r="RCU755" s="462"/>
      <c r="RCV755" s="462"/>
      <c r="RCW755" s="462"/>
      <c r="RCX755" s="462"/>
      <c r="RCY755" s="462"/>
      <c r="RCZ755" s="462"/>
      <c r="RDA755" s="462"/>
      <c r="RDB755" s="462"/>
      <c r="RDC755" s="462"/>
      <c r="RDD755" s="462"/>
      <c r="RDE755" s="462"/>
      <c r="RDF755" s="462"/>
      <c r="RDG755" s="462"/>
      <c r="RDH755" s="462"/>
      <c r="RDI755" s="462"/>
      <c r="RDJ755" s="462"/>
      <c r="RDK755" s="462"/>
      <c r="RDL755" s="462"/>
      <c r="RDM755" s="462"/>
      <c r="RDN755" s="462"/>
      <c r="RDO755" s="462"/>
      <c r="RDP755" s="462"/>
      <c r="RDQ755" s="462"/>
      <c r="RDR755" s="462"/>
      <c r="RDS755" s="462"/>
      <c r="RDT755" s="462"/>
      <c r="RDU755" s="462"/>
      <c r="RDV755" s="462"/>
      <c r="RDW755" s="462"/>
      <c r="RDX755" s="462"/>
      <c r="RDY755" s="462"/>
      <c r="RDZ755" s="462"/>
      <c r="REA755" s="462"/>
      <c r="REB755" s="462"/>
      <c r="REC755" s="462"/>
      <c r="RED755" s="462"/>
      <c r="REE755" s="462"/>
      <c r="REF755" s="462"/>
      <c r="REG755" s="462"/>
      <c r="REH755" s="462"/>
      <c r="REI755" s="462"/>
      <c r="REJ755" s="462"/>
      <c r="REK755" s="462"/>
      <c r="REL755" s="462"/>
      <c r="REM755" s="462"/>
      <c r="REN755" s="462"/>
      <c r="REO755" s="462"/>
      <c r="REP755" s="462"/>
      <c r="REQ755" s="462"/>
      <c r="RER755" s="462"/>
      <c r="RES755" s="462"/>
      <c r="RET755" s="462"/>
      <c r="REU755" s="462"/>
      <c r="REV755" s="462"/>
      <c r="REW755" s="462"/>
      <c r="REX755" s="462"/>
      <c r="REY755" s="462"/>
      <c r="REZ755" s="462"/>
      <c r="RFA755" s="462"/>
      <c r="RFB755" s="462"/>
      <c r="RFC755" s="462"/>
      <c r="RFD755" s="462"/>
      <c r="RFE755" s="462"/>
      <c r="RFF755" s="462"/>
      <c r="RFG755" s="462"/>
      <c r="RFH755" s="462"/>
      <c r="RFI755" s="462"/>
      <c r="RFJ755" s="462"/>
      <c r="RFK755" s="462"/>
      <c r="RFL755" s="462"/>
      <c r="RFM755" s="462"/>
      <c r="RFN755" s="462"/>
      <c r="RFO755" s="462"/>
      <c r="RFP755" s="462"/>
      <c r="RFQ755" s="462"/>
      <c r="RFR755" s="462"/>
      <c r="RFS755" s="462"/>
      <c r="RFT755" s="462"/>
      <c r="RFU755" s="462"/>
      <c r="RFV755" s="462"/>
      <c r="RFW755" s="462"/>
      <c r="RFX755" s="462"/>
      <c r="RFY755" s="462"/>
      <c r="RFZ755" s="462"/>
      <c r="RGA755" s="462"/>
      <c r="RGB755" s="462"/>
      <c r="RGC755" s="462"/>
      <c r="RGD755" s="462"/>
      <c r="RGE755" s="462"/>
      <c r="RGF755" s="462"/>
      <c r="RGG755" s="462"/>
      <c r="RGH755" s="462"/>
      <c r="RGI755" s="462"/>
      <c r="RGJ755" s="462"/>
      <c r="RGK755" s="462"/>
      <c r="RGL755" s="462"/>
      <c r="RGM755" s="462"/>
      <c r="RGN755" s="462"/>
      <c r="RGO755" s="462"/>
      <c r="RGP755" s="462"/>
      <c r="RGQ755" s="462"/>
      <c r="RGR755" s="462"/>
      <c r="RGS755" s="462"/>
      <c r="RGT755" s="462"/>
      <c r="RGU755" s="462"/>
      <c r="RGV755" s="462"/>
      <c r="RGW755" s="462"/>
      <c r="RGX755" s="462"/>
      <c r="RGY755" s="462"/>
      <c r="RGZ755" s="462"/>
      <c r="RHA755" s="462"/>
      <c r="RHB755" s="462"/>
      <c r="RHC755" s="462"/>
      <c r="RHD755" s="462"/>
      <c r="RHE755" s="462"/>
      <c r="RHF755" s="462"/>
      <c r="RHG755" s="462"/>
      <c r="RHH755" s="462"/>
      <c r="RHI755" s="462"/>
      <c r="RHJ755" s="462"/>
      <c r="RHK755" s="462"/>
      <c r="RHL755" s="462"/>
      <c r="RHM755" s="462"/>
      <c r="RHN755" s="462"/>
      <c r="RHO755" s="462"/>
      <c r="RHP755" s="462"/>
      <c r="RHQ755" s="462"/>
      <c r="RHR755" s="462"/>
      <c r="RHS755" s="462"/>
      <c r="RHT755" s="462"/>
      <c r="RHU755" s="462"/>
      <c r="RHV755" s="462"/>
      <c r="RHW755" s="462"/>
      <c r="RHX755" s="462"/>
      <c r="RHY755" s="462"/>
      <c r="RHZ755" s="462"/>
      <c r="RIA755" s="462"/>
      <c r="RIB755" s="462"/>
      <c r="RIC755" s="462"/>
      <c r="RID755" s="462"/>
      <c r="RIE755" s="462"/>
      <c r="RIF755" s="462"/>
      <c r="RIG755" s="462"/>
      <c r="RIH755" s="462"/>
      <c r="RII755" s="462"/>
      <c r="RIJ755" s="462"/>
      <c r="RIK755" s="462"/>
      <c r="RIL755" s="462"/>
      <c r="RIM755" s="462"/>
      <c r="RIN755" s="462"/>
      <c r="RIO755" s="462"/>
      <c r="RIP755" s="462"/>
      <c r="RIQ755" s="462"/>
      <c r="RIR755" s="462"/>
      <c r="RIS755" s="462"/>
      <c r="RIT755" s="462"/>
      <c r="RIU755" s="462"/>
      <c r="RIV755" s="462"/>
      <c r="RIW755" s="462"/>
      <c r="RIX755" s="462"/>
      <c r="RIY755" s="462"/>
      <c r="RIZ755" s="462"/>
      <c r="RJA755" s="462"/>
      <c r="RJB755" s="462"/>
      <c r="RJC755" s="462"/>
      <c r="RJD755" s="462"/>
      <c r="RJE755" s="462"/>
      <c r="RJF755" s="462"/>
      <c r="RJG755" s="462"/>
      <c r="RJH755" s="462"/>
      <c r="RJI755" s="462"/>
      <c r="RJJ755" s="462"/>
      <c r="RJK755" s="462"/>
      <c r="RJL755" s="462"/>
      <c r="RJM755" s="462"/>
      <c r="RJN755" s="462"/>
      <c r="RJO755" s="462"/>
      <c r="RJP755" s="462"/>
      <c r="RJQ755" s="462"/>
      <c r="RJR755" s="462"/>
      <c r="RJS755" s="462"/>
      <c r="RJT755" s="462"/>
      <c r="RJU755" s="462"/>
      <c r="RJV755" s="462"/>
      <c r="RJW755" s="462"/>
      <c r="RJX755" s="462"/>
      <c r="RJY755" s="462"/>
      <c r="RJZ755" s="462"/>
      <c r="RKA755" s="462"/>
      <c r="RKB755" s="462"/>
      <c r="RKC755" s="462"/>
      <c r="RKD755" s="462"/>
      <c r="RKE755" s="462"/>
      <c r="RKF755" s="462"/>
      <c r="RKG755" s="462"/>
      <c r="RKH755" s="462"/>
      <c r="RKI755" s="462"/>
      <c r="RKJ755" s="462"/>
      <c r="RKK755" s="462"/>
      <c r="RKL755" s="462"/>
      <c r="RKM755" s="462"/>
      <c r="RKN755" s="462"/>
      <c r="RKO755" s="462"/>
      <c r="RKP755" s="462"/>
      <c r="RKQ755" s="462"/>
      <c r="RKR755" s="462"/>
      <c r="RKS755" s="462"/>
      <c r="RKT755" s="462"/>
      <c r="RKU755" s="462"/>
      <c r="RKV755" s="462"/>
      <c r="RKW755" s="462"/>
      <c r="RKX755" s="462"/>
      <c r="RKY755" s="462"/>
      <c r="RKZ755" s="462"/>
      <c r="RLA755" s="462"/>
      <c r="RLB755" s="462"/>
      <c r="RLC755" s="462"/>
      <c r="RLD755" s="462"/>
      <c r="RLE755" s="462"/>
      <c r="RLF755" s="462"/>
      <c r="RLG755" s="462"/>
      <c r="RLH755" s="462"/>
      <c r="RLI755" s="462"/>
      <c r="RLJ755" s="462"/>
      <c r="RLK755" s="462"/>
      <c r="RLL755" s="462"/>
      <c r="RLM755" s="462"/>
      <c r="RLN755" s="462"/>
      <c r="RLO755" s="462"/>
      <c r="RLP755" s="462"/>
      <c r="RLQ755" s="462"/>
      <c r="RLR755" s="462"/>
      <c r="RLS755" s="462"/>
      <c r="RLT755" s="462"/>
      <c r="RLU755" s="462"/>
      <c r="RLV755" s="462"/>
      <c r="RLW755" s="462"/>
      <c r="RLX755" s="462"/>
      <c r="RLY755" s="462"/>
      <c r="RLZ755" s="462"/>
      <c r="RMA755" s="462"/>
      <c r="RMB755" s="462"/>
      <c r="RMC755" s="462"/>
      <c r="RMD755" s="462"/>
      <c r="RME755" s="462"/>
      <c r="RMF755" s="462"/>
      <c r="RMG755" s="462"/>
      <c r="RMH755" s="462"/>
      <c r="RMI755" s="462"/>
      <c r="RMJ755" s="462"/>
      <c r="RMK755" s="462"/>
      <c r="RML755" s="462"/>
      <c r="RMM755" s="462"/>
      <c r="RMN755" s="462"/>
      <c r="RMO755" s="462"/>
      <c r="RMP755" s="462"/>
      <c r="RMQ755" s="462"/>
      <c r="RMR755" s="462"/>
      <c r="RMS755" s="462"/>
      <c r="RMT755" s="462"/>
      <c r="RMU755" s="462"/>
      <c r="RMV755" s="462"/>
      <c r="RMW755" s="462"/>
      <c r="RMX755" s="462"/>
      <c r="RMY755" s="462"/>
      <c r="RMZ755" s="462"/>
      <c r="RNA755" s="462"/>
      <c r="RNB755" s="462"/>
      <c r="RNC755" s="462"/>
      <c r="RND755" s="462"/>
      <c r="RNE755" s="462"/>
      <c r="RNF755" s="462"/>
      <c r="RNG755" s="462"/>
      <c r="RNH755" s="462"/>
      <c r="RNI755" s="462"/>
      <c r="RNJ755" s="462"/>
      <c r="RNK755" s="462"/>
      <c r="RNL755" s="462"/>
      <c r="RNM755" s="462"/>
      <c r="RNN755" s="462"/>
      <c r="RNO755" s="462"/>
      <c r="RNP755" s="462"/>
      <c r="RNQ755" s="462"/>
      <c r="RNR755" s="462"/>
      <c r="RNS755" s="462"/>
      <c r="RNT755" s="462"/>
      <c r="RNU755" s="462"/>
      <c r="RNV755" s="462"/>
      <c r="RNW755" s="462"/>
      <c r="RNX755" s="462"/>
      <c r="RNY755" s="462"/>
      <c r="RNZ755" s="462"/>
      <c r="ROA755" s="462"/>
      <c r="ROB755" s="462"/>
      <c r="ROC755" s="462"/>
      <c r="ROD755" s="462"/>
      <c r="ROE755" s="462"/>
      <c r="ROF755" s="462"/>
      <c r="ROG755" s="462"/>
      <c r="ROH755" s="462"/>
      <c r="ROI755" s="462"/>
      <c r="ROJ755" s="462"/>
      <c r="ROK755" s="462"/>
      <c r="ROL755" s="462"/>
      <c r="ROM755" s="462"/>
      <c r="RON755" s="462"/>
      <c r="ROO755" s="462"/>
      <c r="ROP755" s="462"/>
      <c r="ROQ755" s="462"/>
      <c r="ROR755" s="462"/>
      <c r="ROS755" s="462"/>
      <c r="ROT755" s="462"/>
      <c r="ROU755" s="462"/>
      <c r="ROV755" s="462"/>
      <c r="ROW755" s="462"/>
      <c r="ROX755" s="462"/>
      <c r="ROY755" s="462"/>
      <c r="ROZ755" s="462"/>
      <c r="RPA755" s="462"/>
      <c r="RPB755" s="462"/>
      <c r="RPC755" s="462"/>
      <c r="RPD755" s="462"/>
      <c r="RPE755" s="462"/>
      <c r="RPF755" s="462"/>
      <c r="RPG755" s="462"/>
      <c r="RPH755" s="462"/>
      <c r="RPI755" s="462"/>
      <c r="RPJ755" s="462"/>
      <c r="RPK755" s="462"/>
      <c r="RPL755" s="462"/>
      <c r="RPM755" s="462"/>
      <c r="RPN755" s="462"/>
      <c r="RPO755" s="462"/>
      <c r="RPP755" s="462"/>
      <c r="RPQ755" s="462"/>
      <c r="RPR755" s="462"/>
      <c r="RPS755" s="462"/>
      <c r="RPT755" s="462"/>
      <c r="RPU755" s="462"/>
      <c r="RPV755" s="462"/>
      <c r="RPW755" s="462"/>
      <c r="RPX755" s="462"/>
      <c r="RPY755" s="462"/>
      <c r="RPZ755" s="462"/>
      <c r="RQA755" s="462"/>
      <c r="RQB755" s="462"/>
      <c r="RQC755" s="462"/>
      <c r="RQD755" s="462"/>
      <c r="RQE755" s="462"/>
      <c r="RQF755" s="462"/>
      <c r="RQG755" s="462"/>
      <c r="RQH755" s="462"/>
      <c r="RQI755" s="462"/>
      <c r="RQJ755" s="462"/>
      <c r="RQK755" s="462"/>
      <c r="RQL755" s="462"/>
      <c r="RQM755" s="462"/>
      <c r="RQN755" s="462"/>
      <c r="RQO755" s="462"/>
      <c r="RQP755" s="462"/>
      <c r="RQQ755" s="462"/>
      <c r="RQR755" s="462"/>
      <c r="RQS755" s="462"/>
      <c r="RQT755" s="462"/>
      <c r="RQU755" s="462"/>
      <c r="RQV755" s="462"/>
      <c r="RQW755" s="462"/>
      <c r="RQX755" s="462"/>
      <c r="RQY755" s="462"/>
      <c r="RQZ755" s="462"/>
      <c r="RRA755" s="462"/>
      <c r="RRB755" s="462"/>
      <c r="RRC755" s="462"/>
      <c r="RRD755" s="462"/>
      <c r="RRE755" s="462"/>
      <c r="RRF755" s="462"/>
      <c r="RRG755" s="462"/>
      <c r="RRH755" s="462"/>
      <c r="RRI755" s="462"/>
      <c r="RRJ755" s="462"/>
      <c r="RRK755" s="462"/>
      <c r="RRL755" s="462"/>
      <c r="RRM755" s="462"/>
      <c r="RRN755" s="462"/>
      <c r="RRO755" s="462"/>
      <c r="RRP755" s="462"/>
      <c r="RRQ755" s="462"/>
      <c r="RRR755" s="462"/>
      <c r="RRS755" s="462"/>
      <c r="RRT755" s="462"/>
      <c r="RRU755" s="462"/>
      <c r="RRV755" s="462"/>
      <c r="RRW755" s="462"/>
      <c r="RRX755" s="462"/>
      <c r="RRY755" s="462"/>
      <c r="RRZ755" s="462"/>
      <c r="RSA755" s="462"/>
      <c r="RSB755" s="462"/>
      <c r="RSC755" s="462"/>
      <c r="RSD755" s="462"/>
      <c r="RSE755" s="462"/>
      <c r="RSF755" s="462"/>
      <c r="RSG755" s="462"/>
      <c r="RSH755" s="462"/>
      <c r="RSI755" s="462"/>
      <c r="RSJ755" s="462"/>
      <c r="RSK755" s="462"/>
      <c r="RSL755" s="462"/>
      <c r="RSM755" s="462"/>
      <c r="RSN755" s="462"/>
      <c r="RSO755" s="462"/>
      <c r="RSP755" s="462"/>
      <c r="RSQ755" s="462"/>
      <c r="RSR755" s="462"/>
      <c r="RSS755" s="462"/>
      <c r="RST755" s="462"/>
      <c r="RSU755" s="462"/>
      <c r="RSV755" s="462"/>
      <c r="RSW755" s="462"/>
      <c r="RSX755" s="462"/>
      <c r="RSY755" s="462"/>
      <c r="RSZ755" s="462"/>
      <c r="RTA755" s="462"/>
      <c r="RTB755" s="462"/>
      <c r="RTC755" s="462"/>
      <c r="RTD755" s="462"/>
      <c r="RTE755" s="462"/>
      <c r="RTF755" s="462"/>
      <c r="RTG755" s="462"/>
      <c r="RTH755" s="462"/>
      <c r="RTI755" s="462"/>
      <c r="RTJ755" s="462"/>
      <c r="RTK755" s="462"/>
      <c r="RTL755" s="462"/>
      <c r="RTM755" s="462"/>
      <c r="RTN755" s="462"/>
      <c r="RTO755" s="462"/>
      <c r="RTP755" s="462"/>
      <c r="RTQ755" s="462"/>
      <c r="RTR755" s="462"/>
      <c r="RTS755" s="462"/>
      <c r="RTT755" s="462"/>
      <c r="RTU755" s="462"/>
      <c r="RTV755" s="462"/>
      <c r="RTW755" s="462"/>
      <c r="RTX755" s="462"/>
      <c r="RTY755" s="462"/>
      <c r="RTZ755" s="462"/>
      <c r="RUA755" s="462"/>
      <c r="RUB755" s="462"/>
      <c r="RUC755" s="462"/>
      <c r="RUD755" s="462"/>
      <c r="RUE755" s="462"/>
      <c r="RUF755" s="462"/>
      <c r="RUG755" s="462"/>
      <c r="RUH755" s="462"/>
      <c r="RUI755" s="462"/>
      <c r="RUJ755" s="462"/>
      <c r="RUK755" s="462"/>
      <c r="RUL755" s="462"/>
      <c r="RUM755" s="462"/>
      <c r="RUN755" s="462"/>
      <c r="RUO755" s="462"/>
      <c r="RUP755" s="462"/>
      <c r="RUQ755" s="462"/>
      <c r="RUR755" s="462"/>
      <c r="RUS755" s="462"/>
      <c r="RUT755" s="462"/>
      <c r="RUU755" s="462"/>
      <c r="RUV755" s="462"/>
      <c r="RUW755" s="462"/>
      <c r="RUX755" s="462"/>
      <c r="RUY755" s="462"/>
      <c r="RUZ755" s="462"/>
      <c r="RVA755" s="462"/>
      <c r="RVB755" s="462"/>
      <c r="RVC755" s="462"/>
      <c r="RVD755" s="462"/>
      <c r="RVE755" s="462"/>
      <c r="RVF755" s="462"/>
      <c r="RVG755" s="462"/>
      <c r="RVH755" s="462"/>
      <c r="RVI755" s="462"/>
      <c r="RVJ755" s="462"/>
      <c r="RVK755" s="462"/>
      <c r="RVL755" s="462"/>
      <c r="RVM755" s="462"/>
      <c r="RVN755" s="462"/>
      <c r="RVO755" s="462"/>
      <c r="RVP755" s="462"/>
      <c r="RVQ755" s="462"/>
      <c r="RVR755" s="462"/>
      <c r="RVS755" s="462"/>
      <c r="RVT755" s="462"/>
      <c r="RVU755" s="462"/>
      <c r="RVV755" s="462"/>
      <c r="RVW755" s="462"/>
      <c r="RVX755" s="462"/>
      <c r="RVY755" s="462"/>
      <c r="RVZ755" s="462"/>
      <c r="RWA755" s="462"/>
      <c r="RWB755" s="462"/>
      <c r="RWC755" s="462"/>
      <c r="RWD755" s="462"/>
      <c r="RWE755" s="462"/>
      <c r="RWF755" s="462"/>
      <c r="RWG755" s="462"/>
      <c r="RWH755" s="462"/>
      <c r="RWI755" s="462"/>
      <c r="RWJ755" s="462"/>
      <c r="RWK755" s="462"/>
      <c r="RWL755" s="462"/>
      <c r="RWM755" s="462"/>
      <c r="RWN755" s="462"/>
      <c r="RWO755" s="462"/>
      <c r="RWP755" s="462"/>
      <c r="RWQ755" s="462"/>
      <c r="RWR755" s="462"/>
      <c r="RWS755" s="462"/>
      <c r="RWT755" s="462"/>
      <c r="RWU755" s="462"/>
      <c r="RWV755" s="462"/>
      <c r="RWW755" s="462"/>
      <c r="RWX755" s="462"/>
      <c r="RWY755" s="462"/>
      <c r="RWZ755" s="462"/>
      <c r="RXA755" s="462"/>
      <c r="RXB755" s="462"/>
      <c r="RXC755" s="462"/>
      <c r="RXD755" s="462"/>
      <c r="RXE755" s="462"/>
      <c r="RXF755" s="462"/>
      <c r="RXG755" s="462"/>
      <c r="RXH755" s="462"/>
      <c r="RXI755" s="462"/>
      <c r="RXJ755" s="462"/>
      <c r="RXK755" s="462"/>
      <c r="RXL755" s="462"/>
      <c r="RXM755" s="462"/>
      <c r="RXN755" s="462"/>
      <c r="RXO755" s="462"/>
      <c r="RXP755" s="462"/>
      <c r="RXQ755" s="462"/>
      <c r="RXR755" s="462"/>
      <c r="RXS755" s="462"/>
      <c r="RXT755" s="462"/>
      <c r="RXU755" s="462"/>
      <c r="RXV755" s="462"/>
      <c r="RXW755" s="462"/>
      <c r="RXX755" s="462"/>
      <c r="RXY755" s="462"/>
      <c r="RXZ755" s="462"/>
      <c r="RYA755" s="462"/>
      <c r="RYB755" s="462"/>
      <c r="RYC755" s="462"/>
      <c r="RYD755" s="462"/>
      <c r="RYE755" s="462"/>
      <c r="RYF755" s="462"/>
      <c r="RYG755" s="462"/>
      <c r="RYH755" s="462"/>
      <c r="RYI755" s="462"/>
      <c r="RYJ755" s="462"/>
      <c r="RYK755" s="462"/>
      <c r="RYL755" s="462"/>
      <c r="RYM755" s="462"/>
      <c r="RYN755" s="462"/>
      <c r="RYO755" s="462"/>
      <c r="RYP755" s="462"/>
      <c r="RYQ755" s="462"/>
      <c r="RYR755" s="462"/>
      <c r="RYS755" s="462"/>
      <c r="RYT755" s="462"/>
      <c r="RYU755" s="462"/>
      <c r="RYV755" s="462"/>
      <c r="RYW755" s="462"/>
      <c r="RYX755" s="462"/>
      <c r="RYY755" s="462"/>
      <c r="RYZ755" s="462"/>
      <c r="RZA755" s="462"/>
      <c r="RZB755" s="462"/>
      <c r="RZC755" s="462"/>
      <c r="RZD755" s="462"/>
      <c r="RZE755" s="462"/>
      <c r="RZF755" s="462"/>
      <c r="RZG755" s="462"/>
      <c r="RZH755" s="462"/>
      <c r="RZI755" s="462"/>
      <c r="RZJ755" s="462"/>
      <c r="RZK755" s="462"/>
      <c r="RZL755" s="462"/>
      <c r="RZM755" s="462"/>
      <c r="RZN755" s="462"/>
      <c r="RZO755" s="462"/>
      <c r="RZP755" s="462"/>
      <c r="RZQ755" s="462"/>
      <c r="RZR755" s="462"/>
      <c r="RZS755" s="462"/>
      <c r="RZT755" s="462"/>
      <c r="RZU755" s="462"/>
      <c r="RZV755" s="462"/>
      <c r="RZW755" s="462"/>
      <c r="RZX755" s="462"/>
      <c r="RZY755" s="462"/>
      <c r="RZZ755" s="462"/>
      <c r="SAA755" s="462"/>
      <c r="SAB755" s="462"/>
      <c r="SAC755" s="462"/>
      <c r="SAD755" s="462"/>
      <c r="SAE755" s="462"/>
      <c r="SAF755" s="462"/>
      <c r="SAG755" s="462"/>
      <c r="SAH755" s="462"/>
      <c r="SAI755" s="462"/>
      <c r="SAJ755" s="462"/>
      <c r="SAK755" s="462"/>
      <c r="SAL755" s="462"/>
      <c r="SAM755" s="462"/>
      <c r="SAN755" s="462"/>
      <c r="SAO755" s="462"/>
      <c r="SAP755" s="462"/>
      <c r="SAQ755" s="462"/>
      <c r="SAR755" s="462"/>
      <c r="SAS755" s="462"/>
      <c r="SAT755" s="462"/>
      <c r="SAU755" s="462"/>
      <c r="SAV755" s="462"/>
      <c r="SAW755" s="462"/>
      <c r="SAX755" s="462"/>
      <c r="SAY755" s="462"/>
      <c r="SAZ755" s="462"/>
      <c r="SBA755" s="462"/>
      <c r="SBB755" s="462"/>
      <c r="SBC755" s="462"/>
      <c r="SBD755" s="462"/>
      <c r="SBE755" s="462"/>
      <c r="SBF755" s="462"/>
      <c r="SBG755" s="462"/>
      <c r="SBH755" s="462"/>
      <c r="SBI755" s="462"/>
      <c r="SBJ755" s="462"/>
      <c r="SBK755" s="462"/>
      <c r="SBL755" s="462"/>
      <c r="SBM755" s="462"/>
      <c r="SBN755" s="462"/>
      <c r="SBO755" s="462"/>
      <c r="SBP755" s="462"/>
      <c r="SBQ755" s="462"/>
      <c r="SBR755" s="462"/>
      <c r="SBS755" s="462"/>
      <c r="SBT755" s="462"/>
      <c r="SBU755" s="462"/>
      <c r="SBV755" s="462"/>
      <c r="SBW755" s="462"/>
      <c r="SBX755" s="462"/>
      <c r="SBY755" s="462"/>
      <c r="SBZ755" s="462"/>
      <c r="SCA755" s="462"/>
      <c r="SCB755" s="462"/>
      <c r="SCC755" s="462"/>
      <c r="SCD755" s="462"/>
      <c r="SCE755" s="462"/>
      <c r="SCF755" s="462"/>
      <c r="SCG755" s="462"/>
      <c r="SCH755" s="462"/>
      <c r="SCI755" s="462"/>
      <c r="SCJ755" s="462"/>
      <c r="SCK755" s="462"/>
      <c r="SCL755" s="462"/>
      <c r="SCM755" s="462"/>
      <c r="SCN755" s="462"/>
      <c r="SCO755" s="462"/>
      <c r="SCP755" s="462"/>
      <c r="SCQ755" s="462"/>
      <c r="SCR755" s="462"/>
      <c r="SCS755" s="462"/>
      <c r="SCT755" s="462"/>
      <c r="SCU755" s="462"/>
      <c r="SCV755" s="462"/>
      <c r="SCW755" s="462"/>
      <c r="SCX755" s="462"/>
      <c r="SCY755" s="462"/>
      <c r="SCZ755" s="462"/>
      <c r="SDA755" s="462"/>
      <c r="SDB755" s="462"/>
      <c r="SDC755" s="462"/>
      <c r="SDD755" s="462"/>
      <c r="SDE755" s="462"/>
      <c r="SDF755" s="462"/>
      <c r="SDG755" s="462"/>
      <c r="SDH755" s="462"/>
      <c r="SDI755" s="462"/>
      <c r="SDJ755" s="462"/>
      <c r="SDK755" s="462"/>
      <c r="SDL755" s="462"/>
      <c r="SDM755" s="462"/>
      <c r="SDN755" s="462"/>
      <c r="SDO755" s="462"/>
      <c r="SDP755" s="462"/>
      <c r="SDQ755" s="462"/>
      <c r="SDR755" s="462"/>
      <c r="SDS755" s="462"/>
      <c r="SDT755" s="462"/>
      <c r="SDU755" s="462"/>
      <c r="SDV755" s="462"/>
      <c r="SDW755" s="462"/>
      <c r="SDX755" s="462"/>
      <c r="SDY755" s="462"/>
      <c r="SDZ755" s="462"/>
      <c r="SEA755" s="462"/>
      <c r="SEB755" s="462"/>
      <c r="SEC755" s="462"/>
      <c r="SED755" s="462"/>
      <c r="SEE755" s="462"/>
      <c r="SEF755" s="462"/>
      <c r="SEG755" s="462"/>
      <c r="SEH755" s="462"/>
      <c r="SEI755" s="462"/>
      <c r="SEJ755" s="462"/>
      <c r="SEK755" s="462"/>
      <c r="SEL755" s="462"/>
      <c r="SEM755" s="462"/>
      <c r="SEN755" s="462"/>
      <c r="SEO755" s="462"/>
      <c r="SEP755" s="462"/>
      <c r="SEQ755" s="462"/>
      <c r="SER755" s="462"/>
      <c r="SES755" s="462"/>
      <c r="SET755" s="462"/>
      <c r="SEU755" s="462"/>
      <c r="SEV755" s="462"/>
      <c r="SEW755" s="462"/>
      <c r="SEX755" s="462"/>
      <c r="SEY755" s="462"/>
      <c r="SEZ755" s="462"/>
      <c r="SFA755" s="462"/>
      <c r="SFB755" s="462"/>
      <c r="SFC755" s="462"/>
      <c r="SFD755" s="462"/>
      <c r="SFE755" s="462"/>
      <c r="SFF755" s="462"/>
      <c r="SFG755" s="462"/>
      <c r="SFH755" s="462"/>
      <c r="SFI755" s="462"/>
      <c r="SFJ755" s="462"/>
      <c r="SFK755" s="462"/>
      <c r="SFL755" s="462"/>
      <c r="SFM755" s="462"/>
      <c r="SFN755" s="462"/>
      <c r="SFO755" s="462"/>
      <c r="SFP755" s="462"/>
      <c r="SFQ755" s="462"/>
      <c r="SFR755" s="462"/>
      <c r="SFS755" s="462"/>
      <c r="SFT755" s="462"/>
      <c r="SFU755" s="462"/>
      <c r="SFV755" s="462"/>
      <c r="SFW755" s="462"/>
      <c r="SFX755" s="462"/>
      <c r="SFY755" s="462"/>
      <c r="SFZ755" s="462"/>
      <c r="SGA755" s="462"/>
      <c r="SGB755" s="462"/>
      <c r="SGC755" s="462"/>
      <c r="SGD755" s="462"/>
      <c r="SGE755" s="462"/>
      <c r="SGF755" s="462"/>
      <c r="SGG755" s="462"/>
      <c r="SGH755" s="462"/>
      <c r="SGI755" s="462"/>
      <c r="SGJ755" s="462"/>
      <c r="SGK755" s="462"/>
      <c r="SGL755" s="462"/>
      <c r="SGM755" s="462"/>
      <c r="SGN755" s="462"/>
      <c r="SGO755" s="462"/>
      <c r="SGP755" s="462"/>
      <c r="SGQ755" s="462"/>
      <c r="SGR755" s="462"/>
      <c r="SGS755" s="462"/>
      <c r="SGT755" s="462"/>
      <c r="SGU755" s="462"/>
      <c r="SGV755" s="462"/>
      <c r="SGW755" s="462"/>
      <c r="SGX755" s="462"/>
      <c r="SGY755" s="462"/>
      <c r="SGZ755" s="462"/>
      <c r="SHA755" s="462"/>
      <c r="SHB755" s="462"/>
      <c r="SHC755" s="462"/>
      <c r="SHD755" s="462"/>
      <c r="SHE755" s="462"/>
      <c r="SHF755" s="462"/>
      <c r="SHG755" s="462"/>
      <c r="SHH755" s="462"/>
      <c r="SHI755" s="462"/>
      <c r="SHJ755" s="462"/>
      <c r="SHK755" s="462"/>
      <c r="SHL755" s="462"/>
      <c r="SHM755" s="462"/>
      <c r="SHN755" s="462"/>
      <c r="SHO755" s="462"/>
      <c r="SHP755" s="462"/>
      <c r="SHQ755" s="462"/>
      <c r="SHR755" s="462"/>
      <c r="SHS755" s="462"/>
      <c r="SHT755" s="462"/>
      <c r="SHU755" s="462"/>
      <c r="SHV755" s="462"/>
      <c r="SHW755" s="462"/>
      <c r="SHX755" s="462"/>
      <c r="SHY755" s="462"/>
      <c r="SHZ755" s="462"/>
      <c r="SIA755" s="462"/>
      <c r="SIB755" s="462"/>
      <c r="SIC755" s="462"/>
      <c r="SID755" s="462"/>
      <c r="SIE755" s="462"/>
      <c r="SIF755" s="462"/>
      <c r="SIG755" s="462"/>
      <c r="SIH755" s="462"/>
      <c r="SII755" s="462"/>
      <c r="SIJ755" s="462"/>
      <c r="SIK755" s="462"/>
      <c r="SIL755" s="462"/>
      <c r="SIM755" s="462"/>
      <c r="SIN755" s="462"/>
      <c r="SIO755" s="462"/>
      <c r="SIP755" s="462"/>
      <c r="SIQ755" s="462"/>
      <c r="SIR755" s="462"/>
      <c r="SIS755" s="462"/>
      <c r="SIT755" s="462"/>
      <c r="SIU755" s="462"/>
      <c r="SIV755" s="462"/>
      <c r="SIW755" s="462"/>
      <c r="SIX755" s="462"/>
      <c r="SIY755" s="462"/>
      <c r="SIZ755" s="462"/>
      <c r="SJA755" s="462"/>
      <c r="SJB755" s="462"/>
      <c r="SJC755" s="462"/>
      <c r="SJD755" s="462"/>
      <c r="SJE755" s="462"/>
      <c r="SJF755" s="462"/>
      <c r="SJG755" s="462"/>
      <c r="SJH755" s="462"/>
      <c r="SJI755" s="462"/>
      <c r="SJJ755" s="462"/>
      <c r="SJK755" s="462"/>
      <c r="SJL755" s="462"/>
      <c r="SJM755" s="462"/>
      <c r="SJN755" s="462"/>
      <c r="SJO755" s="462"/>
      <c r="SJP755" s="462"/>
      <c r="SJQ755" s="462"/>
      <c r="SJR755" s="462"/>
      <c r="SJS755" s="462"/>
      <c r="SJT755" s="462"/>
      <c r="SJU755" s="462"/>
      <c r="SJV755" s="462"/>
      <c r="SJW755" s="462"/>
      <c r="SJX755" s="462"/>
      <c r="SJY755" s="462"/>
      <c r="SJZ755" s="462"/>
      <c r="SKA755" s="462"/>
      <c r="SKB755" s="462"/>
      <c r="SKC755" s="462"/>
      <c r="SKD755" s="462"/>
      <c r="SKE755" s="462"/>
      <c r="SKF755" s="462"/>
      <c r="SKG755" s="462"/>
      <c r="SKH755" s="462"/>
      <c r="SKI755" s="462"/>
      <c r="SKJ755" s="462"/>
      <c r="SKK755" s="462"/>
      <c r="SKL755" s="462"/>
      <c r="SKM755" s="462"/>
      <c r="SKN755" s="462"/>
      <c r="SKO755" s="462"/>
      <c r="SKP755" s="462"/>
      <c r="SKQ755" s="462"/>
      <c r="SKR755" s="462"/>
      <c r="SKS755" s="462"/>
      <c r="SKT755" s="462"/>
      <c r="SKU755" s="462"/>
      <c r="SKV755" s="462"/>
      <c r="SKW755" s="462"/>
      <c r="SKX755" s="462"/>
      <c r="SKY755" s="462"/>
      <c r="SKZ755" s="462"/>
      <c r="SLA755" s="462"/>
      <c r="SLB755" s="462"/>
      <c r="SLC755" s="462"/>
      <c r="SLD755" s="462"/>
      <c r="SLE755" s="462"/>
      <c r="SLF755" s="462"/>
      <c r="SLG755" s="462"/>
      <c r="SLH755" s="462"/>
      <c r="SLI755" s="462"/>
      <c r="SLJ755" s="462"/>
      <c r="SLK755" s="462"/>
      <c r="SLL755" s="462"/>
      <c r="SLM755" s="462"/>
      <c r="SLN755" s="462"/>
      <c r="SLO755" s="462"/>
      <c r="SLP755" s="462"/>
      <c r="SLQ755" s="462"/>
      <c r="SLR755" s="462"/>
      <c r="SLS755" s="462"/>
      <c r="SLT755" s="462"/>
      <c r="SLU755" s="462"/>
      <c r="SLV755" s="462"/>
      <c r="SLW755" s="462"/>
      <c r="SLX755" s="462"/>
      <c r="SLY755" s="462"/>
      <c r="SLZ755" s="462"/>
      <c r="SMA755" s="462"/>
      <c r="SMB755" s="462"/>
      <c r="SMC755" s="462"/>
      <c r="SMD755" s="462"/>
      <c r="SME755" s="462"/>
      <c r="SMF755" s="462"/>
      <c r="SMG755" s="462"/>
      <c r="SMH755" s="462"/>
      <c r="SMI755" s="462"/>
      <c r="SMJ755" s="462"/>
      <c r="SMK755" s="462"/>
      <c r="SML755" s="462"/>
      <c r="SMM755" s="462"/>
      <c r="SMN755" s="462"/>
      <c r="SMO755" s="462"/>
      <c r="SMP755" s="462"/>
      <c r="SMQ755" s="462"/>
      <c r="SMR755" s="462"/>
      <c r="SMS755" s="462"/>
      <c r="SMT755" s="462"/>
      <c r="SMU755" s="462"/>
      <c r="SMV755" s="462"/>
      <c r="SMW755" s="462"/>
      <c r="SMX755" s="462"/>
      <c r="SMY755" s="462"/>
      <c r="SMZ755" s="462"/>
      <c r="SNA755" s="462"/>
      <c r="SNB755" s="462"/>
      <c r="SNC755" s="462"/>
      <c r="SND755" s="462"/>
      <c r="SNE755" s="462"/>
      <c r="SNF755" s="462"/>
      <c r="SNG755" s="462"/>
      <c r="SNH755" s="462"/>
      <c r="SNI755" s="462"/>
      <c r="SNJ755" s="462"/>
      <c r="SNK755" s="462"/>
      <c r="SNL755" s="462"/>
      <c r="SNM755" s="462"/>
      <c r="SNN755" s="462"/>
      <c r="SNO755" s="462"/>
      <c r="SNP755" s="462"/>
      <c r="SNQ755" s="462"/>
      <c r="SNR755" s="462"/>
      <c r="SNS755" s="462"/>
      <c r="SNT755" s="462"/>
      <c r="SNU755" s="462"/>
      <c r="SNV755" s="462"/>
      <c r="SNW755" s="462"/>
      <c r="SNX755" s="462"/>
      <c r="SNY755" s="462"/>
      <c r="SNZ755" s="462"/>
      <c r="SOA755" s="462"/>
      <c r="SOB755" s="462"/>
      <c r="SOC755" s="462"/>
      <c r="SOD755" s="462"/>
      <c r="SOE755" s="462"/>
      <c r="SOF755" s="462"/>
      <c r="SOG755" s="462"/>
      <c r="SOH755" s="462"/>
      <c r="SOI755" s="462"/>
      <c r="SOJ755" s="462"/>
      <c r="SOK755" s="462"/>
      <c r="SOL755" s="462"/>
      <c r="SOM755" s="462"/>
      <c r="SON755" s="462"/>
      <c r="SOO755" s="462"/>
      <c r="SOP755" s="462"/>
      <c r="SOQ755" s="462"/>
      <c r="SOR755" s="462"/>
      <c r="SOS755" s="462"/>
      <c r="SOT755" s="462"/>
      <c r="SOU755" s="462"/>
      <c r="SOV755" s="462"/>
      <c r="SOW755" s="462"/>
      <c r="SOX755" s="462"/>
      <c r="SOY755" s="462"/>
      <c r="SOZ755" s="462"/>
      <c r="SPA755" s="462"/>
      <c r="SPB755" s="462"/>
      <c r="SPC755" s="462"/>
      <c r="SPD755" s="462"/>
      <c r="SPE755" s="462"/>
      <c r="SPF755" s="462"/>
      <c r="SPG755" s="462"/>
      <c r="SPH755" s="462"/>
      <c r="SPI755" s="462"/>
      <c r="SPJ755" s="462"/>
      <c r="SPK755" s="462"/>
      <c r="SPL755" s="462"/>
      <c r="SPM755" s="462"/>
      <c r="SPN755" s="462"/>
      <c r="SPO755" s="462"/>
      <c r="SPP755" s="462"/>
      <c r="SPQ755" s="462"/>
      <c r="SPR755" s="462"/>
      <c r="SPS755" s="462"/>
      <c r="SPT755" s="462"/>
      <c r="SPU755" s="462"/>
      <c r="SPV755" s="462"/>
      <c r="SPW755" s="462"/>
      <c r="SPX755" s="462"/>
      <c r="SPY755" s="462"/>
      <c r="SPZ755" s="462"/>
      <c r="SQA755" s="462"/>
      <c r="SQB755" s="462"/>
      <c r="SQC755" s="462"/>
      <c r="SQD755" s="462"/>
      <c r="SQE755" s="462"/>
      <c r="SQF755" s="462"/>
      <c r="SQG755" s="462"/>
      <c r="SQH755" s="462"/>
      <c r="SQI755" s="462"/>
      <c r="SQJ755" s="462"/>
      <c r="SQK755" s="462"/>
      <c r="SQL755" s="462"/>
      <c r="SQM755" s="462"/>
      <c r="SQN755" s="462"/>
      <c r="SQO755" s="462"/>
      <c r="SQP755" s="462"/>
      <c r="SQQ755" s="462"/>
      <c r="SQR755" s="462"/>
      <c r="SQS755" s="462"/>
      <c r="SQT755" s="462"/>
      <c r="SQU755" s="462"/>
      <c r="SQV755" s="462"/>
      <c r="SQW755" s="462"/>
      <c r="SQX755" s="462"/>
      <c r="SQY755" s="462"/>
      <c r="SQZ755" s="462"/>
      <c r="SRA755" s="462"/>
      <c r="SRB755" s="462"/>
      <c r="SRC755" s="462"/>
      <c r="SRD755" s="462"/>
      <c r="SRE755" s="462"/>
      <c r="SRF755" s="462"/>
      <c r="SRG755" s="462"/>
      <c r="SRH755" s="462"/>
      <c r="SRI755" s="462"/>
      <c r="SRJ755" s="462"/>
      <c r="SRK755" s="462"/>
      <c r="SRL755" s="462"/>
      <c r="SRM755" s="462"/>
      <c r="SRN755" s="462"/>
      <c r="SRO755" s="462"/>
      <c r="SRP755" s="462"/>
      <c r="SRQ755" s="462"/>
      <c r="SRR755" s="462"/>
      <c r="SRS755" s="462"/>
      <c r="SRT755" s="462"/>
      <c r="SRU755" s="462"/>
      <c r="SRV755" s="462"/>
      <c r="SRW755" s="462"/>
      <c r="SRX755" s="462"/>
      <c r="SRY755" s="462"/>
      <c r="SRZ755" s="462"/>
      <c r="SSA755" s="462"/>
      <c r="SSB755" s="462"/>
      <c r="SSC755" s="462"/>
      <c r="SSD755" s="462"/>
      <c r="SSE755" s="462"/>
      <c r="SSF755" s="462"/>
      <c r="SSG755" s="462"/>
      <c r="SSH755" s="462"/>
      <c r="SSI755" s="462"/>
      <c r="SSJ755" s="462"/>
      <c r="SSK755" s="462"/>
      <c r="SSL755" s="462"/>
      <c r="SSM755" s="462"/>
      <c r="SSN755" s="462"/>
      <c r="SSO755" s="462"/>
      <c r="SSP755" s="462"/>
      <c r="SSQ755" s="462"/>
      <c r="SSR755" s="462"/>
      <c r="SSS755" s="462"/>
      <c r="SST755" s="462"/>
      <c r="SSU755" s="462"/>
      <c r="SSV755" s="462"/>
      <c r="SSW755" s="462"/>
      <c r="SSX755" s="462"/>
      <c r="SSY755" s="462"/>
      <c r="SSZ755" s="462"/>
      <c r="STA755" s="462"/>
      <c r="STB755" s="462"/>
      <c r="STC755" s="462"/>
      <c r="STD755" s="462"/>
      <c r="STE755" s="462"/>
      <c r="STF755" s="462"/>
      <c r="STG755" s="462"/>
      <c r="STH755" s="462"/>
      <c r="STI755" s="462"/>
      <c r="STJ755" s="462"/>
      <c r="STK755" s="462"/>
      <c r="STL755" s="462"/>
      <c r="STM755" s="462"/>
      <c r="STN755" s="462"/>
      <c r="STO755" s="462"/>
      <c r="STP755" s="462"/>
      <c r="STQ755" s="462"/>
      <c r="STR755" s="462"/>
      <c r="STS755" s="462"/>
      <c r="STT755" s="462"/>
      <c r="STU755" s="462"/>
      <c r="STV755" s="462"/>
      <c r="STW755" s="462"/>
      <c r="STX755" s="462"/>
      <c r="STY755" s="462"/>
      <c r="STZ755" s="462"/>
      <c r="SUA755" s="462"/>
      <c r="SUB755" s="462"/>
      <c r="SUC755" s="462"/>
      <c r="SUD755" s="462"/>
      <c r="SUE755" s="462"/>
      <c r="SUF755" s="462"/>
      <c r="SUG755" s="462"/>
      <c r="SUH755" s="462"/>
      <c r="SUI755" s="462"/>
      <c r="SUJ755" s="462"/>
      <c r="SUK755" s="462"/>
      <c r="SUL755" s="462"/>
      <c r="SUM755" s="462"/>
      <c r="SUN755" s="462"/>
      <c r="SUO755" s="462"/>
      <c r="SUP755" s="462"/>
      <c r="SUQ755" s="462"/>
      <c r="SUR755" s="462"/>
      <c r="SUS755" s="462"/>
      <c r="SUT755" s="462"/>
      <c r="SUU755" s="462"/>
      <c r="SUV755" s="462"/>
      <c r="SUW755" s="462"/>
      <c r="SUX755" s="462"/>
      <c r="SUY755" s="462"/>
      <c r="SUZ755" s="462"/>
      <c r="SVA755" s="462"/>
      <c r="SVB755" s="462"/>
      <c r="SVC755" s="462"/>
      <c r="SVD755" s="462"/>
      <c r="SVE755" s="462"/>
      <c r="SVF755" s="462"/>
      <c r="SVG755" s="462"/>
      <c r="SVH755" s="462"/>
      <c r="SVI755" s="462"/>
      <c r="SVJ755" s="462"/>
      <c r="SVK755" s="462"/>
      <c r="SVL755" s="462"/>
      <c r="SVM755" s="462"/>
      <c r="SVN755" s="462"/>
      <c r="SVO755" s="462"/>
      <c r="SVP755" s="462"/>
      <c r="SVQ755" s="462"/>
      <c r="SVR755" s="462"/>
      <c r="SVS755" s="462"/>
      <c r="SVT755" s="462"/>
      <c r="SVU755" s="462"/>
      <c r="SVV755" s="462"/>
      <c r="SVW755" s="462"/>
      <c r="SVX755" s="462"/>
      <c r="SVY755" s="462"/>
      <c r="SVZ755" s="462"/>
      <c r="SWA755" s="462"/>
      <c r="SWB755" s="462"/>
      <c r="SWC755" s="462"/>
      <c r="SWD755" s="462"/>
      <c r="SWE755" s="462"/>
      <c r="SWF755" s="462"/>
      <c r="SWG755" s="462"/>
      <c r="SWH755" s="462"/>
      <c r="SWI755" s="462"/>
      <c r="SWJ755" s="462"/>
      <c r="SWK755" s="462"/>
      <c r="SWL755" s="462"/>
      <c r="SWM755" s="462"/>
      <c r="SWN755" s="462"/>
      <c r="SWO755" s="462"/>
      <c r="SWP755" s="462"/>
      <c r="SWQ755" s="462"/>
      <c r="SWR755" s="462"/>
      <c r="SWS755" s="462"/>
      <c r="SWT755" s="462"/>
      <c r="SWU755" s="462"/>
      <c r="SWV755" s="462"/>
      <c r="SWW755" s="462"/>
      <c r="SWX755" s="462"/>
      <c r="SWY755" s="462"/>
      <c r="SWZ755" s="462"/>
      <c r="SXA755" s="462"/>
      <c r="SXB755" s="462"/>
      <c r="SXC755" s="462"/>
      <c r="SXD755" s="462"/>
      <c r="SXE755" s="462"/>
      <c r="SXF755" s="462"/>
      <c r="SXG755" s="462"/>
      <c r="SXH755" s="462"/>
      <c r="SXI755" s="462"/>
      <c r="SXJ755" s="462"/>
      <c r="SXK755" s="462"/>
      <c r="SXL755" s="462"/>
      <c r="SXM755" s="462"/>
      <c r="SXN755" s="462"/>
      <c r="SXO755" s="462"/>
      <c r="SXP755" s="462"/>
      <c r="SXQ755" s="462"/>
      <c r="SXR755" s="462"/>
      <c r="SXS755" s="462"/>
      <c r="SXT755" s="462"/>
      <c r="SXU755" s="462"/>
      <c r="SXV755" s="462"/>
      <c r="SXW755" s="462"/>
      <c r="SXX755" s="462"/>
      <c r="SXY755" s="462"/>
      <c r="SXZ755" s="462"/>
      <c r="SYA755" s="462"/>
      <c r="SYB755" s="462"/>
      <c r="SYC755" s="462"/>
      <c r="SYD755" s="462"/>
      <c r="SYE755" s="462"/>
      <c r="SYF755" s="462"/>
      <c r="SYG755" s="462"/>
      <c r="SYH755" s="462"/>
      <c r="SYI755" s="462"/>
      <c r="SYJ755" s="462"/>
      <c r="SYK755" s="462"/>
      <c r="SYL755" s="462"/>
      <c r="SYM755" s="462"/>
      <c r="SYN755" s="462"/>
      <c r="SYO755" s="462"/>
      <c r="SYP755" s="462"/>
      <c r="SYQ755" s="462"/>
      <c r="SYR755" s="462"/>
      <c r="SYS755" s="462"/>
      <c r="SYT755" s="462"/>
      <c r="SYU755" s="462"/>
      <c r="SYV755" s="462"/>
      <c r="SYW755" s="462"/>
      <c r="SYX755" s="462"/>
      <c r="SYY755" s="462"/>
      <c r="SYZ755" s="462"/>
      <c r="SZA755" s="462"/>
      <c r="SZB755" s="462"/>
      <c r="SZC755" s="462"/>
      <c r="SZD755" s="462"/>
      <c r="SZE755" s="462"/>
      <c r="SZF755" s="462"/>
      <c r="SZG755" s="462"/>
      <c r="SZH755" s="462"/>
      <c r="SZI755" s="462"/>
      <c r="SZJ755" s="462"/>
      <c r="SZK755" s="462"/>
      <c r="SZL755" s="462"/>
      <c r="SZM755" s="462"/>
      <c r="SZN755" s="462"/>
      <c r="SZO755" s="462"/>
      <c r="SZP755" s="462"/>
      <c r="SZQ755" s="462"/>
      <c r="SZR755" s="462"/>
      <c r="SZS755" s="462"/>
      <c r="SZT755" s="462"/>
      <c r="SZU755" s="462"/>
      <c r="SZV755" s="462"/>
      <c r="SZW755" s="462"/>
      <c r="SZX755" s="462"/>
      <c r="SZY755" s="462"/>
      <c r="SZZ755" s="462"/>
      <c r="TAA755" s="462"/>
      <c r="TAB755" s="462"/>
      <c r="TAC755" s="462"/>
      <c r="TAD755" s="462"/>
      <c r="TAE755" s="462"/>
      <c r="TAF755" s="462"/>
      <c r="TAG755" s="462"/>
      <c r="TAH755" s="462"/>
      <c r="TAI755" s="462"/>
      <c r="TAJ755" s="462"/>
      <c r="TAK755" s="462"/>
      <c r="TAL755" s="462"/>
      <c r="TAM755" s="462"/>
      <c r="TAN755" s="462"/>
      <c r="TAO755" s="462"/>
      <c r="TAP755" s="462"/>
      <c r="TAQ755" s="462"/>
      <c r="TAR755" s="462"/>
      <c r="TAS755" s="462"/>
      <c r="TAT755" s="462"/>
      <c r="TAU755" s="462"/>
      <c r="TAV755" s="462"/>
      <c r="TAW755" s="462"/>
      <c r="TAX755" s="462"/>
      <c r="TAY755" s="462"/>
      <c r="TAZ755" s="462"/>
      <c r="TBA755" s="462"/>
      <c r="TBB755" s="462"/>
      <c r="TBC755" s="462"/>
      <c r="TBD755" s="462"/>
      <c r="TBE755" s="462"/>
      <c r="TBF755" s="462"/>
      <c r="TBG755" s="462"/>
      <c r="TBH755" s="462"/>
      <c r="TBI755" s="462"/>
      <c r="TBJ755" s="462"/>
      <c r="TBK755" s="462"/>
      <c r="TBL755" s="462"/>
      <c r="TBM755" s="462"/>
      <c r="TBN755" s="462"/>
      <c r="TBO755" s="462"/>
      <c r="TBP755" s="462"/>
      <c r="TBQ755" s="462"/>
      <c r="TBR755" s="462"/>
      <c r="TBS755" s="462"/>
      <c r="TBT755" s="462"/>
      <c r="TBU755" s="462"/>
      <c r="TBV755" s="462"/>
      <c r="TBW755" s="462"/>
      <c r="TBX755" s="462"/>
      <c r="TBY755" s="462"/>
      <c r="TBZ755" s="462"/>
      <c r="TCA755" s="462"/>
      <c r="TCB755" s="462"/>
      <c r="TCC755" s="462"/>
      <c r="TCD755" s="462"/>
      <c r="TCE755" s="462"/>
      <c r="TCF755" s="462"/>
      <c r="TCG755" s="462"/>
      <c r="TCH755" s="462"/>
      <c r="TCI755" s="462"/>
      <c r="TCJ755" s="462"/>
      <c r="TCK755" s="462"/>
      <c r="TCL755" s="462"/>
      <c r="TCM755" s="462"/>
      <c r="TCN755" s="462"/>
      <c r="TCO755" s="462"/>
      <c r="TCP755" s="462"/>
      <c r="TCQ755" s="462"/>
      <c r="TCR755" s="462"/>
      <c r="TCS755" s="462"/>
      <c r="TCT755" s="462"/>
      <c r="TCU755" s="462"/>
      <c r="TCV755" s="462"/>
      <c r="TCW755" s="462"/>
      <c r="TCX755" s="462"/>
      <c r="TCY755" s="462"/>
      <c r="TCZ755" s="462"/>
      <c r="TDA755" s="462"/>
      <c r="TDB755" s="462"/>
      <c r="TDC755" s="462"/>
      <c r="TDD755" s="462"/>
      <c r="TDE755" s="462"/>
      <c r="TDF755" s="462"/>
      <c r="TDG755" s="462"/>
      <c r="TDH755" s="462"/>
      <c r="TDI755" s="462"/>
      <c r="TDJ755" s="462"/>
      <c r="TDK755" s="462"/>
      <c r="TDL755" s="462"/>
      <c r="TDM755" s="462"/>
      <c r="TDN755" s="462"/>
      <c r="TDO755" s="462"/>
      <c r="TDP755" s="462"/>
      <c r="TDQ755" s="462"/>
      <c r="TDR755" s="462"/>
      <c r="TDS755" s="462"/>
      <c r="TDT755" s="462"/>
      <c r="TDU755" s="462"/>
      <c r="TDV755" s="462"/>
      <c r="TDW755" s="462"/>
      <c r="TDX755" s="462"/>
      <c r="TDY755" s="462"/>
      <c r="TDZ755" s="462"/>
      <c r="TEA755" s="462"/>
      <c r="TEB755" s="462"/>
      <c r="TEC755" s="462"/>
      <c r="TED755" s="462"/>
      <c r="TEE755" s="462"/>
      <c r="TEF755" s="462"/>
      <c r="TEG755" s="462"/>
      <c r="TEH755" s="462"/>
      <c r="TEI755" s="462"/>
      <c r="TEJ755" s="462"/>
      <c r="TEK755" s="462"/>
      <c r="TEL755" s="462"/>
      <c r="TEM755" s="462"/>
      <c r="TEN755" s="462"/>
      <c r="TEO755" s="462"/>
      <c r="TEP755" s="462"/>
      <c r="TEQ755" s="462"/>
      <c r="TER755" s="462"/>
      <c r="TES755" s="462"/>
      <c r="TET755" s="462"/>
      <c r="TEU755" s="462"/>
      <c r="TEV755" s="462"/>
      <c r="TEW755" s="462"/>
      <c r="TEX755" s="462"/>
      <c r="TEY755" s="462"/>
      <c r="TEZ755" s="462"/>
      <c r="TFA755" s="462"/>
      <c r="TFB755" s="462"/>
      <c r="TFC755" s="462"/>
      <c r="TFD755" s="462"/>
      <c r="TFE755" s="462"/>
      <c r="TFF755" s="462"/>
      <c r="TFG755" s="462"/>
      <c r="TFH755" s="462"/>
      <c r="TFI755" s="462"/>
      <c r="TFJ755" s="462"/>
      <c r="TFK755" s="462"/>
      <c r="TFL755" s="462"/>
      <c r="TFM755" s="462"/>
      <c r="TFN755" s="462"/>
      <c r="TFO755" s="462"/>
      <c r="TFP755" s="462"/>
      <c r="TFQ755" s="462"/>
      <c r="TFR755" s="462"/>
      <c r="TFS755" s="462"/>
      <c r="TFT755" s="462"/>
      <c r="TFU755" s="462"/>
      <c r="TFV755" s="462"/>
      <c r="TFW755" s="462"/>
      <c r="TFX755" s="462"/>
      <c r="TFY755" s="462"/>
      <c r="TFZ755" s="462"/>
      <c r="TGA755" s="462"/>
      <c r="TGB755" s="462"/>
      <c r="TGC755" s="462"/>
      <c r="TGD755" s="462"/>
      <c r="TGE755" s="462"/>
      <c r="TGF755" s="462"/>
      <c r="TGG755" s="462"/>
      <c r="TGH755" s="462"/>
      <c r="TGI755" s="462"/>
      <c r="TGJ755" s="462"/>
      <c r="TGK755" s="462"/>
      <c r="TGL755" s="462"/>
      <c r="TGM755" s="462"/>
      <c r="TGN755" s="462"/>
      <c r="TGO755" s="462"/>
      <c r="TGP755" s="462"/>
      <c r="TGQ755" s="462"/>
      <c r="TGR755" s="462"/>
      <c r="TGS755" s="462"/>
      <c r="TGT755" s="462"/>
      <c r="TGU755" s="462"/>
      <c r="TGV755" s="462"/>
      <c r="TGW755" s="462"/>
      <c r="TGX755" s="462"/>
      <c r="TGY755" s="462"/>
      <c r="TGZ755" s="462"/>
      <c r="THA755" s="462"/>
      <c r="THB755" s="462"/>
      <c r="THC755" s="462"/>
      <c r="THD755" s="462"/>
      <c r="THE755" s="462"/>
      <c r="THF755" s="462"/>
      <c r="THG755" s="462"/>
      <c r="THH755" s="462"/>
      <c r="THI755" s="462"/>
      <c r="THJ755" s="462"/>
      <c r="THK755" s="462"/>
      <c r="THL755" s="462"/>
      <c r="THM755" s="462"/>
      <c r="THN755" s="462"/>
      <c r="THO755" s="462"/>
      <c r="THP755" s="462"/>
      <c r="THQ755" s="462"/>
      <c r="THR755" s="462"/>
      <c r="THS755" s="462"/>
      <c r="THT755" s="462"/>
      <c r="THU755" s="462"/>
      <c r="THV755" s="462"/>
      <c r="THW755" s="462"/>
      <c r="THX755" s="462"/>
      <c r="THY755" s="462"/>
      <c r="THZ755" s="462"/>
      <c r="TIA755" s="462"/>
      <c r="TIB755" s="462"/>
      <c r="TIC755" s="462"/>
      <c r="TID755" s="462"/>
      <c r="TIE755" s="462"/>
      <c r="TIF755" s="462"/>
      <c r="TIG755" s="462"/>
      <c r="TIH755" s="462"/>
      <c r="TII755" s="462"/>
      <c r="TIJ755" s="462"/>
      <c r="TIK755" s="462"/>
      <c r="TIL755" s="462"/>
      <c r="TIM755" s="462"/>
      <c r="TIN755" s="462"/>
      <c r="TIO755" s="462"/>
      <c r="TIP755" s="462"/>
      <c r="TIQ755" s="462"/>
      <c r="TIR755" s="462"/>
      <c r="TIS755" s="462"/>
      <c r="TIT755" s="462"/>
      <c r="TIU755" s="462"/>
      <c r="TIV755" s="462"/>
      <c r="TIW755" s="462"/>
      <c r="TIX755" s="462"/>
      <c r="TIY755" s="462"/>
      <c r="TIZ755" s="462"/>
      <c r="TJA755" s="462"/>
      <c r="TJB755" s="462"/>
      <c r="TJC755" s="462"/>
      <c r="TJD755" s="462"/>
      <c r="TJE755" s="462"/>
      <c r="TJF755" s="462"/>
      <c r="TJG755" s="462"/>
      <c r="TJH755" s="462"/>
      <c r="TJI755" s="462"/>
      <c r="TJJ755" s="462"/>
      <c r="TJK755" s="462"/>
      <c r="TJL755" s="462"/>
      <c r="TJM755" s="462"/>
      <c r="TJN755" s="462"/>
      <c r="TJO755" s="462"/>
      <c r="TJP755" s="462"/>
      <c r="TJQ755" s="462"/>
      <c r="TJR755" s="462"/>
      <c r="TJS755" s="462"/>
      <c r="TJT755" s="462"/>
      <c r="TJU755" s="462"/>
      <c r="TJV755" s="462"/>
      <c r="TJW755" s="462"/>
      <c r="TJX755" s="462"/>
      <c r="TJY755" s="462"/>
      <c r="TJZ755" s="462"/>
      <c r="TKA755" s="462"/>
      <c r="TKB755" s="462"/>
      <c r="TKC755" s="462"/>
      <c r="TKD755" s="462"/>
      <c r="TKE755" s="462"/>
      <c r="TKF755" s="462"/>
      <c r="TKG755" s="462"/>
      <c r="TKH755" s="462"/>
      <c r="TKI755" s="462"/>
      <c r="TKJ755" s="462"/>
      <c r="TKK755" s="462"/>
      <c r="TKL755" s="462"/>
      <c r="TKM755" s="462"/>
      <c r="TKN755" s="462"/>
      <c r="TKO755" s="462"/>
      <c r="TKP755" s="462"/>
      <c r="TKQ755" s="462"/>
      <c r="TKR755" s="462"/>
      <c r="TKS755" s="462"/>
      <c r="TKT755" s="462"/>
      <c r="TKU755" s="462"/>
      <c r="TKV755" s="462"/>
      <c r="TKW755" s="462"/>
      <c r="TKX755" s="462"/>
      <c r="TKY755" s="462"/>
      <c r="TKZ755" s="462"/>
      <c r="TLA755" s="462"/>
      <c r="TLB755" s="462"/>
      <c r="TLC755" s="462"/>
      <c r="TLD755" s="462"/>
      <c r="TLE755" s="462"/>
      <c r="TLF755" s="462"/>
      <c r="TLG755" s="462"/>
      <c r="TLH755" s="462"/>
      <c r="TLI755" s="462"/>
      <c r="TLJ755" s="462"/>
      <c r="TLK755" s="462"/>
      <c r="TLL755" s="462"/>
      <c r="TLM755" s="462"/>
      <c r="TLN755" s="462"/>
      <c r="TLO755" s="462"/>
      <c r="TLP755" s="462"/>
      <c r="TLQ755" s="462"/>
      <c r="TLR755" s="462"/>
      <c r="TLS755" s="462"/>
      <c r="TLT755" s="462"/>
      <c r="TLU755" s="462"/>
      <c r="TLV755" s="462"/>
      <c r="TLW755" s="462"/>
      <c r="TLX755" s="462"/>
      <c r="TLY755" s="462"/>
      <c r="TLZ755" s="462"/>
      <c r="TMA755" s="462"/>
      <c r="TMB755" s="462"/>
      <c r="TMC755" s="462"/>
      <c r="TMD755" s="462"/>
      <c r="TME755" s="462"/>
      <c r="TMF755" s="462"/>
      <c r="TMG755" s="462"/>
      <c r="TMH755" s="462"/>
      <c r="TMI755" s="462"/>
      <c r="TMJ755" s="462"/>
      <c r="TMK755" s="462"/>
      <c r="TML755" s="462"/>
      <c r="TMM755" s="462"/>
      <c r="TMN755" s="462"/>
      <c r="TMO755" s="462"/>
      <c r="TMP755" s="462"/>
      <c r="TMQ755" s="462"/>
      <c r="TMR755" s="462"/>
      <c r="TMS755" s="462"/>
      <c r="TMT755" s="462"/>
      <c r="TMU755" s="462"/>
      <c r="TMV755" s="462"/>
      <c r="TMW755" s="462"/>
      <c r="TMX755" s="462"/>
      <c r="TMY755" s="462"/>
      <c r="TMZ755" s="462"/>
      <c r="TNA755" s="462"/>
      <c r="TNB755" s="462"/>
      <c r="TNC755" s="462"/>
      <c r="TND755" s="462"/>
      <c r="TNE755" s="462"/>
      <c r="TNF755" s="462"/>
      <c r="TNG755" s="462"/>
      <c r="TNH755" s="462"/>
      <c r="TNI755" s="462"/>
      <c r="TNJ755" s="462"/>
      <c r="TNK755" s="462"/>
      <c r="TNL755" s="462"/>
      <c r="TNM755" s="462"/>
      <c r="TNN755" s="462"/>
      <c r="TNO755" s="462"/>
      <c r="TNP755" s="462"/>
      <c r="TNQ755" s="462"/>
      <c r="TNR755" s="462"/>
      <c r="TNS755" s="462"/>
      <c r="TNT755" s="462"/>
      <c r="TNU755" s="462"/>
      <c r="TNV755" s="462"/>
      <c r="TNW755" s="462"/>
      <c r="TNX755" s="462"/>
      <c r="TNY755" s="462"/>
      <c r="TNZ755" s="462"/>
      <c r="TOA755" s="462"/>
      <c r="TOB755" s="462"/>
      <c r="TOC755" s="462"/>
      <c r="TOD755" s="462"/>
      <c r="TOE755" s="462"/>
      <c r="TOF755" s="462"/>
      <c r="TOG755" s="462"/>
      <c r="TOH755" s="462"/>
      <c r="TOI755" s="462"/>
      <c r="TOJ755" s="462"/>
      <c r="TOK755" s="462"/>
      <c r="TOL755" s="462"/>
      <c r="TOM755" s="462"/>
      <c r="TON755" s="462"/>
      <c r="TOO755" s="462"/>
      <c r="TOP755" s="462"/>
      <c r="TOQ755" s="462"/>
      <c r="TOR755" s="462"/>
      <c r="TOS755" s="462"/>
      <c r="TOT755" s="462"/>
      <c r="TOU755" s="462"/>
      <c r="TOV755" s="462"/>
      <c r="TOW755" s="462"/>
      <c r="TOX755" s="462"/>
      <c r="TOY755" s="462"/>
      <c r="TOZ755" s="462"/>
      <c r="TPA755" s="462"/>
      <c r="TPB755" s="462"/>
      <c r="TPC755" s="462"/>
      <c r="TPD755" s="462"/>
      <c r="TPE755" s="462"/>
      <c r="TPF755" s="462"/>
      <c r="TPG755" s="462"/>
      <c r="TPH755" s="462"/>
      <c r="TPI755" s="462"/>
      <c r="TPJ755" s="462"/>
      <c r="TPK755" s="462"/>
      <c r="TPL755" s="462"/>
      <c r="TPM755" s="462"/>
      <c r="TPN755" s="462"/>
      <c r="TPO755" s="462"/>
      <c r="TPP755" s="462"/>
      <c r="TPQ755" s="462"/>
      <c r="TPR755" s="462"/>
      <c r="TPS755" s="462"/>
      <c r="TPT755" s="462"/>
      <c r="TPU755" s="462"/>
      <c r="TPV755" s="462"/>
      <c r="TPW755" s="462"/>
      <c r="TPX755" s="462"/>
      <c r="TPY755" s="462"/>
      <c r="TPZ755" s="462"/>
      <c r="TQA755" s="462"/>
      <c r="TQB755" s="462"/>
      <c r="TQC755" s="462"/>
      <c r="TQD755" s="462"/>
      <c r="TQE755" s="462"/>
      <c r="TQF755" s="462"/>
      <c r="TQG755" s="462"/>
      <c r="TQH755" s="462"/>
      <c r="TQI755" s="462"/>
      <c r="TQJ755" s="462"/>
      <c r="TQK755" s="462"/>
      <c r="TQL755" s="462"/>
      <c r="TQM755" s="462"/>
      <c r="TQN755" s="462"/>
      <c r="TQO755" s="462"/>
      <c r="TQP755" s="462"/>
      <c r="TQQ755" s="462"/>
      <c r="TQR755" s="462"/>
      <c r="TQS755" s="462"/>
      <c r="TQT755" s="462"/>
      <c r="TQU755" s="462"/>
      <c r="TQV755" s="462"/>
      <c r="TQW755" s="462"/>
      <c r="TQX755" s="462"/>
      <c r="TQY755" s="462"/>
      <c r="TQZ755" s="462"/>
      <c r="TRA755" s="462"/>
      <c r="TRB755" s="462"/>
      <c r="TRC755" s="462"/>
      <c r="TRD755" s="462"/>
      <c r="TRE755" s="462"/>
      <c r="TRF755" s="462"/>
      <c r="TRG755" s="462"/>
      <c r="TRH755" s="462"/>
      <c r="TRI755" s="462"/>
      <c r="TRJ755" s="462"/>
      <c r="TRK755" s="462"/>
      <c r="TRL755" s="462"/>
      <c r="TRM755" s="462"/>
      <c r="TRN755" s="462"/>
      <c r="TRO755" s="462"/>
      <c r="TRP755" s="462"/>
      <c r="TRQ755" s="462"/>
      <c r="TRR755" s="462"/>
      <c r="TRS755" s="462"/>
      <c r="TRT755" s="462"/>
      <c r="TRU755" s="462"/>
      <c r="TRV755" s="462"/>
      <c r="TRW755" s="462"/>
      <c r="TRX755" s="462"/>
      <c r="TRY755" s="462"/>
      <c r="TRZ755" s="462"/>
      <c r="TSA755" s="462"/>
      <c r="TSB755" s="462"/>
      <c r="TSC755" s="462"/>
      <c r="TSD755" s="462"/>
      <c r="TSE755" s="462"/>
      <c r="TSF755" s="462"/>
      <c r="TSG755" s="462"/>
      <c r="TSH755" s="462"/>
      <c r="TSI755" s="462"/>
      <c r="TSJ755" s="462"/>
      <c r="TSK755" s="462"/>
      <c r="TSL755" s="462"/>
      <c r="TSM755" s="462"/>
      <c r="TSN755" s="462"/>
      <c r="TSO755" s="462"/>
      <c r="TSP755" s="462"/>
      <c r="TSQ755" s="462"/>
      <c r="TSR755" s="462"/>
      <c r="TSS755" s="462"/>
      <c r="TST755" s="462"/>
      <c r="TSU755" s="462"/>
      <c r="TSV755" s="462"/>
      <c r="TSW755" s="462"/>
      <c r="TSX755" s="462"/>
      <c r="TSY755" s="462"/>
      <c r="TSZ755" s="462"/>
      <c r="TTA755" s="462"/>
      <c r="TTB755" s="462"/>
      <c r="TTC755" s="462"/>
      <c r="TTD755" s="462"/>
      <c r="TTE755" s="462"/>
      <c r="TTF755" s="462"/>
      <c r="TTG755" s="462"/>
      <c r="TTH755" s="462"/>
      <c r="TTI755" s="462"/>
      <c r="TTJ755" s="462"/>
      <c r="TTK755" s="462"/>
      <c r="TTL755" s="462"/>
      <c r="TTM755" s="462"/>
      <c r="TTN755" s="462"/>
      <c r="TTO755" s="462"/>
      <c r="TTP755" s="462"/>
      <c r="TTQ755" s="462"/>
      <c r="TTR755" s="462"/>
      <c r="TTS755" s="462"/>
      <c r="TTT755" s="462"/>
      <c r="TTU755" s="462"/>
      <c r="TTV755" s="462"/>
      <c r="TTW755" s="462"/>
      <c r="TTX755" s="462"/>
      <c r="TTY755" s="462"/>
      <c r="TTZ755" s="462"/>
      <c r="TUA755" s="462"/>
      <c r="TUB755" s="462"/>
      <c r="TUC755" s="462"/>
      <c r="TUD755" s="462"/>
      <c r="TUE755" s="462"/>
      <c r="TUF755" s="462"/>
      <c r="TUG755" s="462"/>
      <c r="TUH755" s="462"/>
      <c r="TUI755" s="462"/>
      <c r="TUJ755" s="462"/>
      <c r="TUK755" s="462"/>
      <c r="TUL755" s="462"/>
      <c r="TUM755" s="462"/>
      <c r="TUN755" s="462"/>
      <c r="TUO755" s="462"/>
      <c r="TUP755" s="462"/>
      <c r="TUQ755" s="462"/>
      <c r="TUR755" s="462"/>
      <c r="TUS755" s="462"/>
      <c r="TUT755" s="462"/>
      <c r="TUU755" s="462"/>
      <c r="TUV755" s="462"/>
      <c r="TUW755" s="462"/>
      <c r="TUX755" s="462"/>
      <c r="TUY755" s="462"/>
      <c r="TUZ755" s="462"/>
      <c r="TVA755" s="462"/>
      <c r="TVB755" s="462"/>
      <c r="TVC755" s="462"/>
      <c r="TVD755" s="462"/>
      <c r="TVE755" s="462"/>
      <c r="TVF755" s="462"/>
      <c r="TVG755" s="462"/>
      <c r="TVH755" s="462"/>
      <c r="TVI755" s="462"/>
      <c r="TVJ755" s="462"/>
      <c r="TVK755" s="462"/>
      <c r="TVL755" s="462"/>
      <c r="TVM755" s="462"/>
      <c r="TVN755" s="462"/>
      <c r="TVO755" s="462"/>
      <c r="TVP755" s="462"/>
      <c r="TVQ755" s="462"/>
      <c r="TVR755" s="462"/>
      <c r="TVS755" s="462"/>
      <c r="TVT755" s="462"/>
      <c r="TVU755" s="462"/>
      <c r="TVV755" s="462"/>
      <c r="TVW755" s="462"/>
      <c r="TVX755" s="462"/>
      <c r="TVY755" s="462"/>
      <c r="TVZ755" s="462"/>
      <c r="TWA755" s="462"/>
      <c r="TWB755" s="462"/>
      <c r="TWC755" s="462"/>
      <c r="TWD755" s="462"/>
      <c r="TWE755" s="462"/>
      <c r="TWF755" s="462"/>
      <c r="TWG755" s="462"/>
      <c r="TWH755" s="462"/>
      <c r="TWI755" s="462"/>
      <c r="TWJ755" s="462"/>
      <c r="TWK755" s="462"/>
      <c r="TWL755" s="462"/>
      <c r="TWM755" s="462"/>
      <c r="TWN755" s="462"/>
      <c r="TWO755" s="462"/>
      <c r="TWP755" s="462"/>
      <c r="TWQ755" s="462"/>
      <c r="TWR755" s="462"/>
      <c r="TWS755" s="462"/>
      <c r="TWT755" s="462"/>
      <c r="TWU755" s="462"/>
      <c r="TWV755" s="462"/>
      <c r="TWW755" s="462"/>
      <c r="TWX755" s="462"/>
      <c r="TWY755" s="462"/>
      <c r="TWZ755" s="462"/>
      <c r="TXA755" s="462"/>
      <c r="TXB755" s="462"/>
      <c r="TXC755" s="462"/>
      <c r="TXD755" s="462"/>
      <c r="TXE755" s="462"/>
      <c r="TXF755" s="462"/>
      <c r="TXG755" s="462"/>
      <c r="TXH755" s="462"/>
      <c r="TXI755" s="462"/>
      <c r="TXJ755" s="462"/>
      <c r="TXK755" s="462"/>
      <c r="TXL755" s="462"/>
      <c r="TXM755" s="462"/>
      <c r="TXN755" s="462"/>
      <c r="TXO755" s="462"/>
      <c r="TXP755" s="462"/>
      <c r="TXQ755" s="462"/>
      <c r="TXR755" s="462"/>
      <c r="TXS755" s="462"/>
      <c r="TXT755" s="462"/>
      <c r="TXU755" s="462"/>
      <c r="TXV755" s="462"/>
      <c r="TXW755" s="462"/>
      <c r="TXX755" s="462"/>
      <c r="TXY755" s="462"/>
      <c r="TXZ755" s="462"/>
      <c r="TYA755" s="462"/>
      <c r="TYB755" s="462"/>
      <c r="TYC755" s="462"/>
      <c r="TYD755" s="462"/>
      <c r="TYE755" s="462"/>
      <c r="TYF755" s="462"/>
      <c r="TYG755" s="462"/>
      <c r="TYH755" s="462"/>
      <c r="TYI755" s="462"/>
      <c r="TYJ755" s="462"/>
      <c r="TYK755" s="462"/>
      <c r="TYL755" s="462"/>
      <c r="TYM755" s="462"/>
      <c r="TYN755" s="462"/>
      <c r="TYO755" s="462"/>
      <c r="TYP755" s="462"/>
      <c r="TYQ755" s="462"/>
      <c r="TYR755" s="462"/>
      <c r="TYS755" s="462"/>
      <c r="TYT755" s="462"/>
      <c r="TYU755" s="462"/>
      <c r="TYV755" s="462"/>
      <c r="TYW755" s="462"/>
      <c r="TYX755" s="462"/>
      <c r="TYY755" s="462"/>
      <c r="TYZ755" s="462"/>
      <c r="TZA755" s="462"/>
      <c r="TZB755" s="462"/>
      <c r="TZC755" s="462"/>
      <c r="TZD755" s="462"/>
      <c r="TZE755" s="462"/>
      <c r="TZF755" s="462"/>
      <c r="TZG755" s="462"/>
      <c r="TZH755" s="462"/>
      <c r="TZI755" s="462"/>
      <c r="TZJ755" s="462"/>
      <c r="TZK755" s="462"/>
      <c r="TZL755" s="462"/>
      <c r="TZM755" s="462"/>
      <c r="TZN755" s="462"/>
      <c r="TZO755" s="462"/>
      <c r="TZP755" s="462"/>
      <c r="TZQ755" s="462"/>
      <c r="TZR755" s="462"/>
      <c r="TZS755" s="462"/>
      <c r="TZT755" s="462"/>
      <c r="TZU755" s="462"/>
      <c r="TZV755" s="462"/>
      <c r="TZW755" s="462"/>
      <c r="TZX755" s="462"/>
      <c r="TZY755" s="462"/>
      <c r="TZZ755" s="462"/>
      <c r="UAA755" s="462"/>
      <c r="UAB755" s="462"/>
      <c r="UAC755" s="462"/>
      <c r="UAD755" s="462"/>
      <c r="UAE755" s="462"/>
      <c r="UAF755" s="462"/>
      <c r="UAG755" s="462"/>
      <c r="UAH755" s="462"/>
      <c r="UAI755" s="462"/>
      <c r="UAJ755" s="462"/>
      <c r="UAK755" s="462"/>
      <c r="UAL755" s="462"/>
      <c r="UAM755" s="462"/>
      <c r="UAN755" s="462"/>
      <c r="UAO755" s="462"/>
      <c r="UAP755" s="462"/>
      <c r="UAQ755" s="462"/>
      <c r="UAR755" s="462"/>
      <c r="UAS755" s="462"/>
      <c r="UAT755" s="462"/>
      <c r="UAU755" s="462"/>
      <c r="UAV755" s="462"/>
      <c r="UAW755" s="462"/>
      <c r="UAX755" s="462"/>
      <c r="UAY755" s="462"/>
      <c r="UAZ755" s="462"/>
      <c r="UBA755" s="462"/>
      <c r="UBB755" s="462"/>
      <c r="UBC755" s="462"/>
      <c r="UBD755" s="462"/>
      <c r="UBE755" s="462"/>
      <c r="UBF755" s="462"/>
      <c r="UBG755" s="462"/>
      <c r="UBH755" s="462"/>
      <c r="UBI755" s="462"/>
      <c r="UBJ755" s="462"/>
      <c r="UBK755" s="462"/>
      <c r="UBL755" s="462"/>
      <c r="UBM755" s="462"/>
      <c r="UBN755" s="462"/>
      <c r="UBO755" s="462"/>
      <c r="UBP755" s="462"/>
      <c r="UBQ755" s="462"/>
      <c r="UBR755" s="462"/>
      <c r="UBS755" s="462"/>
      <c r="UBT755" s="462"/>
      <c r="UBU755" s="462"/>
      <c r="UBV755" s="462"/>
      <c r="UBW755" s="462"/>
      <c r="UBX755" s="462"/>
      <c r="UBY755" s="462"/>
      <c r="UBZ755" s="462"/>
      <c r="UCA755" s="462"/>
      <c r="UCB755" s="462"/>
      <c r="UCC755" s="462"/>
      <c r="UCD755" s="462"/>
      <c r="UCE755" s="462"/>
      <c r="UCF755" s="462"/>
      <c r="UCG755" s="462"/>
      <c r="UCH755" s="462"/>
      <c r="UCI755" s="462"/>
      <c r="UCJ755" s="462"/>
      <c r="UCK755" s="462"/>
      <c r="UCL755" s="462"/>
      <c r="UCM755" s="462"/>
      <c r="UCN755" s="462"/>
      <c r="UCO755" s="462"/>
      <c r="UCP755" s="462"/>
      <c r="UCQ755" s="462"/>
      <c r="UCR755" s="462"/>
      <c r="UCS755" s="462"/>
      <c r="UCT755" s="462"/>
      <c r="UCU755" s="462"/>
      <c r="UCV755" s="462"/>
      <c r="UCW755" s="462"/>
      <c r="UCX755" s="462"/>
      <c r="UCY755" s="462"/>
      <c r="UCZ755" s="462"/>
      <c r="UDA755" s="462"/>
      <c r="UDB755" s="462"/>
      <c r="UDC755" s="462"/>
      <c r="UDD755" s="462"/>
      <c r="UDE755" s="462"/>
      <c r="UDF755" s="462"/>
      <c r="UDG755" s="462"/>
      <c r="UDH755" s="462"/>
      <c r="UDI755" s="462"/>
      <c r="UDJ755" s="462"/>
      <c r="UDK755" s="462"/>
      <c r="UDL755" s="462"/>
      <c r="UDM755" s="462"/>
      <c r="UDN755" s="462"/>
      <c r="UDO755" s="462"/>
      <c r="UDP755" s="462"/>
      <c r="UDQ755" s="462"/>
      <c r="UDR755" s="462"/>
      <c r="UDS755" s="462"/>
      <c r="UDT755" s="462"/>
      <c r="UDU755" s="462"/>
      <c r="UDV755" s="462"/>
      <c r="UDW755" s="462"/>
      <c r="UDX755" s="462"/>
      <c r="UDY755" s="462"/>
      <c r="UDZ755" s="462"/>
      <c r="UEA755" s="462"/>
      <c r="UEB755" s="462"/>
      <c r="UEC755" s="462"/>
      <c r="UED755" s="462"/>
      <c r="UEE755" s="462"/>
      <c r="UEF755" s="462"/>
      <c r="UEG755" s="462"/>
      <c r="UEH755" s="462"/>
      <c r="UEI755" s="462"/>
      <c r="UEJ755" s="462"/>
      <c r="UEK755" s="462"/>
      <c r="UEL755" s="462"/>
      <c r="UEM755" s="462"/>
      <c r="UEN755" s="462"/>
      <c r="UEO755" s="462"/>
      <c r="UEP755" s="462"/>
      <c r="UEQ755" s="462"/>
      <c r="UER755" s="462"/>
      <c r="UES755" s="462"/>
      <c r="UET755" s="462"/>
      <c r="UEU755" s="462"/>
      <c r="UEV755" s="462"/>
      <c r="UEW755" s="462"/>
      <c r="UEX755" s="462"/>
      <c r="UEY755" s="462"/>
      <c r="UEZ755" s="462"/>
      <c r="UFA755" s="462"/>
      <c r="UFB755" s="462"/>
      <c r="UFC755" s="462"/>
      <c r="UFD755" s="462"/>
      <c r="UFE755" s="462"/>
      <c r="UFF755" s="462"/>
      <c r="UFG755" s="462"/>
      <c r="UFH755" s="462"/>
      <c r="UFI755" s="462"/>
      <c r="UFJ755" s="462"/>
      <c r="UFK755" s="462"/>
      <c r="UFL755" s="462"/>
      <c r="UFM755" s="462"/>
      <c r="UFN755" s="462"/>
      <c r="UFO755" s="462"/>
      <c r="UFP755" s="462"/>
      <c r="UFQ755" s="462"/>
      <c r="UFR755" s="462"/>
      <c r="UFS755" s="462"/>
      <c r="UFT755" s="462"/>
      <c r="UFU755" s="462"/>
      <c r="UFV755" s="462"/>
      <c r="UFW755" s="462"/>
      <c r="UFX755" s="462"/>
      <c r="UFY755" s="462"/>
      <c r="UFZ755" s="462"/>
      <c r="UGA755" s="462"/>
      <c r="UGB755" s="462"/>
      <c r="UGC755" s="462"/>
      <c r="UGD755" s="462"/>
      <c r="UGE755" s="462"/>
      <c r="UGF755" s="462"/>
      <c r="UGG755" s="462"/>
      <c r="UGH755" s="462"/>
      <c r="UGI755" s="462"/>
      <c r="UGJ755" s="462"/>
      <c r="UGK755" s="462"/>
      <c r="UGL755" s="462"/>
      <c r="UGM755" s="462"/>
      <c r="UGN755" s="462"/>
      <c r="UGO755" s="462"/>
      <c r="UGP755" s="462"/>
      <c r="UGQ755" s="462"/>
      <c r="UGR755" s="462"/>
      <c r="UGS755" s="462"/>
      <c r="UGT755" s="462"/>
      <c r="UGU755" s="462"/>
      <c r="UGV755" s="462"/>
      <c r="UGW755" s="462"/>
      <c r="UGX755" s="462"/>
      <c r="UGY755" s="462"/>
      <c r="UGZ755" s="462"/>
      <c r="UHA755" s="462"/>
      <c r="UHB755" s="462"/>
      <c r="UHC755" s="462"/>
      <c r="UHD755" s="462"/>
      <c r="UHE755" s="462"/>
      <c r="UHF755" s="462"/>
      <c r="UHG755" s="462"/>
      <c r="UHH755" s="462"/>
      <c r="UHI755" s="462"/>
      <c r="UHJ755" s="462"/>
      <c r="UHK755" s="462"/>
      <c r="UHL755" s="462"/>
      <c r="UHM755" s="462"/>
      <c r="UHN755" s="462"/>
      <c r="UHO755" s="462"/>
      <c r="UHP755" s="462"/>
      <c r="UHQ755" s="462"/>
      <c r="UHR755" s="462"/>
      <c r="UHS755" s="462"/>
      <c r="UHT755" s="462"/>
      <c r="UHU755" s="462"/>
      <c r="UHV755" s="462"/>
      <c r="UHW755" s="462"/>
      <c r="UHX755" s="462"/>
      <c r="UHY755" s="462"/>
      <c r="UHZ755" s="462"/>
      <c r="UIA755" s="462"/>
      <c r="UIB755" s="462"/>
      <c r="UIC755" s="462"/>
      <c r="UID755" s="462"/>
      <c r="UIE755" s="462"/>
      <c r="UIF755" s="462"/>
      <c r="UIG755" s="462"/>
      <c r="UIH755" s="462"/>
      <c r="UII755" s="462"/>
      <c r="UIJ755" s="462"/>
      <c r="UIK755" s="462"/>
      <c r="UIL755" s="462"/>
      <c r="UIM755" s="462"/>
      <c r="UIN755" s="462"/>
      <c r="UIO755" s="462"/>
      <c r="UIP755" s="462"/>
      <c r="UIQ755" s="462"/>
      <c r="UIR755" s="462"/>
      <c r="UIS755" s="462"/>
      <c r="UIT755" s="462"/>
      <c r="UIU755" s="462"/>
      <c r="UIV755" s="462"/>
      <c r="UIW755" s="462"/>
      <c r="UIX755" s="462"/>
      <c r="UIY755" s="462"/>
      <c r="UIZ755" s="462"/>
      <c r="UJA755" s="462"/>
      <c r="UJB755" s="462"/>
      <c r="UJC755" s="462"/>
      <c r="UJD755" s="462"/>
      <c r="UJE755" s="462"/>
      <c r="UJF755" s="462"/>
      <c r="UJG755" s="462"/>
      <c r="UJH755" s="462"/>
      <c r="UJI755" s="462"/>
      <c r="UJJ755" s="462"/>
      <c r="UJK755" s="462"/>
      <c r="UJL755" s="462"/>
      <c r="UJM755" s="462"/>
      <c r="UJN755" s="462"/>
      <c r="UJO755" s="462"/>
      <c r="UJP755" s="462"/>
      <c r="UJQ755" s="462"/>
      <c r="UJR755" s="462"/>
      <c r="UJS755" s="462"/>
      <c r="UJT755" s="462"/>
      <c r="UJU755" s="462"/>
      <c r="UJV755" s="462"/>
      <c r="UJW755" s="462"/>
      <c r="UJX755" s="462"/>
      <c r="UJY755" s="462"/>
      <c r="UJZ755" s="462"/>
      <c r="UKA755" s="462"/>
      <c r="UKB755" s="462"/>
      <c r="UKC755" s="462"/>
      <c r="UKD755" s="462"/>
      <c r="UKE755" s="462"/>
      <c r="UKF755" s="462"/>
      <c r="UKG755" s="462"/>
      <c r="UKH755" s="462"/>
      <c r="UKI755" s="462"/>
      <c r="UKJ755" s="462"/>
      <c r="UKK755" s="462"/>
      <c r="UKL755" s="462"/>
      <c r="UKM755" s="462"/>
      <c r="UKN755" s="462"/>
      <c r="UKO755" s="462"/>
      <c r="UKP755" s="462"/>
      <c r="UKQ755" s="462"/>
      <c r="UKR755" s="462"/>
      <c r="UKS755" s="462"/>
      <c r="UKT755" s="462"/>
      <c r="UKU755" s="462"/>
      <c r="UKV755" s="462"/>
      <c r="UKW755" s="462"/>
      <c r="UKX755" s="462"/>
      <c r="UKY755" s="462"/>
      <c r="UKZ755" s="462"/>
      <c r="ULA755" s="462"/>
      <c r="ULB755" s="462"/>
      <c r="ULC755" s="462"/>
      <c r="ULD755" s="462"/>
      <c r="ULE755" s="462"/>
      <c r="ULF755" s="462"/>
      <c r="ULG755" s="462"/>
      <c r="ULH755" s="462"/>
      <c r="ULI755" s="462"/>
      <c r="ULJ755" s="462"/>
      <c r="ULK755" s="462"/>
      <c r="ULL755" s="462"/>
      <c r="ULM755" s="462"/>
      <c r="ULN755" s="462"/>
      <c r="ULO755" s="462"/>
      <c r="ULP755" s="462"/>
      <c r="ULQ755" s="462"/>
      <c r="ULR755" s="462"/>
      <c r="ULS755" s="462"/>
      <c r="ULT755" s="462"/>
      <c r="ULU755" s="462"/>
      <c r="ULV755" s="462"/>
      <c r="ULW755" s="462"/>
      <c r="ULX755" s="462"/>
      <c r="ULY755" s="462"/>
      <c r="ULZ755" s="462"/>
      <c r="UMA755" s="462"/>
      <c r="UMB755" s="462"/>
      <c r="UMC755" s="462"/>
      <c r="UMD755" s="462"/>
      <c r="UME755" s="462"/>
      <c r="UMF755" s="462"/>
      <c r="UMG755" s="462"/>
      <c r="UMH755" s="462"/>
      <c r="UMI755" s="462"/>
      <c r="UMJ755" s="462"/>
      <c r="UMK755" s="462"/>
      <c r="UML755" s="462"/>
      <c r="UMM755" s="462"/>
      <c r="UMN755" s="462"/>
      <c r="UMO755" s="462"/>
      <c r="UMP755" s="462"/>
      <c r="UMQ755" s="462"/>
      <c r="UMR755" s="462"/>
      <c r="UMS755" s="462"/>
      <c r="UMT755" s="462"/>
      <c r="UMU755" s="462"/>
      <c r="UMV755" s="462"/>
      <c r="UMW755" s="462"/>
      <c r="UMX755" s="462"/>
      <c r="UMY755" s="462"/>
      <c r="UMZ755" s="462"/>
      <c r="UNA755" s="462"/>
      <c r="UNB755" s="462"/>
      <c r="UNC755" s="462"/>
      <c r="UND755" s="462"/>
      <c r="UNE755" s="462"/>
      <c r="UNF755" s="462"/>
      <c r="UNG755" s="462"/>
      <c r="UNH755" s="462"/>
      <c r="UNI755" s="462"/>
      <c r="UNJ755" s="462"/>
      <c r="UNK755" s="462"/>
      <c r="UNL755" s="462"/>
      <c r="UNM755" s="462"/>
      <c r="UNN755" s="462"/>
      <c r="UNO755" s="462"/>
      <c r="UNP755" s="462"/>
      <c r="UNQ755" s="462"/>
      <c r="UNR755" s="462"/>
      <c r="UNS755" s="462"/>
      <c r="UNT755" s="462"/>
      <c r="UNU755" s="462"/>
      <c r="UNV755" s="462"/>
      <c r="UNW755" s="462"/>
      <c r="UNX755" s="462"/>
      <c r="UNY755" s="462"/>
      <c r="UNZ755" s="462"/>
      <c r="UOA755" s="462"/>
      <c r="UOB755" s="462"/>
      <c r="UOC755" s="462"/>
      <c r="UOD755" s="462"/>
      <c r="UOE755" s="462"/>
      <c r="UOF755" s="462"/>
      <c r="UOG755" s="462"/>
      <c r="UOH755" s="462"/>
      <c r="UOI755" s="462"/>
      <c r="UOJ755" s="462"/>
      <c r="UOK755" s="462"/>
      <c r="UOL755" s="462"/>
      <c r="UOM755" s="462"/>
      <c r="UON755" s="462"/>
      <c r="UOO755" s="462"/>
      <c r="UOP755" s="462"/>
      <c r="UOQ755" s="462"/>
      <c r="UOR755" s="462"/>
      <c r="UOS755" s="462"/>
      <c r="UOT755" s="462"/>
      <c r="UOU755" s="462"/>
      <c r="UOV755" s="462"/>
      <c r="UOW755" s="462"/>
      <c r="UOX755" s="462"/>
      <c r="UOY755" s="462"/>
      <c r="UOZ755" s="462"/>
      <c r="UPA755" s="462"/>
      <c r="UPB755" s="462"/>
      <c r="UPC755" s="462"/>
      <c r="UPD755" s="462"/>
      <c r="UPE755" s="462"/>
      <c r="UPF755" s="462"/>
      <c r="UPG755" s="462"/>
      <c r="UPH755" s="462"/>
      <c r="UPI755" s="462"/>
      <c r="UPJ755" s="462"/>
      <c r="UPK755" s="462"/>
      <c r="UPL755" s="462"/>
      <c r="UPM755" s="462"/>
      <c r="UPN755" s="462"/>
      <c r="UPO755" s="462"/>
      <c r="UPP755" s="462"/>
      <c r="UPQ755" s="462"/>
      <c r="UPR755" s="462"/>
      <c r="UPS755" s="462"/>
      <c r="UPT755" s="462"/>
      <c r="UPU755" s="462"/>
      <c r="UPV755" s="462"/>
      <c r="UPW755" s="462"/>
      <c r="UPX755" s="462"/>
      <c r="UPY755" s="462"/>
      <c r="UPZ755" s="462"/>
      <c r="UQA755" s="462"/>
      <c r="UQB755" s="462"/>
      <c r="UQC755" s="462"/>
      <c r="UQD755" s="462"/>
      <c r="UQE755" s="462"/>
      <c r="UQF755" s="462"/>
      <c r="UQG755" s="462"/>
      <c r="UQH755" s="462"/>
      <c r="UQI755" s="462"/>
      <c r="UQJ755" s="462"/>
      <c r="UQK755" s="462"/>
      <c r="UQL755" s="462"/>
      <c r="UQM755" s="462"/>
      <c r="UQN755" s="462"/>
      <c r="UQO755" s="462"/>
      <c r="UQP755" s="462"/>
      <c r="UQQ755" s="462"/>
      <c r="UQR755" s="462"/>
      <c r="UQS755" s="462"/>
      <c r="UQT755" s="462"/>
      <c r="UQU755" s="462"/>
      <c r="UQV755" s="462"/>
      <c r="UQW755" s="462"/>
      <c r="UQX755" s="462"/>
      <c r="UQY755" s="462"/>
      <c r="UQZ755" s="462"/>
      <c r="URA755" s="462"/>
      <c r="URB755" s="462"/>
      <c r="URC755" s="462"/>
      <c r="URD755" s="462"/>
      <c r="URE755" s="462"/>
      <c r="URF755" s="462"/>
      <c r="URG755" s="462"/>
      <c r="URH755" s="462"/>
      <c r="URI755" s="462"/>
      <c r="URJ755" s="462"/>
      <c r="URK755" s="462"/>
      <c r="URL755" s="462"/>
      <c r="URM755" s="462"/>
      <c r="URN755" s="462"/>
      <c r="URO755" s="462"/>
      <c r="URP755" s="462"/>
      <c r="URQ755" s="462"/>
      <c r="URR755" s="462"/>
      <c r="URS755" s="462"/>
      <c r="URT755" s="462"/>
      <c r="URU755" s="462"/>
      <c r="URV755" s="462"/>
      <c r="URW755" s="462"/>
      <c r="URX755" s="462"/>
      <c r="URY755" s="462"/>
      <c r="URZ755" s="462"/>
      <c r="USA755" s="462"/>
      <c r="USB755" s="462"/>
      <c r="USC755" s="462"/>
      <c r="USD755" s="462"/>
      <c r="USE755" s="462"/>
      <c r="USF755" s="462"/>
      <c r="USG755" s="462"/>
      <c r="USH755" s="462"/>
      <c r="USI755" s="462"/>
      <c r="USJ755" s="462"/>
      <c r="USK755" s="462"/>
      <c r="USL755" s="462"/>
      <c r="USM755" s="462"/>
      <c r="USN755" s="462"/>
      <c r="USO755" s="462"/>
      <c r="USP755" s="462"/>
      <c r="USQ755" s="462"/>
      <c r="USR755" s="462"/>
      <c r="USS755" s="462"/>
      <c r="UST755" s="462"/>
      <c r="USU755" s="462"/>
      <c r="USV755" s="462"/>
      <c r="USW755" s="462"/>
      <c r="USX755" s="462"/>
      <c r="USY755" s="462"/>
      <c r="USZ755" s="462"/>
      <c r="UTA755" s="462"/>
      <c r="UTB755" s="462"/>
      <c r="UTC755" s="462"/>
      <c r="UTD755" s="462"/>
      <c r="UTE755" s="462"/>
      <c r="UTF755" s="462"/>
      <c r="UTG755" s="462"/>
      <c r="UTH755" s="462"/>
      <c r="UTI755" s="462"/>
      <c r="UTJ755" s="462"/>
      <c r="UTK755" s="462"/>
      <c r="UTL755" s="462"/>
      <c r="UTM755" s="462"/>
      <c r="UTN755" s="462"/>
      <c r="UTO755" s="462"/>
      <c r="UTP755" s="462"/>
      <c r="UTQ755" s="462"/>
      <c r="UTR755" s="462"/>
      <c r="UTS755" s="462"/>
      <c r="UTT755" s="462"/>
      <c r="UTU755" s="462"/>
      <c r="UTV755" s="462"/>
      <c r="UTW755" s="462"/>
      <c r="UTX755" s="462"/>
      <c r="UTY755" s="462"/>
      <c r="UTZ755" s="462"/>
      <c r="UUA755" s="462"/>
      <c r="UUB755" s="462"/>
      <c r="UUC755" s="462"/>
      <c r="UUD755" s="462"/>
      <c r="UUE755" s="462"/>
      <c r="UUF755" s="462"/>
      <c r="UUG755" s="462"/>
      <c r="UUH755" s="462"/>
      <c r="UUI755" s="462"/>
      <c r="UUJ755" s="462"/>
      <c r="UUK755" s="462"/>
      <c r="UUL755" s="462"/>
      <c r="UUM755" s="462"/>
      <c r="UUN755" s="462"/>
      <c r="UUO755" s="462"/>
      <c r="UUP755" s="462"/>
      <c r="UUQ755" s="462"/>
      <c r="UUR755" s="462"/>
      <c r="UUS755" s="462"/>
      <c r="UUT755" s="462"/>
      <c r="UUU755" s="462"/>
      <c r="UUV755" s="462"/>
      <c r="UUW755" s="462"/>
      <c r="UUX755" s="462"/>
      <c r="UUY755" s="462"/>
      <c r="UUZ755" s="462"/>
      <c r="UVA755" s="462"/>
      <c r="UVB755" s="462"/>
      <c r="UVC755" s="462"/>
      <c r="UVD755" s="462"/>
      <c r="UVE755" s="462"/>
      <c r="UVF755" s="462"/>
      <c r="UVG755" s="462"/>
      <c r="UVH755" s="462"/>
      <c r="UVI755" s="462"/>
      <c r="UVJ755" s="462"/>
      <c r="UVK755" s="462"/>
      <c r="UVL755" s="462"/>
      <c r="UVM755" s="462"/>
      <c r="UVN755" s="462"/>
      <c r="UVO755" s="462"/>
      <c r="UVP755" s="462"/>
      <c r="UVQ755" s="462"/>
      <c r="UVR755" s="462"/>
      <c r="UVS755" s="462"/>
      <c r="UVT755" s="462"/>
      <c r="UVU755" s="462"/>
      <c r="UVV755" s="462"/>
      <c r="UVW755" s="462"/>
      <c r="UVX755" s="462"/>
      <c r="UVY755" s="462"/>
      <c r="UVZ755" s="462"/>
      <c r="UWA755" s="462"/>
      <c r="UWB755" s="462"/>
      <c r="UWC755" s="462"/>
      <c r="UWD755" s="462"/>
      <c r="UWE755" s="462"/>
      <c r="UWF755" s="462"/>
      <c r="UWG755" s="462"/>
      <c r="UWH755" s="462"/>
      <c r="UWI755" s="462"/>
      <c r="UWJ755" s="462"/>
      <c r="UWK755" s="462"/>
      <c r="UWL755" s="462"/>
      <c r="UWM755" s="462"/>
      <c r="UWN755" s="462"/>
      <c r="UWO755" s="462"/>
      <c r="UWP755" s="462"/>
      <c r="UWQ755" s="462"/>
      <c r="UWR755" s="462"/>
      <c r="UWS755" s="462"/>
      <c r="UWT755" s="462"/>
      <c r="UWU755" s="462"/>
      <c r="UWV755" s="462"/>
      <c r="UWW755" s="462"/>
      <c r="UWX755" s="462"/>
      <c r="UWY755" s="462"/>
      <c r="UWZ755" s="462"/>
      <c r="UXA755" s="462"/>
      <c r="UXB755" s="462"/>
      <c r="UXC755" s="462"/>
      <c r="UXD755" s="462"/>
      <c r="UXE755" s="462"/>
      <c r="UXF755" s="462"/>
      <c r="UXG755" s="462"/>
      <c r="UXH755" s="462"/>
      <c r="UXI755" s="462"/>
      <c r="UXJ755" s="462"/>
      <c r="UXK755" s="462"/>
      <c r="UXL755" s="462"/>
      <c r="UXM755" s="462"/>
      <c r="UXN755" s="462"/>
      <c r="UXO755" s="462"/>
      <c r="UXP755" s="462"/>
      <c r="UXQ755" s="462"/>
      <c r="UXR755" s="462"/>
      <c r="UXS755" s="462"/>
      <c r="UXT755" s="462"/>
      <c r="UXU755" s="462"/>
      <c r="UXV755" s="462"/>
      <c r="UXW755" s="462"/>
      <c r="UXX755" s="462"/>
      <c r="UXY755" s="462"/>
      <c r="UXZ755" s="462"/>
      <c r="UYA755" s="462"/>
      <c r="UYB755" s="462"/>
      <c r="UYC755" s="462"/>
      <c r="UYD755" s="462"/>
      <c r="UYE755" s="462"/>
      <c r="UYF755" s="462"/>
      <c r="UYG755" s="462"/>
      <c r="UYH755" s="462"/>
      <c r="UYI755" s="462"/>
      <c r="UYJ755" s="462"/>
      <c r="UYK755" s="462"/>
      <c r="UYL755" s="462"/>
      <c r="UYM755" s="462"/>
      <c r="UYN755" s="462"/>
      <c r="UYO755" s="462"/>
      <c r="UYP755" s="462"/>
      <c r="UYQ755" s="462"/>
      <c r="UYR755" s="462"/>
      <c r="UYS755" s="462"/>
      <c r="UYT755" s="462"/>
      <c r="UYU755" s="462"/>
      <c r="UYV755" s="462"/>
      <c r="UYW755" s="462"/>
      <c r="UYX755" s="462"/>
      <c r="UYY755" s="462"/>
      <c r="UYZ755" s="462"/>
      <c r="UZA755" s="462"/>
      <c r="UZB755" s="462"/>
      <c r="UZC755" s="462"/>
      <c r="UZD755" s="462"/>
      <c r="UZE755" s="462"/>
      <c r="UZF755" s="462"/>
      <c r="UZG755" s="462"/>
      <c r="UZH755" s="462"/>
      <c r="UZI755" s="462"/>
      <c r="UZJ755" s="462"/>
      <c r="UZK755" s="462"/>
      <c r="UZL755" s="462"/>
      <c r="UZM755" s="462"/>
      <c r="UZN755" s="462"/>
      <c r="UZO755" s="462"/>
      <c r="UZP755" s="462"/>
      <c r="UZQ755" s="462"/>
      <c r="UZR755" s="462"/>
      <c r="UZS755" s="462"/>
      <c r="UZT755" s="462"/>
      <c r="UZU755" s="462"/>
      <c r="UZV755" s="462"/>
      <c r="UZW755" s="462"/>
      <c r="UZX755" s="462"/>
      <c r="UZY755" s="462"/>
      <c r="UZZ755" s="462"/>
      <c r="VAA755" s="462"/>
      <c r="VAB755" s="462"/>
      <c r="VAC755" s="462"/>
      <c r="VAD755" s="462"/>
      <c r="VAE755" s="462"/>
      <c r="VAF755" s="462"/>
      <c r="VAG755" s="462"/>
      <c r="VAH755" s="462"/>
      <c r="VAI755" s="462"/>
      <c r="VAJ755" s="462"/>
      <c r="VAK755" s="462"/>
      <c r="VAL755" s="462"/>
      <c r="VAM755" s="462"/>
      <c r="VAN755" s="462"/>
      <c r="VAO755" s="462"/>
      <c r="VAP755" s="462"/>
      <c r="VAQ755" s="462"/>
      <c r="VAR755" s="462"/>
      <c r="VAS755" s="462"/>
      <c r="VAT755" s="462"/>
      <c r="VAU755" s="462"/>
      <c r="VAV755" s="462"/>
      <c r="VAW755" s="462"/>
      <c r="VAX755" s="462"/>
      <c r="VAY755" s="462"/>
      <c r="VAZ755" s="462"/>
      <c r="VBA755" s="462"/>
      <c r="VBB755" s="462"/>
      <c r="VBC755" s="462"/>
      <c r="VBD755" s="462"/>
      <c r="VBE755" s="462"/>
      <c r="VBF755" s="462"/>
      <c r="VBG755" s="462"/>
      <c r="VBH755" s="462"/>
      <c r="VBI755" s="462"/>
      <c r="VBJ755" s="462"/>
      <c r="VBK755" s="462"/>
      <c r="VBL755" s="462"/>
      <c r="VBM755" s="462"/>
      <c r="VBN755" s="462"/>
      <c r="VBO755" s="462"/>
      <c r="VBP755" s="462"/>
      <c r="VBQ755" s="462"/>
      <c r="VBR755" s="462"/>
      <c r="VBS755" s="462"/>
      <c r="VBT755" s="462"/>
      <c r="VBU755" s="462"/>
      <c r="VBV755" s="462"/>
      <c r="VBW755" s="462"/>
      <c r="VBX755" s="462"/>
      <c r="VBY755" s="462"/>
      <c r="VBZ755" s="462"/>
      <c r="VCA755" s="462"/>
      <c r="VCB755" s="462"/>
      <c r="VCC755" s="462"/>
      <c r="VCD755" s="462"/>
      <c r="VCE755" s="462"/>
      <c r="VCF755" s="462"/>
      <c r="VCG755" s="462"/>
      <c r="VCH755" s="462"/>
      <c r="VCI755" s="462"/>
      <c r="VCJ755" s="462"/>
      <c r="VCK755" s="462"/>
      <c r="VCL755" s="462"/>
      <c r="VCM755" s="462"/>
      <c r="VCN755" s="462"/>
      <c r="VCO755" s="462"/>
      <c r="VCP755" s="462"/>
      <c r="VCQ755" s="462"/>
      <c r="VCR755" s="462"/>
      <c r="VCS755" s="462"/>
      <c r="VCT755" s="462"/>
      <c r="VCU755" s="462"/>
      <c r="VCV755" s="462"/>
      <c r="VCW755" s="462"/>
      <c r="VCX755" s="462"/>
      <c r="VCY755" s="462"/>
      <c r="VCZ755" s="462"/>
      <c r="VDA755" s="462"/>
      <c r="VDB755" s="462"/>
      <c r="VDC755" s="462"/>
      <c r="VDD755" s="462"/>
      <c r="VDE755" s="462"/>
      <c r="VDF755" s="462"/>
      <c r="VDG755" s="462"/>
      <c r="VDH755" s="462"/>
      <c r="VDI755" s="462"/>
      <c r="VDJ755" s="462"/>
      <c r="VDK755" s="462"/>
      <c r="VDL755" s="462"/>
      <c r="VDM755" s="462"/>
      <c r="VDN755" s="462"/>
      <c r="VDO755" s="462"/>
      <c r="VDP755" s="462"/>
      <c r="VDQ755" s="462"/>
      <c r="VDR755" s="462"/>
      <c r="VDS755" s="462"/>
      <c r="VDT755" s="462"/>
      <c r="VDU755" s="462"/>
      <c r="VDV755" s="462"/>
      <c r="VDW755" s="462"/>
      <c r="VDX755" s="462"/>
      <c r="VDY755" s="462"/>
      <c r="VDZ755" s="462"/>
      <c r="VEA755" s="462"/>
      <c r="VEB755" s="462"/>
      <c r="VEC755" s="462"/>
      <c r="VED755" s="462"/>
      <c r="VEE755" s="462"/>
      <c r="VEF755" s="462"/>
      <c r="VEG755" s="462"/>
      <c r="VEH755" s="462"/>
      <c r="VEI755" s="462"/>
      <c r="VEJ755" s="462"/>
      <c r="VEK755" s="462"/>
      <c r="VEL755" s="462"/>
      <c r="VEM755" s="462"/>
      <c r="VEN755" s="462"/>
      <c r="VEO755" s="462"/>
      <c r="VEP755" s="462"/>
      <c r="VEQ755" s="462"/>
      <c r="VER755" s="462"/>
      <c r="VES755" s="462"/>
      <c r="VET755" s="462"/>
      <c r="VEU755" s="462"/>
      <c r="VEV755" s="462"/>
      <c r="VEW755" s="462"/>
      <c r="VEX755" s="462"/>
      <c r="VEY755" s="462"/>
      <c r="VEZ755" s="462"/>
      <c r="VFA755" s="462"/>
      <c r="VFB755" s="462"/>
      <c r="VFC755" s="462"/>
      <c r="VFD755" s="462"/>
      <c r="VFE755" s="462"/>
      <c r="VFF755" s="462"/>
      <c r="VFG755" s="462"/>
      <c r="VFH755" s="462"/>
      <c r="VFI755" s="462"/>
      <c r="VFJ755" s="462"/>
      <c r="VFK755" s="462"/>
      <c r="VFL755" s="462"/>
      <c r="VFM755" s="462"/>
      <c r="VFN755" s="462"/>
      <c r="VFO755" s="462"/>
      <c r="VFP755" s="462"/>
      <c r="VFQ755" s="462"/>
      <c r="VFR755" s="462"/>
      <c r="VFS755" s="462"/>
      <c r="VFT755" s="462"/>
      <c r="VFU755" s="462"/>
      <c r="VFV755" s="462"/>
      <c r="VFW755" s="462"/>
      <c r="VFX755" s="462"/>
      <c r="VFY755" s="462"/>
      <c r="VFZ755" s="462"/>
      <c r="VGA755" s="462"/>
      <c r="VGB755" s="462"/>
      <c r="VGC755" s="462"/>
      <c r="VGD755" s="462"/>
      <c r="VGE755" s="462"/>
      <c r="VGF755" s="462"/>
      <c r="VGG755" s="462"/>
      <c r="VGH755" s="462"/>
      <c r="VGI755" s="462"/>
      <c r="VGJ755" s="462"/>
      <c r="VGK755" s="462"/>
      <c r="VGL755" s="462"/>
      <c r="VGM755" s="462"/>
      <c r="VGN755" s="462"/>
      <c r="VGO755" s="462"/>
      <c r="VGP755" s="462"/>
      <c r="VGQ755" s="462"/>
      <c r="VGR755" s="462"/>
      <c r="VGS755" s="462"/>
      <c r="VGT755" s="462"/>
      <c r="VGU755" s="462"/>
      <c r="VGV755" s="462"/>
      <c r="VGW755" s="462"/>
      <c r="VGX755" s="462"/>
      <c r="VGY755" s="462"/>
      <c r="VGZ755" s="462"/>
      <c r="VHA755" s="462"/>
      <c r="VHB755" s="462"/>
      <c r="VHC755" s="462"/>
      <c r="VHD755" s="462"/>
      <c r="VHE755" s="462"/>
      <c r="VHF755" s="462"/>
      <c r="VHG755" s="462"/>
      <c r="VHH755" s="462"/>
      <c r="VHI755" s="462"/>
      <c r="VHJ755" s="462"/>
      <c r="VHK755" s="462"/>
      <c r="VHL755" s="462"/>
      <c r="VHM755" s="462"/>
      <c r="VHN755" s="462"/>
      <c r="VHO755" s="462"/>
      <c r="VHP755" s="462"/>
      <c r="VHQ755" s="462"/>
      <c r="VHR755" s="462"/>
      <c r="VHS755" s="462"/>
      <c r="VHT755" s="462"/>
      <c r="VHU755" s="462"/>
      <c r="VHV755" s="462"/>
      <c r="VHW755" s="462"/>
      <c r="VHX755" s="462"/>
      <c r="VHY755" s="462"/>
      <c r="VHZ755" s="462"/>
      <c r="VIA755" s="462"/>
      <c r="VIB755" s="462"/>
      <c r="VIC755" s="462"/>
      <c r="VID755" s="462"/>
      <c r="VIE755" s="462"/>
      <c r="VIF755" s="462"/>
      <c r="VIG755" s="462"/>
      <c r="VIH755" s="462"/>
      <c r="VII755" s="462"/>
      <c r="VIJ755" s="462"/>
      <c r="VIK755" s="462"/>
      <c r="VIL755" s="462"/>
      <c r="VIM755" s="462"/>
      <c r="VIN755" s="462"/>
      <c r="VIO755" s="462"/>
      <c r="VIP755" s="462"/>
      <c r="VIQ755" s="462"/>
      <c r="VIR755" s="462"/>
      <c r="VIS755" s="462"/>
      <c r="VIT755" s="462"/>
      <c r="VIU755" s="462"/>
      <c r="VIV755" s="462"/>
      <c r="VIW755" s="462"/>
      <c r="VIX755" s="462"/>
      <c r="VIY755" s="462"/>
      <c r="VIZ755" s="462"/>
      <c r="VJA755" s="462"/>
      <c r="VJB755" s="462"/>
      <c r="VJC755" s="462"/>
      <c r="VJD755" s="462"/>
      <c r="VJE755" s="462"/>
      <c r="VJF755" s="462"/>
      <c r="VJG755" s="462"/>
      <c r="VJH755" s="462"/>
      <c r="VJI755" s="462"/>
      <c r="VJJ755" s="462"/>
      <c r="VJK755" s="462"/>
      <c r="VJL755" s="462"/>
      <c r="VJM755" s="462"/>
      <c r="VJN755" s="462"/>
      <c r="VJO755" s="462"/>
      <c r="VJP755" s="462"/>
      <c r="VJQ755" s="462"/>
      <c r="VJR755" s="462"/>
      <c r="VJS755" s="462"/>
      <c r="VJT755" s="462"/>
      <c r="VJU755" s="462"/>
      <c r="VJV755" s="462"/>
      <c r="VJW755" s="462"/>
      <c r="VJX755" s="462"/>
      <c r="VJY755" s="462"/>
      <c r="VJZ755" s="462"/>
      <c r="VKA755" s="462"/>
      <c r="VKB755" s="462"/>
      <c r="VKC755" s="462"/>
      <c r="VKD755" s="462"/>
      <c r="VKE755" s="462"/>
      <c r="VKF755" s="462"/>
      <c r="VKG755" s="462"/>
      <c r="VKH755" s="462"/>
      <c r="VKI755" s="462"/>
      <c r="VKJ755" s="462"/>
      <c r="VKK755" s="462"/>
      <c r="VKL755" s="462"/>
      <c r="VKM755" s="462"/>
      <c r="VKN755" s="462"/>
      <c r="VKO755" s="462"/>
      <c r="VKP755" s="462"/>
      <c r="VKQ755" s="462"/>
      <c r="VKR755" s="462"/>
      <c r="VKS755" s="462"/>
      <c r="VKT755" s="462"/>
      <c r="VKU755" s="462"/>
      <c r="VKV755" s="462"/>
      <c r="VKW755" s="462"/>
      <c r="VKX755" s="462"/>
      <c r="VKY755" s="462"/>
      <c r="VKZ755" s="462"/>
      <c r="VLA755" s="462"/>
      <c r="VLB755" s="462"/>
      <c r="VLC755" s="462"/>
      <c r="VLD755" s="462"/>
      <c r="VLE755" s="462"/>
      <c r="VLF755" s="462"/>
      <c r="VLG755" s="462"/>
      <c r="VLH755" s="462"/>
      <c r="VLI755" s="462"/>
      <c r="VLJ755" s="462"/>
      <c r="VLK755" s="462"/>
      <c r="VLL755" s="462"/>
      <c r="VLM755" s="462"/>
      <c r="VLN755" s="462"/>
      <c r="VLO755" s="462"/>
      <c r="VLP755" s="462"/>
      <c r="VLQ755" s="462"/>
      <c r="VLR755" s="462"/>
      <c r="VLS755" s="462"/>
      <c r="VLT755" s="462"/>
      <c r="VLU755" s="462"/>
      <c r="VLV755" s="462"/>
      <c r="VLW755" s="462"/>
      <c r="VLX755" s="462"/>
      <c r="VLY755" s="462"/>
      <c r="VLZ755" s="462"/>
      <c r="VMA755" s="462"/>
      <c r="VMB755" s="462"/>
      <c r="VMC755" s="462"/>
      <c r="VMD755" s="462"/>
      <c r="VME755" s="462"/>
      <c r="VMF755" s="462"/>
      <c r="VMG755" s="462"/>
      <c r="VMH755" s="462"/>
      <c r="VMI755" s="462"/>
      <c r="VMJ755" s="462"/>
      <c r="VMK755" s="462"/>
      <c r="VML755" s="462"/>
      <c r="VMM755" s="462"/>
      <c r="VMN755" s="462"/>
      <c r="VMO755" s="462"/>
      <c r="VMP755" s="462"/>
      <c r="VMQ755" s="462"/>
      <c r="VMR755" s="462"/>
      <c r="VMS755" s="462"/>
      <c r="VMT755" s="462"/>
      <c r="VMU755" s="462"/>
      <c r="VMV755" s="462"/>
      <c r="VMW755" s="462"/>
      <c r="VMX755" s="462"/>
      <c r="VMY755" s="462"/>
      <c r="VMZ755" s="462"/>
      <c r="VNA755" s="462"/>
      <c r="VNB755" s="462"/>
      <c r="VNC755" s="462"/>
      <c r="VND755" s="462"/>
      <c r="VNE755" s="462"/>
      <c r="VNF755" s="462"/>
      <c r="VNG755" s="462"/>
      <c r="VNH755" s="462"/>
      <c r="VNI755" s="462"/>
      <c r="VNJ755" s="462"/>
      <c r="VNK755" s="462"/>
      <c r="VNL755" s="462"/>
      <c r="VNM755" s="462"/>
      <c r="VNN755" s="462"/>
      <c r="VNO755" s="462"/>
      <c r="VNP755" s="462"/>
      <c r="VNQ755" s="462"/>
      <c r="VNR755" s="462"/>
      <c r="VNS755" s="462"/>
      <c r="VNT755" s="462"/>
      <c r="VNU755" s="462"/>
      <c r="VNV755" s="462"/>
      <c r="VNW755" s="462"/>
      <c r="VNX755" s="462"/>
      <c r="VNY755" s="462"/>
      <c r="VNZ755" s="462"/>
      <c r="VOA755" s="462"/>
      <c r="VOB755" s="462"/>
      <c r="VOC755" s="462"/>
      <c r="VOD755" s="462"/>
      <c r="VOE755" s="462"/>
      <c r="VOF755" s="462"/>
      <c r="VOG755" s="462"/>
      <c r="VOH755" s="462"/>
      <c r="VOI755" s="462"/>
      <c r="VOJ755" s="462"/>
      <c r="VOK755" s="462"/>
      <c r="VOL755" s="462"/>
      <c r="VOM755" s="462"/>
      <c r="VON755" s="462"/>
      <c r="VOO755" s="462"/>
      <c r="VOP755" s="462"/>
      <c r="VOQ755" s="462"/>
      <c r="VOR755" s="462"/>
      <c r="VOS755" s="462"/>
      <c r="VOT755" s="462"/>
      <c r="VOU755" s="462"/>
      <c r="VOV755" s="462"/>
      <c r="VOW755" s="462"/>
      <c r="VOX755" s="462"/>
      <c r="VOY755" s="462"/>
      <c r="VOZ755" s="462"/>
      <c r="VPA755" s="462"/>
      <c r="VPB755" s="462"/>
      <c r="VPC755" s="462"/>
      <c r="VPD755" s="462"/>
      <c r="VPE755" s="462"/>
      <c r="VPF755" s="462"/>
      <c r="VPG755" s="462"/>
      <c r="VPH755" s="462"/>
      <c r="VPI755" s="462"/>
      <c r="VPJ755" s="462"/>
      <c r="VPK755" s="462"/>
      <c r="VPL755" s="462"/>
      <c r="VPM755" s="462"/>
      <c r="VPN755" s="462"/>
      <c r="VPO755" s="462"/>
      <c r="VPP755" s="462"/>
      <c r="VPQ755" s="462"/>
      <c r="VPR755" s="462"/>
      <c r="VPS755" s="462"/>
      <c r="VPT755" s="462"/>
      <c r="VPU755" s="462"/>
      <c r="VPV755" s="462"/>
      <c r="VPW755" s="462"/>
      <c r="VPX755" s="462"/>
      <c r="VPY755" s="462"/>
      <c r="VPZ755" s="462"/>
      <c r="VQA755" s="462"/>
      <c r="VQB755" s="462"/>
      <c r="VQC755" s="462"/>
      <c r="VQD755" s="462"/>
      <c r="VQE755" s="462"/>
      <c r="VQF755" s="462"/>
      <c r="VQG755" s="462"/>
      <c r="VQH755" s="462"/>
      <c r="VQI755" s="462"/>
      <c r="VQJ755" s="462"/>
      <c r="VQK755" s="462"/>
      <c r="VQL755" s="462"/>
      <c r="VQM755" s="462"/>
      <c r="VQN755" s="462"/>
      <c r="VQO755" s="462"/>
      <c r="VQP755" s="462"/>
      <c r="VQQ755" s="462"/>
      <c r="VQR755" s="462"/>
      <c r="VQS755" s="462"/>
      <c r="VQT755" s="462"/>
      <c r="VQU755" s="462"/>
      <c r="VQV755" s="462"/>
      <c r="VQW755" s="462"/>
      <c r="VQX755" s="462"/>
      <c r="VQY755" s="462"/>
      <c r="VQZ755" s="462"/>
      <c r="VRA755" s="462"/>
      <c r="VRB755" s="462"/>
      <c r="VRC755" s="462"/>
      <c r="VRD755" s="462"/>
      <c r="VRE755" s="462"/>
      <c r="VRF755" s="462"/>
      <c r="VRG755" s="462"/>
      <c r="VRH755" s="462"/>
      <c r="VRI755" s="462"/>
      <c r="VRJ755" s="462"/>
      <c r="VRK755" s="462"/>
      <c r="VRL755" s="462"/>
      <c r="VRM755" s="462"/>
      <c r="VRN755" s="462"/>
      <c r="VRO755" s="462"/>
      <c r="VRP755" s="462"/>
      <c r="VRQ755" s="462"/>
      <c r="VRR755" s="462"/>
      <c r="VRS755" s="462"/>
      <c r="VRT755" s="462"/>
      <c r="VRU755" s="462"/>
      <c r="VRV755" s="462"/>
      <c r="VRW755" s="462"/>
      <c r="VRX755" s="462"/>
      <c r="VRY755" s="462"/>
      <c r="VRZ755" s="462"/>
      <c r="VSA755" s="462"/>
      <c r="VSB755" s="462"/>
      <c r="VSC755" s="462"/>
      <c r="VSD755" s="462"/>
      <c r="VSE755" s="462"/>
      <c r="VSF755" s="462"/>
      <c r="VSG755" s="462"/>
      <c r="VSH755" s="462"/>
      <c r="VSI755" s="462"/>
      <c r="VSJ755" s="462"/>
      <c r="VSK755" s="462"/>
      <c r="VSL755" s="462"/>
      <c r="VSM755" s="462"/>
      <c r="VSN755" s="462"/>
      <c r="VSO755" s="462"/>
      <c r="VSP755" s="462"/>
      <c r="VSQ755" s="462"/>
      <c r="VSR755" s="462"/>
      <c r="VSS755" s="462"/>
      <c r="VST755" s="462"/>
      <c r="VSU755" s="462"/>
      <c r="VSV755" s="462"/>
      <c r="VSW755" s="462"/>
      <c r="VSX755" s="462"/>
      <c r="VSY755" s="462"/>
      <c r="VSZ755" s="462"/>
      <c r="VTA755" s="462"/>
      <c r="VTB755" s="462"/>
      <c r="VTC755" s="462"/>
      <c r="VTD755" s="462"/>
      <c r="VTE755" s="462"/>
      <c r="VTF755" s="462"/>
      <c r="VTG755" s="462"/>
      <c r="VTH755" s="462"/>
      <c r="VTI755" s="462"/>
      <c r="VTJ755" s="462"/>
      <c r="VTK755" s="462"/>
      <c r="VTL755" s="462"/>
      <c r="VTM755" s="462"/>
      <c r="VTN755" s="462"/>
      <c r="VTO755" s="462"/>
      <c r="VTP755" s="462"/>
      <c r="VTQ755" s="462"/>
      <c r="VTR755" s="462"/>
      <c r="VTS755" s="462"/>
      <c r="VTT755" s="462"/>
      <c r="VTU755" s="462"/>
      <c r="VTV755" s="462"/>
      <c r="VTW755" s="462"/>
      <c r="VTX755" s="462"/>
      <c r="VTY755" s="462"/>
      <c r="VTZ755" s="462"/>
      <c r="VUA755" s="462"/>
      <c r="VUB755" s="462"/>
      <c r="VUC755" s="462"/>
      <c r="VUD755" s="462"/>
      <c r="VUE755" s="462"/>
      <c r="VUF755" s="462"/>
      <c r="VUG755" s="462"/>
      <c r="VUH755" s="462"/>
      <c r="VUI755" s="462"/>
      <c r="VUJ755" s="462"/>
      <c r="VUK755" s="462"/>
      <c r="VUL755" s="462"/>
      <c r="VUM755" s="462"/>
      <c r="VUN755" s="462"/>
      <c r="VUO755" s="462"/>
      <c r="VUP755" s="462"/>
      <c r="VUQ755" s="462"/>
      <c r="VUR755" s="462"/>
      <c r="VUS755" s="462"/>
      <c r="VUT755" s="462"/>
      <c r="VUU755" s="462"/>
      <c r="VUV755" s="462"/>
      <c r="VUW755" s="462"/>
      <c r="VUX755" s="462"/>
      <c r="VUY755" s="462"/>
      <c r="VUZ755" s="462"/>
      <c r="VVA755" s="462"/>
      <c r="VVB755" s="462"/>
      <c r="VVC755" s="462"/>
      <c r="VVD755" s="462"/>
      <c r="VVE755" s="462"/>
      <c r="VVF755" s="462"/>
      <c r="VVG755" s="462"/>
      <c r="VVH755" s="462"/>
      <c r="VVI755" s="462"/>
      <c r="VVJ755" s="462"/>
      <c r="VVK755" s="462"/>
      <c r="VVL755" s="462"/>
      <c r="VVM755" s="462"/>
      <c r="VVN755" s="462"/>
      <c r="VVO755" s="462"/>
      <c r="VVP755" s="462"/>
      <c r="VVQ755" s="462"/>
      <c r="VVR755" s="462"/>
      <c r="VVS755" s="462"/>
      <c r="VVT755" s="462"/>
      <c r="VVU755" s="462"/>
      <c r="VVV755" s="462"/>
      <c r="VVW755" s="462"/>
      <c r="VVX755" s="462"/>
      <c r="VVY755" s="462"/>
      <c r="VVZ755" s="462"/>
      <c r="VWA755" s="462"/>
      <c r="VWB755" s="462"/>
      <c r="VWC755" s="462"/>
      <c r="VWD755" s="462"/>
      <c r="VWE755" s="462"/>
      <c r="VWF755" s="462"/>
      <c r="VWG755" s="462"/>
      <c r="VWH755" s="462"/>
      <c r="VWI755" s="462"/>
      <c r="VWJ755" s="462"/>
      <c r="VWK755" s="462"/>
      <c r="VWL755" s="462"/>
      <c r="VWM755" s="462"/>
      <c r="VWN755" s="462"/>
      <c r="VWO755" s="462"/>
      <c r="VWP755" s="462"/>
      <c r="VWQ755" s="462"/>
      <c r="VWR755" s="462"/>
      <c r="VWS755" s="462"/>
      <c r="VWT755" s="462"/>
      <c r="VWU755" s="462"/>
      <c r="VWV755" s="462"/>
      <c r="VWW755" s="462"/>
      <c r="VWX755" s="462"/>
      <c r="VWY755" s="462"/>
      <c r="VWZ755" s="462"/>
      <c r="VXA755" s="462"/>
      <c r="VXB755" s="462"/>
      <c r="VXC755" s="462"/>
      <c r="VXD755" s="462"/>
      <c r="VXE755" s="462"/>
      <c r="VXF755" s="462"/>
      <c r="VXG755" s="462"/>
      <c r="VXH755" s="462"/>
      <c r="VXI755" s="462"/>
      <c r="VXJ755" s="462"/>
      <c r="VXK755" s="462"/>
      <c r="VXL755" s="462"/>
      <c r="VXM755" s="462"/>
      <c r="VXN755" s="462"/>
      <c r="VXO755" s="462"/>
      <c r="VXP755" s="462"/>
      <c r="VXQ755" s="462"/>
      <c r="VXR755" s="462"/>
      <c r="VXS755" s="462"/>
      <c r="VXT755" s="462"/>
      <c r="VXU755" s="462"/>
      <c r="VXV755" s="462"/>
      <c r="VXW755" s="462"/>
      <c r="VXX755" s="462"/>
      <c r="VXY755" s="462"/>
      <c r="VXZ755" s="462"/>
      <c r="VYA755" s="462"/>
      <c r="VYB755" s="462"/>
      <c r="VYC755" s="462"/>
      <c r="VYD755" s="462"/>
      <c r="VYE755" s="462"/>
      <c r="VYF755" s="462"/>
      <c r="VYG755" s="462"/>
      <c r="VYH755" s="462"/>
      <c r="VYI755" s="462"/>
      <c r="VYJ755" s="462"/>
      <c r="VYK755" s="462"/>
      <c r="VYL755" s="462"/>
      <c r="VYM755" s="462"/>
      <c r="VYN755" s="462"/>
      <c r="VYO755" s="462"/>
      <c r="VYP755" s="462"/>
      <c r="VYQ755" s="462"/>
      <c r="VYR755" s="462"/>
      <c r="VYS755" s="462"/>
      <c r="VYT755" s="462"/>
      <c r="VYU755" s="462"/>
      <c r="VYV755" s="462"/>
      <c r="VYW755" s="462"/>
      <c r="VYX755" s="462"/>
      <c r="VYY755" s="462"/>
      <c r="VYZ755" s="462"/>
      <c r="VZA755" s="462"/>
      <c r="VZB755" s="462"/>
      <c r="VZC755" s="462"/>
      <c r="VZD755" s="462"/>
      <c r="VZE755" s="462"/>
      <c r="VZF755" s="462"/>
      <c r="VZG755" s="462"/>
      <c r="VZH755" s="462"/>
      <c r="VZI755" s="462"/>
      <c r="VZJ755" s="462"/>
      <c r="VZK755" s="462"/>
      <c r="VZL755" s="462"/>
      <c r="VZM755" s="462"/>
      <c r="VZN755" s="462"/>
      <c r="VZO755" s="462"/>
      <c r="VZP755" s="462"/>
      <c r="VZQ755" s="462"/>
      <c r="VZR755" s="462"/>
      <c r="VZS755" s="462"/>
      <c r="VZT755" s="462"/>
      <c r="VZU755" s="462"/>
      <c r="VZV755" s="462"/>
      <c r="VZW755" s="462"/>
      <c r="VZX755" s="462"/>
      <c r="VZY755" s="462"/>
      <c r="VZZ755" s="462"/>
      <c r="WAA755" s="462"/>
      <c r="WAB755" s="462"/>
      <c r="WAC755" s="462"/>
      <c r="WAD755" s="462"/>
      <c r="WAE755" s="462"/>
      <c r="WAF755" s="462"/>
      <c r="WAG755" s="462"/>
      <c r="WAH755" s="462"/>
      <c r="WAI755" s="462"/>
      <c r="WAJ755" s="462"/>
      <c r="WAK755" s="462"/>
      <c r="WAL755" s="462"/>
      <c r="WAM755" s="462"/>
      <c r="WAN755" s="462"/>
      <c r="WAO755" s="462"/>
      <c r="WAP755" s="462"/>
      <c r="WAQ755" s="462"/>
      <c r="WAR755" s="462"/>
      <c r="WAS755" s="462"/>
      <c r="WAT755" s="462"/>
      <c r="WAU755" s="462"/>
      <c r="WAV755" s="462"/>
      <c r="WAW755" s="462"/>
      <c r="WAX755" s="462"/>
      <c r="WAY755" s="462"/>
      <c r="WAZ755" s="462"/>
      <c r="WBA755" s="462"/>
      <c r="WBB755" s="462"/>
      <c r="WBC755" s="462"/>
      <c r="WBD755" s="462"/>
      <c r="WBE755" s="462"/>
      <c r="WBF755" s="462"/>
      <c r="WBG755" s="462"/>
      <c r="WBH755" s="462"/>
      <c r="WBI755" s="462"/>
      <c r="WBJ755" s="462"/>
      <c r="WBK755" s="462"/>
      <c r="WBL755" s="462"/>
      <c r="WBM755" s="462"/>
      <c r="WBN755" s="462"/>
      <c r="WBO755" s="462"/>
      <c r="WBP755" s="462"/>
      <c r="WBQ755" s="462"/>
      <c r="WBR755" s="462"/>
      <c r="WBS755" s="462"/>
      <c r="WBT755" s="462"/>
      <c r="WBU755" s="462"/>
      <c r="WBV755" s="462"/>
      <c r="WBW755" s="462"/>
      <c r="WBX755" s="462"/>
      <c r="WBY755" s="462"/>
      <c r="WBZ755" s="462"/>
      <c r="WCA755" s="462"/>
      <c r="WCB755" s="462"/>
      <c r="WCC755" s="462"/>
      <c r="WCD755" s="462"/>
      <c r="WCE755" s="462"/>
      <c r="WCF755" s="462"/>
      <c r="WCG755" s="462"/>
      <c r="WCH755" s="462"/>
      <c r="WCI755" s="462"/>
      <c r="WCJ755" s="462"/>
      <c r="WCK755" s="462"/>
      <c r="WCL755" s="462"/>
      <c r="WCM755" s="462"/>
      <c r="WCN755" s="462"/>
      <c r="WCO755" s="462"/>
      <c r="WCP755" s="462"/>
      <c r="WCQ755" s="462"/>
      <c r="WCR755" s="462"/>
      <c r="WCS755" s="462"/>
      <c r="WCT755" s="462"/>
      <c r="WCU755" s="462"/>
      <c r="WCV755" s="462"/>
      <c r="WCW755" s="462"/>
      <c r="WCX755" s="462"/>
      <c r="WCY755" s="462"/>
      <c r="WCZ755" s="462"/>
      <c r="WDA755" s="462"/>
      <c r="WDB755" s="462"/>
      <c r="WDC755" s="462"/>
      <c r="WDD755" s="462"/>
      <c r="WDE755" s="462"/>
      <c r="WDF755" s="462"/>
      <c r="WDG755" s="462"/>
      <c r="WDH755" s="462"/>
      <c r="WDI755" s="462"/>
      <c r="WDJ755" s="462"/>
      <c r="WDK755" s="462"/>
      <c r="WDL755" s="462"/>
      <c r="WDM755" s="462"/>
      <c r="WDN755" s="462"/>
      <c r="WDO755" s="462"/>
      <c r="WDP755" s="462"/>
      <c r="WDQ755" s="462"/>
      <c r="WDR755" s="462"/>
      <c r="WDS755" s="462"/>
      <c r="WDT755" s="462"/>
      <c r="WDU755" s="462"/>
      <c r="WDV755" s="462"/>
      <c r="WDW755" s="462"/>
      <c r="WDX755" s="462"/>
      <c r="WDY755" s="462"/>
      <c r="WDZ755" s="462"/>
      <c r="WEA755" s="462"/>
      <c r="WEB755" s="462"/>
      <c r="WEC755" s="462"/>
      <c r="WED755" s="462"/>
      <c r="WEE755" s="462"/>
      <c r="WEF755" s="462"/>
      <c r="WEG755" s="462"/>
      <c r="WEH755" s="462"/>
      <c r="WEI755" s="462"/>
      <c r="WEJ755" s="462"/>
      <c r="WEK755" s="462"/>
      <c r="WEL755" s="462"/>
      <c r="WEM755" s="462"/>
      <c r="WEN755" s="462"/>
      <c r="WEO755" s="462"/>
      <c r="WEP755" s="462"/>
      <c r="WEQ755" s="462"/>
      <c r="WER755" s="462"/>
      <c r="WES755" s="462"/>
      <c r="WET755" s="462"/>
      <c r="WEU755" s="462"/>
      <c r="WEV755" s="462"/>
      <c r="WEW755" s="462"/>
      <c r="WEX755" s="462"/>
      <c r="WEY755" s="462"/>
      <c r="WEZ755" s="462"/>
      <c r="WFA755" s="462"/>
      <c r="WFB755" s="462"/>
      <c r="WFC755" s="462"/>
      <c r="WFD755" s="462"/>
      <c r="WFE755" s="462"/>
      <c r="WFF755" s="462"/>
      <c r="WFG755" s="462"/>
      <c r="WFH755" s="462"/>
      <c r="WFI755" s="462"/>
      <c r="WFJ755" s="462"/>
      <c r="WFK755" s="462"/>
      <c r="WFL755" s="462"/>
      <c r="WFM755" s="462"/>
      <c r="WFN755" s="462"/>
      <c r="WFO755" s="462"/>
      <c r="WFP755" s="462"/>
      <c r="WFQ755" s="462"/>
      <c r="WFR755" s="462"/>
      <c r="WFS755" s="462"/>
      <c r="WFT755" s="462"/>
      <c r="WFU755" s="462"/>
      <c r="WFV755" s="462"/>
      <c r="WFW755" s="462"/>
      <c r="WFX755" s="462"/>
      <c r="WFY755" s="462"/>
      <c r="WFZ755" s="462"/>
      <c r="WGA755" s="462"/>
      <c r="WGB755" s="462"/>
      <c r="WGC755" s="462"/>
      <c r="WGD755" s="462"/>
      <c r="WGE755" s="462"/>
      <c r="WGF755" s="462"/>
      <c r="WGG755" s="462"/>
      <c r="WGH755" s="462"/>
      <c r="WGI755" s="462"/>
      <c r="WGJ755" s="462"/>
      <c r="WGK755" s="462"/>
      <c r="WGL755" s="462"/>
      <c r="WGM755" s="462"/>
      <c r="WGN755" s="462"/>
      <c r="WGO755" s="462"/>
      <c r="WGP755" s="462"/>
      <c r="WGQ755" s="462"/>
      <c r="WGR755" s="462"/>
      <c r="WGS755" s="462"/>
      <c r="WGT755" s="462"/>
      <c r="WGU755" s="462"/>
      <c r="WGV755" s="462"/>
      <c r="WGW755" s="462"/>
      <c r="WGX755" s="462"/>
      <c r="WGY755" s="462"/>
      <c r="WGZ755" s="462"/>
      <c r="WHA755" s="462"/>
      <c r="WHB755" s="462"/>
      <c r="WHC755" s="462"/>
      <c r="WHD755" s="462"/>
      <c r="WHE755" s="462"/>
      <c r="WHF755" s="462"/>
      <c r="WHG755" s="462"/>
      <c r="WHH755" s="462"/>
      <c r="WHI755" s="462"/>
      <c r="WHJ755" s="462"/>
      <c r="WHK755" s="462"/>
      <c r="WHL755" s="462"/>
      <c r="WHM755" s="462"/>
      <c r="WHN755" s="462"/>
      <c r="WHO755" s="462"/>
      <c r="WHP755" s="462"/>
      <c r="WHQ755" s="462"/>
      <c r="WHR755" s="462"/>
      <c r="WHS755" s="462"/>
      <c r="WHT755" s="462"/>
      <c r="WHU755" s="462"/>
      <c r="WHV755" s="462"/>
      <c r="WHW755" s="462"/>
      <c r="WHX755" s="462"/>
      <c r="WHY755" s="462"/>
      <c r="WHZ755" s="462"/>
      <c r="WIA755" s="462"/>
      <c r="WIB755" s="462"/>
      <c r="WIC755" s="462"/>
      <c r="WID755" s="462"/>
      <c r="WIE755" s="462"/>
      <c r="WIF755" s="462"/>
      <c r="WIG755" s="462"/>
      <c r="WIH755" s="462"/>
      <c r="WII755" s="462"/>
      <c r="WIJ755" s="462"/>
      <c r="WIK755" s="462"/>
      <c r="WIL755" s="462"/>
      <c r="WIM755" s="462"/>
      <c r="WIN755" s="462"/>
      <c r="WIO755" s="462"/>
      <c r="WIP755" s="462"/>
      <c r="WIQ755" s="462"/>
      <c r="WIR755" s="462"/>
      <c r="WIS755" s="462"/>
      <c r="WIT755" s="462"/>
      <c r="WIU755" s="462"/>
      <c r="WIV755" s="462"/>
      <c r="WIW755" s="462"/>
      <c r="WIX755" s="462"/>
      <c r="WIY755" s="462"/>
      <c r="WIZ755" s="462"/>
      <c r="WJA755" s="462"/>
      <c r="WJB755" s="462"/>
      <c r="WJC755" s="462"/>
      <c r="WJD755" s="462"/>
      <c r="WJE755" s="462"/>
      <c r="WJF755" s="462"/>
      <c r="WJG755" s="462"/>
      <c r="WJH755" s="462"/>
      <c r="WJI755" s="462"/>
      <c r="WJJ755" s="462"/>
      <c r="WJK755" s="462"/>
      <c r="WJL755" s="462"/>
      <c r="WJM755" s="462"/>
      <c r="WJN755" s="462"/>
      <c r="WJO755" s="462"/>
      <c r="WJP755" s="462"/>
      <c r="WJQ755" s="462"/>
      <c r="WJR755" s="462"/>
      <c r="WJS755" s="462"/>
      <c r="WJT755" s="462"/>
      <c r="WJU755" s="462"/>
      <c r="WJV755" s="462"/>
      <c r="WJW755" s="462"/>
      <c r="WJX755" s="462"/>
      <c r="WJY755" s="462"/>
      <c r="WJZ755" s="462"/>
      <c r="WKA755" s="462"/>
      <c r="WKB755" s="462"/>
      <c r="WKC755" s="462"/>
      <c r="WKD755" s="462"/>
      <c r="WKE755" s="462"/>
      <c r="WKF755" s="462"/>
      <c r="WKG755" s="462"/>
      <c r="WKH755" s="462"/>
      <c r="WKI755" s="462"/>
      <c r="WKJ755" s="462"/>
      <c r="WKK755" s="462"/>
      <c r="WKL755" s="462"/>
      <c r="WKM755" s="462"/>
      <c r="WKN755" s="462"/>
      <c r="WKO755" s="462"/>
      <c r="WKP755" s="462"/>
      <c r="WKQ755" s="462"/>
      <c r="WKR755" s="462"/>
      <c r="WKS755" s="462"/>
      <c r="WKT755" s="462"/>
      <c r="WKU755" s="462"/>
      <c r="WKV755" s="462"/>
      <c r="WKW755" s="462"/>
      <c r="WKX755" s="462"/>
      <c r="WKY755" s="462"/>
      <c r="WKZ755" s="462"/>
      <c r="WLA755" s="462"/>
      <c r="WLB755" s="462"/>
      <c r="WLC755" s="462"/>
      <c r="WLD755" s="462"/>
      <c r="WLE755" s="462"/>
      <c r="WLF755" s="462"/>
      <c r="WLG755" s="462"/>
      <c r="WLH755" s="462"/>
      <c r="WLI755" s="462"/>
      <c r="WLJ755" s="462"/>
      <c r="WLK755" s="462"/>
      <c r="WLL755" s="462"/>
      <c r="WLM755" s="462"/>
      <c r="WLN755" s="462"/>
      <c r="WLO755" s="462"/>
      <c r="WLP755" s="462"/>
      <c r="WLQ755" s="462"/>
      <c r="WLR755" s="462"/>
      <c r="WLS755" s="462"/>
      <c r="WLT755" s="462"/>
      <c r="WLU755" s="462"/>
      <c r="WLV755" s="462"/>
      <c r="WLW755" s="462"/>
      <c r="WLX755" s="462"/>
      <c r="WLY755" s="462"/>
      <c r="WLZ755" s="462"/>
      <c r="WMA755" s="462"/>
      <c r="WMB755" s="462"/>
      <c r="WMC755" s="462"/>
      <c r="WMD755" s="462"/>
      <c r="WME755" s="462"/>
      <c r="WMF755" s="462"/>
      <c r="WMG755" s="462"/>
      <c r="WMH755" s="462"/>
      <c r="WMI755" s="462"/>
      <c r="WMJ755" s="462"/>
      <c r="WMK755" s="462"/>
      <c r="WML755" s="462"/>
      <c r="WMM755" s="462"/>
      <c r="WMN755" s="462"/>
      <c r="WMO755" s="462"/>
      <c r="WMP755" s="462"/>
      <c r="WMQ755" s="462"/>
      <c r="WMR755" s="462"/>
      <c r="WMS755" s="462"/>
      <c r="WMT755" s="462"/>
      <c r="WMU755" s="462"/>
      <c r="WMV755" s="462"/>
      <c r="WMW755" s="462"/>
      <c r="WMX755" s="462"/>
      <c r="WMY755" s="462"/>
      <c r="WMZ755" s="462"/>
      <c r="WNA755" s="462"/>
      <c r="WNB755" s="462"/>
      <c r="WNC755" s="462"/>
      <c r="WND755" s="462"/>
      <c r="WNE755" s="462"/>
      <c r="WNF755" s="462"/>
      <c r="WNG755" s="462"/>
      <c r="WNH755" s="462"/>
      <c r="WNI755" s="462"/>
      <c r="WNJ755" s="462"/>
      <c r="WNK755" s="462"/>
      <c r="WNL755" s="462"/>
      <c r="WNM755" s="462"/>
      <c r="WNN755" s="462"/>
      <c r="WNO755" s="462"/>
      <c r="WNP755" s="462"/>
      <c r="WNQ755" s="462"/>
      <c r="WNR755" s="462"/>
      <c r="WNS755" s="462"/>
      <c r="WNT755" s="462"/>
      <c r="WNU755" s="462"/>
      <c r="WNV755" s="462"/>
      <c r="WNW755" s="462"/>
      <c r="WNX755" s="462"/>
      <c r="WNY755" s="462"/>
      <c r="WNZ755" s="462"/>
      <c r="WOA755" s="462"/>
      <c r="WOB755" s="462"/>
      <c r="WOC755" s="462"/>
      <c r="WOD755" s="462"/>
      <c r="WOE755" s="462"/>
      <c r="WOF755" s="462"/>
      <c r="WOG755" s="462"/>
      <c r="WOH755" s="462"/>
      <c r="WOI755" s="462"/>
      <c r="WOJ755" s="462"/>
      <c r="WOK755" s="462"/>
      <c r="WOL755" s="462"/>
      <c r="WOM755" s="462"/>
      <c r="WON755" s="462"/>
      <c r="WOO755" s="462"/>
      <c r="WOP755" s="462"/>
      <c r="WOQ755" s="462"/>
      <c r="WOR755" s="462"/>
      <c r="WOS755" s="462"/>
      <c r="WOT755" s="462"/>
      <c r="WOU755" s="462"/>
      <c r="WOV755" s="462"/>
      <c r="WOW755" s="462"/>
      <c r="WOX755" s="462"/>
      <c r="WOY755" s="462"/>
      <c r="WOZ755" s="462"/>
      <c r="WPA755" s="462"/>
      <c r="WPB755" s="462"/>
      <c r="WPC755" s="462"/>
      <c r="WPD755" s="462"/>
      <c r="WPE755" s="462"/>
      <c r="WPF755" s="462"/>
      <c r="WPG755" s="462"/>
      <c r="WPH755" s="462"/>
      <c r="WPI755" s="462"/>
      <c r="WPJ755" s="462"/>
      <c r="WPK755" s="462"/>
      <c r="WPL755" s="462"/>
      <c r="WPM755" s="462"/>
      <c r="WPN755" s="462"/>
      <c r="WPO755" s="462"/>
      <c r="WPP755" s="462"/>
      <c r="WPQ755" s="462"/>
      <c r="WPR755" s="462"/>
      <c r="WPS755" s="462"/>
      <c r="WPT755" s="462"/>
      <c r="WPU755" s="462"/>
      <c r="WPV755" s="462"/>
      <c r="WPW755" s="462"/>
      <c r="WPX755" s="462"/>
      <c r="WPY755" s="462"/>
      <c r="WPZ755" s="462"/>
      <c r="WQA755" s="462"/>
      <c r="WQB755" s="462"/>
      <c r="WQC755" s="462"/>
      <c r="WQD755" s="462"/>
      <c r="WQE755" s="462"/>
      <c r="WQF755" s="462"/>
      <c r="WQG755" s="462"/>
      <c r="WQH755" s="462"/>
      <c r="WQI755" s="462"/>
      <c r="WQJ755" s="462"/>
      <c r="WQK755" s="462"/>
      <c r="WQL755" s="462"/>
      <c r="WQM755" s="462"/>
      <c r="WQN755" s="462"/>
      <c r="WQO755" s="462"/>
      <c r="WQP755" s="462"/>
      <c r="WQQ755" s="462"/>
      <c r="WQR755" s="462"/>
      <c r="WQS755" s="462"/>
      <c r="WQT755" s="462"/>
      <c r="WQU755" s="462"/>
      <c r="WQV755" s="462"/>
      <c r="WQW755" s="462"/>
      <c r="WQX755" s="462"/>
      <c r="WQY755" s="462"/>
      <c r="WQZ755" s="462"/>
      <c r="WRA755" s="462"/>
      <c r="WRB755" s="462"/>
      <c r="WRC755" s="462"/>
      <c r="WRD755" s="462"/>
      <c r="WRE755" s="462"/>
      <c r="WRF755" s="462"/>
      <c r="WRG755" s="462"/>
      <c r="WRH755" s="462"/>
      <c r="WRI755" s="462"/>
      <c r="WRJ755" s="462"/>
      <c r="WRK755" s="462"/>
      <c r="WRL755" s="462"/>
      <c r="WRM755" s="462"/>
      <c r="WRN755" s="462"/>
      <c r="WRO755" s="462"/>
      <c r="WRP755" s="462"/>
      <c r="WRQ755" s="462"/>
      <c r="WRR755" s="462"/>
      <c r="WRS755" s="462"/>
      <c r="WRT755" s="462"/>
      <c r="WRU755" s="462"/>
      <c r="WRV755" s="462"/>
      <c r="WRW755" s="462"/>
      <c r="WRX755" s="462"/>
      <c r="WRY755" s="462"/>
      <c r="WRZ755" s="462"/>
      <c r="WSA755" s="462"/>
      <c r="WSB755" s="462"/>
      <c r="WSC755" s="462"/>
      <c r="WSD755" s="462"/>
      <c r="WSE755" s="462"/>
      <c r="WSF755" s="462"/>
      <c r="WSG755" s="462"/>
      <c r="WSH755" s="462"/>
      <c r="WSI755" s="462"/>
      <c r="WSJ755" s="462"/>
      <c r="WSK755" s="462"/>
      <c r="WSL755" s="462"/>
      <c r="WSM755" s="462"/>
      <c r="WSN755" s="462"/>
      <c r="WSO755" s="462"/>
      <c r="WSP755" s="462"/>
      <c r="WSQ755" s="462"/>
      <c r="WSR755" s="462"/>
      <c r="WSS755" s="462"/>
      <c r="WST755" s="462"/>
      <c r="WSU755" s="462"/>
      <c r="WSV755" s="462"/>
      <c r="WSW755" s="462"/>
      <c r="WSX755" s="462"/>
      <c r="WSY755" s="462"/>
      <c r="WSZ755" s="462"/>
      <c r="WTA755" s="462"/>
      <c r="WTB755" s="462"/>
      <c r="WTC755" s="462"/>
      <c r="WTD755" s="462"/>
      <c r="WTE755" s="462"/>
      <c r="WTF755" s="462"/>
      <c r="WTG755" s="462"/>
      <c r="WTH755" s="462"/>
      <c r="WTI755" s="462"/>
      <c r="WTJ755" s="462"/>
      <c r="WTK755" s="462"/>
      <c r="WTL755" s="462"/>
      <c r="WTM755" s="462"/>
      <c r="WTN755" s="462"/>
      <c r="WTO755" s="462"/>
      <c r="WTP755" s="462"/>
      <c r="WTQ755" s="462"/>
      <c r="WTR755" s="462"/>
      <c r="WTS755" s="462"/>
      <c r="WTT755" s="462"/>
      <c r="WTU755" s="462"/>
      <c r="WTV755" s="462"/>
      <c r="WTW755" s="462"/>
      <c r="WTX755" s="462"/>
      <c r="WTY755" s="462"/>
      <c r="WTZ755" s="462"/>
      <c r="WUA755" s="462"/>
      <c r="WUB755" s="462"/>
      <c r="WUC755" s="462"/>
      <c r="WUD755" s="462"/>
      <c r="WUE755" s="462"/>
      <c r="WUF755" s="462"/>
      <c r="WUG755" s="462"/>
      <c r="WUH755" s="462"/>
      <c r="WUI755" s="462"/>
      <c r="WUJ755" s="462"/>
      <c r="WUK755" s="462"/>
      <c r="WUL755" s="462"/>
      <c r="WUM755" s="462"/>
      <c r="WUN755" s="462"/>
      <c r="WUO755" s="462"/>
      <c r="WUP755" s="462"/>
      <c r="WUQ755" s="462"/>
      <c r="WUR755" s="462"/>
      <c r="WUS755" s="462"/>
      <c r="WUT755" s="462"/>
      <c r="WUU755" s="462"/>
      <c r="WUV755" s="462"/>
      <c r="WUW755" s="462"/>
      <c r="WUX755" s="462"/>
      <c r="WUY755" s="462"/>
      <c r="WUZ755" s="462"/>
      <c r="WVA755" s="462"/>
      <c r="WVB755" s="462"/>
      <c r="WVC755" s="462"/>
      <c r="WVD755" s="462"/>
      <c r="WVE755" s="462"/>
      <c r="WVF755" s="462"/>
      <c r="WVG755" s="462"/>
      <c r="WVH755" s="462"/>
      <c r="WVI755" s="462"/>
      <c r="WVJ755" s="462"/>
      <c r="WVK755" s="462"/>
      <c r="WVL755" s="462"/>
      <c r="WVM755" s="462"/>
      <c r="WVN755" s="462"/>
      <c r="WVO755" s="462"/>
      <c r="WVP755" s="462"/>
      <c r="WVQ755" s="462"/>
      <c r="WVR755" s="462"/>
      <c r="WVS755" s="462"/>
      <c r="WVT755" s="462"/>
      <c r="WVU755" s="462"/>
      <c r="WVV755" s="462"/>
      <c r="WVW755" s="462"/>
      <c r="WVX755" s="462"/>
      <c r="WVY755" s="462"/>
      <c r="WVZ755" s="462"/>
      <c r="WWA755" s="462"/>
      <c r="WWB755" s="462"/>
      <c r="WWC755" s="462"/>
      <c r="WWD755" s="462"/>
      <c r="WWE755" s="462"/>
      <c r="WWF755" s="462"/>
      <c r="WWG755" s="462"/>
      <c r="WWH755" s="462"/>
      <c r="WWI755" s="462"/>
      <c r="WWJ755" s="462"/>
      <c r="WWK755" s="462"/>
      <c r="WWL755" s="462"/>
      <c r="WWM755" s="462"/>
      <c r="WWN755" s="462"/>
      <c r="WWO755" s="462"/>
      <c r="WWP755" s="462"/>
      <c r="WWQ755" s="462"/>
      <c r="WWR755" s="462"/>
      <c r="WWS755" s="462"/>
      <c r="WWT755" s="462"/>
      <c r="WWU755" s="462"/>
      <c r="WWV755" s="462"/>
      <c r="WWW755" s="462"/>
      <c r="WWX755" s="462"/>
      <c r="WWY755" s="462"/>
      <c r="WWZ755" s="462"/>
      <c r="WXA755" s="462"/>
      <c r="WXB755" s="462"/>
      <c r="WXC755" s="462"/>
      <c r="WXD755" s="462"/>
      <c r="WXE755" s="462"/>
      <c r="WXF755" s="462"/>
      <c r="WXG755" s="462"/>
      <c r="WXH755" s="462"/>
      <c r="WXI755" s="462"/>
      <c r="WXJ755" s="462"/>
      <c r="WXK755" s="462"/>
      <c r="WXL755" s="462"/>
      <c r="WXM755" s="462"/>
      <c r="WXN755" s="462"/>
      <c r="WXO755" s="462"/>
      <c r="WXP755" s="462"/>
      <c r="WXQ755" s="462"/>
      <c r="WXR755" s="462"/>
      <c r="WXS755" s="462"/>
      <c r="WXT755" s="462"/>
      <c r="WXU755" s="462"/>
      <c r="WXV755" s="462"/>
      <c r="WXW755" s="462"/>
      <c r="WXX755" s="462"/>
      <c r="WXY755" s="462"/>
      <c r="WXZ755" s="462"/>
      <c r="WYA755" s="462"/>
      <c r="WYB755" s="462"/>
      <c r="WYC755" s="462"/>
      <c r="WYD755" s="462"/>
      <c r="WYE755" s="462"/>
      <c r="WYF755" s="462"/>
      <c r="WYG755" s="462"/>
      <c r="WYH755" s="462"/>
      <c r="WYI755" s="462"/>
      <c r="WYJ755" s="462"/>
      <c r="WYK755" s="462"/>
      <c r="WYL755" s="462"/>
      <c r="WYM755" s="462"/>
      <c r="WYN755" s="462"/>
      <c r="WYO755" s="462"/>
      <c r="WYP755" s="462"/>
      <c r="WYQ755" s="462"/>
      <c r="WYR755" s="462"/>
      <c r="WYS755" s="462"/>
      <c r="WYT755" s="462"/>
      <c r="WYU755" s="462"/>
      <c r="WYV755" s="462"/>
      <c r="WYW755" s="462"/>
      <c r="WYX755" s="462"/>
      <c r="WYY755" s="462"/>
      <c r="WYZ755" s="462"/>
      <c r="WZA755" s="462"/>
      <c r="WZB755" s="462"/>
      <c r="WZC755" s="462"/>
      <c r="WZD755" s="462"/>
      <c r="WZE755" s="462"/>
      <c r="WZF755" s="462"/>
      <c r="WZG755" s="462"/>
      <c r="WZH755" s="462"/>
      <c r="WZI755" s="462"/>
      <c r="WZJ755" s="462"/>
      <c r="WZK755" s="462"/>
      <c r="WZL755" s="462"/>
      <c r="WZM755" s="462"/>
      <c r="WZN755" s="462"/>
      <c r="WZO755" s="462"/>
      <c r="WZP755" s="462"/>
      <c r="WZQ755" s="462"/>
      <c r="WZR755" s="462"/>
      <c r="WZS755" s="462"/>
      <c r="WZT755" s="462"/>
      <c r="WZU755" s="462"/>
      <c r="WZV755" s="462"/>
      <c r="WZW755" s="462"/>
      <c r="WZX755" s="462"/>
      <c r="WZY755" s="462"/>
      <c r="WZZ755" s="462"/>
      <c r="XAA755" s="462"/>
      <c r="XAB755" s="462"/>
      <c r="XAC755" s="462"/>
      <c r="XAD755" s="462"/>
      <c r="XAE755" s="462"/>
      <c r="XAF755" s="462"/>
      <c r="XAG755" s="462"/>
      <c r="XAH755" s="462"/>
      <c r="XAI755" s="462"/>
      <c r="XAJ755" s="462"/>
      <c r="XAK755" s="462"/>
      <c r="XAL755" s="462"/>
      <c r="XAM755" s="462"/>
      <c r="XAN755" s="462"/>
      <c r="XAO755" s="462"/>
      <c r="XAP755" s="462"/>
      <c r="XAQ755" s="462"/>
      <c r="XAR755" s="462"/>
      <c r="XAS755" s="462"/>
      <c r="XAT755" s="462"/>
      <c r="XAU755" s="462"/>
      <c r="XAV755" s="462"/>
      <c r="XAW755" s="462"/>
      <c r="XAX755" s="462"/>
      <c r="XAY755" s="462"/>
      <c r="XAZ755" s="462"/>
      <c r="XBA755" s="462"/>
      <c r="XBB755" s="462"/>
      <c r="XBC755" s="462"/>
      <c r="XBD755" s="462"/>
      <c r="XBE755" s="462"/>
      <c r="XBF755" s="462"/>
      <c r="XBG755" s="462"/>
      <c r="XBH755" s="462"/>
      <c r="XBI755" s="462"/>
      <c r="XBJ755" s="462"/>
      <c r="XBK755" s="462"/>
      <c r="XBL755" s="462"/>
      <c r="XBM755" s="462"/>
      <c r="XBN755" s="462"/>
      <c r="XBO755" s="462"/>
      <c r="XBP755" s="462"/>
      <c r="XBQ755" s="462"/>
      <c r="XBR755" s="462"/>
      <c r="XBS755" s="462"/>
      <c r="XBT755" s="462"/>
      <c r="XBU755" s="462"/>
      <c r="XBV755" s="462"/>
      <c r="XBW755" s="462"/>
      <c r="XBX755" s="462"/>
      <c r="XBY755" s="462"/>
      <c r="XBZ755" s="462"/>
      <c r="XCA755" s="462"/>
      <c r="XCB755" s="462"/>
      <c r="XCC755" s="462"/>
      <c r="XCD755" s="462"/>
      <c r="XCE755" s="462"/>
      <c r="XCF755" s="462"/>
      <c r="XCG755" s="462"/>
      <c r="XCH755" s="462"/>
      <c r="XCI755" s="462"/>
      <c r="XCJ755" s="462"/>
      <c r="XCK755" s="462"/>
      <c r="XCL755" s="462"/>
      <c r="XCM755" s="462"/>
      <c r="XCN755" s="462"/>
      <c r="XCO755" s="462"/>
      <c r="XCP755" s="462"/>
      <c r="XCQ755" s="462"/>
      <c r="XCR755" s="462"/>
      <c r="XCS755" s="462"/>
      <c r="XCT755" s="462"/>
      <c r="XCU755" s="462"/>
      <c r="XCV755" s="462"/>
      <c r="XCW755" s="462"/>
      <c r="XCX755" s="462"/>
      <c r="XCY755" s="462"/>
      <c r="XCZ755" s="462"/>
      <c r="XDA755" s="462"/>
      <c r="XDB755" s="462"/>
      <c r="XDC755" s="462"/>
      <c r="XDD755" s="462"/>
      <c r="XDE755" s="462"/>
      <c r="XDF755" s="462"/>
      <c r="XDG755" s="462"/>
      <c r="XDH755" s="462"/>
      <c r="XDI755" s="462"/>
      <c r="XDJ755" s="462"/>
      <c r="XDK755" s="462"/>
      <c r="XDL755" s="462"/>
      <c r="XDM755" s="462"/>
      <c r="XDN755" s="462"/>
      <c r="XDO755" s="462"/>
      <c r="XDP755" s="462"/>
      <c r="XDQ755" s="462"/>
      <c r="XDR755" s="462"/>
      <c r="XDS755" s="462"/>
      <c r="XDT755" s="462"/>
      <c r="XDU755" s="462"/>
      <c r="XDV755" s="462"/>
      <c r="XDW755" s="462"/>
      <c r="XDX755" s="462"/>
      <c r="XDY755" s="462"/>
      <c r="XDZ755" s="462"/>
      <c r="XEA755" s="462"/>
      <c r="XEB755" s="462"/>
      <c r="XEC755" s="462"/>
      <c r="XED755" s="462"/>
      <c r="XEE755" s="462"/>
      <c r="XEF755" s="462"/>
      <c r="XEG755" s="462"/>
      <c r="XEH755" s="462"/>
      <c r="XEI755" s="462"/>
      <c r="XEJ755" s="462"/>
      <c r="XEK755" s="462"/>
      <c r="XEL755" s="462"/>
      <c r="XEM755" s="462"/>
      <c r="XEN755" s="462"/>
      <c r="XEO755" s="462"/>
      <c r="XEP755" s="462"/>
      <c r="XEQ755" s="462"/>
      <c r="XER755" s="462"/>
      <c r="XES755" s="462"/>
      <c r="XET755" s="462"/>
      <c r="XEU755" s="462"/>
      <c r="XEV755" s="462"/>
      <c r="XEW755" s="462"/>
      <c r="XEX755" s="462"/>
      <c r="XEY755" s="462"/>
      <c r="XEZ755" s="462"/>
      <c r="XFA755" s="462"/>
      <c r="XFB755" s="462"/>
      <c r="XFC755" s="462"/>
    </row>
    <row r="756" spans="1:16383" ht="13.15">
      <c r="A756" s="462"/>
      <c r="B756" s="68" t="s">
        <v>1555</v>
      </c>
      <c r="C756" s="65"/>
      <c r="D756" s="65"/>
      <c r="E756" s="65"/>
      <c r="F756" s="65"/>
      <c r="G756" s="1474"/>
      <c r="H756" s="1474"/>
      <c r="I756" s="1474"/>
      <c r="J756" s="1474"/>
      <c r="K756" s="65"/>
      <c r="L756" s="65"/>
      <c r="M756" s="65"/>
      <c r="N756" s="65"/>
      <c r="O756" s="65"/>
      <c r="P756" s="1475"/>
      <c r="Q756" s="1475"/>
      <c r="R756" s="1475"/>
      <c r="S756" s="1475"/>
      <c r="T756" s="1475"/>
      <c r="U756" s="462"/>
      <c r="V756" s="462"/>
      <c r="W756" s="462"/>
      <c r="X756" s="462"/>
      <c r="Y756" s="282"/>
      <c r="Z756" s="282"/>
      <c r="AA756" s="282"/>
      <c r="AB756" s="282"/>
      <c r="AC756" s="282"/>
      <c r="AD756" s="283"/>
      <c r="AE756" s="284"/>
      <c r="AF756" s="284"/>
      <c r="AG756" s="284"/>
      <c r="AH756" s="284"/>
      <c r="AI756" s="462"/>
      <c r="AJ756" s="462"/>
      <c r="AK756" s="462"/>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2"/>
      <c r="DH756" s="462"/>
      <c r="DI756" s="462"/>
      <c r="DJ756" s="462"/>
      <c r="DK756" s="462"/>
      <c r="DL756" s="462"/>
      <c r="DM756" s="462"/>
      <c r="DN756" s="462"/>
      <c r="DO756" s="462"/>
      <c r="DP756" s="462"/>
      <c r="DQ756" s="462"/>
      <c r="DR756" s="462"/>
      <c r="DS756" s="462"/>
      <c r="DT756" s="462"/>
      <c r="DU756" s="462"/>
      <c r="DV756" s="462"/>
      <c r="DW756" s="462"/>
      <c r="DX756" s="462"/>
      <c r="DY756" s="462"/>
      <c r="DZ756" s="462"/>
      <c r="EA756" s="462"/>
      <c r="EB756" s="462"/>
      <c r="EC756" s="462"/>
      <c r="ED756" s="462"/>
      <c r="EE756" s="462"/>
      <c r="EF756" s="462"/>
      <c r="EG756" s="462"/>
      <c r="EH756" s="462"/>
      <c r="EI756" s="462"/>
      <c r="EJ756" s="462"/>
      <c r="EK756" s="462"/>
      <c r="EL756" s="462"/>
      <c r="EM756" s="462"/>
      <c r="EN756" s="462"/>
      <c r="EO756" s="462"/>
      <c r="EP756" s="462"/>
      <c r="EQ756" s="462"/>
      <c r="ER756" s="462"/>
      <c r="ES756" s="462"/>
      <c r="ET756" s="462"/>
      <c r="EU756" s="462"/>
      <c r="EV756" s="462"/>
      <c r="EW756" s="462"/>
      <c r="EX756" s="462"/>
      <c r="EY756" s="462"/>
      <c r="EZ756" s="462"/>
      <c r="FA756" s="462"/>
      <c r="FB756" s="462"/>
      <c r="FC756" s="462"/>
      <c r="FD756" s="462"/>
      <c r="FE756" s="462"/>
      <c r="FF756" s="462"/>
      <c r="FG756" s="462"/>
      <c r="FH756" s="462"/>
      <c r="FI756" s="462"/>
      <c r="FJ756" s="462"/>
      <c r="FK756" s="462"/>
      <c r="FL756" s="462"/>
      <c r="FM756" s="462"/>
      <c r="FN756" s="462"/>
      <c r="FO756" s="462"/>
      <c r="FP756" s="462"/>
      <c r="FQ756" s="462"/>
      <c r="FR756" s="462"/>
      <c r="FS756" s="462"/>
      <c r="FT756" s="462"/>
      <c r="FU756" s="462"/>
      <c r="FV756" s="462"/>
      <c r="FW756" s="462"/>
      <c r="FX756" s="462"/>
      <c r="FY756" s="462"/>
      <c r="FZ756" s="462"/>
      <c r="GA756" s="462"/>
      <c r="GB756" s="462"/>
      <c r="GC756" s="462"/>
      <c r="GD756" s="462"/>
      <c r="GE756" s="462"/>
      <c r="GF756" s="462"/>
      <c r="GG756" s="462"/>
      <c r="GH756" s="462"/>
      <c r="GI756" s="462"/>
      <c r="GJ756" s="462"/>
      <c r="GK756" s="462"/>
      <c r="GL756" s="462"/>
      <c r="GM756" s="462"/>
      <c r="GN756" s="462"/>
      <c r="GO756" s="462"/>
      <c r="GP756" s="462"/>
      <c r="GQ756" s="462"/>
      <c r="GR756" s="462"/>
      <c r="GS756" s="462"/>
      <c r="GT756" s="462"/>
      <c r="GU756" s="462"/>
      <c r="GV756" s="462"/>
      <c r="GW756" s="462"/>
      <c r="GX756" s="462"/>
      <c r="GY756" s="462"/>
      <c r="GZ756" s="462"/>
      <c r="HA756" s="462"/>
      <c r="HB756" s="462"/>
      <c r="HC756" s="462"/>
      <c r="HD756" s="462"/>
      <c r="HE756" s="462"/>
      <c r="HF756" s="462"/>
      <c r="HG756" s="462"/>
      <c r="HH756" s="462"/>
      <c r="HI756" s="462"/>
      <c r="HJ756" s="462"/>
      <c r="HK756" s="462"/>
      <c r="HL756" s="462"/>
      <c r="HM756" s="462"/>
      <c r="HN756" s="462"/>
      <c r="HO756" s="462"/>
      <c r="HP756" s="462"/>
      <c r="HQ756" s="462"/>
      <c r="HR756" s="462"/>
      <c r="HS756" s="462"/>
      <c r="HT756" s="462"/>
      <c r="HU756" s="462"/>
      <c r="HV756" s="462"/>
      <c r="HW756" s="462"/>
      <c r="HX756" s="462"/>
      <c r="HY756" s="462"/>
      <c r="HZ756" s="462"/>
      <c r="IA756" s="462"/>
      <c r="IB756" s="462"/>
      <c r="IC756" s="462"/>
      <c r="ID756" s="462"/>
      <c r="IE756" s="462"/>
      <c r="IF756" s="462"/>
      <c r="IG756" s="462"/>
      <c r="IH756" s="462"/>
      <c r="II756" s="462"/>
      <c r="IJ756" s="462"/>
      <c r="IK756" s="462"/>
      <c r="IL756" s="462"/>
      <c r="IM756" s="462"/>
      <c r="IN756" s="462"/>
      <c r="IO756" s="462"/>
      <c r="IP756" s="462"/>
      <c r="IQ756" s="462"/>
      <c r="IR756" s="462"/>
      <c r="IS756" s="462"/>
      <c r="IT756" s="462"/>
      <c r="IU756" s="462"/>
      <c r="IV756" s="462"/>
      <c r="IW756" s="462"/>
      <c r="IX756" s="462"/>
      <c r="IY756" s="462"/>
      <c r="IZ756" s="462"/>
      <c r="JA756" s="462"/>
      <c r="JB756" s="462"/>
      <c r="JC756" s="462"/>
      <c r="JD756" s="462"/>
      <c r="JE756" s="462"/>
      <c r="JF756" s="462"/>
      <c r="JG756" s="462"/>
      <c r="JH756" s="462"/>
      <c r="JI756" s="462"/>
      <c r="JJ756" s="462"/>
      <c r="JK756" s="462"/>
      <c r="JL756" s="462"/>
      <c r="JM756" s="462"/>
      <c r="JN756" s="462"/>
      <c r="JO756" s="462"/>
      <c r="JP756" s="462"/>
      <c r="JQ756" s="462"/>
      <c r="JR756" s="462"/>
      <c r="JS756" s="462"/>
      <c r="JT756" s="462"/>
      <c r="JU756" s="462"/>
      <c r="JV756" s="462"/>
      <c r="JW756" s="462"/>
      <c r="JX756" s="462"/>
      <c r="JY756" s="462"/>
      <c r="JZ756" s="462"/>
      <c r="KA756" s="462"/>
      <c r="KB756" s="462"/>
      <c r="KC756" s="462"/>
      <c r="KD756" s="462"/>
      <c r="KE756" s="462"/>
      <c r="KF756" s="462"/>
      <c r="KG756" s="462"/>
      <c r="KH756" s="462"/>
      <c r="KI756" s="462"/>
      <c r="KJ756" s="462"/>
      <c r="KK756" s="462"/>
      <c r="KL756" s="462"/>
      <c r="KM756" s="462"/>
      <c r="KN756" s="462"/>
      <c r="KO756" s="462"/>
      <c r="KP756" s="462"/>
      <c r="KQ756" s="462"/>
      <c r="KR756" s="462"/>
      <c r="KS756" s="462"/>
      <c r="KT756" s="462"/>
      <c r="KU756" s="462"/>
      <c r="KV756" s="462"/>
      <c r="KW756" s="462"/>
      <c r="KX756" s="462"/>
      <c r="KY756" s="462"/>
      <c r="KZ756" s="462"/>
      <c r="LA756" s="462"/>
      <c r="LB756" s="462"/>
      <c r="LC756" s="462"/>
      <c r="LD756" s="462"/>
      <c r="LE756" s="462"/>
      <c r="LF756" s="462"/>
      <c r="LG756" s="462"/>
      <c r="LH756" s="462"/>
      <c r="LI756" s="462"/>
      <c r="LJ756" s="462"/>
      <c r="LK756" s="462"/>
      <c r="LL756" s="462"/>
      <c r="LM756" s="462"/>
      <c r="LN756" s="462"/>
      <c r="LO756" s="462"/>
      <c r="LP756" s="462"/>
      <c r="LQ756" s="462"/>
      <c r="LR756" s="462"/>
      <c r="LS756" s="462"/>
      <c r="LT756" s="462"/>
      <c r="LU756" s="462"/>
      <c r="LV756" s="462"/>
      <c r="LW756" s="462"/>
      <c r="LX756" s="462"/>
      <c r="LY756" s="462"/>
      <c r="LZ756" s="462"/>
      <c r="MA756" s="462"/>
      <c r="MB756" s="462"/>
      <c r="MC756" s="462"/>
      <c r="MD756" s="462"/>
      <c r="ME756" s="462"/>
      <c r="MF756" s="462"/>
      <c r="MG756" s="462"/>
      <c r="MH756" s="462"/>
      <c r="MI756" s="462"/>
      <c r="MJ756" s="462"/>
      <c r="MK756" s="462"/>
      <c r="ML756" s="462"/>
      <c r="MM756" s="462"/>
      <c r="MN756" s="462"/>
      <c r="MO756" s="462"/>
      <c r="MP756" s="462"/>
      <c r="MQ756" s="462"/>
      <c r="MR756" s="462"/>
      <c r="MS756" s="462"/>
      <c r="MT756" s="462"/>
      <c r="MU756" s="462"/>
      <c r="MV756" s="462"/>
      <c r="MW756" s="462"/>
      <c r="MX756" s="462"/>
      <c r="MY756" s="462"/>
      <c r="MZ756" s="462"/>
      <c r="NA756" s="462"/>
      <c r="NB756" s="462"/>
      <c r="NC756" s="462"/>
      <c r="ND756" s="462"/>
      <c r="NE756" s="462"/>
      <c r="NF756" s="462"/>
      <c r="NG756" s="462"/>
      <c r="NH756" s="462"/>
      <c r="NI756" s="462"/>
      <c r="NJ756" s="462"/>
      <c r="NK756" s="462"/>
      <c r="NL756" s="462"/>
      <c r="NM756" s="462"/>
      <c r="NN756" s="462"/>
      <c r="NO756" s="462"/>
      <c r="NP756" s="462"/>
      <c r="NQ756" s="462"/>
      <c r="NR756" s="462"/>
      <c r="NS756" s="462"/>
      <c r="NT756" s="462"/>
      <c r="NU756" s="462"/>
      <c r="NV756" s="462"/>
      <c r="NW756" s="462"/>
      <c r="NX756" s="462"/>
      <c r="NY756" s="462"/>
      <c r="NZ756" s="462"/>
      <c r="OA756" s="462"/>
      <c r="OB756" s="462"/>
      <c r="OC756" s="462"/>
      <c r="OD756" s="462"/>
      <c r="OE756" s="462"/>
      <c r="OF756" s="462"/>
      <c r="OG756" s="462"/>
      <c r="OH756" s="462"/>
      <c r="OI756" s="462"/>
      <c r="OJ756" s="462"/>
      <c r="OK756" s="462"/>
      <c r="OL756" s="462"/>
      <c r="OM756" s="462"/>
      <c r="ON756" s="462"/>
      <c r="OO756" s="462"/>
      <c r="OP756" s="462"/>
      <c r="OQ756" s="462"/>
      <c r="OR756" s="462"/>
      <c r="OS756" s="462"/>
      <c r="OT756" s="462"/>
      <c r="OU756" s="462"/>
      <c r="OV756" s="462"/>
      <c r="OW756" s="462"/>
      <c r="OX756" s="462"/>
      <c r="OY756" s="462"/>
      <c r="OZ756" s="462"/>
      <c r="PA756" s="462"/>
      <c r="PB756" s="462"/>
      <c r="PC756" s="462"/>
      <c r="PD756" s="462"/>
      <c r="PE756" s="462"/>
      <c r="PF756" s="462"/>
      <c r="PG756" s="462"/>
      <c r="PH756" s="462"/>
      <c r="PI756" s="462"/>
      <c r="PJ756" s="462"/>
      <c r="PK756" s="462"/>
      <c r="PL756" s="462"/>
      <c r="PM756" s="462"/>
      <c r="PN756" s="462"/>
      <c r="PO756" s="462"/>
      <c r="PP756" s="462"/>
      <c r="PQ756" s="462"/>
      <c r="PR756" s="462"/>
      <c r="PS756" s="462"/>
      <c r="PT756" s="462"/>
      <c r="PU756" s="462"/>
      <c r="PV756" s="462"/>
      <c r="PW756" s="462"/>
      <c r="PX756" s="462"/>
      <c r="PY756" s="462"/>
      <c r="PZ756" s="462"/>
      <c r="QA756" s="462"/>
      <c r="QB756" s="462"/>
      <c r="QC756" s="462"/>
      <c r="QD756" s="462"/>
      <c r="QE756" s="462"/>
      <c r="QF756" s="462"/>
      <c r="QG756" s="462"/>
      <c r="QH756" s="462"/>
      <c r="QI756" s="462"/>
      <c r="QJ756" s="462"/>
      <c r="QK756" s="462"/>
      <c r="QL756" s="462"/>
      <c r="QM756" s="462"/>
      <c r="QN756" s="462"/>
      <c r="QO756" s="462"/>
      <c r="QP756" s="462"/>
      <c r="QQ756" s="462"/>
      <c r="QR756" s="462"/>
      <c r="QS756" s="462"/>
      <c r="QT756" s="462"/>
      <c r="QU756" s="462"/>
      <c r="QV756" s="462"/>
      <c r="QW756" s="462"/>
      <c r="QX756" s="462"/>
      <c r="QY756" s="462"/>
      <c r="QZ756" s="462"/>
      <c r="RA756" s="462"/>
      <c r="RB756" s="462"/>
      <c r="RC756" s="462"/>
      <c r="RD756" s="462"/>
      <c r="RE756" s="462"/>
      <c r="RF756" s="462"/>
      <c r="RG756" s="462"/>
      <c r="RH756" s="462"/>
      <c r="RI756" s="462"/>
      <c r="RJ756" s="462"/>
      <c r="RK756" s="462"/>
      <c r="RL756" s="462"/>
      <c r="RM756" s="462"/>
      <c r="RN756" s="462"/>
      <c r="RO756" s="462"/>
      <c r="RP756" s="462"/>
      <c r="RQ756" s="462"/>
      <c r="RR756" s="462"/>
      <c r="RS756" s="462"/>
      <c r="RT756" s="462"/>
      <c r="RU756" s="462"/>
      <c r="RV756" s="462"/>
      <c r="RW756" s="462"/>
      <c r="RX756" s="462"/>
      <c r="RY756" s="462"/>
      <c r="RZ756" s="462"/>
      <c r="SA756" s="462"/>
      <c r="SB756" s="462"/>
      <c r="SC756" s="462"/>
      <c r="SD756" s="462"/>
      <c r="SE756" s="462"/>
      <c r="SF756" s="462"/>
      <c r="SG756" s="462"/>
      <c r="SH756" s="462"/>
      <c r="SI756" s="462"/>
      <c r="SJ756" s="462"/>
      <c r="SK756" s="462"/>
      <c r="SL756" s="462"/>
      <c r="SM756" s="462"/>
      <c r="SN756" s="462"/>
      <c r="SO756" s="462"/>
      <c r="SP756" s="462"/>
      <c r="SQ756" s="462"/>
      <c r="SR756" s="462"/>
      <c r="SS756" s="462"/>
      <c r="ST756" s="462"/>
      <c r="SU756" s="462"/>
      <c r="SV756" s="462"/>
      <c r="SW756" s="462"/>
      <c r="SX756" s="462"/>
      <c r="SY756" s="462"/>
      <c r="SZ756" s="462"/>
      <c r="TA756" s="462"/>
      <c r="TB756" s="462"/>
      <c r="TC756" s="462"/>
      <c r="TD756" s="462"/>
      <c r="TE756" s="462"/>
      <c r="TF756" s="462"/>
      <c r="TG756" s="462"/>
      <c r="TH756" s="462"/>
      <c r="TI756" s="462"/>
      <c r="TJ756" s="462"/>
      <c r="TK756" s="462"/>
      <c r="TL756" s="462"/>
      <c r="TM756" s="462"/>
      <c r="TN756" s="462"/>
      <c r="TO756" s="462"/>
      <c r="TP756" s="462"/>
      <c r="TQ756" s="462"/>
      <c r="TR756" s="462"/>
      <c r="TS756" s="462"/>
      <c r="TT756" s="462"/>
      <c r="TU756" s="462"/>
      <c r="TV756" s="462"/>
      <c r="TW756" s="462"/>
      <c r="TX756" s="462"/>
      <c r="TY756" s="462"/>
      <c r="TZ756" s="462"/>
      <c r="UA756" s="462"/>
      <c r="UB756" s="462"/>
      <c r="UC756" s="462"/>
      <c r="UD756" s="462"/>
      <c r="UE756" s="462"/>
      <c r="UF756" s="462"/>
      <c r="UG756" s="462"/>
      <c r="UH756" s="462"/>
      <c r="UI756" s="462"/>
      <c r="UJ756" s="462"/>
      <c r="UK756" s="462"/>
      <c r="UL756" s="462"/>
      <c r="UM756" s="462"/>
      <c r="UN756" s="462"/>
      <c r="UO756" s="462"/>
      <c r="UP756" s="462"/>
      <c r="UQ756" s="462"/>
      <c r="UR756" s="462"/>
      <c r="US756" s="462"/>
      <c r="UT756" s="462"/>
      <c r="UU756" s="462"/>
      <c r="UV756" s="462"/>
      <c r="UW756" s="462"/>
      <c r="UX756" s="462"/>
      <c r="UY756" s="462"/>
      <c r="UZ756" s="462"/>
      <c r="VA756" s="462"/>
      <c r="VB756" s="462"/>
      <c r="VC756" s="462"/>
      <c r="VD756" s="462"/>
      <c r="VE756" s="462"/>
      <c r="VF756" s="462"/>
      <c r="VG756" s="462"/>
      <c r="VH756" s="462"/>
      <c r="VI756" s="462"/>
      <c r="VJ756" s="462"/>
      <c r="VK756" s="462"/>
      <c r="VL756" s="462"/>
      <c r="VM756" s="462"/>
      <c r="VN756" s="462"/>
      <c r="VO756" s="462"/>
      <c r="VP756" s="462"/>
      <c r="VQ756" s="462"/>
      <c r="VR756" s="462"/>
      <c r="VS756" s="462"/>
      <c r="VT756" s="462"/>
      <c r="VU756" s="462"/>
      <c r="VV756" s="462"/>
      <c r="VW756" s="462"/>
      <c r="VX756" s="462"/>
      <c r="VY756" s="462"/>
      <c r="VZ756" s="462"/>
      <c r="WA756" s="462"/>
      <c r="WB756" s="462"/>
      <c r="WC756" s="462"/>
      <c r="WD756" s="462"/>
      <c r="WE756" s="462"/>
      <c r="WF756" s="462"/>
      <c r="WG756" s="462"/>
      <c r="WH756" s="462"/>
      <c r="WI756" s="462"/>
      <c r="WJ756" s="462"/>
      <c r="WK756" s="462"/>
      <c r="WL756" s="462"/>
      <c r="WM756" s="462"/>
      <c r="WN756" s="462"/>
      <c r="WO756" s="462"/>
      <c r="WP756" s="462"/>
      <c r="WQ756" s="462"/>
      <c r="WR756" s="462"/>
      <c r="WS756" s="462"/>
      <c r="WT756" s="462"/>
      <c r="WU756" s="462"/>
      <c r="WV756" s="462"/>
      <c r="WW756" s="462"/>
      <c r="WX756" s="462"/>
      <c r="WY756" s="462"/>
      <c r="WZ756" s="462"/>
      <c r="XA756" s="462"/>
      <c r="XB756" s="462"/>
      <c r="XC756" s="462"/>
      <c r="XD756" s="462"/>
      <c r="XE756" s="462"/>
      <c r="XF756" s="462"/>
      <c r="XG756" s="462"/>
      <c r="XH756" s="462"/>
      <c r="XI756" s="462"/>
      <c r="XJ756" s="462"/>
      <c r="XK756" s="462"/>
      <c r="XL756" s="462"/>
      <c r="XM756" s="462"/>
      <c r="XN756" s="462"/>
      <c r="XO756" s="462"/>
      <c r="XP756" s="462"/>
      <c r="XQ756" s="462"/>
      <c r="XR756" s="462"/>
      <c r="XS756" s="462"/>
      <c r="XT756" s="462"/>
      <c r="XU756" s="462"/>
      <c r="XV756" s="462"/>
      <c r="XW756" s="462"/>
      <c r="XX756" s="462"/>
      <c r="XY756" s="462"/>
      <c r="XZ756" s="462"/>
      <c r="YA756" s="462"/>
      <c r="YB756" s="462"/>
      <c r="YC756" s="462"/>
      <c r="YD756" s="462"/>
      <c r="YE756" s="462"/>
      <c r="YF756" s="462"/>
      <c r="YG756" s="462"/>
      <c r="YH756" s="462"/>
      <c r="YI756" s="462"/>
      <c r="YJ756" s="462"/>
      <c r="YK756" s="462"/>
      <c r="YL756" s="462"/>
      <c r="YM756" s="462"/>
      <c r="YN756" s="462"/>
      <c r="YO756" s="462"/>
      <c r="YP756" s="462"/>
      <c r="YQ756" s="462"/>
      <c r="YR756" s="462"/>
      <c r="YS756" s="462"/>
      <c r="YT756" s="462"/>
      <c r="YU756" s="462"/>
      <c r="YV756" s="462"/>
      <c r="YW756" s="462"/>
      <c r="YX756" s="462"/>
      <c r="YY756" s="462"/>
      <c r="YZ756" s="462"/>
      <c r="ZA756" s="462"/>
      <c r="ZB756" s="462"/>
      <c r="ZC756" s="462"/>
      <c r="ZD756" s="462"/>
      <c r="ZE756" s="462"/>
      <c r="ZF756" s="462"/>
      <c r="ZG756" s="462"/>
      <c r="ZH756" s="462"/>
      <c r="ZI756" s="462"/>
      <c r="ZJ756" s="462"/>
      <c r="ZK756" s="462"/>
      <c r="ZL756" s="462"/>
      <c r="ZM756" s="462"/>
      <c r="ZN756" s="462"/>
      <c r="ZO756" s="462"/>
      <c r="ZP756" s="462"/>
      <c r="ZQ756" s="462"/>
      <c r="ZR756" s="462"/>
      <c r="ZS756" s="462"/>
      <c r="ZT756" s="462"/>
      <c r="ZU756" s="462"/>
      <c r="ZV756" s="462"/>
      <c r="ZW756" s="462"/>
      <c r="ZX756" s="462"/>
      <c r="ZY756" s="462"/>
      <c r="ZZ756" s="462"/>
      <c r="AAA756" s="462"/>
      <c r="AAB756" s="462"/>
      <c r="AAC756" s="462"/>
      <c r="AAD756" s="462"/>
      <c r="AAE756" s="462"/>
      <c r="AAF756" s="462"/>
      <c r="AAG756" s="462"/>
      <c r="AAH756" s="462"/>
      <c r="AAI756" s="462"/>
      <c r="AAJ756" s="462"/>
      <c r="AAK756" s="462"/>
      <c r="AAL756" s="462"/>
      <c r="AAM756" s="462"/>
      <c r="AAN756" s="462"/>
      <c r="AAO756" s="462"/>
      <c r="AAP756" s="462"/>
      <c r="AAQ756" s="462"/>
      <c r="AAR756" s="462"/>
      <c r="AAS756" s="462"/>
      <c r="AAT756" s="462"/>
      <c r="AAU756" s="462"/>
      <c r="AAV756" s="462"/>
      <c r="AAW756" s="462"/>
      <c r="AAX756" s="462"/>
      <c r="AAY756" s="462"/>
      <c r="AAZ756" s="462"/>
      <c r="ABA756" s="462"/>
      <c r="ABB756" s="462"/>
      <c r="ABC756" s="462"/>
      <c r="ABD756" s="462"/>
      <c r="ABE756" s="462"/>
      <c r="ABF756" s="462"/>
      <c r="ABG756" s="462"/>
      <c r="ABH756" s="462"/>
      <c r="ABI756" s="462"/>
      <c r="ABJ756" s="462"/>
      <c r="ABK756" s="462"/>
      <c r="ABL756" s="462"/>
      <c r="ABM756" s="462"/>
      <c r="ABN756" s="462"/>
      <c r="ABO756" s="462"/>
      <c r="ABP756" s="462"/>
      <c r="ABQ756" s="462"/>
      <c r="ABR756" s="462"/>
      <c r="ABS756" s="462"/>
      <c r="ABT756" s="462"/>
      <c r="ABU756" s="462"/>
      <c r="ABV756" s="462"/>
      <c r="ABW756" s="462"/>
      <c r="ABX756" s="462"/>
      <c r="ABY756" s="462"/>
      <c r="ABZ756" s="462"/>
      <c r="ACA756" s="462"/>
      <c r="ACB756" s="462"/>
      <c r="ACC756" s="462"/>
      <c r="ACD756" s="462"/>
      <c r="ACE756" s="462"/>
      <c r="ACF756" s="462"/>
      <c r="ACG756" s="462"/>
      <c r="ACH756" s="462"/>
      <c r="ACI756" s="462"/>
      <c r="ACJ756" s="462"/>
      <c r="ACK756" s="462"/>
      <c r="ACL756" s="462"/>
      <c r="ACM756" s="462"/>
      <c r="ACN756" s="462"/>
      <c r="ACO756" s="462"/>
      <c r="ACP756" s="462"/>
      <c r="ACQ756" s="462"/>
      <c r="ACR756" s="462"/>
      <c r="ACS756" s="462"/>
      <c r="ACT756" s="462"/>
      <c r="ACU756" s="462"/>
      <c r="ACV756" s="462"/>
      <c r="ACW756" s="462"/>
      <c r="ACX756" s="462"/>
      <c r="ACY756" s="462"/>
      <c r="ACZ756" s="462"/>
      <c r="ADA756" s="462"/>
      <c r="ADB756" s="462"/>
      <c r="ADC756" s="462"/>
      <c r="ADD756" s="462"/>
      <c r="ADE756" s="462"/>
      <c r="ADF756" s="462"/>
      <c r="ADG756" s="462"/>
      <c r="ADH756" s="462"/>
      <c r="ADI756" s="462"/>
      <c r="ADJ756" s="462"/>
      <c r="ADK756" s="462"/>
      <c r="ADL756" s="462"/>
      <c r="ADM756" s="462"/>
      <c r="ADN756" s="462"/>
      <c r="ADO756" s="462"/>
      <c r="ADP756" s="462"/>
      <c r="ADQ756" s="462"/>
      <c r="ADR756" s="462"/>
      <c r="ADS756" s="462"/>
      <c r="ADT756" s="462"/>
      <c r="ADU756" s="462"/>
      <c r="ADV756" s="462"/>
      <c r="ADW756" s="462"/>
      <c r="ADX756" s="462"/>
      <c r="ADY756" s="462"/>
      <c r="ADZ756" s="462"/>
      <c r="AEA756" s="462"/>
      <c r="AEB756" s="462"/>
      <c r="AEC756" s="462"/>
      <c r="AED756" s="462"/>
      <c r="AEE756" s="462"/>
      <c r="AEF756" s="462"/>
      <c r="AEG756" s="462"/>
      <c r="AEH756" s="462"/>
      <c r="AEI756" s="462"/>
      <c r="AEJ756" s="462"/>
      <c r="AEK756" s="462"/>
      <c r="AEL756" s="462"/>
      <c r="AEM756" s="462"/>
      <c r="AEN756" s="462"/>
      <c r="AEO756" s="462"/>
      <c r="AEP756" s="462"/>
      <c r="AEQ756" s="462"/>
      <c r="AER756" s="462"/>
      <c r="AES756" s="462"/>
      <c r="AET756" s="462"/>
      <c r="AEU756" s="462"/>
      <c r="AEV756" s="462"/>
      <c r="AEW756" s="462"/>
      <c r="AEX756" s="462"/>
      <c r="AEY756" s="462"/>
      <c r="AEZ756" s="462"/>
      <c r="AFA756" s="462"/>
      <c r="AFB756" s="462"/>
      <c r="AFC756" s="462"/>
      <c r="AFD756" s="462"/>
      <c r="AFE756" s="462"/>
      <c r="AFF756" s="462"/>
      <c r="AFG756" s="462"/>
      <c r="AFH756" s="462"/>
      <c r="AFI756" s="462"/>
      <c r="AFJ756" s="462"/>
      <c r="AFK756" s="462"/>
      <c r="AFL756" s="462"/>
      <c r="AFM756" s="462"/>
      <c r="AFN756" s="462"/>
      <c r="AFO756" s="462"/>
      <c r="AFP756" s="462"/>
      <c r="AFQ756" s="462"/>
      <c r="AFR756" s="462"/>
      <c r="AFS756" s="462"/>
      <c r="AFT756" s="462"/>
      <c r="AFU756" s="462"/>
      <c r="AFV756" s="462"/>
      <c r="AFW756" s="462"/>
      <c r="AFX756" s="462"/>
      <c r="AFY756" s="462"/>
      <c r="AFZ756" s="462"/>
      <c r="AGA756" s="462"/>
      <c r="AGB756" s="462"/>
      <c r="AGC756" s="462"/>
      <c r="AGD756" s="462"/>
      <c r="AGE756" s="462"/>
      <c r="AGF756" s="462"/>
      <c r="AGG756" s="462"/>
      <c r="AGH756" s="462"/>
      <c r="AGI756" s="462"/>
      <c r="AGJ756" s="462"/>
      <c r="AGK756" s="462"/>
      <c r="AGL756" s="462"/>
      <c r="AGM756" s="462"/>
      <c r="AGN756" s="462"/>
      <c r="AGO756" s="462"/>
      <c r="AGP756" s="462"/>
      <c r="AGQ756" s="462"/>
      <c r="AGR756" s="462"/>
      <c r="AGS756" s="462"/>
      <c r="AGT756" s="462"/>
      <c r="AGU756" s="462"/>
      <c r="AGV756" s="462"/>
      <c r="AGW756" s="462"/>
      <c r="AGX756" s="462"/>
      <c r="AGY756" s="462"/>
      <c r="AGZ756" s="462"/>
      <c r="AHA756" s="462"/>
      <c r="AHB756" s="462"/>
      <c r="AHC756" s="462"/>
      <c r="AHD756" s="462"/>
      <c r="AHE756" s="462"/>
      <c r="AHF756" s="462"/>
      <c r="AHG756" s="462"/>
      <c r="AHH756" s="462"/>
      <c r="AHI756" s="462"/>
      <c r="AHJ756" s="462"/>
      <c r="AHK756" s="462"/>
      <c r="AHL756" s="462"/>
      <c r="AHM756" s="462"/>
      <c r="AHN756" s="462"/>
      <c r="AHO756" s="462"/>
      <c r="AHP756" s="462"/>
      <c r="AHQ756" s="462"/>
      <c r="AHR756" s="462"/>
      <c r="AHS756" s="462"/>
      <c r="AHT756" s="462"/>
      <c r="AHU756" s="462"/>
      <c r="AHV756" s="462"/>
      <c r="AHW756" s="462"/>
      <c r="AHX756" s="462"/>
      <c r="AHY756" s="462"/>
      <c r="AHZ756" s="462"/>
      <c r="AIA756" s="462"/>
      <c r="AIB756" s="462"/>
      <c r="AIC756" s="462"/>
      <c r="AID756" s="462"/>
      <c r="AIE756" s="462"/>
      <c r="AIF756" s="462"/>
      <c r="AIG756" s="462"/>
      <c r="AIH756" s="462"/>
      <c r="AII756" s="462"/>
      <c r="AIJ756" s="462"/>
      <c r="AIK756" s="462"/>
      <c r="AIL756" s="462"/>
      <c r="AIM756" s="462"/>
      <c r="AIN756" s="462"/>
      <c r="AIO756" s="462"/>
      <c r="AIP756" s="462"/>
      <c r="AIQ756" s="462"/>
      <c r="AIR756" s="462"/>
      <c r="AIS756" s="462"/>
      <c r="AIT756" s="462"/>
      <c r="AIU756" s="462"/>
      <c r="AIV756" s="462"/>
      <c r="AIW756" s="462"/>
      <c r="AIX756" s="462"/>
      <c r="AIY756" s="462"/>
      <c r="AIZ756" s="462"/>
      <c r="AJA756" s="462"/>
      <c r="AJB756" s="462"/>
      <c r="AJC756" s="462"/>
      <c r="AJD756" s="462"/>
      <c r="AJE756" s="462"/>
      <c r="AJF756" s="462"/>
      <c r="AJG756" s="462"/>
      <c r="AJH756" s="462"/>
      <c r="AJI756" s="462"/>
      <c r="AJJ756" s="462"/>
      <c r="AJK756" s="462"/>
      <c r="AJL756" s="462"/>
      <c r="AJM756" s="462"/>
      <c r="AJN756" s="462"/>
      <c r="AJO756" s="462"/>
      <c r="AJP756" s="462"/>
      <c r="AJQ756" s="462"/>
      <c r="AJR756" s="462"/>
      <c r="AJS756" s="462"/>
      <c r="AJT756" s="462"/>
      <c r="AJU756" s="462"/>
      <c r="AJV756" s="462"/>
      <c r="AJW756" s="462"/>
      <c r="AJX756" s="462"/>
      <c r="AJY756" s="462"/>
      <c r="AJZ756" s="462"/>
      <c r="AKA756" s="462"/>
      <c r="AKB756" s="462"/>
      <c r="AKC756" s="462"/>
      <c r="AKD756" s="462"/>
      <c r="AKE756" s="462"/>
      <c r="AKF756" s="462"/>
      <c r="AKG756" s="462"/>
      <c r="AKH756" s="462"/>
      <c r="AKI756" s="462"/>
      <c r="AKJ756" s="462"/>
      <c r="AKK756" s="462"/>
      <c r="AKL756" s="462"/>
      <c r="AKM756" s="462"/>
      <c r="AKN756" s="462"/>
      <c r="AKO756" s="462"/>
      <c r="AKP756" s="462"/>
      <c r="AKQ756" s="462"/>
      <c r="AKR756" s="462"/>
      <c r="AKS756" s="462"/>
      <c r="AKT756" s="462"/>
      <c r="AKU756" s="462"/>
      <c r="AKV756" s="462"/>
      <c r="AKW756" s="462"/>
      <c r="AKX756" s="462"/>
      <c r="AKY756" s="462"/>
      <c r="AKZ756" s="462"/>
      <c r="ALA756" s="462"/>
      <c r="ALB756" s="462"/>
      <c r="ALC756" s="462"/>
      <c r="ALD756" s="462"/>
      <c r="ALE756" s="462"/>
      <c r="ALF756" s="462"/>
      <c r="ALG756" s="462"/>
      <c r="ALH756" s="462"/>
      <c r="ALI756" s="462"/>
      <c r="ALJ756" s="462"/>
      <c r="ALK756" s="462"/>
      <c r="ALL756" s="462"/>
      <c r="ALM756" s="462"/>
      <c r="ALN756" s="462"/>
      <c r="ALO756" s="462"/>
      <c r="ALP756" s="462"/>
      <c r="ALQ756" s="462"/>
      <c r="ALR756" s="462"/>
      <c r="ALS756" s="462"/>
      <c r="ALT756" s="462"/>
      <c r="ALU756" s="462"/>
      <c r="ALV756" s="462"/>
      <c r="ALW756" s="462"/>
      <c r="ALX756" s="462"/>
      <c r="ALY756" s="462"/>
      <c r="ALZ756" s="462"/>
      <c r="AMA756" s="462"/>
      <c r="AMB756" s="462"/>
      <c r="AMC756" s="462"/>
      <c r="AMD756" s="462"/>
      <c r="AME756" s="462"/>
      <c r="AMF756" s="462"/>
      <c r="AMG756" s="462"/>
      <c r="AMH756" s="462"/>
      <c r="AMI756" s="462"/>
      <c r="AMJ756" s="462"/>
      <c r="AMK756" s="462"/>
      <c r="AML756" s="462"/>
      <c r="AMM756" s="462"/>
      <c r="AMN756" s="462"/>
      <c r="AMO756" s="462"/>
      <c r="AMP756" s="462"/>
      <c r="AMQ756" s="462"/>
      <c r="AMR756" s="462"/>
      <c r="AMS756" s="462"/>
      <c r="AMT756" s="462"/>
      <c r="AMU756" s="462"/>
      <c r="AMV756" s="462"/>
      <c r="AMW756" s="462"/>
      <c r="AMX756" s="462"/>
      <c r="AMY756" s="462"/>
      <c r="AMZ756" s="462"/>
      <c r="ANA756" s="462"/>
      <c r="ANB756" s="462"/>
      <c r="ANC756" s="462"/>
      <c r="AND756" s="462"/>
      <c r="ANE756" s="462"/>
      <c r="ANF756" s="462"/>
      <c r="ANG756" s="462"/>
      <c r="ANH756" s="462"/>
      <c r="ANI756" s="462"/>
      <c r="ANJ756" s="462"/>
      <c r="ANK756" s="462"/>
      <c r="ANL756" s="462"/>
      <c r="ANM756" s="462"/>
      <c r="ANN756" s="462"/>
      <c r="ANO756" s="462"/>
      <c r="ANP756" s="462"/>
      <c r="ANQ756" s="462"/>
      <c r="ANR756" s="462"/>
      <c r="ANS756" s="462"/>
      <c r="ANT756" s="462"/>
      <c r="ANU756" s="462"/>
      <c r="ANV756" s="462"/>
      <c r="ANW756" s="462"/>
      <c r="ANX756" s="462"/>
      <c r="ANY756" s="462"/>
      <c r="ANZ756" s="462"/>
      <c r="AOA756" s="462"/>
      <c r="AOB756" s="462"/>
      <c r="AOC756" s="462"/>
      <c r="AOD756" s="462"/>
      <c r="AOE756" s="462"/>
      <c r="AOF756" s="462"/>
      <c r="AOG756" s="462"/>
      <c r="AOH756" s="462"/>
      <c r="AOI756" s="462"/>
      <c r="AOJ756" s="462"/>
      <c r="AOK756" s="462"/>
      <c r="AOL756" s="462"/>
      <c r="AOM756" s="462"/>
      <c r="AON756" s="462"/>
      <c r="AOO756" s="462"/>
      <c r="AOP756" s="462"/>
      <c r="AOQ756" s="462"/>
      <c r="AOR756" s="462"/>
      <c r="AOS756" s="462"/>
      <c r="AOT756" s="462"/>
      <c r="AOU756" s="462"/>
      <c r="AOV756" s="462"/>
      <c r="AOW756" s="462"/>
      <c r="AOX756" s="462"/>
      <c r="AOY756" s="462"/>
      <c r="AOZ756" s="462"/>
      <c r="APA756" s="462"/>
      <c r="APB756" s="462"/>
      <c r="APC756" s="462"/>
      <c r="APD756" s="462"/>
      <c r="APE756" s="462"/>
      <c r="APF756" s="462"/>
      <c r="APG756" s="462"/>
      <c r="APH756" s="462"/>
      <c r="API756" s="462"/>
      <c r="APJ756" s="462"/>
      <c r="APK756" s="462"/>
      <c r="APL756" s="462"/>
      <c r="APM756" s="462"/>
      <c r="APN756" s="462"/>
      <c r="APO756" s="462"/>
      <c r="APP756" s="462"/>
      <c r="APQ756" s="462"/>
      <c r="APR756" s="462"/>
      <c r="APS756" s="462"/>
      <c r="APT756" s="462"/>
      <c r="APU756" s="462"/>
      <c r="APV756" s="462"/>
      <c r="APW756" s="462"/>
      <c r="APX756" s="462"/>
      <c r="APY756" s="462"/>
      <c r="APZ756" s="462"/>
      <c r="AQA756" s="462"/>
      <c r="AQB756" s="462"/>
      <c r="AQC756" s="462"/>
      <c r="AQD756" s="462"/>
      <c r="AQE756" s="462"/>
      <c r="AQF756" s="462"/>
      <c r="AQG756" s="462"/>
      <c r="AQH756" s="462"/>
      <c r="AQI756" s="462"/>
      <c r="AQJ756" s="462"/>
      <c r="AQK756" s="462"/>
      <c r="AQL756" s="462"/>
      <c r="AQM756" s="462"/>
      <c r="AQN756" s="462"/>
      <c r="AQO756" s="462"/>
      <c r="AQP756" s="462"/>
      <c r="AQQ756" s="462"/>
      <c r="AQR756" s="462"/>
      <c r="AQS756" s="462"/>
      <c r="AQT756" s="462"/>
      <c r="AQU756" s="462"/>
      <c r="AQV756" s="462"/>
      <c r="AQW756" s="462"/>
      <c r="AQX756" s="462"/>
      <c r="AQY756" s="462"/>
      <c r="AQZ756" s="462"/>
      <c r="ARA756" s="462"/>
      <c r="ARB756" s="462"/>
      <c r="ARC756" s="462"/>
      <c r="ARD756" s="462"/>
      <c r="ARE756" s="462"/>
      <c r="ARF756" s="462"/>
      <c r="ARG756" s="462"/>
      <c r="ARH756" s="462"/>
      <c r="ARI756" s="462"/>
      <c r="ARJ756" s="462"/>
      <c r="ARK756" s="462"/>
      <c r="ARL756" s="462"/>
      <c r="ARM756" s="462"/>
      <c r="ARN756" s="462"/>
      <c r="ARO756" s="462"/>
      <c r="ARP756" s="462"/>
      <c r="ARQ756" s="462"/>
      <c r="ARR756" s="462"/>
      <c r="ARS756" s="462"/>
      <c r="ART756" s="462"/>
      <c r="ARU756" s="462"/>
      <c r="ARV756" s="462"/>
      <c r="ARW756" s="462"/>
      <c r="ARX756" s="462"/>
      <c r="ARY756" s="462"/>
      <c r="ARZ756" s="462"/>
      <c r="ASA756" s="462"/>
      <c r="ASB756" s="462"/>
      <c r="ASC756" s="462"/>
      <c r="ASD756" s="462"/>
      <c r="ASE756" s="462"/>
      <c r="ASF756" s="462"/>
      <c r="ASG756" s="462"/>
      <c r="ASH756" s="462"/>
      <c r="ASI756" s="462"/>
      <c r="ASJ756" s="462"/>
      <c r="ASK756" s="462"/>
      <c r="ASL756" s="462"/>
      <c r="ASM756" s="462"/>
      <c r="ASN756" s="462"/>
      <c r="ASO756" s="462"/>
      <c r="ASP756" s="462"/>
      <c r="ASQ756" s="462"/>
      <c r="ASR756" s="462"/>
      <c r="ASS756" s="462"/>
      <c r="AST756" s="462"/>
      <c r="ASU756" s="462"/>
      <c r="ASV756" s="462"/>
      <c r="ASW756" s="462"/>
      <c r="ASX756" s="462"/>
      <c r="ASY756" s="462"/>
      <c r="ASZ756" s="462"/>
      <c r="ATA756" s="462"/>
      <c r="ATB756" s="462"/>
      <c r="ATC756" s="462"/>
      <c r="ATD756" s="462"/>
      <c r="ATE756" s="462"/>
      <c r="ATF756" s="462"/>
      <c r="ATG756" s="462"/>
      <c r="ATH756" s="462"/>
      <c r="ATI756" s="462"/>
      <c r="ATJ756" s="462"/>
      <c r="ATK756" s="462"/>
      <c r="ATL756" s="462"/>
      <c r="ATM756" s="462"/>
      <c r="ATN756" s="462"/>
      <c r="ATO756" s="462"/>
      <c r="ATP756" s="462"/>
      <c r="ATQ756" s="462"/>
      <c r="ATR756" s="462"/>
      <c r="ATS756" s="462"/>
      <c r="ATT756" s="462"/>
      <c r="ATU756" s="462"/>
      <c r="ATV756" s="462"/>
      <c r="ATW756" s="462"/>
      <c r="ATX756" s="462"/>
      <c r="ATY756" s="462"/>
      <c r="ATZ756" s="462"/>
      <c r="AUA756" s="462"/>
      <c r="AUB756" s="462"/>
      <c r="AUC756" s="462"/>
      <c r="AUD756" s="462"/>
      <c r="AUE756" s="462"/>
      <c r="AUF756" s="462"/>
      <c r="AUG756" s="462"/>
      <c r="AUH756" s="462"/>
      <c r="AUI756" s="462"/>
      <c r="AUJ756" s="462"/>
      <c r="AUK756" s="462"/>
      <c r="AUL756" s="462"/>
      <c r="AUM756" s="462"/>
      <c r="AUN756" s="462"/>
      <c r="AUO756" s="462"/>
      <c r="AUP756" s="462"/>
      <c r="AUQ756" s="462"/>
      <c r="AUR756" s="462"/>
      <c r="AUS756" s="462"/>
      <c r="AUT756" s="462"/>
      <c r="AUU756" s="462"/>
      <c r="AUV756" s="462"/>
      <c r="AUW756" s="462"/>
      <c r="AUX756" s="462"/>
      <c r="AUY756" s="462"/>
      <c r="AUZ756" s="462"/>
      <c r="AVA756" s="462"/>
      <c r="AVB756" s="462"/>
      <c r="AVC756" s="462"/>
      <c r="AVD756" s="462"/>
      <c r="AVE756" s="462"/>
      <c r="AVF756" s="462"/>
      <c r="AVG756" s="462"/>
      <c r="AVH756" s="462"/>
      <c r="AVI756" s="462"/>
      <c r="AVJ756" s="462"/>
      <c r="AVK756" s="462"/>
      <c r="AVL756" s="462"/>
      <c r="AVM756" s="462"/>
      <c r="AVN756" s="462"/>
      <c r="AVO756" s="462"/>
      <c r="AVP756" s="462"/>
      <c r="AVQ756" s="462"/>
      <c r="AVR756" s="462"/>
      <c r="AVS756" s="462"/>
      <c r="AVT756" s="462"/>
      <c r="AVU756" s="462"/>
      <c r="AVV756" s="462"/>
      <c r="AVW756" s="462"/>
      <c r="AVX756" s="462"/>
      <c r="AVY756" s="462"/>
      <c r="AVZ756" s="462"/>
      <c r="AWA756" s="462"/>
      <c r="AWB756" s="462"/>
      <c r="AWC756" s="462"/>
      <c r="AWD756" s="462"/>
      <c r="AWE756" s="462"/>
      <c r="AWF756" s="462"/>
      <c r="AWG756" s="462"/>
      <c r="AWH756" s="462"/>
      <c r="AWI756" s="462"/>
      <c r="AWJ756" s="462"/>
      <c r="AWK756" s="462"/>
      <c r="AWL756" s="462"/>
      <c r="AWM756" s="462"/>
      <c r="AWN756" s="462"/>
      <c r="AWO756" s="462"/>
      <c r="AWP756" s="462"/>
      <c r="AWQ756" s="462"/>
      <c r="AWR756" s="462"/>
      <c r="AWS756" s="462"/>
      <c r="AWT756" s="462"/>
      <c r="AWU756" s="462"/>
      <c r="AWV756" s="462"/>
      <c r="AWW756" s="462"/>
      <c r="AWX756" s="462"/>
      <c r="AWY756" s="462"/>
      <c r="AWZ756" s="462"/>
      <c r="AXA756" s="462"/>
      <c r="AXB756" s="462"/>
      <c r="AXC756" s="462"/>
      <c r="AXD756" s="462"/>
      <c r="AXE756" s="462"/>
      <c r="AXF756" s="462"/>
      <c r="AXG756" s="462"/>
      <c r="AXH756" s="462"/>
      <c r="AXI756" s="462"/>
      <c r="AXJ756" s="462"/>
      <c r="AXK756" s="462"/>
      <c r="AXL756" s="462"/>
      <c r="AXM756" s="462"/>
      <c r="AXN756" s="462"/>
      <c r="AXO756" s="462"/>
      <c r="AXP756" s="462"/>
      <c r="AXQ756" s="462"/>
      <c r="AXR756" s="462"/>
      <c r="AXS756" s="462"/>
      <c r="AXT756" s="462"/>
      <c r="AXU756" s="462"/>
      <c r="AXV756" s="462"/>
      <c r="AXW756" s="462"/>
      <c r="AXX756" s="462"/>
      <c r="AXY756" s="462"/>
      <c r="AXZ756" s="462"/>
      <c r="AYA756" s="462"/>
      <c r="AYB756" s="462"/>
      <c r="AYC756" s="462"/>
      <c r="AYD756" s="462"/>
      <c r="AYE756" s="462"/>
      <c r="AYF756" s="462"/>
      <c r="AYG756" s="462"/>
      <c r="AYH756" s="462"/>
      <c r="AYI756" s="462"/>
      <c r="AYJ756" s="462"/>
      <c r="AYK756" s="462"/>
      <c r="AYL756" s="462"/>
      <c r="AYM756" s="462"/>
      <c r="AYN756" s="462"/>
      <c r="AYO756" s="462"/>
      <c r="AYP756" s="462"/>
      <c r="AYQ756" s="462"/>
      <c r="AYR756" s="462"/>
      <c r="AYS756" s="462"/>
      <c r="AYT756" s="462"/>
      <c r="AYU756" s="462"/>
      <c r="AYV756" s="462"/>
      <c r="AYW756" s="462"/>
      <c r="AYX756" s="462"/>
      <c r="AYY756" s="462"/>
      <c r="AYZ756" s="462"/>
      <c r="AZA756" s="462"/>
      <c r="AZB756" s="462"/>
      <c r="AZC756" s="462"/>
      <c r="AZD756" s="462"/>
      <c r="AZE756" s="462"/>
      <c r="AZF756" s="462"/>
      <c r="AZG756" s="462"/>
      <c r="AZH756" s="462"/>
      <c r="AZI756" s="462"/>
      <c r="AZJ756" s="462"/>
      <c r="AZK756" s="462"/>
      <c r="AZL756" s="462"/>
      <c r="AZM756" s="462"/>
      <c r="AZN756" s="462"/>
      <c r="AZO756" s="462"/>
      <c r="AZP756" s="462"/>
      <c r="AZQ756" s="462"/>
      <c r="AZR756" s="462"/>
      <c r="AZS756" s="462"/>
      <c r="AZT756" s="462"/>
      <c r="AZU756" s="462"/>
      <c r="AZV756" s="462"/>
      <c r="AZW756" s="462"/>
      <c r="AZX756" s="462"/>
      <c r="AZY756" s="462"/>
      <c r="AZZ756" s="462"/>
      <c r="BAA756" s="462"/>
      <c r="BAB756" s="462"/>
      <c r="BAC756" s="462"/>
      <c r="BAD756" s="462"/>
      <c r="BAE756" s="462"/>
      <c r="BAF756" s="462"/>
      <c r="BAG756" s="462"/>
      <c r="BAH756" s="462"/>
      <c r="BAI756" s="462"/>
      <c r="BAJ756" s="462"/>
      <c r="BAK756" s="462"/>
      <c r="BAL756" s="462"/>
      <c r="BAM756" s="462"/>
      <c r="BAN756" s="462"/>
      <c r="BAO756" s="462"/>
      <c r="BAP756" s="462"/>
      <c r="BAQ756" s="462"/>
      <c r="BAR756" s="462"/>
      <c r="BAS756" s="462"/>
      <c r="BAT756" s="462"/>
      <c r="BAU756" s="462"/>
      <c r="BAV756" s="462"/>
      <c r="BAW756" s="462"/>
      <c r="BAX756" s="462"/>
      <c r="BAY756" s="462"/>
      <c r="BAZ756" s="462"/>
      <c r="BBA756" s="462"/>
      <c r="BBB756" s="462"/>
      <c r="BBC756" s="462"/>
      <c r="BBD756" s="462"/>
      <c r="BBE756" s="462"/>
      <c r="BBF756" s="462"/>
      <c r="BBG756" s="462"/>
      <c r="BBH756" s="462"/>
      <c r="BBI756" s="462"/>
      <c r="BBJ756" s="462"/>
      <c r="BBK756" s="462"/>
      <c r="BBL756" s="462"/>
      <c r="BBM756" s="462"/>
      <c r="BBN756" s="462"/>
      <c r="BBO756" s="462"/>
      <c r="BBP756" s="462"/>
      <c r="BBQ756" s="462"/>
      <c r="BBR756" s="462"/>
      <c r="BBS756" s="462"/>
      <c r="BBT756" s="462"/>
      <c r="BBU756" s="462"/>
      <c r="BBV756" s="462"/>
      <c r="BBW756" s="462"/>
      <c r="BBX756" s="462"/>
      <c r="BBY756" s="462"/>
      <c r="BBZ756" s="462"/>
      <c r="BCA756" s="462"/>
      <c r="BCB756" s="462"/>
      <c r="BCC756" s="462"/>
      <c r="BCD756" s="462"/>
      <c r="BCE756" s="462"/>
      <c r="BCF756" s="462"/>
      <c r="BCG756" s="462"/>
      <c r="BCH756" s="462"/>
      <c r="BCI756" s="462"/>
      <c r="BCJ756" s="462"/>
      <c r="BCK756" s="462"/>
      <c r="BCL756" s="462"/>
      <c r="BCM756" s="462"/>
      <c r="BCN756" s="462"/>
      <c r="BCO756" s="462"/>
      <c r="BCP756" s="462"/>
      <c r="BCQ756" s="462"/>
      <c r="BCR756" s="462"/>
      <c r="BCS756" s="462"/>
      <c r="BCT756" s="462"/>
      <c r="BCU756" s="462"/>
      <c r="BCV756" s="462"/>
      <c r="BCW756" s="462"/>
      <c r="BCX756" s="462"/>
      <c r="BCY756" s="462"/>
      <c r="BCZ756" s="462"/>
      <c r="BDA756" s="462"/>
      <c r="BDB756" s="462"/>
      <c r="BDC756" s="462"/>
      <c r="BDD756" s="462"/>
      <c r="BDE756" s="462"/>
      <c r="BDF756" s="462"/>
      <c r="BDG756" s="462"/>
      <c r="BDH756" s="462"/>
      <c r="BDI756" s="462"/>
      <c r="BDJ756" s="462"/>
      <c r="BDK756" s="462"/>
      <c r="BDL756" s="462"/>
      <c r="BDM756" s="462"/>
      <c r="BDN756" s="462"/>
      <c r="BDO756" s="462"/>
      <c r="BDP756" s="462"/>
      <c r="BDQ756" s="462"/>
      <c r="BDR756" s="462"/>
      <c r="BDS756" s="462"/>
      <c r="BDT756" s="462"/>
      <c r="BDU756" s="462"/>
      <c r="BDV756" s="462"/>
      <c r="BDW756" s="462"/>
      <c r="BDX756" s="462"/>
      <c r="BDY756" s="462"/>
      <c r="BDZ756" s="462"/>
      <c r="BEA756" s="462"/>
      <c r="BEB756" s="462"/>
      <c r="BEC756" s="462"/>
      <c r="BED756" s="462"/>
      <c r="BEE756" s="462"/>
      <c r="BEF756" s="462"/>
      <c r="BEG756" s="462"/>
      <c r="BEH756" s="462"/>
      <c r="BEI756" s="462"/>
      <c r="BEJ756" s="462"/>
      <c r="BEK756" s="462"/>
      <c r="BEL756" s="462"/>
      <c r="BEM756" s="462"/>
      <c r="BEN756" s="462"/>
      <c r="BEO756" s="462"/>
      <c r="BEP756" s="462"/>
      <c r="BEQ756" s="462"/>
      <c r="BER756" s="462"/>
      <c r="BES756" s="462"/>
      <c r="BET756" s="462"/>
      <c r="BEU756" s="462"/>
      <c r="BEV756" s="462"/>
      <c r="BEW756" s="462"/>
      <c r="BEX756" s="462"/>
      <c r="BEY756" s="462"/>
      <c r="BEZ756" s="462"/>
      <c r="BFA756" s="462"/>
      <c r="BFB756" s="462"/>
      <c r="BFC756" s="462"/>
      <c r="BFD756" s="462"/>
      <c r="BFE756" s="462"/>
      <c r="BFF756" s="462"/>
      <c r="BFG756" s="462"/>
      <c r="BFH756" s="462"/>
      <c r="BFI756" s="462"/>
      <c r="BFJ756" s="462"/>
      <c r="BFK756" s="462"/>
      <c r="BFL756" s="462"/>
      <c r="BFM756" s="462"/>
      <c r="BFN756" s="462"/>
      <c r="BFO756" s="462"/>
      <c r="BFP756" s="462"/>
      <c r="BFQ756" s="462"/>
      <c r="BFR756" s="462"/>
      <c r="BFS756" s="462"/>
      <c r="BFT756" s="462"/>
      <c r="BFU756" s="462"/>
      <c r="BFV756" s="462"/>
      <c r="BFW756" s="462"/>
      <c r="BFX756" s="462"/>
      <c r="BFY756" s="462"/>
      <c r="BFZ756" s="462"/>
      <c r="BGA756" s="462"/>
      <c r="BGB756" s="462"/>
      <c r="BGC756" s="462"/>
      <c r="BGD756" s="462"/>
      <c r="BGE756" s="462"/>
      <c r="BGF756" s="462"/>
      <c r="BGG756" s="462"/>
      <c r="BGH756" s="462"/>
      <c r="BGI756" s="462"/>
      <c r="BGJ756" s="462"/>
      <c r="BGK756" s="462"/>
      <c r="BGL756" s="462"/>
      <c r="BGM756" s="462"/>
      <c r="BGN756" s="462"/>
      <c r="BGO756" s="462"/>
      <c r="BGP756" s="462"/>
      <c r="BGQ756" s="462"/>
      <c r="BGR756" s="462"/>
      <c r="BGS756" s="462"/>
      <c r="BGT756" s="462"/>
      <c r="BGU756" s="462"/>
      <c r="BGV756" s="462"/>
      <c r="BGW756" s="462"/>
      <c r="BGX756" s="462"/>
      <c r="BGY756" s="462"/>
      <c r="BGZ756" s="462"/>
      <c r="BHA756" s="462"/>
      <c r="BHB756" s="462"/>
      <c r="BHC756" s="462"/>
      <c r="BHD756" s="462"/>
      <c r="BHE756" s="462"/>
      <c r="BHF756" s="462"/>
      <c r="BHG756" s="462"/>
      <c r="BHH756" s="462"/>
      <c r="BHI756" s="462"/>
      <c r="BHJ756" s="462"/>
      <c r="BHK756" s="462"/>
      <c r="BHL756" s="462"/>
      <c r="BHM756" s="462"/>
      <c r="BHN756" s="462"/>
      <c r="BHO756" s="462"/>
      <c r="BHP756" s="462"/>
      <c r="BHQ756" s="462"/>
      <c r="BHR756" s="462"/>
      <c r="BHS756" s="462"/>
      <c r="BHT756" s="462"/>
      <c r="BHU756" s="462"/>
      <c r="BHV756" s="462"/>
      <c r="BHW756" s="462"/>
      <c r="BHX756" s="462"/>
      <c r="BHY756" s="462"/>
      <c r="BHZ756" s="462"/>
      <c r="BIA756" s="462"/>
      <c r="BIB756" s="462"/>
      <c r="BIC756" s="462"/>
      <c r="BID756" s="462"/>
      <c r="BIE756" s="462"/>
      <c r="BIF756" s="462"/>
      <c r="BIG756" s="462"/>
      <c r="BIH756" s="462"/>
      <c r="BII756" s="462"/>
      <c r="BIJ756" s="462"/>
      <c r="BIK756" s="462"/>
      <c r="BIL756" s="462"/>
      <c r="BIM756" s="462"/>
      <c r="BIN756" s="462"/>
      <c r="BIO756" s="462"/>
      <c r="BIP756" s="462"/>
      <c r="BIQ756" s="462"/>
      <c r="BIR756" s="462"/>
      <c r="BIS756" s="462"/>
      <c r="BIT756" s="462"/>
      <c r="BIU756" s="462"/>
      <c r="BIV756" s="462"/>
      <c r="BIW756" s="462"/>
      <c r="BIX756" s="462"/>
      <c r="BIY756" s="462"/>
      <c r="BIZ756" s="462"/>
      <c r="BJA756" s="462"/>
      <c r="BJB756" s="462"/>
      <c r="BJC756" s="462"/>
      <c r="BJD756" s="462"/>
      <c r="BJE756" s="462"/>
      <c r="BJF756" s="462"/>
      <c r="BJG756" s="462"/>
      <c r="BJH756" s="462"/>
      <c r="BJI756" s="462"/>
      <c r="BJJ756" s="462"/>
      <c r="BJK756" s="462"/>
      <c r="BJL756" s="462"/>
      <c r="BJM756" s="462"/>
      <c r="BJN756" s="462"/>
      <c r="BJO756" s="462"/>
      <c r="BJP756" s="462"/>
      <c r="BJQ756" s="462"/>
      <c r="BJR756" s="462"/>
      <c r="BJS756" s="462"/>
      <c r="BJT756" s="462"/>
      <c r="BJU756" s="462"/>
      <c r="BJV756" s="462"/>
      <c r="BJW756" s="462"/>
      <c r="BJX756" s="462"/>
      <c r="BJY756" s="462"/>
      <c r="BJZ756" s="462"/>
      <c r="BKA756" s="462"/>
      <c r="BKB756" s="462"/>
      <c r="BKC756" s="462"/>
      <c r="BKD756" s="462"/>
      <c r="BKE756" s="462"/>
      <c r="BKF756" s="462"/>
      <c r="BKG756" s="462"/>
      <c r="BKH756" s="462"/>
      <c r="BKI756" s="462"/>
      <c r="BKJ756" s="462"/>
      <c r="BKK756" s="462"/>
      <c r="BKL756" s="462"/>
      <c r="BKM756" s="462"/>
      <c r="BKN756" s="462"/>
      <c r="BKO756" s="462"/>
      <c r="BKP756" s="462"/>
      <c r="BKQ756" s="462"/>
      <c r="BKR756" s="462"/>
      <c r="BKS756" s="462"/>
      <c r="BKT756" s="462"/>
      <c r="BKU756" s="462"/>
      <c r="BKV756" s="462"/>
      <c r="BKW756" s="462"/>
      <c r="BKX756" s="462"/>
      <c r="BKY756" s="462"/>
      <c r="BKZ756" s="462"/>
      <c r="BLA756" s="462"/>
      <c r="BLB756" s="462"/>
      <c r="BLC756" s="462"/>
      <c r="BLD756" s="462"/>
      <c r="BLE756" s="462"/>
      <c r="BLF756" s="462"/>
      <c r="BLG756" s="462"/>
      <c r="BLH756" s="462"/>
      <c r="BLI756" s="462"/>
      <c r="BLJ756" s="462"/>
      <c r="BLK756" s="462"/>
      <c r="BLL756" s="462"/>
      <c r="BLM756" s="462"/>
      <c r="BLN756" s="462"/>
      <c r="BLO756" s="462"/>
      <c r="BLP756" s="462"/>
      <c r="BLQ756" s="462"/>
      <c r="BLR756" s="462"/>
      <c r="BLS756" s="462"/>
      <c r="BLT756" s="462"/>
      <c r="BLU756" s="462"/>
      <c r="BLV756" s="462"/>
      <c r="BLW756" s="462"/>
      <c r="BLX756" s="462"/>
      <c r="BLY756" s="462"/>
      <c r="BLZ756" s="462"/>
      <c r="BMA756" s="462"/>
      <c r="BMB756" s="462"/>
      <c r="BMC756" s="462"/>
      <c r="BMD756" s="462"/>
      <c r="BME756" s="462"/>
      <c r="BMF756" s="462"/>
      <c r="BMG756" s="462"/>
      <c r="BMH756" s="462"/>
      <c r="BMI756" s="462"/>
      <c r="BMJ756" s="462"/>
      <c r="BMK756" s="462"/>
      <c r="BML756" s="462"/>
      <c r="BMM756" s="462"/>
      <c r="BMN756" s="462"/>
      <c r="BMO756" s="462"/>
      <c r="BMP756" s="462"/>
      <c r="BMQ756" s="462"/>
      <c r="BMR756" s="462"/>
      <c r="BMS756" s="462"/>
      <c r="BMT756" s="462"/>
      <c r="BMU756" s="462"/>
      <c r="BMV756" s="462"/>
      <c r="BMW756" s="462"/>
      <c r="BMX756" s="462"/>
      <c r="BMY756" s="462"/>
      <c r="BMZ756" s="462"/>
      <c r="BNA756" s="462"/>
      <c r="BNB756" s="462"/>
      <c r="BNC756" s="462"/>
      <c r="BND756" s="462"/>
      <c r="BNE756" s="462"/>
      <c r="BNF756" s="462"/>
      <c r="BNG756" s="462"/>
      <c r="BNH756" s="462"/>
      <c r="BNI756" s="462"/>
      <c r="BNJ756" s="462"/>
      <c r="BNK756" s="462"/>
      <c r="BNL756" s="462"/>
      <c r="BNM756" s="462"/>
      <c r="BNN756" s="462"/>
      <c r="BNO756" s="462"/>
      <c r="BNP756" s="462"/>
      <c r="BNQ756" s="462"/>
      <c r="BNR756" s="462"/>
      <c r="BNS756" s="462"/>
      <c r="BNT756" s="462"/>
      <c r="BNU756" s="462"/>
      <c r="BNV756" s="462"/>
      <c r="BNW756" s="462"/>
      <c r="BNX756" s="462"/>
      <c r="BNY756" s="462"/>
      <c r="BNZ756" s="462"/>
      <c r="BOA756" s="462"/>
      <c r="BOB756" s="462"/>
      <c r="BOC756" s="462"/>
      <c r="BOD756" s="462"/>
      <c r="BOE756" s="462"/>
      <c r="BOF756" s="462"/>
      <c r="BOG756" s="462"/>
      <c r="BOH756" s="462"/>
      <c r="BOI756" s="462"/>
      <c r="BOJ756" s="462"/>
      <c r="BOK756" s="462"/>
      <c r="BOL756" s="462"/>
      <c r="BOM756" s="462"/>
      <c r="BON756" s="462"/>
      <c r="BOO756" s="462"/>
      <c r="BOP756" s="462"/>
      <c r="BOQ756" s="462"/>
      <c r="BOR756" s="462"/>
      <c r="BOS756" s="462"/>
      <c r="BOT756" s="462"/>
      <c r="BOU756" s="462"/>
      <c r="BOV756" s="462"/>
      <c r="BOW756" s="462"/>
      <c r="BOX756" s="462"/>
      <c r="BOY756" s="462"/>
      <c r="BOZ756" s="462"/>
      <c r="BPA756" s="462"/>
      <c r="BPB756" s="462"/>
      <c r="BPC756" s="462"/>
      <c r="BPD756" s="462"/>
      <c r="BPE756" s="462"/>
      <c r="BPF756" s="462"/>
      <c r="BPG756" s="462"/>
      <c r="BPH756" s="462"/>
      <c r="BPI756" s="462"/>
      <c r="BPJ756" s="462"/>
      <c r="BPK756" s="462"/>
      <c r="BPL756" s="462"/>
      <c r="BPM756" s="462"/>
      <c r="BPN756" s="462"/>
      <c r="BPO756" s="462"/>
      <c r="BPP756" s="462"/>
      <c r="BPQ756" s="462"/>
      <c r="BPR756" s="462"/>
      <c r="BPS756" s="462"/>
      <c r="BPT756" s="462"/>
      <c r="BPU756" s="462"/>
      <c r="BPV756" s="462"/>
      <c r="BPW756" s="462"/>
      <c r="BPX756" s="462"/>
      <c r="BPY756" s="462"/>
      <c r="BPZ756" s="462"/>
      <c r="BQA756" s="462"/>
      <c r="BQB756" s="462"/>
      <c r="BQC756" s="462"/>
      <c r="BQD756" s="462"/>
      <c r="BQE756" s="462"/>
      <c r="BQF756" s="462"/>
      <c r="BQG756" s="462"/>
      <c r="BQH756" s="462"/>
      <c r="BQI756" s="462"/>
      <c r="BQJ756" s="462"/>
      <c r="BQK756" s="462"/>
      <c r="BQL756" s="462"/>
      <c r="BQM756" s="462"/>
      <c r="BQN756" s="462"/>
      <c r="BQO756" s="462"/>
      <c r="BQP756" s="462"/>
      <c r="BQQ756" s="462"/>
      <c r="BQR756" s="462"/>
      <c r="BQS756" s="462"/>
      <c r="BQT756" s="462"/>
      <c r="BQU756" s="462"/>
      <c r="BQV756" s="462"/>
      <c r="BQW756" s="462"/>
      <c r="BQX756" s="462"/>
      <c r="BQY756" s="462"/>
      <c r="BQZ756" s="462"/>
      <c r="BRA756" s="462"/>
      <c r="BRB756" s="462"/>
      <c r="BRC756" s="462"/>
      <c r="BRD756" s="462"/>
      <c r="BRE756" s="462"/>
      <c r="BRF756" s="462"/>
      <c r="BRG756" s="462"/>
      <c r="BRH756" s="462"/>
      <c r="BRI756" s="462"/>
      <c r="BRJ756" s="462"/>
      <c r="BRK756" s="462"/>
      <c r="BRL756" s="462"/>
      <c r="BRM756" s="462"/>
      <c r="BRN756" s="462"/>
      <c r="BRO756" s="462"/>
      <c r="BRP756" s="462"/>
      <c r="BRQ756" s="462"/>
      <c r="BRR756" s="462"/>
      <c r="BRS756" s="462"/>
      <c r="BRT756" s="462"/>
      <c r="BRU756" s="462"/>
      <c r="BRV756" s="462"/>
      <c r="BRW756" s="462"/>
      <c r="BRX756" s="462"/>
      <c r="BRY756" s="462"/>
      <c r="BRZ756" s="462"/>
      <c r="BSA756" s="462"/>
      <c r="BSB756" s="462"/>
      <c r="BSC756" s="462"/>
      <c r="BSD756" s="462"/>
      <c r="BSE756" s="462"/>
      <c r="BSF756" s="462"/>
      <c r="BSG756" s="462"/>
      <c r="BSH756" s="462"/>
      <c r="BSI756" s="462"/>
      <c r="BSJ756" s="462"/>
      <c r="BSK756" s="462"/>
      <c r="BSL756" s="462"/>
      <c r="BSM756" s="462"/>
      <c r="BSN756" s="462"/>
      <c r="BSO756" s="462"/>
      <c r="BSP756" s="462"/>
      <c r="BSQ756" s="462"/>
      <c r="BSR756" s="462"/>
      <c r="BSS756" s="462"/>
      <c r="BST756" s="462"/>
      <c r="BSU756" s="462"/>
      <c r="BSV756" s="462"/>
      <c r="BSW756" s="462"/>
      <c r="BSX756" s="462"/>
      <c r="BSY756" s="462"/>
      <c r="BSZ756" s="462"/>
      <c r="BTA756" s="462"/>
      <c r="BTB756" s="462"/>
      <c r="BTC756" s="462"/>
      <c r="BTD756" s="462"/>
      <c r="BTE756" s="462"/>
      <c r="BTF756" s="462"/>
      <c r="BTG756" s="462"/>
      <c r="BTH756" s="462"/>
      <c r="BTI756" s="462"/>
      <c r="BTJ756" s="462"/>
      <c r="BTK756" s="462"/>
      <c r="BTL756" s="462"/>
      <c r="BTM756" s="462"/>
      <c r="BTN756" s="462"/>
      <c r="BTO756" s="462"/>
      <c r="BTP756" s="462"/>
      <c r="BTQ756" s="462"/>
      <c r="BTR756" s="462"/>
      <c r="BTS756" s="462"/>
      <c r="BTT756" s="462"/>
      <c r="BTU756" s="462"/>
      <c r="BTV756" s="462"/>
      <c r="BTW756" s="462"/>
      <c r="BTX756" s="462"/>
      <c r="BTY756" s="462"/>
      <c r="BTZ756" s="462"/>
      <c r="BUA756" s="462"/>
      <c r="BUB756" s="462"/>
      <c r="BUC756" s="462"/>
      <c r="BUD756" s="462"/>
      <c r="BUE756" s="462"/>
      <c r="BUF756" s="462"/>
      <c r="BUG756" s="462"/>
      <c r="BUH756" s="462"/>
      <c r="BUI756" s="462"/>
      <c r="BUJ756" s="462"/>
      <c r="BUK756" s="462"/>
      <c r="BUL756" s="462"/>
      <c r="BUM756" s="462"/>
      <c r="BUN756" s="462"/>
      <c r="BUO756" s="462"/>
      <c r="BUP756" s="462"/>
      <c r="BUQ756" s="462"/>
      <c r="BUR756" s="462"/>
      <c r="BUS756" s="462"/>
      <c r="BUT756" s="462"/>
      <c r="BUU756" s="462"/>
      <c r="BUV756" s="462"/>
      <c r="BUW756" s="462"/>
      <c r="BUX756" s="462"/>
      <c r="BUY756" s="462"/>
      <c r="BUZ756" s="462"/>
      <c r="BVA756" s="462"/>
      <c r="BVB756" s="462"/>
      <c r="BVC756" s="462"/>
      <c r="BVD756" s="462"/>
      <c r="BVE756" s="462"/>
      <c r="BVF756" s="462"/>
      <c r="BVG756" s="462"/>
      <c r="BVH756" s="462"/>
      <c r="BVI756" s="462"/>
      <c r="BVJ756" s="462"/>
      <c r="BVK756" s="462"/>
      <c r="BVL756" s="462"/>
      <c r="BVM756" s="462"/>
      <c r="BVN756" s="462"/>
      <c r="BVO756" s="462"/>
      <c r="BVP756" s="462"/>
      <c r="BVQ756" s="462"/>
      <c r="BVR756" s="462"/>
      <c r="BVS756" s="462"/>
      <c r="BVT756" s="462"/>
      <c r="BVU756" s="462"/>
      <c r="BVV756" s="462"/>
      <c r="BVW756" s="462"/>
      <c r="BVX756" s="462"/>
      <c r="BVY756" s="462"/>
      <c r="BVZ756" s="462"/>
      <c r="BWA756" s="462"/>
      <c r="BWB756" s="462"/>
      <c r="BWC756" s="462"/>
      <c r="BWD756" s="462"/>
      <c r="BWE756" s="462"/>
      <c r="BWF756" s="462"/>
      <c r="BWG756" s="462"/>
      <c r="BWH756" s="462"/>
      <c r="BWI756" s="462"/>
      <c r="BWJ756" s="462"/>
      <c r="BWK756" s="462"/>
      <c r="BWL756" s="462"/>
      <c r="BWM756" s="462"/>
      <c r="BWN756" s="462"/>
      <c r="BWO756" s="462"/>
      <c r="BWP756" s="462"/>
      <c r="BWQ756" s="462"/>
      <c r="BWR756" s="462"/>
      <c r="BWS756" s="462"/>
      <c r="BWT756" s="462"/>
      <c r="BWU756" s="462"/>
      <c r="BWV756" s="462"/>
      <c r="BWW756" s="462"/>
      <c r="BWX756" s="462"/>
      <c r="BWY756" s="462"/>
      <c r="BWZ756" s="462"/>
      <c r="BXA756" s="462"/>
      <c r="BXB756" s="462"/>
      <c r="BXC756" s="462"/>
      <c r="BXD756" s="462"/>
      <c r="BXE756" s="462"/>
      <c r="BXF756" s="462"/>
      <c r="BXG756" s="462"/>
      <c r="BXH756" s="462"/>
      <c r="BXI756" s="462"/>
      <c r="BXJ756" s="462"/>
      <c r="BXK756" s="462"/>
      <c r="BXL756" s="462"/>
      <c r="BXM756" s="462"/>
      <c r="BXN756" s="462"/>
      <c r="BXO756" s="462"/>
      <c r="BXP756" s="462"/>
      <c r="BXQ756" s="462"/>
      <c r="BXR756" s="462"/>
      <c r="BXS756" s="462"/>
      <c r="BXT756" s="462"/>
      <c r="BXU756" s="462"/>
      <c r="BXV756" s="462"/>
      <c r="BXW756" s="462"/>
      <c r="BXX756" s="462"/>
      <c r="BXY756" s="462"/>
      <c r="BXZ756" s="462"/>
      <c r="BYA756" s="462"/>
      <c r="BYB756" s="462"/>
      <c r="BYC756" s="462"/>
      <c r="BYD756" s="462"/>
      <c r="BYE756" s="462"/>
      <c r="BYF756" s="462"/>
      <c r="BYG756" s="462"/>
      <c r="BYH756" s="462"/>
      <c r="BYI756" s="462"/>
      <c r="BYJ756" s="462"/>
      <c r="BYK756" s="462"/>
      <c r="BYL756" s="462"/>
      <c r="BYM756" s="462"/>
      <c r="BYN756" s="462"/>
      <c r="BYO756" s="462"/>
      <c r="BYP756" s="462"/>
      <c r="BYQ756" s="462"/>
      <c r="BYR756" s="462"/>
      <c r="BYS756" s="462"/>
      <c r="BYT756" s="462"/>
      <c r="BYU756" s="462"/>
      <c r="BYV756" s="462"/>
      <c r="BYW756" s="462"/>
      <c r="BYX756" s="462"/>
      <c r="BYY756" s="462"/>
      <c r="BYZ756" s="462"/>
      <c r="BZA756" s="462"/>
      <c r="BZB756" s="462"/>
      <c r="BZC756" s="462"/>
      <c r="BZD756" s="462"/>
      <c r="BZE756" s="462"/>
      <c r="BZF756" s="462"/>
      <c r="BZG756" s="462"/>
      <c r="BZH756" s="462"/>
      <c r="BZI756" s="462"/>
      <c r="BZJ756" s="462"/>
      <c r="BZK756" s="462"/>
      <c r="BZL756" s="462"/>
      <c r="BZM756" s="462"/>
      <c r="BZN756" s="462"/>
      <c r="BZO756" s="462"/>
      <c r="BZP756" s="462"/>
      <c r="BZQ756" s="462"/>
      <c r="BZR756" s="462"/>
      <c r="BZS756" s="462"/>
      <c r="BZT756" s="462"/>
      <c r="BZU756" s="462"/>
      <c r="BZV756" s="462"/>
      <c r="BZW756" s="462"/>
      <c r="BZX756" s="462"/>
      <c r="BZY756" s="462"/>
      <c r="BZZ756" s="462"/>
      <c r="CAA756" s="462"/>
      <c r="CAB756" s="462"/>
      <c r="CAC756" s="462"/>
      <c r="CAD756" s="462"/>
      <c r="CAE756" s="462"/>
      <c r="CAF756" s="462"/>
      <c r="CAG756" s="462"/>
      <c r="CAH756" s="462"/>
      <c r="CAI756" s="462"/>
      <c r="CAJ756" s="462"/>
      <c r="CAK756" s="462"/>
      <c r="CAL756" s="462"/>
      <c r="CAM756" s="462"/>
      <c r="CAN756" s="462"/>
      <c r="CAO756" s="462"/>
      <c r="CAP756" s="462"/>
      <c r="CAQ756" s="462"/>
      <c r="CAR756" s="462"/>
      <c r="CAS756" s="462"/>
      <c r="CAT756" s="462"/>
      <c r="CAU756" s="462"/>
      <c r="CAV756" s="462"/>
      <c r="CAW756" s="462"/>
      <c r="CAX756" s="462"/>
      <c r="CAY756" s="462"/>
      <c r="CAZ756" s="462"/>
      <c r="CBA756" s="462"/>
      <c r="CBB756" s="462"/>
      <c r="CBC756" s="462"/>
      <c r="CBD756" s="462"/>
      <c r="CBE756" s="462"/>
      <c r="CBF756" s="462"/>
      <c r="CBG756" s="462"/>
      <c r="CBH756" s="462"/>
      <c r="CBI756" s="462"/>
      <c r="CBJ756" s="462"/>
      <c r="CBK756" s="462"/>
      <c r="CBL756" s="462"/>
      <c r="CBM756" s="462"/>
      <c r="CBN756" s="462"/>
      <c r="CBO756" s="462"/>
      <c r="CBP756" s="462"/>
      <c r="CBQ756" s="462"/>
      <c r="CBR756" s="462"/>
      <c r="CBS756" s="462"/>
      <c r="CBT756" s="462"/>
      <c r="CBU756" s="462"/>
      <c r="CBV756" s="462"/>
      <c r="CBW756" s="462"/>
      <c r="CBX756" s="462"/>
      <c r="CBY756" s="462"/>
      <c r="CBZ756" s="462"/>
      <c r="CCA756" s="462"/>
      <c r="CCB756" s="462"/>
      <c r="CCC756" s="462"/>
      <c r="CCD756" s="462"/>
      <c r="CCE756" s="462"/>
      <c r="CCF756" s="462"/>
      <c r="CCG756" s="462"/>
      <c r="CCH756" s="462"/>
      <c r="CCI756" s="462"/>
      <c r="CCJ756" s="462"/>
      <c r="CCK756" s="462"/>
      <c r="CCL756" s="462"/>
      <c r="CCM756" s="462"/>
      <c r="CCN756" s="462"/>
      <c r="CCO756" s="462"/>
      <c r="CCP756" s="462"/>
      <c r="CCQ756" s="462"/>
      <c r="CCR756" s="462"/>
      <c r="CCS756" s="462"/>
      <c r="CCT756" s="462"/>
      <c r="CCU756" s="462"/>
      <c r="CCV756" s="462"/>
      <c r="CCW756" s="462"/>
      <c r="CCX756" s="462"/>
      <c r="CCY756" s="462"/>
      <c r="CCZ756" s="462"/>
      <c r="CDA756" s="462"/>
      <c r="CDB756" s="462"/>
      <c r="CDC756" s="462"/>
      <c r="CDD756" s="462"/>
      <c r="CDE756" s="462"/>
      <c r="CDF756" s="462"/>
      <c r="CDG756" s="462"/>
      <c r="CDH756" s="462"/>
      <c r="CDI756" s="462"/>
      <c r="CDJ756" s="462"/>
      <c r="CDK756" s="462"/>
      <c r="CDL756" s="462"/>
      <c r="CDM756" s="462"/>
      <c r="CDN756" s="462"/>
      <c r="CDO756" s="462"/>
      <c r="CDP756" s="462"/>
      <c r="CDQ756" s="462"/>
      <c r="CDR756" s="462"/>
      <c r="CDS756" s="462"/>
      <c r="CDT756" s="462"/>
      <c r="CDU756" s="462"/>
      <c r="CDV756" s="462"/>
      <c r="CDW756" s="462"/>
      <c r="CDX756" s="462"/>
      <c r="CDY756" s="462"/>
      <c r="CDZ756" s="462"/>
      <c r="CEA756" s="462"/>
      <c r="CEB756" s="462"/>
      <c r="CEC756" s="462"/>
      <c r="CED756" s="462"/>
      <c r="CEE756" s="462"/>
      <c r="CEF756" s="462"/>
      <c r="CEG756" s="462"/>
      <c r="CEH756" s="462"/>
      <c r="CEI756" s="462"/>
      <c r="CEJ756" s="462"/>
      <c r="CEK756" s="462"/>
      <c r="CEL756" s="462"/>
      <c r="CEM756" s="462"/>
      <c r="CEN756" s="462"/>
      <c r="CEO756" s="462"/>
      <c r="CEP756" s="462"/>
      <c r="CEQ756" s="462"/>
      <c r="CER756" s="462"/>
      <c r="CES756" s="462"/>
      <c r="CET756" s="462"/>
      <c r="CEU756" s="462"/>
      <c r="CEV756" s="462"/>
      <c r="CEW756" s="462"/>
      <c r="CEX756" s="462"/>
      <c r="CEY756" s="462"/>
      <c r="CEZ756" s="462"/>
      <c r="CFA756" s="462"/>
      <c r="CFB756" s="462"/>
      <c r="CFC756" s="462"/>
      <c r="CFD756" s="462"/>
      <c r="CFE756" s="462"/>
      <c r="CFF756" s="462"/>
      <c r="CFG756" s="462"/>
      <c r="CFH756" s="462"/>
      <c r="CFI756" s="462"/>
      <c r="CFJ756" s="462"/>
      <c r="CFK756" s="462"/>
      <c r="CFL756" s="462"/>
      <c r="CFM756" s="462"/>
      <c r="CFN756" s="462"/>
      <c r="CFO756" s="462"/>
      <c r="CFP756" s="462"/>
      <c r="CFQ756" s="462"/>
      <c r="CFR756" s="462"/>
      <c r="CFS756" s="462"/>
      <c r="CFT756" s="462"/>
      <c r="CFU756" s="462"/>
      <c r="CFV756" s="462"/>
      <c r="CFW756" s="462"/>
      <c r="CFX756" s="462"/>
      <c r="CFY756" s="462"/>
      <c r="CFZ756" s="462"/>
      <c r="CGA756" s="462"/>
      <c r="CGB756" s="462"/>
      <c r="CGC756" s="462"/>
      <c r="CGD756" s="462"/>
      <c r="CGE756" s="462"/>
      <c r="CGF756" s="462"/>
      <c r="CGG756" s="462"/>
      <c r="CGH756" s="462"/>
      <c r="CGI756" s="462"/>
      <c r="CGJ756" s="462"/>
      <c r="CGK756" s="462"/>
      <c r="CGL756" s="462"/>
      <c r="CGM756" s="462"/>
      <c r="CGN756" s="462"/>
      <c r="CGO756" s="462"/>
      <c r="CGP756" s="462"/>
      <c r="CGQ756" s="462"/>
      <c r="CGR756" s="462"/>
      <c r="CGS756" s="462"/>
      <c r="CGT756" s="462"/>
      <c r="CGU756" s="462"/>
      <c r="CGV756" s="462"/>
      <c r="CGW756" s="462"/>
      <c r="CGX756" s="462"/>
      <c r="CGY756" s="462"/>
      <c r="CGZ756" s="462"/>
      <c r="CHA756" s="462"/>
      <c r="CHB756" s="462"/>
      <c r="CHC756" s="462"/>
      <c r="CHD756" s="462"/>
      <c r="CHE756" s="462"/>
      <c r="CHF756" s="462"/>
      <c r="CHG756" s="462"/>
      <c r="CHH756" s="462"/>
      <c r="CHI756" s="462"/>
      <c r="CHJ756" s="462"/>
      <c r="CHK756" s="462"/>
      <c r="CHL756" s="462"/>
      <c r="CHM756" s="462"/>
      <c r="CHN756" s="462"/>
      <c r="CHO756" s="462"/>
      <c r="CHP756" s="462"/>
      <c r="CHQ756" s="462"/>
      <c r="CHR756" s="462"/>
      <c r="CHS756" s="462"/>
      <c r="CHT756" s="462"/>
      <c r="CHU756" s="462"/>
      <c r="CHV756" s="462"/>
      <c r="CHW756" s="462"/>
      <c r="CHX756" s="462"/>
      <c r="CHY756" s="462"/>
      <c r="CHZ756" s="462"/>
      <c r="CIA756" s="462"/>
      <c r="CIB756" s="462"/>
      <c r="CIC756" s="462"/>
      <c r="CID756" s="462"/>
      <c r="CIE756" s="462"/>
      <c r="CIF756" s="462"/>
      <c r="CIG756" s="462"/>
      <c r="CIH756" s="462"/>
      <c r="CII756" s="462"/>
      <c r="CIJ756" s="462"/>
      <c r="CIK756" s="462"/>
      <c r="CIL756" s="462"/>
      <c r="CIM756" s="462"/>
      <c r="CIN756" s="462"/>
      <c r="CIO756" s="462"/>
      <c r="CIP756" s="462"/>
      <c r="CIQ756" s="462"/>
      <c r="CIR756" s="462"/>
      <c r="CIS756" s="462"/>
      <c r="CIT756" s="462"/>
      <c r="CIU756" s="462"/>
      <c r="CIV756" s="462"/>
      <c r="CIW756" s="462"/>
      <c r="CIX756" s="462"/>
      <c r="CIY756" s="462"/>
      <c r="CIZ756" s="462"/>
      <c r="CJA756" s="462"/>
      <c r="CJB756" s="462"/>
      <c r="CJC756" s="462"/>
      <c r="CJD756" s="462"/>
      <c r="CJE756" s="462"/>
      <c r="CJF756" s="462"/>
      <c r="CJG756" s="462"/>
      <c r="CJH756" s="462"/>
      <c r="CJI756" s="462"/>
      <c r="CJJ756" s="462"/>
      <c r="CJK756" s="462"/>
      <c r="CJL756" s="462"/>
      <c r="CJM756" s="462"/>
      <c r="CJN756" s="462"/>
      <c r="CJO756" s="462"/>
      <c r="CJP756" s="462"/>
      <c r="CJQ756" s="462"/>
      <c r="CJR756" s="462"/>
      <c r="CJS756" s="462"/>
      <c r="CJT756" s="462"/>
      <c r="CJU756" s="462"/>
      <c r="CJV756" s="462"/>
      <c r="CJW756" s="462"/>
      <c r="CJX756" s="462"/>
      <c r="CJY756" s="462"/>
      <c r="CJZ756" s="462"/>
      <c r="CKA756" s="462"/>
      <c r="CKB756" s="462"/>
      <c r="CKC756" s="462"/>
      <c r="CKD756" s="462"/>
      <c r="CKE756" s="462"/>
      <c r="CKF756" s="462"/>
      <c r="CKG756" s="462"/>
      <c r="CKH756" s="462"/>
      <c r="CKI756" s="462"/>
      <c r="CKJ756" s="462"/>
      <c r="CKK756" s="462"/>
      <c r="CKL756" s="462"/>
      <c r="CKM756" s="462"/>
      <c r="CKN756" s="462"/>
      <c r="CKO756" s="462"/>
      <c r="CKP756" s="462"/>
      <c r="CKQ756" s="462"/>
      <c r="CKR756" s="462"/>
      <c r="CKS756" s="462"/>
      <c r="CKT756" s="462"/>
      <c r="CKU756" s="462"/>
      <c r="CKV756" s="462"/>
      <c r="CKW756" s="462"/>
      <c r="CKX756" s="462"/>
      <c r="CKY756" s="462"/>
      <c r="CKZ756" s="462"/>
      <c r="CLA756" s="462"/>
      <c r="CLB756" s="462"/>
      <c r="CLC756" s="462"/>
      <c r="CLD756" s="462"/>
      <c r="CLE756" s="462"/>
      <c r="CLF756" s="462"/>
      <c r="CLG756" s="462"/>
      <c r="CLH756" s="462"/>
      <c r="CLI756" s="462"/>
      <c r="CLJ756" s="462"/>
      <c r="CLK756" s="462"/>
      <c r="CLL756" s="462"/>
      <c r="CLM756" s="462"/>
      <c r="CLN756" s="462"/>
      <c r="CLO756" s="462"/>
      <c r="CLP756" s="462"/>
      <c r="CLQ756" s="462"/>
      <c r="CLR756" s="462"/>
      <c r="CLS756" s="462"/>
      <c r="CLT756" s="462"/>
      <c r="CLU756" s="462"/>
      <c r="CLV756" s="462"/>
      <c r="CLW756" s="462"/>
      <c r="CLX756" s="462"/>
      <c r="CLY756" s="462"/>
      <c r="CLZ756" s="462"/>
      <c r="CMA756" s="462"/>
      <c r="CMB756" s="462"/>
      <c r="CMC756" s="462"/>
      <c r="CMD756" s="462"/>
      <c r="CME756" s="462"/>
      <c r="CMF756" s="462"/>
      <c r="CMG756" s="462"/>
      <c r="CMH756" s="462"/>
      <c r="CMI756" s="462"/>
      <c r="CMJ756" s="462"/>
      <c r="CMK756" s="462"/>
      <c r="CML756" s="462"/>
      <c r="CMM756" s="462"/>
      <c r="CMN756" s="462"/>
      <c r="CMO756" s="462"/>
      <c r="CMP756" s="462"/>
      <c r="CMQ756" s="462"/>
      <c r="CMR756" s="462"/>
      <c r="CMS756" s="462"/>
      <c r="CMT756" s="462"/>
      <c r="CMU756" s="462"/>
      <c r="CMV756" s="462"/>
      <c r="CMW756" s="462"/>
      <c r="CMX756" s="462"/>
      <c r="CMY756" s="462"/>
      <c r="CMZ756" s="462"/>
      <c r="CNA756" s="462"/>
      <c r="CNB756" s="462"/>
      <c r="CNC756" s="462"/>
      <c r="CND756" s="462"/>
      <c r="CNE756" s="462"/>
      <c r="CNF756" s="462"/>
      <c r="CNG756" s="462"/>
      <c r="CNH756" s="462"/>
      <c r="CNI756" s="462"/>
      <c r="CNJ756" s="462"/>
      <c r="CNK756" s="462"/>
      <c r="CNL756" s="462"/>
      <c r="CNM756" s="462"/>
      <c r="CNN756" s="462"/>
      <c r="CNO756" s="462"/>
      <c r="CNP756" s="462"/>
      <c r="CNQ756" s="462"/>
      <c r="CNR756" s="462"/>
      <c r="CNS756" s="462"/>
      <c r="CNT756" s="462"/>
      <c r="CNU756" s="462"/>
      <c r="CNV756" s="462"/>
      <c r="CNW756" s="462"/>
      <c r="CNX756" s="462"/>
      <c r="CNY756" s="462"/>
      <c r="CNZ756" s="462"/>
      <c r="COA756" s="462"/>
      <c r="COB756" s="462"/>
      <c r="COC756" s="462"/>
      <c r="COD756" s="462"/>
      <c r="COE756" s="462"/>
      <c r="COF756" s="462"/>
      <c r="COG756" s="462"/>
      <c r="COH756" s="462"/>
      <c r="COI756" s="462"/>
      <c r="COJ756" s="462"/>
      <c r="COK756" s="462"/>
      <c r="COL756" s="462"/>
      <c r="COM756" s="462"/>
      <c r="CON756" s="462"/>
      <c r="COO756" s="462"/>
      <c r="COP756" s="462"/>
      <c r="COQ756" s="462"/>
      <c r="COR756" s="462"/>
      <c r="COS756" s="462"/>
      <c r="COT756" s="462"/>
      <c r="COU756" s="462"/>
      <c r="COV756" s="462"/>
      <c r="COW756" s="462"/>
      <c r="COX756" s="462"/>
      <c r="COY756" s="462"/>
      <c r="COZ756" s="462"/>
      <c r="CPA756" s="462"/>
      <c r="CPB756" s="462"/>
      <c r="CPC756" s="462"/>
      <c r="CPD756" s="462"/>
      <c r="CPE756" s="462"/>
      <c r="CPF756" s="462"/>
      <c r="CPG756" s="462"/>
      <c r="CPH756" s="462"/>
      <c r="CPI756" s="462"/>
      <c r="CPJ756" s="462"/>
      <c r="CPK756" s="462"/>
      <c r="CPL756" s="462"/>
      <c r="CPM756" s="462"/>
      <c r="CPN756" s="462"/>
      <c r="CPO756" s="462"/>
      <c r="CPP756" s="462"/>
      <c r="CPQ756" s="462"/>
      <c r="CPR756" s="462"/>
      <c r="CPS756" s="462"/>
      <c r="CPT756" s="462"/>
      <c r="CPU756" s="462"/>
      <c r="CPV756" s="462"/>
      <c r="CPW756" s="462"/>
      <c r="CPX756" s="462"/>
      <c r="CPY756" s="462"/>
      <c r="CPZ756" s="462"/>
      <c r="CQA756" s="462"/>
      <c r="CQB756" s="462"/>
      <c r="CQC756" s="462"/>
      <c r="CQD756" s="462"/>
      <c r="CQE756" s="462"/>
      <c r="CQF756" s="462"/>
      <c r="CQG756" s="462"/>
      <c r="CQH756" s="462"/>
      <c r="CQI756" s="462"/>
      <c r="CQJ756" s="462"/>
      <c r="CQK756" s="462"/>
      <c r="CQL756" s="462"/>
      <c r="CQM756" s="462"/>
      <c r="CQN756" s="462"/>
      <c r="CQO756" s="462"/>
      <c r="CQP756" s="462"/>
      <c r="CQQ756" s="462"/>
      <c r="CQR756" s="462"/>
      <c r="CQS756" s="462"/>
      <c r="CQT756" s="462"/>
      <c r="CQU756" s="462"/>
      <c r="CQV756" s="462"/>
      <c r="CQW756" s="462"/>
      <c r="CQX756" s="462"/>
      <c r="CQY756" s="462"/>
      <c r="CQZ756" s="462"/>
      <c r="CRA756" s="462"/>
      <c r="CRB756" s="462"/>
      <c r="CRC756" s="462"/>
      <c r="CRD756" s="462"/>
      <c r="CRE756" s="462"/>
      <c r="CRF756" s="462"/>
      <c r="CRG756" s="462"/>
      <c r="CRH756" s="462"/>
      <c r="CRI756" s="462"/>
      <c r="CRJ756" s="462"/>
      <c r="CRK756" s="462"/>
      <c r="CRL756" s="462"/>
      <c r="CRM756" s="462"/>
      <c r="CRN756" s="462"/>
      <c r="CRO756" s="462"/>
      <c r="CRP756" s="462"/>
      <c r="CRQ756" s="462"/>
      <c r="CRR756" s="462"/>
      <c r="CRS756" s="462"/>
      <c r="CRT756" s="462"/>
      <c r="CRU756" s="462"/>
      <c r="CRV756" s="462"/>
      <c r="CRW756" s="462"/>
      <c r="CRX756" s="462"/>
      <c r="CRY756" s="462"/>
      <c r="CRZ756" s="462"/>
      <c r="CSA756" s="462"/>
      <c r="CSB756" s="462"/>
      <c r="CSC756" s="462"/>
      <c r="CSD756" s="462"/>
      <c r="CSE756" s="462"/>
      <c r="CSF756" s="462"/>
      <c r="CSG756" s="462"/>
      <c r="CSH756" s="462"/>
      <c r="CSI756" s="462"/>
      <c r="CSJ756" s="462"/>
      <c r="CSK756" s="462"/>
      <c r="CSL756" s="462"/>
      <c r="CSM756" s="462"/>
      <c r="CSN756" s="462"/>
      <c r="CSO756" s="462"/>
      <c r="CSP756" s="462"/>
      <c r="CSQ756" s="462"/>
      <c r="CSR756" s="462"/>
      <c r="CSS756" s="462"/>
      <c r="CST756" s="462"/>
      <c r="CSU756" s="462"/>
      <c r="CSV756" s="462"/>
      <c r="CSW756" s="462"/>
      <c r="CSX756" s="462"/>
      <c r="CSY756" s="462"/>
      <c r="CSZ756" s="462"/>
      <c r="CTA756" s="462"/>
      <c r="CTB756" s="462"/>
      <c r="CTC756" s="462"/>
      <c r="CTD756" s="462"/>
      <c r="CTE756" s="462"/>
      <c r="CTF756" s="462"/>
      <c r="CTG756" s="462"/>
      <c r="CTH756" s="462"/>
      <c r="CTI756" s="462"/>
      <c r="CTJ756" s="462"/>
      <c r="CTK756" s="462"/>
      <c r="CTL756" s="462"/>
      <c r="CTM756" s="462"/>
      <c r="CTN756" s="462"/>
      <c r="CTO756" s="462"/>
      <c r="CTP756" s="462"/>
      <c r="CTQ756" s="462"/>
      <c r="CTR756" s="462"/>
      <c r="CTS756" s="462"/>
      <c r="CTT756" s="462"/>
      <c r="CTU756" s="462"/>
      <c r="CTV756" s="462"/>
      <c r="CTW756" s="462"/>
      <c r="CTX756" s="462"/>
      <c r="CTY756" s="462"/>
      <c r="CTZ756" s="462"/>
      <c r="CUA756" s="462"/>
      <c r="CUB756" s="462"/>
      <c r="CUC756" s="462"/>
      <c r="CUD756" s="462"/>
      <c r="CUE756" s="462"/>
      <c r="CUF756" s="462"/>
      <c r="CUG756" s="462"/>
      <c r="CUH756" s="462"/>
      <c r="CUI756" s="462"/>
      <c r="CUJ756" s="462"/>
      <c r="CUK756" s="462"/>
      <c r="CUL756" s="462"/>
      <c r="CUM756" s="462"/>
      <c r="CUN756" s="462"/>
      <c r="CUO756" s="462"/>
      <c r="CUP756" s="462"/>
      <c r="CUQ756" s="462"/>
      <c r="CUR756" s="462"/>
      <c r="CUS756" s="462"/>
      <c r="CUT756" s="462"/>
      <c r="CUU756" s="462"/>
      <c r="CUV756" s="462"/>
      <c r="CUW756" s="462"/>
      <c r="CUX756" s="462"/>
      <c r="CUY756" s="462"/>
      <c r="CUZ756" s="462"/>
      <c r="CVA756" s="462"/>
      <c r="CVB756" s="462"/>
      <c r="CVC756" s="462"/>
      <c r="CVD756" s="462"/>
      <c r="CVE756" s="462"/>
      <c r="CVF756" s="462"/>
      <c r="CVG756" s="462"/>
      <c r="CVH756" s="462"/>
      <c r="CVI756" s="462"/>
      <c r="CVJ756" s="462"/>
      <c r="CVK756" s="462"/>
      <c r="CVL756" s="462"/>
      <c r="CVM756" s="462"/>
      <c r="CVN756" s="462"/>
      <c r="CVO756" s="462"/>
      <c r="CVP756" s="462"/>
      <c r="CVQ756" s="462"/>
      <c r="CVR756" s="462"/>
      <c r="CVS756" s="462"/>
      <c r="CVT756" s="462"/>
      <c r="CVU756" s="462"/>
      <c r="CVV756" s="462"/>
      <c r="CVW756" s="462"/>
      <c r="CVX756" s="462"/>
      <c r="CVY756" s="462"/>
      <c r="CVZ756" s="462"/>
      <c r="CWA756" s="462"/>
      <c r="CWB756" s="462"/>
      <c r="CWC756" s="462"/>
      <c r="CWD756" s="462"/>
      <c r="CWE756" s="462"/>
      <c r="CWF756" s="462"/>
      <c r="CWG756" s="462"/>
      <c r="CWH756" s="462"/>
      <c r="CWI756" s="462"/>
      <c r="CWJ756" s="462"/>
      <c r="CWK756" s="462"/>
      <c r="CWL756" s="462"/>
      <c r="CWM756" s="462"/>
      <c r="CWN756" s="462"/>
      <c r="CWO756" s="462"/>
      <c r="CWP756" s="462"/>
      <c r="CWQ756" s="462"/>
      <c r="CWR756" s="462"/>
      <c r="CWS756" s="462"/>
      <c r="CWT756" s="462"/>
      <c r="CWU756" s="462"/>
      <c r="CWV756" s="462"/>
      <c r="CWW756" s="462"/>
      <c r="CWX756" s="462"/>
      <c r="CWY756" s="462"/>
      <c r="CWZ756" s="462"/>
      <c r="CXA756" s="462"/>
      <c r="CXB756" s="462"/>
      <c r="CXC756" s="462"/>
      <c r="CXD756" s="462"/>
      <c r="CXE756" s="462"/>
      <c r="CXF756" s="462"/>
      <c r="CXG756" s="462"/>
      <c r="CXH756" s="462"/>
      <c r="CXI756" s="462"/>
      <c r="CXJ756" s="462"/>
      <c r="CXK756" s="462"/>
      <c r="CXL756" s="462"/>
      <c r="CXM756" s="462"/>
      <c r="CXN756" s="462"/>
      <c r="CXO756" s="462"/>
      <c r="CXP756" s="462"/>
      <c r="CXQ756" s="462"/>
      <c r="CXR756" s="462"/>
      <c r="CXS756" s="462"/>
      <c r="CXT756" s="462"/>
      <c r="CXU756" s="462"/>
      <c r="CXV756" s="462"/>
      <c r="CXW756" s="462"/>
      <c r="CXX756" s="462"/>
      <c r="CXY756" s="462"/>
      <c r="CXZ756" s="462"/>
      <c r="CYA756" s="462"/>
      <c r="CYB756" s="462"/>
      <c r="CYC756" s="462"/>
      <c r="CYD756" s="462"/>
      <c r="CYE756" s="462"/>
      <c r="CYF756" s="462"/>
      <c r="CYG756" s="462"/>
      <c r="CYH756" s="462"/>
      <c r="CYI756" s="462"/>
      <c r="CYJ756" s="462"/>
      <c r="CYK756" s="462"/>
      <c r="CYL756" s="462"/>
      <c r="CYM756" s="462"/>
      <c r="CYN756" s="462"/>
      <c r="CYO756" s="462"/>
      <c r="CYP756" s="462"/>
      <c r="CYQ756" s="462"/>
      <c r="CYR756" s="462"/>
      <c r="CYS756" s="462"/>
      <c r="CYT756" s="462"/>
      <c r="CYU756" s="462"/>
      <c r="CYV756" s="462"/>
      <c r="CYW756" s="462"/>
      <c r="CYX756" s="462"/>
      <c r="CYY756" s="462"/>
      <c r="CYZ756" s="462"/>
      <c r="CZA756" s="462"/>
      <c r="CZB756" s="462"/>
      <c r="CZC756" s="462"/>
      <c r="CZD756" s="462"/>
      <c r="CZE756" s="462"/>
      <c r="CZF756" s="462"/>
      <c r="CZG756" s="462"/>
      <c r="CZH756" s="462"/>
      <c r="CZI756" s="462"/>
      <c r="CZJ756" s="462"/>
      <c r="CZK756" s="462"/>
      <c r="CZL756" s="462"/>
      <c r="CZM756" s="462"/>
      <c r="CZN756" s="462"/>
      <c r="CZO756" s="462"/>
      <c r="CZP756" s="462"/>
      <c r="CZQ756" s="462"/>
      <c r="CZR756" s="462"/>
      <c r="CZS756" s="462"/>
      <c r="CZT756" s="462"/>
      <c r="CZU756" s="462"/>
      <c r="CZV756" s="462"/>
      <c r="CZW756" s="462"/>
      <c r="CZX756" s="462"/>
      <c r="CZY756" s="462"/>
      <c r="CZZ756" s="462"/>
      <c r="DAA756" s="462"/>
      <c r="DAB756" s="462"/>
      <c r="DAC756" s="462"/>
      <c r="DAD756" s="462"/>
      <c r="DAE756" s="462"/>
      <c r="DAF756" s="462"/>
      <c r="DAG756" s="462"/>
      <c r="DAH756" s="462"/>
      <c r="DAI756" s="462"/>
      <c r="DAJ756" s="462"/>
      <c r="DAK756" s="462"/>
      <c r="DAL756" s="462"/>
      <c r="DAM756" s="462"/>
      <c r="DAN756" s="462"/>
      <c r="DAO756" s="462"/>
      <c r="DAP756" s="462"/>
      <c r="DAQ756" s="462"/>
      <c r="DAR756" s="462"/>
      <c r="DAS756" s="462"/>
      <c r="DAT756" s="462"/>
      <c r="DAU756" s="462"/>
      <c r="DAV756" s="462"/>
      <c r="DAW756" s="462"/>
      <c r="DAX756" s="462"/>
      <c r="DAY756" s="462"/>
      <c r="DAZ756" s="462"/>
      <c r="DBA756" s="462"/>
      <c r="DBB756" s="462"/>
      <c r="DBC756" s="462"/>
      <c r="DBD756" s="462"/>
      <c r="DBE756" s="462"/>
      <c r="DBF756" s="462"/>
      <c r="DBG756" s="462"/>
      <c r="DBH756" s="462"/>
      <c r="DBI756" s="462"/>
      <c r="DBJ756" s="462"/>
      <c r="DBK756" s="462"/>
      <c r="DBL756" s="462"/>
      <c r="DBM756" s="462"/>
      <c r="DBN756" s="462"/>
      <c r="DBO756" s="462"/>
      <c r="DBP756" s="462"/>
      <c r="DBQ756" s="462"/>
      <c r="DBR756" s="462"/>
      <c r="DBS756" s="462"/>
      <c r="DBT756" s="462"/>
      <c r="DBU756" s="462"/>
      <c r="DBV756" s="462"/>
      <c r="DBW756" s="462"/>
      <c r="DBX756" s="462"/>
      <c r="DBY756" s="462"/>
      <c r="DBZ756" s="462"/>
      <c r="DCA756" s="462"/>
      <c r="DCB756" s="462"/>
      <c r="DCC756" s="462"/>
      <c r="DCD756" s="462"/>
      <c r="DCE756" s="462"/>
      <c r="DCF756" s="462"/>
      <c r="DCG756" s="462"/>
      <c r="DCH756" s="462"/>
      <c r="DCI756" s="462"/>
      <c r="DCJ756" s="462"/>
      <c r="DCK756" s="462"/>
      <c r="DCL756" s="462"/>
      <c r="DCM756" s="462"/>
      <c r="DCN756" s="462"/>
      <c r="DCO756" s="462"/>
      <c r="DCP756" s="462"/>
      <c r="DCQ756" s="462"/>
      <c r="DCR756" s="462"/>
      <c r="DCS756" s="462"/>
      <c r="DCT756" s="462"/>
      <c r="DCU756" s="462"/>
      <c r="DCV756" s="462"/>
      <c r="DCW756" s="462"/>
      <c r="DCX756" s="462"/>
      <c r="DCY756" s="462"/>
      <c r="DCZ756" s="462"/>
      <c r="DDA756" s="462"/>
      <c r="DDB756" s="462"/>
      <c r="DDC756" s="462"/>
      <c r="DDD756" s="462"/>
      <c r="DDE756" s="462"/>
      <c r="DDF756" s="462"/>
      <c r="DDG756" s="462"/>
      <c r="DDH756" s="462"/>
      <c r="DDI756" s="462"/>
      <c r="DDJ756" s="462"/>
      <c r="DDK756" s="462"/>
      <c r="DDL756" s="462"/>
      <c r="DDM756" s="462"/>
      <c r="DDN756" s="462"/>
      <c r="DDO756" s="462"/>
      <c r="DDP756" s="462"/>
      <c r="DDQ756" s="462"/>
      <c r="DDR756" s="462"/>
      <c r="DDS756" s="462"/>
      <c r="DDT756" s="462"/>
      <c r="DDU756" s="462"/>
      <c r="DDV756" s="462"/>
      <c r="DDW756" s="462"/>
      <c r="DDX756" s="462"/>
      <c r="DDY756" s="462"/>
      <c r="DDZ756" s="462"/>
      <c r="DEA756" s="462"/>
      <c r="DEB756" s="462"/>
      <c r="DEC756" s="462"/>
      <c r="DED756" s="462"/>
      <c r="DEE756" s="462"/>
      <c r="DEF756" s="462"/>
      <c r="DEG756" s="462"/>
      <c r="DEH756" s="462"/>
      <c r="DEI756" s="462"/>
      <c r="DEJ756" s="462"/>
      <c r="DEK756" s="462"/>
      <c r="DEL756" s="462"/>
      <c r="DEM756" s="462"/>
      <c r="DEN756" s="462"/>
      <c r="DEO756" s="462"/>
      <c r="DEP756" s="462"/>
      <c r="DEQ756" s="462"/>
      <c r="DER756" s="462"/>
      <c r="DES756" s="462"/>
      <c r="DET756" s="462"/>
      <c r="DEU756" s="462"/>
      <c r="DEV756" s="462"/>
      <c r="DEW756" s="462"/>
      <c r="DEX756" s="462"/>
      <c r="DEY756" s="462"/>
      <c r="DEZ756" s="462"/>
      <c r="DFA756" s="462"/>
      <c r="DFB756" s="462"/>
      <c r="DFC756" s="462"/>
      <c r="DFD756" s="462"/>
      <c r="DFE756" s="462"/>
      <c r="DFF756" s="462"/>
      <c r="DFG756" s="462"/>
      <c r="DFH756" s="462"/>
      <c r="DFI756" s="462"/>
      <c r="DFJ756" s="462"/>
      <c r="DFK756" s="462"/>
      <c r="DFL756" s="462"/>
      <c r="DFM756" s="462"/>
      <c r="DFN756" s="462"/>
      <c r="DFO756" s="462"/>
      <c r="DFP756" s="462"/>
      <c r="DFQ756" s="462"/>
      <c r="DFR756" s="462"/>
      <c r="DFS756" s="462"/>
      <c r="DFT756" s="462"/>
      <c r="DFU756" s="462"/>
      <c r="DFV756" s="462"/>
      <c r="DFW756" s="462"/>
      <c r="DFX756" s="462"/>
      <c r="DFY756" s="462"/>
      <c r="DFZ756" s="462"/>
      <c r="DGA756" s="462"/>
      <c r="DGB756" s="462"/>
      <c r="DGC756" s="462"/>
      <c r="DGD756" s="462"/>
      <c r="DGE756" s="462"/>
      <c r="DGF756" s="462"/>
      <c r="DGG756" s="462"/>
      <c r="DGH756" s="462"/>
      <c r="DGI756" s="462"/>
      <c r="DGJ756" s="462"/>
      <c r="DGK756" s="462"/>
      <c r="DGL756" s="462"/>
      <c r="DGM756" s="462"/>
      <c r="DGN756" s="462"/>
      <c r="DGO756" s="462"/>
      <c r="DGP756" s="462"/>
      <c r="DGQ756" s="462"/>
      <c r="DGR756" s="462"/>
      <c r="DGS756" s="462"/>
      <c r="DGT756" s="462"/>
      <c r="DGU756" s="462"/>
      <c r="DGV756" s="462"/>
      <c r="DGW756" s="462"/>
      <c r="DGX756" s="462"/>
      <c r="DGY756" s="462"/>
      <c r="DGZ756" s="462"/>
      <c r="DHA756" s="462"/>
      <c r="DHB756" s="462"/>
      <c r="DHC756" s="462"/>
      <c r="DHD756" s="462"/>
      <c r="DHE756" s="462"/>
      <c r="DHF756" s="462"/>
      <c r="DHG756" s="462"/>
      <c r="DHH756" s="462"/>
      <c r="DHI756" s="462"/>
      <c r="DHJ756" s="462"/>
      <c r="DHK756" s="462"/>
      <c r="DHL756" s="462"/>
      <c r="DHM756" s="462"/>
      <c r="DHN756" s="462"/>
      <c r="DHO756" s="462"/>
      <c r="DHP756" s="462"/>
      <c r="DHQ756" s="462"/>
      <c r="DHR756" s="462"/>
      <c r="DHS756" s="462"/>
      <c r="DHT756" s="462"/>
      <c r="DHU756" s="462"/>
      <c r="DHV756" s="462"/>
      <c r="DHW756" s="462"/>
      <c r="DHX756" s="462"/>
      <c r="DHY756" s="462"/>
      <c r="DHZ756" s="462"/>
      <c r="DIA756" s="462"/>
      <c r="DIB756" s="462"/>
      <c r="DIC756" s="462"/>
      <c r="DID756" s="462"/>
      <c r="DIE756" s="462"/>
      <c r="DIF756" s="462"/>
      <c r="DIG756" s="462"/>
      <c r="DIH756" s="462"/>
      <c r="DII756" s="462"/>
      <c r="DIJ756" s="462"/>
      <c r="DIK756" s="462"/>
      <c r="DIL756" s="462"/>
      <c r="DIM756" s="462"/>
      <c r="DIN756" s="462"/>
      <c r="DIO756" s="462"/>
      <c r="DIP756" s="462"/>
      <c r="DIQ756" s="462"/>
      <c r="DIR756" s="462"/>
      <c r="DIS756" s="462"/>
      <c r="DIT756" s="462"/>
      <c r="DIU756" s="462"/>
      <c r="DIV756" s="462"/>
      <c r="DIW756" s="462"/>
      <c r="DIX756" s="462"/>
      <c r="DIY756" s="462"/>
      <c r="DIZ756" s="462"/>
      <c r="DJA756" s="462"/>
      <c r="DJB756" s="462"/>
      <c r="DJC756" s="462"/>
      <c r="DJD756" s="462"/>
      <c r="DJE756" s="462"/>
      <c r="DJF756" s="462"/>
      <c r="DJG756" s="462"/>
      <c r="DJH756" s="462"/>
      <c r="DJI756" s="462"/>
      <c r="DJJ756" s="462"/>
      <c r="DJK756" s="462"/>
      <c r="DJL756" s="462"/>
      <c r="DJM756" s="462"/>
      <c r="DJN756" s="462"/>
      <c r="DJO756" s="462"/>
      <c r="DJP756" s="462"/>
      <c r="DJQ756" s="462"/>
      <c r="DJR756" s="462"/>
      <c r="DJS756" s="462"/>
      <c r="DJT756" s="462"/>
      <c r="DJU756" s="462"/>
      <c r="DJV756" s="462"/>
      <c r="DJW756" s="462"/>
      <c r="DJX756" s="462"/>
      <c r="DJY756" s="462"/>
      <c r="DJZ756" s="462"/>
      <c r="DKA756" s="462"/>
      <c r="DKB756" s="462"/>
      <c r="DKC756" s="462"/>
      <c r="DKD756" s="462"/>
      <c r="DKE756" s="462"/>
      <c r="DKF756" s="462"/>
      <c r="DKG756" s="462"/>
      <c r="DKH756" s="462"/>
      <c r="DKI756" s="462"/>
      <c r="DKJ756" s="462"/>
      <c r="DKK756" s="462"/>
      <c r="DKL756" s="462"/>
      <c r="DKM756" s="462"/>
      <c r="DKN756" s="462"/>
      <c r="DKO756" s="462"/>
      <c r="DKP756" s="462"/>
      <c r="DKQ756" s="462"/>
      <c r="DKR756" s="462"/>
      <c r="DKS756" s="462"/>
      <c r="DKT756" s="462"/>
      <c r="DKU756" s="462"/>
      <c r="DKV756" s="462"/>
      <c r="DKW756" s="462"/>
      <c r="DKX756" s="462"/>
      <c r="DKY756" s="462"/>
      <c r="DKZ756" s="462"/>
      <c r="DLA756" s="462"/>
      <c r="DLB756" s="462"/>
      <c r="DLC756" s="462"/>
      <c r="DLD756" s="462"/>
      <c r="DLE756" s="462"/>
      <c r="DLF756" s="462"/>
      <c r="DLG756" s="462"/>
      <c r="DLH756" s="462"/>
      <c r="DLI756" s="462"/>
      <c r="DLJ756" s="462"/>
      <c r="DLK756" s="462"/>
      <c r="DLL756" s="462"/>
      <c r="DLM756" s="462"/>
      <c r="DLN756" s="462"/>
      <c r="DLO756" s="462"/>
      <c r="DLP756" s="462"/>
      <c r="DLQ756" s="462"/>
      <c r="DLR756" s="462"/>
      <c r="DLS756" s="462"/>
      <c r="DLT756" s="462"/>
      <c r="DLU756" s="462"/>
      <c r="DLV756" s="462"/>
      <c r="DLW756" s="462"/>
      <c r="DLX756" s="462"/>
      <c r="DLY756" s="462"/>
      <c r="DLZ756" s="462"/>
      <c r="DMA756" s="462"/>
      <c r="DMB756" s="462"/>
      <c r="DMC756" s="462"/>
      <c r="DMD756" s="462"/>
      <c r="DME756" s="462"/>
      <c r="DMF756" s="462"/>
      <c r="DMG756" s="462"/>
      <c r="DMH756" s="462"/>
      <c r="DMI756" s="462"/>
      <c r="DMJ756" s="462"/>
      <c r="DMK756" s="462"/>
      <c r="DML756" s="462"/>
      <c r="DMM756" s="462"/>
      <c r="DMN756" s="462"/>
      <c r="DMO756" s="462"/>
      <c r="DMP756" s="462"/>
      <c r="DMQ756" s="462"/>
      <c r="DMR756" s="462"/>
      <c r="DMS756" s="462"/>
      <c r="DMT756" s="462"/>
      <c r="DMU756" s="462"/>
      <c r="DMV756" s="462"/>
      <c r="DMW756" s="462"/>
      <c r="DMX756" s="462"/>
      <c r="DMY756" s="462"/>
      <c r="DMZ756" s="462"/>
      <c r="DNA756" s="462"/>
      <c r="DNB756" s="462"/>
      <c r="DNC756" s="462"/>
      <c r="DND756" s="462"/>
      <c r="DNE756" s="462"/>
      <c r="DNF756" s="462"/>
      <c r="DNG756" s="462"/>
      <c r="DNH756" s="462"/>
      <c r="DNI756" s="462"/>
      <c r="DNJ756" s="462"/>
      <c r="DNK756" s="462"/>
      <c r="DNL756" s="462"/>
      <c r="DNM756" s="462"/>
      <c r="DNN756" s="462"/>
      <c r="DNO756" s="462"/>
      <c r="DNP756" s="462"/>
      <c r="DNQ756" s="462"/>
      <c r="DNR756" s="462"/>
      <c r="DNS756" s="462"/>
      <c r="DNT756" s="462"/>
      <c r="DNU756" s="462"/>
      <c r="DNV756" s="462"/>
      <c r="DNW756" s="462"/>
      <c r="DNX756" s="462"/>
      <c r="DNY756" s="462"/>
      <c r="DNZ756" s="462"/>
      <c r="DOA756" s="462"/>
      <c r="DOB756" s="462"/>
      <c r="DOC756" s="462"/>
      <c r="DOD756" s="462"/>
      <c r="DOE756" s="462"/>
      <c r="DOF756" s="462"/>
      <c r="DOG756" s="462"/>
      <c r="DOH756" s="462"/>
      <c r="DOI756" s="462"/>
      <c r="DOJ756" s="462"/>
      <c r="DOK756" s="462"/>
      <c r="DOL756" s="462"/>
      <c r="DOM756" s="462"/>
      <c r="DON756" s="462"/>
      <c r="DOO756" s="462"/>
      <c r="DOP756" s="462"/>
      <c r="DOQ756" s="462"/>
      <c r="DOR756" s="462"/>
      <c r="DOS756" s="462"/>
      <c r="DOT756" s="462"/>
      <c r="DOU756" s="462"/>
      <c r="DOV756" s="462"/>
      <c r="DOW756" s="462"/>
      <c r="DOX756" s="462"/>
      <c r="DOY756" s="462"/>
      <c r="DOZ756" s="462"/>
      <c r="DPA756" s="462"/>
      <c r="DPB756" s="462"/>
      <c r="DPC756" s="462"/>
      <c r="DPD756" s="462"/>
      <c r="DPE756" s="462"/>
      <c r="DPF756" s="462"/>
      <c r="DPG756" s="462"/>
      <c r="DPH756" s="462"/>
      <c r="DPI756" s="462"/>
      <c r="DPJ756" s="462"/>
      <c r="DPK756" s="462"/>
      <c r="DPL756" s="462"/>
      <c r="DPM756" s="462"/>
      <c r="DPN756" s="462"/>
      <c r="DPO756" s="462"/>
      <c r="DPP756" s="462"/>
      <c r="DPQ756" s="462"/>
      <c r="DPR756" s="462"/>
      <c r="DPS756" s="462"/>
      <c r="DPT756" s="462"/>
      <c r="DPU756" s="462"/>
      <c r="DPV756" s="462"/>
      <c r="DPW756" s="462"/>
      <c r="DPX756" s="462"/>
      <c r="DPY756" s="462"/>
      <c r="DPZ756" s="462"/>
      <c r="DQA756" s="462"/>
      <c r="DQB756" s="462"/>
      <c r="DQC756" s="462"/>
      <c r="DQD756" s="462"/>
      <c r="DQE756" s="462"/>
      <c r="DQF756" s="462"/>
      <c r="DQG756" s="462"/>
      <c r="DQH756" s="462"/>
      <c r="DQI756" s="462"/>
      <c r="DQJ756" s="462"/>
      <c r="DQK756" s="462"/>
      <c r="DQL756" s="462"/>
      <c r="DQM756" s="462"/>
      <c r="DQN756" s="462"/>
      <c r="DQO756" s="462"/>
      <c r="DQP756" s="462"/>
      <c r="DQQ756" s="462"/>
      <c r="DQR756" s="462"/>
      <c r="DQS756" s="462"/>
      <c r="DQT756" s="462"/>
      <c r="DQU756" s="462"/>
      <c r="DQV756" s="462"/>
      <c r="DQW756" s="462"/>
      <c r="DQX756" s="462"/>
      <c r="DQY756" s="462"/>
      <c r="DQZ756" s="462"/>
      <c r="DRA756" s="462"/>
      <c r="DRB756" s="462"/>
      <c r="DRC756" s="462"/>
      <c r="DRD756" s="462"/>
      <c r="DRE756" s="462"/>
      <c r="DRF756" s="462"/>
      <c r="DRG756" s="462"/>
      <c r="DRH756" s="462"/>
      <c r="DRI756" s="462"/>
      <c r="DRJ756" s="462"/>
      <c r="DRK756" s="462"/>
      <c r="DRL756" s="462"/>
      <c r="DRM756" s="462"/>
      <c r="DRN756" s="462"/>
      <c r="DRO756" s="462"/>
      <c r="DRP756" s="462"/>
      <c r="DRQ756" s="462"/>
      <c r="DRR756" s="462"/>
      <c r="DRS756" s="462"/>
      <c r="DRT756" s="462"/>
      <c r="DRU756" s="462"/>
      <c r="DRV756" s="462"/>
      <c r="DRW756" s="462"/>
      <c r="DRX756" s="462"/>
      <c r="DRY756" s="462"/>
      <c r="DRZ756" s="462"/>
      <c r="DSA756" s="462"/>
      <c r="DSB756" s="462"/>
      <c r="DSC756" s="462"/>
      <c r="DSD756" s="462"/>
      <c r="DSE756" s="462"/>
      <c r="DSF756" s="462"/>
      <c r="DSG756" s="462"/>
      <c r="DSH756" s="462"/>
      <c r="DSI756" s="462"/>
      <c r="DSJ756" s="462"/>
      <c r="DSK756" s="462"/>
      <c r="DSL756" s="462"/>
      <c r="DSM756" s="462"/>
      <c r="DSN756" s="462"/>
      <c r="DSO756" s="462"/>
      <c r="DSP756" s="462"/>
      <c r="DSQ756" s="462"/>
      <c r="DSR756" s="462"/>
      <c r="DSS756" s="462"/>
      <c r="DST756" s="462"/>
      <c r="DSU756" s="462"/>
      <c r="DSV756" s="462"/>
      <c r="DSW756" s="462"/>
      <c r="DSX756" s="462"/>
      <c r="DSY756" s="462"/>
      <c r="DSZ756" s="462"/>
      <c r="DTA756" s="462"/>
      <c r="DTB756" s="462"/>
      <c r="DTC756" s="462"/>
      <c r="DTD756" s="462"/>
      <c r="DTE756" s="462"/>
      <c r="DTF756" s="462"/>
      <c r="DTG756" s="462"/>
      <c r="DTH756" s="462"/>
      <c r="DTI756" s="462"/>
      <c r="DTJ756" s="462"/>
      <c r="DTK756" s="462"/>
      <c r="DTL756" s="462"/>
      <c r="DTM756" s="462"/>
      <c r="DTN756" s="462"/>
      <c r="DTO756" s="462"/>
      <c r="DTP756" s="462"/>
      <c r="DTQ756" s="462"/>
      <c r="DTR756" s="462"/>
      <c r="DTS756" s="462"/>
      <c r="DTT756" s="462"/>
      <c r="DTU756" s="462"/>
      <c r="DTV756" s="462"/>
      <c r="DTW756" s="462"/>
      <c r="DTX756" s="462"/>
      <c r="DTY756" s="462"/>
      <c r="DTZ756" s="462"/>
      <c r="DUA756" s="462"/>
      <c r="DUB756" s="462"/>
      <c r="DUC756" s="462"/>
      <c r="DUD756" s="462"/>
      <c r="DUE756" s="462"/>
      <c r="DUF756" s="462"/>
      <c r="DUG756" s="462"/>
      <c r="DUH756" s="462"/>
      <c r="DUI756" s="462"/>
      <c r="DUJ756" s="462"/>
      <c r="DUK756" s="462"/>
      <c r="DUL756" s="462"/>
      <c r="DUM756" s="462"/>
      <c r="DUN756" s="462"/>
      <c r="DUO756" s="462"/>
      <c r="DUP756" s="462"/>
      <c r="DUQ756" s="462"/>
      <c r="DUR756" s="462"/>
      <c r="DUS756" s="462"/>
      <c r="DUT756" s="462"/>
      <c r="DUU756" s="462"/>
      <c r="DUV756" s="462"/>
      <c r="DUW756" s="462"/>
      <c r="DUX756" s="462"/>
      <c r="DUY756" s="462"/>
      <c r="DUZ756" s="462"/>
      <c r="DVA756" s="462"/>
      <c r="DVB756" s="462"/>
      <c r="DVC756" s="462"/>
      <c r="DVD756" s="462"/>
      <c r="DVE756" s="462"/>
      <c r="DVF756" s="462"/>
      <c r="DVG756" s="462"/>
      <c r="DVH756" s="462"/>
      <c r="DVI756" s="462"/>
      <c r="DVJ756" s="462"/>
      <c r="DVK756" s="462"/>
      <c r="DVL756" s="462"/>
      <c r="DVM756" s="462"/>
      <c r="DVN756" s="462"/>
      <c r="DVO756" s="462"/>
      <c r="DVP756" s="462"/>
      <c r="DVQ756" s="462"/>
      <c r="DVR756" s="462"/>
      <c r="DVS756" s="462"/>
      <c r="DVT756" s="462"/>
      <c r="DVU756" s="462"/>
      <c r="DVV756" s="462"/>
      <c r="DVW756" s="462"/>
      <c r="DVX756" s="462"/>
      <c r="DVY756" s="462"/>
      <c r="DVZ756" s="462"/>
      <c r="DWA756" s="462"/>
      <c r="DWB756" s="462"/>
      <c r="DWC756" s="462"/>
      <c r="DWD756" s="462"/>
      <c r="DWE756" s="462"/>
      <c r="DWF756" s="462"/>
      <c r="DWG756" s="462"/>
      <c r="DWH756" s="462"/>
      <c r="DWI756" s="462"/>
      <c r="DWJ756" s="462"/>
      <c r="DWK756" s="462"/>
      <c r="DWL756" s="462"/>
      <c r="DWM756" s="462"/>
      <c r="DWN756" s="462"/>
      <c r="DWO756" s="462"/>
      <c r="DWP756" s="462"/>
      <c r="DWQ756" s="462"/>
      <c r="DWR756" s="462"/>
      <c r="DWS756" s="462"/>
      <c r="DWT756" s="462"/>
      <c r="DWU756" s="462"/>
      <c r="DWV756" s="462"/>
      <c r="DWW756" s="462"/>
      <c r="DWX756" s="462"/>
      <c r="DWY756" s="462"/>
      <c r="DWZ756" s="462"/>
      <c r="DXA756" s="462"/>
      <c r="DXB756" s="462"/>
      <c r="DXC756" s="462"/>
      <c r="DXD756" s="462"/>
      <c r="DXE756" s="462"/>
      <c r="DXF756" s="462"/>
      <c r="DXG756" s="462"/>
      <c r="DXH756" s="462"/>
      <c r="DXI756" s="462"/>
      <c r="DXJ756" s="462"/>
      <c r="DXK756" s="462"/>
      <c r="DXL756" s="462"/>
      <c r="DXM756" s="462"/>
      <c r="DXN756" s="462"/>
      <c r="DXO756" s="462"/>
      <c r="DXP756" s="462"/>
      <c r="DXQ756" s="462"/>
      <c r="DXR756" s="462"/>
      <c r="DXS756" s="462"/>
      <c r="DXT756" s="462"/>
      <c r="DXU756" s="462"/>
      <c r="DXV756" s="462"/>
      <c r="DXW756" s="462"/>
      <c r="DXX756" s="462"/>
      <c r="DXY756" s="462"/>
      <c r="DXZ756" s="462"/>
      <c r="DYA756" s="462"/>
      <c r="DYB756" s="462"/>
      <c r="DYC756" s="462"/>
      <c r="DYD756" s="462"/>
      <c r="DYE756" s="462"/>
      <c r="DYF756" s="462"/>
      <c r="DYG756" s="462"/>
      <c r="DYH756" s="462"/>
      <c r="DYI756" s="462"/>
      <c r="DYJ756" s="462"/>
      <c r="DYK756" s="462"/>
      <c r="DYL756" s="462"/>
      <c r="DYM756" s="462"/>
      <c r="DYN756" s="462"/>
      <c r="DYO756" s="462"/>
      <c r="DYP756" s="462"/>
      <c r="DYQ756" s="462"/>
      <c r="DYR756" s="462"/>
      <c r="DYS756" s="462"/>
      <c r="DYT756" s="462"/>
      <c r="DYU756" s="462"/>
      <c r="DYV756" s="462"/>
      <c r="DYW756" s="462"/>
      <c r="DYX756" s="462"/>
      <c r="DYY756" s="462"/>
      <c r="DYZ756" s="462"/>
      <c r="DZA756" s="462"/>
      <c r="DZB756" s="462"/>
      <c r="DZC756" s="462"/>
      <c r="DZD756" s="462"/>
      <c r="DZE756" s="462"/>
      <c r="DZF756" s="462"/>
      <c r="DZG756" s="462"/>
      <c r="DZH756" s="462"/>
      <c r="DZI756" s="462"/>
      <c r="DZJ756" s="462"/>
      <c r="DZK756" s="462"/>
      <c r="DZL756" s="462"/>
      <c r="DZM756" s="462"/>
      <c r="DZN756" s="462"/>
      <c r="DZO756" s="462"/>
      <c r="DZP756" s="462"/>
      <c r="DZQ756" s="462"/>
      <c r="DZR756" s="462"/>
      <c r="DZS756" s="462"/>
      <c r="DZT756" s="462"/>
      <c r="DZU756" s="462"/>
      <c r="DZV756" s="462"/>
      <c r="DZW756" s="462"/>
      <c r="DZX756" s="462"/>
      <c r="DZY756" s="462"/>
      <c r="DZZ756" s="462"/>
      <c r="EAA756" s="462"/>
      <c r="EAB756" s="462"/>
      <c r="EAC756" s="462"/>
      <c r="EAD756" s="462"/>
      <c r="EAE756" s="462"/>
      <c r="EAF756" s="462"/>
      <c r="EAG756" s="462"/>
      <c r="EAH756" s="462"/>
      <c r="EAI756" s="462"/>
      <c r="EAJ756" s="462"/>
      <c r="EAK756" s="462"/>
      <c r="EAL756" s="462"/>
      <c r="EAM756" s="462"/>
      <c r="EAN756" s="462"/>
      <c r="EAO756" s="462"/>
      <c r="EAP756" s="462"/>
      <c r="EAQ756" s="462"/>
      <c r="EAR756" s="462"/>
      <c r="EAS756" s="462"/>
      <c r="EAT756" s="462"/>
      <c r="EAU756" s="462"/>
      <c r="EAV756" s="462"/>
      <c r="EAW756" s="462"/>
      <c r="EAX756" s="462"/>
      <c r="EAY756" s="462"/>
      <c r="EAZ756" s="462"/>
      <c r="EBA756" s="462"/>
      <c r="EBB756" s="462"/>
      <c r="EBC756" s="462"/>
      <c r="EBD756" s="462"/>
      <c r="EBE756" s="462"/>
      <c r="EBF756" s="462"/>
      <c r="EBG756" s="462"/>
      <c r="EBH756" s="462"/>
      <c r="EBI756" s="462"/>
      <c r="EBJ756" s="462"/>
      <c r="EBK756" s="462"/>
      <c r="EBL756" s="462"/>
      <c r="EBM756" s="462"/>
      <c r="EBN756" s="462"/>
      <c r="EBO756" s="462"/>
      <c r="EBP756" s="462"/>
      <c r="EBQ756" s="462"/>
      <c r="EBR756" s="462"/>
      <c r="EBS756" s="462"/>
      <c r="EBT756" s="462"/>
      <c r="EBU756" s="462"/>
      <c r="EBV756" s="462"/>
      <c r="EBW756" s="462"/>
      <c r="EBX756" s="462"/>
      <c r="EBY756" s="462"/>
      <c r="EBZ756" s="462"/>
      <c r="ECA756" s="462"/>
      <c r="ECB756" s="462"/>
      <c r="ECC756" s="462"/>
      <c r="ECD756" s="462"/>
      <c r="ECE756" s="462"/>
      <c r="ECF756" s="462"/>
      <c r="ECG756" s="462"/>
      <c r="ECH756" s="462"/>
      <c r="ECI756" s="462"/>
      <c r="ECJ756" s="462"/>
      <c r="ECK756" s="462"/>
      <c r="ECL756" s="462"/>
      <c r="ECM756" s="462"/>
      <c r="ECN756" s="462"/>
      <c r="ECO756" s="462"/>
      <c r="ECP756" s="462"/>
      <c r="ECQ756" s="462"/>
      <c r="ECR756" s="462"/>
      <c r="ECS756" s="462"/>
      <c r="ECT756" s="462"/>
      <c r="ECU756" s="462"/>
      <c r="ECV756" s="462"/>
      <c r="ECW756" s="462"/>
      <c r="ECX756" s="462"/>
      <c r="ECY756" s="462"/>
      <c r="ECZ756" s="462"/>
      <c r="EDA756" s="462"/>
      <c r="EDB756" s="462"/>
      <c r="EDC756" s="462"/>
      <c r="EDD756" s="462"/>
      <c r="EDE756" s="462"/>
      <c r="EDF756" s="462"/>
      <c r="EDG756" s="462"/>
      <c r="EDH756" s="462"/>
      <c r="EDI756" s="462"/>
      <c r="EDJ756" s="462"/>
      <c r="EDK756" s="462"/>
      <c r="EDL756" s="462"/>
      <c r="EDM756" s="462"/>
      <c r="EDN756" s="462"/>
      <c r="EDO756" s="462"/>
      <c r="EDP756" s="462"/>
      <c r="EDQ756" s="462"/>
      <c r="EDR756" s="462"/>
      <c r="EDS756" s="462"/>
      <c r="EDT756" s="462"/>
      <c r="EDU756" s="462"/>
      <c r="EDV756" s="462"/>
      <c r="EDW756" s="462"/>
      <c r="EDX756" s="462"/>
      <c r="EDY756" s="462"/>
      <c r="EDZ756" s="462"/>
      <c r="EEA756" s="462"/>
      <c r="EEB756" s="462"/>
      <c r="EEC756" s="462"/>
      <c r="EED756" s="462"/>
      <c r="EEE756" s="462"/>
      <c r="EEF756" s="462"/>
      <c r="EEG756" s="462"/>
      <c r="EEH756" s="462"/>
      <c r="EEI756" s="462"/>
      <c r="EEJ756" s="462"/>
      <c r="EEK756" s="462"/>
      <c r="EEL756" s="462"/>
      <c r="EEM756" s="462"/>
      <c r="EEN756" s="462"/>
      <c r="EEO756" s="462"/>
      <c r="EEP756" s="462"/>
      <c r="EEQ756" s="462"/>
      <c r="EER756" s="462"/>
      <c r="EES756" s="462"/>
      <c r="EET756" s="462"/>
      <c r="EEU756" s="462"/>
      <c r="EEV756" s="462"/>
      <c r="EEW756" s="462"/>
      <c r="EEX756" s="462"/>
      <c r="EEY756" s="462"/>
      <c r="EEZ756" s="462"/>
      <c r="EFA756" s="462"/>
      <c r="EFB756" s="462"/>
      <c r="EFC756" s="462"/>
      <c r="EFD756" s="462"/>
      <c r="EFE756" s="462"/>
      <c r="EFF756" s="462"/>
      <c r="EFG756" s="462"/>
      <c r="EFH756" s="462"/>
      <c r="EFI756" s="462"/>
      <c r="EFJ756" s="462"/>
      <c r="EFK756" s="462"/>
      <c r="EFL756" s="462"/>
      <c r="EFM756" s="462"/>
      <c r="EFN756" s="462"/>
      <c r="EFO756" s="462"/>
      <c r="EFP756" s="462"/>
      <c r="EFQ756" s="462"/>
      <c r="EFR756" s="462"/>
      <c r="EFS756" s="462"/>
      <c r="EFT756" s="462"/>
      <c r="EFU756" s="462"/>
      <c r="EFV756" s="462"/>
      <c r="EFW756" s="462"/>
      <c r="EFX756" s="462"/>
      <c r="EFY756" s="462"/>
      <c r="EFZ756" s="462"/>
      <c r="EGA756" s="462"/>
      <c r="EGB756" s="462"/>
      <c r="EGC756" s="462"/>
      <c r="EGD756" s="462"/>
      <c r="EGE756" s="462"/>
      <c r="EGF756" s="462"/>
      <c r="EGG756" s="462"/>
      <c r="EGH756" s="462"/>
      <c r="EGI756" s="462"/>
      <c r="EGJ756" s="462"/>
      <c r="EGK756" s="462"/>
      <c r="EGL756" s="462"/>
      <c r="EGM756" s="462"/>
      <c r="EGN756" s="462"/>
      <c r="EGO756" s="462"/>
      <c r="EGP756" s="462"/>
      <c r="EGQ756" s="462"/>
      <c r="EGR756" s="462"/>
      <c r="EGS756" s="462"/>
      <c r="EGT756" s="462"/>
      <c r="EGU756" s="462"/>
      <c r="EGV756" s="462"/>
      <c r="EGW756" s="462"/>
      <c r="EGX756" s="462"/>
      <c r="EGY756" s="462"/>
      <c r="EGZ756" s="462"/>
      <c r="EHA756" s="462"/>
      <c r="EHB756" s="462"/>
      <c r="EHC756" s="462"/>
      <c r="EHD756" s="462"/>
      <c r="EHE756" s="462"/>
      <c r="EHF756" s="462"/>
      <c r="EHG756" s="462"/>
      <c r="EHH756" s="462"/>
      <c r="EHI756" s="462"/>
      <c r="EHJ756" s="462"/>
      <c r="EHK756" s="462"/>
      <c r="EHL756" s="462"/>
      <c r="EHM756" s="462"/>
      <c r="EHN756" s="462"/>
      <c r="EHO756" s="462"/>
      <c r="EHP756" s="462"/>
      <c r="EHQ756" s="462"/>
      <c r="EHR756" s="462"/>
      <c r="EHS756" s="462"/>
      <c r="EHT756" s="462"/>
      <c r="EHU756" s="462"/>
      <c r="EHV756" s="462"/>
      <c r="EHW756" s="462"/>
      <c r="EHX756" s="462"/>
      <c r="EHY756" s="462"/>
      <c r="EHZ756" s="462"/>
      <c r="EIA756" s="462"/>
      <c r="EIB756" s="462"/>
      <c r="EIC756" s="462"/>
      <c r="EID756" s="462"/>
      <c r="EIE756" s="462"/>
      <c r="EIF756" s="462"/>
      <c r="EIG756" s="462"/>
      <c r="EIH756" s="462"/>
      <c r="EII756" s="462"/>
      <c r="EIJ756" s="462"/>
      <c r="EIK756" s="462"/>
      <c r="EIL756" s="462"/>
      <c r="EIM756" s="462"/>
      <c r="EIN756" s="462"/>
      <c r="EIO756" s="462"/>
      <c r="EIP756" s="462"/>
      <c r="EIQ756" s="462"/>
      <c r="EIR756" s="462"/>
      <c r="EIS756" s="462"/>
      <c r="EIT756" s="462"/>
      <c r="EIU756" s="462"/>
      <c r="EIV756" s="462"/>
      <c r="EIW756" s="462"/>
      <c r="EIX756" s="462"/>
      <c r="EIY756" s="462"/>
      <c r="EIZ756" s="462"/>
      <c r="EJA756" s="462"/>
      <c r="EJB756" s="462"/>
      <c r="EJC756" s="462"/>
      <c r="EJD756" s="462"/>
      <c r="EJE756" s="462"/>
      <c r="EJF756" s="462"/>
      <c r="EJG756" s="462"/>
      <c r="EJH756" s="462"/>
      <c r="EJI756" s="462"/>
      <c r="EJJ756" s="462"/>
      <c r="EJK756" s="462"/>
      <c r="EJL756" s="462"/>
      <c r="EJM756" s="462"/>
      <c r="EJN756" s="462"/>
      <c r="EJO756" s="462"/>
      <c r="EJP756" s="462"/>
      <c r="EJQ756" s="462"/>
      <c r="EJR756" s="462"/>
      <c r="EJS756" s="462"/>
      <c r="EJT756" s="462"/>
      <c r="EJU756" s="462"/>
      <c r="EJV756" s="462"/>
      <c r="EJW756" s="462"/>
      <c r="EJX756" s="462"/>
      <c r="EJY756" s="462"/>
      <c r="EJZ756" s="462"/>
      <c r="EKA756" s="462"/>
      <c r="EKB756" s="462"/>
      <c r="EKC756" s="462"/>
      <c r="EKD756" s="462"/>
      <c r="EKE756" s="462"/>
      <c r="EKF756" s="462"/>
      <c r="EKG756" s="462"/>
      <c r="EKH756" s="462"/>
      <c r="EKI756" s="462"/>
      <c r="EKJ756" s="462"/>
      <c r="EKK756" s="462"/>
      <c r="EKL756" s="462"/>
      <c r="EKM756" s="462"/>
      <c r="EKN756" s="462"/>
      <c r="EKO756" s="462"/>
      <c r="EKP756" s="462"/>
      <c r="EKQ756" s="462"/>
      <c r="EKR756" s="462"/>
      <c r="EKS756" s="462"/>
      <c r="EKT756" s="462"/>
      <c r="EKU756" s="462"/>
      <c r="EKV756" s="462"/>
      <c r="EKW756" s="462"/>
      <c r="EKX756" s="462"/>
      <c r="EKY756" s="462"/>
      <c r="EKZ756" s="462"/>
      <c r="ELA756" s="462"/>
      <c r="ELB756" s="462"/>
      <c r="ELC756" s="462"/>
      <c r="ELD756" s="462"/>
      <c r="ELE756" s="462"/>
      <c r="ELF756" s="462"/>
      <c r="ELG756" s="462"/>
      <c r="ELH756" s="462"/>
      <c r="ELI756" s="462"/>
      <c r="ELJ756" s="462"/>
      <c r="ELK756" s="462"/>
      <c r="ELL756" s="462"/>
      <c r="ELM756" s="462"/>
      <c r="ELN756" s="462"/>
      <c r="ELO756" s="462"/>
      <c r="ELP756" s="462"/>
      <c r="ELQ756" s="462"/>
      <c r="ELR756" s="462"/>
      <c r="ELS756" s="462"/>
      <c r="ELT756" s="462"/>
      <c r="ELU756" s="462"/>
      <c r="ELV756" s="462"/>
      <c r="ELW756" s="462"/>
      <c r="ELX756" s="462"/>
      <c r="ELY756" s="462"/>
      <c r="ELZ756" s="462"/>
      <c r="EMA756" s="462"/>
      <c r="EMB756" s="462"/>
      <c r="EMC756" s="462"/>
      <c r="EMD756" s="462"/>
      <c r="EME756" s="462"/>
      <c r="EMF756" s="462"/>
      <c r="EMG756" s="462"/>
      <c r="EMH756" s="462"/>
      <c r="EMI756" s="462"/>
      <c r="EMJ756" s="462"/>
      <c r="EMK756" s="462"/>
      <c r="EML756" s="462"/>
      <c r="EMM756" s="462"/>
      <c r="EMN756" s="462"/>
      <c r="EMO756" s="462"/>
      <c r="EMP756" s="462"/>
      <c r="EMQ756" s="462"/>
      <c r="EMR756" s="462"/>
      <c r="EMS756" s="462"/>
      <c r="EMT756" s="462"/>
      <c r="EMU756" s="462"/>
      <c r="EMV756" s="462"/>
      <c r="EMW756" s="462"/>
      <c r="EMX756" s="462"/>
      <c r="EMY756" s="462"/>
      <c r="EMZ756" s="462"/>
      <c r="ENA756" s="462"/>
      <c r="ENB756" s="462"/>
      <c r="ENC756" s="462"/>
      <c r="END756" s="462"/>
      <c r="ENE756" s="462"/>
      <c r="ENF756" s="462"/>
      <c r="ENG756" s="462"/>
      <c r="ENH756" s="462"/>
      <c r="ENI756" s="462"/>
      <c r="ENJ756" s="462"/>
      <c r="ENK756" s="462"/>
      <c r="ENL756" s="462"/>
      <c r="ENM756" s="462"/>
      <c r="ENN756" s="462"/>
      <c r="ENO756" s="462"/>
      <c r="ENP756" s="462"/>
      <c r="ENQ756" s="462"/>
      <c r="ENR756" s="462"/>
      <c r="ENS756" s="462"/>
      <c r="ENT756" s="462"/>
      <c r="ENU756" s="462"/>
      <c r="ENV756" s="462"/>
      <c r="ENW756" s="462"/>
      <c r="ENX756" s="462"/>
      <c r="ENY756" s="462"/>
      <c r="ENZ756" s="462"/>
      <c r="EOA756" s="462"/>
      <c r="EOB756" s="462"/>
      <c r="EOC756" s="462"/>
      <c r="EOD756" s="462"/>
      <c r="EOE756" s="462"/>
      <c r="EOF756" s="462"/>
      <c r="EOG756" s="462"/>
      <c r="EOH756" s="462"/>
      <c r="EOI756" s="462"/>
      <c r="EOJ756" s="462"/>
      <c r="EOK756" s="462"/>
      <c r="EOL756" s="462"/>
      <c r="EOM756" s="462"/>
      <c r="EON756" s="462"/>
      <c r="EOO756" s="462"/>
      <c r="EOP756" s="462"/>
      <c r="EOQ756" s="462"/>
      <c r="EOR756" s="462"/>
      <c r="EOS756" s="462"/>
      <c r="EOT756" s="462"/>
      <c r="EOU756" s="462"/>
      <c r="EOV756" s="462"/>
      <c r="EOW756" s="462"/>
      <c r="EOX756" s="462"/>
      <c r="EOY756" s="462"/>
      <c r="EOZ756" s="462"/>
      <c r="EPA756" s="462"/>
      <c r="EPB756" s="462"/>
      <c r="EPC756" s="462"/>
      <c r="EPD756" s="462"/>
      <c r="EPE756" s="462"/>
      <c r="EPF756" s="462"/>
      <c r="EPG756" s="462"/>
      <c r="EPH756" s="462"/>
      <c r="EPI756" s="462"/>
      <c r="EPJ756" s="462"/>
      <c r="EPK756" s="462"/>
      <c r="EPL756" s="462"/>
      <c r="EPM756" s="462"/>
      <c r="EPN756" s="462"/>
      <c r="EPO756" s="462"/>
      <c r="EPP756" s="462"/>
      <c r="EPQ756" s="462"/>
      <c r="EPR756" s="462"/>
      <c r="EPS756" s="462"/>
      <c r="EPT756" s="462"/>
      <c r="EPU756" s="462"/>
      <c r="EPV756" s="462"/>
      <c r="EPW756" s="462"/>
      <c r="EPX756" s="462"/>
      <c r="EPY756" s="462"/>
      <c r="EPZ756" s="462"/>
      <c r="EQA756" s="462"/>
      <c r="EQB756" s="462"/>
      <c r="EQC756" s="462"/>
      <c r="EQD756" s="462"/>
      <c r="EQE756" s="462"/>
      <c r="EQF756" s="462"/>
      <c r="EQG756" s="462"/>
      <c r="EQH756" s="462"/>
      <c r="EQI756" s="462"/>
      <c r="EQJ756" s="462"/>
      <c r="EQK756" s="462"/>
      <c r="EQL756" s="462"/>
      <c r="EQM756" s="462"/>
      <c r="EQN756" s="462"/>
      <c r="EQO756" s="462"/>
      <c r="EQP756" s="462"/>
      <c r="EQQ756" s="462"/>
      <c r="EQR756" s="462"/>
      <c r="EQS756" s="462"/>
      <c r="EQT756" s="462"/>
      <c r="EQU756" s="462"/>
      <c r="EQV756" s="462"/>
      <c r="EQW756" s="462"/>
      <c r="EQX756" s="462"/>
      <c r="EQY756" s="462"/>
      <c r="EQZ756" s="462"/>
      <c r="ERA756" s="462"/>
      <c r="ERB756" s="462"/>
      <c r="ERC756" s="462"/>
      <c r="ERD756" s="462"/>
      <c r="ERE756" s="462"/>
      <c r="ERF756" s="462"/>
      <c r="ERG756" s="462"/>
      <c r="ERH756" s="462"/>
      <c r="ERI756" s="462"/>
      <c r="ERJ756" s="462"/>
      <c r="ERK756" s="462"/>
      <c r="ERL756" s="462"/>
      <c r="ERM756" s="462"/>
      <c r="ERN756" s="462"/>
      <c r="ERO756" s="462"/>
      <c r="ERP756" s="462"/>
      <c r="ERQ756" s="462"/>
      <c r="ERR756" s="462"/>
      <c r="ERS756" s="462"/>
      <c r="ERT756" s="462"/>
      <c r="ERU756" s="462"/>
      <c r="ERV756" s="462"/>
      <c r="ERW756" s="462"/>
      <c r="ERX756" s="462"/>
      <c r="ERY756" s="462"/>
      <c r="ERZ756" s="462"/>
      <c r="ESA756" s="462"/>
      <c r="ESB756" s="462"/>
      <c r="ESC756" s="462"/>
      <c r="ESD756" s="462"/>
      <c r="ESE756" s="462"/>
      <c r="ESF756" s="462"/>
      <c r="ESG756" s="462"/>
      <c r="ESH756" s="462"/>
      <c r="ESI756" s="462"/>
      <c r="ESJ756" s="462"/>
      <c r="ESK756" s="462"/>
      <c r="ESL756" s="462"/>
      <c r="ESM756" s="462"/>
      <c r="ESN756" s="462"/>
      <c r="ESO756" s="462"/>
      <c r="ESP756" s="462"/>
      <c r="ESQ756" s="462"/>
      <c r="ESR756" s="462"/>
      <c r="ESS756" s="462"/>
      <c r="EST756" s="462"/>
      <c r="ESU756" s="462"/>
      <c r="ESV756" s="462"/>
      <c r="ESW756" s="462"/>
      <c r="ESX756" s="462"/>
      <c r="ESY756" s="462"/>
      <c r="ESZ756" s="462"/>
      <c r="ETA756" s="462"/>
      <c r="ETB756" s="462"/>
      <c r="ETC756" s="462"/>
      <c r="ETD756" s="462"/>
      <c r="ETE756" s="462"/>
      <c r="ETF756" s="462"/>
      <c r="ETG756" s="462"/>
      <c r="ETH756" s="462"/>
      <c r="ETI756" s="462"/>
      <c r="ETJ756" s="462"/>
      <c r="ETK756" s="462"/>
      <c r="ETL756" s="462"/>
      <c r="ETM756" s="462"/>
      <c r="ETN756" s="462"/>
      <c r="ETO756" s="462"/>
      <c r="ETP756" s="462"/>
      <c r="ETQ756" s="462"/>
      <c r="ETR756" s="462"/>
      <c r="ETS756" s="462"/>
      <c r="ETT756" s="462"/>
      <c r="ETU756" s="462"/>
      <c r="ETV756" s="462"/>
      <c r="ETW756" s="462"/>
      <c r="ETX756" s="462"/>
      <c r="ETY756" s="462"/>
      <c r="ETZ756" s="462"/>
      <c r="EUA756" s="462"/>
      <c r="EUB756" s="462"/>
      <c r="EUC756" s="462"/>
      <c r="EUD756" s="462"/>
      <c r="EUE756" s="462"/>
      <c r="EUF756" s="462"/>
      <c r="EUG756" s="462"/>
      <c r="EUH756" s="462"/>
      <c r="EUI756" s="462"/>
      <c r="EUJ756" s="462"/>
      <c r="EUK756" s="462"/>
      <c r="EUL756" s="462"/>
      <c r="EUM756" s="462"/>
      <c r="EUN756" s="462"/>
      <c r="EUO756" s="462"/>
      <c r="EUP756" s="462"/>
      <c r="EUQ756" s="462"/>
      <c r="EUR756" s="462"/>
      <c r="EUS756" s="462"/>
      <c r="EUT756" s="462"/>
      <c r="EUU756" s="462"/>
      <c r="EUV756" s="462"/>
      <c r="EUW756" s="462"/>
      <c r="EUX756" s="462"/>
      <c r="EUY756" s="462"/>
      <c r="EUZ756" s="462"/>
      <c r="EVA756" s="462"/>
      <c r="EVB756" s="462"/>
      <c r="EVC756" s="462"/>
      <c r="EVD756" s="462"/>
      <c r="EVE756" s="462"/>
      <c r="EVF756" s="462"/>
      <c r="EVG756" s="462"/>
      <c r="EVH756" s="462"/>
      <c r="EVI756" s="462"/>
      <c r="EVJ756" s="462"/>
      <c r="EVK756" s="462"/>
      <c r="EVL756" s="462"/>
      <c r="EVM756" s="462"/>
      <c r="EVN756" s="462"/>
      <c r="EVO756" s="462"/>
      <c r="EVP756" s="462"/>
      <c r="EVQ756" s="462"/>
      <c r="EVR756" s="462"/>
      <c r="EVS756" s="462"/>
      <c r="EVT756" s="462"/>
      <c r="EVU756" s="462"/>
      <c r="EVV756" s="462"/>
      <c r="EVW756" s="462"/>
      <c r="EVX756" s="462"/>
      <c r="EVY756" s="462"/>
      <c r="EVZ756" s="462"/>
      <c r="EWA756" s="462"/>
      <c r="EWB756" s="462"/>
      <c r="EWC756" s="462"/>
      <c r="EWD756" s="462"/>
      <c r="EWE756" s="462"/>
      <c r="EWF756" s="462"/>
      <c r="EWG756" s="462"/>
      <c r="EWH756" s="462"/>
      <c r="EWI756" s="462"/>
      <c r="EWJ756" s="462"/>
      <c r="EWK756" s="462"/>
      <c r="EWL756" s="462"/>
      <c r="EWM756" s="462"/>
      <c r="EWN756" s="462"/>
      <c r="EWO756" s="462"/>
      <c r="EWP756" s="462"/>
      <c r="EWQ756" s="462"/>
      <c r="EWR756" s="462"/>
      <c r="EWS756" s="462"/>
      <c r="EWT756" s="462"/>
      <c r="EWU756" s="462"/>
      <c r="EWV756" s="462"/>
      <c r="EWW756" s="462"/>
      <c r="EWX756" s="462"/>
      <c r="EWY756" s="462"/>
      <c r="EWZ756" s="462"/>
      <c r="EXA756" s="462"/>
      <c r="EXB756" s="462"/>
      <c r="EXC756" s="462"/>
      <c r="EXD756" s="462"/>
      <c r="EXE756" s="462"/>
      <c r="EXF756" s="462"/>
      <c r="EXG756" s="462"/>
      <c r="EXH756" s="462"/>
      <c r="EXI756" s="462"/>
      <c r="EXJ756" s="462"/>
      <c r="EXK756" s="462"/>
      <c r="EXL756" s="462"/>
      <c r="EXM756" s="462"/>
      <c r="EXN756" s="462"/>
      <c r="EXO756" s="462"/>
      <c r="EXP756" s="462"/>
      <c r="EXQ756" s="462"/>
      <c r="EXR756" s="462"/>
      <c r="EXS756" s="462"/>
      <c r="EXT756" s="462"/>
      <c r="EXU756" s="462"/>
      <c r="EXV756" s="462"/>
      <c r="EXW756" s="462"/>
      <c r="EXX756" s="462"/>
      <c r="EXY756" s="462"/>
      <c r="EXZ756" s="462"/>
      <c r="EYA756" s="462"/>
      <c r="EYB756" s="462"/>
      <c r="EYC756" s="462"/>
      <c r="EYD756" s="462"/>
      <c r="EYE756" s="462"/>
      <c r="EYF756" s="462"/>
      <c r="EYG756" s="462"/>
      <c r="EYH756" s="462"/>
      <c r="EYI756" s="462"/>
      <c r="EYJ756" s="462"/>
      <c r="EYK756" s="462"/>
      <c r="EYL756" s="462"/>
      <c r="EYM756" s="462"/>
      <c r="EYN756" s="462"/>
      <c r="EYO756" s="462"/>
      <c r="EYP756" s="462"/>
      <c r="EYQ756" s="462"/>
      <c r="EYR756" s="462"/>
      <c r="EYS756" s="462"/>
      <c r="EYT756" s="462"/>
      <c r="EYU756" s="462"/>
      <c r="EYV756" s="462"/>
      <c r="EYW756" s="462"/>
      <c r="EYX756" s="462"/>
      <c r="EYY756" s="462"/>
      <c r="EYZ756" s="462"/>
      <c r="EZA756" s="462"/>
      <c r="EZB756" s="462"/>
      <c r="EZC756" s="462"/>
      <c r="EZD756" s="462"/>
      <c r="EZE756" s="462"/>
      <c r="EZF756" s="462"/>
      <c r="EZG756" s="462"/>
      <c r="EZH756" s="462"/>
      <c r="EZI756" s="462"/>
      <c r="EZJ756" s="462"/>
      <c r="EZK756" s="462"/>
      <c r="EZL756" s="462"/>
      <c r="EZM756" s="462"/>
      <c r="EZN756" s="462"/>
      <c r="EZO756" s="462"/>
      <c r="EZP756" s="462"/>
      <c r="EZQ756" s="462"/>
      <c r="EZR756" s="462"/>
      <c r="EZS756" s="462"/>
      <c r="EZT756" s="462"/>
      <c r="EZU756" s="462"/>
      <c r="EZV756" s="462"/>
      <c r="EZW756" s="462"/>
      <c r="EZX756" s="462"/>
      <c r="EZY756" s="462"/>
      <c r="EZZ756" s="462"/>
      <c r="FAA756" s="462"/>
      <c r="FAB756" s="462"/>
      <c r="FAC756" s="462"/>
      <c r="FAD756" s="462"/>
      <c r="FAE756" s="462"/>
      <c r="FAF756" s="462"/>
      <c r="FAG756" s="462"/>
      <c r="FAH756" s="462"/>
      <c r="FAI756" s="462"/>
      <c r="FAJ756" s="462"/>
      <c r="FAK756" s="462"/>
      <c r="FAL756" s="462"/>
      <c r="FAM756" s="462"/>
      <c r="FAN756" s="462"/>
      <c r="FAO756" s="462"/>
      <c r="FAP756" s="462"/>
      <c r="FAQ756" s="462"/>
      <c r="FAR756" s="462"/>
      <c r="FAS756" s="462"/>
      <c r="FAT756" s="462"/>
      <c r="FAU756" s="462"/>
      <c r="FAV756" s="462"/>
      <c r="FAW756" s="462"/>
      <c r="FAX756" s="462"/>
      <c r="FAY756" s="462"/>
      <c r="FAZ756" s="462"/>
      <c r="FBA756" s="462"/>
      <c r="FBB756" s="462"/>
      <c r="FBC756" s="462"/>
      <c r="FBD756" s="462"/>
      <c r="FBE756" s="462"/>
      <c r="FBF756" s="462"/>
      <c r="FBG756" s="462"/>
      <c r="FBH756" s="462"/>
      <c r="FBI756" s="462"/>
      <c r="FBJ756" s="462"/>
      <c r="FBK756" s="462"/>
      <c r="FBL756" s="462"/>
      <c r="FBM756" s="462"/>
      <c r="FBN756" s="462"/>
      <c r="FBO756" s="462"/>
      <c r="FBP756" s="462"/>
      <c r="FBQ756" s="462"/>
      <c r="FBR756" s="462"/>
      <c r="FBS756" s="462"/>
      <c r="FBT756" s="462"/>
      <c r="FBU756" s="462"/>
      <c r="FBV756" s="462"/>
      <c r="FBW756" s="462"/>
      <c r="FBX756" s="462"/>
      <c r="FBY756" s="462"/>
      <c r="FBZ756" s="462"/>
      <c r="FCA756" s="462"/>
      <c r="FCB756" s="462"/>
      <c r="FCC756" s="462"/>
      <c r="FCD756" s="462"/>
      <c r="FCE756" s="462"/>
      <c r="FCF756" s="462"/>
      <c r="FCG756" s="462"/>
      <c r="FCH756" s="462"/>
      <c r="FCI756" s="462"/>
      <c r="FCJ756" s="462"/>
      <c r="FCK756" s="462"/>
      <c r="FCL756" s="462"/>
      <c r="FCM756" s="462"/>
      <c r="FCN756" s="462"/>
      <c r="FCO756" s="462"/>
      <c r="FCP756" s="462"/>
      <c r="FCQ756" s="462"/>
      <c r="FCR756" s="462"/>
      <c r="FCS756" s="462"/>
      <c r="FCT756" s="462"/>
      <c r="FCU756" s="462"/>
      <c r="FCV756" s="462"/>
      <c r="FCW756" s="462"/>
      <c r="FCX756" s="462"/>
      <c r="FCY756" s="462"/>
      <c r="FCZ756" s="462"/>
      <c r="FDA756" s="462"/>
      <c r="FDB756" s="462"/>
      <c r="FDC756" s="462"/>
      <c r="FDD756" s="462"/>
      <c r="FDE756" s="462"/>
      <c r="FDF756" s="462"/>
      <c r="FDG756" s="462"/>
      <c r="FDH756" s="462"/>
      <c r="FDI756" s="462"/>
      <c r="FDJ756" s="462"/>
      <c r="FDK756" s="462"/>
      <c r="FDL756" s="462"/>
      <c r="FDM756" s="462"/>
      <c r="FDN756" s="462"/>
      <c r="FDO756" s="462"/>
      <c r="FDP756" s="462"/>
      <c r="FDQ756" s="462"/>
      <c r="FDR756" s="462"/>
      <c r="FDS756" s="462"/>
      <c r="FDT756" s="462"/>
      <c r="FDU756" s="462"/>
      <c r="FDV756" s="462"/>
      <c r="FDW756" s="462"/>
      <c r="FDX756" s="462"/>
      <c r="FDY756" s="462"/>
      <c r="FDZ756" s="462"/>
      <c r="FEA756" s="462"/>
      <c r="FEB756" s="462"/>
      <c r="FEC756" s="462"/>
      <c r="FED756" s="462"/>
      <c r="FEE756" s="462"/>
      <c r="FEF756" s="462"/>
      <c r="FEG756" s="462"/>
      <c r="FEH756" s="462"/>
      <c r="FEI756" s="462"/>
      <c r="FEJ756" s="462"/>
      <c r="FEK756" s="462"/>
      <c r="FEL756" s="462"/>
      <c r="FEM756" s="462"/>
      <c r="FEN756" s="462"/>
      <c r="FEO756" s="462"/>
      <c r="FEP756" s="462"/>
      <c r="FEQ756" s="462"/>
      <c r="FER756" s="462"/>
      <c r="FES756" s="462"/>
      <c r="FET756" s="462"/>
      <c r="FEU756" s="462"/>
      <c r="FEV756" s="462"/>
      <c r="FEW756" s="462"/>
      <c r="FEX756" s="462"/>
      <c r="FEY756" s="462"/>
      <c r="FEZ756" s="462"/>
      <c r="FFA756" s="462"/>
      <c r="FFB756" s="462"/>
      <c r="FFC756" s="462"/>
      <c r="FFD756" s="462"/>
      <c r="FFE756" s="462"/>
      <c r="FFF756" s="462"/>
      <c r="FFG756" s="462"/>
      <c r="FFH756" s="462"/>
      <c r="FFI756" s="462"/>
      <c r="FFJ756" s="462"/>
      <c r="FFK756" s="462"/>
      <c r="FFL756" s="462"/>
      <c r="FFM756" s="462"/>
      <c r="FFN756" s="462"/>
      <c r="FFO756" s="462"/>
      <c r="FFP756" s="462"/>
      <c r="FFQ756" s="462"/>
      <c r="FFR756" s="462"/>
      <c r="FFS756" s="462"/>
      <c r="FFT756" s="462"/>
      <c r="FFU756" s="462"/>
      <c r="FFV756" s="462"/>
      <c r="FFW756" s="462"/>
      <c r="FFX756" s="462"/>
      <c r="FFY756" s="462"/>
      <c r="FFZ756" s="462"/>
      <c r="FGA756" s="462"/>
      <c r="FGB756" s="462"/>
      <c r="FGC756" s="462"/>
      <c r="FGD756" s="462"/>
      <c r="FGE756" s="462"/>
      <c r="FGF756" s="462"/>
      <c r="FGG756" s="462"/>
      <c r="FGH756" s="462"/>
      <c r="FGI756" s="462"/>
      <c r="FGJ756" s="462"/>
      <c r="FGK756" s="462"/>
      <c r="FGL756" s="462"/>
      <c r="FGM756" s="462"/>
      <c r="FGN756" s="462"/>
      <c r="FGO756" s="462"/>
      <c r="FGP756" s="462"/>
      <c r="FGQ756" s="462"/>
      <c r="FGR756" s="462"/>
      <c r="FGS756" s="462"/>
      <c r="FGT756" s="462"/>
      <c r="FGU756" s="462"/>
      <c r="FGV756" s="462"/>
      <c r="FGW756" s="462"/>
      <c r="FGX756" s="462"/>
      <c r="FGY756" s="462"/>
      <c r="FGZ756" s="462"/>
      <c r="FHA756" s="462"/>
      <c r="FHB756" s="462"/>
      <c r="FHC756" s="462"/>
      <c r="FHD756" s="462"/>
      <c r="FHE756" s="462"/>
      <c r="FHF756" s="462"/>
      <c r="FHG756" s="462"/>
      <c r="FHH756" s="462"/>
      <c r="FHI756" s="462"/>
      <c r="FHJ756" s="462"/>
      <c r="FHK756" s="462"/>
      <c r="FHL756" s="462"/>
      <c r="FHM756" s="462"/>
      <c r="FHN756" s="462"/>
      <c r="FHO756" s="462"/>
      <c r="FHP756" s="462"/>
      <c r="FHQ756" s="462"/>
      <c r="FHR756" s="462"/>
      <c r="FHS756" s="462"/>
      <c r="FHT756" s="462"/>
      <c r="FHU756" s="462"/>
      <c r="FHV756" s="462"/>
      <c r="FHW756" s="462"/>
      <c r="FHX756" s="462"/>
      <c r="FHY756" s="462"/>
      <c r="FHZ756" s="462"/>
      <c r="FIA756" s="462"/>
      <c r="FIB756" s="462"/>
      <c r="FIC756" s="462"/>
      <c r="FID756" s="462"/>
      <c r="FIE756" s="462"/>
      <c r="FIF756" s="462"/>
      <c r="FIG756" s="462"/>
      <c r="FIH756" s="462"/>
      <c r="FII756" s="462"/>
      <c r="FIJ756" s="462"/>
      <c r="FIK756" s="462"/>
      <c r="FIL756" s="462"/>
      <c r="FIM756" s="462"/>
      <c r="FIN756" s="462"/>
      <c r="FIO756" s="462"/>
      <c r="FIP756" s="462"/>
      <c r="FIQ756" s="462"/>
      <c r="FIR756" s="462"/>
      <c r="FIS756" s="462"/>
      <c r="FIT756" s="462"/>
      <c r="FIU756" s="462"/>
      <c r="FIV756" s="462"/>
      <c r="FIW756" s="462"/>
      <c r="FIX756" s="462"/>
      <c r="FIY756" s="462"/>
      <c r="FIZ756" s="462"/>
      <c r="FJA756" s="462"/>
      <c r="FJB756" s="462"/>
      <c r="FJC756" s="462"/>
      <c r="FJD756" s="462"/>
      <c r="FJE756" s="462"/>
      <c r="FJF756" s="462"/>
      <c r="FJG756" s="462"/>
      <c r="FJH756" s="462"/>
      <c r="FJI756" s="462"/>
      <c r="FJJ756" s="462"/>
      <c r="FJK756" s="462"/>
      <c r="FJL756" s="462"/>
      <c r="FJM756" s="462"/>
      <c r="FJN756" s="462"/>
      <c r="FJO756" s="462"/>
      <c r="FJP756" s="462"/>
      <c r="FJQ756" s="462"/>
      <c r="FJR756" s="462"/>
      <c r="FJS756" s="462"/>
      <c r="FJT756" s="462"/>
      <c r="FJU756" s="462"/>
      <c r="FJV756" s="462"/>
      <c r="FJW756" s="462"/>
      <c r="FJX756" s="462"/>
      <c r="FJY756" s="462"/>
      <c r="FJZ756" s="462"/>
      <c r="FKA756" s="462"/>
      <c r="FKB756" s="462"/>
      <c r="FKC756" s="462"/>
      <c r="FKD756" s="462"/>
      <c r="FKE756" s="462"/>
      <c r="FKF756" s="462"/>
      <c r="FKG756" s="462"/>
      <c r="FKH756" s="462"/>
      <c r="FKI756" s="462"/>
      <c r="FKJ756" s="462"/>
      <c r="FKK756" s="462"/>
      <c r="FKL756" s="462"/>
      <c r="FKM756" s="462"/>
      <c r="FKN756" s="462"/>
      <c r="FKO756" s="462"/>
      <c r="FKP756" s="462"/>
      <c r="FKQ756" s="462"/>
      <c r="FKR756" s="462"/>
      <c r="FKS756" s="462"/>
      <c r="FKT756" s="462"/>
      <c r="FKU756" s="462"/>
      <c r="FKV756" s="462"/>
      <c r="FKW756" s="462"/>
      <c r="FKX756" s="462"/>
      <c r="FKY756" s="462"/>
      <c r="FKZ756" s="462"/>
      <c r="FLA756" s="462"/>
      <c r="FLB756" s="462"/>
      <c r="FLC756" s="462"/>
      <c r="FLD756" s="462"/>
      <c r="FLE756" s="462"/>
      <c r="FLF756" s="462"/>
      <c r="FLG756" s="462"/>
      <c r="FLH756" s="462"/>
      <c r="FLI756" s="462"/>
      <c r="FLJ756" s="462"/>
      <c r="FLK756" s="462"/>
      <c r="FLL756" s="462"/>
      <c r="FLM756" s="462"/>
      <c r="FLN756" s="462"/>
      <c r="FLO756" s="462"/>
      <c r="FLP756" s="462"/>
      <c r="FLQ756" s="462"/>
      <c r="FLR756" s="462"/>
      <c r="FLS756" s="462"/>
      <c r="FLT756" s="462"/>
      <c r="FLU756" s="462"/>
      <c r="FLV756" s="462"/>
      <c r="FLW756" s="462"/>
      <c r="FLX756" s="462"/>
      <c r="FLY756" s="462"/>
      <c r="FLZ756" s="462"/>
      <c r="FMA756" s="462"/>
      <c r="FMB756" s="462"/>
      <c r="FMC756" s="462"/>
      <c r="FMD756" s="462"/>
      <c r="FME756" s="462"/>
      <c r="FMF756" s="462"/>
      <c r="FMG756" s="462"/>
      <c r="FMH756" s="462"/>
      <c r="FMI756" s="462"/>
      <c r="FMJ756" s="462"/>
      <c r="FMK756" s="462"/>
      <c r="FML756" s="462"/>
      <c r="FMM756" s="462"/>
      <c r="FMN756" s="462"/>
      <c r="FMO756" s="462"/>
      <c r="FMP756" s="462"/>
      <c r="FMQ756" s="462"/>
      <c r="FMR756" s="462"/>
      <c r="FMS756" s="462"/>
      <c r="FMT756" s="462"/>
      <c r="FMU756" s="462"/>
      <c r="FMV756" s="462"/>
      <c r="FMW756" s="462"/>
      <c r="FMX756" s="462"/>
      <c r="FMY756" s="462"/>
      <c r="FMZ756" s="462"/>
      <c r="FNA756" s="462"/>
      <c r="FNB756" s="462"/>
      <c r="FNC756" s="462"/>
      <c r="FND756" s="462"/>
      <c r="FNE756" s="462"/>
      <c r="FNF756" s="462"/>
      <c r="FNG756" s="462"/>
      <c r="FNH756" s="462"/>
      <c r="FNI756" s="462"/>
      <c r="FNJ756" s="462"/>
      <c r="FNK756" s="462"/>
      <c r="FNL756" s="462"/>
      <c r="FNM756" s="462"/>
      <c r="FNN756" s="462"/>
      <c r="FNO756" s="462"/>
      <c r="FNP756" s="462"/>
      <c r="FNQ756" s="462"/>
      <c r="FNR756" s="462"/>
      <c r="FNS756" s="462"/>
      <c r="FNT756" s="462"/>
      <c r="FNU756" s="462"/>
      <c r="FNV756" s="462"/>
      <c r="FNW756" s="462"/>
      <c r="FNX756" s="462"/>
      <c r="FNY756" s="462"/>
      <c r="FNZ756" s="462"/>
      <c r="FOA756" s="462"/>
      <c r="FOB756" s="462"/>
      <c r="FOC756" s="462"/>
      <c r="FOD756" s="462"/>
      <c r="FOE756" s="462"/>
      <c r="FOF756" s="462"/>
      <c r="FOG756" s="462"/>
      <c r="FOH756" s="462"/>
      <c r="FOI756" s="462"/>
      <c r="FOJ756" s="462"/>
      <c r="FOK756" s="462"/>
      <c r="FOL756" s="462"/>
      <c r="FOM756" s="462"/>
      <c r="FON756" s="462"/>
      <c r="FOO756" s="462"/>
      <c r="FOP756" s="462"/>
      <c r="FOQ756" s="462"/>
      <c r="FOR756" s="462"/>
      <c r="FOS756" s="462"/>
      <c r="FOT756" s="462"/>
      <c r="FOU756" s="462"/>
      <c r="FOV756" s="462"/>
      <c r="FOW756" s="462"/>
      <c r="FOX756" s="462"/>
      <c r="FOY756" s="462"/>
      <c r="FOZ756" s="462"/>
      <c r="FPA756" s="462"/>
      <c r="FPB756" s="462"/>
      <c r="FPC756" s="462"/>
      <c r="FPD756" s="462"/>
      <c r="FPE756" s="462"/>
      <c r="FPF756" s="462"/>
      <c r="FPG756" s="462"/>
      <c r="FPH756" s="462"/>
      <c r="FPI756" s="462"/>
      <c r="FPJ756" s="462"/>
      <c r="FPK756" s="462"/>
      <c r="FPL756" s="462"/>
      <c r="FPM756" s="462"/>
      <c r="FPN756" s="462"/>
      <c r="FPO756" s="462"/>
      <c r="FPP756" s="462"/>
      <c r="FPQ756" s="462"/>
      <c r="FPR756" s="462"/>
      <c r="FPS756" s="462"/>
      <c r="FPT756" s="462"/>
      <c r="FPU756" s="462"/>
      <c r="FPV756" s="462"/>
      <c r="FPW756" s="462"/>
      <c r="FPX756" s="462"/>
      <c r="FPY756" s="462"/>
      <c r="FPZ756" s="462"/>
      <c r="FQA756" s="462"/>
      <c r="FQB756" s="462"/>
      <c r="FQC756" s="462"/>
      <c r="FQD756" s="462"/>
      <c r="FQE756" s="462"/>
      <c r="FQF756" s="462"/>
      <c r="FQG756" s="462"/>
      <c r="FQH756" s="462"/>
      <c r="FQI756" s="462"/>
      <c r="FQJ756" s="462"/>
      <c r="FQK756" s="462"/>
      <c r="FQL756" s="462"/>
      <c r="FQM756" s="462"/>
      <c r="FQN756" s="462"/>
      <c r="FQO756" s="462"/>
      <c r="FQP756" s="462"/>
      <c r="FQQ756" s="462"/>
      <c r="FQR756" s="462"/>
      <c r="FQS756" s="462"/>
      <c r="FQT756" s="462"/>
      <c r="FQU756" s="462"/>
      <c r="FQV756" s="462"/>
      <c r="FQW756" s="462"/>
      <c r="FQX756" s="462"/>
      <c r="FQY756" s="462"/>
      <c r="FQZ756" s="462"/>
      <c r="FRA756" s="462"/>
      <c r="FRB756" s="462"/>
      <c r="FRC756" s="462"/>
      <c r="FRD756" s="462"/>
      <c r="FRE756" s="462"/>
      <c r="FRF756" s="462"/>
      <c r="FRG756" s="462"/>
      <c r="FRH756" s="462"/>
      <c r="FRI756" s="462"/>
      <c r="FRJ756" s="462"/>
      <c r="FRK756" s="462"/>
      <c r="FRL756" s="462"/>
      <c r="FRM756" s="462"/>
      <c r="FRN756" s="462"/>
      <c r="FRO756" s="462"/>
      <c r="FRP756" s="462"/>
      <c r="FRQ756" s="462"/>
      <c r="FRR756" s="462"/>
      <c r="FRS756" s="462"/>
      <c r="FRT756" s="462"/>
      <c r="FRU756" s="462"/>
      <c r="FRV756" s="462"/>
      <c r="FRW756" s="462"/>
      <c r="FRX756" s="462"/>
      <c r="FRY756" s="462"/>
      <c r="FRZ756" s="462"/>
      <c r="FSA756" s="462"/>
      <c r="FSB756" s="462"/>
      <c r="FSC756" s="462"/>
      <c r="FSD756" s="462"/>
      <c r="FSE756" s="462"/>
      <c r="FSF756" s="462"/>
      <c r="FSG756" s="462"/>
      <c r="FSH756" s="462"/>
      <c r="FSI756" s="462"/>
      <c r="FSJ756" s="462"/>
      <c r="FSK756" s="462"/>
      <c r="FSL756" s="462"/>
      <c r="FSM756" s="462"/>
      <c r="FSN756" s="462"/>
      <c r="FSO756" s="462"/>
      <c r="FSP756" s="462"/>
      <c r="FSQ756" s="462"/>
      <c r="FSR756" s="462"/>
      <c r="FSS756" s="462"/>
      <c r="FST756" s="462"/>
      <c r="FSU756" s="462"/>
      <c r="FSV756" s="462"/>
      <c r="FSW756" s="462"/>
      <c r="FSX756" s="462"/>
      <c r="FSY756" s="462"/>
      <c r="FSZ756" s="462"/>
      <c r="FTA756" s="462"/>
      <c r="FTB756" s="462"/>
      <c r="FTC756" s="462"/>
      <c r="FTD756" s="462"/>
      <c r="FTE756" s="462"/>
      <c r="FTF756" s="462"/>
      <c r="FTG756" s="462"/>
      <c r="FTH756" s="462"/>
      <c r="FTI756" s="462"/>
      <c r="FTJ756" s="462"/>
      <c r="FTK756" s="462"/>
      <c r="FTL756" s="462"/>
      <c r="FTM756" s="462"/>
      <c r="FTN756" s="462"/>
      <c r="FTO756" s="462"/>
      <c r="FTP756" s="462"/>
      <c r="FTQ756" s="462"/>
      <c r="FTR756" s="462"/>
      <c r="FTS756" s="462"/>
      <c r="FTT756" s="462"/>
      <c r="FTU756" s="462"/>
      <c r="FTV756" s="462"/>
      <c r="FTW756" s="462"/>
      <c r="FTX756" s="462"/>
      <c r="FTY756" s="462"/>
      <c r="FTZ756" s="462"/>
      <c r="FUA756" s="462"/>
      <c r="FUB756" s="462"/>
      <c r="FUC756" s="462"/>
      <c r="FUD756" s="462"/>
      <c r="FUE756" s="462"/>
      <c r="FUF756" s="462"/>
      <c r="FUG756" s="462"/>
      <c r="FUH756" s="462"/>
      <c r="FUI756" s="462"/>
      <c r="FUJ756" s="462"/>
      <c r="FUK756" s="462"/>
      <c r="FUL756" s="462"/>
      <c r="FUM756" s="462"/>
      <c r="FUN756" s="462"/>
      <c r="FUO756" s="462"/>
      <c r="FUP756" s="462"/>
      <c r="FUQ756" s="462"/>
      <c r="FUR756" s="462"/>
      <c r="FUS756" s="462"/>
      <c r="FUT756" s="462"/>
      <c r="FUU756" s="462"/>
      <c r="FUV756" s="462"/>
      <c r="FUW756" s="462"/>
      <c r="FUX756" s="462"/>
      <c r="FUY756" s="462"/>
      <c r="FUZ756" s="462"/>
      <c r="FVA756" s="462"/>
      <c r="FVB756" s="462"/>
      <c r="FVC756" s="462"/>
      <c r="FVD756" s="462"/>
      <c r="FVE756" s="462"/>
      <c r="FVF756" s="462"/>
      <c r="FVG756" s="462"/>
      <c r="FVH756" s="462"/>
      <c r="FVI756" s="462"/>
      <c r="FVJ756" s="462"/>
      <c r="FVK756" s="462"/>
      <c r="FVL756" s="462"/>
      <c r="FVM756" s="462"/>
      <c r="FVN756" s="462"/>
      <c r="FVO756" s="462"/>
      <c r="FVP756" s="462"/>
      <c r="FVQ756" s="462"/>
      <c r="FVR756" s="462"/>
      <c r="FVS756" s="462"/>
      <c r="FVT756" s="462"/>
      <c r="FVU756" s="462"/>
      <c r="FVV756" s="462"/>
      <c r="FVW756" s="462"/>
      <c r="FVX756" s="462"/>
      <c r="FVY756" s="462"/>
      <c r="FVZ756" s="462"/>
      <c r="FWA756" s="462"/>
      <c r="FWB756" s="462"/>
      <c r="FWC756" s="462"/>
      <c r="FWD756" s="462"/>
      <c r="FWE756" s="462"/>
      <c r="FWF756" s="462"/>
      <c r="FWG756" s="462"/>
      <c r="FWH756" s="462"/>
      <c r="FWI756" s="462"/>
      <c r="FWJ756" s="462"/>
      <c r="FWK756" s="462"/>
      <c r="FWL756" s="462"/>
      <c r="FWM756" s="462"/>
      <c r="FWN756" s="462"/>
      <c r="FWO756" s="462"/>
      <c r="FWP756" s="462"/>
      <c r="FWQ756" s="462"/>
      <c r="FWR756" s="462"/>
      <c r="FWS756" s="462"/>
      <c r="FWT756" s="462"/>
      <c r="FWU756" s="462"/>
      <c r="FWV756" s="462"/>
      <c r="FWW756" s="462"/>
      <c r="FWX756" s="462"/>
      <c r="FWY756" s="462"/>
      <c r="FWZ756" s="462"/>
      <c r="FXA756" s="462"/>
      <c r="FXB756" s="462"/>
      <c r="FXC756" s="462"/>
      <c r="FXD756" s="462"/>
      <c r="FXE756" s="462"/>
      <c r="FXF756" s="462"/>
      <c r="FXG756" s="462"/>
      <c r="FXH756" s="462"/>
      <c r="FXI756" s="462"/>
      <c r="FXJ756" s="462"/>
      <c r="FXK756" s="462"/>
      <c r="FXL756" s="462"/>
      <c r="FXM756" s="462"/>
      <c r="FXN756" s="462"/>
      <c r="FXO756" s="462"/>
      <c r="FXP756" s="462"/>
      <c r="FXQ756" s="462"/>
      <c r="FXR756" s="462"/>
      <c r="FXS756" s="462"/>
      <c r="FXT756" s="462"/>
      <c r="FXU756" s="462"/>
      <c r="FXV756" s="462"/>
      <c r="FXW756" s="462"/>
      <c r="FXX756" s="462"/>
      <c r="FXY756" s="462"/>
      <c r="FXZ756" s="462"/>
      <c r="FYA756" s="462"/>
      <c r="FYB756" s="462"/>
      <c r="FYC756" s="462"/>
      <c r="FYD756" s="462"/>
      <c r="FYE756" s="462"/>
      <c r="FYF756" s="462"/>
      <c r="FYG756" s="462"/>
      <c r="FYH756" s="462"/>
      <c r="FYI756" s="462"/>
      <c r="FYJ756" s="462"/>
      <c r="FYK756" s="462"/>
      <c r="FYL756" s="462"/>
      <c r="FYM756" s="462"/>
      <c r="FYN756" s="462"/>
      <c r="FYO756" s="462"/>
      <c r="FYP756" s="462"/>
      <c r="FYQ756" s="462"/>
      <c r="FYR756" s="462"/>
      <c r="FYS756" s="462"/>
      <c r="FYT756" s="462"/>
      <c r="FYU756" s="462"/>
      <c r="FYV756" s="462"/>
      <c r="FYW756" s="462"/>
      <c r="FYX756" s="462"/>
      <c r="FYY756" s="462"/>
      <c r="FYZ756" s="462"/>
      <c r="FZA756" s="462"/>
      <c r="FZB756" s="462"/>
      <c r="FZC756" s="462"/>
      <c r="FZD756" s="462"/>
      <c r="FZE756" s="462"/>
      <c r="FZF756" s="462"/>
      <c r="FZG756" s="462"/>
      <c r="FZH756" s="462"/>
      <c r="FZI756" s="462"/>
      <c r="FZJ756" s="462"/>
      <c r="FZK756" s="462"/>
      <c r="FZL756" s="462"/>
      <c r="FZM756" s="462"/>
      <c r="FZN756" s="462"/>
      <c r="FZO756" s="462"/>
      <c r="FZP756" s="462"/>
      <c r="FZQ756" s="462"/>
      <c r="FZR756" s="462"/>
      <c r="FZS756" s="462"/>
      <c r="FZT756" s="462"/>
      <c r="FZU756" s="462"/>
      <c r="FZV756" s="462"/>
      <c r="FZW756" s="462"/>
      <c r="FZX756" s="462"/>
      <c r="FZY756" s="462"/>
      <c r="FZZ756" s="462"/>
      <c r="GAA756" s="462"/>
      <c r="GAB756" s="462"/>
      <c r="GAC756" s="462"/>
      <c r="GAD756" s="462"/>
      <c r="GAE756" s="462"/>
      <c r="GAF756" s="462"/>
      <c r="GAG756" s="462"/>
      <c r="GAH756" s="462"/>
      <c r="GAI756" s="462"/>
      <c r="GAJ756" s="462"/>
      <c r="GAK756" s="462"/>
      <c r="GAL756" s="462"/>
      <c r="GAM756" s="462"/>
      <c r="GAN756" s="462"/>
      <c r="GAO756" s="462"/>
      <c r="GAP756" s="462"/>
      <c r="GAQ756" s="462"/>
      <c r="GAR756" s="462"/>
      <c r="GAS756" s="462"/>
      <c r="GAT756" s="462"/>
      <c r="GAU756" s="462"/>
      <c r="GAV756" s="462"/>
      <c r="GAW756" s="462"/>
      <c r="GAX756" s="462"/>
      <c r="GAY756" s="462"/>
      <c r="GAZ756" s="462"/>
      <c r="GBA756" s="462"/>
      <c r="GBB756" s="462"/>
      <c r="GBC756" s="462"/>
      <c r="GBD756" s="462"/>
      <c r="GBE756" s="462"/>
      <c r="GBF756" s="462"/>
      <c r="GBG756" s="462"/>
      <c r="GBH756" s="462"/>
      <c r="GBI756" s="462"/>
      <c r="GBJ756" s="462"/>
      <c r="GBK756" s="462"/>
      <c r="GBL756" s="462"/>
      <c r="GBM756" s="462"/>
      <c r="GBN756" s="462"/>
      <c r="GBO756" s="462"/>
      <c r="GBP756" s="462"/>
      <c r="GBQ756" s="462"/>
      <c r="GBR756" s="462"/>
      <c r="GBS756" s="462"/>
      <c r="GBT756" s="462"/>
      <c r="GBU756" s="462"/>
      <c r="GBV756" s="462"/>
      <c r="GBW756" s="462"/>
      <c r="GBX756" s="462"/>
      <c r="GBY756" s="462"/>
      <c r="GBZ756" s="462"/>
      <c r="GCA756" s="462"/>
      <c r="GCB756" s="462"/>
      <c r="GCC756" s="462"/>
      <c r="GCD756" s="462"/>
      <c r="GCE756" s="462"/>
      <c r="GCF756" s="462"/>
      <c r="GCG756" s="462"/>
      <c r="GCH756" s="462"/>
      <c r="GCI756" s="462"/>
      <c r="GCJ756" s="462"/>
      <c r="GCK756" s="462"/>
      <c r="GCL756" s="462"/>
      <c r="GCM756" s="462"/>
      <c r="GCN756" s="462"/>
      <c r="GCO756" s="462"/>
      <c r="GCP756" s="462"/>
      <c r="GCQ756" s="462"/>
      <c r="GCR756" s="462"/>
      <c r="GCS756" s="462"/>
      <c r="GCT756" s="462"/>
      <c r="GCU756" s="462"/>
      <c r="GCV756" s="462"/>
      <c r="GCW756" s="462"/>
      <c r="GCX756" s="462"/>
      <c r="GCY756" s="462"/>
      <c r="GCZ756" s="462"/>
      <c r="GDA756" s="462"/>
      <c r="GDB756" s="462"/>
      <c r="GDC756" s="462"/>
      <c r="GDD756" s="462"/>
      <c r="GDE756" s="462"/>
      <c r="GDF756" s="462"/>
      <c r="GDG756" s="462"/>
      <c r="GDH756" s="462"/>
      <c r="GDI756" s="462"/>
      <c r="GDJ756" s="462"/>
      <c r="GDK756" s="462"/>
      <c r="GDL756" s="462"/>
      <c r="GDM756" s="462"/>
      <c r="GDN756" s="462"/>
      <c r="GDO756" s="462"/>
      <c r="GDP756" s="462"/>
      <c r="GDQ756" s="462"/>
      <c r="GDR756" s="462"/>
      <c r="GDS756" s="462"/>
      <c r="GDT756" s="462"/>
      <c r="GDU756" s="462"/>
      <c r="GDV756" s="462"/>
      <c r="GDW756" s="462"/>
      <c r="GDX756" s="462"/>
      <c r="GDY756" s="462"/>
      <c r="GDZ756" s="462"/>
      <c r="GEA756" s="462"/>
      <c r="GEB756" s="462"/>
      <c r="GEC756" s="462"/>
      <c r="GED756" s="462"/>
      <c r="GEE756" s="462"/>
      <c r="GEF756" s="462"/>
      <c r="GEG756" s="462"/>
      <c r="GEH756" s="462"/>
      <c r="GEI756" s="462"/>
      <c r="GEJ756" s="462"/>
      <c r="GEK756" s="462"/>
      <c r="GEL756" s="462"/>
      <c r="GEM756" s="462"/>
      <c r="GEN756" s="462"/>
      <c r="GEO756" s="462"/>
      <c r="GEP756" s="462"/>
      <c r="GEQ756" s="462"/>
      <c r="GER756" s="462"/>
      <c r="GES756" s="462"/>
      <c r="GET756" s="462"/>
      <c r="GEU756" s="462"/>
      <c r="GEV756" s="462"/>
      <c r="GEW756" s="462"/>
      <c r="GEX756" s="462"/>
      <c r="GEY756" s="462"/>
      <c r="GEZ756" s="462"/>
      <c r="GFA756" s="462"/>
      <c r="GFB756" s="462"/>
      <c r="GFC756" s="462"/>
      <c r="GFD756" s="462"/>
      <c r="GFE756" s="462"/>
      <c r="GFF756" s="462"/>
      <c r="GFG756" s="462"/>
      <c r="GFH756" s="462"/>
      <c r="GFI756" s="462"/>
      <c r="GFJ756" s="462"/>
      <c r="GFK756" s="462"/>
      <c r="GFL756" s="462"/>
      <c r="GFM756" s="462"/>
      <c r="GFN756" s="462"/>
      <c r="GFO756" s="462"/>
      <c r="GFP756" s="462"/>
      <c r="GFQ756" s="462"/>
      <c r="GFR756" s="462"/>
      <c r="GFS756" s="462"/>
      <c r="GFT756" s="462"/>
      <c r="GFU756" s="462"/>
      <c r="GFV756" s="462"/>
      <c r="GFW756" s="462"/>
      <c r="GFX756" s="462"/>
      <c r="GFY756" s="462"/>
      <c r="GFZ756" s="462"/>
      <c r="GGA756" s="462"/>
      <c r="GGB756" s="462"/>
      <c r="GGC756" s="462"/>
      <c r="GGD756" s="462"/>
      <c r="GGE756" s="462"/>
      <c r="GGF756" s="462"/>
      <c r="GGG756" s="462"/>
      <c r="GGH756" s="462"/>
      <c r="GGI756" s="462"/>
      <c r="GGJ756" s="462"/>
      <c r="GGK756" s="462"/>
      <c r="GGL756" s="462"/>
      <c r="GGM756" s="462"/>
      <c r="GGN756" s="462"/>
      <c r="GGO756" s="462"/>
      <c r="GGP756" s="462"/>
      <c r="GGQ756" s="462"/>
      <c r="GGR756" s="462"/>
      <c r="GGS756" s="462"/>
      <c r="GGT756" s="462"/>
      <c r="GGU756" s="462"/>
      <c r="GGV756" s="462"/>
      <c r="GGW756" s="462"/>
      <c r="GGX756" s="462"/>
      <c r="GGY756" s="462"/>
      <c r="GGZ756" s="462"/>
      <c r="GHA756" s="462"/>
      <c r="GHB756" s="462"/>
      <c r="GHC756" s="462"/>
      <c r="GHD756" s="462"/>
      <c r="GHE756" s="462"/>
      <c r="GHF756" s="462"/>
      <c r="GHG756" s="462"/>
      <c r="GHH756" s="462"/>
      <c r="GHI756" s="462"/>
      <c r="GHJ756" s="462"/>
      <c r="GHK756" s="462"/>
      <c r="GHL756" s="462"/>
      <c r="GHM756" s="462"/>
      <c r="GHN756" s="462"/>
      <c r="GHO756" s="462"/>
      <c r="GHP756" s="462"/>
      <c r="GHQ756" s="462"/>
      <c r="GHR756" s="462"/>
      <c r="GHS756" s="462"/>
      <c r="GHT756" s="462"/>
      <c r="GHU756" s="462"/>
      <c r="GHV756" s="462"/>
      <c r="GHW756" s="462"/>
      <c r="GHX756" s="462"/>
      <c r="GHY756" s="462"/>
      <c r="GHZ756" s="462"/>
      <c r="GIA756" s="462"/>
      <c r="GIB756" s="462"/>
      <c r="GIC756" s="462"/>
      <c r="GID756" s="462"/>
      <c r="GIE756" s="462"/>
      <c r="GIF756" s="462"/>
      <c r="GIG756" s="462"/>
      <c r="GIH756" s="462"/>
      <c r="GII756" s="462"/>
      <c r="GIJ756" s="462"/>
      <c r="GIK756" s="462"/>
      <c r="GIL756" s="462"/>
      <c r="GIM756" s="462"/>
      <c r="GIN756" s="462"/>
      <c r="GIO756" s="462"/>
      <c r="GIP756" s="462"/>
      <c r="GIQ756" s="462"/>
      <c r="GIR756" s="462"/>
      <c r="GIS756" s="462"/>
      <c r="GIT756" s="462"/>
      <c r="GIU756" s="462"/>
      <c r="GIV756" s="462"/>
      <c r="GIW756" s="462"/>
      <c r="GIX756" s="462"/>
      <c r="GIY756" s="462"/>
      <c r="GIZ756" s="462"/>
      <c r="GJA756" s="462"/>
      <c r="GJB756" s="462"/>
      <c r="GJC756" s="462"/>
      <c r="GJD756" s="462"/>
      <c r="GJE756" s="462"/>
      <c r="GJF756" s="462"/>
      <c r="GJG756" s="462"/>
      <c r="GJH756" s="462"/>
      <c r="GJI756" s="462"/>
      <c r="GJJ756" s="462"/>
      <c r="GJK756" s="462"/>
      <c r="GJL756" s="462"/>
      <c r="GJM756" s="462"/>
      <c r="GJN756" s="462"/>
      <c r="GJO756" s="462"/>
      <c r="GJP756" s="462"/>
      <c r="GJQ756" s="462"/>
      <c r="GJR756" s="462"/>
      <c r="GJS756" s="462"/>
      <c r="GJT756" s="462"/>
      <c r="GJU756" s="462"/>
      <c r="GJV756" s="462"/>
      <c r="GJW756" s="462"/>
      <c r="GJX756" s="462"/>
      <c r="GJY756" s="462"/>
      <c r="GJZ756" s="462"/>
      <c r="GKA756" s="462"/>
      <c r="GKB756" s="462"/>
      <c r="GKC756" s="462"/>
      <c r="GKD756" s="462"/>
      <c r="GKE756" s="462"/>
      <c r="GKF756" s="462"/>
      <c r="GKG756" s="462"/>
      <c r="GKH756" s="462"/>
      <c r="GKI756" s="462"/>
      <c r="GKJ756" s="462"/>
      <c r="GKK756" s="462"/>
      <c r="GKL756" s="462"/>
      <c r="GKM756" s="462"/>
      <c r="GKN756" s="462"/>
      <c r="GKO756" s="462"/>
      <c r="GKP756" s="462"/>
      <c r="GKQ756" s="462"/>
      <c r="GKR756" s="462"/>
      <c r="GKS756" s="462"/>
      <c r="GKT756" s="462"/>
      <c r="GKU756" s="462"/>
      <c r="GKV756" s="462"/>
      <c r="GKW756" s="462"/>
      <c r="GKX756" s="462"/>
      <c r="GKY756" s="462"/>
      <c r="GKZ756" s="462"/>
      <c r="GLA756" s="462"/>
      <c r="GLB756" s="462"/>
      <c r="GLC756" s="462"/>
      <c r="GLD756" s="462"/>
      <c r="GLE756" s="462"/>
      <c r="GLF756" s="462"/>
      <c r="GLG756" s="462"/>
      <c r="GLH756" s="462"/>
      <c r="GLI756" s="462"/>
      <c r="GLJ756" s="462"/>
      <c r="GLK756" s="462"/>
      <c r="GLL756" s="462"/>
      <c r="GLM756" s="462"/>
      <c r="GLN756" s="462"/>
      <c r="GLO756" s="462"/>
      <c r="GLP756" s="462"/>
      <c r="GLQ756" s="462"/>
      <c r="GLR756" s="462"/>
      <c r="GLS756" s="462"/>
      <c r="GLT756" s="462"/>
      <c r="GLU756" s="462"/>
      <c r="GLV756" s="462"/>
      <c r="GLW756" s="462"/>
      <c r="GLX756" s="462"/>
      <c r="GLY756" s="462"/>
      <c r="GLZ756" s="462"/>
      <c r="GMA756" s="462"/>
      <c r="GMB756" s="462"/>
      <c r="GMC756" s="462"/>
      <c r="GMD756" s="462"/>
      <c r="GME756" s="462"/>
      <c r="GMF756" s="462"/>
      <c r="GMG756" s="462"/>
      <c r="GMH756" s="462"/>
      <c r="GMI756" s="462"/>
      <c r="GMJ756" s="462"/>
      <c r="GMK756" s="462"/>
      <c r="GML756" s="462"/>
      <c r="GMM756" s="462"/>
      <c r="GMN756" s="462"/>
      <c r="GMO756" s="462"/>
      <c r="GMP756" s="462"/>
      <c r="GMQ756" s="462"/>
      <c r="GMR756" s="462"/>
      <c r="GMS756" s="462"/>
      <c r="GMT756" s="462"/>
      <c r="GMU756" s="462"/>
      <c r="GMV756" s="462"/>
      <c r="GMW756" s="462"/>
      <c r="GMX756" s="462"/>
      <c r="GMY756" s="462"/>
      <c r="GMZ756" s="462"/>
      <c r="GNA756" s="462"/>
      <c r="GNB756" s="462"/>
      <c r="GNC756" s="462"/>
      <c r="GND756" s="462"/>
      <c r="GNE756" s="462"/>
      <c r="GNF756" s="462"/>
      <c r="GNG756" s="462"/>
      <c r="GNH756" s="462"/>
      <c r="GNI756" s="462"/>
      <c r="GNJ756" s="462"/>
      <c r="GNK756" s="462"/>
      <c r="GNL756" s="462"/>
      <c r="GNM756" s="462"/>
      <c r="GNN756" s="462"/>
      <c r="GNO756" s="462"/>
      <c r="GNP756" s="462"/>
      <c r="GNQ756" s="462"/>
      <c r="GNR756" s="462"/>
      <c r="GNS756" s="462"/>
      <c r="GNT756" s="462"/>
      <c r="GNU756" s="462"/>
      <c r="GNV756" s="462"/>
      <c r="GNW756" s="462"/>
      <c r="GNX756" s="462"/>
      <c r="GNY756" s="462"/>
      <c r="GNZ756" s="462"/>
      <c r="GOA756" s="462"/>
      <c r="GOB756" s="462"/>
      <c r="GOC756" s="462"/>
      <c r="GOD756" s="462"/>
      <c r="GOE756" s="462"/>
      <c r="GOF756" s="462"/>
      <c r="GOG756" s="462"/>
      <c r="GOH756" s="462"/>
      <c r="GOI756" s="462"/>
      <c r="GOJ756" s="462"/>
      <c r="GOK756" s="462"/>
      <c r="GOL756" s="462"/>
      <c r="GOM756" s="462"/>
      <c r="GON756" s="462"/>
      <c r="GOO756" s="462"/>
      <c r="GOP756" s="462"/>
      <c r="GOQ756" s="462"/>
      <c r="GOR756" s="462"/>
      <c r="GOS756" s="462"/>
      <c r="GOT756" s="462"/>
      <c r="GOU756" s="462"/>
      <c r="GOV756" s="462"/>
      <c r="GOW756" s="462"/>
      <c r="GOX756" s="462"/>
      <c r="GOY756" s="462"/>
      <c r="GOZ756" s="462"/>
      <c r="GPA756" s="462"/>
      <c r="GPB756" s="462"/>
      <c r="GPC756" s="462"/>
      <c r="GPD756" s="462"/>
      <c r="GPE756" s="462"/>
      <c r="GPF756" s="462"/>
      <c r="GPG756" s="462"/>
      <c r="GPH756" s="462"/>
      <c r="GPI756" s="462"/>
      <c r="GPJ756" s="462"/>
      <c r="GPK756" s="462"/>
      <c r="GPL756" s="462"/>
      <c r="GPM756" s="462"/>
      <c r="GPN756" s="462"/>
      <c r="GPO756" s="462"/>
      <c r="GPP756" s="462"/>
      <c r="GPQ756" s="462"/>
      <c r="GPR756" s="462"/>
      <c r="GPS756" s="462"/>
      <c r="GPT756" s="462"/>
      <c r="GPU756" s="462"/>
      <c r="GPV756" s="462"/>
      <c r="GPW756" s="462"/>
      <c r="GPX756" s="462"/>
      <c r="GPY756" s="462"/>
      <c r="GPZ756" s="462"/>
      <c r="GQA756" s="462"/>
      <c r="GQB756" s="462"/>
      <c r="GQC756" s="462"/>
      <c r="GQD756" s="462"/>
      <c r="GQE756" s="462"/>
      <c r="GQF756" s="462"/>
      <c r="GQG756" s="462"/>
      <c r="GQH756" s="462"/>
      <c r="GQI756" s="462"/>
      <c r="GQJ756" s="462"/>
      <c r="GQK756" s="462"/>
      <c r="GQL756" s="462"/>
      <c r="GQM756" s="462"/>
      <c r="GQN756" s="462"/>
      <c r="GQO756" s="462"/>
      <c r="GQP756" s="462"/>
      <c r="GQQ756" s="462"/>
      <c r="GQR756" s="462"/>
      <c r="GQS756" s="462"/>
      <c r="GQT756" s="462"/>
      <c r="GQU756" s="462"/>
      <c r="GQV756" s="462"/>
      <c r="GQW756" s="462"/>
      <c r="GQX756" s="462"/>
      <c r="GQY756" s="462"/>
      <c r="GQZ756" s="462"/>
      <c r="GRA756" s="462"/>
      <c r="GRB756" s="462"/>
      <c r="GRC756" s="462"/>
      <c r="GRD756" s="462"/>
      <c r="GRE756" s="462"/>
      <c r="GRF756" s="462"/>
      <c r="GRG756" s="462"/>
      <c r="GRH756" s="462"/>
      <c r="GRI756" s="462"/>
      <c r="GRJ756" s="462"/>
      <c r="GRK756" s="462"/>
      <c r="GRL756" s="462"/>
      <c r="GRM756" s="462"/>
      <c r="GRN756" s="462"/>
      <c r="GRO756" s="462"/>
      <c r="GRP756" s="462"/>
      <c r="GRQ756" s="462"/>
      <c r="GRR756" s="462"/>
      <c r="GRS756" s="462"/>
      <c r="GRT756" s="462"/>
      <c r="GRU756" s="462"/>
      <c r="GRV756" s="462"/>
      <c r="GRW756" s="462"/>
      <c r="GRX756" s="462"/>
      <c r="GRY756" s="462"/>
      <c r="GRZ756" s="462"/>
      <c r="GSA756" s="462"/>
      <c r="GSB756" s="462"/>
      <c r="GSC756" s="462"/>
      <c r="GSD756" s="462"/>
      <c r="GSE756" s="462"/>
      <c r="GSF756" s="462"/>
      <c r="GSG756" s="462"/>
      <c r="GSH756" s="462"/>
      <c r="GSI756" s="462"/>
      <c r="GSJ756" s="462"/>
      <c r="GSK756" s="462"/>
      <c r="GSL756" s="462"/>
      <c r="GSM756" s="462"/>
      <c r="GSN756" s="462"/>
      <c r="GSO756" s="462"/>
      <c r="GSP756" s="462"/>
      <c r="GSQ756" s="462"/>
      <c r="GSR756" s="462"/>
      <c r="GSS756" s="462"/>
      <c r="GST756" s="462"/>
      <c r="GSU756" s="462"/>
      <c r="GSV756" s="462"/>
      <c r="GSW756" s="462"/>
      <c r="GSX756" s="462"/>
      <c r="GSY756" s="462"/>
      <c r="GSZ756" s="462"/>
      <c r="GTA756" s="462"/>
      <c r="GTB756" s="462"/>
      <c r="GTC756" s="462"/>
      <c r="GTD756" s="462"/>
      <c r="GTE756" s="462"/>
      <c r="GTF756" s="462"/>
      <c r="GTG756" s="462"/>
      <c r="GTH756" s="462"/>
      <c r="GTI756" s="462"/>
      <c r="GTJ756" s="462"/>
      <c r="GTK756" s="462"/>
      <c r="GTL756" s="462"/>
      <c r="GTM756" s="462"/>
      <c r="GTN756" s="462"/>
      <c r="GTO756" s="462"/>
      <c r="GTP756" s="462"/>
      <c r="GTQ756" s="462"/>
      <c r="GTR756" s="462"/>
      <c r="GTS756" s="462"/>
      <c r="GTT756" s="462"/>
      <c r="GTU756" s="462"/>
      <c r="GTV756" s="462"/>
      <c r="GTW756" s="462"/>
      <c r="GTX756" s="462"/>
      <c r="GTY756" s="462"/>
      <c r="GTZ756" s="462"/>
      <c r="GUA756" s="462"/>
      <c r="GUB756" s="462"/>
      <c r="GUC756" s="462"/>
      <c r="GUD756" s="462"/>
      <c r="GUE756" s="462"/>
      <c r="GUF756" s="462"/>
      <c r="GUG756" s="462"/>
      <c r="GUH756" s="462"/>
      <c r="GUI756" s="462"/>
      <c r="GUJ756" s="462"/>
      <c r="GUK756" s="462"/>
      <c r="GUL756" s="462"/>
      <c r="GUM756" s="462"/>
      <c r="GUN756" s="462"/>
      <c r="GUO756" s="462"/>
      <c r="GUP756" s="462"/>
      <c r="GUQ756" s="462"/>
      <c r="GUR756" s="462"/>
      <c r="GUS756" s="462"/>
      <c r="GUT756" s="462"/>
      <c r="GUU756" s="462"/>
      <c r="GUV756" s="462"/>
      <c r="GUW756" s="462"/>
      <c r="GUX756" s="462"/>
      <c r="GUY756" s="462"/>
      <c r="GUZ756" s="462"/>
      <c r="GVA756" s="462"/>
      <c r="GVB756" s="462"/>
      <c r="GVC756" s="462"/>
      <c r="GVD756" s="462"/>
      <c r="GVE756" s="462"/>
      <c r="GVF756" s="462"/>
      <c r="GVG756" s="462"/>
      <c r="GVH756" s="462"/>
      <c r="GVI756" s="462"/>
      <c r="GVJ756" s="462"/>
      <c r="GVK756" s="462"/>
      <c r="GVL756" s="462"/>
      <c r="GVM756" s="462"/>
      <c r="GVN756" s="462"/>
      <c r="GVO756" s="462"/>
      <c r="GVP756" s="462"/>
      <c r="GVQ756" s="462"/>
      <c r="GVR756" s="462"/>
      <c r="GVS756" s="462"/>
      <c r="GVT756" s="462"/>
      <c r="GVU756" s="462"/>
      <c r="GVV756" s="462"/>
      <c r="GVW756" s="462"/>
      <c r="GVX756" s="462"/>
      <c r="GVY756" s="462"/>
      <c r="GVZ756" s="462"/>
      <c r="GWA756" s="462"/>
      <c r="GWB756" s="462"/>
      <c r="GWC756" s="462"/>
      <c r="GWD756" s="462"/>
      <c r="GWE756" s="462"/>
      <c r="GWF756" s="462"/>
      <c r="GWG756" s="462"/>
      <c r="GWH756" s="462"/>
      <c r="GWI756" s="462"/>
      <c r="GWJ756" s="462"/>
      <c r="GWK756" s="462"/>
      <c r="GWL756" s="462"/>
      <c r="GWM756" s="462"/>
      <c r="GWN756" s="462"/>
      <c r="GWO756" s="462"/>
      <c r="GWP756" s="462"/>
      <c r="GWQ756" s="462"/>
      <c r="GWR756" s="462"/>
      <c r="GWS756" s="462"/>
      <c r="GWT756" s="462"/>
      <c r="GWU756" s="462"/>
      <c r="GWV756" s="462"/>
      <c r="GWW756" s="462"/>
      <c r="GWX756" s="462"/>
      <c r="GWY756" s="462"/>
      <c r="GWZ756" s="462"/>
      <c r="GXA756" s="462"/>
      <c r="GXB756" s="462"/>
      <c r="GXC756" s="462"/>
      <c r="GXD756" s="462"/>
      <c r="GXE756" s="462"/>
      <c r="GXF756" s="462"/>
      <c r="GXG756" s="462"/>
      <c r="GXH756" s="462"/>
      <c r="GXI756" s="462"/>
      <c r="GXJ756" s="462"/>
      <c r="GXK756" s="462"/>
      <c r="GXL756" s="462"/>
      <c r="GXM756" s="462"/>
      <c r="GXN756" s="462"/>
      <c r="GXO756" s="462"/>
      <c r="GXP756" s="462"/>
      <c r="GXQ756" s="462"/>
      <c r="GXR756" s="462"/>
      <c r="GXS756" s="462"/>
      <c r="GXT756" s="462"/>
      <c r="GXU756" s="462"/>
      <c r="GXV756" s="462"/>
      <c r="GXW756" s="462"/>
      <c r="GXX756" s="462"/>
      <c r="GXY756" s="462"/>
      <c r="GXZ756" s="462"/>
      <c r="GYA756" s="462"/>
      <c r="GYB756" s="462"/>
      <c r="GYC756" s="462"/>
      <c r="GYD756" s="462"/>
      <c r="GYE756" s="462"/>
      <c r="GYF756" s="462"/>
      <c r="GYG756" s="462"/>
      <c r="GYH756" s="462"/>
      <c r="GYI756" s="462"/>
      <c r="GYJ756" s="462"/>
      <c r="GYK756" s="462"/>
      <c r="GYL756" s="462"/>
      <c r="GYM756" s="462"/>
      <c r="GYN756" s="462"/>
      <c r="GYO756" s="462"/>
      <c r="GYP756" s="462"/>
      <c r="GYQ756" s="462"/>
      <c r="GYR756" s="462"/>
      <c r="GYS756" s="462"/>
      <c r="GYT756" s="462"/>
      <c r="GYU756" s="462"/>
      <c r="GYV756" s="462"/>
      <c r="GYW756" s="462"/>
      <c r="GYX756" s="462"/>
      <c r="GYY756" s="462"/>
      <c r="GYZ756" s="462"/>
      <c r="GZA756" s="462"/>
      <c r="GZB756" s="462"/>
      <c r="GZC756" s="462"/>
      <c r="GZD756" s="462"/>
      <c r="GZE756" s="462"/>
      <c r="GZF756" s="462"/>
      <c r="GZG756" s="462"/>
      <c r="GZH756" s="462"/>
      <c r="GZI756" s="462"/>
      <c r="GZJ756" s="462"/>
      <c r="GZK756" s="462"/>
      <c r="GZL756" s="462"/>
      <c r="GZM756" s="462"/>
      <c r="GZN756" s="462"/>
      <c r="GZO756" s="462"/>
      <c r="GZP756" s="462"/>
      <c r="GZQ756" s="462"/>
      <c r="GZR756" s="462"/>
      <c r="GZS756" s="462"/>
      <c r="GZT756" s="462"/>
      <c r="GZU756" s="462"/>
      <c r="GZV756" s="462"/>
      <c r="GZW756" s="462"/>
      <c r="GZX756" s="462"/>
      <c r="GZY756" s="462"/>
      <c r="GZZ756" s="462"/>
      <c r="HAA756" s="462"/>
      <c r="HAB756" s="462"/>
      <c r="HAC756" s="462"/>
      <c r="HAD756" s="462"/>
      <c r="HAE756" s="462"/>
      <c r="HAF756" s="462"/>
      <c r="HAG756" s="462"/>
      <c r="HAH756" s="462"/>
      <c r="HAI756" s="462"/>
      <c r="HAJ756" s="462"/>
      <c r="HAK756" s="462"/>
      <c r="HAL756" s="462"/>
      <c r="HAM756" s="462"/>
      <c r="HAN756" s="462"/>
      <c r="HAO756" s="462"/>
      <c r="HAP756" s="462"/>
      <c r="HAQ756" s="462"/>
      <c r="HAR756" s="462"/>
      <c r="HAS756" s="462"/>
      <c r="HAT756" s="462"/>
      <c r="HAU756" s="462"/>
      <c r="HAV756" s="462"/>
      <c r="HAW756" s="462"/>
      <c r="HAX756" s="462"/>
      <c r="HAY756" s="462"/>
      <c r="HAZ756" s="462"/>
      <c r="HBA756" s="462"/>
      <c r="HBB756" s="462"/>
      <c r="HBC756" s="462"/>
      <c r="HBD756" s="462"/>
      <c r="HBE756" s="462"/>
      <c r="HBF756" s="462"/>
      <c r="HBG756" s="462"/>
      <c r="HBH756" s="462"/>
      <c r="HBI756" s="462"/>
      <c r="HBJ756" s="462"/>
      <c r="HBK756" s="462"/>
      <c r="HBL756" s="462"/>
      <c r="HBM756" s="462"/>
      <c r="HBN756" s="462"/>
      <c r="HBO756" s="462"/>
      <c r="HBP756" s="462"/>
      <c r="HBQ756" s="462"/>
      <c r="HBR756" s="462"/>
      <c r="HBS756" s="462"/>
      <c r="HBT756" s="462"/>
      <c r="HBU756" s="462"/>
      <c r="HBV756" s="462"/>
      <c r="HBW756" s="462"/>
      <c r="HBX756" s="462"/>
      <c r="HBY756" s="462"/>
      <c r="HBZ756" s="462"/>
      <c r="HCA756" s="462"/>
      <c r="HCB756" s="462"/>
      <c r="HCC756" s="462"/>
      <c r="HCD756" s="462"/>
      <c r="HCE756" s="462"/>
      <c r="HCF756" s="462"/>
      <c r="HCG756" s="462"/>
      <c r="HCH756" s="462"/>
      <c r="HCI756" s="462"/>
      <c r="HCJ756" s="462"/>
      <c r="HCK756" s="462"/>
      <c r="HCL756" s="462"/>
      <c r="HCM756" s="462"/>
      <c r="HCN756" s="462"/>
      <c r="HCO756" s="462"/>
      <c r="HCP756" s="462"/>
      <c r="HCQ756" s="462"/>
      <c r="HCR756" s="462"/>
      <c r="HCS756" s="462"/>
      <c r="HCT756" s="462"/>
      <c r="HCU756" s="462"/>
      <c r="HCV756" s="462"/>
      <c r="HCW756" s="462"/>
      <c r="HCX756" s="462"/>
      <c r="HCY756" s="462"/>
      <c r="HCZ756" s="462"/>
      <c r="HDA756" s="462"/>
      <c r="HDB756" s="462"/>
      <c r="HDC756" s="462"/>
      <c r="HDD756" s="462"/>
      <c r="HDE756" s="462"/>
      <c r="HDF756" s="462"/>
      <c r="HDG756" s="462"/>
      <c r="HDH756" s="462"/>
      <c r="HDI756" s="462"/>
      <c r="HDJ756" s="462"/>
      <c r="HDK756" s="462"/>
      <c r="HDL756" s="462"/>
      <c r="HDM756" s="462"/>
      <c r="HDN756" s="462"/>
      <c r="HDO756" s="462"/>
      <c r="HDP756" s="462"/>
      <c r="HDQ756" s="462"/>
      <c r="HDR756" s="462"/>
      <c r="HDS756" s="462"/>
      <c r="HDT756" s="462"/>
      <c r="HDU756" s="462"/>
      <c r="HDV756" s="462"/>
      <c r="HDW756" s="462"/>
      <c r="HDX756" s="462"/>
      <c r="HDY756" s="462"/>
      <c r="HDZ756" s="462"/>
      <c r="HEA756" s="462"/>
      <c r="HEB756" s="462"/>
      <c r="HEC756" s="462"/>
      <c r="HED756" s="462"/>
      <c r="HEE756" s="462"/>
      <c r="HEF756" s="462"/>
      <c r="HEG756" s="462"/>
      <c r="HEH756" s="462"/>
      <c r="HEI756" s="462"/>
      <c r="HEJ756" s="462"/>
      <c r="HEK756" s="462"/>
      <c r="HEL756" s="462"/>
      <c r="HEM756" s="462"/>
      <c r="HEN756" s="462"/>
      <c r="HEO756" s="462"/>
      <c r="HEP756" s="462"/>
      <c r="HEQ756" s="462"/>
      <c r="HER756" s="462"/>
      <c r="HES756" s="462"/>
      <c r="HET756" s="462"/>
      <c r="HEU756" s="462"/>
      <c r="HEV756" s="462"/>
      <c r="HEW756" s="462"/>
      <c r="HEX756" s="462"/>
      <c r="HEY756" s="462"/>
      <c r="HEZ756" s="462"/>
      <c r="HFA756" s="462"/>
      <c r="HFB756" s="462"/>
      <c r="HFC756" s="462"/>
      <c r="HFD756" s="462"/>
      <c r="HFE756" s="462"/>
      <c r="HFF756" s="462"/>
      <c r="HFG756" s="462"/>
      <c r="HFH756" s="462"/>
      <c r="HFI756" s="462"/>
      <c r="HFJ756" s="462"/>
      <c r="HFK756" s="462"/>
      <c r="HFL756" s="462"/>
      <c r="HFM756" s="462"/>
      <c r="HFN756" s="462"/>
      <c r="HFO756" s="462"/>
      <c r="HFP756" s="462"/>
      <c r="HFQ756" s="462"/>
      <c r="HFR756" s="462"/>
      <c r="HFS756" s="462"/>
      <c r="HFT756" s="462"/>
      <c r="HFU756" s="462"/>
      <c r="HFV756" s="462"/>
      <c r="HFW756" s="462"/>
      <c r="HFX756" s="462"/>
      <c r="HFY756" s="462"/>
      <c r="HFZ756" s="462"/>
      <c r="HGA756" s="462"/>
      <c r="HGB756" s="462"/>
      <c r="HGC756" s="462"/>
      <c r="HGD756" s="462"/>
      <c r="HGE756" s="462"/>
      <c r="HGF756" s="462"/>
      <c r="HGG756" s="462"/>
      <c r="HGH756" s="462"/>
      <c r="HGI756" s="462"/>
      <c r="HGJ756" s="462"/>
      <c r="HGK756" s="462"/>
      <c r="HGL756" s="462"/>
      <c r="HGM756" s="462"/>
      <c r="HGN756" s="462"/>
      <c r="HGO756" s="462"/>
      <c r="HGP756" s="462"/>
      <c r="HGQ756" s="462"/>
      <c r="HGR756" s="462"/>
      <c r="HGS756" s="462"/>
      <c r="HGT756" s="462"/>
      <c r="HGU756" s="462"/>
      <c r="HGV756" s="462"/>
      <c r="HGW756" s="462"/>
      <c r="HGX756" s="462"/>
      <c r="HGY756" s="462"/>
      <c r="HGZ756" s="462"/>
      <c r="HHA756" s="462"/>
      <c r="HHB756" s="462"/>
      <c r="HHC756" s="462"/>
      <c r="HHD756" s="462"/>
      <c r="HHE756" s="462"/>
      <c r="HHF756" s="462"/>
      <c r="HHG756" s="462"/>
      <c r="HHH756" s="462"/>
      <c r="HHI756" s="462"/>
      <c r="HHJ756" s="462"/>
      <c r="HHK756" s="462"/>
      <c r="HHL756" s="462"/>
      <c r="HHM756" s="462"/>
      <c r="HHN756" s="462"/>
      <c r="HHO756" s="462"/>
      <c r="HHP756" s="462"/>
      <c r="HHQ756" s="462"/>
      <c r="HHR756" s="462"/>
      <c r="HHS756" s="462"/>
      <c r="HHT756" s="462"/>
      <c r="HHU756" s="462"/>
      <c r="HHV756" s="462"/>
      <c r="HHW756" s="462"/>
      <c r="HHX756" s="462"/>
      <c r="HHY756" s="462"/>
      <c r="HHZ756" s="462"/>
      <c r="HIA756" s="462"/>
      <c r="HIB756" s="462"/>
      <c r="HIC756" s="462"/>
      <c r="HID756" s="462"/>
      <c r="HIE756" s="462"/>
      <c r="HIF756" s="462"/>
      <c r="HIG756" s="462"/>
      <c r="HIH756" s="462"/>
      <c r="HII756" s="462"/>
      <c r="HIJ756" s="462"/>
      <c r="HIK756" s="462"/>
      <c r="HIL756" s="462"/>
      <c r="HIM756" s="462"/>
      <c r="HIN756" s="462"/>
      <c r="HIO756" s="462"/>
      <c r="HIP756" s="462"/>
      <c r="HIQ756" s="462"/>
      <c r="HIR756" s="462"/>
      <c r="HIS756" s="462"/>
      <c r="HIT756" s="462"/>
      <c r="HIU756" s="462"/>
      <c r="HIV756" s="462"/>
      <c r="HIW756" s="462"/>
      <c r="HIX756" s="462"/>
      <c r="HIY756" s="462"/>
      <c r="HIZ756" s="462"/>
      <c r="HJA756" s="462"/>
      <c r="HJB756" s="462"/>
      <c r="HJC756" s="462"/>
      <c r="HJD756" s="462"/>
      <c r="HJE756" s="462"/>
      <c r="HJF756" s="462"/>
      <c r="HJG756" s="462"/>
      <c r="HJH756" s="462"/>
      <c r="HJI756" s="462"/>
      <c r="HJJ756" s="462"/>
      <c r="HJK756" s="462"/>
      <c r="HJL756" s="462"/>
      <c r="HJM756" s="462"/>
      <c r="HJN756" s="462"/>
      <c r="HJO756" s="462"/>
      <c r="HJP756" s="462"/>
      <c r="HJQ756" s="462"/>
      <c r="HJR756" s="462"/>
      <c r="HJS756" s="462"/>
      <c r="HJT756" s="462"/>
      <c r="HJU756" s="462"/>
      <c r="HJV756" s="462"/>
      <c r="HJW756" s="462"/>
      <c r="HJX756" s="462"/>
      <c r="HJY756" s="462"/>
      <c r="HJZ756" s="462"/>
      <c r="HKA756" s="462"/>
      <c r="HKB756" s="462"/>
      <c r="HKC756" s="462"/>
      <c r="HKD756" s="462"/>
      <c r="HKE756" s="462"/>
      <c r="HKF756" s="462"/>
      <c r="HKG756" s="462"/>
      <c r="HKH756" s="462"/>
      <c r="HKI756" s="462"/>
      <c r="HKJ756" s="462"/>
      <c r="HKK756" s="462"/>
      <c r="HKL756" s="462"/>
      <c r="HKM756" s="462"/>
      <c r="HKN756" s="462"/>
      <c r="HKO756" s="462"/>
      <c r="HKP756" s="462"/>
      <c r="HKQ756" s="462"/>
      <c r="HKR756" s="462"/>
      <c r="HKS756" s="462"/>
      <c r="HKT756" s="462"/>
      <c r="HKU756" s="462"/>
      <c r="HKV756" s="462"/>
      <c r="HKW756" s="462"/>
      <c r="HKX756" s="462"/>
      <c r="HKY756" s="462"/>
      <c r="HKZ756" s="462"/>
      <c r="HLA756" s="462"/>
      <c r="HLB756" s="462"/>
      <c r="HLC756" s="462"/>
      <c r="HLD756" s="462"/>
      <c r="HLE756" s="462"/>
      <c r="HLF756" s="462"/>
      <c r="HLG756" s="462"/>
      <c r="HLH756" s="462"/>
      <c r="HLI756" s="462"/>
      <c r="HLJ756" s="462"/>
      <c r="HLK756" s="462"/>
      <c r="HLL756" s="462"/>
      <c r="HLM756" s="462"/>
      <c r="HLN756" s="462"/>
      <c r="HLO756" s="462"/>
      <c r="HLP756" s="462"/>
      <c r="HLQ756" s="462"/>
      <c r="HLR756" s="462"/>
      <c r="HLS756" s="462"/>
      <c r="HLT756" s="462"/>
      <c r="HLU756" s="462"/>
      <c r="HLV756" s="462"/>
      <c r="HLW756" s="462"/>
      <c r="HLX756" s="462"/>
      <c r="HLY756" s="462"/>
      <c r="HLZ756" s="462"/>
      <c r="HMA756" s="462"/>
      <c r="HMB756" s="462"/>
      <c r="HMC756" s="462"/>
      <c r="HMD756" s="462"/>
      <c r="HME756" s="462"/>
      <c r="HMF756" s="462"/>
      <c r="HMG756" s="462"/>
      <c r="HMH756" s="462"/>
      <c r="HMI756" s="462"/>
      <c r="HMJ756" s="462"/>
      <c r="HMK756" s="462"/>
      <c r="HML756" s="462"/>
      <c r="HMM756" s="462"/>
      <c r="HMN756" s="462"/>
      <c r="HMO756" s="462"/>
      <c r="HMP756" s="462"/>
      <c r="HMQ756" s="462"/>
      <c r="HMR756" s="462"/>
      <c r="HMS756" s="462"/>
      <c r="HMT756" s="462"/>
      <c r="HMU756" s="462"/>
      <c r="HMV756" s="462"/>
      <c r="HMW756" s="462"/>
      <c r="HMX756" s="462"/>
      <c r="HMY756" s="462"/>
      <c r="HMZ756" s="462"/>
      <c r="HNA756" s="462"/>
      <c r="HNB756" s="462"/>
      <c r="HNC756" s="462"/>
      <c r="HND756" s="462"/>
      <c r="HNE756" s="462"/>
      <c r="HNF756" s="462"/>
      <c r="HNG756" s="462"/>
      <c r="HNH756" s="462"/>
      <c r="HNI756" s="462"/>
      <c r="HNJ756" s="462"/>
      <c r="HNK756" s="462"/>
      <c r="HNL756" s="462"/>
      <c r="HNM756" s="462"/>
      <c r="HNN756" s="462"/>
      <c r="HNO756" s="462"/>
      <c r="HNP756" s="462"/>
      <c r="HNQ756" s="462"/>
      <c r="HNR756" s="462"/>
      <c r="HNS756" s="462"/>
      <c r="HNT756" s="462"/>
      <c r="HNU756" s="462"/>
      <c r="HNV756" s="462"/>
      <c r="HNW756" s="462"/>
      <c r="HNX756" s="462"/>
      <c r="HNY756" s="462"/>
      <c r="HNZ756" s="462"/>
      <c r="HOA756" s="462"/>
      <c r="HOB756" s="462"/>
      <c r="HOC756" s="462"/>
      <c r="HOD756" s="462"/>
      <c r="HOE756" s="462"/>
      <c r="HOF756" s="462"/>
      <c r="HOG756" s="462"/>
      <c r="HOH756" s="462"/>
      <c r="HOI756" s="462"/>
      <c r="HOJ756" s="462"/>
      <c r="HOK756" s="462"/>
      <c r="HOL756" s="462"/>
      <c r="HOM756" s="462"/>
      <c r="HON756" s="462"/>
      <c r="HOO756" s="462"/>
      <c r="HOP756" s="462"/>
      <c r="HOQ756" s="462"/>
      <c r="HOR756" s="462"/>
      <c r="HOS756" s="462"/>
      <c r="HOT756" s="462"/>
      <c r="HOU756" s="462"/>
      <c r="HOV756" s="462"/>
      <c r="HOW756" s="462"/>
      <c r="HOX756" s="462"/>
      <c r="HOY756" s="462"/>
      <c r="HOZ756" s="462"/>
      <c r="HPA756" s="462"/>
      <c r="HPB756" s="462"/>
      <c r="HPC756" s="462"/>
      <c r="HPD756" s="462"/>
      <c r="HPE756" s="462"/>
      <c r="HPF756" s="462"/>
      <c r="HPG756" s="462"/>
      <c r="HPH756" s="462"/>
      <c r="HPI756" s="462"/>
      <c r="HPJ756" s="462"/>
      <c r="HPK756" s="462"/>
      <c r="HPL756" s="462"/>
      <c r="HPM756" s="462"/>
      <c r="HPN756" s="462"/>
      <c r="HPO756" s="462"/>
      <c r="HPP756" s="462"/>
      <c r="HPQ756" s="462"/>
      <c r="HPR756" s="462"/>
      <c r="HPS756" s="462"/>
      <c r="HPT756" s="462"/>
      <c r="HPU756" s="462"/>
      <c r="HPV756" s="462"/>
      <c r="HPW756" s="462"/>
      <c r="HPX756" s="462"/>
      <c r="HPY756" s="462"/>
      <c r="HPZ756" s="462"/>
      <c r="HQA756" s="462"/>
      <c r="HQB756" s="462"/>
      <c r="HQC756" s="462"/>
      <c r="HQD756" s="462"/>
      <c r="HQE756" s="462"/>
      <c r="HQF756" s="462"/>
      <c r="HQG756" s="462"/>
      <c r="HQH756" s="462"/>
      <c r="HQI756" s="462"/>
      <c r="HQJ756" s="462"/>
      <c r="HQK756" s="462"/>
      <c r="HQL756" s="462"/>
      <c r="HQM756" s="462"/>
      <c r="HQN756" s="462"/>
      <c r="HQO756" s="462"/>
      <c r="HQP756" s="462"/>
      <c r="HQQ756" s="462"/>
      <c r="HQR756" s="462"/>
      <c r="HQS756" s="462"/>
      <c r="HQT756" s="462"/>
      <c r="HQU756" s="462"/>
      <c r="HQV756" s="462"/>
      <c r="HQW756" s="462"/>
      <c r="HQX756" s="462"/>
      <c r="HQY756" s="462"/>
      <c r="HQZ756" s="462"/>
      <c r="HRA756" s="462"/>
      <c r="HRB756" s="462"/>
      <c r="HRC756" s="462"/>
      <c r="HRD756" s="462"/>
      <c r="HRE756" s="462"/>
      <c r="HRF756" s="462"/>
      <c r="HRG756" s="462"/>
      <c r="HRH756" s="462"/>
      <c r="HRI756" s="462"/>
      <c r="HRJ756" s="462"/>
      <c r="HRK756" s="462"/>
      <c r="HRL756" s="462"/>
      <c r="HRM756" s="462"/>
      <c r="HRN756" s="462"/>
      <c r="HRO756" s="462"/>
      <c r="HRP756" s="462"/>
      <c r="HRQ756" s="462"/>
      <c r="HRR756" s="462"/>
      <c r="HRS756" s="462"/>
      <c r="HRT756" s="462"/>
      <c r="HRU756" s="462"/>
      <c r="HRV756" s="462"/>
      <c r="HRW756" s="462"/>
      <c r="HRX756" s="462"/>
      <c r="HRY756" s="462"/>
      <c r="HRZ756" s="462"/>
      <c r="HSA756" s="462"/>
      <c r="HSB756" s="462"/>
      <c r="HSC756" s="462"/>
      <c r="HSD756" s="462"/>
      <c r="HSE756" s="462"/>
      <c r="HSF756" s="462"/>
      <c r="HSG756" s="462"/>
      <c r="HSH756" s="462"/>
      <c r="HSI756" s="462"/>
      <c r="HSJ756" s="462"/>
      <c r="HSK756" s="462"/>
      <c r="HSL756" s="462"/>
      <c r="HSM756" s="462"/>
      <c r="HSN756" s="462"/>
      <c r="HSO756" s="462"/>
      <c r="HSP756" s="462"/>
      <c r="HSQ756" s="462"/>
      <c r="HSR756" s="462"/>
      <c r="HSS756" s="462"/>
      <c r="HST756" s="462"/>
      <c r="HSU756" s="462"/>
      <c r="HSV756" s="462"/>
      <c r="HSW756" s="462"/>
      <c r="HSX756" s="462"/>
      <c r="HSY756" s="462"/>
      <c r="HSZ756" s="462"/>
      <c r="HTA756" s="462"/>
      <c r="HTB756" s="462"/>
      <c r="HTC756" s="462"/>
      <c r="HTD756" s="462"/>
      <c r="HTE756" s="462"/>
      <c r="HTF756" s="462"/>
      <c r="HTG756" s="462"/>
      <c r="HTH756" s="462"/>
      <c r="HTI756" s="462"/>
      <c r="HTJ756" s="462"/>
      <c r="HTK756" s="462"/>
      <c r="HTL756" s="462"/>
      <c r="HTM756" s="462"/>
      <c r="HTN756" s="462"/>
      <c r="HTO756" s="462"/>
      <c r="HTP756" s="462"/>
      <c r="HTQ756" s="462"/>
      <c r="HTR756" s="462"/>
      <c r="HTS756" s="462"/>
      <c r="HTT756" s="462"/>
      <c r="HTU756" s="462"/>
      <c r="HTV756" s="462"/>
      <c r="HTW756" s="462"/>
      <c r="HTX756" s="462"/>
      <c r="HTY756" s="462"/>
      <c r="HTZ756" s="462"/>
      <c r="HUA756" s="462"/>
      <c r="HUB756" s="462"/>
      <c r="HUC756" s="462"/>
      <c r="HUD756" s="462"/>
      <c r="HUE756" s="462"/>
      <c r="HUF756" s="462"/>
      <c r="HUG756" s="462"/>
      <c r="HUH756" s="462"/>
      <c r="HUI756" s="462"/>
      <c r="HUJ756" s="462"/>
      <c r="HUK756" s="462"/>
      <c r="HUL756" s="462"/>
      <c r="HUM756" s="462"/>
      <c r="HUN756" s="462"/>
      <c r="HUO756" s="462"/>
      <c r="HUP756" s="462"/>
      <c r="HUQ756" s="462"/>
      <c r="HUR756" s="462"/>
      <c r="HUS756" s="462"/>
      <c r="HUT756" s="462"/>
      <c r="HUU756" s="462"/>
      <c r="HUV756" s="462"/>
      <c r="HUW756" s="462"/>
      <c r="HUX756" s="462"/>
      <c r="HUY756" s="462"/>
      <c r="HUZ756" s="462"/>
      <c r="HVA756" s="462"/>
      <c r="HVB756" s="462"/>
      <c r="HVC756" s="462"/>
      <c r="HVD756" s="462"/>
      <c r="HVE756" s="462"/>
      <c r="HVF756" s="462"/>
      <c r="HVG756" s="462"/>
      <c r="HVH756" s="462"/>
      <c r="HVI756" s="462"/>
      <c r="HVJ756" s="462"/>
      <c r="HVK756" s="462"/>
      <c r="HVL756" s="462"/>
      <c r="HVM756" s="462"/>
      <c r="HVN756" s="462"/>
      <c r="HVO756" s="462"/>
      <c r="HVP756" s="462"/>
      <c r="HVQ756" s="462"/>
      <c r="HVR756" s="462"/>
      <c r="HVS756" s="462"/>
      <c r="HVT756" s="462"/>
      <c r="HVU756" s="462"/>
      <c r="HVV756" s="462"/>
      <c r="HVW756" s="462"/>
      <c r="HVX756" s="462"/>
      <c r="HVY756" s="462"/>
      <c r="HVZ756" s="462"/>
      <c r="HWA756" s="462"/>
      <c r="HWB756" s="462"/>
      <c r="HWC756" s="462"/>
      <c r="HWD756" s="462"/>
      <c r="HWE756" s="462"/>
      <c r="HWF756" s="462"/>
      <c r="HWG756" s="462"/>
      <c r="HWH756" s="462"/>
      <c r="HWI756" s="462"/>
      <c r="HWJ756" s="462"/>
      <c r="HWK756" s="462"/>
      <c r="HWL756" s="462"/>
      <c r="HWM756" s="462"/>
      <c r="HWN756" s="462"/>
      <c r="HWO756" s="462"/>
      <c r="HWP756" s="462"/>
      <c r="HWQ756" s="462"/>
      <c r="HWR756" s="462"/>
      <c r="HWS756" s="462"/>
      <c r="HWT756" s="462"/>
      <c r="HWU756" s="462"/>
      <c r="HWV756" s="462"/>
      <c r="HWW756" s="462"/>
      <c r="HWX756" s="462"/>
      <c r="HWY756" s="462"/>
      <c r="HWZ756" s="462"/>
      <c r="HXA756" s="462"/>
      <c r="HXB756" s="462"/>
      <c r="HXC756" s="462"/>
      <c r="HXD756" s="462"/>
      <c r="HXE756" s="462"/>
      <c r="HXF756" s="462"/>
      <c r="HXG756" s="462"/>
      <c r="HXH756" s="462"/>
      <c r="HXI756" s="462"/>
      <c r="HXJ756" s="462"/>
      <c r="HXK756" s="462"/>
      <c r="HXL756" s="462"/>
      <c r="HXM756" s="462"/>
      <c r="HXN756" s="462"/>
      <c r="HXO756" s="462"/>
      <c r="HXP756" s="462"/>
      <c r="HXQ756" s="462"/>
      <c r="HXR756" s="462"/>
      <c r="HXS756" s="462"/>
      <c r="HXT756" s="462"/>
      <c r="HXU756" s="462"/>
      <c r="HXV756" s="462"/>
      <c r="HXW756" s="462"/>
      <c r="HXX756" s="462"/>
      <c r="HXY756" s="462"/>
      <c r="HXZ756" s="462"/>
      <c r="HYA756" s="462"/>
      <c r="HYB756" s="462"/>
      <c r="HYC756" s="462"/>
      <c r="HYD756" s="462"/>
      <c r="HYE756" s="462"/>
      <c r="HYF756" s="462"/>
      <c r="HYG756" s="462"/>
      <c r="HYH756" s="462"/>
      <c r="HYI756" s="462"/>
      <c r="HYJ756" s="462"/>
      <c r="HYK756" s="462"/>
      <c r="HYL756" s="462"/>
      <c r="HYM756" s="462"/>
      <c r="HYN756" s="462"/>
      <c r="HYO756" s="462"/>
      <c r="HYP756" s="462"/>
      <c r="HYQ756" s="462"/>
      <c r="HYR756" s="462"/>
      <c r="HYS756" s="462"/>
      <c r="HYT756" s="462"/>
      <c r="HYU756" s="462"/>
      <c r="HYV756" s="462"/>
      <c r="HYW756" s="462"/>
      <c r="HYX756" s="462"/>
      <c r="HYY756" s="462"/>
      <c r="HYZ756" s="462"/>
      <c r="HZA756" s="462"/>
      <c r="HZB756" s="462"/>
      <c r="HZC756" s="462"/>
      <c r="HZD756" s="462"/>
      <c r="HZE756" s="462"/>
      <c r="HZF756" s="462"/>
      <c r="HZG756" s="462"/>
      <c r="HZH756" s="462"/>
      <c r="HZI756" s="462"/>
      <c r="HZJ756" s="462"/>
      <c r="HZK756" s="462"/>
      <c r="HZL756" s="462"/>
      <c r="HZM756" s="462"/>
      <c r="HZN756" s="462"/>
      <c r="HZO756" s="462"/>
      <c r="HZP756" s="462"/>
      <c r="HZQ756" s="462"/>
      <c r="HZR756" s="462"/>
      <c r="HZS756" s="462"/>
      <c r="HZT756" s="462"/>
      <c r="HZU756" s="462"/>
      <c r="HZV756" s="462"/>
      <c r="HZW756" s="462"/>
      <c r="HZX756" s="462"/>
      <c r="HZY756" s="462"/>
      <c r="HZZ756" s="462"/>
      <c r="IAA756" s="462"/>
      <c r="IAB756" s="462"/>
      <c r="IAC756" s="462"/>
      <c r="IAD756" s="462"/>
      <c r="IAE756" s="462"/>
      <c r="IAF756" s="462"/>
      <c r="IAG756" s="462"/>
      <c r="IAH756" s="462"/>
      <c r="IAI756" s="462"/>
      <c r="IAJ756" s="462"/>
      <c r="IAK756" s="462"/>
      <c r="IAL756" s="462"/>
      <c r="IAM756" s="462"/>
      <c r="IAN756" s="462"/>
      <c r="IAO756" s="462"/>
      <c r="IAP756" s="462"/>
      <c r="IAQ756" s="462"/>
      <c r="IAR756" s="462"/>
      <c r="IAS756" s="462"/>
      <c r="IAT756" s="462"/>
      <c r="IAU756" s="462"/>
      <c r="IAV756" s="462"/>
      <c r="IAW756" s="462"/>
      <c r="IAX756" s="462"/>
      <c r="IAY756" s="462"/>
      <c r="IAZ756" s="462"/>
      <c r="IBA756" s="462"/>
      <c r="IBB756" s="462"/>
      <c r="IBC756" s="462"/>
      <c r="IBD756" s="462"/>
      <c r="IBE756" s="462"/>
      <c r="IBF756" s="462"/>
      <c r="IBG756" s="462"/>
      <c r="IBH756" s="462"/>
      <c r="IBI756" s="462"/>
      <c r="IBJ756" s="462"/>
      <c r="IBK756" s="462"/>
      <c r="IBL756" s="462"/>
      <c r="IBM756" s="462"/>
      <c r="IBN756" s="462"/>
      <c r="IBO756" s="462"/>
      <c r="IBP756" s="462"/>
      <c r="IBQ756" s="462"/>
      <c r="IBR756" s="462"/>
      <c r="IBS756" s="462"/>
      <c r="IBT756" s="462"/>
      <c r="IBU756" s="462"/>
      <c r="IBV756" s="462"/>
      <c r="IBW756" s="462"/>
      <c r="IBX756" s="462"/>
      <c r="IBY756" s="462"/>
      <c r="IBZ756" s="462"/>
      <c r="ICA756" s="462"/>
      <c r="ICB756" s="462"/>
      <c r="ICC756" s="462"/>
      <c r="ICD756" s="462"/>
      <c r="ICE756" s="462"/>
      <c r="ICF756" s="462"/>
      <c r="ICG756" s="462"/>
      <c r="ICH756" s="462"/>
      <c r="ICI756" s="462"/>
      <c r="ICJ756" s="462"/>
      <c r="ICK756" s="462"/>
      <c r="ICL756" s="462"/>
      <c r="ICM756" s="462"/>
      <c r="ICN756" s="462"/>
      <c r="ICO756" s="462"/>
      <c r="ICP756" s="462"/>
      <c r="ICQ756" s="462"/>
      <c r="ICR756" s="462"/>
      <c r="ICS756" s="462"/>
      <c r="ICT756" s="462"/>
      <c r="ICU756" s="462"/>
      <c r="ICV756" s="462"/>
      <c r="ICW756" s="462"/>
      <c r="ICX756" s="462"/>
      <c r="ICY756" s="462"/>
      <c r="ICZ756" s="462"/>
      <c r="IDA756" s="462"/>
      <c r="IDB756" s="462"/>
      <c r="IDC756" s="462"/>
      <c r="IDD756" s="462"/>
      <c r="IDE756" s="462"/>
      <c r="IDF756" s="462"/>
      <c r="IDG756" s="462"/>
      <c r="IDH756" s="462"/>
      <c r="IDI756" s="462"/>
      <c r="IDJ756" s="462"/>
      <c r="IDK756" s="462"/>
      <c r="IDL756" s="462"/>
      <c r="IDM756" s="462"/>
      <c r="IDN756" s="462"/>
      <c r="IDO756" s="462"/>
      <c r="IDP756" s="462"/>
      <c r="IDQ756" s="462"/>
      <c r="IDR756" s="462"/>
      <c r="IDS756" s="462"/>
      <c r="IDT756" s="462"/>
      <c r="IDU756" s="462"/>
      <c r="IDV756" s="462"/>
      <c r="IDW756" s="462"/>
      <c r="IDX756" s="462"/>
      <c r="IDY756" s="462"/>
      <c r="IDZ756" s="462"/>
      <c r="IEA756" s="462"/>
      <c r="IEB756" s="462"/>
      <c r="IEC756" s="462"/>
      <c r="IED756" s="462"/>
      <c r="IEE756" s="462"/>
      <c r="IEF756" s="462"/>
      <c r="IEG756" s="462"/>
      <c r="IEH756" s="462"/>
      <c r="IEI756" s="462"/>
      <c r="IEJ756" s="462"/>
      <c r="IEK756" s="462"/>
      <c r="IEL756" s="462"/>
      <c r="IEM756" s="462"/>
      <c r="IEN756" s="462"/>
      <c r="IEO756" s="462"/>
      <c r="IEP756" s="462"/>
      <c r="IEQ756" s="462"/>
      <c r="IER756" s="462"/>
      <c r="IES756" s="462"/>
      <c r="IET756" s="462"/>
      <c r="IEU756" s="462"/>
      <c r="IEV756" s="462"/>
      <c r="IEW756" s="462"/>
      <c r="IEX756" s="462"/>
      <c r="IEY756" s="462"/>
      <c r="IEZ756" s="462"/>
      <c r="IFA756" s="462"/>
      <c r="IFB756" s="462"/>
      <c r="IFC756" s="462"/>
      <c r="IFD756" s="462"/>
      <c r="IFE756" s="462"/>
      <c r="IFF756" s="462"/>
      <c r="IFG756" s="462"/>
      <c r="IFH756" s="462"/>
      <c r="IFI756" s="462"/>
      <c r="IFJ756" s="462"/>
      <c r="IFK756" s="462"/>
      <c r="IFL756" s="462"/>
      <c r="IFM756" s="462"/>
      <c r="IFN756" s="462"/>
      <c r="IFO756" s="462"/>
      <c r="IFP756" s="462"/>
      <c r="IFQ756" s="462"/>
      <c r="IFR756" s="462"/>
      <c r="IFS756" s="462"/>
      <c r="IFT756" s="462"/>
      <c r="IFU756" s="462"/>
      <c r="IFV756" s="462"/>
      <c r="IFW756" s="462"/>
      <c r="IFX756" s="462"/>
      <c r="IFY756" s="462"/>
      <c r="IFZ756" s="462"/>
      <c r="IGA756" s="462"/>
      <c r="IGB756" s="462"/>
      <c r="IGC756" s="462"/>
      <c r="IGD756" s="462"/>
      <c r="IGE756" s="462"/>
      <c r="IGF756" s="462"/>
      <c r="IGG756" s="462"/>
      <c r="IGH756" s="462"/>
      <c r="IGI756" s="462"/>
      <c r="IGJ756" s="462"/>
      <c r="IGK756" s="462"/>
      <c r="IGL756" s="462"/>
      <c r="IGM756" s="462"/>
      <c r="IGN756" s="462"/>
      <c r="IGO756" s="462"/>
      <c r="IGP756" s="462"/>
      <c r="IGQ756" s="462"/>
      <c r="IGR756" s="462"/>
      <c r="IGS756" s="462"/>
      <c r="IGT756" s="462"/>
      <c r="IGU756" s="462"/>
      <c r="IGV756" s="462"/>
      <c r="IGW756" s="462"/>
      <c r="IGX756" s="462"/>
      <c r="IGY756" s="462"/>
      <c r="IGZ756" s="462"/>
      <c r="IHA756" s="462"/>
      <c r="IHB756" s="462"/>
      <c r="IHC756" s="462"/>
      <c r="IHD756" s="462"/>
      <c r="IHE756" s="462"/>
      <c r="IHF756" s="462"/>
      <c r="IHG756" s="462"/>
      <c r="IHH756" s="462"/>
      <c r="IHI756" s="462"/>
      <c r="IHJ756" s="462"/>
      <c r="IHK756" s="462"/>
      <c r="IHL756" s="462"/>
      <c r="IHM756" s="462"/>
      <c r="IHN756" s="462"/>
      <c r="IHO756" s="462"/>
      <c r="IHP756" s="462"/>
      <c r="IHQ756" s="462"/>
      <c r="IHR756" s="462"/>
      <c r="IHS756" s="462"/>
      <c r="IHT756" s="462"/>
      <c r="IHU756" s="462"/>
      <c r="IHV756" s="462"/>
      <c r="IHW756" s="462"/>
      <c r="IHX756" s="462"/>
      <c r="IHY756" s="462"/>
      <c r="IHZ756" s="462"/>
      <c r="IIA756" s="462"/>
      <c r="IIB756" s="462"/>
      <c r="IIC756" s="462"/>
      <c r="IID756" s="462"/>
      <c r="IIE756" s="462"/>
      <c r="IIF756" s="462"/>
      <c r="IIG756" s="462"/>
      <c r="IIH756" s="462"/>
      <c r="III756" s="462"/>
      <c r="IIJ756" s="462"/>
      <c r="IIK756" s="462"/>
      <c r="IIL756" s="462"/>
      <c r="IIM756" s="462"/>
      <c r="IIN756" s="462"/>
      <c r="IIO756" s="462"/>
      <c r="IIP756" s="462"/>
      <c r="IIQ756" s="462"/>
      <c r="IIR756" s="462"/>
      <c r="IIS756" s="462"/>
      <c r="IIT756" s="462"/>
      <c r="IIU756" s="462"/>
      <c r="IIV756" s="462"/>
      <c r="IIW756" s="462"/>
      <c r="IIX756" s="462"/>
      <c r="IIY756" s="462"/>
      <c r="IIZ756" s="462"/>
      <c r="IJA756" s="462"/>
      <c r="IJB756" s="462"/>
      <c r="IJC756" s="462"/>
      <c r="IJD756" s="462"/>
      <c r="IJE756" s="462"/>
      <c r="IJF756" s="462"/>
      <c r="IJG756" s="462"/>
      <c r="IJH756" s="462"/>
      <c r="IJI756" s="462"/>
      <c r="IJJ756" s="462"/>
      <c r="IJK756" s="462"/>
      <c r="IJL756" s="462"/>
      <c r="IJM756" s="462"/>
      <c r="IJN756" s="462"/>
      <c r="IJO756" s="462"/>
      <c r="IJP756" s="462"/>
      <c r="IJQ756" s="462"/>
      <c r="IJR756" s="462"/>
      <c r="IJS756" s="462"/>
      <c r="IJT756" s="462"/>
      <c r="IJU756" s="462"/>
      <c r="IJV756" s="462"/>
      <c r="IJW756" s="462"/>
      <c r="IJX756" s="462"/>
      <c r="IJY756" s="462"/>
      <c r="IJZ756" s="462"/>
      <c r="IKA756" s="462"/>
      <c r="IKB756" s="462"/>
      <c r="IKC756" s="462"/>
      <c r="IKD756" s="462"/>
      <c r="IKE756" s="462"/>
      <c r="IKF756" s="462"/>
      <c r="IKG756" s="462"/>
      <c r="IKH756" s="462"/>
      <c r="IKI756" s="462"/>
      <c r="IKJ756" s="462"/>
      <c r="IKK756" s="462"/>
      <c r="IKL756" s="462"/>
      <c r="IKM756" s="462"/>
      <c r="IKN756" s="462"/>
      <c r="IKO756" s="462"/>
      <c r="IKP756" s="462"/>
      <c r="IKQ756" s="462"/>
      <c r="IKR756" s="462"/>
      <c r="IKS756" s="462"/>
      <c r="IKT756" s="462"/>
      <c r="IKU756" s="462"/>
      <c r="IKV756" s="462"/>
      <c r="IKW756" s="462"/>
      <c r="IKX756" s="462"/>
      <c r="IKY756" s="462"/>
      <c r="IKZ756" s="462"/>
      <c r="ILA756" s="462"/>
      <c r="ILB756" s="462"/>
      <c r="ILC756" s="462"/>
      <c r="ILD756" s="462"/>
      <c r="ILE756" s="462"/>
      <c r="ILF756" s="462"/>
      <c r="ILG756" s="462"/>
      <c r="ILH756" s="462"/>
      <c r="ILI756" s="462"/>
      <c r="ILJ756" s="462"/>
      <c r="ILK756" s="462"/>
      <c r="ILL756" s="462"/>
      <c r="ILM756" s="462"/>
      <c r="ILN756" s="462"/>
      <c r="ILO756" s="462"/>
      <c r="ILP756" s="462"/>
      <c r="ILQ756" s="462"/>
      <c r="ILR756" s="462"/>
      <c r="ILS756" s="462"/>
      <c r="ILT756" s="462"/>
      <c r="ILU756" s="462"/>
      <c r="ILV756" s="462"/>
      <c r="ILW756" s="462"/>
      <c r="ILX756" s="462"/>
      <c r="ILY756" s="462"/>
      <c r="ILZ756" s="462"/>
      <c r="IMA756" s="462"/>
      <c r="IMB756" s="462"/>
      <c r="IMC756" s="462"/>
      <c r="IMD756" s="462"/>
      <c r="IME756" s="462"/>
      <c r="IMF756" s="462"/>
      <c r="IMG756" s="462"/>
      <c r="IMH756" s="462"/>
      <c r="IMI756" s="462"/>
      <c r="IMJ756" s="462"/>
      <c r="IMK756" s="462"/>
      <c r="IML756" s="462"/>
      <c r="IMM756" s="462"/>
      <c r="IMN756" s="462"/>
      <c r="IMO756" s="462"/>
      <c r="IMP756" s="462"/>
      <c r="IMQ756" s="462"/>
      <c r="IMR756" s="462"/>
      <c r="IMS756" s="462"/>
      <c r="IMT756" s="462"/>
      <c r="IMU756" s="462"/>
      <c r="IMV756" s="462"/>
      <c r="IMW756" s="462"/>
      <c r="IMX756" s="462"/>
      <c r="IMY756" s="462"/>
      <c r="IMZ756" s="462"/>
      <c r="INA756" s="462"/>
      <c r="INB756" s="462"/>
      <c r="INC756" s="462"/>
      <c r="IND756" s="462"/>
      <c r="INE756" s="462"/>
      <c r="INF756" s="462"/>
      <c r="ING756" s="462"/>
      <c r="INH756" s="462"/>
      <c r="INI756" s="462"/>
      <c r="INJ756" s="462"/>
      <c r="INK756" s="462"/>
      <c r="INL756" s="462"/>
      <c r="INM756" s="462"/>
      <c r="INN756" s="462"/>
      <c r="INO756" s="462"/>
      <c r="INP756" s="462"/>
      <c r="INQ756" s="462"/>
      <c r="INR756" s="462"/>
      <c r="INS756" s="462"/>
      <c r="INT756" s="462"/>
      <c r="INU756" s="462"/>
      <c r="INV756" s="462"/>
      <c r="INW756" s="462"/>
      <c r="INX756" s="462"/>
      <c r="INY756" s="462"/>
      <c r="INZ756" s="462"/>
      <c r="IOA756" s="462"/>
      <c r="IOB756" s="462"/>
      <c r="IOC756" s="462"/>
      <c r="IOD756" s="462"/>
      <c r="IOE756" s="462"/>
      <c r="IOF756" s="462"/>
      <c r="IOG756" s="462"/>
      <c r="IOH756" s="462"/>
      <c r="IOI756" s="462"/>
      <c r="IOJ756" s="462"/>
      <c r="IOK756" s="462"/>
      <c r="IOL756" s="462"/>
      <c r="IOM756" s="462"/>
      <c r="ION756" s="462"/>
      <c r="IOO756" s="462"/>
      <c r="IOP756" s="462"/>
      <c r="IOQ756" s="462"/>
      <c r="IOR756" s="462"/>
      <c r="IOS756" s="462"/>
      <c r="IOT756" s="462"/>
      <c r="IOU756" s="462"/>
      <c r="IOV756" s="462"/>
      <c r="IOW756" s="462"/>
      <c r="IOX756" s="462"/>
      <c r="IOY756" s="462"/>
      <c r="IOZ756" s="462"/>
      <c r="IPA756" s="462"/>
      <c r="IPB756" s="462"/>
      <c r="IPC756" s="462"/>
      <c r="IPD756" s="462"/>
      <c r="IPE756" s="462"/>
      <c r="IPF756" s="462"/>
      <c r="IPG756" s="462"/>
      <c r="IPH756" s="462"/>
      <c r="IPI756" s="462"/>
      <c r="IPJ756" s="462"/>
      <c r="IPK756" s="462"/>
      <c r="IPL756" s="462"/>
      <c r="IPM756" s="462"/>
      <c r="IPN756" s="462"/>
      <c r="IPO756" s="462"/>
      <c r="IPP756" s="462"/>
      <c r="IPQ756" s="462"/>
      <c r="IPR756" s="462"/>
      <c r="IPS756" s="462"/>
      <c r="IPT756" s="462"/>
      <c r="IPU756" s="462"/>
      <c r="IPV756" s="462"/>
      <c r="IPW756" s="462"/>
      <c r="IPX756" s="462"/>
      <c r="IPY756" s="462"/>
      <c r="IPZ756" s="462"/>
      <c r="IQA756" s="462"/>
      <c r="IQB756" s="462"/>
      <c r="IQC756" s="462"/>
      <c r="IQD756" s="462"/>
      <c r="IQE756" s="462"/>
      <c r="IQF756" s="462"/>
      <c r="IQG756" s="462"/>
      <c r="IQH756" s="462"/>
      <c r="IQI756" s="462"/>
      <c r="IQJ756" s="462"/>
      <c r="IQK756" s="462"/>
      <c r="IQL756" s="462"/>
      <c r="IQM756" s="462"/>
      <c r="IQN756" s="462"/>
      <c r="IQO756" s="462"/>
      <c r="IQP756" s="462"/>
      <c r="IQQ756" s="462"/>
      <c r="IQR756" s="462"/>
      <c r="IQS756" s="462"/>
      <c r="IQT756" s="462"/>
      <c r="IQU756" s="462"/>
      <c r="IQV756" s="462"/>
      <c r="IQW756" s="462"/>
      <c r="IQX756" s="462"/>
      <c r="IQY756" s="462"/>
      <c r="IQZ756" s="462"/>
      <c r="IRA756" s="462"/>
      <c r="IRB756" s="462"/>
      <c r="IRC756" s="462"/>
      <c r="IRD756" s="462"/>
      <c r="IRE756" s="462"/>
      <c r="IRF756" s="462"/>
      <c r="IRG756" s="462"/>
      <c r="IRH756" s="462"/>
      <c r="IRI756" s="462"/>
      <c r="IRJ756" s="462"/>
      <c r="IRK756" s="462"/>
      <c r="IRL756" s="462"/>
      <c r="IRM756" s="462"/>
      <c r="IRN756" s="462"/>
      <c r="IRO756" s="462"/>
      <c r="IRP756" s="462"/>
      <c r="IRQ756" s="462"/>
      <c r="IRR756" s="462"/>
      <c r="IRS756" s="462"/>
      <c r="IRT756" s="462"/>
      <c r="IRU756" s="462"/>
      <c r="IRV756" s="462"/>
      <c r="IRW756" s="462"/>
      <c r="IRX756" s="462"/>
      <c r="IRY756" s="462"/>
      <c r="IRZ756" s="462"/>
      <c r="ISA756" s="462"/>
      <c r="ISB756" s="462"/>
      <c r="ISC756" s="462"/>
      <c r="ISD756" s="462"/>
      <c r="ISE756" s="462"/>
      <c r="ISF756" s="462"/>
      <c r="ISG756" s="462"/>
      <c r="ISH756" s="462"/>
      <c r="ISI756" s="462"/>
      <c r="ISJ756" s="462"/>
      <c r="ISK756" s="462"/>
      <c r="ISL756" s="462"/>
      <c r="ISM756" s="462"/>
      <c r="ISN756" s="462"/>
      <c r="ISO756" s="462"/>
      <c r="ISP756" s="462"/>
      <c r="ISQ756" s="462"/>
      <c r="ISR756" s="462"/>
      <c r="ISS756" s="462"/>
      <c r="IST756" s="462"/>
      <c r="ISU756" s="462"/>
      <c r="ISV756" s="462"/>
      <c r="ISW756" s="462"/>
      <c r="ISX756" s="462"/>
      <c r="ISY756" s="462"/>
      <c r="ISZ756" s="462"/>
      <c r="ITA756" s="462"/>
      <c r="ITB756" s="462"/>
      <c r="ITC756" s="462"/>
      <c r="ITD756" s="462"/>
      <c r="ITE756" s="462"/>
      <c r="ITF756" s="462"/>
      <c r="ITG756" s="462"/>
      <c r="ITH756" s="462"/>
      <c r="ITI756" s="462"/>
      <c r="ITJ756" s="462"/>
      <c r="ITK756" s="462"/>
      <c r="ITL756" s="462"/>
      <c r="ITM756" s="462"/>
      <c r="ITN756" s="462"/>
      <c r="ITO756" s="462"/>
      <c r="ITP756" s="462"/>
      <c r="ITQ756" s="462"/>
      <c r="ITR756" s="462"/>
      <c r="ITS756" s="462"/>
      <c r="ITT756" s="462"/>
      <c r="ITU756" s="462"/>
      <c r="ITV756" s="462"/>
      <c r="ITW756" s="462"/>
      <c r="ITX756" s="462"/>
      <c r="ITY756" s="462"/>
      <c r="ITZ756" s="462"/>
      <c r="IUA756" s="462"/>
      <c r="IUB756" s="462"/>
      <c r="IUC756" s="462"/>
      <c r="IUD756" s="462"/>
      <c r="IUE756" s="462"/>
      <c r="IUF756" s="462"/>
      <c r="IUG756" s="462"/>
      <c r="IUH756" s="462"/>
      <c r="IUI756" s="462"/>
      <c r="IUJ756" s="462"/>
      <c r="IUK756" s="462"/>
      <c r="IUL756" s="462"/>
      <c r="IUM756" s="462"/>
      <c r="IUN756" s="462"/>
      <c r="IUO756" s="462"/>
      <c r="IUP756" s="462"/>
      <c r="IUQ756" s="462"/>
      <c r="IUR756" s="462"/>
      <c r="IUS756" s="462"/>
      <c r="IUT756" s="462"/>
      <c r="IUU756" s="462"/>
      <c r="IUV756" s="462"/>
      <c r="IUW756" s="462"/>
      <c r="IUX756" s="462"/>
      <c r="IUY756" s="462"/>
      <c r="IUZ756" s="462"/>
      <c r="IVA756" s="462"/>
      <c r="IVB756" s="462"/>
      <c r="IVC756" s="462"/>
      <c r="IVD756" s="462"/>
      <c r="IVE756" s="462"/>
      <c r="IVF756" s="462"/>
      <c r="IVG756" s="462"/>
      <c r="IVH756" s="462"/>
      <c r="IVI756" s="462"/>
      <c r="IVJ756" s="462"/>
      <c r="IVK756" s="462"/>
      <c r="IVL756" s="462"/>
      <c r="IVM756" s="462"/>
      <c r="IVN756" s="462"/>
      <c r="IVO756" s="462"/>
      <c r="IVP756" s="462"/>
      <c r="IVQ756" s="462"/>
      <c r="IVR756" s="462"/>
      <c r="IVS756" s="462"/>
      <c r="IVT756" s="462"/>
      <c r="IVU756" s="462"/>
      <c r="IVV756" s="462"/>
      <c r="IVW756" s="462"/>
      <c r="IVX756" s="462"/>
      <c r="IVY756" s="462"/>
      <c r="IVZ756" s="462"/>
      <c r="IWA756" s="462"/>
      <c r="IWB756" s="462"/>
      <c r="IWC756" s="462"/>
      <c r="IWD756" s="462"/>
      <c r="IWE756" s="462"/>
      <c r="IWF756" s="462"/>
      <c r="IWG756" s="462"/>
      <c r="IWH756" s="462"/>
      <c r="IWI756" s="462"/>
      <c r="IWJ756" s="462"/>
      <c r="IWK756" s="462"/>
      <c r="IWL756" s="462"/>
      <c r="IWM756" s="462"/>
      <c r="IWN756" s="462"/>
      <c r="IWO756" s="462"/>
      <c r="IWP756" s="462"/>
      <c r="IWQ756" s="462"/>
      <c r="IWR756" s="462"/>
      <c r="IWS756" s="462"/>
      <c r="IWT756" s="462"/>
      <c r="IWU756" s="462"/>
      <c r="IWV756" s="462"/>
      <c r="IWW756" s="462"/>
      <c r="IWX756" s="462"/>
      <c r="IWY756" s="462"/>
      <c r="IWZ756" s="462"/>
      <c r="IXA756" s="462"/>
      <c r="IXB756" s="462"/>
      <c r="IXC756" s="462"/>
      <c r="IXD756" s="462"/>
      <c r="IXE756" s="462"/>
      <c r="IXF756" s="462"/>
      <c r="IXG756" s="462"/>
      <c r="IXH756" s="462"/>
      <c r="IXI756" s="462"/>
      <c r="IXJ756" s="462"/>
      <c r="IXK756" s="462"/>
      <c r="IXL756" s="462"/>
      <c r="IXM756" s="462"/>
      <c r="IXN756" s="462"/>
      <c r="IXO756" s="462"/>
      <c r="IXP756" s="462"/>
      <c r="IXQ756" s="462"/>
      <c r="IXR756" s="462"/>
      <c r="IXS756" s="462"/>
      <c r="IXT756" s="462"/>
      <c r="IXU756" s="462"/>
      <c r="IXV756" s="462"/>
      <c r="IXW756" s="462"/>
      <c r="IXX756" s="462"/>
      <c r="IXY756" s="462"/>
      <c r="IXZ756" s="462"/>
      <c r="IYA756" s="462"/>
      <c r="IYB756" s="462"/>
      <c r="IYC756" s="462"/>
      <c r="IYD756" s="462"/>
      <c r="IYE756" s="462"/>
      <c r="IYF756" s="462"/>
      <c r="IYG756" s="462"/>
      <c r="IYH756" s="462"/>
      <c r="IYI756" s="462"/>
      <c r="IYJ756" s="462"/>
      <c r="IYK756" s="462"/>
      <c r="IYL756" s="462"/>
      <c r="IYM756" s="462"/>
      <c r="IYN756" s="462"/>
      <c r="IYO756" s="462"/>
      <c r="IYP756" s="462"/>
      <c r="IYQ756" s="462"/>
      <c r="IYR756" s="462"/>
      <c r="IYS756" s="462"/>
      <c r="IYT756" s="462"/>
      <c r="IYU756" s="462"/>
      <c r="IYV756" s="462"/>
      <c r="IYW756" s="462"/>
      <c r="IYX756" s="462"/>
      <c r="IYY756" s="462"/>
      <c r="IYZ756" s="462"/>
      <c r="IZA756" s="462"/>
      <c r="IZB756" s="462"/>
      <c r="IZC756" s="462"/>
      <c r="IZD756" s="462"/>
      <c r="IZE756" s="462"/>
      <c r="IZF756" s="462"/>
      <c r="IZG756" s="462"/>
      <c r="IZH756" s="462"/>
      <c r="IZI756" s="462"/>
      <c r="IZJ756" s="462"/>
      <c r="IZK756" s="462"/>
      <c r="IZL756" s="462"/>
      <c r="IZM756" s="462"/>
      <c r="IZN756" s="462"/>
      <c r="IZO756" s="462"/>
      <c r="IZP756" s="462"/>
      <c r="IZQ756" s="462"/>
      <c r="IZR756" s="462"/>
      <c r="IZS756" s="462"/>
      <c r="IZT756" s="462"/>
      <c r="IZU756" s="462"/>
      <c r="IZV756" s="462"/>
      <c r="IZW756" s="462"/>
      <c r="IZX756" s="462"/>
      <c r="IZY756" s="462"/>
      <c r="IZZ756" s="462"/>
      <c r="JAA756" s="462"/>
      <c r="JAB756" s="462"/>
      <c r="JAC756" s="462"/>
      <c r="JAD756" s="462"/>
      <c r="JAE756" s="462"/>
      <c r="JAF756" s="462"/>
      <c r="JAG756" s="462"/>
      <c r="JAH756" s="462"/>
      <c r="JAI756" s="462"/>
      <c r="JAJ756" s="462"/>
      <c r="JAK756" s="462"/>
      <c r="JAL756" s="462"/>
      <c r="JAM756" s="462"/>
      <c r="JAN756" s="462"/>
      <c r="JAO756" s="462"/>
      <c r="JAP756" s="462"/>
      <c r="JAQ756" s="462"/>
      <c r="JAR756" s="462"/>
      <c r="JAS756" s="462"/>
      <c r="JAT756" s="462"/>
      <c r="JAU756" s="462"/>
      <c r="JAV756" s="462"/>
      <c r="JAW756" s="462"/>
      <c r="JAX756" s="462"/>
      <c r="JAY756" s="462"/>
      <c r="JAZ756" s="462"/>
      <c r="JBA756" s="462"/>
      <c r="JBB756" s="462"/>
      <c r="JBC756" s="462"/>
      <c r="JBD756" s="462"/>
      <c r="JBE756" s="462"/>
      <c r="JBF756" s="462"/>
      <c r="JBG756" s="462"/>
      <c r="JBH756" s="462"/>
      <c r="JBI756" s="462"/>
      <c r="JBJ756" s="462"/>
      <c r="JBK756" s="462"/>
      <c r="JBL756" s="462"/>
      <c r="JBM756" s="462"/>
      <c r="JBN756" s="462"/>
      <c r="JBO756" s="462"/>
      <c r="JBP756" s="462"/>
      <c r="JBQ756" s="462"/>
      <c r="JBR756" s="462"/>
      <c r="JBS756" s="462"/>
      <c r="JBT756" s="462"/>
      <c r="JBU756" s="462"/>
      <c r="JBV756" s="462"/>
      <c r="JBW756" s="462"/>
      <c r="JBX756" s="462"/>
      <c r="JBY756" s="462"/>
      <c r="JBZ756" s="462"/>
      <c r="JCA756" s="462"/>
      <c r="JCB756" s="462"/>
      <c r="JCC756" s="462"/>
      <c r="JCD756" s="462"/>
      <c r="JCE756" s="462"/>
      <c r="JCF756" s="462"/>
      <c r="JCG756" s="462"/>
      <c r="JCH756" s="462"/>
      <c r="JCI756" s="462"/>
      <c r="JCJ756" s="462"/>
      <c r="JCK756" s="462"/>
      <c r="JCL756" s="462"/>
      <c r="JCM756" s="462"/>
      <c r="JCN756" s="462"/>
      <c r="JCO756" s="462"/>
      <c r="JCP756" s="462"/>
      <c r="JCQ756" s="462"/>
      <c r="JCR756" s="462"/>
      <c r="JCS756" s="462"/>
      <c r="JCT756" s="462"/>
      <c r="JCU756" s="462"/>
      <c r="JCV756" s="462"/>
      <c r="JCW756" s="462"/>
      <c r="JCX756" s="462"/>
      <c r="JCY756" s="462"/>
      <c r="JCZ756" s="462"/>
      <c r="JDA756" s="462"/>
      <c r="JDB756" s="462"/>
      <c r="JDC756" s="462"/>
      <c r="JDD756" s="462"/>
      <c r="JDE756" s="462"/>
      <c r="JDF756" s="462"/>
      <c r="JDG756" s="462"/>
      <c r="JDH756" s="462"/>
      <c r="JDI756" s="462"/>
      <c r="JDJ756" s="462"/>
      <c r="JDK756" s="462"/>
      <c r="JDL756" s="462"/>
      <c r="JDM756" s="462"/>
      <c r="JDN756" s="462"/>
      <c r="JDO756" s="462"/>
      <c r="JDP756" s="462"/>
      <c r="JDQ756" s="462"/>
      <c r="JDR756" s="462"/>
      <c r="JDS756" s="462"/>
      <c r="JDT756" s="462"/>
      <c r="JDU756" s="462"/>
      <c r="JDV756" s="462"/>
      <c r="JDW756" s="462"/>
      <c r="JDX756" s="462"/>
      <c r="JDY756" s="462"/>
      <c r="JDZ756" s="462"/>
      <c r="JEA756" s="462"/>
      <c r="JEB756" s="462"/>
      <c r="JEC756" s="462"/>
      <c r="JED756" s="462"/>
      <c r="JEE756" s="462"/>
      <c r="JEF756" s="462"/>
      <c r="JEG756" s="462"/>
      <c r="JEH756" s="462"/>
      <c r="JEI756" s="462"/>
      <c r="JEJ756" s="462"/>
      <c r="JEK756" s="462"/>
      <c r="JEL756" s="462"/>
      <c r="JEM756" s="462"/>
      <c r="JEN756" s="462"/>
      <c r="JEO756" s="462"/>
      <c r="JEP756" s="462"/>
      <c r="JEQ756" s="462"/>
      <c r="JER756" s="462"/>
      <c r="JES756" s="462"/>
      <c r="JET756" s="462"/>
      <c r="JEU756" s="462"/>
      <c r="JEV756" s="462"/>
      <c r="JEW756" s="462"/>
      <c r="JEX756" s="462"/>
      <c r="JEY756" s="462"/>
      <c r="JEZ756" s="462"/>
      <c r="JFA756" s="462"/>
      <c r="JFB756" s="462"/>
      <c r="JFC756" s="462"/>
      <c r="JFD756" s="462"/>
      <c r="JFE756" s="462"/>
      <c r="JFF756" s="462"/>
      <c r="JFG756" s="462"/>
      <c r="JFH756" s="462"/>
      <c r="JFI756" s="462"/>
      <c r="JFJ756" s="462"/>
      <c r="JFK756" s="462"/>
      <c r="JFL756" s="462"/>
      <c r="JFM756" s="462"/>
      <c r="JFN756" s="462"/>
      <c r="JFO756" s="462"/>
      <c r="JFP756" s="462"/>
      <c r="JFQ756" s="462"/>
      <c r="JFR756" s="462"/>
      <c r="JFS756" s="462"/>
      <c r="JFT756" s="462"/>
      <c r="JFU756" s="462"/>
      <c r="JFV756" s="462"/>
      <c r="JFW756" s="462"/>
      <c r="JFX756" s="462"/>
      <c r="JFY756" s="462"/>
      <c r="JFZ756" s="462"/>
      <c r="JGA756" s="462"/>
      <c r="JGB756" s="462"/>
      <c r="JGC756" s="462"/>
      <c r="JGD756" s="462"/>
      <c r="JGE756" s="462"/>
      <c r="JGF756" s="462"/>
      <c r="JGG756" s="462"/>
      <c r="JGH756" s="462"/>
      <c r="JGI756" s="462"/>
      <c r="JGJ756" s="462"/>
      <c r="JGK756" s="462"/>
      <c r="JGL756" s="462"/>
      <c r="JGM756" s="462"/>
      <c r="JGN756" s="462"/>
      <c r="JGO756" s="462"/>
      <c r="JGP756" s="462"/>
      <c r="JGQ756" s="462"/>
      <c r="JGR756" s="462"/>
      <c r="JGS756" s="462"/>
      <c r="JGT756" s="462"/>
      <c r="JGU756" s="462"/>
      <c r="JGV756" s="462"/>
      <c r="JGW756" s="462"/>
      <c r="JGX756" s="462"/>
      <c r="JGY756" s="462"/>
      <c r="JGZ756" s="462"/>
      <c r="JHA756" s="462"/>
      <c r="JHB756" s="462"/>
      <c r="JHC756" s="462"/>
      <c r="JHD756" s="462"/>
      <c r="JHE756" s="462"/>
      <c r="JHF756" s="462"/>
      <c r="JHG756" s="462"/>
      <c r="JHH756" s="462"/>
      <c r="JHI756" s="462"/>
      <c r="JHJ756" s="462"/>
      <c r="JHK756" s="462"/>
      <c r="JHL756" s="462"/>
      <c r="JHM756" s="462"/>
      <c r="JHN756" s="462"/>
      <c r="JHO756" s="462"/>
      <c r="JHP756" s="462"/>
      <c r="JHQ756" s="462"/>
      <c r="JHR756" s="462"/>
      <c r="JHS756" s="462"/>
      <c r="JHT756" s="462"/>
      <c r="JHU756" s="462"/>
      <c r="JHV756" s="462"/>
      <c r="JHW756" s="462"/>
      <c r="JHX756" s="462"/>
      <c r="JHY756" s="462"/>
      <c r="JHZ756" s="462"/>
      <c r="JIA756" s="462"/>
      <c r="JIB756" s="462"/>
      <c r="JIC756" s="462"/>
      <c r="JID756" s="462"/>
      <c r="JIE756" s="462"/>
      <c r="JIF756" s="462"/>
      <c r="JIG756" s="462"/>
      <c r="JIH756" s="462"/>
      <c r="JII756" s="462"/>
      <c r="JIJ756" s="462"/>
      <c r="JIK756" s="462"/>
      <c r="JIL756" s="462"/>
      <c r="JIM756" s="462"/>
      <c r="JIN756" s="462"/>
      <c r="JIO756" s="462"/>
      <c r="JIP756" s="462"/>
      <c r="JIQ756" s="462"/>
      <c r="JIR756" s="462"/>
      <c r="JIS756" s="462"/>
      <c r="JIT756" s="462"/>
      <c r="JIU756" s="462"/>
      <c r="JIV756" s="462"/>
      <c r="JIW756" s="462"/>
      <c r="JIX756" s="462"/>
      <c r="JIY756" s="462"/>
      <c r="JIZ756" s="462"/>
      <c r="JJA756" s="462"/>
      <c r="JJB756" s="462"/>
      <c r="JJC756" s="462"/>
      <c r="JJD756" s="462"/>
      <c r="JJE756" s="462"/>
      <c r="JJF756" s="462"/>
      <c r="JJG756" s="462"/>
      <c r="JJH756" s="462"/>
      <c r="JJI756" s="462"/>
      <c r="JJJ756" s="462"/>
      <c r="JJK756" s="462"/>
      <c r="JJL756" s="462"/>
      <c r="JJM756" s="462"/>
      <c r="JJN756" s="462"/>
      <c r="JJO756" s="462"/>
      <c r="JJP756" s="462"/>
      <c r="JJQ756" s="462"/>
      <c r="JJR756" s="462"/>
      <c r="JJS756" s="462"/>
      <c r="JJT756" s="462"/>
      <c r="JJU756" s="462"/>
      <c r="JJV756" s="462"/>
      <c r="JJW756" s="462"/>
      <c r="JJX756" s="462"/>
      <c r="JJY756" s="462"/>
      <c r="JJZ756" s="462"/>
      <c r="JKA756" s="462"/>
      <c r="JKB756" s="462"/>
      <c r="JKC756" s="462"/>
      <c r="JKD756" s="462"/>
      <c r="JKE756" s="462"/>
      <c r="JKF756" s="462"/>
      <c r="JKG756" s="462"/>
      <c r="JKH756" s="462"/>
      <c r="JKI756" s="462"/>
      <c r="JKJ756" s="462"/>
      <c r="JKK756" s="462"/>
      <c r="JKL756" s="462"/>
      <c r="JKM756" s="462"/>
      <c r="JKN756" s="462"/>
      <c r="JKO756" s="462"/>
      <c r="JKP756" s="462"/>
      <c r="JKQ756" s="462"/>
      <c r="JKR756" s="462"/>
      <c r="JKS756" s="462"/>
      <c r="JKT756" s="462"/>
      <c r="JKU756" s="462"/>
      <c r="JKV756" s="462"/>
      <c r="JKW756" s="462"/>
      <c r="JKX756" s="462"/>
      <c r="JKY756" s="462"/>
      <c r="JKZ756" s="462"/>
      <c r="JLA756" s="462"/>
      <c r="JLB756" s="462"/>
      <c r="JLC756" s="462"/>
      <c r="JLD756" s="462"/>
      <c r="JLE756" s="462"/>
      <c r="JLF756" s="462"/>
      <c r="JLG756" s="462"/>
      <c r="JLH756" s="462"/>
      <c r="JLI756" s="462"/>
      <c r="JLJ756" s="462"/>
      <c r="JLK756" s="462"/>
      <c r="JLL756" s="462"/>
      <c r="JLM756" s="462"/>
      <c r="JLN756" s="462"/>
      <c r="JLO756" s="462"/>
      <c r="JLP756" s="462"/>
      <c r="JLQ756" s="462"/>
      <c r="JLR756" s="462"/>
      <c r="JLS756" s="462"/>
      <c r="JLT756" s="462"/>
      <c r="JLU756" s="462"/>
      <c r="JLV756" s="462"/>
      <c r="JLW756" s="462"/>
      <c r="JLX756" s="462"/>
      <c r="JLY756" s="462"/>
      <c r="JLZ756" s="462"/>
      <c r="JMA756" s="462"/>
      <c r="JMB756" s="462"/>
      <c r="JMC756" s="462"/>
      <c r="JMD756" s="462"/>
      <c r="JME756" s="462"/>
      <c r="JMF756" s="462"/>
      <c r="JMG756" s="462"/>
      <c r="JMH756" s="462"/>
      <c r="JMI756" s="462"/>
      <c r="JMJ756" s="462"/>
      <c r="JMK756" s="462"/>
      <c r="JML756" s="462"/>
      <c r="JMM756" s="462"/>
      <c r="JMN756" s="462"/>
      <c r="JMO756" s="462"/>
      <c r="JMP756" s="462"/>
      <c r="JMQ756" s="462"/>
      <c r="JMR756" s="462"/>
      <c r="JMS756" s="462"/>
      <c r="JMT756" s="462"/>
      <c r="JMU756" s="462"/>
      <c r="JMV756" s="462"/>
      <c r="JMW756" s="462"/>
      <c r="JMX756" s="462"/>
      <c r="JMY756" s="462"/>
      <c r="JMZ756" s="462"/>
      <c r="JNA756" s="462"/>
      <c r="JNB756" s="462"/>
      <c r="JNC756" s="462"/>
      <c r="JND756" s="462"/>
      <c r="JNE756" s="462"/>
      <c r="JNF756" s="462"/>
      <c r="JNG756" s="462"/>
      <c r="JNH756" s="462"/>
      <c r="JNI756" s="462"/>
      <c r="JNJ756" s="462"/>
      <c r="JNK756" s="462"/>
      <c r="JNL756" s="462"/>
      <c r="JNM756" s="462"/>
      <c r="JNN756" s="462"/>
      <c r="JNO756" s="462"/>
      <c r="JNP756" s="462"/>
      <c r="JNQ756" s="462"/>
      <c r="JNR756" s="462"/>
      <c r="JNS756" s="462"/>
      <c r="JNT756" s="462"/>
      <c r="JNU756" s="462"/>
      <c r="JNV756" s="462"/>
      <c r="JNW756" s="462"/>
      <c r="JNX756" s="462"/>
      <c r="JNY756" s="462"/>
      <c r="JNZ756" s="462"/>
      <c r="JOA756" s="462"/>
      <c r="JOB756" s="462"/>
      <c r="JOC756" s="462"/>
      <c r="JOD756" s="462"/>
      <c r="JOE756" s="462"/>
      <c r="JOF756" s="462"/>
      <c r="JOG756" s="462"/>
      <c r="JOH756" s="462"/>
      <c r="JOI756" s="462"/>
      <c r="JOJ756" s="462"/>
      <c r="JOK756" s="462"/>
      <c r="JOL756" s="462"/>
      <c r="JOM756" s="462"/>
      <c r="JON756" s="462"/>
      <c r="JOO756" s="462"/>
      <c r="JOP756" s="462"/>
      <c r="JOQ756" s="462"/>
      <c r="JOR756" s="462"/>
      <c r="JOS756" s="462"/>
      <c r="JOT756" s="462"/>
      <c r="JOU756" s="462"/>
      <c r="JOV756" s="462"/>
      <c r="JOW756" s="462"/>
      <c r="JOX756" s="462"/>
      <c r="JOY756" s="462"/>
      <c r="JOZ756" s="462"/>
      <c r="JPA756" s="462"/>
      <c r="JPB756" s="462"/>
      <c r="JPC756" s="462"/>
      <c r="JPD756" s="462"/>
      <c r="JPE756" s="462"/>
      <c r="JPF756" s="462"/>
      <c r="JPG756" s="462"/>
      <c r="JPH756" s="462"/>
      <c r="JPI756" s="462"/>
      <c r="JPJ756" s="462"/>
      <c r="JPK756" s="462"/>
      <c r="JPL756" s="462"/>
      <c r="JPM756" s="462"/>
      <c r="JPN756" s="462"/>
      <c r="JPO756" s="462"/>
      <c r="JPP756" s="462"/>
      <c r="JPQ756" s="462"/>
      <c r="JPR756" s="462"/>
      <c r="JPS756" s="462"/>
      <c r="JPT756" s="462"/>
      <c r="JPU756" s="462"/>
      <c r="JPV756" s="462"/>
      <c r="JPW756" s="462"/>
      <c r="JPX756" s="462"/>
      <c r="JPY756" s="462"/>
      <c r="JPZ756" s="462"/>
      <c r="JQA756" s="462"/>
      <c r="JQB756" s="462"/>
      <c r="JQC756" s="462"/>
      <c r="JQD756" s="462"/>
      <c r="JQE756" s="462"/>
      <c r="JQF756" s="462"/>
      <c r="JQG756" s="462"/>
      <c r="JQH756" s="462"/>
      <c r="JQI756" s="462"/>
      <c r="JQJ756" s="462"/>
      <c r="JQK756" s="462"/>
      <c r="JQL756" s="462"/>
      <c r="JQM756" s="462"/>
      <c r="JQN756" s="462"/>
      <c r="JQO756" s="462"/>
      <c r="JQP756" s="462"/>
      <c r="JQQ756" s="462"/>
      <c r="JQR756" s="462"/>
      <c r="JQS756" s="462"/>
      <c r="JQT756" s="462"/>
      <c r="JQU756" s="462"/>
      <c r="JQV756" s="462"/>
      <c r="JQW756" s="462"/>
      <c r="JQX756" s="462"/>
      <c r="JQY756" s="462"/>
      <c r="JQZ756" s="462"/>
      <c r="JRA756" s="462"/>
      <c r="JRB756" s="462"/>
      <c r="JRC756" s="462"/>
      <c r="JRD756" s="462"/>
      <c r="JRE756" s="462"/>
      <c r="JRF756" s="462"/>
      <c r="JRG756" s="462"/>
      <c r="JRH756" s="462"/>
      <c r="JRI756" s="462"/>
      <c r="JRJ756" s="462"/>
      <c r="JRK756" s="462"/>
      <c r="JRL756" s="462"/>
      <c r="JRM756" s="462"/>
      <c r="JRN756" s="462"/>
      <c r="JRO756" s="462"/>
      <c r="JRP756" s="462"/>
      <c r="JRQ756" s="462"/>
      <c r="JRR756" s="462"/>
      <c r="JRS756" s="462"/>
      <c r="JRT756" s="462"/>
      <c r="JRU756" s="462"/>
      <c r="JRV756" s="462"/>
      <c r="JRW756" s="462"/>
      <c r="JRX756" s="462"/>
      <c r="JRY756" s="462"/>
      <c r="JRZ756" s="462"/>
      <c r="JSA756" s="462"/>
      <c r="JSB756" s="462"/>
      <c r="JSC756" s="462"/>
      <c r="JSD756" s="462"/>
      <c r="JSE756" s="462"/>
      <c r="JSF756" s="462"/>
      <c r="JSG756" s="462"/>
      <c r="JSH756" s="462"/>
      <c r="JSI756" s="462"/>
      <c r="JSJ756" s="462"/>
      <c r="JSK756" s="462"/>
      <c r="JSL756" s="462"/>
      <c r="JSM756" s="462"/>
      <c r="JSN756" s="462"/>
      <c r="JSO756" s="462"/>
      <c r="JSP756" s="462"/>
      <c r="JSQ756" s="462"/>
      <c r="JSR756" s="462"/>
      <c r="JSS756" s="462"/>
      <c r="JST756" s="462"/>
      <c r="JSU756" s="462"/>
      <c r="JSV756" s="462"/>
      <c r="JSW756" s="462"/>
      <c r="JSX756" s="462"/>
      <c r="JSY756" s="462"/>
      <c r="JSZ756" s="462"/>
      <c r="JTA756" s="462"/>
      <c r="JTB756" s="462"/>
      <c r="JTC756" s="462"/>
      <c r="JTD756" s="462"/>
      <c r="JTE756" s="462"/>
      <c r="JTF756" s="462"/>
      <c r="JTG756" s="462"/>
      <c r="JTH756" s="462"/>
      <c r="JTI756" s="462"/>
      <c r="JTJ756" s="462"/>
      <c r="JTK756" s="462"/>
      <c r="JTL756" s="462"/>
      <c r="JTM756" s="462"/>
      <c r="JTN756" s="462"/>
      <c r="JTO756" s="462"/>
      <c r="JTP756" s="462"/>
      <c r="JTQ756" s="462"/>
      <c r="JTR756" s="462"/>
      <c r="JTS756" s="462"/>
      <c r="JTT756" s="462"/>
      <c r="JTU756" s="462"/>
      <c r="JTV756" s="462"/>
      <c r="JTW756" s="462"/>
      <c r="JTX756" s="462"/>
      <c r="JTY756" s="462"/>
      <c r="JTZ756" s="462"/>
      <c r="JUA756" s="462"/>
      <c r="JUB756" s="462"/>
      <c r="JUC756" s="462"/>
      <c r="JUD756" s="462"/>
      <c r="JUE756" s="462"/>
      <c r="JUF756" s="462"/>
      <c r="JUG756" s="462"/>
      <c r="JUH756" s="462"/>
      <c r="JUI756" s="462"/>
      <c r="JUJ756" s="462"/>
      <c r="JUK756" s="462"/>
      <c r="JUL756" s="462"/>
      <c r="JUM756" s="462"/>
      <c r="JUN756" s="462"/>
      <c r="JUO756" s="462"/>
      <c r="JUP756" s="462"/>
      <c r="JUQ756" s="462"/>
      <c r="JUR756" s="462"/>
      <c r="JUS756" s="462"/>
      <c r="JUT756" s="462"/>
      <c r="JUU756" s="462"/>
      <c r="JUV756" s="462"/>
      <c r="JUW756" s="462"/>
      <c r="JUX756" s="462"/>
      <c r="JUY756" s="462"/>
      <c r="JUZ756" s="462"/>
      <c r="JVA756" s="462"/>
      <c r="JVB756" s="462"/>
      <c r="JVC756" s="462"/>
      <c r="JVD756" s="462"/>
      <c r="JVE756" s="462"/>
      <c r="JVF756" s="462"/>
      <c r="JVG756" s="462"/>
      <c r="JVH756" s="462"/>
      <c r="JVI756" s="462"/>
      <c r="JVJ756" s="462"/>
      <c r="JVK756" s="462"/>
      <c r="JVL756" s="462"/>
      <c r="JVM756" s="462"/>
      <c r="JVN756" s="462"/>
      <c r="JVO756" s="462"/>
      <c r="JVP756" s="462"/>
      <c r="JVQ756" s="462"/>
      <c r="JVR756" s="462"/>
      <c r="JVS756" s="462"/>
      <c r="JVT756" s="462"/>
      <c r="JVU756" s="462"/>
      <c r="JVV756" s="462"/>
      <c r="JVW756" s="462"/>
      <c r="JVX756" s="462"/>
      <c r="JVY756" s="462"/>
      <c r="JVZ756" s="462"/>
      <c r="JWA756" s="462"/>
      <c r="JWB756" s="462"/>
      <c r="JWC756" s="462"/>
      <c r="JWD756" s="462"/>
      <c r="JWE756" s="462"/>
      <c r="JWF756" s="462"/>
      <c r="JWG756" s="462"/>
      <c r="JWH756" s="462"/>
      <c r="JWI756" s="462"/>
      <c r="JWJ756" s="462"/>
      <c r="JWK756" s="462"/>
      <c r="JWL756" s="462"/>
      <c r="JWM756" s="462"/>
      <c r="JWN756" s="462"/>
      <c r="JWO756" s="462"/>
      <c r="JWP756" s="462"/>
      <c r="JWQ756" s="462"/>
      <c r="JWR756" s="462"/>
      <c r="JWS756" s="462"/>
      <c r="JWT756" s="462"/>
      <c r="JWU756" s="462"/>
      <c r="JWV756" s="462"/>
      <c r="JWW756" s="462"/>
      <c r="JWX756" s="462"/>
      <c r="JWY756" s="462"/>
      <c r="JWZ756" s="462"/>
      <c r="JXA756" s="462"/>
      <c r="JXB756" s="462"/>
      <c r="JXC756" s="462"/>
      <c r="JXD756" s="462"/>
      <c r="JXE756" s="462"/>
      <c r="JXF756" s="462"/>
      <c r="JXG756" s="462"/>
      <c r="JXH756" s="462"/>
      <c r="JXI756" s="462"/>
      <c r="JXJ756" s="462"/>
      <c r="JXK756" s="462"/>
      <c r="JXL756" s="462"/>
      <c r="JXM756" s="462"/>
      <c r="JXN756" s="462"/>
      <c r="JXO756" s="462"/>
      <c r="JXP756" s="462"/>
      <c r="JXQ756" s="462"/>
      <c r="JXR756" s="462"/>
      <c r="JXS756" s="462"/>
      <c r="JXT756" s="462"/>
      <c r="JXU756" s="462"/>
      <c r="JXV756" s="462"/>
      <c r="JXW756" s="462"/>
      <c r="JXX756" s="462"/>
      <c r="JXY756" s="462"/>
      <c r="JXZ756" s="462"/>
      <c r="JYA756" s="462"/>
      <c r="JYB756" s="462"/>
      <c r="JYC756" s="462"/>
      <c r="JYD756" s="462"/>
      <c r="JYE756" s="462"/>
      <c r="JYF756" s="462"/>
      <c r="JYG756" s="462"/>
      <c r="JYH756" s="462"/>
      <c r="JYI756" s="462"/>
      <c r="JYJ756" s="462"/>
      <c r="JYK756" s="462"/>
      <c r="JYL756" s="462"/>
      <c r="JYM756" s="462"/>
      <c r="JYN756" s="462"/>
      <c r="JYO756" s="462"/>
      <c r="JYP756" s="462"/>
      <c r="JYQ756" s="462"/>
      <c r="JYR756" s="462"/>
      <c r="JYS756" s="462"/>
      <c r="JYT756" s="462"/>
      <c r="JYU756" s="462"/>
      <c r="JYV756" s="462"/>
      <c r="JYW756" s="462"/>
      <c r="JYX756" s="462"/>
      <c r="JYY756" s="462"/>
      <c r="JYZ756" s="462"/>
      <c r="JZA756" s="462"/>
      <c r="JZB756" s="462"/>
      <c r="JZC756" s="462"/>
      <c r="JZD756" s="462"/>
      <c r="JZE756" s="462"/>
      <c r="JZF756" s="462"/>
      <c r="JZG756" s="462"/>
      <c r="JZH756" s="462"/>
      <c r="JZI756" s="462"/>
      <c r="JZJ756" s="462"/>
      <c r="JZK756" s="462"/>
      <c r="JZL756" s="462"/>
      <c r="JZM756" s="462"/>
      <c r="JZN756" s="462"/>
      <c r="JZO756" s="462"/>
      <c r="JZP756" s="462"/>
      <c r="JZQ756" s="462"/>
      <c r="JZR756" s="462"/>
      <c r="JZS756" s="462"/>
      <c r="JZT756" s="462"/>
      <c r="JZU756" s="462"/>
      <c r="JZV756" s="462"/>
      <c r="JZW756" s="462"/>
      <c r="JZX756" s="462"/>
      <c r="JZY756" s="462"/>
      <c r="JZZ756" s="462"/>
      <c r="KAA756" s="462"/>
      <c r="KAB756" s="462"/>
      <c r="KAC756" s="462"/>
      <c r="KAD756" s="462"/>
      <c r="KAE756" s="462"/>
      <c r="KAF756" s="462"/>
      <c r="KAG756" s="462"/>
      <c r="KAH756" s="462"/>
      <c r="KAI756" s="462"/>
      <c r="KAJ756" s="462"/>
      <c r="KAK756" s="462"/>
      <c r="KAL756" s="462"/>
      <c r="KAM756" s="462"/>
      <c r="KAN756" s="462"/>
      <c r="KAO756" s="462"/>
      <c r="KAP756" s="462"/>
      <c r="KAQ756" s="462"/>
      <c r="KAR756" s="462"/>
      <c r="KAS756" s="462"/>
      <c r="KAT756" s="462"/>
      <c r="KAU756" s="462"/>
      <c r="KAV756" s="462"/>
      <c r="KAW756" s="462"/>
      <c r="KAX756" s="462"/>
      <c r="KAY756" s="462"/>
      <c r="KAZ756" s="462"/>
      <c r="KBA756" s="462"/>
      <c r="KBB756" s="462"/>
      <c r="KBC756" s="462"/>
      <c r="KBD756" s="462"/>
      <c r="KBE756" s="462"/>
      <c r="KBF756" s="462"/>
      <c r="KBG756" s="462"/>
      <c r="KBH756" s="462"/>
      <c r="KBI756" s="462"/>
      <c r="KBJ756" s="462"/>
      <c r="KBK756" s="462"/>
      <c r="KBL756" s="462"/>
      <c r="KBM756" s="462"/>
      <c r="KBN756" s="462"/>
      <c r="KBO756" s="462"/>
      <c r="KBP756" s="462"/>
      <c r="KBQ756" s="462"/>
      <c r="KBR756" s="462"/>
      <c r="KBS756" s="462"/>
      <c r="KBT756" s="462"/>
      <c r="KBU756" s="462"/>
      <c r="KBV756" s="462"/>
      <c r="KBW756" s="462"/>
      <c r="KBX756" s="462"/>
      <c r="KBY756" s="462"/>
      <c r="KBZ756" s="462"/>
      <c r="KCA756" s="462"/>
      <c r="KCB756" s="462"/>
      <c r="KCC756" s="462"/>
      <c r="KCD756" s="462"/>
      <c r="KCE756" s="462"/>
      <c r="KCF756" s="462"/>
      <c r="KCG756" s="462"/>
      <c r="KCH756" s="462"/>
      <c r="KCI756" s="462"/>
      <c r="KCJ756" s="462"/>
      <c r="KCK756" s="462"/>
      <c r="KCL756" s="462"/>
      <c r="KCM756" s="462"/>
      <c r="KCN756" s="462"/>
      <c r="KCO756" s="462"/>
      <c r="KCP756" s="462"/>
      <c r="KCQ756" s="462"/>
      <c r="KCR756" s="462"/>
      <c r="KCS756" s="462"/>
      <c r="KCT756" s="462"/>
      <c r="KCU756" s="462"/>
      <c r="KCV756" s="462"/>
      <c r="KCW756" s="462"/>
      <c r="KCX756" s="462"/>
      <c r="KCY756" s="462"/>
      <c r="KCZ756" s="462"/>
      <c r="KDA756" s="462"/>
      <c r="KDB756" s="462"/>
      <c r="KDC756" s="462"/>
      <c r="KDD756" s="462"/>
      <c r="KDE756" s="462"/>
      <c r="KDF756" s="462"/>
      <c r="KDG756" s="462"/>
      <c r="KDH756" s="462"/>
      <c r="KDI756" s="462"/>
      <c r="KDJ756" s="462"/>
      <c r="KDK756" s="462"/>
      <c r="KDL756" s="462"/>
      <c r="KDM756" s="462"/>
      <c r="KDN756" s="462"/>
      <c r="KDO756" s="462"/>
      <c r="KDP756" s="462"/>
      <c r="KDQ756" s="462"/>
      <c r="KDR756" s="462"/>
      <c r="KDS756" s="462"/>
      <c r="KDT756" s="462"/>
      <c r="KDU756" s="462"/>
      <c r="KDV756" s="462"/>
      <c r="KDW756" s="462"/>
      <c r="KDX756" s="462"/>
      <c r="KDY756" s="462"/>
      <c r="KDZ756" s="462"/>
      <c r="KEA756" s="462"/>
      <c r="KEB756" s="462"/>
      <c r="KEC756" s="462"/>
      <c r="KED756" s="462"/>
      <c r="KEE756" s="462"/>
      <c r="KEF756" s="462"/>
      <c r="KEG756" s="462"/>
      <c r="KEH756" s="462"/>
      <c r="KEI756" s="462"/>
      <c r="KEJ756" s="462"/>
      <c r="KEK756" s="462"/>
      <c r="KEL756" s="462"/>
      <c r="KEM756" s="462"/>
      <c r="KEN756" s="462"/>
      <c r="KEO756" s="462"/>
      <c r="KEP756" s="462"/>
      <c r="KEQ756" s="462"/>
      <c r="KER756" s="462"/>
      <c r="KES756" s="462"/>
      <c r="KET756" s="462"/>
      <c r="KEU756" s="462"/>
      <c r="KEV756" s="462"/>
      <c r="KEW756" s="462"/>
      <c r="KEX756" s="462"/>
      <c r="KEY756" s="462"/>
      <c r="KEZ756" s="462"/>
      <c r="KFA756" s="462"/>
      <c r="KFB756" s="462"/>
      <c r="KFC756" s="462"/>
      <c r="KFD756" s="462"/>
      <c r="KFE756" s="462"/>
      <c r="KFF756" s="462"/>
      <c r="KFG756" s="462"/>
      <c r="KFH756" s="462"/>
      <c r="KFI756" s="462"/>
      <c r="KFJ756" s="462"/>
      <c r="KFK756" s="462"/>
      <c r="KFL756" s="462"/>
      <c r="KFM756" s="462"/>
      <c r="KFN756" s="462"/>
      <c r="KFO756" s="462"/>
      <c r="KFP756" s="462"/>
      <c r="KFQ756" s="462"/>
      <c r="KFR756" s="462"/>
      <c r="KFS756" s="462"/>
      <c r="KFT756" s="462"/>
      <c r="KFU756" s="462"/>
      <c r="KFV756" s="462"/>
      <c r="KFW756" s="462"/>
      <c r="KFX756" s="462"/>
      <c r="KFY756" s="462"/>
      <c r="KFZ756" s="462"/>
      <c r="KGA756" s="462"/>
      <c r="KGB756" s="462"/>
      <c r="KGC756" s="462"/>
      <c r="KGD756" s="462"/>
      <c r="KGE756" s="462"/>
      <c r="KGF756" s="462"/>
      <c r="KGG756" s="462"/>
      <c r="KGH756" s="462"/>
      <c r="KGI756" s="462"/>
      <c r="KGJ756" s="462"/>
      <c r="KGK756" s="462"/>
      <c r="KGL756" s="462"/>
      <c r="KGM756" s="462"/>
      <c r="KGN756" s="462"/>
      <c r="KGO756" s="462"/>
      <c r="KGP756" s="462"/>
      <c r="KGQ756" s="462"/>
      <c r="KGR756" s="462"/>
      <c r="KGS756" s="462"/>
      <c r="KGT756" s="462"/>
      <c r="KGU756" s="462"/>
      <c r="KGV756" s="462"/>
      <c r="KGW756" s="462"/>
      <c r="KGX756" s="462"/>
      <c r="KGY756" s="462"/>
      <c r="KGZ756" s="462"/>
      <c r="KHA756" s="462"/>
      <c r="KHB756" s="462"/>
      <c r="KHC756" s="462"/>
      <c r="KHD756" s="462"/>
      <c r="KHE756" s="462"/>
      <c r="KHF756" s="462"/>
      <c r="KHG756" s="462"/>
      <c r="KHH756" s="462"/>
      <c r="KHI756" s="462"/>
      <c r="KHJ756" s="462"/>
      <c r="KHK756" s="462"/>
      <c r="KHL756" s="462"/>
      <c r="KHM756" s="462"/>
      <c r="KHN756" s="462"/>
      <c r="KHO756" s="462"/>
      <c r="KHP756" s="462"/>
      <c r="KHQ756" s="462"/>
      <c r="KHR756" s="462"/>
      <c r="KHS756" s="462"/>
      <c r="KHT756" s="462"/>
      <c r="KHU756" s="462"/>
      <c r="KHV756" s="462"/>
      <c r="KHW756" s="462"/>
      <c r="KHX756" s="462"/>
      <c r="KHY756" s="462"/>
      <c r="KHZ756" s="462"/>
      <c r="KIA756" s="462"/>
      <c r="KIB756" s="462"/>
      <c r="KIC756" s="462"/>
      <c r="KID756" s="462"/>
      <c r="KIE756" s="462"/>
      <c r="KIF756" s="462"/>
      <c r="KIG756" s="462"/>
      <c r="KIH756" s="462"/>
      <c r="KII756" s="462"/>
      <c r="KIJ756" s="462"/>
      <c r="KIK756" s="462"/>
      <c r="KIL756" s="462"/>
      <c r="KIM756" s="462"/>
      <c r="KIN756" s="462"/>
      <c r="KIO756" s="462"/>
      <c r="KIP756" s="462"/>
      <c r="KIQ756" s="462"/>
      <c r="KIR756" s="462"/>
      <c r="KIS756" s="462"/>
      <c r="KIT756" s="462"/>
      <c r="KIU756" s="462"/>
      <c r="KIV756" s="462"/>
      <c r="KIW756" s="462"/>
      <c r="KIX756" s="462"/>
      <c r="KIY756" s="462"/>
      <c r="KIZ756" s="462"/>
      <c r="KJA756" s="462"/>
      <c r="KJB756" s="462"/>
      <c r="KJC756" s="462"/>
      <c r="KJD756" s="462"/>
      <c r="KJE756" s="462"/>
      <c r="KJF756" s="462"/>
      <c r="KJG756" s="462"/>
      <c r="KJH756" s="462"/>
      <c r="KJI756" s="462"/>
      <c r="KJJ756" s="462"/>
      <c r="KJK756" s="462"/>
      <c r="KJL756" s="462"/>
      <c r="KJM756" s="462"/>
      <c r="KJN756" s="462"/>
      <c r="KJO756" s="462"/>
      <c r="KJP756" s="462"/>
      <c r="KJQ756" s="462"/>
      <c r="KJR756" s="462"/>
      <c r="KJS756" s="462"/>
      <c r="KJT756" s="462"/>
      <c r="KJU756" s="462"/>
      <c r="KJV756" s="462"/>
      <c r="KJW756" s="462"/>
      <c r="KJX756" s="462"/>
      <c r="KJY756" s="462"/>
      <c r="KJZ756" s="462"/>
      <c r="KKA756" s="462"/>
      <c r="KKB756" s="462"/>
      <c r="KKC756" s="462"/>
      <c r="KKD756" s="462"/>
      <c r="KKE756" s="462"/>
      <c r="KKF756" s="462"/>
      <c r="KKG756" s="462"/>
      <c r="KKH756" s="462"/>
      <c r="KKI756" s="462"/>
      <c r="KKJ756" s="462"/>
      <c r="KKK756" s="462"/>
      <c r="KKL756" s="462"/>
      <c r="KKM756" s="462"/>
      <c r="KKN756" s="462"/>
      <c r="KKO756" s="462"/>
      <c r="KKP756" s="462"/>
      <c r="KKQ756" s="462"/>
      <c r="KKR756" s="462"/>
      <c r="KKS756" s="462"/>
      <c r="KKT756" s="462"/>
      <c r="KKU756" s="462"/>
      <c r="KKV756" s="462"/>
      <c r="KKW756" s="462"/>
      <c r="KKX756" s="462"/>
      <c r="KKY756" s="462"/>
      <c r="KKZ756" s="462"/>
      <c r="KLA756" s="462"/>
      <c r="KLB756" s="462"/>
      <c r="KLC756" s="462"/>
      <c r="KLD756" s="462"/>
      <c r="KLE756" s="462"/>
      <c r="KLF756" s="462"/>
      <c r="KLG756" s="462"/>
      <c r="KLH756" s="462"/>
      <c r="KLI756" s="462"/>
      <c r="KLJ756" s="462"/>
      <c r="KLK756" s="462"/>
      <c r="KLL756" s="462"/>
      <c r="KLM756" s="462"/>
      <c r="KLN756" s="462"/>
      <c r="KLO756" s="462"/>
      <c r="KLP756" s="462"/>
      <c r="KLQ756" s="462"/>
      <c r="KLR756" s="462"/>
      <c r="KLS756" s="462"/>
      <c r="KLT756" s="462"/>
      <c r="KLU756" s="462"/>
      <c r="KLV756" s="462"/>
      <c r="KLW756" s="462"/>
      <c r="KLX756" s="462"/>
      <c r="KLY756" s="462"/>
      <c r="KLZ756" s="462"/>
      <c r="KMA756" s="462"/>
      <c r="KMB756" s="462"/>
      <c r="KMC756" s="462"/>
      <c r="KMD756" s="462"/>
      <c r="KME756" s="462"/>
      <c r="KMF756" s="462"/>
      <c r="KMG756" s="462"/>
      <c r="KMH756" s="462"/>
      <c r="KMI756" s="462"/>
      <c r="KMJ756" s="462"/>
      <c r="KMK756" s="462"/>
      <c r="KML756" s="462"/>
      <c r="KMM756" s="462"/>
      <c r="KMN756" s="462"/>
      <c r="KMO756" s="462"/>
      <c r="KMP756" s="462"/>
      <c r="KMQ756" s="462"/>
      <c r="KMR756" s="462"/>
      <c r="KMS756" s="462"/>
      <c r="KMT756" s="462"/>
      <c r="KMU756" s="462"/>
      <c r="KMV756" s="462"/>
      <c r="KMW756" s="462"/>
      <c r="KMX756" s="462"/>
      <c r="KMY756" s="462"/>
      <c r="KMZ756" s="462"/>
      <c r="KNA756" s="462"/>
      <c r="KNB756" s="462"/>
      <c r="KNC756" s="462"/>
      <c r="KND756" s="462"/>
      <c r="KNE756" s="462"/>
      <c r="KNF756" s="462"/>
      <c r="KNG756" s="462"/>
      <c r="KNH756" s="462"/>
      <c r="KNI756" s="462"/>
      <c r="KNJ756" s="462"/>
      <c r="KNK756" s="462"/>
      <c r="KNL756" s="462"/>
      <c r="KNM756" s="462"/>
      <c r="KNN756" s="462"/>
      <c r="KNO756" s="462"/>
      <c r="KNP756" s="462"/>
      <c r="KNQ756" s="462"/>
      <c r="KNR756" s="462"/>
      <c r="KNS756" s="462"/>
      <c r="KNT756" s="462"/>
      <c r="KNU756" s="462"/>
      <c r="KNV756" s="462"/>
      <c r="KNW756" s="462"/>
      <c r="KNX756" s="462"/>
      <c r="KNY756" s="462"/>
      <c r="KNZ756" s="462"/>
      <c r="KOA756" s="462"/>
      <c r="KOB756" s="462"/>
      <c r="KOC756" s="462"/>
      <c r="KOD756" s="462"/>
      <c r="KOE756" s="462"/>
      <c r="KOF756" s="462"/>
      <c r="KOG756" s="462"/>
      <c r="KOH756" s="462"/>
      <c r="KOI756" s="462"/>
      <c r="KOJ756" s="462"/>
      <c r="KOK756" s="462"/>
      <c r="KOL756" s="462"/>
      <c r="KOM756" s="462"/>
      <c r="KON756" s="462"/>
      <c r="KOO756" s="462"/>
      <c r="KOP756" s="462"/>
      <c r="KOQ756" s="462"/>
      <c r="KOR756" s="462"/>
      <c r="KOS756" s="462"/>
      <c r="KOT756" s="462"/>
      <c r="KOU756" s="462"/>
      <c r="KOV756" s="462"/>
      <c r="KOW756" s="462"/>
      <c r="KOX756" s="462"/>
      <c r="KOY756" s="462"/>
      <c r="KOZ756" s="462"/>
      <c r="KPA756" s="462"/>
      <c r="KPB756" s="462"/>
      <c r="KPC756" s="462"/>
      <c r="KPD756" s="462"/>
      <c r="KPE756" s="462"/>
      <c r="KPF756" s="462"/>
      <c r="KPG756" s="462"/>
      <c r="KPH756" s="462"/>
      <c r="KPI756" s="462"/>
      <c r="KPJ756" s="462"/>
      <c r="KPK756" s="462"/>
      <c r="KPL756" s="462"/>
      <c r="KPM756" s="462"/>
      <c r="KPN756" s="462"/>
      <c r="KPO756" s="462"/>
      <c r="KPP756" s="462"/>
      <c r="KPQ756" s="462"/>
      <c r="KPR756" s="462"/>
      <c r="KPS756" s="462"/>
      <c r="KPT756" s="462"/>
      <c r="KPU756" s="462"/>
      <c r="KPV756" s="462"/>
      <c r="KPW756" s="462"/>
      <c r="KPX756" s="462"/>
      <c r="KPY756" s="462"/>
      <c r="KPZ756" s="462"/>
      <c r="KQA756" s="462"/>
      <c r="KQB756" s="462"/>
      <c r="KQC756" s="462"/>
      <c r="KQD756" s="462"/>
      <c r="KQE756" s="462"/>
      <c r="KQF756" s="462"/>
      <c r="KQG756" s="462"/>
      <c r="KQH756" s="462"/>
      <c r="KQI756" s="462"/>
      <c r="KQJ756" s="462"/>
      <c r="KQK756" s="462"/>
      <c r="KQL756" s="462"/>
      <c r="KQM756" s="462"/>
      <c r="KQN756" s="462"/>
      <c r="KQO756" s="462"/>
      <c r="KQP756" s="462"/>
      <c r="KQQ756" s="462"/>
      <c r="KQR756" s="462"/>
      <c r="KQS756" s="462"/>
      <c r="KQT756" s="462"/>
      <c r="KQU756" s="462"/>
      <c r="KQV756" s="462"/>
      <c r="KQW756" s="462"/>
      <c r="KQX756" s="462"/>
      <c r="KQY756" s="462"/>
      <c r="KQZ756" s="462"/>
      <c r="KRA756" s="462"/>
      <c r="KRB756" s="462"/>
      <c r="KRC756" s="462"/>
      <c r="KRD756" s="462"/>
      <c r="KRE756" s="462"/>
      <c r="KRF756" s="462"/>
      <c r="KRG756" s="462"/>
      <c r="KRH756" s="462"/>
      <c r="KRI756" s="462"/>
      <c r="KRJ756" s="462"/>
      <c r="KRK756" s="462"/>
      <c r="KRL756" s="462"/>
      <c r="KRM756" s="462"/>
      <c r="KRN756" s="462"/>
      <c r="KRO756" s="462"/>
      <c r="KRP756" s="462"/>
      <c r="KRQ756" s="462"/>
      <c r="KRR756" s="462"/>
      <c r="KRS756" s="462"/>
      <c r="KRT756" s="462"/>
      <c r="KRU756" s="462"/>
      <c r="KRV756" s="462"/>
      <c r="KRW756" s="462"/>
      <c r="KRX756" s="462"/>
      <c r="KRY756" s="462"/>
      <c r="KRZ756" s="462"/>
      <c r="KSA756" s="462"/>
      <c r="KSB756" s="462"/>
      <c r="KSC756" s="462"/>
      <c r="KSD756" s="462"/>
      <c r="KSE756" s="462"/>
      <c r="KSF756" s="462"/>
      <c r="KSG756" s="462"/>
      <c r="KSH756" s="462"/>
      <c r="KSI756" s="462"/>
      <c r="KSJ756" s="462"/>
      <c r="KSK756" s="462"/>
      <c r="KSL756" s="462"/>
      <c r="KSM756" s="462"/>
      <c r="KSN756" s="462"/>
      <c r="KSO756" s="462"/>
      <c r="KSP756" s="462"/>
      <c r="KSQ756" s="462"/>
      <c r="KSR756" s="462"/>
      <c r="KSS756" s="462"/>
      <c r="KST756" s="462"/>
      <c r="KSU756" s="462"/>
      <c r="KSV756" s="462"/>
      <c r="KSW756" s="462"/>
      <c r="KSX756" s="462"/>
      <c r="KSY756" s="462"/>
      <c r="KSZ756" s="462"/>
      <c r="KTA756" s="462"/>
      <c r="KTB756" s="462"/>
      <c r="KTC756" s="462"/>
      <c r="KTD756" s="462"/>
      <c r="KTE756" s="462"/>
      <c r="KTF756" s="462"/>
      <c r="KTG756" s="462"/>
      <c r="KTH756" s="462"/>
      <c r="KTI756" s="462"/>
      <c r="KTJ756" s="462"/>
      <c r="KTK756" s="462"/>
      <c r="KTL756" s="462"/>
      <c r="KTM756" s="462"/>
      <c r="KTN756" s="462"/>
      <c r="KTO756" s="462"/>
      <c r="KTP756" s="462"/>
      <c r="KTQ756" s="462"/>
      <c r="KTR756" s="462"/>
      <c r="KTS756" s="462"/>
      <c r="KTT756" s="462"/>
      <c r="KTU756" s="462"/>
      <c r="KTV756" s="462"/>
      <c r="KTW756" s="462"/>
      <c r="KTX756" s="462"/>
      <c r="KTY756" s="462"/>
      <c r="KTZ756" s="462"/>
      <c r="KUA756" s="462"/>
      <c r="KUB756" s="462"/>
      <c r="KUC756" s="462"/>
      <c r="KUD756" s="462"/>
      <c r="KUE756" s="462"/>
      <c r="KUF756" s="462"/>
      <c r="KUG756" s="462"/>
      <c r="KUH756" s="462"/>
      <c r="KUI756" s="462"/>
      <c r="KUJ756" s="462"/>
      <c r="KUK756" s="462"/>
      <c r="KUL756" s="462"/>
      <c r="KUM756" s="462"/>
      <c r="KUN756" s="462"/>
      <c r="KUO756" s="462"/>
      <c r="KUP756" s="462"/>
      <c r="KUQ756" s="462"/>
      <c r="KUR756" s="462"/>
      <c r="KUS756" s="462"/>
      <c r="KUT756" s="462"/>
      <c r="KUU756" s="462"/>
      <c r="KUV756" s="462"/>
      <c r="KUW756" s="462"/>
      <c r="KUX756" s="462"/>
      <c r="KUY756" s="462"/>
      <c r="KUZ756" s="462"/>
      <c r="KVA756" s="462"/>
      <c r="KVB756" s="462"/>
      <c r="KVC756" s="462"/>
      <c r="KVD756" s="462"/>
      <c r="KVE756" s="462"/>
      <c r="KVF756" s="462"/>
      <c r="KVG756" s="462"/>
      <c r="KVH756" s="462"/>
      <c r="KVI756" s="462"/>
      <c r="KVJ756" s="462"/>
      <c r="KVK756" s="462"/>
      <c r="KVL756" s="462"/>
      <c r="KVM756" s="462"/>
      <c r="KVN756" s="462"/>
      <c r="KVO756" s="462"/>
      <c r="KVP756" s="462"/>
      <c r="KVQ756" s="462"/>
      <c r="KVR756" s="462"/>
      <c r="KVS756" s="462"/>
      <c r="KVT756" s="462"/>
      <c r="KVU756" s="462"/>
      <c r="KVV756" s="462"/>
      <c r="KVW756" s="462"/>
      <c r="KVX756" s="462"/>
      <c r="KVY756" s="462"/>
      <c r="KVZ756" s="462"/>
      <c r="KWA756" s="462"/>
      <c r="KWB756" s="462"/>
      <c r="KWC756" s="462"/>
      <c r="KWD756" s="462"/>
      <c r="KWE756" s="462"/>
      <c r="KWF756" s="462"/>
      <c r="KWG756" s="462"/>
      <c r="KWH756" s="462"/>
      <c r="KWI756" s="462"/>
      <c r="KWJ756" s="462"/>
      <c r="KWK756" s="462"/>
      <c r="KWL756" s="462"/>
      <c r="KWM756" s="462"/>
      <c r="KWN756" s="462"/>
      <c r="KWO756" s="462"/>
      <c r="KWP756" s="462"/>
      <c r="KWQ756" s="462"/>
      <c r="KWR756" s="462"/>
      <c r="KWS756" s="462"/>
      <c r="KWT756" s="462"/>
      <c r="KWU756" s="462"/>
      <c r="KWV756" s="462"/>
      <c r="KWW756" s="462"/>
      <c r="KWX756" s="462"/>
      <c r="KWY756" s="462"/>
      <c r="KWZ756" s="462"/>
      <c r="KXA756" s="462"/>
      <c r="KXB756" s="462"/>
      <c r="KXC756" s="462"/>
      <c r="KXD756" s="462"/>
      <c r="KXE756" s="462"/>
      <c r="KXF756" s="462"/>
      <c r="KXG756" s="462"/>
      <c r="KXH756" s="462"/>
      <c r="KXI756" s="462"/>
      <c r="KXJ756" s="462"/>
      <c r="KXK756" s="462"/>
      <c r="KXL756" s="462"/>
      <c r="KXM756" s="462"/>
      <c r="KXN756" s="462"/>
      <c r="KXO756" s="462"/>
      <c r="KXP756" s="462"/>
      <c r="KXQ756" s="462"/>
      <c r="KXR756" s="462"/>
      <c r="KXS756" s="462"/>
      <c r="KXT756" s="462"/>
      <c r="KXU756" s="462"/>
      <c r="KXV756" s="462"/>
      <c r="KXW756" s="462"/>
      <c r="KXX756" s="462"/>
      <c r="KXY756" s="462"/>
      <c r="KXZ756" s="462"/>
      <c r="KYA756" s="462"/>
      <c r="KYB756" s="462"/>
      <c r="KYC756" s="462"/>
      <c r="KYD756" s="462"/>
      <c r="KYE756" s="462"/>
      <c r="KYF756" s="462"/>
      <c r="KYG756" s="462"/>
      <c r="KYH756" s="462"/>
      <c r="KYI756" s="462"/>
      <c r="KYJ756" s="462"/>
      <c r="KYK756" s="462"/>
      <c r="KYL756" s="462"/>
      <c r="KYM756" s="462"/>
      <c r="KYN756" s="462"/>
      <c r="KYO756" s="462"/>
      <c r="KYP756" s="462"/>
      <c r="KYQ756" s="462"/>
      <c r="KYR756" s="462"/>
      <c r="KYS756" s="462"/>
      <c r="KYT756" s="462"/>
      <c r="KYU756" s="462"/>
      <c r="KYV756" s="462"/>
      <c r="KYW756" s="462"/>
      <c r="KYX756" s="462"/>
      <c r="KYY756" s="462"/>
      <c r="KYZ756" s="462"/>
      <c r="KZA756" s="462"/>
      <c r="KZB756" s="462"/>
      <c r="KZC756" s="462"/>
      <c r="KZD756" s="462"/>
      <c r="KZE756" s="462"/>
      <c r="KZF756" s="462"/>
      <c r="KZG756" s="462"/>
      <c r="KZH756" s="462"/>
      <c r="KZI756" s="462"/>
      <c r="KZJ756" s="462"/>
      <c r="KZK756" s="462"/>
      <c r="KZL756" s="462"/>
      <c r="KZM756" s="462"/>
      <c r="KZN756" s="462"/>
      <c r="KZO756" s="462"/>
      <c r="KZP756" s="462"/>
      <c r="KZQ756" s="462"/>
      <c r="KZR756" s="462"/>
      <c r="KZS756" s="462"/>
      <c r="KZT756" s="462"/>
      <c r="KZU756" s="462"/>
      <c r="KZV756" s="462"/>
      <c r="KZW756" s="462"/>
      <c r="KZX756" s="462"/>
      <c r="KZY756" s="462"/>
      <c r="KZZ756" s="462"/>
      <c r="LAA756" s="462"/>
      <c r="LAB756" s="462"/>
      <c r="LAC756" s="462"/>
      <c r="LAD756" s="462"/>
      <c r="LAE756" s="462"/>
      <c r="LAF756" s="462"/>
      <c r="LAG756" s="462"/>
      <c r="LAH756" s="462"/>
      <c r="LAI756" s="462"/>
      <c r="LAJ756" s="462"/>
      <c r="LAK756" s="462"/>
      <c r="LAL756" s="462"/>
      <c r="LAM756" s="462"/>
      <c r="LAN756" s="462"/>
      <c r="LAO756" s="462"/>
      <c r="LAP756" s="462"/>
      <c r="LAQ756" s="462"/>
      <c r="LAR756" s="462"/>
      <c r="LAS756" s="462"/>
      <c r="LAT756" s="462"/>
      <c r="LAU756" s="462"/>
      <c r="LAV756" s="462"/>
      <c r="LAW756" s="462"/>
      <c r="LAX756" s="462"/>
      <c r="LAY756" s="462"/>
      <c r="LAZ756" s="462"/>
      <c r="LBA756" s="462"/>
      <c r="LBB756" s="462"/>
      <c r="LBC756" s="462"/>
      <c r="LBD756" s="462"/>
      <c r="LBE756" s="462"/>
      <c r="LBF756" s="462"/>
      <c r="LBG756" s="462"/>
      <c r="LBH756" s="462"/>
      <c r="LBI756" s="462"/>
      <c r="LBJ756" s="462"/>
      <c r="LBK756" s="462"/>
      <c r="LBL756" s="462"/>
      <c r="LBM756" s="462"/>
      <c r="LBN756" s="462"/>
      <c r="LBO756" s="462"/>
      <c r="LBP756" s="462"/>
      <c r="LBQ756" s="462"/>
      <c r="LBR756" s="462"/>
      <c r="LBS756" s="462"/>
      <c r="LBT756" s="462"/>
      <c r="LBU756" s="462"/>
      <c r="LBV756" s="462"/>
      <c r="LBW756" s="462"/>
      <c r="LBX756" s="462"/>
      <c r="LBY756" s="462"/>
      <c r="LBZ756" s="462"/>
      <c r="LCA756" s="462"/>
      <c r="LCB756" s="462"/>
      <c r="LCC756" s="462"/>
      <c r="LCD756" s="462"/>
      <c r="LCE756" s="462"/>
      <c r="LCF756" s="462"/>
      <c r="LCG756" s="462"/>
      <c r="LCH756" s="462"/>
      <c r="LCI756" s="462"/>
      <c r="LCJ756" s="462"/>
      <c r="LCK756" s="462"/>
      <c r="LCL756" s="462"/>
      <c r="LCM756" s="462"/>
      <c r="LCN756" s="462"/>
      <c r="LCO756" s="462"/>
      <c r="LCP756" s="462"/>
      <c r="LCQ756" s="462"/>
      <c r="LCR756" s="462"/>
      <c r="LCS756" s="462"/>
      <c r="LCT756" s="462"/>
      <c r="LCU756" s="462"/>
      <c r="LCV756" s="462"/>
      <c r="LCW756" s="462"/>
      <c r="LCX756" s="462"/>
      <c r="LCY756" s="462"/>
      <c r="LCZ756" s="462"/>
      <c r="LDA756" s="462"/>
      <c r="LDB756" s="462"/>
      <c r="LDC756" s="462"/>
      <c r="LDD756" s="462"/>
      <c r="LDE756" s="462"/>
      <c r="LDF756" s="462"/>
      <c r="LDG756" s="462"/>
      <c r="LDH756" s="462"/>
      <c r="LDI756" s="462"/>
      <c r="LDJ756" s="462"/>
      <c r="LDK756" s="462"/>
      <c r="LDL756" s="462"/>
      <c r="LDM756" s="462"/>
      <c r="LDN756" s="462"/>
      <c r="LDO756" s="462"/>
      <c r="LDP756" s="462"/>
      <c r="LDQ756" s="462"/>
      <c r="LDR756" s="462"/>
      <c r="LDS756" s="462"/>
      <c r="LDT756" s="462"/>
      <c r="LDU756" s="462"/>
      <c r="LDV756" s="462"/>
      <c r="LDW756" s="462"/>
      <c r="LDX756" s="462"/>
      <c r="LDY756" s="462"/>
      <c r="LDZ756" s="462"/>
      <c r="LEA756" s="462"/>
      <c r="LEB756" s="462"/>
      <c r="LEC756" s="462"/>
      <c r="LED756" s="462"/>
      <c r="LEE756" s="462"/>
      <c r="LEF756" s="462"/>
      <c r="LEG756" s="462"/>
      <c r="LEH756" s="462"/>
      <c r="LEI756" s="462"/>
      <c r="LEJ756" s="462"/>
      <c r="LEK756" s="462"/>
      <c r="LEL756" s="462"/>
      <c r="LEM756" s="462"/>
      <c r="LEN756" s="462"/>
      <c r="LEO756" s="462"/>
      <c r="LEP756" s="462"/>
      <c r="LEQ756" s="462"/>
      <c r="LER756" s="462"/>
      <c r="LES756" s="462"/>
      <c r="LET756" s="462"/>
      <c r="LEU756" s="462"/>
      <c r="LEV756" s="462"/>
      <c r="LEW756" s="462"/>
      <c r="LEX756" s="462"/>
      <c r="LEY756" s="462"/>
      <c r="LEZ756" s="462"/>
      <c r="LFA756" s="462"/>
      <c r="LFB756" s="462"/>
      <c r="LFC756" s="462"/>
      <c r="LFD756" s="462"/>
      <c r="LFE756" s="462"/>
      <c r="LFF756" s="462"/>
      <c r="LFG756" s="462"/>
      <c r="LFH756" s="462"/>
      <c r="LFI756" s="462"/>
      <c r="LFJ756" s="462"/>
      <c r="LFK756" s="462"/>
      <c r="LFL756" s="462"/>
      <c r="LFM756" s="462"/>
      <c r="LFN756" s="462"/>
      <c r="LFO756" s="462"/>
      <c r="LFP756" s="462"/>
      <c r="LFQ756" s="462"/>
      <c r="LFR756" s="462"/>
      <c r="LFS756" s="462"/>
      <c r="LFT756" s="462"/>
      <c r="LFU756" s="462"/>
      <c r="LFV756" s="462"/>
      <c r="LFW756" s="462"/>
      <c r="LFX756" s="462"/>
      <c r="LFY756" s="462"/>
      <c r="LFZ756" s="462"/>
      <c r="LGA756" s="462"/>
      <c r="LGB756" s="462"/>
      <c r="LGC756" s="462"/>
      <c r="LGD756" s="462"/>
      <c r="LGE756" s="462"/>
      <c r="LGF756" s="462"/>
      <c r="LGG756" s="462"/>
      <c r="LGH756" s="462"/>
      <c r="LGI756" s="462"/>
      <c r="LGJ756" s="462"/>
      <c r="LGK756" s="462"/>
      <c r="LGL756" s="462"/>
      <c r="LGM756" s="462"/>
      <c r="LGN756" s="462"/>
      <c r="LGO756" s="462"/>
      <c r="LGP756" s="462"/>
      <c r="LGQ756" s="462"/>
      <c r="LGR756" s="462"/>
      <c r="LGS756" s="462"/>
      <c r="LGT756" s="462"/>
      <c r="LGU756" s="462"/>
      <c r="LGV756" s="462"/>
      <c r="LGW756" s="462"/>
      <c r="LGX756" s="462"/>
      <c r="LGY756" s="462"/>
      <c r="LGZ756" s="462"/>
      <c r="LHA756" s="462"/>
      <c r="LHB756" s="462"/>
      <c r="LHC756" s="462"/>
      <c r="LHD756" s="462"/>
      <c r="LHE756" s="462"/>
      <c r="LHF756" s="462"/>
      <c r="LHG756" s="462"/>
      <c r="LHH756" s="462"/>
      <c r="LHI756" s="462"/>
      <c r="LHJ756" s="462"/>
      <c r="LHK756" s="462"/>
      <c r="LHL756" s="462"/>
      <c r="LHM756" s="462"/>
      <c r="LHN756" s="462"/>
      <c r="LHO756" s="462"/>
      <c r="LHP756" s="462"/>
      <c r="LHQ756" s="462"/>
      <c r="LHR756" s="462"/>
      <c r="LHS756" s="462"/>
      <c r="LHT756" s="462"/>
      <c r="LHU756" s="462"/>
      <c r="LHV756" s="462"/>
      <c r="LHW756" s="462"/>
      <c r="LHX756" s="462"/>
      <c r="LHY756" s="462"/>
      <c r="LHZ756" s="462"/>
      <c r="LIA756" s="462"/>
      <c r="LIB756" s="462"/>
      <c r="LIC756" s="462"/>
      <c r="LID756" s="462"/>
      <c r="LIE756" s="462"/>
      <c r="LIF756" s="462"/>
      <c r="LIG756" s="462"/>
      <c r="LIH756" s="462"/>
      <c r="LII756" s="462"/>
      <c r="LIJ756" s="462"/>
      <c r="LIK756" s="462"/>
      <c r="LIL756" s="462"/>
      <c r="LIM756" s="462"/>
      <c r="LIN756" s="462"/>
      <c r="LIO756" s="462"/>
      <c r="LIP756" s="462"/>
      <c r="LIQ756" s="462"/>
      <c r="LIR756" s="462"/>
      <c r="LIS756" s="462"/>
      <c r="LIT756" s="462"/>
      <c r="LIU756" s="462"/>
      <c r="LIV756" s="462"/>
      <c r="LIW756" s="462"/>
      <c r="LIX756" s="462"/>
      <c r="LIY756" s="462"/>
      <c r="LIZ756" s="462"/>
      <c r="LJA756" s="462"/>
      <c r="LJB756" s="462"/>
      <c r="LJC756" s="462"/>
      <c r="LJD756" s="462"/>
      <c r="LJE756" s="462"/>
      <c r="LJF756" s="462"/>
      <c r="LJG756" s="462"/>
      <c r="LJH756" s="462"/>
      <c r="LJI756" s="462"/>
      <c r="LJJ756" s="462"/>
      <c r="LJK756" s="462"/>
      <c r="LJL756" s="462"/>
      <c r="LJM756" s="462"/>
      <c r="LJN756" s="462"/>
      <c r="LJO756" s="462"/>
      <c r="LJP756" s="462"/>
      <c r="LJQ756" s="462"/>
      <c r="LJR756" s="462"/>
      <c r="LJS756" s="462"/>
      <c r="LJT756" s="462"/>
      <c r="LJU756" s="462"/>
      <c r="LJV756" s="462"/>
      <c r="LJW756" s="462"/>
      <c r="LJX756" s="462"/>
      <c r="LJY756" s="462"/>
      <c r="LJZ756" s="462"/>
      <c r="LKA756" s="462"/>
      <c r="LKB756" s="462"/>
      <c r="LKC756" s="462"/>
      <c r="LKD756" s="462"/>
      <c r="LKE756" s="462"/>
      <c r="LKF756" s="462"/>
      <c r="LKG756" s="462"/>
      <c r="LKH756" s="462"/>
      <c r="LKI756" s="462"/>
      <c r="LKJ756" s="462"/>
      <c r="LKK756" s="462"/>
      <c r="LKL756" s="462"/>
      <c r="LKM756" s="462"/>
      <c r="LKN756" s="462"/>
      <c r="LKO756" s="462"/>
      <c r="LKP756" s="462"/>
      <c r="LKQ756" s="462"/>
      <c r="LKR756" s="462"/>
      <c r="LKS756" s="462"/>
      <c r="LKT756" s="462"/>
      <c r="LKU756" s="462"/>
      <c r="LKV756" s="462"/>
      <c r="LKW756" s="462"/>
      <c r="LKX756" s="462"/>
      <c r="LKY756" s="462"/>
      <c r="LKZ756" s="462"/>
      <c r="LLA756" s="462"/>
      <c r="LLB756" s="462"/>
      <c r="LLC756" s="462"/>
      <c r="LLD756" s="462"/>
      <c r="LLE756" s="462"/>
      <c r="LLF756" s="462"/>
      <c r="LLG756" s="462"/>
      <c r="LLH756" s="462"/>
      <c r="LLI756" s="462"/>
      <c r="LLJ756" s="462"/>
      <c r="LLK756" s="462"/>
      <c r="LLL756" s="462"/>
      <c r="LLM756" s="462"/>
      <c r="LLN756" s="462"/>
      <c r="LLO756" s="462"/>
      <c r="LLP756" s="462"/>
      <c r="LLQ756" s="462"/>
      <c r="LLR756" s="462"/>
      <c r="LLS756" s="462"/>
      <c r="LLT756" s="462"/>
      <c r="LLU756" s="462"/>
      <c r="LLV756" s="462"/>
      <c r="LLW756" s="462"/>
      <c r="LLX756" s="462"/>
      <c r="LLY756" s="462"/>
      <c r="LLZ756" s="462"/>
      <c r="LMA756" s="462"/>
      <c r="LMB756" s="462"/>
      <c r="LMC756" s="462"/>
      <c r="LMD756" s="462"/>
      <c r="LME756" s="462"/>
      <c r="LMF756" s="462"/>
      <c r="LMG756" s="462"/>
      <c r="LMH756" s="462"/>
      <c r="LMI756" s="462"/>
      <c r="LMJ756" s="462"/>
      <c r="LMK756" s="462"/>
      <c r="LML756" s="462"/>
      <c r="LMM756" s="462"/>
      <c r="LMN756" s="462"/>
      <c r="LMO756" s="462"/>
      <c r="LMP756" s="462"/>
      <c r="LMQ756" s="462"/>
      <c r="LMR756" s="462"/>
      <c r="LMS756" s="462"/>
      <c r="LMT756" s="462"/>
      <c r="LMU756" s="462"/>
      <c r="LMV756" s="462"/>
      <c r="LMW756" s="462"/>
      <c r="LMX756" s="462"/>
      <c r="LMY756" s="462"/>
      <c r="LMZ756" s="462"/>
      <c r="LNA756" s="462"/>
      <c r="LNB756" s="462"/>
      <c r="LNC756" s="462"/>
      <c r="LND756" s="462"/>
      <c r="LNE756" s="462"/>
      <c r="LNF756" s="462"/>
      <c r="LNG756" s="462"/>
      <c r="LNH756" s="462"/>
      <c r="LNI756" s="462"/>
      <c r="LNJ756" s="462"/>
      <c r="LNK756" s="462"/>
      <c r="LNL756" s="462"/>
      <c r="LNM756" s="462"/>
      <c r="LNN756" s="462"/>
      <c r="LNO756" s="462"/>
      <c r="LNP756" s="462"/>
      <c r="LNQ756" s="462"/>
      <c r="LNR756" s="462"/>
      <c r="LNS756" s="462"/>
      <c r="LNT756" s="462"/>
      <c r="LNU756" s="462"/>
      <c r="LNV756" s="462"/>
      <c r="LNW756" s="462"/>
      <c r="LNX756" s="462"/>
      <c r="LNY756" s="462"/>
      <c r="LNZ756" s="462"/>
      <c r="LOA756" s="462"/>
      <c r="LOB756" s="462"/>
      <c r="LOC756" s="462"/>
      <c r="LOD756" s="462"/>
      <c r="LOE756" s="462"/>
      <c r="LOF756" s="462"/>
      <c r="LOG756" s="462"/>
      <c r="LOH756" s="462"/>
      <c r="LOI756" s="462"/>
      <c r="LOJ756" s="462"/>
      <c r="LOK756" s="462"/>
      <c r="LOL756" s="462"/>
      <c r="LOM756" s="462"/>
      <c r="LON756" s="462"/>
      <c r="LOO756" s="462"/>
      <c r="LOP756" s="462"/>
      <c r="LOQ756" s="462"/>
      <c r="LOR756" s="462"/>
      <c r="LOS756" s="462"/>
      <c r="LOT756" s="462"/>
      <c r="LOU756" s="462"/>
      <c r="LOV756" s="462"/>
      <c r="LOW756" s="462"/>
      <c r="LOX756" s="462"/>
      <c r="LOY756" s="462"/>
      <c r="LOZ756" s="462"/>
      <c r="LPA756" s="462"/>
      <c r="LPB756" s="462"/>
      <c r="LPC756" s="462"/>
      <c r="LPD756" s="462"/>
      <c r="LPE756" s="462"/>
      <c r="LPF756" s="462"/>
      <c r="LPG756" s="462"/>
      <c r="LPH756" s="462"/>
      <c r="LPI756" s="462"/>
      <c r="LPJ756" s="462"/>
      <c r="LPK756" s="462"/>
      <c r="LPL756" s="462"/>
      <c r="LPM756" s="462"/>
      <c r="LPN756" s="462"/>
      <c r="LPO756" s="462"/>
      <c r="LPP756" s="462"/>
      <c r="LPQ756" s="462"/>
      <c r="LPR756" s="462"/>
      <c r="LPS756" s="462"/>
      <c r="LPT756" s="462"/>
      <c r="LPU756" s="462"/>
      <c r="LPV756" s="462"/>
      <c r="LPW756" s="462"/>
      <c r="LPX756" s="462"/>
      <c r="LPY756" s="462"/>
      <c r="LPZ756" s="462"/>
      <c r="LQA756" s="462"/>
      <c r="LQB756" s="462"/>
      <c r="LQC756" s="462"/>
      <c r="LQD756" s="462"/>
      <c r="LQE756" s="462"/>
      <c r="LQF756" s="462"/>
      <c r="LQG756" s="462"/>
      <c r="LQH756" s="462"/>
      <c r="LQI756" s="462"/>
      <c r="LQJ756" s="462"/>
      <c r="LQK756" s="462"/>
      <c r="LQL756" s="462"/>
      <c r="LQM756" s="462"/>
      <c r="LQN756" s="462"/>
      <c r="LQO756" s="462"/>
      <c r="LQP756" s="462"/>
      <c r="LQQ756" s="462"/>
      <c r="LQR756" s="462"/>
      <c r="LQS756" s="462"/>
      <c r="LQT756" s="462"/>
      <c r="LQU756" s="462"/>
      <c r="LQV756" s="462"/>
      <c r="LQW756" s="462"/>
      <c r="LQX756" s="462"/>
      <c r="LQY756" s="462"/>
      <c r="LQZ756" s="462"/>
      <c r="LRA756" s="462"/>
      <c r="LRB756" s="462"/>
      <c r="LRC756" s="462"/>
      <c r="LRD756" s="462"/>
      <c r="LRE756" s="462"/>
      <c r="LRF756" s="462"/>
      <c r="LRG756" s="462"/>
      <c r="LRH756" s="462"/>
      <c r="LRI756" s="462"/>
      <c r="LRJ756" s="462"/>
      <c r="LRK756" s="462"/>
      <c r="LRL756" s="462"/>
      <c r="LRM756" s="462"/>
      <c r="LRN756" s="462"/>
      <c r="LRO756" s="462"/>
      <c r="LRP756" s="462"/>
      <c r="LRQ756" s="462"/>
      <c r="LRR756" s="462"/>
      <c r="LRS756" s="462"/>
      <c r="LRT756" s="462"/>
      <c r="LRU756" s="462"/>
      <c r="LRV756" s="462"/>
      <c r="LRW756" s="462"/>
      <c r="LRX756" s="462"/>
      <c r="LRY756" s="462"/>
      <c r="LRZ756" s="462"/>
      <c r="LSA756" s="462"/>
      <c r="LSB756" s="462"/>
      <c r="LSC756" s="462"/>
      <c r="LSD756" s="462"/>
      <c r="LSE756" s="462"/>
      <c r="LSF756" s="462"/>
      <c r="LSG756" s="462"/>
      <c r="LSH756" s="462"/>
      <c r="LSI756" s="462"/>
      <c r="LSJ756" s="462"/>
      <c r="LSK756" s="462"/>
      <c r="LSL756" s="462"/>
      <c r="LSM756" s="462"/>
      <c r="LSN756" s="462"/>
      <c r="LSO756" s="462"/>
      <c r="LSP756" s="462"/>
      <c r="LSQ756" s="462"/>
      <c r="LSR756" s="462"/>
      <c r="LSS756" s="462"/>
      <c r="LST756" s="462"/>
      <c r="LSU756" s="462"/>
      <c r="LSV756" s="462"/>
      <c r="LSW756" s="462"/>
      <c r="LSX756" s="462"/>
      <c r="LSY756" s="462"/>
      <c r="LSZ756" s="462"/>
      <c r="LTA756" s="462"/>
      <c r="LTB756" s="462"/>
      <c r="LTC756" s="462"/>
      <c r="LTD756" s="462"/>
      <c r="LTE756" s="462"/>
      <c r="LTF756" s="462"/>
      <c r="LTG756" s="462"/>
      <c r="LTH756" s="462"/>
      <c r="LTI756" s="462"/>
      <c r="LTJ756" s="462"/>
      <c r="LTK756" s="462"/>
      <c r="LTL756" s="462"/>
      <c r="LTM756" s="462"/>
      <c r="LTN756" s="462"/>
      <c r="LTO756" s="462"/>
      <c r="LTP756" s="462"/>
      <c r="LTQ756" s="462"/>
      <c r="LTR756" s="462"/>
      <c r="LTS756" s="462"/>
      <c r="LTT756" s="462"/>
      <c r="LTU756" s="462"/>
      <c r="LTV756" s="462"/>
      <c r="LTW756" s="462"/>
      <c r="LTX756" s="462"/>
      <c r="LTY756" s="462"/>
      <c r="LTZ756" s="462"/>
      <c r="LUA756" s="462"/>
      <c r="LUB756" s="462"/>
      <c r="LUC756" s="462"/>
      <c r="LUD756" s="462"/>
      <c r="LUE756" s="462"/>
      <c r="LUF756" s="462"/>
      <c r="LUG756" s="462"/>
      <c r="LUH756" s="462"/>
      <c r="LUI756" s="462"/>
      <c r="LUJ756" s="462"/>
      <c r="LUK756" s="462"/>
      <c r="LUL756" s="462"/>
      <c r="LUM756" s="462"/>
      <c r="LUN756" s="462"/>
      <c r="LUO756" s="462"/>
      <c r="LUP756" s="462"/>
      <c r="LUQ756" s="462"/>
      <c r="LUR756" s="462"/>
      <c r="LUS756" s="462"/>
      <c r="LUT756" s="462"/>
      <c r="LUU756" s="462"/>
      <c r="LUV756" s="462"/>
      <c r="LUW756" s="462"/>
      <c r="LUX756" s="462"/>
      <c r="LUY756" s="462"/>
      <c r="LUZ756" s="462"/>
      <c r="LVA756" s="462"/>
      <c r="LVB756" s="462"/>
      <c r="LVC756" s="462"/>
      <c r="LVD756" s="462"/>
      <c r="LVE756" s="462"/>
      <c r="LVF756" s="462"/>
      <c r="LVG756" s="462"/>
      <c r="LVH756" s="462"/>
      <c r="LVI756" s="462"/>
      <c r="LVJ756" s="462"/>
      <c r="LVK756" s="462"/>
      <c r="LVL756" s="462"/>
      <c r="LVM756" s="462"/>
      <c r="LVN756" s="462"/>
      <c r="LVO756" s="462"/>
      <c r="LVP756" s="462"/>
      <c r="LVQ756" s="462"/>
      <c r="LVR756" s="462"/>
      <c r="LVS756" s="462"/>
      <c r="LVT756" s="462"/>
      <c r="LVU756" s="462"/>
      <c r="LVV756" s="462"/>
      <c r="LVW756" s="462"/>
      <c r="LVX756" s="462"/>
      <c r="LVY756" s="462"/>
      <c r="LVZ756" s="462"/>
      <c r="LWA756" s="462"/>
      <c r="LWB756" s="462"/>
      <c r="LWC756" s="462"/>
      <c r="LWD756" s="462"/>
      <c r="LWE756" s="462"/>
      <c r="LWF756" s="462"/>
      <c r="LWG756" s="462"/>
      <c r="LWH756" s="462"/>
      <c r="LWI756" s="462"/>
      <c r="LWJ756" s="462"/>
      <c r="LWK756" s="462"/>
      <c r="LWL756" s="462"/>
      <c r="LWM756" s="462"/>
      <c r="LWN756" s="462"/>
      <c r="LWO756" s="462"/>
      <c r="LWP756" s="462"/>
      <c r="LWQ756" s="462"/>
      <c r="LWR756" s="462"/>
      <c r="LWS756" s="462"/>
      <c r="LWT756" s="462"/>
      <c r="LWU756" s="462"/>
      <c r="LWV756" s="462"/>
      <c r="LWW756" s="462"/>
      <c r="LWX756" s="462"/>
      <c r="LWY756" s="462"/>
      <c r="LWZ756" s="462"/>
      <c r="LXA756" s="462"/>
      <c r="LXB756" s="462"/>
      <c r="LXC756" s="462"/>
      <c r="LXD756" s="462"/>
      <c r="LXE756" s="462"/>
      <c r="LXF756" s="462"/>
      <c r="LXG756" s="462"/>
      <c r="LXH756" s="462"/>
      <c r="LXI756" s="462"/>
      <c r="LXJ756" s="462"/>
      <c r="LXK756" s="462"/>
      <c r="LXL756" s="462"/>
      <c r="LXM756" s="462"/>
      <c r="LXN756" s="462"/>
      <c r="LXO756" s="462"/>
      <c r="LXP756" s="462"/>
      <c r="LXQ756" s="462"/>
      <c r="LXR756" s="462"/>
      <c r="LXS756" s="462"/>
      <c r="LXT756" s="462"/>
      <c r="LXU756" s="462"/>
      <c r="LXV756" s="462"/>
      <c r="LXW756" s="462"/>
      <c r="LXX756" s="462"/>
      <c r="LXY756" s="462"/>
      <c r="LXZ756" s="462"/>
      <c r="LYA756" s="462"/>
      <c r="LYB756" s="462"/>
      <c r="LYC756" s="462"/>
      <c r="LYD756" s="462"/>
      <c r="LYE756" s="462"/>
      <c r="LYF756" s="462"/>
      <c r="LYG756" s="462"/>
      <c r="LYH756" s="462"/>
      <c r="LYI756" s="462"/>
      <c r="LYJ756" s="462"/>
      <c r="LYK756" s="462"/>
      <c r="LYL756" s="462"/>
      <c r="LYM756" s="462"/>
      <c r="LYN756" s="462"/>
      <c r="LYO756" s="462"/>
      <c r="LYP756" s="462"/>
      <c r="LYQ756" s="462"/>
      <c r="LYR756" s="462"/>
      <c r="LYS756" s="462"/>
      <c r="LYT756" s="462"/>
      <c r="LYU756" s="462"/>
      <c r="LYV756" s="462"/>
      <c r="LYW756" s="462"/>
      <c r="LYX756" s="462"/>
      <c r="LYY756" s="462"/>
      <c r="LYZ756" s="462"/>
      <c r="LZA756" s="462"/>
      <c r="LZB756" s="462"/>
      <c r="LZC756" s="462"/>
      <c r="LZD756" s="462"/>
      <c r="LZE756" s="462"/>
      <c r="LZF756" s="462"/>
      <c r="LZG756" s="462"/>
      <c r="LZH756" s="462"/>
      <c r="LZI756" s="462"/>
      <c r="LZJ756" s="462"/>
      <c r="LZK756" s="462"/>
      <c r="LZL756" s="462"/>
      <c r="LZM756" s="462"/>
      <c r="LZN756" s="462"/>
      <c r="LZO756" s="462"/>
      <c r="LZP756" s="462"/>
      <c r="LZQ756" s="462"/>
      <c r="LZR756" s="462"/>
      <c r="LZS756" s="462"/>
      <c r="LZT756" s="462"/>
      <c r="LZU756" s="462"/>
      <c r="LZV756" s="462"/>
      <c r="LZW756" s="462"/>
      <c r="LZX756" s="462"/>
      <c r="LZY756" s="462"/>
      <c r="LZZ756" s="462"/>
      <c r="MAA756" s="462"/>
      <c r="MAB756" s="462"/>
      <c r="MAC756" s="462"/>
      <c r="MAD756" s="462"/>
      <c r="MAE756" s="462"/>
      <c r="MAF756" s="462"/>
      <c r="MAG756" s="462"/>
      <c r="MAH756" s="462"/>
      <c r="MAI756" s="462"/>
      <c r="MAJ756" s="462"/>
      <c r="MAK756" s="462"/>
      <c r="MAL756" s="462"/>
      <c r="MAM756" s="462"/>
      <c r="MAN756" s="462"/>
      <c r="MAO756" s="462"/>
      <c r="MAP756" s="462"/>
      <c r="MAQ756" s="462"/>
      <c r="MAR756" s="462"/>
      <c r="MAS756" s="462"/>
      <c r="MAT756" s="462"/>
      <c r="MAU756" s="462"/>
      <c r="MAV756" s="462"/>
      <c r="MAW756" s="462"/>
      <c r="MAX756" s="462"/>
      <c r="MAY756" s="462"/>
      <c r="MAZ756" s="462"/>
      <c r="MBA756" s="462"/>
      <c r="MBB756" s="462"/>
      <c r="MBC756" s="462"/>
      <c r="MBD756" s="462"/>
      <c r="MBE756" s="462"/>
      <c r="MBF756" s="462"/>
      <c r="MBG756" s="462"/>
      <c r="MBH756" s="462"/>
      <c r="MBI756" s="462"/>
      <c r="MBJ756" s="462"/>
      <c r="MBK756" s="462"/>
      <c r="MBL756" s="462"/>
      <c r="MBM756" s="462"/>
      <c r="MBN756" s="462"/>
      <c r="MBO756" s="462"/>
      <c r="MBP756" s="462"/>
      <c r="MBQ756" s="462"/>
      <c r="MBR756" s="462"/>
      <c r="MBS756" s="462"/>
      <c r="MBT756" s="462"/>
      <c r="MBU756" s="462"/>
      <c r="MBV756" s="462"/>
      <c r="MBW756" s="462"/>
      <c r="MBX756" s="462"/>
      <c r="MBY756" s="462"/>
      <c r="MBZ756" s="462"/>
      <c r="MCA756" s="462"/>
      <c r="MCB756" s="462"/>
      <c r="MCC756" s="462"/>
      <c r="MCD756" s="462"/>
      <c r="MCE756" s="462"/>
      <c r="MCF756" s="462"/>
      <c r="MCG756" s="462"/>
      <c r="MCH756" s="462"/>
      <c r="MCI756" s="462"/>
      <c r="MCJ756" s="462"/>
      <c r="MCK756" s="462"/>
      <c r="MCL756" s="462"/>
      <c r="MCM756" s="462"/>
      <c r="MCN756" s="462"/>
      <c r="MCO756" s="462"/>
      <c r="MCP756" s="462"/>
      <c r="MCQ756" s="462"/>
      <c r="MCR756" s="462"/>
      <c r="MCS756" s="462"/>
      <c r="MCT756" s="462"/>
      <c r="MCU756" s="462"/>
      <c r="MCV756" s="462"/>
      <c r="MCW756" s="462"/>
      <c r="MCX756" s="462"/>
      <c r="MCY756" s="462"/>
      <c r="MCZ756" s="462"/>
      <c r="MDA756" s="462"/>
      <c r="MDB756" s="462"/>
      <c r="MDC756" s="462"/>
      <c r="MDD756" s="462"/>
      <c r="MDE756" s="462"/>
      <c r="MDF756" s="462"/>
      <c r="MDG756" s="462"/>
      <c r="MDH756" s="462"/>
      <c r="MDI756" s="462"/>
      <c r="MDJ756" s="462"/>
      <c r="MDK756" s="462"/>
      <c r="MDL756" s="462"/>
      <c r="MDM756" s="462"/>
      <c r="MDN756" s="462"/>
      <c r="MDO756" s="462"/>
      <c r="MDP756" s="462"/>
      <c r="MDQ756" s="462"/>
      <c r="MDR756" s="462"/>
      <c r="MDS756" s="462"/>
      <c r="MDT756" s="462"/>
      <c r="MDU756" s="462"/>
      <c r="MDV756" s="462"/>
      <c r="MDW756" s="462"/>
      <c r="MDX756" s="462"/>
      <c r="MDY756" s="462"/>
      <c r="MDZ756" s="462"/>
      <c r="MEA756" s="462"/>
      <c r="MEB756" s="462"/>
      <c r="MEC756" s="462"/>
      <c r="MED756" s="462"/>
      <c r="MEE756" s="462"/>
      <c r="MEF756" s="462"/>
      <c r="MEG756" s="462"/>
      <c r="MEH756" s="462"/>
      <c r="MEI756" s="462"/>
      <c r="MEJ756" s="462"/>
      <c r="MEK756" s="462"/>
      <c r="MEL756" s="462"/>
      <c r="MEM756" s="462"/>
      <c r="MEN756" s="462"/>
      <c r="MEO756" s="462"/>
      <c r="MEP756" s="462"/>
      <c r="MEQ756" s="462"/>
      <c r="MER756" s="462"/>
      <c r="MES756" s="462"/>
      <c r="MET756" s="462"/>
      <c r="MEU756" s="462"/>
      <c r="MEV756" s="462"/>
      <c r="MEW756" s="462"/>
      <c r="MEX756" s="462"/>
      <c r="MEY756" s="462"/>
      <c r="MEZ756" s="462"/>
      <c r="MFA756" s="462"/>
      <c r="MFB756" s="462"/>
      <c r="MFC756" s="462"/>
      <c r="MFD756" s="462"/>
      <c r="MFE756" s="462"/>
      <c r="MFF756" s="462"/>
      <c r="MFG756" s="462"/>
      <c r="MFH756" s="462"/>
      <c r="MFI756" s="462"/>
      <c r="MFJ756" s="462"/>
      <c r="MFK756" s="462"/>
      <c r="MFL756" s="462"/>
      <c r="MFM756" s="462"/>
      <c r="MFN756" s="462"/>
      <c r="MFO756" s="462"/>
      <c r="MFP756" s="462"/>
      <c r="MFQ756" s="462"/>
      <c r="MFR756" s="462"/>
      <c r="MFS756" s="462"/>
      <c r="MFT756" s="462"/>
      <c r="MFU756" s="462"/>
      <c r="MFV756" s="462"/>
      <c r="MFW756" s="462"/>
      <c r="MFX756" s="462"/>
      <c r="MFY756" s="462"/>
      <c r="MFZ756" s="462"/>
      <c r="MGA756" s="462"/>
      <c r="MGB756" s="462"/>
      <c r="MGC756" s="462"/>
      <c r="MGD756" s="462"/>
      <c r="MGE756" s="462"/>
      <c r="MGF756" s="462"/>
      <c r="MGG756" s="462"/>
      <c r="MGH756" s="462"/>
      <c r="MGI756" s="462"/>
      <c r="MGJ756" s="462"/>
      <c r="MGK756" s="462"/>
      <c r="MGL756" s="462"/>
      <c r="MGM756" s="462"/>
      <c r="MGN756" s="462"/>
      <c r="MGO756" s="462"/>
      <c r="MGP756" s="462"/>
      <c r="MGQ756" s="462"/>
      <c r="MGR756" s="462"/>
      <c r="MGS756" s="462"/>
      <c r="MGT756" s="462"/>
      <c r="MGU756" s="462"/>
      <c r="MGV756" s="462"/>
      <c r="MGW756" s="462"/>
      <c r="MGX756" s="462"/>
      <c r="MGY756" s="462"/>
      <c r="MGZ756" s="462"/>
      <c r="MHA756" s="462"/>
      <c r="MHB756" s="462"/>
      <c r="MHC756" s="462"/>
      <c r="MHD756" s="462"/>
      <c r="MHE756" s="462"/>
      <c r="MHF756" s="462"/>
      <c r="MHG756" s="462"/>
      <c r="MHH756" s="462"/>
      <c r="MHI756" s="462"/>
      <c r="MHJ756" s="462"/>
      <c r="MHK756" s="462"/>
      <c r="MHL756" s="462"/>
      <c r="MHM756" s="462"/>
      <c r="MHN756" s="462"/>
      <c r="MHO756" s="462"/>
      <c r="MHP756" s="462"/>
      <c r="MHQ756" s="462"/>
      <c r="MHR756" s="462"/>
      <c r="MHS756" s="462"/>
      <c r="MHT756" s="462"/>
      <c r="MHU756" s="462"/>
      <c r="MHV756" s="462"/>
      <c r="MHW756" s="462"/>
      <c r="MHX756" s="462"/>
      <c r="MHY756" s="462"/>
      <c r="MHZ756" s="462"/>
      <c r="MIA756" s="462"/>
      <c r="MIB756" s="462"/>
      <c r="MIC756" s="462"/>
      <c r="MID756" s="462"/>
      <c r="MIE756" s="462"/>
      <c r="MIF756" s="462"/>
      <c r="MIG756" s="462"/>
      <c r="MIH756" s="462"/>
      <c r="MII756" s="462"/>
      <c r="MIJ756" s="462"/>
      <c r="MIK756" s="462"/>
      <c r="MIL756" s="462"/>
      <c r="MIM756" s="462"/>
      <c r="MIN756" s="462"/>
      <c r="MIO756" s="462"/>
      <c r="MIP756" s="462"/>
      <c r="MIQ756" s="462"/>
      <c r="MIR756" s="462"/>
      <c r="MIS756" s="462"/>
      <c r="MIT756" s="462"/>
      <c r="MIU756" s="462"/>
      <c r="MIV756" s="462"/>
      <c r="MIW756" s="462"/>
      <c r="MIX756" s="462"/>
      <c r="MIY756" s="462"/>
      <c r="MIZ756" s="462"/>
      <c r="MJA756" s="462"/>
      <c r="MJB756" s="462"/>
      <c r="MJC756" s="462"/>
      <c r="MJD756" s="462"/>
      <c r="MJE756" s="462"/>
      <c r="MJF756" s="462"/>
      <c r="MJG756" s="462"/>
      <c r="MJH756" s="462"/>
      <c r="MJI756" s="462"/>
      <c r="MJJ756" s="462"/>
      <c r="MJK756" s="462"/>
      <c r="MJL756" s="462"/>
      <c r="MJM756" s="462"/>
      <c r="MJN756" s="462"/>
      <c r="MJO756" s="462"/>
      <c r="MJP756" s="462"/>
      <c r="MJQ756" s="462"/>
      <c r="MJR756" s="462"/>
      <c r="MJS756" s="462"/>
      <c r="MJT756" s="462"/>
      <c r="MJU756" s="462"/>
      <c r="MJV756" s="462"/>
      <c r="MJW756" s="462"/>
      <c r="MJX756" s="462"/>
      <c r="MJY756" s="462"/>
      <c r="MJZ756" s="462"/>
      <c r="MKA756" s="462"/>
      <c r="MKB756" s="462"/>
      <c r="MKC756" s="462"/>
      <c r="MKD756" s="462"/>
      <c r="MKE756" s="462"/>
      <c r="MKF756" s="462"/>
      <c r="MKG756" s="462"/>
      <c r="MKH756" s="462"/>
      <c r="MKI756" s="462"/>
      <c r="MKJ756" s="462"/>
      <c r="MKK756" s="462"/>
      <c r="MKL756" s="462"/>
      <c r="MKM756" s="462"/>
      <c r="MKN756" s="462"/>
      <c r="MKO756" s="462"/>
      <c r="MKP756" s="462"/>
      <c r="MKQ756" s="462"/>
      <c r="MKR756" s="462"/>
      <c r="MKS756" s="462"/>
      <c r="MKT756" s="462"/>
      <c r="MKU756" s="462"/>
      <c r="MKV756" s="462"/>
      <c r="MKW756" s="462"/>
      <c r="MKX756" s="462"/>
      <c r="MKY756" s="462"/>
      <c r="MKZ756" s="462"/>
      <c r="MLA756" s="462"/>
      <c r="MLB756" s="462"/>
      <c r="MLC756" s="462"/>
      <c r="MLD756" s="462"/>
      <c r="MLE756" s="462"/>
      <c r="MLF756" s="462"/>
      <c r="MLG756" s="462"/>
      <c r="MLH756" s="462"/>
      <c r="MLI756" s="462"/>
      <c r="MLJ756" s="462"/>
      <c r="MLK756" s="462"/>
      <c r="MLL756" s="462"/>
      <c r="MLM756" s="462"/>
      <c r="MLN756" s="462"/>
      <c r="MLO756" s="462"/>
      <c r="MLP756" s="462"/>
      <c r="MLQ756" s="462"/>
      <c r="MLR756" s="462"/>
      <c r="MLS756" s="462"/>
      <c r="MLT756" s="462"/>
      <c r="MLU756" s="462"/>
      <c r="MLV756" s="462"/>
      <c r="MLW756" s="462"/>
      <c r="MLX756" s="462"/>
      <c r="MLY756" s="462"/>
      <c r="MLZ756" s="462"/>
      <c r="MMA756" s="462"/>
      <c r="MMB756" s="462"/>
      <c r="MMC756" s="462"/>
      <c r="MMD756" s="462"/>
      <c r="MME756" s="462"/>
      <c r="MMF756" s="462"/>
      <c r="MMG756" s="462"/>
      <c r="MMH756" s="462"/>
      <c r="MMI756" s="462"/>
      <c r="MMJ756" s="462"/>
      <c r="MMK756" s="462"/>
      <c r="MML756" s="462"/>
      <c r="MMM756" s="462"/>
      <c r="MMN756" s="462"/>
      <c r="MMO756" s="462"/>
      <c r="MMP756" s="462"/>
      <c r="MMQ756" s="462"/>
      <c r="MMR756" s="462"/>
      <c r="MMS756" s="462"/>
      <c r="MMT756" s="462"/>
      <c r="MMU756" s="462"/>
      <c r="MMV756" s="462"/>
      <c r="MMW756" s="462"/>
      <c r="MMX756" s="462"/>
      <c r="MMY756" s="462"/>
      <c r="MMZ756" s="462"/>
      <c r="MNA756" s="462"/>
      <c r="MNB756" s="462"/>
      <c r="MNC756" s="462"/>
      <c r="MND756" s="462"/>
      <c r="MNE756" s="462"/>
      <c r="MNF756" s="462"/>
      <c r="MNG756" s="462"/>
      <c r="MNH756" s="462"/>
      <c r="MNI756" s="462"/>
      <c r="MNJ756" s="462"/>
      <c r="MNK756" s="462"/>
      <c r="MNL756" s="462"/>
      <c r="MNM756" s="462"/>
      <c r="MNN756" s="462"/>
      <c r="MNO756" s="462"/>
      <c r="MNP756" s="462"/>
      <c r="MNQ756" s="462"/>
      <c r="MNR756" s="462"/>
      <c r="MNS756" s="462"/>
      <c r="MNT756" s="462"/>
      <c r="MNU756" s="462"/>
      <c r="MNV756" s="462"/>
      <c r="MNW756" s="462"/>
      <c r="MNX756" s="462"/>
      <c r="MNY756" s="462"/>
      <c r="MNZ756" s="462"/>
      <c r="MOA756" s="462"/>
      <c r="MOB756" s="462"/>
      <c r="MOC756" s="462"/>
      <c r="MOD756" s="462"/>
      <c r="MOE756" s="462"/>
      <c r="MOF756" s="462"/>
      <c r="MOG756" s="462"/>
      <c r="MOH756" s="462"/>
      <c r="MOI756" s="462"/>
      <c r="MOJ756" s="462"/>
      <c r="MOK756" s="462"/>
      <c r="MOL756" s="462"/>
      <c r="MOM756" s="462"/>
      <c r="MON756" s="462"/>
      <c r="MOO756" s="462"/>
      <c r="MOP756" s="462"/>
      <c r="MOQ756" s="462"/>
      <c r="MOR756" s="462"/>
      <c r="MOS756" s="462"/>
      <c r="MOT756" s="462"/>
      <c r="MOU756" s="462"/>
      <c r="MOV756" s="462"/>
      <c r="MOW756" s="462"/>
      <c r="MOX756" s="462"/>
      <c r="MOY756" s="462"/>
      <c r="MOZ756" s="462"/>
      <c r="MPA756" s="462"/>
      <c r="MPB756" s="462"/>
      <c r="MPC756" s="462"/>
      <c r="MPD756" s="462"/>
      <c r="MPE756" s="462"/>
      <c r="MPF756" s="462"/>
      <c r="MPG756" s="462"/>
      <c r="MPH756" s="462"/>
      <c r="MPI756" s="462"/>
      <c r="MPJ756" s="462"/>
      <c r="MPK756" s="462"/>
      <c r="MPL756" s="462"/>
      <c r="MPM756" s="462"/>
      <c r="MPN756" s="462"/>
      <c r="MPO756" s="462"/>
      <c r="MPP756" s="462"/>
      <c r="MPQ756" s="462"/>
      <c r="MPR756" s="462"/>
      <c r="MPS756" s="462"/>
      <c r="MPT756" s="462"/>
      <c r="MPU756" s="462"/>
      <c r="MPV756" s="462"/>
      <c r="MPW756" s="462"/>
      <c r="MPX756" s="462"/>
      <c r="MPY756" s="462"/>
      <c r="MPZ756" s="462"/>
      <c r="MQA756" s="462"/>
      <c r="MQB756" s="462"/>
      <c r="MQC756" s="462"/>
      <c r="MQD756" s="462"/>
      <c r="MQE756" s="462"/>
      <c r="MQF756" s="462"/>
      <c r="MQG756" s="462"/>
      <c r="MQH756" s="462"/>
      <c r="MQI756" s="462"/>
      <c r="MQJ756" s="462"/>
      <c r="MQK756" s="462"/>
      <c r="MQL756" s="462"/>
      <c r="MQM756" s="462"/>
      <c r="MQN756" s="462"/>
      <c r="MQO756" s="462"/>
      <c r="MQP756" s="462"/>
      <c r="MQQ756" s="462"/>
      <c r="MQR756" s="462"/>
      <c r="MQS756" s="462"/>
      <c r="MQT756" s="462"/>
      <c r="MQU756" s="462"/>
      <c r="MQV756" s="462"/>
      <c r="MQW756" s="462"/>
      <c r="MQX756" s="462"/>
      <c r="MQY756" s="462"/>
      <c r="MQZ756" s="462"/>
      <c r="MRA756" s="462"/>
      <c r="MRB756" s="462"/>
      <c r="MRC756" s="462"/>
      <c r="MRD756" s="462"/>
      <c r="MRE756" s="462"/>
      <c r="MRF756" s="462"/>
      <c r="MRG756" s="462"/>
      <c r="MRH756" s="462"/>
      <c r="MRI756" s="462"/>
      <c r="MRJ756" s="462"/>
      <c r="MRK756" s="462"/>
      <c r="MRL756" s="462"/>
      <c r="MRM756" s="462"/>
      <c r="MRN756" s="462"/>
      <c r="MRO756" s="462"/>
      <c r="MRP756" s="462"/>
      <c r="MRQ756" s="462"/>
      <c r="MRR756" s="462"/>
      <c r="MRS756" s="462"/>
      <c r="MRT756" s="462"/>
      <c r="MRU756" s="462"/>
      <c r="MRV756" s="462"/>
      <c r="MRW756" s="462"/>
      <c r="MRX756" s="462"/>
      <c r="MRY756" s="462"/>
      <c r="MRZ756" s="462"/>
      <c r="MSA756" s="462"/>
      <c r="MSB756" s="462"/>
      <c r="MSC756" s="462"/>
      <c r="MSD756" s="462"/>
      <c r="MSE756" s="462"/>
      <c r="MSF756" s="462"/>
      <c r="MSG756" s="462"/>
      <c r="MSH756" s="462"/>
      <c r="MSI756" s="462"/>
      <c r="MSJ756" s="462"/>
      <c r="MSK756" s="462"/>
      <c r="MSL756" s="462"/>
      <c r="MSM756" s="462"/>
      <c r="MSN756" s="462"/>
      <c r="MSO756" s="462"/>
      <c r="MSP756" s="462"/>
      <c r="MSQ756" s="462"/>
      <c r="MSR756" s="462"/>
      <c r="MSS756" s="462"/>
      <c r="MST756" s="462"/>
      <c r="MSU756" s="462"/>
      <c r="MSV756" s="462"/>
      <c r="MSW756" s="462"/>
      <c r="MSX756" s="462"/>
      <c r="MSY756" s="462"/>
      <c r="MSZ756" s="462"/>
      <c r="MTA756" s="462"/>
      <c r="MTB756" s="462"/>
      <c r="MTC756" s="462"/>
      <c r="MTD756" s="462"/>
      <c r="MTE756" s="462"/>
      <c r="MTF756" s="462"/>
      <c r="MTG756" s="462"/>
      <c r="MTH756" s="462"/>
      <c r="MTI756" s="462"/>
      <c r="MTJ756" s="462"/>
      <c r="MTK756" s="462"/>
      <c r="MTL756" s="462"/>
      <c r="MTM756" s="462"/>
      <c r="MTN756" s="462"/>
      <c r="MTO756" s="462"/>
      <c r="MTP756" s="462"/>
      <c r="MTQ756" s="462"/>
      <c r="MTR756" s="462"/>
      <c r="MTS756" s="462"/>
      <c r="MTT756" s="462"/>
      <c r="MTU756" s="462"/>
      <c r="MTV756" s="462"/>
      <c r="MTW756" s="462"/>
      <c r="MTX756" s="462"/>
      <c r="MTY756" s="462"/>
      <c r="MTZ756" s="462"/>
      <c r="MUA756" s="462"/>
      <c r="MUB756" s="462"/>
      <c r="MUC756" s="462"/>
      <c r="MUD756" s="462"/>
      <c r="MUE756" s="462"/>
      <c r="MUF756" s="462"/>
      <c r="MUG756" s="462"/>
      <c r="MUH756" s="462"/>
      <c r="MUI756" s="462"/>
      <c r="MUJ756" s="462"/>
      <c r="MUK756" s="462"/>
      <c r="MUL756" s="462"/>
      <c r="MUM756" s="462"/>
      <c r="MUN756" s="462"/>
      <c r="MUO756" s="462"/>
      <c r="MUP756" s="462"/>
      <c r="MUQ756" s="462"/>
      <c r="MUR756" s="462"/>
      <c r="MUS756" s="462"/>
      <c r="MUT756" s="462"/>
      <c r="MUU756" s="462"/>
      <c r="MUV756" s="462"/>
      <c r="MUW756" s="462"/>
      <c r="MUX756" s="462"/>
      <c r="MUY756" s="462"/>
      <c r="MUZ756" s="462"/>
      <c r="MVA756" s="462"/>
      <c r="MVB756" s="462"/>
      <c r="MVC756" s="462"/>
      <c r="MVD756" s="462"/>
      <c r="MVE756" s="462"/>
      <c r="MVF756" s="462"/>
      <c r="MVG756" s="462"/>
      <c r="MVH756" s="462"/>
      <c r="MVI756" s="462"/>
      <c r="MVJ756" s="462"/>
      <c r="MVK756" s="462"/>
      <c r="MVL756" s="462"/>
      <c r="MVM756" s="462"/>
      <c r="MVN756" s="462"/>
      <c r="MVO756" s="462"/>
      <c r="MVP756" s="462"/>
      <c r="MVQ756" s="462"/>
      <c r="MVR756" s="462"/>
      <c r="MVS756" s="462"/>
      <c r="MVT756" s="462"/>
      <c r="MVU756" s="462"/>
      <c r="MVV756" s="462"/>
      <c r="MVW756" s="462"/>
      <c r="MVX756" s="462"/>
      <c r="MVY756" s="462"/>
      <c r="MVZ756" s="462"/>
      <c r="MWA756" s="462"/>
      <c r="MWB756" s="462"/>
      <c r="MWC756" s="462"/>
      <c r="MWD756" s="462"/>
      <c r="MWE756" s="462"/>
      <c r="MWF756" s="462"/>
      <c r="MWG756" s="462"/>
      <c r="MWH756" s="462"/>
      <c r="MWI756" s="462"/>
      <c r="MWJ756" s="462"/>
      <c r="MWK756" s="462"/>
      <c r="MWL756" s="462"/>
      <c r="MWM756" s="462"/>
      <c r="MWN756" s="462"/>
      <c r="MWO756" s="462"/>
      <c r="MWP756" s="462"/>
      <c r="MWQ756" s="462"/>
      <c r="MWR756" s="462"/>
      <c r="MWS756" s="462"/>
      <c r="MWT756" s="462"/>
      <c r="MWU756" s="462"/>
      <c r="MWV756" s="462"/>
      <c r="MWW756" s="462"/>
      <c r="MWX756" s="462"/>
      <c r="MWY756" s="462"/>
      <c r="MWZ756" s="462"/>
      <c r="MXA756" s="462"/>
      <c r="MXB756" s="462"/>
      <c r="MXC756" s="462"/>
      <c r="MXD756" s="462"/>
      <c r="MXE756" s="462"/>
      <c r="MXF756" s="462"/>
      <c r="MXG756" s="462"/>
      <c r="MXH756" s="462"/>
      <c r="MXI756" s="462"/>
      <c r="MXJ756" s="462"/>
      <c r="MXK756" s="462"/>
      <c r="MXL756" s="462"/>
      <c r="MXM756" s="462"/>
      <c r="MXN756" s="462"/>
      <c r="MXO756" s="462"/>
      <c r="MXP756" s="462"/>
      <c r="MXQ756" s="462"/>
      <c r="MXR756" s="462"/>
      <c r="MXS756" s="462"/>
      <c r="MXT756" s="462"/>
      <c r="MXU756" s="462"/>
      <c r="MXV756" s="462"/>
      <c r="MXW756" s="462"/>
      <c r="MXX756" s="462"/>
      <c r="MXY756" s="462"/>
      <c r="MXZ756" s="462"/>
      <c r="MYA756" s="462"/>
      <c r="MYB756" s="462"/>
      <c r="MYC756" s="462"/>
      <c r="MYD756" s="462"/>
      <c r="MYE756" s="462"/>
      <c r="MYF756" s="462"/>
      <c r="MYG756" s="462"/>
      <c r="MYH756" s="462"/>
      <c r="MYI756" s="462"/>
      <c r="MYJ756" s="462"/>
      <c r="MYK756" s="462"/>
      <c r="MYL756" s="462"/>
      <c r="MYM756" s="462"/>
      <c r="MYN756" s="462"/>
      <c r="MYO756" s="462"/>
      <c r="MYP756" s="462"/>
      <c r="MYQ756" s="462"/>
      <c r="MYR756" s="462"/>
      <c r="MYS756" s="462"/>
      <c r="MYT756" s="462"/>
      <c r="MYU756" s="462"/>
      <c r="MYV756" s="462"/>
      <c r="MYW756" s="462"/>
      <c r="MYX756" s="462"/>
      <c r="MYY756" s="462"/>
      <c r="MYZ756" s="462"/>
      <c r="MZA756" s="462"/>
      <c r="MZB756" s="462"/>
      <c r="MZC756" s="462"/>
      <c r="MZD756" s="462"/>
      <c r="MZE756" s="462"/>
      <c r="MZF756" s="462"/>
      <c r="MZG756" s="462"/>
      <c r="MZH756" s="462"/>
      <c r="MZI756" s="462"/>
      <c r="MZJ756" s="462"/>
      <c r="MZK756" s="462"/>
      <c r="MZL756" s="462"/>
      <c r="MZM756" s="462"/>
      <c r="MZN756" s="462"/>
      <c r="MZO756" s="462"/>
      <c r="MZP756" s="462"/>
      <c r="MZQ756" s="462"/>
      <c r="MZR756" s="462"/>
      <c r="MZS756" s="462"/>
      <c r="MZT756" s="462"/>
      <c r="MZU756" s="462"/>
      <c r="MZV756" s="462"/>
      <c r="MZW756" s="462"/>
      <c r="MZX756" s="462"/>
      <c r="MZY756" s="462"/>
      <c r="MZZ756" s="462"/>
      <c r="NAA756" s="462"/>
      <c r="NAB756" s="462"/>
      <c r="NAC756" s="462"/>
      <c r="NAD756" s="462"/>
      <c r="NAE756" s="462"/>
      <c r="NAF756" s="462"/>
      <c r="NAG756" s="462"/>
      <c r="NAH756" s="462"/>
      <c r="NAI756" s="462"/>
      <c r="NAJ756" s="462"/>
      <c r="NAK756" s="462"/>
      <c r="NAL756" s="462"/>
      <c r="NAM756" s="462"/>
      <c r="NAN756" s="462"/>
      <c r="NAO756" s="462"/>
      <c r="NAP756" s="462"/>
      <c r="NAQ756" s="462"/>
      <c r="NAR756" s="462"/>
      <c r="NAS756" s="462"/>
      <c r="NAT756" s="462"/>
      <c r="NAU756" s="462"/>
      <c r="NAV756" s="462"/>
      <c r="NAW756" s="462"/>
      <c r="NAX756" s="462"/>
      <c r="NAY756" s="462"/>
      <c r="NAZ756" s="462"/>
      <c r="NBA756" s="462"/>
      <c r="NBB756" s="462"/>
      <c r="NBC756" s="462"/>
      <c r="NBD756" s="462"/>
      <c r="NBE756" s="462"/>
      <c r="NBF756" s="462"/>
      <c r="NBG756" s="462"/>
      <c r="NBH756" s="462"/>
      <c r="NBI756" s="462"/>
      <c r="NBJ756" s="462"/>
      <c r="NBK756" s="462"/>
      <c r="NBL756" s="462"/>
      <c r="NBM756" s="462"/>
      <c r="NBN756" s="462"/>
      <c r="NBO756" s="462"/>
      <c r="NBP756" s="462"/>
      <c r="NBQ756" s="462"/>
      <c r="NBR756" s="462"/>
      <c r="NBS756" s="462"/>
      <c r="NBT756" s="462"/>
      <c r="NBU756" s="462"/>
      <c r="NBV756" s="462"/>
      <c r="NBW756" s="462"/>
      <c r="NBX756" s="462"/>
      <c r="NBY756" s="462"/>
      <c r="NBZ756" s="462"/>
      <c r="NCA756" s="462"/>
      <c r="NCB756" s="462"/>
      <c r="NCC756" s="462"/>
      <c r="NCD756" s="462"/>
      <c r="NCE756" s="462"/>
      <c r="NCF756" s="462"/>
      <c r="NCG756" s="462"/>
      <c r="NCH756" s="462"/>
      <c r="NCI756" s="462"/>
      <c r="NCJ756" s="462"/>
      <c r="NCK756" s="462"/>
      <c r="NCL756" s="462"/>
      <c r="NCM756" s="462"/>
      <c r="NCN756" s="462"/>
      <c r="NCO756" s="462"/>
      <c r="NCP756" s="462"/>
      <c r="NCQ756" s="462"/>
      <c r="NCR756" s="462"/>
      <c r="NCS756" s="462"/>
      <c r="NCT756" s="462"/>
      <c r="NCU756" s="462"/>
      <c r="NCV756" s="462"/>
      <c r="NCW756" s="462"/>
      <c r="NCX756" s="462"/>
      <c r="NCY756" s="462"/>
      <c r="NCZ756" s="462"/>
      <c r="NDA756" s="462"/>
      <c r="NDB756" s="462"/>
      <c r="NDC756" s="462"/>
      <c r="NDD756" s="462"/>
      <c r="NDE756" s="462"/>
      <c r="NDF756" s="462"/>
      <c r="NDG756" s="462"/>
      <c r="NDH756" s="462"/>
      <c r="NDI756" s="462"/>
      <c r="NDJ756" s="462"/>
      <c r="NDK756" s="462"/>
      <c r="NDL756" s="462"/>
      <c r="NDM756" s="462"/>
      <c r="NDN756" s="462"/>
      <c r="NDO756" s="462"/>
      <c r="NDP756" s="462"/>
      <c r="NDQ756" s="462"/>
      <c r="NDR756" s="462"/>
      <c r="NDS756" s="462"/>
      <c r="NDT756" s="462"/>
      <c r="NDU756" s="462"/>
      <c r="NDV756" s="462"/>
      <c r="NDW756" s="462"/>
      <c r="NDX756" s="462"/>
      <c r="NDY756" s="462"/>
      <c r="NDZ756" s="462"/>
      <c r="NEA756" s="462"/>
      <c r="NEB756" s="462"/>
      <c r="NEC756" s="462"/>
      <c r="NED756" s="462"/>
      <c r="NEE756" s="462"/>
      <c r="NEF756" s="462"/>
      <c r="NEG756" s="462"/>
      <c r="NEH756" s="462"/>
      <c r="NEI756" s="462"/>
      <c r="NEJ756" s="462"/>
      <c r="NEK756" s="462"/>
      <c r="NEL756" s="462"/>
      <c r="NEM756" s="462"/>
      <c r="NEN756" s="462"/>
      <c r="NEO756" s="462"/>
      <c r="NEP756" s="462"/>
      <c r="NEQ756" s="462"/>
      <c r="NER756" s="462"/>
      <c r="NES756" s="462"/>
      <c r="NET756" s="462"/>
      <c r="NEU756" s="462"/>
      <c r="NEV756" s="462"/>
      <c r="NEW756" s="462"/>
      <c r="NEX756" s="462"/>
      <c r="NEY756" s="462"/>
      <c r="NEZ756" s="462"/>
      <c r="NFA756" s="462"/>
      <c r="NFB756" s="462"/>
      <c r="NFC756" s="462"/>
      <c r="NFD756" s="462"/>
      <c r="NFE756" s="462"/>
      <c r="NFF756" s="462"/>
      <c r="NFG756" s="462"/>
      <c r="NFH756" s="462"/>
      <c r="NFI756" s="462"/>
      <c r="NFJ756" s="462"/>
      <c r="NFK756" s="462"/>
      <c r="NFL756" s="462"/>
      <c r="NFM756" s="462"/>
      <c r="NFN756" s="462"/>
      <c r="NFO756" s="462"/>
      <c r="NFP756" s="462"/>
      <c r="NFQ756" s="462"/>
      <c r="NFR756" s="462"/>
      <c r="NFS756" s="462"/>
      <c r="NFT756" s="462"/>
      <c r="NFU756" s="462"/>
      <c r="NFV756" s="462"/>
      <c r="NFW756" s="462"/>
      <c r="NFX756" s="462"/>
      <c r="NFY756" s="462"/>
      <c r="NFZ756" s="462"/>
      <c r="NGA756" s="462"/>
      <c r="NGB756" s="462"/>
      <c r="NGC756" s="462"/>
      <c r="NGD756" s="462"/>
      <c r="NGE756" s="462"/>
      <c r="NGF756" s="462"/>
      <c r="NGG756" s="462"/>
      <c r="NGH756" s="462"/>
      <c r="NGI756" s="462"/>
      <c r="NGJ756" s="462"/>
      <c r="NGK756" s="462"/>
      <c r="NGL756" s="462"/>
      <c r="NGM756" s="462"/>
      <c r="NGN756" s="462"/>
      <c r="NGO756" s="462"/>
      <c r="NGP756" s="462"/>
      <c r="NGQ756" s="462"/>
      <c r="NGR756" s="462"/>
      <c r="NGS756" s="462"/>
      <c r="NGT756" s="462"/>
      <c r="NGU756" s="462"/>
      <c r="NGV756" s="462"/>
      <c r="NGW756" s="462"/>
      <c r="NGX756" s="462"/>
      <c r="NGY756" s="462"/>
      <c r="NGZ756" s="462"/>
      <c r="NHA756" s="462"/>
      <c r="NHB756" s="462"/>
      <c r="NHC756" s="462"/>
      <c r="NHD756" s="462"/>
      <c r="NHE756" s="462"/>
      <c r="NHF756" s="462"/>
      <c r="NHG756" s="462"/>
      <c r="NHH756" s="462"/>
      <c r="NHI756" s="462"/>
      <c r="NHJ756" s="462"/>
      <c r="NHK756" s="462"/>
      <c r="NHL756" s="462"/>
      <c r="NHM756" s="462"/>
      <c r="NHN756" s="462"/>
      <c r="NHO756" s="462"/>
      <c r="NHP756" s="462"/>
      <c r="NHQ756" s="462"/>
      <c r="NHR756" s="462"/>
      <c r="NHS756" s="462"/>
      <c r="NHT756" s="462"/>
      <c r="NHU756" s="462"/>
      <c r="NHV756" s="462"/>
      <c r="NHW756" s="462"/>
      <c r="NHX756" s="462"/>
      <c r="NHY756" s="462"/>
      <c r="NHZ756" s="462"/>
      <c r="NIA756" s="462"/>
      <c r="NIB756" s="462"/>
      <c r="NIC756" s="462"/>
      <c r="NID756" s="462"/>
      <c r="NIE756" s="462"/>
      <c r="NIF756" s="462"/>
      <c r="NIG756" s="462"/>
      <c r="NIH756" s="462"/>
      <c r="NII756" s="462"/>
      <c r="NIJ756" s="462"/>
      <c r="NIK756" s="462"/>
      <c r="NIL756" s="462"/>
      <c r="NIM756" s="462"/>
      <c r="NIN756" s="462"/>
      <c r="NIO756" s="462"/>
      <c r="NIP756" s="462"/>
      <c r="NIQ756" s="462"/>
      <c r="NIR756" s="462"/>
      <c r="NIS756" s="462"/>
      <c r="NIT756" s="462"/>
      <c r="NIU756" s="462"/>
      <c r="NIV756" s="462"/>
      <c r="NIW756" s="462"/>
      <c r="NIX756" s="462"/>
      <c r="NIY756" s="462"/>
      <c r="NIZ756" s="462"/>
      <c r="NJA756" s="462"/>
      <c r="NJB756" s="462"/>
      <c r="NJC756" s="462"/>
      <c r="NJD756" s="462"/>
      <c r="NJE756" s="462"/>
      <c r="NJF756" s="462"/>
      <c r="NJG756" s="462"/>
      <c r="NJH756" s="462"/>
      <c r="NJI756" s="462"/>
      <c r="NJJ756" s="462"/>
      <c r="NJK756" s="462"/>
      <c r="NJL756" s="462"/>
      <c r="NJM756" s="462"/>
      <c r="NJN756" s="462"/>
      <c r="NJO756" s="462"/>
      <c r="NJP756" s="462"/>
      <c r="NJQ756" s="462"/>
      <c r="NJR756" s="462"/>
      <c r="NJS756" s="462"/>
      <c r="NJT756" s="462"/>
      <c r="NJU756" s="462"/>
      <c r="NJV756" s="462"/>
      <c r="NJW756" s="462"/>
      <c r="NJX756" s="462"/>
      <c r="NJY756" s="462"/>
      <c r="NJZ756" s="462"/>
      <c r="NKA756" s="462"/>
      <c r="NKB756" s="462"/>
      <c r="NKC756" s="462"/>
      <c r="NKD756" s="462"/>
      <c r="NKE756" s="462"/>
      <c r="NKF756" s="462"/>
      <c r="NKG756" s="462"/>
      <c r="NKH756" s="462"/>
      <c r="NKI756" s="462"/>
      <c r="NKJ756" s="462"/>
      <c r="NKK756" s="462"/>
      <c r="NKL756" s="462"/>
      <c r="NKM756" s="462"/>
      <c r="NKN756" s="462"/>
      <c r="NKO756" s="462"/>
      <c r="NKP756" s="462"/>
      <c r="NKQ756" s="462"/>
      <c r="NKR756" s="462"/>
      <c r="NKS756" s="462"/>
      <c r="NKT756" s="462"/>
      <c r="NKU756" s="462"/>
      <c r="NKV756" s="462"/>
      <c r="NKW756" s="462"/>
      <c r="NKX756" s="462"/>
      <c r="NKY756" s="462"/>
      <c r="NKZ756" s="462"/>
      <c r="NLA756" s="462"/>
      <c r="NLB756" s="462"/>
      <c r="NLC756" s="462"/>
      <c r="NLD756" s="462"/>
      <c r="NLE756" s="462"/>
      <c r="NLF756" s="462"/>
      <c r="NLG756" s="462"/>
      <c r="NLH756" s="462"/>
      <c r="NLI756" s="462"/>
      <c r="NLJ756" s="462"/>
      <c r="NLK756" s="462"/>
      <c r="NLL756" s="462"/>
      <c r="NLM756" s="462"/>
      <c r="NLN756" s="462"/>
      <c r="NLO756" s="462"/>
      <c r="NLP756" s="462"/>
      <c r="NLQ756" s="462"/>
      <c r="NLR756" s="462"/>
      <c r="NLS756" s="462"/>
      <c r="NLT756" s="462"/>
      <c r="NLU756" s="462"/>
      <c r="NLV756" s="462"/>
      <c r="NLW756" s="462"/>
      <c r="NLX756" s="462"/>
      <c r="NLY756" s="462"/>
      <c r="NLZ756" s="462"/>
      <c r="NMA756" s="462"/>
      <c r="NMB756" s="462"/>
      <c r="NMC756" s="462"/>
      <c r="NMD756" s="462"/>
      <c r="NME756" s="462"/>
      <c r="NMF756" s="462"/>
      <c r="NMG756" s="462"/>
      <c r="NMH756" s="462"/>
      <c r="NMI756" s="462"/>
      <c r="NMJ756" s="462"/>
      <c r="NMK756" s="462"/>
      <c r="NML756" s="462"/>
      <c r="NMM756" s="462"/>
      <c r="NMN756" s="462"/>
      <c r="NMO756" s="462"/>
      <c r="NMP756" s="462"/>
      <c r="NMQ756" s="462"/>
      <c r="NMR756" s="462"/>
      <c r="NMS756" s="462"/>
      <c r="NMT756" s="462"/>
      <c r="NMU756" s="462"/>
      <c r="NMV756" s="462"/>
      <c r="NMW756" s="462"/>
      <c r="NMX756" s="462"/>
      <c r="NMY756" s="462"/>
      <c r="NMZ756" s="462"/>
      <c r="NNA756" s="462"/>
      <c r="NNB756" s="462"/>
      <c r="NNC756" s="462"/>
      <c r="NND756" s="462"/>
      <c r="NNE756" s="462"/>
      <c r="NNF756" s="462"/>
      <c r="NNG756" s="462"/>
      <c r="NNH756" s="462"/>
      <c r="NNI756" s="462"/>
      <c r="NNJ756" s="462"/>
      <c r="NNK756" s="462"/>
      <c r="NNL756" s="462"/>
      <c r="NNM756" s="462"/>
      <c r="NNN756" s="462"/>
      <c r="NNO756" s="462"/>
      <c r="NNP756" s="462"/>
      <c r="NNQ756" s="462"/>
      <c r="NNR756" s="462"/>
      <c r="NNS756" s="462"/>
      <c r="NNT756" s="462"/>
      <c r="NNU756" s="462"/>
      <c r="NNV756" s="462"/>
      <c r="NNW756" s="462"/>
      <c r="NNX756" s="462"/>
      <c r="NNY756" s="462"/>
      <c r="NNZ756" s="462"/>
      <c r="NOA756" s="462"/>
      <c r="NOB756" s="462"/>
      <c r="NOC756" s="462"/>
      <c r="NOD756" s="462"/>
      <c r="NOE756" s="462"/>
      <c r="NOF756" s="462"/>
      <c r="NOG756" s="462"/>
      <c r="NOH756" s="462"/>
      <c r="NOI756" s="462"/>
      <c r="NOJ756" s="462"/>
      <c r="NOK756" s="462"/>
      <c r="NOL756" s="462"/>
      <c r="NOM756" s="462"/>
      <c r="NON756" s="462"/>
      <c r="NOO756" s="462"/>
      <c r="NOP756" s="462"/>
      <c r="NOQ756" s="462"/>
      <c r="NOR756" s="462"/>
      <c r="NOS756" s="462"/>
      <c r="NOT756" s="462"/>
      <c r="NOU756" s="462"/>
      <c r="NOV756" s="462"/>
      <c r="NOW756" s="462"/>
      <c r="NOX756" s="462"/>
      <c r="NOY756" s="462"/>
      <c r="NOZ756" s="462"/>
      <c r="NPA756" s="462"/>
      <c r="NPB756" s="462"/>
      <c r="NPC756" s="462"/>
      <c r="NPD756" s="462"/>
      <c r="NPE756" s="462"/>
      <c r="NPF756" s="462"/>
      <c r="NPG756" s="462"/>
      <c r="NPH756" s="462"/>
      <c r="NPI756" s="462"/>
      <c r="NPJ756" s="462"/>
      <c r="NPK756" s="462"/>
      <c r="NPL756" s="462"/>
      <c r="NPM756" s="462"/>
      <c r="NPN756" s="462"/>
      <c r="NPO756" s="462"/>
      <c r="NPP756" s="462"/>
      <c r="NPQ756" s="462"/>
      <c r="NPR756" s="462"/>
      <c r="NPS756" s="462"/>
      <c r="NPT756" s="462"/>
      <c r="NPU756" s="462"/>
      <c r="NPV756" s="462"/>
      <c r="NPW756" s="462"/>
      <c r="NPX756" s="462"/>
      <c r="NPY756" s="462"/>
      <c r="NPZ756" s="462"/>
      <c r="NQA756" s="462"/>
      <c r="NQB756" s="462"/>
      <c r="NQC756" s="462"/>
      <c r="NQD756" s="462"/>
      <c r="NQE756" s="462"/>
      <c r="NQF756" s="462"/>
      <c r="NQG756" s="462"/>
      <c r="NQH756" s="462"/>
      <c r="NQI756" s="462"/>
      <c r="NQJ756" s="462"/>
      <c r="NQK756" s="462"/>
      <c r="NQL756" s="462"/>
      <c r="NQM756" s="462"/>
      <c r="NQN756" s="462"/>
      <c r="NQO756" s="462"/>
      <c r="NQP756" s="462"/>
      <c r="NQQ756" s="462"/>
      <c r="NQR756" s="462"/>
      <c r="NQS756" s="462"/>
      <c r="NQT756" s="462"/>
      <c r="NQU756" s="462"/>
      <c r="NQV756" s="462"/>
      <c r="NQW756" s="462"/>
      <c r="NQX756" s="462"/>
      <c r="NQY756" s="462"/>
      <c r="NQZ756" s="462"/>
      <c r="NRA756" s="462"/>
      <c r="NRB756" s="462"/>
      <c r="NRC756" s="462"/>
      <c r="NRD756" s="462"/>
      <c r="NRE756" s="462"/>
      <c r="NRF756" s="462"/>
      <c r="NRG756" s="462"/>
      <c r="NRH756" s="462"/>
      <c r="NRI756" s="462"/>
      <c r="NRJ756" s="462"/>
      <c r="NRK756" s="462"/>
      <c r="NRL756" s="462"/>
      <c r="NRM756" s="462"/>
      <c r="NRN756" s="462"/>
      <c r="NRO756" s="462"/>
      <c r="NRP756" s="462"/>
      <c r="NRQ756" s="462"/>
      <c r="NRR756" s="462"/>
      <c r="NRS756" s="462"/>
      <c r="NRT756" s="462"/>
      <c r="NRU756" s="462"/>
      <c r="NRV756" s="462"/>
      <c r="NRW756" s="462"/>
      <c r="NRX756" s="462"/>
      <c r="NRY756" s="462"/>
      <c r="NRZ756" s="462"/>
      <c r="NSA756" s="462"/>
      <c r="NSB756" s="462"/>
      <c r="NSC756" s="462"/>
      <c r="NSD756" s="462"/>
      <c r="NSE756" s="462"/>
      <c r="NSF756" s="462"/>
      <c r="NSG756" s="462"/>
      <c r="NSH756" s="462"/>
      <c r="NSI756" s="462"/>
      <c r="NSJ756" s="462"/>
      <c r="NSK756" s="462"/>
      <c r="NSL756" s="462"/>
      <c r="NSM756" s="462"/>
      <c r="NSN756" s="462"/>
      <c r="NSO756" s="462"/>
      <c r="NSP756" s="462"/>
      <c r="NSQ756" s="462"/>
      <c r="NSR756" s="462"/>
      <c r="NSS756" s="462"/>
      <c r="NST756" s="462"/>
      <c r="NSU756" s="462"/>
      <c r="NSV756" s="462"/>
      <c r="NSW756" s="462"/>
      <c r="NSX756" s="462"/>
      <c r="NSY756" s="462"/>
      <c r="NSZ756" s="462"/>
      <c r="NTA756" s="462"/>
      <c r="NTB756" s="462"/>
      <c r="NTC756" s="462"/>
      <c r="NTD756" s="462"/>
      <c r="NTE756" s="462"/>
      <c r="NTF756" s="462"/>
      <c r="NTG756" s="462"/>
      <c r="NTH756" s="462"/>
      <c r="NTI756" s="462"/>
      <c r="NTJ756" s="462"/>
      <c r="NTK756" s="462"/>
      <c r="NTL756" s="462"/>
      <c r="NTM756" s="462"/>
      <c r="NTN756" s="462"/>
      <c r="NTO756" s="462"/>
      <c r="NTP756" s="462"/>
      <c r="NTQ756" s="462"/>
      <c r="NTR756" s="462"/>
      <c r="NTS756" s="462"/>
      <c r="NTT756" s="462"/>
      <c r="NTU756" s="462"/>
      <c r="NTV756" s="462"/>
      <c r="NTW756" s="462"/>
      <c r="NTX756" s="462"/>
      <c r="NTY756" s="462"/>
      <c r="NTZ756" s="462"/>
      <c r="NUA756" s="462"/>
      <c r="NUB756" s="462"/>
      <c r="NUC756" s="462"/>
      <c r="NUD756" s="462"/>
      <c r="NUE756" s="462"/>
      <c r="NUF756" s="462"/>
      <c r="NUG756" s="462"/>
      <c r="NUH756" s="462"/>
      <c r="NUI756" s="462"/>
      <c r="NUJ756" s="462"/>
      <c r="NUK756" s="462"/>
      <c r="NUL756" s="462"/>
      <c r="NUM756" s="462"/>
      <c r="NUN756" s="462"/>
      <c r="NUO756" s="462"/>
      <c r="NUP756" s="462"/>
      <c r="NUQ756" s="462"/>
      <c r="NUR756" s="462"/>
      <c r="NUS756" s="462"/>
      <c r="NUT756" s="462"/>
      <c r="NUU756" s="462"/>
      <c r="NUV756" s="462"/>
      <c r="NUW756" s="462"/>
      <c r="NUX756" s="462"/>
      <c r="NUY756" s="462"/>
      <c r="NUZ756" s="462"/>
      <c r="NVA756" s="462"/>
      <c r="NVB756" s="462"/>
      <c r="NVC756" s="462"/>
      <c r="NVD756" s="462"/>
      <c r="NVE756" s="462"/>
      <c r="NVF756" s="462"/>
      <c r="NVG756" s="462"/>
      <c r="NVH756" s="462"/>
      <c r="NVI756" s="462"/>
      <c r="NVJ756" s="462"/>
      <c r="NVK756" s="462"/>
      <c r="NVL756" s="462"/>
      <c r="NVM756" s="462"/>
      <c r="NVN756" s="462"/>
      <c r="NVO756" s="462"/>
      <c r="NVP756" s="462"/>
      <c r="NVQ756" s="462"/>
      <c r="NVR756" s="462"/>
      <c r="NVS756" s="462"/>
      <c r="NVT756" s="462"/>
      <c r="NVU756" s="462"/>
      <c r="NVV756" s="462"/>
      <c r="NVW756" s="462"/>
      <c r="NVX756" s="462"/>
      <c r="NVY756" s="462"/>
      <c r="NVZ756" s="462"/>
      <c r="NWA756" s="462"/>
      <c r="NWB756" s="462"/>
      <c r="NWC756" s="462"/>
      <c r="NWD756" s="462"/>
      <c r="NWE756" s="462"/>
      <c r="NWF756" s="462"/>
      <c r="NWG756" s="462"/>
      <c r="NWH756" s="462"/>
      <c r="NWI756" s="462"/>
      <c r="NWJ756" s="462"/>
      <c r="NWK756" s="462"/>
      <c r="NWL756" s="462"/>
      <c r="NWM756" s="462"/>
      <c r="NWN756" s="462"/>
      <c r="NWO756" s="462"/>
      <c r="NWP756" s="462"/>
      <c r="NWQ756" s="462"/>
      <c r="NWR756" s="462"/>
      <c r="NWS756" s="462"/>
      <c r="NWT756" s="462"/>
      <c r="NWU756" s="462"/>
      <c r="NWV756" s="462"/>
      <c r="NWW756" s="462"/>
      <c r="NWX756" s="462"/>
      <c r="NWY756" s="462"/>
      <c r="NWZ756" s="462"/>
      <c r="NXA756" s="462"/>
      <c r="NXB756" s="462"/>
      <c r="NXC756" s="462"/>
      <c r="NXD756" s="462"/>
      <c r="NXE756" s="462"/>
      <c r="NXF756" s="462"/>
      <c r="NXG756" s="462"/>
      <c r="NXH756" s="462"/>
      <c r="NXI756" s="462"/>
      <c r="NXJ756" s="462"/>
      <c r="NXK756" s="462"/>
      <c r="NXL756" s="462"/>
      <c r="NXM756" s="462"/>
      <c r="NXN756" s="462"/>
      <c r="NXO756" s="462"/>
      <c r="NXP756" s="462"/>
      <c r="NXQ756" s="462"/>
      <c r="NXR756" s="462"/>
      <c r="NXS756" s="462"/>
      <c r="NXT756" s="462"/>
      <c r="NXU756" s="462"/>
      <c r="NXV756" s="462"/>
      <c r="NXW756" s="462"/>
      <c r="NXX756" s="462"/>
      <c r="NXY756" s="462"/>
      <c r="NXZ756" s="462"/>
      <c r="NYA756" s="462"/>
      <c r="NYB756" s="462"/>
      <c r="NYC756" s="462"/>
      <c r="NYD756" s="462"/>
      <c r="NYE756" s="462"/>
      <c r="NYF756" s="462"/>
      <c r="NYG756" s="462"/>
      <c r="NYH756" s="462"/>
      <c r="NYI756" s="462"/>
      <c r="NYJ756" s="462"/>
      <c r="NYK756" s="462"/>
      <c r="NYL756" s="462"/>
      <c r="NYM756" s="462"/>
      <c r="NYN756" s="462"/>
      <c r="NYO756" s="462"/>
      <c r="NYP756" s="462"/>
      <c r="NYQ756" s="462"/>
      <c r="NYR756" s="462"/>
      <c r="NYS756" s="462"/>
      <c r="NYT756" s="462"/>
      <c r="NYU756" s="462"/>
      <c r="NYV756" s="462"/>
      <c r="NYW756" s="462"/>
      <c r="NYX756" s="462"/>
      <c r="NYY756" s="462"/>
      <c r="NYZ756" s="462"/>
      <c r="NZA756" s="462"/>
      <c r="NZB756" s="462"/>
      <c r="NZC756" s="462"/>
      <c r="NZD756" s="462"/>
      <c r="NZE756" s="462"/>
      <c r="NZF756" s="462"/>
      <c r="NZG756" s="462"/>
      <c r="NZH756" s="462"/>
      <c r="NZI756" s="462"/>
      <c r="NZJ756" s="462"/>
      <c r="NZK756" s="462"/>
      <c r="NZL756" s="462"/>
      <c r="NZM756" s="462"/>
      <c r="NZN756" s="462"/>
      <c r="NZO756" s="462"/>
      <c r="NZP756" s="462"/>
      <c r="NZQ756" s="462"/>
      <c r="NZR756" s="462"/>
      <c r="NZS756" s="462"/>
      <c r="NZT756" s="462"/>
      <c r="NZU756" s="462"/>
      <c r="NZV756" s="462"/>
      <c r="NZW756" s="462"/>
      <c r="NZX756" s="462"/>
      <c r="NZY756" s="462"/>
      <c r="NZZ756" s="462"/>
      <c r="OAA756" s="462"/>
      <c r="OAB756" s="462"/>
      <c r="OAC756" s="462"/>
      <c r="OAD756" s="462"/>
      <c r="OAE756" s="462"/>
      <c r="OAF756" s="462"/>
      <c r="OAG756" s="462"/>
      <c r="OAH756" s="462"/>
      <c r="OAI756" s="462"/>
      <c r="OAJ756" s="462"/>
      <c r="OAK756" s="462"/>
      <c r="OAL756" s="462"/>
      <c r="OAM756" s="462"/>
      <c r="OAN756" s="462"/>
      <c r="OAO756" s="462"/>
      <c r="OAP756" s="462"/>
      <c r="OAQ756" s="462"/>
      <c r="OAR756" s="462"/>
      <c r="OAS756" s="462"/>
      <c r="OAT756" s="462"/>
      <c r="OAU756" s="462"/>
      <c r="OAV756" s="462"/>
      <c r="OAW756" s="462"/>
      <c r="OAX756" s="462"/>
      <c r="OAY756" s="462"/>
      <c r="OAZ756" s="462"/>
      <c r="OBA756" s="462"/>
      <c r="OBB756" s="462"/>
      <c r="OBC756" s="462"/>
      <c r="OBD756" s="462"/>
      <c r="OBE756" s="462"/>
      <c r="OBF756" s="462"/>
      <c r="OBG756" s="462"/>
      <c r="OBH756" s="462"/>
      <c r="OBI756" s="462"/>
      <c r="OBJ756" s="462"/>
      <c r="OBK756" s="462"/>
      <c r="OBL756" s="462"/>
      <c r="OBM756" s="462"/>
      <c r="OBN756" s="462"/>
      <c r="OBO756" s="462"/>
      <c r="OBP756" s="462"/>
      <c r="OBQ756" s="462"/>
      <c r="OBR756" s="462"/>
      <c r="OBS756" s="462"/>
      <c r="OBT756" s="462"/>
      <c r="OBU756" s="462"/>
      <c r="OBV756" s="462"/>
      <c r="OBW756" s="462"/>
      <c r="OBX756" s="462"/>
      <c r="OBY756" s="462"/>
      <c r="OBZ756" s="462"/>
      <c r="OCA756" s="462"/>
      <c r="OCB756" s="462"/>
      <c r="OCC756" s="462"/>
      <c r="OCD756" s="462"/>
      <c r="OCE756" s="462"/>
      <c r="OCF756" s="462"/>
      <c r="OCG756" s="462"/>
      <c r="OCH756" s="462"/>
      <c r="OCI756" s="462"/>
      <c r="OCJ756" s="462"/>
      <c r="OCK756" s="462"/>
      <c r="OCL756" s="462"/>
      <c r="OCM756" s="462"/>
      <c r="OCN756" s="462"/>
      <c r="OCO756" s="462"/>
      <c r="OCP756" s="462"/>
      <c r="OCQ756" s="462"/>
      <c r="OCR756" s="462"/>
      <c r="OCS756" s="462"/>
      <c r="OCT756" s="462"/>
      <c r="OCU756" s="462"/>
      <c r="OCV756" s="462"/>
      <c r="OCW756" s="462"/>
      <c r="OCX756" s="462"/>
      <c r="OCY756" s="462"/>
      <c r="OCZ756" s="462"/>
      <c r="ODA756" s="462"/>
      <c r="ODB756" s="462"/>
      <c r="ODC756" s="462"/>
      <c r="ODD756" s="462"/>
      <c r="ODE756" s="462"/>
      <c r="ODF756" s="462"/>
      <c r="ODG756" s="462"/>
      <c r="ODH756" s="462"/>
      <c r="ODI756" s="462"/>
      <c r="ODJ756" s="462"/>
      <c r="ODK756" s="462"/>
      <c r="ODL756" s="462"/>
      <c r="ODM756" s="462"/>
      <c r="ODN756" s="462"/>
      <c r="ODO756" s="462"/>
      <c r="ODP756" s="462"/>
      <c r="ODQ756" s="462"/>
      <c r="ODR756" s="462"/>
      <c r="ODS756" s="462"/>
      <c r="ODT756" s="462"/>
      <c r="ODU756" s="462"/>
      <c r="ODV756" s="462"/>
      <c r="ODW756" s="462"/>
      <c r="ODX756" s="462"/>
      <c r="ODY756" s="462"/>
      <c r="ODZ756" s="462"/>
      <c r="OEA756" s="462"/>
      <c r="OEB756" s="462"/>
      <c r="OEC756" s="462"/>
      <c r="OED756" s="462"/>
      <c r="OEE756" s="462"/>
      <c r="OEF756" s="462"/>
      <c r="OEG756" s="462"/>
      <c r="OEH756" s="462"/>
      <c r="OEI756" s="462"/>
      <c r="OEJ756" s="462"/>
      <c r="OEK756" s="462"/>
      <c r="OEL756" s="462"/>
      <c r="OEM756" s="462"/>
      <c r="OEN756" s="462"/>
      <c r="OEO756" s="462"/>
      <c r="OEP756" s="462"/>
      <c r="OEQ756" s="462"/>
      <c r="OER756" s="462"/>
      <c r="OES756" s="462"/>
      <c r="OET756" s="462"/>
      <c r="OEU756" s="462"/>
      <c r="OEV756" s="462"/>
      <c r="OEW756" s="462"/>
      <c r="OEX756" s="462"/>
      <c r="OEY756" s="462"/>
      <c r="OEZ756" s="462"/>
      <c r="OFA756" s="462"/>
      <c r="OFB756" s="462"/>
      <c r="OFC756" s="462"/>
      <c r="OFD756" s="462"/>
      <c r="OFE756" s="462"/>
      <c r="OFF756" s="462"/>
      <c r="OFG756" s="462"/>
      <c r="OFH756" s="462"/>
      <c r="OFI756" s="462"/>
      <c r="OFJ756" s="462"/>
      <c r="OFK756" s="462"/>
      <c r="OFL756" s="462"/>
      <c r="OFM756" s="462"/>
      <c r="OFN756" s="462"/>
      <c r="OFO756" s="462"/>
      <c r="OFP756" s="462"/>
      <c r="OFQ756" s="462"/>
      <c r="OFR756" s="462"/>
      <c r="OFS756" s="462"/>
      <c r="OFT756" s="462"/>
      <c r="OFU756" s="462"/>
      <c r="OFV756" s="462"/>
      <c r="OFW756" s="462"/>
      <c r="OFX756" s="462"/>
      <c r="OFY756" s="462"/>
      <c r="OFZ756" s="462"/>
      <c r="OGA756" s="462"/>
      <c r="OGB756" s="462"/>
      <c r="OGC756" s="462"/>
      <c r="OGD756" s="462"/>
      <c r="OGE756" s="462"/>
      <c r="OGF756" s="462"/>
      <c r="OGG756" s="462"/>
      <c r="OGH756" s="462"/>
      <c r="OGI756" s="462"/>
      <c r="OGJ756" s="462"/>
      <c r="OGK756" s="462"/>
      <c r="OGL756" s="462"/>
      <c r="OGM756" s="462"/>
      <c r="OGN756" s="462"/>
      <c r="OGO756" s="462"/>
      <c r="OGP756" s="462"/>
      <c r="OGQ756" s="462"/>
      <c r="OGR756" s="462"/>
      <c r="OGS756" s="462"/>
      <c r="OGT756" s="462"/>
      <c r="OGU756" s="462"/>
      <c r="OGV756" s="462"/>
      <c r="OGW756" s="462"/>
      <c r="OGX756" s="462"/>
      <c r="OGY756" s="462"/>
      <c r="OGZ756" s="462"/>
      <c r="OHA756" s="462"/>
      <c r="OHB756" s="462"/>
      <c r="OHC756" s="462"/>
      <c r="OHD756" s="462"/>
      <c r="OHE756" s="462"/>
      <c r="OHF756" s="462"/>
      <c r="OHG756" s="462"/>
      <c r="OHH756" s="462"/>
      <c r="OHI756" s="462"/>
      <c r="OHJ756" s="462"/>
      <c r="OHK756" s="462"/>
      <c r="OHL756" s="462"/>
      <c r="OHM756" s="462"/>
      <c r="OHN756" s="462"/>
      <c r="OHO756" s="462"/>
      <c r="OHP756" s="462"/>
      <c r="OHQ756" s="462"/>
      <c r="OHR756" s="462"/>
      <c r="OHS756" s="462"/>
      <c r="OHT756" s="462"/>
      <c r="OHU756" s="462"/>
      <c r="OHV756" s="462"/>
      <c r="OHW756" s="462"/>
      <c r="OHX756" s="462"/>
      <c r="OHY756" s="462"/>
      <c r="OHZ756" s="462"/>
      <c r="OIA756" s="462"/>
      <c r="OIB756" s="462"/>
      <c r="OIC756" s="462"/>
      <c r="OID756" s="462"/>
      <c r="OIE756" s="462"/>
      <c r="OIF756" s="462"/>
      <c r="OIG756" s="462"/>
      <c r="OIH756" s="462"/>
      <c r="OII756" s="462"/>
      <c r="OIJ756" s="462"/>
      <c r="OIK756" s="462"/>
      <c r="OIL756" s="462"/>
      <c r="OIM756" s="462"/>
      <c r="OIN756" s="462"/>
      <c r="OIO756" s="462"/>
      <c r="OIP756" s="462"/>
      <c r="OIQ756" s="462"/>
      <c r="OIR756" s="462"/>
      <c r="OIS756" s="462"/>
      <c r="OIT756" s="462"/>
      <c r="OIU756" s="462"/>
      <c r="OIV756" s="462"/>
      <c r="OIW756" s="462"/>
      <c r="OIX756" s="462"/>
      <c r="OIY756" s="462"/>
      <c r="OIZ756" s="462"/>
      <c r="OJA756" s="462"/>
      <c r="OJB756" s="462"/>
      <c r="OJC756" s="462"/>
      <c r="OJD756" s="462"/>
      <c r="OJE756" s="462"/>
      <c r="OJF756" s="462"/>
      <c r="OJG756" s="462"/>
      <c r="OJH756" s="462"/>
      <c r="OJI756" s="462"/>
      <c r="OJJ756" s="462"/>
      <c r="OJK756" s="462"/>
      <c r="OJL756" s="462"/>
      <c r="OJM756" s="462"/>
      <c r="OJN756" s="462"/>
      <c r="OJO756" s="462"/>
      <c r="OJP756" s="462"/>
      <c r="OJQ756" s="462"/>
      <c r="OJR756" s="462"/>
      <c r="OJS756" s="462"/>
      <c r="OJT756" s="462"/>
      <c r="OJU756" s="462"/>
      <c r="OJV756" s="462"/>
      <c r="OJW756" s="462"/>
      <c r="OJX756" s="462"/>
      <c r="OJY756" s="462"/>
      <c r="OJZ756" s="462"/>
      <c r="OKA756" s="462"/>
      <c r="OKB756" s="462"/>
      <c r="OKC756" s="462"/>
      <c r="OKD756" s="462"/>
      <c r="OKE756" s="462"/>
      <c r="OKF756" s="462"/>
      <c r="OKG756" s="462"/>
      <c r="OKH756" s="462"/>
      <c r="OKI756" s="462"/>
      <c r="OKJ756" s="462"/>
      <c r="OKK756" s="462"/>
      <c r="OKL756" s="462"/>
      <c r="OKM756" s="462"/>
      <c r="OKN756" s="462"/>
      <c r="OKO756" s="462"/>
      <c r="OKP756" s="462"/>
      <c r="OKQ756" s="462"/>
      <c r="OKR756" s="462"/>
      <c r="OKS756" s="462"/>
      <c r="OKT756" s="462"/>
      <c r="OKU756" s="462"/>
      <c r="OKV756" s="462"/>
      <c r="OKW756" s="462"/>
      <c r="OKX756" s="462"/>
      <c r="OKY756" s="462"/>
      <c r="OKZ756" s="462"/>
      <c r="OLA756" s="462"/>
      <c r="OLB756" s="462"/>
      <c r="OLC756" s="462"/>
      <c r="OLD756" s="462"/>
      <c r="OLE756" s="462"/>
      <c r="OLF756" s="462"/>
      <c r="OLG756" s="462"/>
      <c r="OLH756" s="462"/>
      <c r="OLI756" s="462"/>
      <c r="OLJ756" s="462"/>
      <c r="OLK756" s="462"/>
      <c r="OLL756" s="462"/>
      <c r="OLM756" s="462"/>
      <c r="OLN756" s="462"/>
      <c r="OLO756" s="462"/>
      <c r="OLP756" s="462"/>
      <c r="OLQ756" s="462"/>
      <c r="OLR756" s="462"/>
      <c r="OLS756" s="462"/>
      <c r="OLT756" s="462"/>
      <c r="OLU756" s="462"/>
      <c r="OLV756" s="462"/>
      <c r="OLW756" s="462"/>
      <c r="OLX756" s="462"/>
      <c r="OLY756" s="462"/>
      <c r="OLZ756" s="462"/>
      <c r="OMA756" s="462"/>
      <c r="OMB756" s="462"/>
      <c r="OMC756" s="462"/>
      <c r="OMD756" s="462"/>
      <c r="OME756" s="462"/>
      <c r="OMF756" s="462"/>
      <c r="OMG756" s="462"/>
      <c r="OMH756" s="462"/>
      <c r="OMI756" s="462"/>
      <c r="OMJ756" s="462"/>
      <c r="OMK756" s="462"/>
      <c r="OML756" s="462"/>
      <c r="OMM756" s="462"/>
      <c r="OMN756" s="462"/>
      <c r="OMO756" s="462"/>
      <c r="OMP756" s="462"/>
      <c r="OMQ756" s="462"/>
      <c r="OMR756" s="462"/>
      <c r="OMS756" s="462"/>
      <c r="OMT756" s="462"/>
      <c r="OMU756" s="462"/>
      <c r="OMV756" s="462"/>
      <c r="OMW756" s="462"/>
      <c r="OMX756" s="462"/>
      <c r="OMY756" s="462"/>
      <c r="OMZ756" s="462"/>
      <c r="ONA756" s="462"/>
      <c r="ONB756" s="462"/>
      <c r="ONC756" s="462"/>
      <c r="OND756" s="462"/>
      <c r="ONE756" s="462"/>
      <c r="ONF756" s="462"/>
      <c r="ONG756" s="462"/>
      <c r="ONH756" s="462"/>
      <c r="ONI756" s="462"/>
      <c r="ONJ756" s="462"/>
      <c r="ONK756" s="462"/>
      <c r="ONL756" s="462"/>
      <c r="ONM756" s="462"/>
      <c r="ONN756" s="462"/>
      <c r="ONO756" s="462"/>
      <c r="ONP756" s="462"/>
      <c r="ONQ756" s="462"/>
      <c r="ONR756" s="462"/>
      <c r="ONS756" s="462"/>
      <c r="ONT756" s="462"/>
      <c r="ONU756" s="462"/>
      <c r="ONV756" s="462"/>
      <c r="ONW756" s="462"/>
      <c r="ONX756" s="462"/>
      <c r="ONY756" s="462"/>
      <c r="ONZ756" s="462"/>
      <c r="OOA756" s="462"/>
      <c r="OOB756" s="462"/>
      <c r="OOC756" s="462"/>
      <c r="OOD756" s="462"/>
      <c r="OOE756" s="462"/>
      <c r="OOF756" s="462"/>
      <c r="OOG756" s="462"/>
      <c r="OOH756" s="462"/>
      <c r="OOI756" s="462"/>
      <c r="OOJ756" s="462"/>
      <c r="OOK756" s="462"/>
      <c r="OOL756" s="462"/>
      <c r="OOM756" s="462"/>
      <c r="OON756" s="462"/>
      <c r="OOO756" s="462"/>
      <c r="OOP756" s="462"/>
      <c r="OOQ756" s="462"/>
      <c r="OOR756" s="462"/>
      <c r="OOS756" s="462"/>
      <c r="OOT756" s="462"/>
      <c r="OOU756" s="462"/>
      <c r="OOV756" s="462"/>
      <c r="OOW756" s="462"/>
      <c r="OOX756" s="462"/>
      <c r="OOY756" s="462"/>
      <c r="OOZ756" s="462"/>
      <c r="OPA756" s="462"/>
      <c r="OPB756" s="462"/>
      <c r="OPC756" s="462"/>
      <c r="OPD756" s="462"/>
      <c r="OPE756" s="462"/>
      <c r="OPF756" s="462"/>
      <c r="OPG756" s="462"/>
      <c r="OPH756" s="462"/>
      <c r="OPI756" s="462"/>
      <c r="OPJ756" s="462"/>
      <c r="OPK756" s="462"/>
      <c r="OPL756" s="462"/>
      <c r="OPM756" s="462"/>
      <c r="OPN756" s="462"/>
      <c r="OPO756" s="462"/>
      <c r="OPP756" s="462"/>
      <c r="OPQ756" s="462"/>
      <c r="OPR756" s="462"/>
      <c r="OPS756" s="462"/>
      <c r="OPT756" s="462"/>
      <c r="OPU756" s="462"/>
      <c r="OPV756" s="462"/>
      <c r="OPW756" s="462"/>
      <c r="OPX756" s="462"/>
      <c r="OPY756" s="462"/>
      <c r="OPZ756" s="462"/>
      <c r="OQA756" s="462"/>
      <c r="OQB756" s="462"/>
      <c r="OQC756" s="462"/>
      <c r="OQD756" s="462"/>
      <c r="OQE756" s="462"/>
      <c r="OQF756" s="462"/>
      <c r="OQG756" s="462"/>
      <c r="OQH756" s="462"/>
      <c r="OQI756" s="462"/>
      <c r="OQJ756" s="462"/>
      <c r="OQK756" s="462"/>
      <c r="OQL756" s="462"/>
      <c r="OQM756" s="462"/>
      <c r="OQN756" s="462"/>
      <c r="OQO756" s="462"/>
      <c r="OQP756" s="462"/>
      <c r="OQQ756" s="462"/>
      <c r="OQR756" s="462"/>
      <c r="OQS756" s="462"/>
      <c r="OQT756" s="462"/>
      <c r="OQU756" s="462"/>
      <c r="OQV756" s="462"/>
      <c r="OQW756" s="462"/>
      <c r="OQX756" s="462"/>
      <c r="OQY756" s="462"/>
      <c r="OQZ756" s="462"/>
      <c r="ORA756" s="462"/>
      <c r="ORB756" s="462"/>
      <c r="ORC756" s="462"/>
      <c r="ORD756" s="462"/>
      <c r="ORE756" s="462"/>
      <c r="ORF756" s="462"/>
      <c r="ORG756" s="462"/>
      <c r="ORH756" s="462"/>
      <c r="ORI756" s="462"/>
      <c r="ORJ756" s="462"/>
      <c r="ORK756" s="462"/>
      <c r="ORL756" s="462"/>
      <c r="ORM756" s="462"/>
      <c r="ORN756" s="462"/>
      <c r="ORO756" s="462"/>
      <c r="ORP756" s="462"/>
      <c r="ORQ756" s="462"/>
      <c r="ORR756" s="462"/>
      <c r="ORS756" s="462"/>
      <c r="ORT756" s="462"/>
      <c r="ORU756" s="462"/>
      <c r="ORV756" s="462"/>
      <c r="ORW756" s="462"/>
      <c r="ORX756" s="462"/>
      <c r="ORY756" s="462"/>
      <c r="ORZ756" s="462"/>
      <c r="OSA756" s="462"/>
      <c r="OSB756" s="462"/>
      <c r="OSC756" s="462"/>
      <c r="OSD756" s="462"/>
      <c r="OSE756" s="462"/>
      <c r="OSF756" s="462"/>
      <c r="OSG756" s="462"/>
      <c r="OSH756" s="462"/>
      <c r="OSI756" s="462"/>
      <c r="OSJ756" s="462"/>
      <c r="OSK756" s="462"/>
      <c r="OSL756" s="462"/>
      <c r="OSM756" s="462"/>
      <c r="OSN756" s="462"/>
      <c r="OSO756" s="462"/>
      <c r="OSP756" s="462"/>
      <c r="OSQ756" s="462"/>
      <c r="OSR756" s="462"/>
      <c r="OSS756" s="462"/>
      <c r="OST756" s="462"/>
      <c r="OSU756" s="462"/>
      <c r="OSV756" s="462"/>
      <c r="OSW756" s="462"/>
      <c r="OSX756" s="462"/>
      <c r="OSY756" s="462"/>
      <c r="OSZ756" s="462"/>
      <c r="OTA756" s="462"/>
      <c r="OTB756" s="462"/>
      <c r="OTC756" s="462"/>
      <c r="OTD756" s="462"/>
      <c r="OTE756" s="462"/>
      <c r="OTF756" s="462"/>
      <c r="OTG756" s="462"/>
      <c r="OTH756" s="462"/>
      <c r="OTI756" s="462"/>
      <c r="OTJ756" s="462"/>
      <c r="OTK756" s="462"/>
      <c r="OTL756" s="462"/>
      <c r="OTM756" s="462"/>
      <c r="OTN756" s="462"/>
      <c r="OTO756" s="462"/>
      <c r="OTP756" s="462"/>
      <c r="OTQ756" s="462"/>
      <c r="OTR756" s="462"/>
      <c r="OTS756" s="462"/>
      <c r="OTT756" s="462"/>
      <c r="OTU756" s="462"/>
      <c r="OTV756" s="462"/>
      <c r="OTW756" s="462"/>
      <c r="OTX756" s="462"/>
      <c r="OTY756" s="462"/>
      <c r="OTZ756" s="462"/>
      <c r="OUA756" s="462"/>
      <c r="OUB756" s="462"/>
      <c r="OUC756" s="462"/>
      <c r="OUD756" s="462"/>
      <c r="OUE756" s="462"/>
      <c r="OUF756" s="462"/>
      <c r="OUG756" s="462"/>
      <c r="OUH756" s="462"/>
      <c r="OUI756" s="462"/>
      <c r="OUJ756" s="462"/>
      <c r="OUK756" s="462"/>
      <c r="OUL756" s="462"/>
      <c r="OUM756" s="462"/>
      <c r="OUN756" s="462"/>
      <c r="OUO756" s="462"/>
      <c r="OUP756" s="462"/>
      <c r="OUQ756" s="462"/>
      <c r="OUR756" s="462"/>
      <c r="OUS756" s="462"/>
      <c r="OUT756" s="462"/>
      <c r="OUU756" s="462"/>
      <c r="OUV756" s="462"/>
      <c r="OUW756" s="462"/>
      <c r="OUX756" s="462"/>
      <c r="OUY756" s="462"/>
      <c r="OUZ756" s="462"/>
      <c r="OVA756" s="462"/>
      <c r="OVB756" s="462"/>
      <c r="OVC756" s="462"/>
      <c r="OVD756" s="462"/>
      <c r="OVE756" s="462"/>
      <c r="OVF756" s="462"/>
      <c r="OVG756" s="462"/>
      <c r="OVH756" s="462"/>
      <c r="OVI756" s="462"/>
      <c r="OVJ756" s="462"/>
      <c r="OVK756" s="462"/>
      <c r="OVL756" s="462"/>
      <c r="OVM756" s="462"/>
      <c r="OVN756" s="462"/>
      <c r="OVO756" s="462"/>
      <c r="OVP756" s="462"/>
      <c r="OVQ756" s="462"/>
      <c r="OVR756" s="462"/>
      <c r="OVS756" s="462"/>
      <c r="OVT756" s="462"/>
      <c r="OVU756" s="462"/>
      <c r="OVV756" s="462"/>
      <c r="OVW756" s="462"/>
      <c r="OVX756" s="462"/>
      <c r="OVY756" s="462"/>
      <c r="OVZ756" s="462"/>
      <c r="OWA756" s="462"/>
      <c r="OWB756" s="462"/>
      <c r="OWC756" s="462"/>
      <c r="OWD756" s="462"/>
      <c r="OWE756" s="462"/>
      <c r="OWF756" s="462"/>
      <c r="OWG756" s="462"/>
      <c r="OWH756" s="462"/>
      <c r="OWI756" s="462"/>
      <c r="OWJ756" s="462"/>
      <c r="OWK756" s="462"/>
      <c r="OWL756" s="462"/>
      <c r="OWM756" s="462"/>
      <c r="OWN756" s="462"/>
      <c r="OWO756" s="462"/>
      <c r="OWP756" s="462"/>
      <c r="OWQ756" s="462"/>
      <c r="OWR756" s="462"/>
      <c r="OWS756" s="462"/>
      <c r="OWT756" s="462"/>
      <c r="OWU756" s="462"/>
      <c r="OWV756" s="462"/>
      <c r="OWW756" s="462"/>
      <c r="OWX756" s="462"/>
      <c r="OWY756" s="462"/>
      <c r="OWZ756" s="462"/>
      <c r="OXA756" s="462"/>
      <c r="OXB756" s="462"/>
      <c r="OXC756" s="462"/>
      <c r="OXD756" s="462"/>
      <c r="OXE756" s="462"/>
      <c r="OXF756" s="462"/>
      <c r="OXG756" s="462"/>
      <c r="OXH756" s="462"/>
      <c r="OXI756" s="462"/>
      <c r="OXJ756" s="462"/>
      <c r="OXK756" s="462"/>
      <c r="OXL756" s="462"/>
      <c r="OXM756" s="462"/>
      <c r="OXN756" s="462"/>
      <c r="OXO756" s="462"/>
      <c r="OXP756" s="462"/>
      <c r="OXQ756" s="462"/>
      <c r="OXR756" s="462"/>
      <c r="OXS756" s="462"/>
      <c r="OXT756" s="462"/>
      <c r="OXU756" s="462"/>
      <c r="OXV756" s="462"/>
      <c r="OXW756" s="462"/>
      <c r="OXX756" s="462"/>
      <c r="OXY756" s="462"/>
      <c r="OXZ756" s="462"/>
      <c r="OYA756" s="462"/>
      <c r="OYB756" s="462"/>
      <c r="OYC756" s="462"/>
      <c r="OYD756" s="462"/>
      <c r="OYE756" s="462"/>
      <c r="OYF756" s="462"/>
      <c r="OYG756" s="462"/>
      <c r="OYH756" s="462"/>
      <c r="OYI756" s="462"/>
      <c r="OYJ756" s="462"/>
      <c r="OYK756" s="462"/>
      <c r="OYL756" s="462"/>
      <c r="OYM756" s="462"/>
      <c r="OYN756" s="462"/>
      <c r="OYO756" s="462"/>
      <c r="OYP756" s="462"/>
      <c r="OYQ756" s="462"/>
      <c r="OYR756" s="462"/>
      <c r="OYS756" s="462"/>
      <c r="OYT756" s="462"/>
      <c r="OYU756" s="462"/>
      <c r="OYV756" s="462"/>
      <c r="OYW756" s="462"/>
      <c r="OYX756" s="462"/>
      <c r="OYY756" s="462"/>
      <c r="OYZ756" s="462"/>
      <c r="OZA756" s="462"/>
      <c r="OZB756" s="462"/>
      <c r="OZC756" s="462"/>
      <c r="OZD756" s="462"/>
      <c r="OZE756" s="462"/>
      <c r="OZF756" s="462"/>
      <c r="OZG756" s="462"/>
      <c r="OZH756" s="462"/>
      <c r="OZI756" s="462"/>
      <c r="OZJ756" s="462"/>
      <c r="OZK756" s="462"/>
      <c r="OZL756" s="462"/>
      <c r="OZM756" s="462"/>
      <c r="OZN756" s="462"/>
      <c r="OZO756" s="462"/>
      <c r="OZP756" s="462"/>
      <c r="OZQ756" s="462"/>
      <c r="OZR756" s="462"/>
      <c r="OZS756" s="462"/>
      <c r="OZT756" s="462"/>
      <c r="OZU756" s="462"/>
      <c r="OZV756" s="462"/>
      <c r="OZW756" s="462"/>
      <c r="OZX756" s="462"/>
      <c r="OZY756" s="462"/>
      <c r="OZZ756" s="462"/>
      <c r="PAA756" s="462"/>
      <c r="PAB756" s="462"/>
      <c r="PAC756" s="462"/>
      <c r="PAD756" s="462"/>
      <c r="PAE756" s="462"/>
      <c r="PAF756" s="462"/>
      <c r="PAG756" s="462"/>
      <c r="PAH756" s="462"/>
      <c r="PAI756" s="462"/>
      <c r="PAJ756" s="462"/>
      <c r="PAK756" s="462"/>
      <c r="PAL756" s="462"/>
      <c r="PAM756" s="462"/>
      <c r="PAN756" s="462"/>
      <c r="PAO756" s="462"/>
      <c r="PAP756" s="462"/>
      <c r="PAQ756" s="462"/>
      <c r="PAR756" s="462"/>
      <c r="PAS756" s="462"/>
      <c r="PAT756" s="462"/>
      <c r="PAU756" s="462"/>
      <c r="PAV756" s="462"/>
      <c r="PAW756" s="462"/>
      <c r="PAX756" s="462"/>
      <c r="PAY756" s="462"/>
      <c r="PAZ756" s="462"/>
      <c r="PBA756" s="462"/>
      <c r="PBB756" s="462"/>
      <c r="PBC756" s="462"/>
      <c r="PBD756" s="462"/>
      <c r="PBE756" s="462"/>
      <c r="PBF756" s="462"/>
      <c r="PBG756" s="462"/>
      <c r="PBH756" s="462"/>
      <c r="PBI756" s="462"/>
      <c r="PBJ756" s="462"/>
      <c r="PBK756" s="462"/>
      <c r="PBL756" s="462"/>
      <c r="PBM756" s="462"/>
      <c r="PBN756" s="462"/>
      <c r="PBO756" s="462"/>
      <c r="PBP756" s="462"/>
      <c r="PBQ756" s="462"/>
      <c r="PBR756" s="462"/>
      <c r="PBS756" s="462"/>
      <c r="PBT756" s="462"/>
      <c r="PBU756" s="462"/>
      <c r="PBV756" s="462"/>
      <c r="PBW756" s="462"/>
      <c r="PBX756" s="462"/>
      <c r="PBY756" s="462"/>
      <c r="PBZ756" s="462"/>
      <c r="PCA756" s="462"/>
      <c r="PCB756" s="462"/>
      <c r="PCC756" s="462"/>
      <c r="PCD756" s="462"/>
      <c r="PCE756" s="462"/>
      <c r="PCF756" s="462"/>
      <c r="PCG756" s="462"/>
      <c r="PCH756" s="462"/>
      <c r="PCI756" s="462"/>
      <c r="PCJ756" s="462"/>
      <c r="PCK756" s="462"/>
      <c r="PCL756" s="462"/>
      <c r="PCM756" s="462"/>
      <c r="PCN756" s="462"/>
      <c r="PCO756" s="462"/>
      <c r="PCP756" s="462"/>
      <c r="PCQ756" s="462"/>
      <c r="PCR756" s="462"/>
      <c r="PCS756" s="462"/>
      <c r="PCT756" s="462"/>
      <c r="PCU756" s="462"/>
      <c r="PCV756" s="462"/>
      <c r="PCW756" s="462"/>
      <c r="PCX756" s="462"/>
      <c r="PCY756" s="462"/>
      <c r="PCZ756" s="462"/>
      <c r="PDA756" s="462"/>
      <c r="PDB756" s="462"/>
      <c r="PDC756" s="462"/>
      <c r="PDD756" s="462"/>
      <c r="PDE756" s="462"/>
      <c r="PDF756" s="462"/>
      <c r="PDG756" s="462"/>
      <c r="PDH756" s="462"/>
      <c r="PDI756" s="462"/>
      <c r="PDJ756" s="462"/>
      <c r="PDK756" s="462"/>
      <c r="PDL756" s="462"/>
      <c r="PDM756" s="462"/>
      <c r="PDN756" s="462"/>
      <c r="PDO756" s="462"/>
      <c r="PDP756" s="462"/>
      <c r="PDQ756" s="462"/>
      <c r="PDR756" s="462"/>
      <c r="PDS756" s="462"/>
      <c r="PDT756" s="462"/>
      <c r="PDU756" s="462"/>
      <c r="PDV756" s="462"/>
      <c r="PDW756" s="462"/>
      <c r="PDX756" s="462"/>
      <c r="PDY756" s="462"/>
      <c r="PDZ756" s="462"/>
      <c r="PEA756" s="462"/>
      <c r="PEB756" s="462"/>
      <c r="PEC756" s="462"/>
      <c r="PED756" s="462"/>
      <c r="PEE756" s="462"/>
      <c r="PEF756" s="462"/>
      <c r="PEG756" s="462"/>
      <c r="PEH756" s="462"/>
      <c r="PEI756" s="462"/>
      <c r="PEJ756" s="462"/>
      <c r="PEK756" s="462"/>
      <c r="PEL756" s="462"/>
      <c r="PEM756" s="462"/>
      <c r="PEN756" s="462"/>
      <c r="PEO756" s="462"/>
      <c r="PEP756" s="462"/>
      <c r="PEQ756" s="462"/>
      <c r="PER756" s="462"/>
      <c r="PES756" s="462"/>
      <c r="PET756" s="462"/>
      <c r="PEU756" s="462"/>
      <c r="PEV756" s="462"/>
      <c r="PEW756" s="462"/>
      <c r="PEX756" s="462"/>
      <c r="PEY756" s="462"/>
      <c r="PEZ756" s="462"/>
      <c r="PFA756" s="462"/>
      <c r="PFB756" s="462"/>
      <c r="PFC756" s="462"/>
      <c r="PFD756" s="462"/>
      <c r="PFE756" s="462"/>
      <c r="PFF756" s="462"/>
      <c r="PFG756" s="462"/>
      <c r="PFH756" s="462"/>
      <c r="PFI756" s="462"/>
      <c r="PFJ756" s="462"/>
      <c r="PFK756" s="462"/>
      <c r="PFL756" s="462"/>
      <c r="PFM756" s="462"/>
      <c r="PFN756" s="462"/>
      <c r="PFO756" s="462"/>
      <c r="PFP756" s="462"/>
      <c r="PFQ756" s="462"/>
      <c r="PFR756" s="462"/>
      <c r="PFS756" s="462"/>
      <c r="PFT756" s="462"/>
      <c r="PFU756" s="462"/>
      <c r="PFV756" s="462"/>
      <c r="PFW756" s="462"/>
      <c r="PFX756" s="462"/>
      <c r="PFY756" s="462"/>
      <c r="PFZ756" s="462"/>
      <c r="PGA756" s="462"/>
      <c r="PGB756" s="462"/>
      <c r="PGC756" s="462"/>
      <c r="PGD756" s="462"/>
      <c r="PGE756" s="462"/>
      <c r="PGF756" s="462"/>
      <c r="PGG756" s="462"/>
      <c r="PGH756" s="462"/>
      <c r="PGI756" s="462"/>
      <c r="PGJ756" s="462"/>
      <c r="PGK756" s="462"/>
      <c r="PGL756" s="462"/>
      <c r="PGM756" s="462"/>
      <c r="PGN756" s="462"/>
      <c r="PGO756" s="462"/>
      <c r="PGP756" s="462"/>
      <c r="PGQ756" s="462"/>
      <c r="PGR756" s="462"/>
      <c r="PGS756" s="462"/>
      <c r="PGT756" s="462"/>
      <c r="PGU756" s="462"/>
      <c r="PGV756" s="462"/>
      <c r="PGW756" s="462"/>
      <c r="PGX756" s="462"/>
      <c r="PGY756" s="462"/>
      <c r="PGZ756" s="462"/>
      <c r="PHA756" s="462"/>
      <c r="PHB756" s="462"/>
      <c r="PHC756" s="462"/>
      <c r="PHD756" s="462"/>
      <c r="PHE756" s="462"/>
      <c r="PHF756" s="462"/>
      <c r="PHG756" s="462"/>
      <c r="PHH756" s="462"/>
      <c r="PHI756" s="462"/>
      <c r="PHJ756" s="462"/>
      <c r="PHK756" s="462"/>
      <c r="PHL756" s="462"/>
      <c r="PHM756" s="462"/>
      <c r="PHN756" s="462"/>
      <c r="PHO756" s="462"/>
      <c r="PHP756" s="462"/>
      <c r="PHQ756" s="462"/>
      <c r="PHR756" s="462"/>
      <c r="PHS756" s="462"/>
      <c r="PHT756" s="462"/>
      <c r="PHU756" s="462"/>
      <c r="PHV756" s="462"/>
      <c r="PHW756" s="462"/>
      <c r="PHX756" s="462"/>
      <c r="PHY756" s="462"/>
      <c r="PHZ756" s="462"/>
      <c r="PIA756" s="462"/>
      <c r="PIB756" s="462"/>
      <c r="PIC756" s="462"/>
      <c r="PID756" s="462"/>
      <c r="PIE756" s="462"/>
      <c r="PIF756" s="462"/>
      <c r="PIG756" s="462"/>
      <c r="PIH756" s="462"/>
      <c r="PII756" s="462"/>
      <c r="PIJ756" s="462"/>
      <c r="PIK756" s="462"/>
      <c r="PIL756" s="462"/>
      <c r="PIM756" s="462"/>
      <c r="PIN756" s="462"/>
      <c r="PIO756" s="462"/>
      <c r="PIP756" s="462"/>
      <c r="PIQ756" s="462"/>
      <c r="PIR756" s="462"/>
      <c r="PIS756" s="462"/>
      <c r="PIT756" s="462"/>
      <c r="PIU756" s="462"/>
      <c r="PIV756" s="462"/>
      <c r="PIW756" s="462"/>
      <c r="PIX756" s="462"/>
      <c r="PIY756" s="462"/>
      <c r="PIZ756" s="462"/>
      <c r="PJA756" s="462"/>
      <c r="PJB756" s="462"/>
      <c r="PJC756" s="462"/>
      <c r="PJD756" s="462"/>
      <c r="PJE756" s="462"/>
      <c r="PJF756" s="462"/>
      <c r="PJG756" s="462"/>
      <c r="PJH756" s="462"/>
      <c r="PJI756" s="462"/>
      <c r="PJJ756" s="462"/>
      <c r="PJK756" s="462"/>
      <c r="PJL756" s="462"/>
      <c r="PJM756" s="462"/>
      <c r="PJN756" s="462"/>
      <c r="PJO756" s="462"/>
      <c r="PJP756" s="462"/>
      <c r="PJQ756" s="462"/>
      <c r="PJR756" s="462"/>
      <c r="PJS756" s="462"/>
      <c r="PJT756" s="462"/>
      <c r="PJU756" s="462"/>
      <c r="PJV756" s="462"/>
      <c r="PJW756" s="462"/>
      <c r="PJX756" s="462"/>
      <c r="PJY756" s="462"/>
      <c r="PJZ756" s="462"/>
      <c r="PKA756" s="462"/>
      <c r="PKB756" s="462"/>
      <c r="PKC756" s="462"/>
      <c r="PKD756" s="462"/>
      <c r="PKE756" s="462"/>
      <c r="PKF756" s="462"/>
      <c r="PKG756" s="462"/>
      <c r="PKH756" s="462"/>
      <c r="PKI756" s="462"/>
      <c r="PKJ756" s="462"/>
      <c r="PKK756" s="462"/>
      <c r="PKL756" s="462"/>
      <c r="PKM756" s="462"/>
      <c r="PKN756" s="462"/>
      <c r="PKO756" s="462"/>
      <c r="PKP756" s="462"/>
      <c r="PKQ756" s="462"/>
      <c r="PKR756" s="462"/>
      <c r="PKS756" s="462"/>
      <c r="PKT756" s="462"/>
      <c r="PKU756" s="462"/>
      <c r="PKV756" s="462"/>
      <c r="PKW756" s="462"/>
      <c r="PKX756" s="462"/>
      <c r="PKY756" s="462"/>
      <c r="PKZ756" s="462"/>
      <c r="PLA756" s="462"/>
      <c r="PLB756" s="462"/>
      <c r="PLC756" s="462"/>
      <c r="PLD756" s="462"/>
      <c r="PLE756" s="462"/>
      <c r="PLF756" s="462"/>
      <c r="PLG756" s="462"/>
      <c r="PLH756" s="462"/>
      <c r="PLI756" s="462"/>
      <c r="PLJ756" s="462"/>
      <c r="PLK756" s="462"/>
      <c r="PLL756" s="462"/>
      <c r="PLM756" s="462"/>
      <c r="PLN756" s="462"/>
      <c r="PLO756" s="462"/>
      <c r="PLP756" s="462"/>
      <c r="PLQ756" s="462"/>
      <c r="PLR756" s="462"/>
      <c r="PLS756" s="462"/>
      <c r="PLT756" s="462"/>
      <c r="PLU756" s="462"/>
      <c r="PLV756" s="462"/>
      <c r="PLW756" s="462"/>
      <c r="PLX756" s="462"/>
      <c r="PLY756" s="462"/>
      <c r="PLZ756" s="462"/>
      <c r="PMA756" s="462"/>
      <c r="PMB756" s="462"/>
      <c r="PMC756" s="462"/>
      <c r="PMD756" s="462"/>
      <c r="PME756" s="462"/>
      <c r="PMF756" s="462"/>
      <c r="PMG756" s="462"/>
      <c r="PMH756" s="462"/>
      <c r="PMI756" s="462"/>
      <c r="PMJ756" s="462"/>
      <c r="PMK756" s="462"/>
      <c r="PML756" s="462"/>
      <c r="PMM756" s="462"/>
      <c r="PMN756" s="462"/>
      <c r="PMO756" s="462"/>
      <c r="PMP756" s="462"/>
      <c r="PMQ756" s="462"/>
      <c r="PMR756" s="462"/>
      <c r="PMS756" s="462"/>
      <c r="PMT756" s="462"/>
      <c r="PMU756" s="462"/>
      <c r="PMV756" s="462"/>
      <c r="PMW756" s="462"/>
      <c r="PMX756" s="462"/>
      <c r="PMY756" s="462"/>
      <c r="PMZ756" s="462"/>
      <c r="PNA756" s="462"/>
      <c r="PNB756" s="462"/>
      <c r="PNC756" s="462"/>
      <c r="PND756" s="462"/>
      <c r="PNE756" s="462"/>
      <c r="PNF756" s="462"/>
      <c r="PNG756" s="462"/>
      <c r="PNH756" s="462"/>
      <c r="PNI756" s="462"/>
      <c r="PNJ756" s="462"/>
      <c r="PNK756" s="462"/>
      <c r="PNL756" s="462"/>
      <c r="PNM756" s="462"/>
      <c r="PNN756" s="462"/>
      <c r="PNO756" s="462"/>
      <c r="PNP756" s="462"/>
      <c r="PNQ756" s="462"/>
      <c r="PNR756" s="462"/>
      <c r="PNS756" s="462"/>
      <c r="PNT756" s="462"/>
      <c r="PNU756" s="462"/>
      <c r="PNV756" s="462"/>
      <c r="PNW756" s="462"/>
      <c r="PNX756" s="462"/>
      <c r="PNY756" s="462"/>
      <c r="PNZ756" s="462"/>
      <c r="POA756" s="462"/>
      <c r="POB756" s="462"/>
      <c r="POC756" s="462"/>
      <c r="POD756" s="462"/>
      <c r="POE756" s="462"/>
      <c r="POF756" s="462"/>
      <c r="POG756" s="462"/>
      <c r="POH756" s="462"/>
      <c r="POI756" s="462"/>
      <c r="POJ756" s="462"/>
      <c r="POK756" s="462"/>
      <c r="POL756" s="462"/>
      <c r="POM756" s="462"/>
      <c r="PON756" s="462"/>
      <c r="POO756" s="462"/>
      <c r="POP756" s="462"/>
      <c r="POQ756" s="462"/>
      <c r="POR756" s="462"/>
      <c r="POS756" s="462"/>
      <c r="POT756" s="462"/>
      <c r="POU756" s="462"/>
      <c r="POV756" s="462"/>
      <c r="POW756" s="462"/>
      <c r="POX756" s="462"/>
      <c r="POY756" s="462"/>
      <c r="POZ756" s="462"/>
      <c r="PPA756" s="462"/>
      <c r="PPB756" s="462"/>
      <c r="PPC756" s="462"/>
      <c r="PPD756" s="462"/>
      <c r="PPE756" s="462"/>
      <c r="PPF756" s="462"/>
      <c r="PPG756" s="462"/>
      <c r="PPH756" s="462"/>
      <c r="PPI756" s="462"/>
      <c r="PPJ756" s="462"/>
      <c r="PPK756" s="462"/>
      <c r="PPL756" s="462"/>
      <c r="PPM756" s="462"/>
      <c r="PPN756" s="462"/>
      <c r="PPO756" s="462"/>
      <c r="PPP756" s="462"/>
      <c r="PPQ756" s="462"/>
      <c r="PPR756" s="462"/>
      <c r="PPS756" s="462"/>
      <c r="PPT756" s="462"/>
      <c r="PPU756" s="462"/>
      <c r="PPV756" s="462"/>
      <c r="PPW756" s="462"/>
      <c r="PPX756" s="462"/>
      <c r="PPY756" s="462"/>
      <c r="PPZ756" s="462"/>
      <c r="PQA756" s="462"/>
      <c r="PQB756" s="462"/>
      <c r="PQC756" s="462"/>
      <c r="PQD756" s="462"/>
      <c r="PQE756" s="462"/>
      <c r="PQF756" s="462"/>
      <c r="PQG756" s="462"/>
      <c r="PQH756" s="462"/>
      <c r="PQI756" s="462"/>
      <c r="PQJ756" s="462"/>
      <c r="PQK756" s="462"/>
      <c r="PQL756" s="462"/>
      <c r="PQM756" s="462"/>
      <c r="PQN756" s="462"/>
      <c r="PQO756" s="462"/>
      <c r="PQP756" s="462"/>
      <c r="PQQ756" s="462"/>
      <c r="PQR756" s="462"/>
      <c r="PQS756" s="462"/>
      <c r="PQT756" s="462"/>
      <c r="PQU756" s="462"/>
      <c r="PQV756" s="462"/>
      <c r="PQW756" s="462"/>
      <c r="PQX756" s="462"/>
      <c r="PQY756" s="462"/>
      <c r="PQZ756" s="462"/>
      <c r="PRA756" s="462"/>
      <c r="PRB756" s="462"/>
      <c r="PRC756" s="462"/>
      <c r="PRD756" s="462"/>
      <c r="PRE756" s="462"/>
      <c r="PRF756" s="462"/>
      <c r="PRG756" s="462"/>
      <c r="PRH756" s="462"/>
      <c r="PRI756" s="462"/>
      <c r="PRJ756" s="462"/>
      <c r="PRK756" s="462"/>
      <c r="PRL756" s="462"/>
      <c r="PRM756" s="462"/>
      <c r="PRN756" s="462"/>
      <c r="PRO756" s="462"/>
      <c r="PRP756" s="462"/>
      <c r="PRQ756" s="462"/>
      <c r="PRR756" s="462"/>
      <c r="PRS756" s="462"/>
      <c r="PRT756" s="462"/>
      <c r="PRU756" s="462"/>
      <c r="PRV756" s="462"/>
      <c r="PRW756" s="462"/>
      <c r="PRX756" s="462"/>
      <c r="PRY756" s="462"/>
      <c r="PRZ756" s="462"/>
      <c r="PSA756" s="462"/>
      <c r="PSB756" s="462"/>
      <c r="PSC756" s="462"/>
      <c r="PSD756" s="462"/>
      <c r="PSE756" s="462"/>
      <c r="PSF756" s="462"/>
      <c r="PSG756" s="462"/>
      <c r="PSH756" s="462"/>
      <c r="PSI756" s="462"/>
      <c r="PSJ756" s="462"/>
      <c r="PSK756" s="462"/>
      <c r="PSL756" s="462"/>
      <c r="PSM756" s="462"/>
      <c r="PSN756" s="462"/>
      <c r="PSO756" s="462"/>
      <c r="PSP756" s="462"/>
      <c r="PSQ756" s="462"/>
      <c r="PSR756" s="462"/>
      <c r="PSS756" s="462"/>
      <c r="PST756" s="462"/>
      <c r="PSU756" s="462"/>
      <c r="PSV756" s="462"/>
      <c r="PSW756" s="462"/>
      <c r="PSX756" s="462"/>
      <c r="PSY756" s="462"/>
      <c r="PSZ756" s="462"/>
      <c r="PTA756" s="462"/>
      <c r="PTB756" s="462"/>
      <c r="PTC756" s="462"/>
      <c r="PTD756" s="462"/>
      <c r="PTE756" s="462"/>
      <c r="PTF756" s="462"/>
      <c r="PTG756" s="462"/>
      <c r="PTH756" s="462"/>
      <c r="PTI756" s="462"/>
      <c r="PTJ756" s="462"/>
      <c r="PTK756" s="462"/>
      <c r="PTL756" s="462"/>
      <c r="PTM756" s="462"/>
      <c r="PTN756" s="462"/>
      <c r="PTO756" s="462"/>
      <c r="PTP756" s="462"/>
      <c r="PTQ756" s="462"/>
      <c r="PTR756" s="462"/>
      <c r="PTS756" s="462"/>
      <c r="PTT756" s="462"/>
      <c r="PTU756" s="462"/>
      <c r="PTV756" s="462"/>
      <c r="PTW756" s="462"/>
      <c r="PTX756" s="462"/>
      <c r="PTY756" s="462"/>
      <c r="PTZ756" s="462"/>
      <c r="PUA756" s="462"/>
      <c r="PUB756" s="462"/>
      <c r="PUC756" s="462"/>
      <c r="PUD756" s="462"/>
      <c r="PUE756" s="462"/>
      <c r="PUF756" s="462"/>
      <c r="PUG756" s="462"/>
      <c r="PUH756" s="462"/>
      <c r="PUI756" s="462"/>
      <c r="PUJ756" s="462"/>
      <c r="PUK756" s="462"/>
      <c r="PUL756" s="462"/>
      <c r="PUM756" s="462"/>
      <c r="PUN756" s="462"/>
      <c r="PUO756" s="462"/>
      <c r="PUP756" s="462"/>
      <c r="PUQ756" s="462"/>
      <c r="PUR756" s="462"/>
      <c r="PUS756" s="462"/>
      <c r="PUT756" s="462"/>
      <c r="PUU756" s="462"/>
      <c r="PUV756" s="462"/>
      <c r="PUW756" s="462"/>
      <c r="PUX756" s="462"/>
      <c r="PUY756" s="462"/>
      <c r="PUZ756" s="462"/>
      <c r="PVA756" s="462"/>
      <c r="PVB756" s="462"/>
      <c r="PVC756" s="462"/>
      <c r="PVD756" s="462"/>
      <c r="PVE756" s="462"/>
      <c r="PVF756" s="462"/>
      <c r="PVG756" s="462"/>
      <c r="PVH756" s="462"/>
      <c r="PVI756" s="462"/>
      <c r="PVJ756" s="462"/>
      <c r="PVK756" s="462"/>
      <c r="PVL756" s="462"/>
      <c r="PVM756" s="462"/>
      <c r="PVN756" s="462"/>
      <c r="PVO756" s="462"/>
      <c r="PVP756" s="462"/>
      <c r="PVQ756" s="462"/>
      <c r="PVR756" s="462"/>
      <c r="PVS756" s="462"/>
      <c r="PVT756" s="462"/>
      <c r="PVU756" s="462"/>
      <c r="PVV756" s="462"/>
      <c r="PVW756" s="462"/>
      <c r="PVX756" s="462"/>
      <c r="PVY756" s="462"/>
      <c r="PVZ756" s="462"/>
      <c r="PWA756" s="462"/>
      <c r="PWB756" s="462"/>
      <c r="PWC756" s="462"/>
      <c r="PWD756" s="462"/>
      <c r="PWE756" s="462"/>
      <c r="PWF756" s="462"/>
      <c r="PWG756" s="462"/>
      <c r="PWH756" s="462"/>
      <c r="PWI756" s="462"/>
      <c r="PWJ756" s="462"/>
      <c r="PWK756" s="462"/>
      <c r="PWL756" s="462"/>
      <c r="PWM756" s="462"/>
      <c r="PWN756" s="462"/>
      <c r="PWO756" s="462"/>
      <c r="PWP756" s="462"/>
      <c r="PWQ756" s="462"/>
      <c r="PWR756" s="462"/>
      <c r="PWS756" s="462"/>
      <c r="PWT756" s="462"/>
      <c r="PWU756" s="462"/>
      <c r="PWV756" s="462"/>
      <c r="PWW756" s="462"/>
      <c r="PWX756" s="462"/>
      <c r="PWY756" s="462"/>
      <c r="PWZ756" s="462"/>
      <c r="PXA756" s="462"/>
      <c r="PXB756" s="462"/>
      <c r="PXC756" s="462"/>
      <c r="PXD756" s="462"/>
      <c r="PXE756" s="462"/>
      <c r="PXF756" s="462"/>
      <c r="PXG756" s="462"/>
      <c r="PXH756" s="462"/>
      <c r="PXI756" s="462"/>
      <c r="PXJ756" s="462"/>
      <c r="PXK756" s="462"/>
      <c r="PXL756" s="462"/>
      <c r="PXM756" s="462"/>
      <c r="PXN756" s="462"/>
      <c r="PXO756" s="462"/>
      <c r="PXP756" s="462"/>
      <c r="PXQ756" s="462"/>
      <c r="PXR756" s="462"/>
      <c r="PXS756" s="462"/>
      <c r="PXT756" s="462"/>
      <c r="PXU756" s="462"/>
      <c r="PXV756" s="462"/>
      <c r="PXW756" s="462"/>
      <c r="PXX756" s="462"/>
      <c r="PXY756" s="462"/>
      <c r="PXZ756" s="462"/>
      <c r="PYA756" s="462"/>
      <c r="PYB756" s="462"/>
      <c r="PYC756" s="462"/>
      <c r="PYD756" s="462"/>
      <c r="PYE756" s="462"/>
      <c r="PYF756" s="462"/>
      <c r="PYG756" s="462"/>
      <c r="PYH756" s="462"/>
      <c r="PYI756" s="462"/>
      <c r="PYJ756" s="462"/>
      <c r="PYK756" s="462"/>
      <c r="PYL756" s="462"/>
      <c r="PYM756" s="462"/>
      <c r="PYN756" s="462"/>
      <c r="PYO756" s="462"/>
      <c r="PYP756" s="462"/>
      <c r="PYQ756" s="462"/>
      <c r="PYR756" s="462"/>
      <c r="PYS756" s="462"/>
      <c r="PYT756" s="462"/>
      <c r="PYU756" s="462"/>
      <c r="PYV756" s="462"/>
      <c r="PYW756" s="462"/>
      <c r="PYX756" s="462"/>
      <c r="PYY756" s="462"/>
      <c r="PYZ756" s="462"/>
      <c r="PZA756" s="462"/>
      <c r="PZB756" s="462"/>
      <c r="PZC756" s="462"/>
      <c r="PZD756" s="462"/>
      <c r="PZE756" s="462"/>
      <c r="PZF756" s="462"/>
      <c r="PZG756" s="462"/>
      <c r="PZH756" s="462"/>
      <c r="PZI756" s="462"/>
      <c r="PZJ756" s="462"/>
      <c r="PZK756" s="462"/>
      <c r="PZL756" s="462"/>
      <c r="PZM756" s="462"/>
      <c r="PZN756" s="462"/>
      <c r="PZO756" s="462"/>
      <c r="PZP756" s="462"/>
      <c r="PZQ756" s="462"/>
      <c r="PZR756" s="462"/>
      <c r="PZS756" s="462"/>
      <c r="PZT756" s="462"/>
      <c r="PZU756" s="462"/>
      <c r="PZV756" s="462"/>
      <c r="PZW756" s="462"/>
      <c r="PZX756" s="462"/>
      <c r="PZY756" s="462"/>
      <c r="PZZ756" s="462"/>
      <c r="QAA756" s="462"/>
      <c r="QAB756" s="462"/>
      <c r="QAC756" s="462"/>
      <c r="QAD756" s="462"/>
      <c r="QAE756" s="462"/>
      <c r="QAF756" s="462"/>
      <c r="QAG756" s="462"/>
      <c r="QAH756" s="462"/>
      <c r="QAI756" s="462"/>
      <c r="QAJ756" s="462"/>
      <c r="QAK756" s="462"/>
      <c r="QAL756" s="462"/>
      <c r="QAM756" s="462"/>
      <c r="QAN756" s="462"/>
      <c r="QAO756" s="462"/>
      <c r="QAP756" s="462"/>
      <c r="QAQ756" s="462"/>
      <c r="QAR756" s="462"/>
      <c r="QAS756" s="462"/>
      <c r="QAT756" s="462"/>
      <c r="QAU756" s="462"/>
      <c r="QAV756" s="462"/>
      <c r="QAW756" s="462"/>
      <c r="QAX756" s="462"/>
      <c r="QAY756" s="462"/>
      <c r="QAZ756" s="462"/>
      <c r="QBA756" s="462"/>
      <c r="QBB756" s="462"/>
      <c r="QBC756" s="462"/>
      <c r="QBD756" s="462"/>
      <c r="QBE756" s="462"/>
      <c r="QBF756" s="462"/>
      <c r="QBG756" s="462"/>
      <c r="QBH756" s="462"/>
      <c r="QBI756" s="462"/>
      <c r="QBJ756" s="462"/>
      <c r="QBK756" s="462"/>
      <c r="QBL756" s="462"/>
      <c r="QBM756" s="462"/>
      <c r="QBN756" s="462"/>
      <c r="QBO756" s="462"/>
      <c r="QBP756" s="462"/>
      <c r="QBQ756" s="462"/>
      <c r="QBR756" s="462"/>
      <c r="QBS756" s="462"/>
      <c r="QBT756" s="462"/>
      <c r="QBU756" s="462"/>
      <c r="QBV756" s="462"/>
      <c r="QBW756" s="462"/>
      <c r="QBX756" s="462"/>
      <c r="QBY756" s="462"/>
      <c r="QBZ756" s="462"/>
      <c r="QCA756" s="462"/>
      <c r="QCB756" s="462"/>
      <c r="QCC756" s="462"/>
      <c r="QCD756" s="462"/>
      <c r="QCE756" s="462"/>
      <c r="QCF756" s="462"/>
      <c r="QCG756" s="462"/>
      <c r="QCH756" s="462"/>
      <c r="QCI756" s="462"/>
      <c r="QCJ756" s="462"/>
      <c r="QCK756" s="462"/>
      <c r="QCL756" s="462"/>
      <c r="QCM756" s="462"/>
      <c r="QCN756" s="462"/>
      <c r="QCO756" s="462"/>
      <c r="QCP756" s="462"/>
      <c r="QCQ756" s="462"/>
      <c r="QCR756" s="462"/>
      <c r="QCS756" s="462"/>
      <c r="QCT756" s="462"/>
      <c r="QCU756" s="462"/>
      <c r="QCV756" s="462"/>
      <c r="QCW756" s="462"/>
      <c r="QCX756" s="462"/>
      <c r="QCY756" s="462"/>
      <c r="QCZ756" s="462"/>
      <c r="QDA756" s="462"/>
      <c r="QDB756" s="462"/>
      <c r="QDC756" s="462"/>
      <c r="QDD756" s="462"/>
      <c r="QDE756" s="462"/>
      <c r="QDF756" s="462"/>
      <c r="QDG756" s="462"/>
      <c r="QDH756" s="462"/>
      <c r="QDI756" s="462"/>
      <c r="QDJ756" s="462"/>
      <c r="QDK756" s="462"/>
      <c r="QDL756" s="462"/>
      <c r="QDM756" s="462"/>
      <c r="QDN756" s="462"/>
      <c r="QDO756" s="462"/>
      <c r="QDP756" s="462"/>
      <c r="QDQ756" s="462"/>
      <c r="QDR756" s="462"/>
      <c r="QDS756" s="462"/>
      <c r="QDT756" s="462"/>
      <c r="QDU756" s="462"/>
      <c r="QDV756" s="462"/>
      <c r="QDW756" s="462"/>
      <c r="QDX756" s="462"/>
      <c r="QDY756" s="462"/>
      <c r="QDZ756" s="462"/>
      <c r="QEA756" s="462"/>
      <c r="QEB756" s="462"/>
      <c r="QEC756" s="462"/>
      <c r="QED756" s="462"/>
      <c r="QEE756" s="462"/>
      <c r="QEF756" s="462"/>
      <c r="QEG756" s="462"/>
      <c r="QEH756" s="462"/>
      <c r="QEI756" s="462"/>
      <c r="QEJ756" s="462"/>
      <c r="QEK756" s="462"/>
      <c r="QEL756" s="462"/>
      <c r="QEM756" s="462"/>
      <c r="QEN756" s="462"/>
      <c r="QEO756" s="462"/>
      <c r="QEP756" s="462"/>
      <c r="QEQ756" s="462"/>
      <c r="QER756" s="462"/>
      <c r="QES756" s="462"/>
      <c r="QET756" s="462"/>
      <c r="QEU756" s="462"/>
      <c r="QEV756" s="462"/>
      <c r="QEW756" s="462"/>
      <c r="QEX756" s="462"/>
      <c r="QEY756" s="462"/>
      <c r="QEZ756" s="462"/>
      <c r="QFA756" s="462"/>
      <c r="QFB756" s="462"/>
      <c r="QFC756" s="462"/>
      <c r="QFD756" s="462"/>
      <c r="QFE756" s="462"/>
      <c r="QFF756" s="462"/>
      <c r="QFG756" s="462"/>
      <c r="QFH756" s="462"/>
      <c r="QFI756" s="462"/>
      <c r="QFJ756" s="462"/>
      <c r="QFK756" s="462"/>
      <c r="QFL756" s="462"/>
      <c r="QFM756" s="462"/>
      <c r="QFN756" s="462"/>
      <c r="QFO756" s="462"/>
      <c r="QFP756" s="462"/>
      <c r="QFQ756" s="462"/>
      <c r="QFR756" s="462"/>
      <c r="QFS756" s="462"/>
      <c r="QFT756" s="462"/>
      <c r="QFU756" s="462"/>
      <c r="QFV756" s="462"/>
      <c r="QFW756" s="462"/>
      <c r="QFX756" s="462"/>
      <c r="QFY756" s="462"/>
      <c r="QFZ756" s="462"/>
      <c r="QGA756" s="462"/>
      <c r="QGB756" s="462"/>
      <c r="QGC756" s="462"/>
      <c r="QGD756" s="462"/>
      <c r="QGE756" s="462"/>
      <c r="QGF756" s="462"/>
      <c r="QGG756" s="462"/>
      <c r="QGH756" s="462"/>
      <c r="QGI756" s="462"/>
      <c r="QGJ756" s="462"/>
      <c r="QGK756" s="462"/>
      <c r="QGL756" s="462"/>
      <c r="QGM756" s="462"/>
      <c r="QGN756" s="462"/>
      <c r="QGO756" s="462"/>
      <c r="QGP756" s="462"/>
      <c r="QGQ756" s="462"/>
      <c r="QGR756" s="462"/>
      <c r="QGS756" s="462"/>
      <c r="QGT756" s="462"/>
      <c r="QGU756" s="462"/>
      <c r="QGV756" s="462"/>
      <c r="QGW756" s="462"/>
      <c r="QGX756" s="462"/>
      <c r="QGY756" s="462"/>
      <c r="QGZ756" s="462"/>
      <c r="QHA756" s="462"/>
      <c r="QHB756" s="462"/>
      <c r="QHC756" s="462"/>
      <c r="QHD756" s="462"/>
      <c r="QHE756" s="462"/>
      <c r="QHF756" s="462"/>
      <c r="QHG756" s="462"/>
      <c r="QHH756" s="462"/>
      <c r="QHI756" s="462"/>
      <c r="QHJ756" s="462"/>
      <c r="QHK756" s="462"/>
      <c r="QHL756" s="462"/>
      <c r="QHM756" s="462"/>
      <c r="QHN756" s="462"/>
      <c r="QHO756" s="462"/>
      <c r="QHP756" s="462"/>
      <c r="QHQ756" s="462"/>
      <c r="QHR756" s="462"/>
      <c r="QHS756" s="462"/>
      <c r="QHT756" s="462"/>
      <c r="QHU756" s="462"/>
      <c r="QHV756" s="462"/>
      <c r="QHW756" s="462"/>
      <c r="QHX756" s="462"/>
      <c r="QHY756" s="462"/>
      <c r="QHZ756" s="462"/>
      <c r="QIA756" s="462"/>
      <c r="QIB756" s="462"/>
      <c r="QIC756" s="462"/>
      <c r="QID756" s="462"/>
      <c r="QIE756" s="462"/>
      <c r="QIF756" s="462"/>
      <c r="QIG756" s="462"/>
      <c r="QIH756" s="462"/>
      <c r="QII756" s="462"/>
      <c r="QIJ756" s="462"/>
      <c r="QIK756" s="462"/>
      <c r="QIL756" s="462"/>
      <c r="QIM756" s="462"/>
      <c r="QIN756" s="462"/>
      <c r="QIO756" s="462"/>
      <c r="QIP756" s="462"/>
      <c r="QIQ756" s="462"/>
      <c r="QIR756" s="462"/>
      <c r="QIS756" s="462"/>
      <c r="QIT756" s="462"/>
      <c r="QIU756" s="462"/>
      <c r="QIV756" s="462"/>
      <c r="QIW756" s="462"/>
      <c r="QIX756" s="462"/>
      <c r="QIY756" s="462"/>
      <c r="QIZ756" s="462"/>
      <c r="QJA756" s="462"/>
      <c r="QJB756" s="462"/>
      <c r="QJC756" s="462"/>
      <c r="QJD756" s="462"/>
      <c r="QJE756" s="462"/>
      <c r="QJF756" s="462"/>
      <c r="QJG756" s="462"/>
      <c r="QJH756" s="462"/>
      <c r="QJI756" s="462"/>
      <c r="QJJ756" s="462"/>
      <c r="QJK756" s="462"/>
      <c r="QJL756" s="462"/>
      <c r="QJM756" s="462"/>
      <c r="QJN756" s="462"/>
      <c r="QJO756" s="462"/>
      <c r="QJP756" s="462"/>
      <c r="QJQ756" s="462"/>
      <c r="QJR756" s="462"/>
      <c r="QJS756" s="462"/>
      <c r="QJT756" s="462"/>
      <c r="QJU756" s="462"/>
      <c r="QJV756" s="462"/>
      <c r="QJW756" s="462"/>
      <c r="QJX756" s="462"/>
      <c r="QJY756" s="462"/>
      <c r="QJZ756" s="462"/>
      <c r="QKA756" s="462"/>
      <c r="QKB756" s="462"/>
      <c r="QKC756" s="462"/>
      <c r="QKD756" s="462"/>
      <c r="QKE756" s="462"/>
      <c r="QKF756" s="462"/>
      <c r="QKG756" s="462"/>
      <c r="QKH756" s="462"/>
      <c r="QKI756" s="462"/>
      <c r="QKJ756" s="462"/>
      <c r="QKK756" s="462"/>
      <c r="QKL756" s="462"/>
      <c r="QKM756" s="462"/>
      <c r="QKN756" s="462"/>
      <c r="QKO756" s="462"/>
      <c r="QKP756" s="462"/>
      <c r="QKQ756" s="462"/>
      <c r="QKR756" s="462"/>
      <c r="QKS756" s="462"/>
      <c r="QKT756" s="462"/>
      <c r="QKU756" s="462"/>
      <c r="QKV756" s="462"/>
      <c r="QKW756" s="462"/>
      <c r="QKX756" s="462"/>
      <c r="QKY756" s="462"/>
      <c r="QKZ756" s="462"/>
      <c r="QLA756" s="462"/>
      <c r="QLB756" s="462"/>
      <c r="QLC756" s="462"/>
      <c r="QLD756" s="462"/>
      <c r="QLE756" s="462"/>
      <c r="QLF756" s="462"/>
      <c r="QLG756" s="462"/>
      <c r="QLH756" s="462"/>
      <c r="QLI756" s="462"/>
      <c r="QLJ756" s="462"/>
      <c r="QLK756" s="462"/>
      <c r="QLL756" s="462"/>
      <c r="QLM756" s="462"/>
      <c r="QLN756" s="462"/>
      <c r="QLO756" s="462"/>
      <c r="QLP756" s="462"/>
      <c r="QLQ756" s="462"/>
      <c r="QLR756" s="462"/>
      <c r="QLS756" s="462"/>
      <c r="QLT756" s="462"/>
      <c r="QLU756" s="462"/>
      <c r="QLV756" s="462"/>
      <c r="QLW756" s="462"/>
      <c r="QLX756" s="462"/>
      <c r="QLY756" s="462"/>
      <c r="QLZ756" s="462"/>
      <c r="QMA756" s="462"/>
      <c r="QMB756" s="462"/>
      <c r="QMC756" s="462"/>
      <c r="QMD756" s="462"/>
      <c r="QME756" s="462"/>
      <c r="QMF756" s="462"/>
      <c r="QMG756" s="462"/>
      <c r="QMH756" s="462"/>
      <c r="QMI756" s="462"/>
      <c r="QMJ756" s="462"/>
      <c r="QMK756" s="462"/>
      <c r="QML756" s="462"/>
      <c r="QMM756" s="462"/>
      <c r="QMN756" s="462"/>
      <c r="QMO756" s="462"/>
      <c r="QMP756" s="462"/>
      <c r="QMQ756" s="462"/>
      <c r="QMR756" s="462"/>
      <c r="QMS756" s="462"/>
      <c r="QMT756" s="462"/>
      <c r="QMU756" s="462"/>
      <c r="QMV756" s="462"/>
      <c r="QMW756" s="462"/>
      <c r="QMX756" s="462"/>
      <c r="QMY756" s="462"/>
      <c r="QMZ756" s="462"/>
      <c r="QNA756" s="462"/>
      <c r="QNB756" s="462"/>
      <c r="QNC756" s="462"/>
      <c r="QND756" s="462"/>
      <c r="QNE756" s="462"/>
      <c r="QNF756" s="462"/>
      <c r="QNG756" s="462"/>
      <c r="QNH756" s="462"/>
      <c r="QNI756" s="462"/>
      <c r="QNJ756" s="462"/>
      <c r="QNK756" s="462"/>
      <c r="QNL756" s="462"/>
      <c r="QNM756" s="462"/>
      <c r="QNN756" s="462"/>
      <c r="QNO756" s="462"/>
      <c r="QNP756" s="462"/>
      <c r="QNQ756" s="462"/>
      <c r="QNR756" s="462"/>
      <c r="QNS756" s="462"/>
      <c r="QNT756" s="462"/>
      <c r="QNU756" s="462"/>
      <c r="QNV756" s="462"/>
      <c r="QNW756" s="462"/>
      <c r="QNX756" s="462"/>
      <c r="QNY756" s="462"/>
      <c r="QNZ756" s="462"/>
      <c r="QOA756" s="462"/>
      <c r="QOB756" s="462"/>
      <c r="QOC756" s="462"/>
      <c r="QOD756" s="462"/>
      <c r="QOE756" s="462"/>
      <c r="QOF756" s="462"/>
      <c r="QOG756" s="462"/>
      <c r="QOH756" s="462"/>
      <c r="QOI756" s="462"/>
      <c r="QOJ756" s="462"/>
      <c r="QOK756" s="462"/>
      <c r="QOL756" s="462"/>
      <c r="QOM756" s="462"/>
      <c r="QON756" s="462"/>
      <c r="QOO756" s="462"/>
      <c r="QOP756" s="462"/>
      <c r="QOQ756" s="462"/>
      <c r="QOR756" s="462"/>
      <c r="QOS756" s="462"/>
      <c r="QOT756" s="462"/>
      <c r="QOU756" s="462"/>
      <c r="QOV756" s="462"/>
      <c r="QOW756" s="462"/>
      <c r="QOX756" s="462"/>
      <c r="QOY756" s="462"/>
      <c r="QOZ756" s="462"/>
      <c r="QPA756" s="462"/>
      <c r="QPB756" s="462"/>
      <c r="QPC756" s="462"/>
      <c r="QPD756" s="462"/>
      <c r="QPE756" s="462"/>
      <c r="QPF756" s="462"/>
      <c r="QPG756" s="462"/>
      <c r="QPH756" s="462"/>
      <c r="QPI756" s="462"/>
      <c r="QPJ756" s="462"/>
      <c r="QPK756" s="462"/>
      <c r="QPL756" s="462"/>
      <c r="QPM756" s="462"/>
      <c r="QPN756" s="462"/>
      <c r="QPO756" s="462"/>
      <c r="QPP756" s="462"/>
      <c r="QPQ756" s="462"/>
      <c r="QPR756" s="462"/>
      <c r="QPS756" s="462"/>
      <c r="QPT756" s="462"/>
      <c r="QPU756" s="462"/>
      <c r="QPV756" s="462"/>
      <c r="QPW756" s="462"/>
      <c r="QPX756" s="462"/>
      <c r="QPY756" s="462"/>
      <c r="QPZ756" s="462"/>
      <c r="QQA756" s="462"/>
      <c r="QQB756" s="462"/>
      <c r="QQC756" s="462"/>
      <c r="QQD756" s="462"/>
      <c r="QQE756" s="462"/>
      <c r="QQF756" s="462"/>
      <c r="QQG756" s="462"/>
      <c r="QQH756" s="462"/>
      <c r="QQI756" s="462"/>
      <c r="QQJ756" s="462"/>
      <c r="QQK756" s="462"/>
      <c r="QQL756" s="462"/>
      <c r="QQM756" s="462"/>
      <c r="QQN756" s="462"/>
      <c r="QQO756" s="462"/>
      <c r="QQP756" s="462"/>
      <c r="QQQ756" s="462"/>
      <c r="QQR756" s="462"/>
      <c r="QQS756" s="462"/>
      <c r="QQT756" s="462"/>
      <c r="QQU756" s="462"/>
      <c r="QQV756" s="462"/>
      <c r="QQW756" s="462"/>
      <c r="QQX756" s="462"/>
      <c r="QQY756" s="462"/>
      <c r="QQZ756" s="462"/>
      <c r="QRA756" s="462"/>
      <c r="QRB756" s="462"/>
      <c r="QRC756" s="462"/>
      <c r="QRD756" s="462"/>
      <c r="QRE756" s="462"/>
      <c r="QRF756" s="462"/>
      <c r="QRG756" s="462"/>
      <c r="QRH756" s="462"/>
      <c r="QRI756" s="462"/>
      <c r="QRJ756" s="462"/>
      <c r="QRK756" s="462"/>
      <c r="QRL756" s="462"/>
      <c r="QRM756" s="462"/>
      <c r="QRN756" s="462"/>
      <c r="QRO756" s="462"/>
      <c r="QRP756" s="462"/>
      <c r="QRQ756" s="462"/>
      <c r="QRR756" s="462"/>
      <c r="QRS756" s="462"/>
      <c r="QRT756" s="462"/>
      <c r="QRU756" s="462"/>
      <c r="QRV756" s="462"/>
      <c r="QRW756" s="462"/>
      <c r="QRX756" s="462"/>
      <c r="QRY756" s="462"/>
      <c r="QRZ756" s="462"/>
      <c r="QSA756" s="462"/>
      <c r="QSB756" s="462"/>
      <c r="QSC756" s="462"/>
      <c r="QSD756" s="462"/>
      <c r="QSE756" s="462"/>
      <c r="QSF756" s="462"/>
      <c r="QSG756" s="462"/>
      <c r="QSH756" s="462"/>
      <c r="QSI756" s="462"/>
      <c r="QSJ756" s="462"/>
      <c r="QSK756" s="462"/>
      <c r="QSL756" s="462"/>
      <c r="QSM756" s="462"/>
      <c r="QSN756" s="462"/>
      <c r="QSO756" s="462"/>
      <c r="QSP756" s="462"/>
      <c r="QSQ756" s="462"/>
      <c r="QSR756" s="462"/>
      <c r="QSS756" s="462"/>
      <c r="QST756" s="462"/>
      <c r="QSU756" s="462"/>
      <c r="QSV756" s="462"/>
      <c r="QSW756" s="462"/>
      <c r="QSX756" s="462"/>
      <c r="QSY756" s="462"/>
      <c r="QSZ756" s="462"/>
      <c r="QTA756" s="462"/>
      <c r="QTB756" s="462"/>
      <c r="QTC756" s="462"/>
      <c r="QTD756" s="462"/>
      <c r="QTE756" s="462"/>
      <c r="QTF756" s="462"/>
      <c r="QTG756" s="462"/>
      <c r="QTH756" s="462"/>
      <c r="QTI756" s="462"/>
      <c r="QTJ756" s="462"/>
      <c r="QTK756" s="462"/>
      <c r="QTL756" s="462"/>
      <c r="QTM756" s="462"/>
      <c r="QTN756" s="462"/>
      <c r="QTO756" s="462"/>
      <c r="QTP756" s="462"/>
      <c r="QTQ756" s="462"/>
      <c r="QTR756" s="462"/>
      <c r="QTS756" s="462"/>
      <c r="QTT756" s="462"/>
      <c r="QTU756" s="462"/>
      <c r="QTV756" s="462"/>
      <c r="QTW756" s="462"/>
      <c r="QTX756" s="462"/>
      <c r="QTY756" s="462"/>
      <c r="QTZ756" s="462"/>
      <c r="QUA756" s="462"/>
      <c r="QUB756" s="462"/>
      <c r="QUC756" s="462"/>
      <c r="QUD756" s="462"/>
      <c r="QUE756" s="462"/>
      <c r="QUF756" s="462"/>
      <c r="QUG756" s="462"/>
      <c r="QUH756" s="462"/>
      <c r="QUI756" s="462"/>
      <c r="QUJ756" s="462"/>
      <c r="QUK756" s="462"/>
      <c r="QUL756" s="462"/>
      <c r="QUM756" s="462"/>
      <c r="QUN756" s="462"/>
      <c r="QUO756" s="462"/>
      <c r="QUP756" s="462"/>
      <c r="QUQ756" s="462"/>
      <c r="QUR756" s="462"/>
      <c r="QUS756" s="462"/>
      <c r="QUT756" s="462"/>
      <c r="QUU756" s="462"/>
      <c r="QUV756" s="462"/>
      <c r="QUW756" s="462"/>
      <c r="QUX756" s="462"/>
      <c r="QUY756" s="462"/>
      <c r="QUZ756" s="462"/>
      <c r="QVA756" s="462"/>
      <c r="QVB756" s="462"/>
      <c r="QVC756" s="462"/>
      <c r="QVD756" s="462"/>
      <c r="QVE756" s="462"/>
      <c r="QVF756" s="462"/>
      <c r="QVG756" s="462"/>
      <c r="QVH756" s="462"/>
      <c r="QVI756" s="462"/>
      <c r="QVJ756" s="462"/>
      <c r="QVK756" s="462"/>
      <c r="QVL756" s="462"/>
      <c r="QVM756" s="462"/>
      <c r="QVN756" s="462"/>
      <c r="QVO756" s="462"/>
      <c r="QVP756" s="462"/>
      <c r="QVQ756" s="462"/>
      <c r="QVR756" s="462"/>
      <c r="QVS756" s="462"/>
      <c r="QVT756" s="462"/>
      <c r="QVU756" s="462"/>
      <c r="QVV756" s="462"/>
      <c r="QVW756" s="462"/>
      <c r="QVX756" s="462"/>
      <c r="QVY756" s="462"/>
      <c r="QVZ756" s="462"/>
      <c r="QWA756" s="462"/>
      <c r="QWB756" s="462"/>
      <c r="QWC756" s="462"/>
      <c r="QWD756" s="462"/>
      <c r="QWE756" s="462"/>
      <c r="QWF756" s="462"/>
      <c r="QWG756" s="462"/>
      <c r="QWH756" s="462"/>
      <c r="QWI756" s="462"/>
      <c r="QWJ756" s="462"/>
      <c r="QWK756" s="462"/>
      <c r="QWL756" s="462"/>
      <c r="QWM756" s="462"/>
      <c r="QWN756" s="462"/>
      <c r="QWO756" s="462"/>
      <c r="QWP756" s="462"/>
      <c r="QWQ756" s="462"/>
      <c r="QWR756" s="462"/>
      <c r="QWS756" s="462"/>
      <c r="QWT756" s="462"/>
      <c r="QWU756" s="462"/>
      <c r="QWV756" s="462"/>
      <c r="QWW756" s="462"/>
      <c r="QWX756" s="462"/>
      <c r="QWY756" s="462"/>
      <c r="QWZ756" s="462"/>
      <c r="QXA756" s="462"/>
      <c r="QXB756" s="462"/>
      <c r="QXC756" s="462"/>
      <c r="QXD756" s="462"/>
      <c r="QXE756" s="462"/>
      <c r="QXF756" s="462"/>
      <c r="QXG756" s="462"/>
      <c r="QXH756" s="462"/>
      <c r="QXI756" s="462"/>
      <c r="QXJ756" s="462"/>
      <c r="QXK756" s="462"/>
      <c r="QXL756" s="462"/>
      <c r="QXM756" s="462"/>
      <c r="QXN756" s="462"/>
      <c r="QXO756" s="462"/>
      <c r="QXP756" s="462"/>
      <c r="QXQ756" s="462"/>
      <c r="QXR756" s="462"/>
      <c r="QXS756" s="462"/>
      <c r="QXT756" s="462"/>
      <c r="QXU756" s="462"/>
      <c r="QXV756" s="462"/>
      <c r="QXW756" s="462"/>
      <c r="QXX756" s="462"/>
      <c r="QXY756" s="462"/>
      <c r="QXZ756" s="462"/>
      <c r="QYA756" s="462"/>
      <c r="QYB756" s="462"/>
      <c r="QYC756" s="462"/>
      <c r="QYD756" s="462"/>
      <c r="QYE756" s="462"/>
      <c r="QYF756" s="462"/>
      <c r="QYG756" s="462"/>
      <c r="QYH756" s="462"/>
      <c r="QYI756" s="462"/>
      <c r="QYJ756" s="462"/>
      <c r="QYK756" s="462"/>
      <c r="QYL756" s="462"/>
      <c r="QYM756" s="462"/>
      <c r="QYN756" s="462"/>
      <c r="QYO756" s="462"/>
      <c r="QYP756" s="462"/>
      <c r="QYQ756" s="462"/>
      <c r="QYR756" s="462"/>
      <c r="QYS756" s="462"/>
      <c r="QYT756" s="462"/>
      <c r="QYU756" s="462"/>
      <c r="QYV756" s="462"/>
      <c r="QYW756" s="462"/>
      <c r="QYX756" s="462"/>
      <c r="QYY756" s="462"/>
      <c r="QYZ756" s="462"/>
      <c r="QZA756" s="462"/>
      <c r="QZB756" s="462"/>
      <c r="QZC756" s="462"/>
      <c r="QZD756" s="462"/>
      <c r="QZE756" s="462"/>
      <c r="QZF756" s="462"/>
      <c r="QZG756" s="462"/>
      <c r="QZH756" s="462"/>
      <c r="QZI756" s="462"/>
      <c r="QZJ756" s="462"/>
      <c r="QZK756" s="462"/>
      <c r="QZL756" s="462"/>
      <c r="QZM756" s="462"/>
      <c r="QZN756" s="462"/>
      <c r="QZO756" s="462"/>
      <c r="QZP756" s="462"/>
      <c r="QZQ756" s="462"/>
      <c r="QZR756" s="462"/>
      <c r="QZS756" s="462"/>
      <c r="QZT756" s="462"/>
      <c r="QZU756" s="462"/>
      <c r="QZV756" s="462"/>
      <c r="QZW756" s="462"/>
      <c r="QZX756" s="462"/>
      <c r="QZY756" s="462"/>
      <c r="QZZ756" s="462"/>
      <c r="RAA756" s="462"/>
      <c r="RAB756" s="462"/>
      <c r="RAC756" s="462"/>
      <c r="RAD756" s="462"/>
      <c r="RAE756" s="462"/>
      <c r="RAF756" s="462"/>
      <c r="RAG756" s="462"/>
      <c r="RAH756" s="462"/>
      <c r="RAI756" s="462"/>
      <c r="RAJ756" s="462"/>
      <c r="RAK756" s="462"/>
      <c r="RAL756" s="462"/>
      <c r="RAM756" s="462"/>
      <c r="RAN756" s="462"/>
      <c r="RAO756" s="462"/>
      <c r="RAP756" s="462"/>
      <c r="RAQ756" s="462"/>
      <c r="RAR756" s="462"/>
      <c r="RAS756" s="462"/>
      <c r="RAT756" s="462"/>
      <c r="RAU756" s="462"/>
      <c r="RAV756" s="462"/>
      <c r="RAW756" s="462"/>
      <c r="RAX756" s="462"/>
      <c r="RAY756" s="462"/>
      <c r="RAZ756" s="462"/>
      <c r="RBA756" s="462"/>
      <c r="RBB756" s="462"/>
      <c r="RBC756" s="462"/>
      <c r="RBD756" s="462"/>
      <c r="RBE756" s="462"/>
      <c r="RBF756" s="462"/>
      <c r="RBG756" s="462"/>
      <c r="RBH756" s="462"/>
      <c r="RBI756" s="462"/>
      <c r="RBJ756" s="462"/>
      <c r="RBK756" s="462"/>
      <c r="RBL756" s="462"/>
      <c r="RBM756" s="462"/>
      <c r="RBN756" s="462"/>
      <c r="RBO756" s="462"/>
      <c r="RBP756" s="462"/>
      <c r="RBQ756" s="462"/>
      <c r="RBR756" s="462"/>
      <c r="RBS756" s="462"/>
      <c r="RBT756" s="462"/>
      <c r="RBU756" s="462"/>
      <c r="RBV756" s="462"/>
      <c r="RBW756" s="462"/>
      <c r="RBX756" s="462"/>
      <c r="RBY756" s="462"/>
      <c r="RBZ756" s="462"/>
      <c r="RCA756" s="462"/>
      <c r="RCB756" s="462"/>
      <c r="RCC756" s="462"/>
      <c r="RCD756" s="462"/>
      <c r="RCE756" s="462"/>
      <c r="RCF756" s="462"/>
      <c r="RCG756" s="462"/>
      <c r="RCH756" s="462"/>
      <c r="RCI756" s="462"/>
      <c r="RCJ756" s="462"/>
      <c r="RCK756" s="462"/>
      <c r="RCL756" s="462"/>
      <c r="RCM756" s="462"/>
      <c r="RCN756" s="462"/>
      <c r="RCO756" s="462"/>
      <c r="RCP756" s="462"/>
      <c r="RCQ756" s="462"/>
      <c r="RCR756" s="462"/>
      <c r="RCS756" s="462"/>
      <c r="RCT756" s="462"/>
      <c r="RCU756" s="462"/>
      <c r="RCV756" s="462"/>
      <c r="RCW756" s="462"/>
      <c r="RCX756" s="462"/>
      <c r="RCY756" s="462"/>
      <c r="RCZ756" s="462"/>
      <c r="RDA756" s="462"/>
      <c r="RDB756" s="462"/>
      <c r="RDC756" s="462"/>
      <c r="RDD756" s="462"/>
      <c r="RDE756" s="462"/>
      <c r="RDF756" s="462"/>
      <c r="RDG756" s="462"/>
      <c r="RDH756" s="462"/>
      <c r="RDI756" s="462"/>
      <c r="RDJ756" s="462"/>
      <c r="RDK756" s="462"/>
      <c r="RDL756" s="462"/>
      <c r="RDM756" s="462"/>
      <c r="RDN756" s="462"/>
      <c r="RDO756" s="462"/>
      <c r="RDP756" s="462"/>
      <c r="RDQ756" s="462"/>
      <c r="RDR756" s="462"/>
      <c r="RDS756" s="462"/>
      <c r="RDT756" s="462"/>
      <c r="RDU756" s="462"/>
      <c r="RDV756" s="462"/>
      <c r="RDW756" s="462"/>
      <c r="RDX756" s="462"/>
      <c r="RDY756" s="462"/>
      <c r="RDZ756" s="462"/>
      <c r="REA756" s="462"/>
      <c r="REB756" s="462"/>
      <c r="REC756" s="462"/>
      <c r="RED756" s="462"/>
      <c r="REE756" s="462"/>
      <c r="REF756" s="462"/>
      <c r="REG756" s="462"/>
      <c r="REH756" s="462"/>
      <c r="REI756" s="462"/>
      <c r="REJ756" s="462"/>
      <c r="REK756" s="462"/>
      <c r="REL756" s="462"/>
      <c r="REM756" s="462"/>
      <c r="REN756" s="462"/>
      <c r="REO756" s="462"/>
      <c r="REP756" s="462"/>
      <c r="REQ756" s="462"/>
      <c r="RER756" s="462"/>
      <c r="RES756" s="462"/>
      <c r="RET756" s="462"/>
      <c r="REU756" s="462"/>
      <c r="REV756" s="462"/>
      <c r="REW756" s="462"/>
      <c r="REX756" s="462"/>
      <c r="REY756" s="462"/>
      <c r="REZ756" s="462"/>
      <c r="RFA756" s="462"/>
      <c r="RFB756" s="462"/>
      <c r="RFC756" s="462"/>
      <c r="RFD756" s="462"/>
      <c r="RFE756" s="462"/>
      <c r="RFF756" s="462"/>
      <c r="RFG756" s="462"/>
      <c r="RFH756" s="462"/>
      <c r="RFI756" s="462"/>
      <c r="RFJ756" s="462"/>
      <c r="RFK756" s="462"/>
      <c r="RFL756" s="462"/>
      <c r="RFM756" s="462"/>
      <c r="RFN756" s="462"/>
      <c r="RFO756" s="462"/>
      <c r="RFP756" s="462"/>
      <c r="RFQ756" s="462"/>
      <c r="RFR756" s="462"/>
      <c r="RFS756" s="462"/>
      <c r="RFT756" s="462"/>
      <c r="RFU756" s="462"/>
      <c r="RFV756" s="462"/>
      <c r="RFW756" s="462"/>
      <c r="RFX756" s="462"/>
      <c r="RFY756" s="462"/>
      <c r="RFZ756" s="462"/>
      <c r="RGA756" s="462"/>
      <c r="RGB756" s="462"/>
      <c r="RGC756" s="462"/>
      <c r="RGD756" s="462"/>
      <c r="RGE756" s="462"/>
      <c r="RGF756" s="462"/>
      <c r="RGG756" s="462"/>
      <c r="RGH756" s="462"/>
      <c r="RGI756" s="462"/>
      <c r="RGJ756" s="462"/>
      <c r="RGK756" s="462"/>
      <c r="RGL756" s="462"/>
      <c r="RGM756" s="462"/>
      <c r="RGN756" s="462"/>
      <c r="RGO756" s="462"/>
      <c r="RGP756" s="462"/>
      <c r="RGQ756" s="462"/>
      <c r="RGR756" s="462"/>
      <c r="RGS756" s="462"/>
      <c r="RGT756" s="462"/>
      <c r="RGU756" s="462"/>
      <c r="RGV756" s="462"/>
      <c r="RGW756" s="462"/>
      <c r="RGX756" s="462"/>
      <c r="RGY756" s="462"/>
      <c r="RGZ756" s="462"/>
      <c r="RHA756" s="462"/>
      <c r="RHB756" s="462"/>
      <c r="RHC756" s="462"/>
      <c r="RHD756" s="462"/>
      <c r="RHE756" s="462"/>
      <c r="RHF756" s="462"/>
      <c r="RHG756" s="462"/>
      <c r="RHH756" s="462"/>
      <c r="RHI756" s="462"/>
      <c r="RHJ756" s="462"/>
      <c r="RHK756" s="462"/>
      <c r="RHL756" s="462"/>
      <c r="RHM756" s="462"/>
      <c r="RHN756" s="462"/>
      <c r="RHO756" s="462"/>
      <c r="RHP756" s="462"/>
      <c r="RHQ756" s="462"/>
      <c r="RHR756" s="462"/>
      <c r="RHS756" s="462"/>
      <c r="RHT756" s="462"/>
      <c r="RHU756" s="462"/>
      <c r="RHV756" s="462"/>
      <c r="RHW756" s="462"/>
      <c r="RHX756" s="462"/>
      <c r="RHY756" s="462"/>
      <c r="RHZ756" s="462"/>
      <c r="RIA756" s="462"/>
      <c r="RIB756" s="462"/>
      <c r="RIC756" s="462"/>
      <c r="RID756" s="462"/>
      <c r="RIE756" s="462"/>
      <c r="RIF756" s="462"/>
      <c r="RIG756" s="462"/>
      <c r="RIH756" s="462"/>
      <c r="RII756" s="462"/>
      <c r="RIJ756" s="462"/>
      <c r="RIK756" s="462"/>
      <c r="RIL756" s="462"/>
      <c r="RIM756" s="462"/>
      <c r="RIN756" s="462"/>
      <c r="RIO756" s="462"/>
      <c r="RIP756" s="462"/>
      <c r="RIQ756" s="462"/>
      <c r="RIR756" s="462"/>
      <c r="RIS756" s="462"/>
      <c r="RIT756" s="462"/>
      <c r="RIU756" s="462"/>
      <c r="RIV756" s="462"/>
      <c r="RIW756" s="462"/>
      <c r="RIX756" s="462"/>
      <c r="RIY756" s="462"/>
      <c r="RIZ756" s="462"/>
      <c r="RJA756" s="462"/>
      <c r="RJB756" s="462"/>
      <c r="RJC756" s="462"/>
      <c r="RJD756" s="462"/>
      <c r="RJE756" s="462"/>
      <c r="RJF756" s="462"/>
      <c r="RJG756" s="462"/>
      <c r="RJH756" s="462"/>
      <c r="RJI756" s="462"/>
      <c r="RJJ756" s="462"/>
      <c r="RJK756" s="462"/>
      <c r="RJL756" s="462"/>
      <c r="RJM756" s="462"/>
      <c r="RJN756" s="462"/>
      <c r="RJO756" s="462"/>
      <c r="RJP756" s="462"/>
      <c r="RJQ756" s="462"/>
      <c r="RJR756" s="462"/>
      <c r="RJS756" s="462"/>
      <c r="RJT756" s="462"/>
      <c r="RJU756" s="462"/>
      <c r="RJV756" s="462"/>
      <c r="RJW756" s="462"/>
      <c r="RJX756" s="462"/>
      <c r="RJY756" s="462"/>
      <c r="RJZ756" s="462"/>
      <c r="RKA756" s="462"/>
      <c r="RKB756" s="462"/>
      <c r="RKC756" s="462"/>
      <c r="RKD756" s="462"/>
      <c r="RKE756" s="462"/>
      <c r="RKF756" s="462"/>
      <c r="RKG756" s="462"/>
      <c r="RKH756" s="462"/>
      <c r="RKI756" s="462"/>
      <c r="RKJ756" s="462"/>
      <c r="RKK756" s="462"/>
      <c r="RKL756" s="462"/>
      <c r="RKM756" s="462"/>
      <c r="RKN756" s="462"/>
      <c r="RKO756" s="462"/>
      <c r="RKP756" s="462"/>
      <c r="RKQ756" s="462"/>
      <c r="RKR756" s="462"/>
      <c r="RKS756" s="462"/>
      <c r="RKT756" s="462"/>
      <c r="RKU756" s="462"/>
      <c r="RKV756" s="462"/>
      <c r="RKW756" s="462"/>
      <c r="RKX756" s="462"/>
      <c r="RKY756" s="462"/>
      <c r="RKZ756" s="462"/>
      <c r="RLA756" s="462"/>
      <c r="RLB756" s="462"/>
      <c r="RLC756" s="462"/>
      <c r="RLD756" s="462"/>
      <c r="RLE756" s="462"/>
      <c r="RLF756" s="462"/>
      <c r="RLG756" s="462"/>
      <c r="RLH756" s="462"/>
      <c r="RLI756" s="462"/>
      <c r="RLJ756" s="462"/>
      <c r="RLK756" s="462"/>
      <c r="RLL756" s="462"/>
      <c r="RLM756" s="462"/>
      <c r="RLN756" s="462"/>
      <c r="RLO756" s="462"/>
      <c r="RLP756" s="462"/>
      <c r="RLQ756" s="462"/>
      <c r="RLR756" s="462"/>
      <c r="RLS756" s="462"/>
      <c r="RLT756" s="462"/>
      <c r="RLU756" s="462"/>
      <c r="RLV756" s="462"/>
      <c r="RLW756" s="462"/>
      <c r="RLX756" s="462"/>
      <c r="RLY756" s="462"/>
      <c r="RLZ756" s="462"/>
      <c r="RMA756" s="462"/>
      <c r="RMB756" s="462"/>
      <c r="RMC756" s="462"/>
      <c r="RMD756" s="462"/>
      <c r="RME756" s="462"/>
      <c r="RMF756" s="462"/>
      <c r="RMG756" s="462"/>
      <c r="RMH756" s="462"/>
      <c r="RMI756" s="462"/>
      <c r="RMJ756" s="462"/>
      <c r="RMK756" s="462"/>
      <c r="RML756" s="462"/>
      <c r="RMM756" s="462"/>
      <c r="RMN756" s="462"/>
      <c r="RMO756" s="462"/>
      <c r="RMP756" s="462"/>
      <c r="RMQ756" s="462"/>
      <c r="RMR756" s="462"/>
      <c r="RMS756" s="462"/>
      <c r="RMT756" s="462"/>
      <c r="RMU756" s="462"/>
      <c r="RMV756" s="462"/>
      <c r="RMW756" s="462"/>
      <c r="RMX756" s="462"/>
      <c r="RMY756" s="462"/>
      <c r="RMZ756" s="462"/>
      <c r="RNA756" s="462"/>
      <c r="RNB756" s="462"/>
      <c r="RNC756" s="462"/>
      <c r="RND756" s="462"/>
      <c r="RNE756" s="462"/>
      <c r="RNF756" s="462"/>
      <c r="RNG756" s="462"/>
      <c r="RNH756" s="462"/>
      <c r="RNI756" s="462"/>
      <c r="RNJ756" s="462"/>
      <c r="RNK756" s="462"/>
      <c r="RNL756" s="462"/>
      <c r="RNM756" s="462"/>
      <c r="RNN756" s="462"/>
      <c r="RNO756" s="462"/>
      <c r="RNP756" s="462"/>
      <c r="RNQ756" s="462"/>
      <c r="RNR756" s="462"/>
      <c r="RNS756" s="462"/>
      <c r="RNT756" s="462"/>
      <c r="RNU756" s="462"/>
      <c r="RNV756" s="462"/>
      <c r="RNW756" s="462"/>
      <c r="RNX756" s="462"/>
      <c r="RNY756" s="462"/>
      <c r="RNZ756" s="462"/>
      <c r="ROA756" s="462"/>
      <c r="ROB756" s="462"/>
      <c r="ROC756" s="462"/>
      <c r="ROD756" s="462"/>
      <c r="ROE756" s="462"/>
      <c r="ROF756" s="462"/>
      <c r="ROG756" s="462"/>
      <c r="ROH756" s="462"/>
      <c r="ROI756" s="462"/>
      <c r="ROJ756" s="462"/>
      <c r="ROK756" s="462"/>
      <c r="ROL756" s="462"/>
      <c r="ROM756" s="462"/>
      <c r="RON756" s="462"/>
      <c r="ROO756" s="462"/>
      <c r="ROP756" s="462"/>
      <c r="ROQ756" s="462"/>
      <c r="ROR756" s="462"/>
      <c r="ROS756" s="462"/>
      <c r="ROT756" s="462"/>
      <c r="ROU756" s="462"/>
      <c r="ROV756" s="462"/>
      <c r="ROW756" s="462"/>
      <c r="ROX756" s="462"/>
      <c r="ROY756" s="462"/>
      <c r="ROZ756" s="462"/>
      <c r="RPA756" s="462"/>
      <c r="RPB756" s="462"/>
      <c r="RPC756" s="462"/>
      <c r="RPD756" s="462"/>
      <c r="RPE756" s="462"/>
      <c r="RPF756" s="462"/>
      <c r="RPG756" s="462"/>
      <c r="RPH756" s="462"/>
      <c r="RPI756" s="462"/>
      <c r="RPJ756" s="462"/>
      <c r="RPK756" s="462"/>
      <c r="RPL756" s="462"/>
      <c r="RPM756" s="462"/>
      <c r="RPN756" s="462"/>
      <c r="RPO756" s="462"/>
      <c r="RPP756" s="462"/>
      <c r="RPQ756" s="462"/>
      <c r="RPR756" s="462"/>
      <c r="RPS756" s="462"/>
      <c r="RPT756" s="462"/>
      <c r="RPU756" s="462"/>
      <c r="RPV756" s="462"/>
      <c r="RPW756" s="462"/>
      <c r="RPX756" s="462"/>
      <c r="RPY756" s="462"/>
      <c r="RPZ756" s="462"/>
      <c r="RQA756" s="462"/>
      <c r="RQB756" s="462"/>
      <c r="RQC756" s="462"/>
      <c r="RQD756" s="462"/>
      <c r="RQE756" s="462"/>
      <c r="RQF756" s="462"/>
      <c r="RQG756" s="462"/>
      <c r="RQH756" s="462"/>
      <c r="RQI756" s="462"/>
      <c r="RQJ756" s="462"/>
      <c r="RQK756" s="462"/>
      <c r="RQL756" s="462"/>
      <c r="RQM756" s="462"/>
      <c r="RQN756" s="462"/>
      <c r="RQO756" s="462"/>
      <c r="RQP756" s="462"/>
      <c r="RQQ756" s="462"/>
      <c r="RQR756" s="462"/>
      <c r="RQS756" s="462"/>
      <c r="RQT756" s="462"/>
      <c r="RQU756" s="462"/>
      <c r="RQV756" s="462"/>
      <c r="RQW756" s="462"/>
      <c r="RQX756" s="462"/>
      <c r="RQY756" s="462"/>
      <c r="RQZ756" s="462"/>
      <c r="RRA756" s="462"/>
      <c r="RRB756" s="462"/>
      <c r="RRC756" s="462"/>
      <c r="RRD756" s="462"/>
      <c r="RRE756" s="462"/>
      <c r="RRF756" s="462"/>
      <c r="RRG756" s="462"/>
      <c r="RRH756" s="462"/>
      <c r="RRI756" s="462"/>
      <c r="RRJ756" s="462"/>
      <c r="RRK756" s="462"/>
      <c r="RRL756" s="462"/>
      <c r="RRM756" s="462"/>
      <c r="RRN756" s="462"/>
      <c r="RRO756" s="462"/>
      <c r="RRP756" s="462"/>
      <c r="RRQ756" s="462"/>
      <c r="RRR756" s="462"/>
      <c r="RRS756" s="462"/>
      <c r="RRT756" s="462"/>
      <c r="RRU756" s="462"/>
      <c r="RRV756" s="462"/>
      <c r="RRW756" s="462"/>
      <c r="RRX756" s="462"/>
      <c r="RRY756" s="462"/>
      <c r="RRZ756" s="462"/>
      <c r="RSA756" s="462"/>
      <c r="RSB756" s="462"/>
      <c r="RSC756" s="462"/>
      <c r="RSD756" s="462"/>
      <c r="RSE756" s="462"/>
      <c r="RSF756" s="462"/>
      <c r="RSG756" s="462"/>
      <c r="RSH756" s="462"/>
      <c r="RSI756" s="462"/>
      <c r="RSJ756" s="462"/>
      <c r="RSK756" s="462"/>
      <c r="RSL756" s="462"/>
      <c r="RSM756" s="462"/>
      <c r="RSN756" s="462"/>
      <c r="RSO756" s="462"/>
      <c r="RSP756" s="462"/>
      <c r="RSQ756" s="462"/>
      <c r="RSR756" s="462"/>
      <c r="RSS756" s="462"/>
      <c r="RST756" s="462"/>
      <c r="RSU756" s="462"/>
      <c r="RSV756" s="462"/>
      <c r="RSW756" s="462"/>
      <c r="RSX756" s="462"/>
      <c r="RSY756" s="462"/>
      <c r="RSZ756" s="462"/>
      <c r="RTA756" s="462"/>
      <c r="RTB756" s="462"/>
      <c r="RTC756" s="462"/>
      <c r="RTD756" s="462"/>
      <c r="RTE756" s="462"/>
      <c r="RTF756" s="462"/>
      <c r="RTG756" s="462"/>
      <c r="RTH756" s="462"/>
      <c r="RTI756" s="462"/>
      <c r="RTJ756" s="462"/>
      <c r="RTK756" s="462"/>
      <c r="RTL756" s="462"/>
      <c r="RTM756" s="462"/>
      <c r="RTN756" s="462"/>
      <c r="RTO756" s="462"/>
      <c r="RTP756" s="462"/>
      <c r="RTQ756" s="462"/>
      <c r="RTR756" s="462"/>
      <c r="RTS756" s="462"/>
      <c r="RTT756" s="462"/>
      <c r="RTU756" s="462"/>
      <c r="RTV756" s="462"/>
      <c r="RTW756" s="462"/>
      <c r="RTX756" s="462"/>
      <c r="RTY756" s="462"/>
      <c r="RTZ756" s="462"/>
      <c r="RUA756" s="462"/>
      <c r="RUB756" s="462"/>
      <c r="RUC756" s="462"/>
      <c r="RUD756" s="462"/>
      <c r="RUE756" s="462"/>
      <c r="RUF756" s="462"/>
      <c r="RUG756" s="462"/>
      <c r="RUH756" s="462"/>
      <c r="RUI756" s="462"/>
      <c r="RUJ756" s="462"/>
      <c r="RUK756" s="462"/>
      <c r="RUL756" s="462"/>
      <c r="RUM756" s="462"/>
      <c r="RUN756" s="462"/>
      <c r="RUO756" s="462"/>
      <c r="RUP756" s="462"/>
      <c r="RUQ756" s="462"/>
      <c r="RUR756" s="462"/>
      <c r="RUS756" s="462"/>
      <c r="RUT756" s="462"/>
      <c r="RUU756" s="462"/>
      <c r="RUV756" s="462"/>
      <c r="RUW756" s="462"/>
      <c r="RUX756" s="462"/>
      <c r="RUY756" s="462"/>
      <c r="RUZ756" s="462"/>
      <c r="RVA756" s="462"/>
      <c r="RVB756" s="462"/>
      <c r="RVC756" s="462"/>
      <c r="RVD756" s="462"/>
      <c r="RVE756" s="462"/>
      <c r="RVF756" s="462"/>
      <c r="RVG756" s="462"/>
      <c r="RVH756" s="462"/>
      <c r="RVI756" s="462"/>
      <c r="RVJ756" s="462"/>
      <c r="RVK756" s="462"/>
      <c r="RVL756" s="462"/>
      <c r="RVM756" s="462"/>
      <c r="RVN756" s="462"/>
      <c r="RVO756" s="462"/>
      <c r="RVP756" s="462"/>
      <c r="RVQ756" s="462"/>
      <c r="RVR756" s="462"/>
      <c r="RVS756" s="462"/>
      <c r="RVT756" s="462"/>
      <c r="RVU756" s="462"/>
      <c r="RVV756" s="462"/>
      <c r="RVW756" s="462"/>
      <c r="RVX756" s="462"/>
      <c r="RVY756" s="462"/>
      <c r="RVZ756" s="462"/>
      <c r="RWA756" s="462"/>
      <c r="RWB756" s="462"/>
      <c r="RWC756" s="462"/>
      <c r="RWD756" s="462"/>
      <c r="RWE756" s="462"/>
      <c r="RWF756" s="462"/>
      <c r="RWG756" s="462"/>
      <c r="RWH756" s="462"/>
      <c r="RWI756" s="462"/>
      <c r="RWJ756" s="462"/>
      <c r="RWK756" s="462"/>
      <c r="RWL756" s="462"/>
      <c r="RWM756" s="462"/>
      <c r="RWN756" s="462"/>
      <c r="RWO756" s="462"/>
      <c r="RWP756" s="462"/>
      <c r="RWQ756" s="462"/>
      <c r="RWR756" s="462"/>
      <c r="RWS756" s="462"/>
      <c r="RWT756" s="462"/>
      <c r="RWU756" s="462"/>
      <c r="RWV756" s="462"/>
      <c r="RWW756" s="462"/>
      <c r="RWX756" s="462"/>
      <c r="RWY756" s="462"/>
      <c r="RWZ756" s="462"/>
      <c r="RXA756" s="462"/>
      <c r="RXB756" s="462"/>
      <c r="RXC756" s="462"/>
      <c r="RXD756" s="462"/>
      <c r="RXE756" s="462"/>
      <c r="RXF756" s="462"/>
      <c r="RXG756" s="462"/>
      <c r="RXH756" s="462"/>
      <c r="RXI756" s="462"/>
      <c r="RXJ756" s="462"/>
      <c r="RXK756" s="462"/>
      <c r="RXL756" s="462"/>
      <c r="RXM756" s="462"/>
      <c r="RXN756" s="462"/>
      <c r="RXO756" s="462"/>
      <c r="RXP756" s="462"/>
      <c r="RXQ756" s="462"/>
      <c r="RXR756" s="462"/>
      <c r="RXS756" s="462"/>
      <c r="RXT756" s="462"/>
      <c r="RXU756" s="462"/>
      <c r="RXV756" s="462"/>
      <c r="RXW756" s="462"/>
      <c r="RXX756" s="462"/>
      <c r="RXY756" s="462"/>
      <c r="RXZ756" s="462"/>
      <c r="RYA756" s="462"/>
      <c r="RYB756" s="462"/>
      <c r="RYC756" s="462"/>
      <c r="RYD756" s="462"/>
      <c r="RYE756" s="462"/>
      <c r="RYF756" s="462"/>
      <c r="RYG756" s="462"/>
      <c r="RYH756" s="462"/>
      <c r="RYI756" s="462"/>
      <c r="RYJ756" s="462"/>
      <c r="RYK756" s="462"/>
      <c r="RYL756" s="462"/>
      <c r="RYM756" s="462"/>
      <c r="RYN756" s="462"/>
      <c r="RYO756" s="462"/>
      <c r="RYP756" s="462"/>
      <c r="RYQ756" s="462"/>
      <c r="RYR756" s="462"/>
      <c r="RYS756" s="462"/>
      <c r="RYT756" s="462"/>
      <c r="RYU756" s="462"/>
      <c r="RYV756" s="462"/>
      <c r="RYW756" s="462"/>
      <c r="RYX756" s="462"/>
      <c r="RYY756" s="462"/>
      <c r="RYZ756" s="462"/>
      <c r="RZA756" s="462"/>
      <c r="RZB756" s="462"/>
      <c r="RZC756" s="462"/>
      <c r="RZD756" s="462"/>
      <c r="RZE756" s="462"/>
      <c r="RZF756" s="462"/>
      <c r="RZG756" s="462"/>
      <c r="RZH756" s="462"/>
      <c r="RZI756" s="462"/>
      <c r="RZJ756" s="462"/>
      <c r="RZK756" s="462"/>
      <c r="RZL756" s="462"/>
      <c r="RZM756" s="462"/>
      <c r="RZN756" s="462"/>
      <c r="RZO756" s="462"/>
      <c r="RZP756" s="462"/>
      <c r="RZQ756" s="462"/>
      <c r="RZR756" s="462"/>
      <c r="RZS756" s="462"/>
      <c r="RZT756" s="462"/>
      <c r="RZU756" s="462"/>
      <c r="RZV756" s="462"/>
      <c r="RZW756" s="462"/>
      <c r="RZX756" s="462"/>
      <c r="RZY756" s="462"/>
      <c r="RZZ756" s="462"/>
      <c r="SAA756" s="462"/>
      <c r="SAB756" s="462"/>
      <c r="SAC756" s="462"/>
      <c r="SAD756" s="462"/>
      <c r="SAE756" s="462"/>
      <c r="SAF756" s="462"/>
      <c r="SAG756" s="462"/>
      <c r="SAH756" s="462"/>
      <c r="SAI756" s="462"/>
      <c r="SAJ756" s="462"/>
      <c r="SAK756" s="462"/>
      <c r="SAL756" s="462"/>
      <c r="SAM756" s="462"/>
      <c r="SAN756" s="462"/>
      <c r="SAO756" s="462"/>
      <c r="SAP756" s="462"/>
      <c r="SAQ756" s="462"/>
      <c r="SAR756" s="462"/>
      <c r="SAS756" s="462"/>
      <c r="SAT756" s="462"/>
      <c r="SAU756" s="462"/>
      <c r="SAV756" s="462"/>
      <c r="SAW756" s="462"/>
      <c r="SAX756" s="462"/>
      <c r="SAY756" s="462"/>
      <c r="SAZ756" s="462"/>
      <c r="SBA756" s="462"/>
      <c r="SBB756" s="462"/>
      <c r="SBC756" s="462"/>
      <c r="SBD756" s="462"/>
      <c r="SBE756" s="462"/>
      <c r="SBF756" s="462"/>
      <c r="SBG756" s="462"/>
      <c r="SBH756" s="462"/>
      <c r="SBI756" s="462"/>
      <c r="SBJ756" s="462"/>
      <c r="SBK756" s="462"/>
      <c r="SBL756" s="462"/>
      <c r="SBM756" s="462"/>
      <c r="SBN756" s="462"/>
      <c r="SBO756" s="462"/>
      <c r="SBP756" s="462"/>
      <c r="SBQ756" s="462"/>
      <c r="SBR756" s="462"/>
      <c r="SBS756" s="462"/>
      <c r="SBT756" s="462"/>
      <c r="SBU756" s="462"/>
      <c r="SBV756" s="462"/>
      <c r="SBW756" s="462"/>
      <c r="SBX756" s="462"/>
      <c r="SBY756" s="462"/>
      <c r="SBZ756" s="462"/>
      <c r="SCA756" s="462"/>
      <c r="SCB756" s="462"/>
      <c r="SCC756" s="462"/>
      <c r="SCD756" s="462"/>
      <c r="SCE756" s="462"/>
      <c r="SCF756" s="462"/>
      <c r="SCG756" s="462"/>
      <c r="SCH756" s="462"/>
      <c r="SCI756" s="462"/>
      <c r="SCJ756" s="462"/>
      <c r="SCK756" s="462"/>
      <c r="SCL756" s="462"/>
      <c r="SCM756" s="462"/>
      <c r="SCN756" s="462"/>
      <c r="SCO756" s="462"/>
      <c r="SCP756" s="462"/>
      <c r="SCQ756" s="462"/>
      <c r="SCR756" s="462"/>
      <c r="SCS756" s="462"/>
      <c r="SCT756" s="462"/>
      <c r="SCU756" s="462"/>
      <c r="SCV756" s="462"/>
      <c r="SCW756" s="462"/>
      <c r="SCX756" s="462"/>
      <c r="SCY756" s="462"/>
      <c r="SCZ756" s="462"/>
      <c r="SDA756" s="462"/>
      <c r="SDB756" s="462"/>
      <c r="SDC756" s="462"/>
      <c r="SDD756" s="462"/>
      <c r="SDE756" s="462"/>
      <c r="SDF756" s="462"/>
      <c r="SDG756" s="462"/>
      <c r="SDH756" s="462"/>
      <c r="SDI756" s="462"/>
      <c r="SDJ756" s="462"/>
      <c r="SDK756" s="462"/>
      <c r="SDL756" s="462"/>
      <c r="SDM756" s="462"/>
      <c r="SDN756" s="462"/>
      <c r="SDO756" s="462"/>
      <c r="SDP756" s="462"/>
      <c r="SDQ756" s="462"/>
      <c r="SDR756" s="462"/>
      <c r="SDS756" s="462"/>
      <c r="SDT756" s="462"/>
      <c r="SDU756" s="462"/>
      <c r="SDV756" s="462"/>
      <c r="SDW756" s="462"/>
      <c r="SDX756" s="462"/>
      <c r="SDY756" s="462"/>
      <c r="SDZ756" s="462"/>
      <c r="SEA756" s="462"/>
      <c r="SEB756" s="462"/>
      <c r="SEC756" s="462"/>
      <c r="SED756" s="462"/>
      <c r="SEE756" s="462"/>
      <c r="SEF756" s="462"/>
      <c r="SEG756" s="462"/>
      <c r="SEH756" s="462"/>
      <c r="SEI756" s="462"/>
      <c r="SEJ756" s="462"/>
      <c r="SEK756" s="462"/>
      <c r="SEL756" s="462"/>
      <c r="SEM756" s="462"/>
      <c r="SEN756" s="462"/>
      <c r="SEO756" s="462"/>
      <c r="SEP756" s="462"/>
      <c r="SEQ756" s="462"/>
      <c r="SER756" s="462"/>
      <c r="SES756" s="462"/>
      <c r="SET756" s="462"/>
      <c r="SEU756" s="462"/>
      <c r="SEV756" s="462"/>
      <c r="SEW756" s="462"/>
      <c r="SEX756" s="462"/>
      <c r="SEY756" s="462"/>
      <c r="SEZ756" s="462"/>
      <c r="SFA756" s="462"/>
      <c r="SFB756" s="462"/>
      <c r="SFC756" s="462"/>
      <c r="SFD756" s="462"/>
      <c r="SFE756" s="462"/>
      <c r="SFF756" s="462"/>
      <c r="SFG756" s="462"/>
      <c r="SFH756" s="462"/>
      <c r="SFI756" s="462"/>
      <c r="SFJ756" s="462"/>
      <c r="SFK756" s="462"/>
      <c r="SFL756" s="462"/>
      <c r="SFM756" s="462"/>
      <c r="SFN756" s="462"/>
      <c r="SFO756" s="462"/>
      <c r="SFP756" s="462"/>
      <c r="SFQ756" s="462"/>
      <c r="SFR756" s="462"/>
      <c r="SFS756" s="462"/>
      <c r="SFT756" s="462"/>
      <c r="SFU756" s="462"/>
      <c r="SFV756" s="462"/>
      <c r="SFW756" s="462"/>
      <c r="SFX756" s="462"/>
      <c r="SFY756" s="462"/>
      <c r="SFZ756" s="462"/>
      <c r="SGA756" s="462"/>
      <c r="SGB756" s="462"/>
      <c r="SGC756" s="462"/>
      <c r="SGD756" s="462"/>
      <c r="SGE756" s="462"/>
      <c r="SGF756" s="462"/>
      <c r="SGG756" s="462"/>
      <c r="SGH756" s="462"/>
      <c r="SGI756" s="462"/>
      <c r="SGJ756" s="462"/>
      <c r="SGK756" s="462"/>
      <c r="SGL756" s="462"/>
      <c r="SGM756" s="462"/>
      <c r="SGN756" s="462"/>
      <c r="SGO756" s="462"/>
      <c r="SGP756" s="462"/>
      <c r="SGQ756" s="462"/>
      <c r="SGR756" s="462"/>
      <c r="SGS756" s="462"/>
      <c r="SGT756" s="462"/>
      <c r="SGU756" s="462"/>
      <c r="SGV756" s="462"/>
      <c r="SGW756" s="462"/>
      <c r="SGX756" s="462"/>
      <c r="SGY756" s="462"/>
      <c r="SGZ756" s="462"/>
      <c r="SHA756" s="462"/>
      <c r="SHB756" s="462"/>
      <c r="SHC756" s="462"/>
      <c r="SHD756" s="462"/>
      <c r="SHE756" s="462"/>
      <c r="SHF756" s="462"/>
      <c r="SHG756" s="462"/>
      <c r="SHH756" s="462"/>
      <c r="SHI756" s="462"/>
      <c r="SHJ756" s="462"/>
      <c r="SHK756" s="462"/>
      <c r="SHL756" s="462"/>
      <c r="SHM756" s="462"/>
      <c r="SHN756" s="462"/>
      <c r="SHO756" s="462"/>
      <c r="SHP756" s="462"/>
      <c r="SHQ756" s="462"/>
      <c r="SHR756" s="462"/>
      <c r="SHS756" s="462"/>
      <c r="SHT756" s="462"/>
      <c r="SHU756" s="462"/>
      <c r="SHV756" s="462"/>
      <c r="SHW756" s="462"/>
      <c r="SHX756" s="462"/>
      <c r="SHY756" s="462"/>
      <c r="SHZ756" s="462"/>
      <c r="SIA756" s="462"/>
      <c r="SIB756" s="462"/>
      <c r="SIC756" s="462"/>
      <c r="SID756" s="462"/>
      <c r="SIE756" s="462"/>
      <c r="SIF756" s="462"/>
      <c r="SIG756" s="462"/>
      <c r="SIH756" s="462"/>
      <c r="SII756" s="462"/>
      <c r="SIJ756" s="462"/>
      <c r="SIK756" s="462"/>
      <c r="SIL756" s="462"/>
      <c r="SIM756" s="462"/>
      <c r="SIN756" s="462"/>
      <c r="SIO756" s="462"/>
      <c r="SIP756" s="462"/>
      <c r="SIQ756" s="462"/>
      <c r="SIR756" s="462"/>
      <c r="SIS756" s="462"/>
      <c r="SIT756" s="462"/>
      <c r="SIU756" s="462"/>
      <c r="SIV756" s="462"/>
      <c r="SIW756" s="462"/>
      <c r="SIX756" s="462"/>
      <c r="SIY756" s="462"/>
      <c r="SIZ756" s="462"/>
      <c r="SJA756" s="462"/>
      <c r="SJB756" s="462"/>
      <c r="SJC756" s="462"/>
      <c r="SJD756" s="462"/>
      <c r="SJE756" s="462"/>
      <c r="SJF756" s="462"/>
      <c r="SJG756" s="462"/>
      <c r="SJH756" s="462"/>
      <c r="SJI756" s="462"/>
      <c r="SJJ756" s="462"/>
      <c r="SJK756" s="462"/>
      <c r="SJL756" s="462"/>
      <c r="SJM756" s="462"/>
      <c r="SJN756" s="462"/>
      <c r="SJO756" s="462"/>
      <c r="SJP756" s="462"/>
      <c r="SJQ756" s="462"/>
      <c r="SJR756" s="462"/>
      <c r="SJS756" s="462"/>
      <c r="SJT756" s="462"/>
      <c r="SJU756" s="462"/>
      <c r="SJV756" s="462"/>
      <c r="SJW756" s="462"/>
      <c r="SJX756" s="462"/>
      <c r="SJY756" s="462"/>
      <c r="SJZ756" s="462"/>
      <c r="SKA756" s="462"/>
      <c r="SKB756" s="462"/>
      <c r="SKC756" s="462"/>
      <c r="SKD756" s="462"/>
      <c r="SKE756" s="462"/>
      <c r="SKF756" s="462"/>
      <c r="SKG756" s="462"/>
      <c r="SKH756" s="462"/>
      <c r="SKI756" s="462"/>
      <c r="SKJ756" s="462"/>
      <c r="SKK756" s="462"/>
      <c r="SKL756" s="462"/>
      <c r="SKM756" s="462"/>
      <c r="SKN756" s="462"/>
      <c r="SKO756" s="462"/>
      <c r="SKP756" s="462"/>
      <c r="SKQ756" s="462"/>
      <c r="SKR756" s="462"/>
      <c r="SKS756" s="462"/>
      <c r="SKT756" s="462"/>
      <c r="SKU756" s="462"/>
      <c r="SKV756" s="462"/>
      <c r="SKW756" s="462"/>
      <c r="SKX756" s="462"/>
      <c r="SKY756" s="462"/>
      <c r="SKZ756" s="462"/>
      <c r="SLA756" s="462"/>
      <c r="SLB756" s="462"/>
      <c r="SLC756" s="462"/>
      <c r="SLD756" s="462"/>
      <c r="SLE756" s="462"/>
      <c r="SLF756" s="462"/>
      <c r="SLG756" s="462"/>
      <c r="SLH756" s="462"/>
      <c r="SLI756" s="462"/>
      <c r="SLJ756" s="462"/>
      <c r="SLK756" s="462"/>
      <c r="SLL756" s="462"/>
      <c r="SLM756" s="462"/>
      <c r="SLN756" s="462"/>
      <c r="SLO756" s="462"/>
      <c r="SLP756" s="462"/>
      <c r="SLQ756" s="462"/>
      <c r="SLR756" s="462"/>
      <c r="SLS756" s="462"/>
      <c r="SLT756" s="462"/>
      <c r="SLU756" s="462"/>
      <c r="SLV756" s="462"/>
      <c r="SLW756" s="462"/>
      <c r="SLX756" s="462"/>
      <c r="SLY756" s="462"/>
      <c r="SLZ756" s="462"/>
      <c r="SMA756" s="462"/>
      <c r="SMB756" s="462"/>
      <c r="SMC756" s="462"/>
      <c r="SMD756" s="462"/>
      <c r="SME756" s="462"/>
      <c r="SMF756" s="462"/>
      <c r="SMG756" s="462"/>
      <c r="SMH756" s="462"/>
      <c r="SMI756" s="462"/>
      <c r="SMJ756" s="462"/>
      <c r="SMK756" s="462"/>
      <c r="SML756" s="462"/>
      <c r="SMM756" s="462"/>
      <c r="SMN756" s="462"/>
      <c r="SMO756" s="462"/>
      <c r="SMP756" s="462"/>
      <c r="SMQ756" s="462"/>
      <c r="SMR756" s="462"/>
      <c r="SMS756" s="462"/>
      <c r="SMT756" s="462"/>
      <c r="SMU756" s="462"/>
      <c r="SMV756" s="462"/>
      <c r="SMW756" s="462"/>
      <c r="SMX756" s="462"/>
      <c r="SMY756" s="462"/>
      <c r="SMZ756" s="462"/>
      <c r="SNA756" s="462"/>
      <c r="SNB756" s="462"/>
      <c r="SNC756" s="462"/>
      <c r="SND756" s="462"/>
      <c r="SNE756" s="462"/>
      <c r="SNF756" s="462"/>
      <c r="SNG756" s="462"/>
      <c r="SNH756" s="462"/>
      <c r="SNI756" s="462"/>
      <c r="SNJ756" s="462"/>
      <c r="SNK756" s="462"/>
      <c r="SNL756" s="462"/>
      <c r="SNM756" s="462"/>
      <c r="SNN756" s="462"/>
      <c r="SNO756" s="462"/>
      <c r="SNP756" s="462"/>
      <c r="SNQ756" s="462"/>
      <c r="SNR756" s="462"/>
      <c r="SNS756" s="462"/>
      <c r="SNT756" s="462"/>
      <c r="SNU756" s="462"/>
      <c r="SNV756" s="462"/>
      <c r="SNW756" s="462"/>
      <c r="SNX756" s="462"/>
      <c r="SNY756" s="462"/>
      <c r="SNZ756" s="462"/>
      <c r="SOA756" s="462"/>
      <c r="SOB756" s="462"/>
      <c r="SOC756" s="462"/>
      <c r="SOD756" s="462"/>
      <c r="SOE756" s="462"/>
      <c r="SOF756" s="462"/>
      <c r="SOG756" s="462"/>
      <c r="SOH756" s="462"/>
      <c r="SOI756" s="462"/>
      <c r="SOJ756" s="462"/>
      <c r="SOK756" s="462"/>
      <c r="SOL756" s="462"/>
      <c r="SOM756" s="462"/>
      <c r="SON756" s="462"/>
      <c r="SOO756" s="462"/>
      <c r="SOP756" s="462"/>
      <c r="SOQ756" s="462"/>
      <c r="SOR756" s="462"/>
      <c r="SOS756" s="462"/>
      <c r="SOT756" s="462"/>
      <c r="SOU756" s="462"/>
      <c r="SOV756" s="462"/>
      <c r="SOW756" s="462"/>
      <c r="SOX756" s="462"/>
      <c r="SOY756" s="462"/>
      <c r="SOZ756" s="462"/>
      <c r="SPA756" s="462"/>
      <c r="SPB756" s="462"/>
      <c r="SPC756" s="462"/>
      <c r="SPD756" s="462"/>
      <c r="SPE756" s="462"/>
      <c r="SPF756" s="462"/>
      <c r="SPG756" s="462"/>
      <c r="SPH756" s="462"/>
      <c r="SPI756" s="462"/>
      <c r="SPJ756" s="462"/>
      <c r="SPK756" s="462"/>
      <c r="SPL756" s="462"/>
      <c r="SPM756" s="462"/>
      <c r="SPN756" s="462"/>
      <c r="SPO756" s="462"/>
      <c r="SPP756" s="462"/>
      <c r="SPQ756" s="462"/>
      <c r="SPR756" s="462"/>
      <c r="SPS756" s="462"/>
      <c r="SPT756" s="462"/>
      <c r="SPU756" s="462"/>
      <c r="SPV756" s="462"/>
      <c r="SPW756" s="462"/>
      <c r="SPX756" s="462"/>
      <c r="SPY756" s="462"/>
      <c r="SPZ756" s="462"/>
      <c r="SQA756" s="462"/>
      <c r="SQB756" s="462"/>
      <c r="SQC756" s="462"/>
      <c r="SQD756" s="462"/>
      <c r="SQE756" s="462"/>
      <c r="SQF756" s="462"/>
      <c r="SQG756" s="462"/>
      <c r="SQH756" s="462"/>
      <c r="SQI756" s="462"/>
      <c r="SQJ756" s="462"/>
      <c r="SQK756" s="462"/>
      <c r="SQL756" s="462"/>
      <c r="SQM756" s="462"/>
      <c r="SQN756" s="462"/>
      <c r="SQO756" s="462"/>
      <c r="SQP756" s="462"/>
      <c r="SQQ756" s="462"/>
      <c r="SQR756" s="462"/>
      <c r="SQS756" s="462"/>
      <c r="SQT756" s="462"/>
      <c r="SQU756" s="462"/>
      <c r="SQV756" s="462"/>
      <c r="SQW756" s="462"/>
      <c r="SQX756" s="462"/>
      <c r="SQY756" s="462"/>
      <c r="SQZ756" s="462"/>
      <c r="SRA756" s="462"/>
      <c r="SRB756" s="462"/>
      <c r="SRC756" s="462"/>
      <c r="SRD756" s="462"/>
      <c r="SRE756" s="462"/>
      <c r="SRF756" s="462"/>
      <c r="SRG756" s="462"/>
      <c r="SRH756" s="462"/>
      <c r="SRI756" s="462"/>
      <c r="SRJ756" s="462"/>
      <c r="SRK756" s="462"/>
      <c r="SRL756" s="462"/>
      <c r="SRM756" s="462"/>
      <c r="SRN756" s="462"/>
      <c r="SRO756" s="462"/>
      <c r="SRP756" s="462"/>
      <c r="SRQ756" s="462"/>
      <c r="SRR756" s="462"/>
      <c r="SRS756" s="462"/>
      <c r="SRT756" s="462"/>
      <c r="SRU756" s="462"/>
      <c r="SRV756" s="462"/>
      <c r="SRW756" s="462"/>
      <c r="SRX756" s="462"/>
      <c r="SRY756" s="462"/>
      <c r="SRZ756" s="462"/>
      <c r="SSA756" s="462"/>
      <c r="SSB756" s="462"/>
      <c r="SSC756" s="462"/>
      <c r="SSD756" s="462"/>
      <c r="SSE756" s="462"/>
      <c r="SSF756" s="462"/>
      <c r="SSG756" s="462"/>
      <c r="SSH756" s="462"/>
      <c r="SSI756" s="462"/>
      <c r="SSJ756" s="462"/>
      <c r="SSK756" s="462"/>
      <c r="SSL756" s="462"/>
      <c r="SSM756" s="462"/>
      <c r="SSN756" s="462"/>
      <c r="SSO756" s="462"/>
      <c r="SSP756" s="462"/>
      <c r="SSQ756" s="462"/>
      <c r="SSR756" s="462"/>
      <c r="SSS756" s="462"/>
      <c r="SST756" s="462"/>
      <c r="SSU756" s="462"/>
      <c r="SSV756" s="462"/>
      <c r="SSW756" s="462"/>
      <c r="SSX756" s="462"/>
      <c r="SSY756" s="462"/>
      <c r="SSZ756" s="462"/>
      <c r="STA756" s="462"/>
      <c r="STB756" s="462"/>
      <c r="STC756" s="462"/>
      <c r="STD756" s="462"/>
      <c r="STE756" s="462"/>
      <c r="STF756" s="462"/>
      <c r="STG756" s="462"/>
      <c r="STH756" s="462"/>
      <c r="STI756" s="462"/>
      <c r="STJ756" s="462"/>
      <c r="STK756" s="462"/>
      <c r="STL756" s="462"/>
      <c r="STM756" s="462"/>
      <c r="STN756" s="462"/>
      <c r="STO756" s="462"/>
      <c r="STP756" s="462"/>
      <c r="STQ756" s="462"/>
      <c r="STR756" s="462"/>
      <c r="STS756" s="462"/>
      <c r="STT756" s="462"/>
      <c r="STU756" s="462"/>
      <c r="STV756" s="462"/>
      <c r="STW756" s="462"/>
      <c r="STX756" s="462"/>
      <c r="STY756" s="462"/>
      <c r="STZ756" s="462"/>
      <c r="SUA756" s="462"/>
      <c r="SUB756" s="462"/>
      <c r="SUC756" s="462"/>
      <c r="SUD756" s="462"/>
      <c r="SUE756" s="462"/>
      <c r="SUF756" s="462"/>
      <c r="SUG756" s="462"/>
      <c r="SUH756" s="462"/>
      <c r="SUI756" s="462"/>
      <c r="SUJ756" s="462"/>
      <c r="SUK756" s="462"/>
      <c r="SUL756" s="462"/>
      <c r="SUM756" s="462"/>
      <c r="SUN756" s="462"/>
      <c r="SUO756" s="462"/>
      <c r="SUP756" s="462"/>
      <c r="SUQ756" s="462"/>
      <c r="SUR756" s="462"/>
      <c r="SUS756" s="462"/>
      <c r="SUT756" s="462"/>
      <c r="SUU756" s="462"/>
      <c r="SUV756" s="462"/>
      <c r="SUW756" s="462"/>
      <c r="SUX756" s="462"/>
      <c r="SUY756" s="462"/>
      <c r="SUZ756" s="462"/>
      <c r="SVA756" s="462"/>
      <c r="SVB756" s="462"/>
      <c r="SVC756" s="462"/>
      <c r="SVD756" s="462"/>
      <c r="SVE756" s="462"/>
      <c r="SVF756" s="462"/>
      <c r="SVG756" s="462"/>
      <c r="SVH756" s="462"/>
      <c r="SVI756" s="462"/>
      <c r="SVJ756" s="462"/>
      <c r="SVK756" s="462"/>
      <c r="SVL756" s="462"/>
      <c r="SVM756" s="462"/>
      <c r="SVN756" s="462"/>
      <c r="SVO756" s="462"/>
      <c r="SVP756" s="462"/>
      <c r="SVQ756" s="462"/>
      <c r="SVR756" s="462"/>
      <c r="SVS756" s="462"/>
      <c r="SVT756" s="462"/>
      <c r="SVU756" s="462"/>
      <c r="SVV756" s="462"/>
      <c r="SVW756" s="462"/>
      <c r="SVX756" s="462"/>
      <c r="SVY756" s="462"/>
      <c r="SVZ756" s="462"/>
      <c r="SWA756" s="462"/>
      <c r="SWB756" s="462"/>
      <c r="SWC756" s="462"/>
      <c r="SWD756" s="462"/>
      <c r="SWE756" s="462"/>
      <c r="SWF756" s="462"/>
      <c r="SWG756" s="462"/>
      <c r="SWH756" s="462"/>
      <c r="SWI756" s="462"/>
      <c r="SWJ756" s="462"/>
      <c r="SWK756" s="462"/>
      <c r="SWL756" s="462"/>
      <c r="SWM756" s="462"/>
      <c r="SWN756" s="462"/>
      <c r="SWO756" s="462"/>
      <c r="SWP756" s="462"/>
      <c r="SWQ756" s="462"/>
      <c r="SWR756" s="462"/>
      <c r="SWS756" s="462"/>
      <c r="SWT756" s="462"/>
      <c r="SWU756" s="462"/>
      <c r="SWV756" s="462"/>
      <c r="SWW756" s="462"/>
      <c r="SWX756" s="462"/>
      <c r="SWY756" s="462"/>
      <c r="SWZ756" s="462"/>
      <c r="SXA756" s="462"/>
      <c r="SXB756" s="462"/>
      <c r="SXC756" s="462"/>
      <c r="SXD756" s="462"/>
      <c r="SXE756" s="462"/>
      <c r="SXF756" s="462"/>
      <c r="SXG756" s="462"/>
      <c r="SXH756" s="462"/>
      <c r="SXI756" s="462"/>
      <c r="SXJ756" s="462"/>
      <c r="SXK756" s="462"/>
      <c r="SXL756" s="462"/>
      <c r="SXM756" s="462"/>
      <c r="SXN756" s="462"/>
      <c r="SXO756" s="462"/>
      <c r="SXP756" s="462"/>
      <c r="SXQ756" s="462"/>
      <c r="SXR756" s="462"/>
      <c r="SXS756" s="462"/>
      <c r="SXT756" s="462"/>
      <c r="SXU756" s="462"/>
      <c r="SXV756" s="462"/>
      <c r="SXW756" s="462"/>
      <c r="SXX756" s="462"/>
      <c r="SXY756" s="462"/>
      <c r="SXZ756" s="462"/>
      <c r="SYA756" s="462"/>
      <c r="SYB756" s="462"/>
      <c r="SYC756" s="462"/>
      <c r="SYD756" s="462"/>
      <c r="SYE756" s="462"/>
      <c r="SYF756" s="462"/>
      <c r="SYG756" s="462"/>
      <c r="SYH756" s="462"/>
      <c r="SYI756" s="462"/>
      <c r="SYJ756" s="462"/>
      <c r="SYK756" s="462"/>
      <c r="SYL756" s="462"/>
      <c r="SYM756" s="462"/>
      <c r="SYN756" s="462"/>
      <c r="SYO756" s="462"/>
      <c r="SYP756" s="462"/>
      <c r="SYQ756" s="462"/>
      <c r="SYR756" s="462"/>
      <c r="SYS756" s="462"/>
      <c r="SYT756" s="462"/>
      <c r="SYU756" s="462"/>
      <c r="SYV756" s="462"/>
      <c r="SYW756" s="462"/>
      <c r="SYX756" s="462"/>
      <c r="SYY756" s="462"/>
      <c r="SYZ756" s="462"/>
      <c r="SZA756" s="462"/>
      <c r="SZB756" s="462"/>
      <c r="SZC756" s="462"/>
      <c r="SZD756" s="462"/>
      <c r="SZE756" s="462"/>
      <c r="SZF756" s="462"/>
      <c r="SZG756" s="462"/>
      <c r="SZH756" s="462"/>
      <c r="SZI756" s="462"/>
      <c r="SZJ756" s="462"/>
      <c r="SZK756" s="462"/>
      <c r="SZL756" s="462"/>
      <c r="SZM756" s="462"/>
      <c r="SZN756" s="462"/>
      <c r="SZO756" s="462"/>
      <c r="SZP756" s="462"/>
      <c r="SZQ756" s="462"/>
      <c r="SZR756" s="462"/>
      <c r="SZS756" s="462"/>
      <c r="SZT756" s="462"/>
      <c r="SZU756" s="462"/>
      <c r="SZV756" s="462"/>
      <c r="SZW756" s="462"/>
      <c r="SZX756" s="462"/>
      <c r="SZY756" s="462"/>
      <c r="SZZ756" s="462"/>
      <c r="TAA756" s="462"/>
      <c r="TAB756" s="462"/>
      <c r="TAC756" s="462"/>
      <c r="TAD756" s="462"/>
      <c r="TAE756" s="462"/>
      <c r="TAF756" s="462"/>
      <c r="TAG756" s="462"/>
      <c r="TAH756" s="462"/>
      <c r="TAI756" s="462"/>
      <c r="TAJ756" s="462"/>
      <c r="TAK756" s="462"/>
      <c r="TAL756" s="462"/>
      <c r="TAM756" s="462"/>
      <c r="TAN756" s="462"/>
      <c r="TAO756" s="462"/>
      <c r="TAP756" s="462"/>
      <c r="TAQ756" s="462"/>
      <c r="TAR756" s="462"/>
      <c r="TAS756" s="462"/>
      <c r="TAT756" s="462"/>
      <c r="TAU756" s="462"/>
      <c r="TAV756" s="462"/>
      <c r="TAW756" s="462"/>
      <c r="TAX756" s="462"/>
      <c r="TAY756" s="462"/>
      <c r="TAZ756" s="462"/>
      <c r="TBA756" s="462"/>
      <c r="TBB756" s="462"/>
      <c r="TBC756" s="462"/>
      <c r="TBD756" s="462"/>
      <c r="TBE756" s="462"/>
      <c r="TBF756" s="462"/>
      <c r="TBG756" s="462"/>
      <c r="TBH756" s="462"/>
      <c r="TBI756" s="462"/>
      <c r="TBJ756" s="462"/>
      <c r="TBK756" s="462"/>
      <c r="TBL756" s="462"/>
      <c r="TBM756" s="462"/>
      <c r="TBN756" s="462"/>
      <c r="TBO756" s="462"/>
      <c r="TBP756" s="462"/>
      <c r="TBQ756" s="462"/>
      <c r="TBR756" s="462"/>
      <c r="TBS756" s="462"/>
      <c r="TBT756" s="462"/>
      <c r="TBU756" s="462"/>
      <c r="TBV756" s="462"/>
      <c r="TBW756" s="462"/>
      <c r="TBX756" s="462"/>
      <c r="TBY756" s="462"/>
      <c r="TBZ756" s="462"/>
      <c r="TCA756" s="462"/>
      <c r="TCB756" s="462"/>
      <c r="TCC756" s="462"/>
      <c r="TCD756" s="462"/>
      <c r="TCE756" s="462"/>
      <c r="TCF756" s="462"/>
      <c r="TCG756" s="462"/>
      <c r="TCH756" s="462"/>
      <c r="TCI756" s="462"/>
      <c r="TCJ756" s="462"/>
      <c r="TCK756" s="462"/>
      <c r="TCL756" s="462"/>
      <c r="TCM756" s="462"/>
      <c r="TCN756" s="462"/>
      <c r="TCO756" s="462"/>
      <c r="TCP756" s="462"/>
      <c r="TCQ756" s="462"/>
      <c r="TCR756" s="462"/>
      <c r="TCS756" s="462"/>
      <c r="TCT756" s="462"/>
      <c r="TCU756" s="462"/>
      <c r="TCV756" s="462"/>
      <c r="TCW756" s="462"/>
      <c r="TCX756" s="462"/>
      <c r="TCY756" s="462"/>
      <c r="TCZ756" s="462"/>
      <c r="TDA756" s="462"/>
      <c r="TDB756" s="462"/>
      <c r="TDC756" s="462"/>
      <c r="TDD756" s="462"/>
      <c r="TDE756" s="462"/>
      <c r="TDF756" s="462"/>
      <c r="TDG756" s="462"/>
      <c r="TDH756" s="462"/>
      <c r="TDI756" s="462"/>
      <c r="TDJ756" s="462"/>
      <c r="TDK756" s="462"/>
      <c r="TDL756" s="462"/>
      <c r="TDM756" s="462"/>
      <c r="TDN756" s="462"/>
      <c r="TDO756" s="462"/>
      <c r="TDP756" s="462"/>
      <c r="TDQ756" s="462"/>
      <c r="TDR756" s="462"/>
      <c r="TDS756" s="462"/>
      <c r="TDT756" s="462"/>
      <c r="TDU756" s="462"/>
      <c r="TDV756" s="462"/>
      <c r="TDW756" s="462"/>
      <c r="TDX756" s="462"/>
      <c r="TDY756" s="462"/>
      <c r="TDZ756" s="462"/>
      <c r="TEA756" s="462"/>
      <c r="TEB756" s="462"/>
      <c r="TEC756" s="462"/>
      <c r="TED756" s="462"/>
      <c r="TEE756" s="462"/>
      <c r="TEF756" s="462"/>
      <c r="TEG756" s="462"/>
      <c r="TEH756" s="462"/>
      <c r="TEI756" s="462"/>
      <c r="TEJ756" s="462"/>
      <c r="TEK756" s="462"/>
      <c r="TEL756" s="462"/>
      <c r="TEM756" s="462"/>
      <c r="TEN756" s="462"/>
      <c r="TEO756" s="462"/>
      <c r="TEP756" s="462"/>
      <c r="TEQ756" s="462"/>
      <c r="TER756" s="462"/>
      <c r="TES756" s="462"/>
      <c r="TET756" s="462"/>
      <c r="TEU756" s="462"/>
      <c r="TEV756" s="462"/>
      <c r="TEW756" s="462"/>
      <c r="TEX756" s="462"/>
      <c r="TEY756" s="462"/>
      <c r="TEZ756" s="462"/>
      <c r="TFA756" s="462"/>
      <c r="TFB756" s="462"/>
      <c r="TFC756" s="462"/>
      <c r="TFD756" s="462"/>
      <c r="TFE756" s="462"/>
      <c r="TFF756" s="462"/>
      <c r="TFG756" s="462"/>
      <c r="TFH756" s="462"/>
      <c r="TFI756" s="462"/>
      <c r="TFJ756" s="462"/>
      <c r="TFK756" s="462"/>
      <c r="TFL756" s="462"/>
      <c r="TFM756" s="462"/>
      <c r="TFN756" s="462"/>
      <c r="TFO756" s="462"/>
      <c r="TFP756" s="462"/>
      <c r="TFQ756" s="462"/>
      <c r="TFR756" s="462"/>
      <c r="TFS756" s="462"/>
      <c r="TFT756" s="462"/>
      <c r="TFU756" s="462"/>
      <c r="TFV756" s="462"/>
      <c r="TFW756" s="462"/>
      <c r="TFX756" s="462"/>
      <c r="TFY756" s="462"/>
      <c r="TFZ756" s="462"/>
      <c r="TGA756" s="462"/>
      <c r="TGB756" s="462"/>
      <c r="TGC756" s="462"/>
      <c r="TGD756" s="462"/>
      <c r="TGE756" s="462"/>
      <c r="TGF756" s="462"/>
      <c r="TGG756" s="462"/>
      <c r="TGH756" s="462"/>
      <c r="TGI756" s="462"/>
      <c r="TGJ756" s="462"/>
      <c r="TGK756" s="462"/>
      <c r="TGL756" s="462"/>
      <c r="TGM756" s="462"/>
      <c r="TGN756" s="462"/>
      <c r="TGO756" s="462"/>
      <c r="TGP756" s="462"/>
      <c r="TGQ756" s="462"/>
      <c r="TGR756" s="462"/>
      <c r="TGS756" s="462"/>
      <c r="TGT756" s="462"/>
      <c r="TGU756" s="462"/>
      <c r="TGV756" s="462"/>
      <c r="TGW756" s="462"/>
      <c r="TGX756" s="462"/>
      <c r="TGY756" s="462"/>
      <c r="TGZ756" s="462"/>
      <c r="THA756" s="462"/>
      <c r="THB756" s="462"/>
      <c r="THC756" s="462"/>
      <c r="THD756" s="462"/>
      <c r="THE756" s="462"/>
      <c r="THF756" s="462"/>
      <c r="THG756" s="462"/>
      <c r="THH756" s="462"/>
      <c r="THI756" s="462"/>
      <c r="THJ756" s="462"/>
      <c r="THK756" s="462"/>
      <c r="THL756" s="462"/>
      <c r="THM756" s="462"/>
      <c r="THN756" s="462"/>
      <c r="THO756" s="462"/>
      <c r="THP756" s="462"/>
      <c r="THQ756" s="462"/>
      <c r="THR756" s="462"/>
      <c r="THS756" s="462"/>
      <c r="THT756" s="462"/>
      <c r="THU756" s="462"/>
      <c r="THV756" s="462"/>
      <c r="THW756" s="462"/>
      <c r="THX756" s="462"/>
      <c r="THY756" s="462"/>
      <c r="THZ756" s="462"/>
      <c r="TIA756" s="462"/>
      <c r="TIB756" s="462"/>
      <c r="TIC756" s="462"/>
      <c r="TID756" s="462"/>
      <c r="TIE756" s="462"/>
      <c r="TIF756" s="462"/>
      <c r="TIG756" s="462"/>
      <c r="TIH756" s="462"/>
      <c r="TII756" s="462"/>
      <c r="TIJ756" s="462"/>
      <c r="TIK756" s="462"/>
      <c r="TIL756" s="462"/>
      <c r="TIM756" s="462"/>
      <c r="TIN756" s="462"/>
      <c r="TIO756" s="462"/>
      <c r="TIP756" s="462"/>
      <c r="TIQ756" s="462"/>
      <c r="TIR756" s="462"/>
      <c r="TIS756" s="462"/>
      <c r="TIT756" s="462"/>
      <c r="TIU756" s="462"/>
      <c r="TIV756" s="462"/>
      <c r="TIW756" s="462"/>
      <c r="TIX756" s="462"/>
      <c r="TIY756" s="462"/>
      <c r="TIZ756" s="462"/>
      <c r="TJA756" s="462"/>
      <c r="TJB756" s="462"/>
      <c r="TJC756" s="462"/>
      <c r="TJD756" s="462"/>
      <c r="TJE756" s="462"/>
      <c r="TJF756" s="462"/>
      <c r="TJG756" s="462"/>
      <c r="TJH756" s="462"/>
      <c r="TJI756" s="462"/>
      <c r="TJJ756" s="462"/>
      <c r="TJK756" s="462"/>
      <c r="TJL756" s="462"/>
      <c r="TJM756" s="462"/>
      <c r="TJN756" s="462"/>
      <c r="TJO756" s="462"/>
      <c r="TJP756" s="462"/>
      <c r="TJQ756" s="462"/>
      <c r="TJR756" s="462"/>
      <c r="TJS756" s="462"/>
      <c r="TJT756" s="462"/>
      <c r="TJU756" s="462"/>
      <c r="TJV756" s="462"/>
      <c r="TJW756" s="462"/>
      <c r="TJX756" s="462"/>
      <c r="TJY756" s="462"/>
      <c r="TJZ756" s="462"/>
      <c r="TKA756" s="462"/>
      <c r="TKB756" s="462"/>
      <c r="TKC756" s="462"/>
      <c r="TKD756" s="462"/>
      <c r="TKE756" s="462"/>
      <c r="TKF756" s="462"/>
      <c r="TKG756" s="462"/>
      <c r="TKH756" s="462"/>
      <c r="TKI756" s="462"/>
      <c r="TKJ756" s="462"/>
      <c r="TKK756" s="462"/>
      <c r="TKL756" s="462"/>
      <c r="TKM756" s="462"/>
      <c r="TKN756" s="462"/>
      <c r="TKO756" s="462"/>
      <c r="TKP756" s="462"/>
      <c r="TKQ756" s="462"/>
      <c r="TKR756" s="462"/>
      <c r="TKS756" s="462"/>
      <c r="TKT756" s="462"/>
      <c r="TKU756" s="462"/>
      <c r="TKV756" s="462"/>
      <c r="TKW756" s="462"/>
      <c r="TKX756" s="462"/>
      <c r="TKY756" s="462"/>
      <c r="TKZ756" s="462"/>
      <c r="TLA756" s="462"/>
      <c r="TLB756" s="462"/>
      <c r="TLC756" s="462"/>
      <c r="TLD756" s="462"/>
      <c r="TLE756" s="462"/>
      <c r="TLF756" s="462"/>
      <c r="TLG756" s="462"/>
      <c r="TLH756" s="462"/>
      <c r="TLI756" s="462"/>
      <c r="TLJ756" s="462"/>
      <c r="TLK756" s="462"/>
      <c r="TLL756" s="462"/>
      <c r="TLM756" s="462"/>
      <c r="TLN756" s="462"/>
      <c r="TLO756" s="462"/>
      <c r="TLP756" s="462"/>
      <c r="TLQ756" s="462"/>
      <c r="TLR756" s="462"/>
      <c r="TLS756" s="462"/>
      <c r="TLT756" s="462"/>
      <c r="TLU756" s="462"/>
      <c r="TLV756" s="462"/>
      <c r="TLW756" s="462"/>
      <c r="TLX756" s="462"/>
      <c r="TLY756" s="462"/>
      <c r="TLZ756" s="462"/>
      <c r="TMA756" s="462"/>
      <c r="TMB756" s="462"/>
      <c r="TMC756" s="462"/>
      <c r="TMD756" s="462"/>
      <c r="TME756" s="462"/>
      <c r="TMF756" s="462"/>
      <c r="TMG756" s="462"/>
      <c r="TMH756" s="462"/>
      <c r="TMI756" s="462"/>
      <c r="TMJ756" s="462"/>
      <c r="TMK756" s="462"/>
      <c r="TML756" s="462"/>
      <c r="TMM756" s="462"/>
      <c r="TMN756" s="462"/>
      <c r="TMO756" s="462"/>
      <c r="TMP756" s="462"/>
      <c r="TMQ756" s="462"/>
      <c r="TMR756" s="462"/>
      <c r="TMS756" s="462"/>
      <c r="TMT756" s="462"/>
      <c r="TMU756" s="462"/>
      <c r="TMV756" s="462"/>
      <c r="TMW756" s="462"/>
      <c r="TMX756" s="462"/>
      <c r="TMY756" s="462"/>
      <c r="TMZ756" s="462"/>
      <c r="TNA756" s="462"/>
      <c r="TNB756" s="462"/>
      <c r="TNC756" s="462"/>
      <c r="TND756" s="462"/>
      <c r="TNE756" s="462"/>
      <c r="TNF756" s="462"/>
      <c r="TNG756" s="462"/>
      <c r="TNH756" s="462"/>
      <c r="TNI756" s="462"/>
      <c r="TNJ756" s="462"/>
      <c r="TNK756" s="462"/>
      <c r="TNL756" s="462"/>
      <c r="TNM756" s="462"/>
      <c r="TNN756" s="462"/>
      <c r="TNO756" s="462"/>
      <c r="TNP756" s="462"/>
      <c r="TNQ756" s="462"/>
      <c r="TNR756" s="462"/>
      <c r="TNS756" s="462"/>
      <c r="TNT756" s="462"/>
      <c r="TNU756" s="462"/>
      <c r="TNV756" s="462"/>
      <c r="TNW756" s="462"/>
      <c r="TNX756" s="462"/>
      <c r="TNY756" s="462"/>
      <c r="TNZ756" s="462"/>
      <c r="TOA756" s="462"/>
      <c r="TOB756" s="462"/>
      <c r="TOC756" s="462"/>
      <c r="TOD756" s="462"/>
      <c r="TOE756" s="462"/>
      <c r="TOF756" s="462"/>
      <c r="TOG756" s="462"/>
      <c r="TOH756" s="462"/>
      <c r="TOI756" s="462"/>
      <c r="TOJ756" s="462"/>
      <c r="TOK756" s="462"/>
      <c r="TOL756" s="462"/>
      <c r="TOM756" s="462"/>
      <c r="TON756" s="462"/>
      <c r="TOO756" s="462"/>
      <c r="TOP756" s="462"/>
      <c r="TOQ756" s="462"/>
      <c r="TOR756" s="462"/>
      <c r="TOS756" s="462"/>
      <c r="TOT756" s="462"/>
      <c r="TOU756" s="462"/>
      <c r="TOV756" s="462"/>
      <c r="TOW756" s="462"/>
      <c r="TOX756" s="462"/>
      <c r="TOY756" s="462"/>
      <c r="TOZ756" s="462"/>
      <c r="TPA756" s="462"/>
      <c r="TPB756" s="462"/>
      <c r="TPC756" s="462"/>
      <c r="TPD756" s="462"/>
      <c r="TPE756" s="462"/>
      <c r="TPF756" s="462"/>
      <c r="TPG756" s="462"/>
      <c r="TPH756" s="462"/>
      <c r="TPI756" s="462"/>
      <c r="TPJ756" s="462"/>
      <c r="TPK756" s="462"/>
      <c r="TPL756" s="462"/>
      <c r="TPM756" s="462"/>
      <c r="TPN756" s="462"/>
      <c r="TPO756" s="462"/>
      <c r="TPP756" s="462"/>
      <c r="TPQ756" s="462"/>
      <c r="TPR756" s="462"/>
      <c r="TPS756" s="462"/>
      <c r="TPT756" s="462"/>
      <c r="TPU756" s="462"/>
      <c r="TPV756" s="462"/>
      <c r="TPW756" s="462"/>
      <c r="TPX756" s="462"/>
      <c r="TPY756" s="462"/>
      <c r="TPZ756" s="462"/>
      <c r="TQA756" s="462"/>
      <c r="TQB756" s="462"/>
      <c r="TQC756" s="462"/>
      <c r="TQD756" s="462"/>
      <c r="TQE756" s="462"/>
      <c r="TQF756" s="462"/>
      <c r="TQG756" s="462"/>
      <c r="TQH756" s="462"/>
      <c r="TQI756" s="462"/>
      <c r="TQJ756" s="462"/>
      <c r="TQK756" s="462"/>
      <c r="TQL756" s="462"/>
      <c r="TQM756" s="462"/>
      <c r="TQN756" s="462"/>
      <c r="TQO756" s="462"/>
      <c r="TQP756" s="462"/>
      <c r="TQQ756" s="462"/>
      <c r="TQR756" s="462"/>
      <c r="TQS756" s="462"/>
      <c r="TQT756" s="462"/>
      <c r="TQU756" s="462"/>
      <c r="TQV756" s="462"/>
      <c r="TQW756" s="462"/>
      <c r="TQX756" s="462"/>
      <c r="TQY756" s="462"/>
      <c r="TQZ756" s="462"/>
      <c r="TRA756" s="462"/>
      <c r="TRB756" s="462"/>
      <c r="TRC756" s="462"/>
      <c r="TRD756" s="462"/>
      <c r="TRE756" s="462"/>
      <c r="TRF756" s="462"/>
      <c r="TRG756" s="462"/>
      <c r="TRH756" s="462"/>
      <c r="TRI756" s="462"/>
      <c r="TRJ756" s="462"/>
      <c r="TRK756" s="462"/>
      <c r="TRL756" s="462"/>
      <c r="TRM756" s="462"/>
      <c r="TRN756" s="462"/>
      <c r="TRO756" s="462"/>
      <c r="TRP756" s="462"/>
      <c r="TRQ756" s="462"/>
      <c r="TRR756" s="462"/>
      <c r="TRS756" s="462"/>
      <c r="TRT756" s="462"/>
      <c r="TRU756" s="462"/>
      <c r="TRV756" s="462"/>
      <c r="TRW756" s="462"/>
      <c r="TRX756" s="462"/>
      <c r="TRY756" s="462"/>
      <c r="TRZ756" s="462"/>
      <c r="TSA756" s="462"/>
      <c r="TSB756" s="462"/>
      <c r="TSC756" s="462"/>
      <c r="TSD756" s="462"/>
      <c r="TSE756" s="462"/>
      <c r="TSF756" s="462"/>
      <c r="TSG756" s="462"/>
      <c r="TSH756" s="462"/>
      <c r="TSI756" s="462"/>
      <c r="TSJ756" s="462"/>
      <c r="TSK756" s="462"/>
      <c r="TSL756" s="462"/>
      <c r="TSM756" s="462"/>
      <c r="TSN756" s="462"/>
      <c r="TSO756" s="462"/>
      <c r="TSP756" s="462"/>
      <c r="TSQ756" s="462"/>
      <c r="TSR756" s="462"/>
      <c r="TSS756" s="462"/>
      <c r="TST756" s="462"/>
      <c r="TSU756" s="462"/>
      <c r="TSV756" s="462"/>
      <c r="TSW756" s="462"/>
      <c r="TSX756" s="462"/>
      <c r="TSY756" s="462"/>
      <c r="TSZ756" s="462"/>
      <c r="TTA756" s="462"/>
      <c r="TTB756" s="462"/>
      <c r="TTC756" s="462"/>
      <c r="TTD756" s="462"/>
      <c r="TTE756" s="462"/>
      <c r="TTF756" s="462"/>
      <c r="TTG756" s="462"/>
      <c r="TTH756" s="462"/>
      <c r="TTI756" s="462"/>
      <c r="TTJ756" s="462"/>
      <c r="TTK756" s="462"/>
      <c r="TTL756" s="462"/>
      <c r="TTM756" s="462"/>
      <c r="TTN756" s="462"/>
      <c r="TTO756" s="462"/>
      <c r="TTP756" s="462"/>
      <c r="TTQ756" s="462"/>
      <c r="TTR756" s="462"/>
      <c r="TTS756" s="462"/>
      <c r="TTT756" s="462"/>
      <c r="TTU756" s="462"/>
      <c r="TTV756" s="462"/>
      <c r="TTW756" s="462"/>
      <c r="TTX756" s="462"/>
      <c r="TTY756" s="462"/>
      <c r="TTZ756" s="462"/>
      <c r="TUA756" s="462"/>
      <c r="TUB756" s="462"/>
      <c r="TUC756" s="462"/>
      <c r="TUD756" s="462"/>
      <c r="TUE756" s="462"/>
      <c r="TUF756" s="462"/>
      <c r="TUG756" s="462"/>
      <c r="TUH756" s="462"/>
      <c r="TUI756" s="462"/>
      <c r="TUJ756" s="462"/>
      <c r="TUK756" s="462"/>
      <c r="TUL756" s="462"/>
      <c r="TUM756" s="462"/>
      <c r="TUN756" s="462"/>
      <c r="TUO756" s="462"/>
      <c r="TUP756" s="462"/>
      <c r="TUQ756" s="462"/>
      <c r="TUR756" s="462"/>
      <c r="TUS756" s="462"/>
      <c r="TUT756" s="462"/>
      <c r="TUU756" s="462"/>
      <c r="TUV756" s="462"/>
      <c r="TUW756" s="462"/>
      <c r="TUX756" s="462"/>
      <c r="TUY756" s="462"/>
      <c r="TUZ756" s="462"/>
      <c r="TVA756" s="462"/>
      <c r="TVB756" s="462"/>
      <c r="TVC756" s="462"/>
      <c r="TVD756" s="462"/>
      <c r="TVE756" s="462"/>
      <c r="TVF756" s="462"/>
      <c r="TVG756" s="462"/>
      <c r="TVH756" s="462"/>
      <c r="TVI756" s="462"/>
      <c r="TVJ756" s="462"/>
      <c r="TVK756" s="462"/>
      <c r="TVL756" s="462"/>
      <c r="TVM756" s="462"/>
      <c r="TVN756" s="462"/>
      <c r="TVO756" s="462"/>
      <c r="TVP756" s="462"/>
      <c r="TVQ756" s="462"/>
      <c r="TVR756" s="462"/>
      <c r="TVS756" s="462"/>
      <c r="TVT756" s="462"/>
      <c r="TVU756" s="462"/>
      <c r="TVV756" s="462"/>
      <c r="TVW756" s="462"/>
      <c r="TVX756" s="462"/>
      <c r="TVY756" s="462"/>
      <c r="TVZ756" s="462"/>
      <c r="TWA756" s="462"/>
      <c r="TWB756" s="462"/>
      <c r="TWC756" s="462"/>
      <c r="TWD756" s="462"/>
      <c r="TWE756" s="462"/>
      <c r="TWF756" s="462"/>
      <c r="TWG756" s="462"/>
      <c r="TWH756" s="462"/>
      <c r="TWI756" s="462"/>
      <c r="TWJ756" s="462"/>
      <c r="TWK756" s="462"/>
      <c r="TWL756" s="462"/>
      <c r="TWM756" s="462"/>
      <c r="TWN756" s="462"/>
      <c r="TWO756" s="462"/>
      <c r="TWP756" s="462"/>
      <c r="TWQ756" s="462"/>
      <c r="TWR756" s="462"/>
      <c r="TWS756" s="462"/>
      <c r="TWT756" s="462"/>
      <c r="TWU756" s="462"/>
      <c r="TWV756" s="462"/>
      <c r="TWW756" s="462"/>
      <c r="TWX756" s="462"/>
      <c r="TWY756" s="462"/>
      <c r="TWZ756" s="462"/>
      <c r="TXA756" s="462"/>
      <c r="TXB756" s="462"/>
      <c r="TXC756" s="462"/>
      <c r="TXD756" s="462"/>
      <c r="TXE756" s="462"/>
      <c r="TXF756" s="462"/>
      <c r="TXG756" s="462"/>
      <c r="TXH756" s="462"/>
      <c r="TXI756" s="462"/>
      <c r="TXJ756" s="462"/>
      <c r="TXK756" s="462"/>
      <c r="TXL756" s="462"/>
      <c r="TXM756" s="462"/>
      <c r="TXN756" s="462"/>
      <c r="TXO756" s="462"/>
      <c r="TXP756" s="462"/>
      <c r="TXQ756" s="462"/>
      <c r="TXR756" s="462"/>
      <c r="TXS756" s="462"/>
      <c r="TXT756" s="462"/>
      <c r="TXU756" s="462"/>
      <c r="TXV756" s="462"/>
      <c r="TXW756" s="462"/>
      <c r="TXX756" s="462"/>
      <c r="TXY756" s="462"/>
      <c r="TXZ756" s="462"/>
      <c r="TYA756" s="462"/>
      <c r="TYB756" s="462"/>
      <c r="TYC756" s="462"/>
      <c r="TYD756" s="462"/>
      <c r="TYE756" s="462"/>
      <c r="TYF756" s="462"/>
      <c r="TYG756" s="462"/>
      <c r="TYH756" s="462"/>
      <c r="TYI756" s="462"/>
      <c r="TYJ756" s="462"/>
      <c r="TYK756" s="462"/>
      <c r="TYL756" s="462"/>
      <c r="TYM756" s="462"/>
      <c r="TYN756" s="462"/>
      <c r="TYO756" s="462"/>
      <c r="TYP756" s="462"/>
      <c r="TYQ756" s="462"/>
      <c r="TYR756" s="462"/>
      <c r="TYS756" s="462"/>
      <c r="TYT756" s="462"/>
      <c r="TYU756" s="462"/>
      <c r="TYV756" s="462"/>
      <c r="TYW756" s="462"/>
      <c r="TYX756" s="462"/>
      <c r="TYY756" s="462"/>
      <c r="TYZ756" s="462"/>
      <c r="TZA756" s="462"/>
      <c r="TZB756" s="462"/>
      <c r="TZC756" s="462"/>
      <c r="TZD756" s="462"/>
      <c r="TZE756" s="462"/>
      <c r="TZF756" s="462"/>
      <c r="TZG756" s="462"/>
      <c r="TZH756" s="462"/>
      <c r="TZI756" s="462"/>
      <c r="TZJ756" s="462"/>
      <c r="TZK756" s="462"/>
      <c r="TZL756" s="462"/>
      <c r="TZM756" s="462"/>
      <c r="TZN756" s="462"/>
      <c r="TZO756" s="462"/>
      <c r="TZP756" s="462"/>
      <c r="TZQ756" s="462"/>
      <c r="TZR756" s="462"/>
      <c r="TZS756" s="462"/>
      <c r="TZT756" s="462"/>
      <c r="TZU756" s="462"/>
      <c r="TZV756" s="462"/>
      <c r="TZW756" s="462"/>
      <c r="TZX756" s="462"/>
      <c r="TZY756" s="462"/>
      <c r="TZZ756" s="462"/>
      <c r="UAA756" s="462"/>
      <c r="UAB756" s="462"/>
      <c r="UAC756" s="462"/>
      <c r="UAD756" s="462"/>
      <c r="UAE756" s="462"/>
      <c r="UAF756" s="462"/>
      <c r="UAG756" s="462"/>
      <c r="UAH756" s="462"/>
      <c r="UAI756" s="462"/>
      <c r="UAJ756" s="462"/>
      <c r="UAK756" s="462"/>
      <c r="UAL756" s="462"/>
      <c r="UAM756" s="462"/>
      <c r="UAN756" s="462"/>
      <c r="UAO756" s="462"/>
      <c r="UAP756" s="462"/>
      <c r="UAQ756" s="462"/>
      <c r="UAR756" s="462"/>
      <c r="UAS756" s="462"/>
      <c r="UAT756" s="462"/>
      <c r="UAU756" s="462"/>
      <c r="UAV756" s="462"/>
      <c r="UAW756" s="462"/>
      <c r="UAX756" s="462"/>
      <c r="UAY756" s="462"/>
      <c r="UAZ756" s="462"/>
      <c r="UBA756" s="462"/>
      <c r="UBB756" s="462"/>
      <c r="UBC756" s="462"/>
      <c r="UBD756" s="462"/>
      <c r="UBE756" s="462"/>
      <c r="UBF756" s="462"/>
      <c r="UBG756" s="462"/>
      <c r="UBH756" s="462"/>
      <c r="UBI756" s="462"/>
      <c r="UBJ756" s="462"/>
      <c r="UBK756" s="462"/>
      <c r="UBL756" s="462"/>
      <c r="UBM756" s="462"/>
      <c r="UBN756" s="462"/>
      <c r="UBO756" s="462"/>
      <c r="UBP756" s="462"/>
      <c r="UBQ756" s="462"/>
      <c r="UBR756" s="462"/>
      <c r="UBS756" s="462"/>
      <c r="UBT756" s="462"/>
      <c r="UBU756" s="462"/>
      <c r="UBV756" s="462"/>
      <c r="UBW756" s="462"/>
      <c r="UBX756" s="462"/>
      <c r="UBY756" s="462"/>
      <c r="UBZ756" s="462"/>
      <c r="UCA756" s="462"/>
      <c r="UCB756" s="462"/>
      <c r="UCC756" s="462"/>
      <c r="UCD756" s="462"/>
      <c r="UCE756" s="462"/>
      <c r="UCF756" s="462"/>
      <c r="UCG756" s="462"/>
      <c r="UCH756" s="462"/>
      <c r="UCI756" s="462"/>
      <c r="UCJ756" s="462"/>
      <c r="UCK756" s="462"/>
      <c r="UCL756" s="462"/>
      <c r="UCM756" s="462"/>
      <c r="UCN756" s="462"/>
      <c r="UCO756" s="462"/>
      <c r="UCP756" s="462"/>
      <c r="UCQ756" s="462"/>
      <c r="UCR756" s="462"/>
      <c r="UCS756" s="462"/>
      <c r="UCT756" s="462"/>
      <c r="UCU756" s="462"/>
      <c r="UCV756" s="462"/>
      <c r="UCW756" s="462"/>
      <c r="UCX756" s="462"/>
      <c r="UCY756" s="462"/>
      <c r="UCZ756" s="462"/>
      <c r="UDA756" s="462"/>
      <c r="UDB756" s="462"/>
      <c r="UDC756" s="462"/>
      <c r="UDD756" s="462"/>
      <c r="UDE756" s="462"/>
      <c r="UDF756" s="462"/>
      <c r="UDG756" s="462"/>
      <c r="UDH756" s="462"/>
      <c r="UDI756" s="462"/>
      <c r="UDJ756" s="462"/>
      <c r="UDK756" s="462"/>
      <c r="UDL756" s="462"/>
      <c r="UDM756" s="462"/>
      <c r="UDN756" s="462"/>
      <c r="UDO756" s="462"/>
      <c r="UDP756" s="462"/>
      <c r="UDQ756" s="462"/>
      <c r="UDR756" s="462"/>
      <c r="UDS756" s="462"/>
      <c r="UDT756" s="462"/>
      <c r="UDU756" s="462"/>
      <c r="UDV756" s="462"/>
      <c r="UDW756" s="462"/>
      <c r="UDX756" s="462"/>
      <c r="UDY756" s="462"/>
      <c r="UDZ756" s="462"/>
      <c r="UEA756" s="462"/>
      <c r="UEB756" s="462"/>
      <c r="UEC756" s="462"/>
      <c r="UED756" s="462"/>
      <c r="UEE756" s="462"/>
      <c r="UEF756" s="462"/>
      <c r="UEG756" s="462"/>
      <c r="UEH756" s="462"/>
      <c r="UEI756" s="462"/>
      <c r="UEJ756" s="462"/>
      <c r="UEK756" s="462"/>
      <c r="UEL756" s="462"/>
      <c r="UEM756" s="462"/>
      <c r="UEN756" s="462"/>
      <c r="UEO756" s="462"/>
      <c r="UEP756" s="462"/>
      <c r="UEQ756" s="462"/>
      <c r="UER756" s="462"/>
      <c r="UES756" s="462"/>
      <c r="UET756" s="462"/>
      <c r="UEU756" s="462"/>
      <c r="UEV756" s="462"/>
      <c r="UEW756" s="462"/>
      <c r="UEX756" s="462"/>
      <c r="UEY756" s="462"/>
      <c r="UEZ756" s="462"/>
      <c r="UFA756" s="462"/>
      <c r="UFB756" s="462"/>
      <c r="UFC756" s="462"/>
      <c r="UFD756" s="462"/>
      <c r="UFE756" s="462"/>
      <c r="UFF756" s="462"/>
      <c r="UFG756" s="462"/>
      <c r="UFH756" s="462"/>
      <c r="UFI756" s="462"/>
      <c r="UFJ756" s="462"/>
      <c r="UFK756" s="462"/>
      <c r="UFL756" s="462"/>
      <c r="UFM756" s="462"/>
      <c r="UFN756" s="462"/>
      <c r="UFO756" s="462"/>
      <c r="UFP756" s="462"/>
      <c r="UFQ756" s="462"/>
      <c r="UFR756" s="462"/>
      <c r="UFS756" s="462"/>
      <c r="UFT756" s="462"/>
      <c r="UFU756" s="462"/>
      <c r="UFV756" s="462"/>
      <c r="UFW756" s="462"/>
      <c r="UFX756" s="462"/>
      <c r="UFY756" s="462"/>
      <c r="UFZ756" s="462"/>
      <c r="UGA756" s="462"/>
      <c r="UGB756" s="462"/>
      <c r="UGC756" s="462"/>
      <c r="UGD756" s="462"/>
      <c r="UGE756" s="462"/>
      <c r="UGF756" s="462"/>
      <c r="UGG756" s="462"/>
      <c r="UGH756" s="462"/>
      <c r="UGI756" s="462"/>
      <c r="UGJ756" s="462"/>
      <c r="UGK756" s="462"/>
      <c r="UGL756" s="462"/>
      <c r="UGM756" s="462"/>
      <c r="UGN756" s="462"/>
      <c r="UGO756" s="462"/>
      <c r="UGP756" s="462"/>
      <c r="UGQ756" s="462"/>
      <c r="UGR756" s="462"/>
      <c r="UGS756" s="462"/>
      <c r="UGT756" s="462"/>
      <c r="UGU756" s="462"/>
      <c r="UGV756" s="462"/>
      <c r="UGW756" s="462"/>
      <c r="UGX756" s="462"/>
      <c r="UGY756" s="462"/>
      <c r="UGZ756" s="462"/>
      <c r="UHA756" s="462"/>
      <c r="UHB756" s="462"/>
      <c r="UHC756" s="462"/>
      <c r="UHD756" s="462"/>
      <c r="UHE756" s="462"/>
      <c r="UHF756" s="462"/>
      <c r="UHG756" s="462"/>
      <c r="UHH756" s="462"/>
      <c r="UHI756" s="462"/>
      <c r="UHJ756" s="462"/>
      <c r="UHK756" s="462"/>
      <c r="UHL756" s="462"/>
      <c r="UHM756" s="462"/>
      <c r="UHN756" s="462"/>
      <c r="UHO756" s="462"/>
      <c r="UHP756" s="462"/>
      <c r="UHQ756" s="462"/>
      <c r="UHR756" s="462"/>
      <c r="UHS756" s="462"/>
      <c r="UHT756" s="462"/>
      <c r="UHU756" s="462"/>
      <c r="UHV756" s="462"/>
      <c r="UHW756" s="462"/>
      <c r="UHX756" s="462"/>
      <c r="UHY756" s="462"/>
      <c r="UHZ756" s="462"/>
      <c r="UIA756" s="462"/>
      <c r="UIB756" s="462"/>
      <c r="UIC756" s="462"/>
      <c r="UID756" s="462"/>
      <c r="UIE756" s="462"/>
      <c r="UIF756" s="462"/>
      <c r="UIG756" s="462"/>
      <c r="UIH756" s="462"/>
      <c r="UII756" s="462"/>
      <c r="UIJ756" s="462"/>
      <c r="UIK756" s="462"/>
      <c r="UIL756" s="462"/>
      <c r="UIM756" s="462"/>
      <c r="UIN756" s="462"/>
      <c r="UIO756" s="462"/>
      <c r="UIP756" s="462"/>
      <c r="UIQ756" s="462"/>
      <c r="UIR756" s="462"/>
      <c r="UIS756" s="462"/>
      <c r="UIT756" s="462"/>
      <c r="UIU756" s="462"/>
      <c r="UIV756" s="462"/>
      <c r="UIW756" s="462"/>
      <c r="UIX756" s="462"/>
      <c r="UIY756" s="462"/>
      <c r="UIZ756" s="462"/>
      <c r="UJA756" s="462"/>
      <c r="UJB756" s="462"/>
      <c r="UJC756" s="462"/>
      <c r="UJD756" s="462"/>
      <c r="UJE756" s="462"/>
      <c r="UJF756" s="462"/>
      <c r="UJG756" s="462"/>
      <c r="UJH756" s="462"/>
      <c r="UJI756" s="462"/>
      <c r="UJJ756" s="462"/>
      <c r="UJK756" s="462"/>
      <c r="UJL756" s="462"/>
      <c r="UJM756" s="462"/>
      <c r="UJN756" s="462"/>
      <c r="UJO756" s="462"/>
      <c r="UJP756" s="462"/>
      <c r="UJQ756" s="462"/>
      <c r="UJR756" s="462"/>
      <c r="UJS756" s="462"/>
      <c r="UJT756" s="462"/>
      <c r="UJU756" s="462"/>
      <c r="UJV756" s="462"/>
      <c r="UJW756" s="462"/>
      <c r="UJX756" s="462"/>
      <c r="UJY756" s="462"/>
      <c r="UJZ756" s="462"/>
      <c r="UKA756" s="462"/>
      <c r="UKB756" s="462"/>
      <c r="UKC756" s="462"/>
      <c r="UKD756" s="462"/>
      <c r="UKE756" s="462"/>
      <c r="UKF756" s="462"/>
      <c r="UKG756" s="462"/>
      <c r="UKH756" s="462"/>
      <c r="UKI756" s="462"/>
      <c r="UKJ756" s="462"/>
      <c r="UKK756" s="462"/>
      <c r="UKL756" s="462"/>
      <c r="UKM756" s="462"/>
      <c r="UKN756" s="462"/>
      <c r="UKO756" s="462"/>
      <c r="UKP756" s="462"/>
      <c r="UKQ756" s="462"/>
      <c r="UKR756" s="462"/>
      <c r="UKS756" s="462"/>
      <c r="UKT756" s="462"/>
      <c r="UKU756" s="462"/>
      <c r="UKV756" s="462"/>
      <c r="UKW756" s="462"/>
      <c r="UKX756" s="462"/>
      <c r="UKY756" s="462"/>
      <c r="UKZ756" s="462"/>
      <c r="ULA756" s="462"/>
      <c r="ULB756" s="462"/>
      <c r="ULC756" s="462"/>
      <c r="ULD756" s="462"/>
      <c r="ULE756" s="462"/>
      <c r="ULF756" s="462"/>
      <c r="ULG756" s="462"/>
      <c r="ULH756" s="462"/>
      <c r="ULI756" s="462"/>
      <c r="ULJ756" s="462"/>
      <c r="ULK756" s="462"/>
      <c r="ULL756" s="462"/>
      <c r="ULM756" s="462"/>
      <c r="ULN756" s="462"/>
      <c r="ULO756" s="462"/>
      <c r="ULP756" s="462"/>
      <c r="ULQ756" s="462"/>
      <c r="ULR756" s="462"/>
      <c r="ULS756" s="462"/>
      <c r="ULT756" s="462"/>
      <c r="ULU756" s="462"/>
      <c r="ULV756" s="462"/>
      <c r="ULW756" s="462"/>
      <c r="ULX756" s="462"/>
      <c r="ULY756" s="462"/>
      <c r="ULZ756" s="462"/>
      <c r="UMA756" s="462"/>
      <c r="UMB756" s="462"/>
      <c r="UMC756" s="462"/>
      <c r="UMD756" s="462"/>
      <c r="UME756" s="462"/>
      <c r="UMF756" s="462"/>
      <c r="UMG756" s="462"/>
      <c r="UMH756" s="462"/>
      <c r="UMI756" s="462"/>
      <c r="UMJ756" s="462"/>
      <c r="UMK756" s="462"/>
      <c r="UML756" s="462"/>
      <c r="UMM756" s="462"/>
      <c r="UMN756" s="462"/>
      <c r="UMO756" s="462"/>
      <c r="UMP756" s="462"/>
      <c r="UMQ756" s="462"/>
      <c r="UMR756" s="462"/>
      <c r="UMS756" s="462"/>
      <c r="UMT756" s="462"/>
      <c r="UMU756" s="462"/>
      <c r="UMV756" s="462"/>
      <c r="UMW756" s="462"/>
      <c r="UMX756" s="462"/>
      <c r="UMY756" s="462"/>
      <c r="UMZ756" s="462"/>
      <c r="UNA756" s="462"/>
      <c r="UNB756" s="462"/>
      <c r="UNC756" s="462"/>
      <c r="UND756" s="462"/>
      <c r="UNE756" s="462"/>
      <c r="UNF756" s="462"/>
      <c r="UNG756" s="462"/>
      <c r="UNH756" s="462"/>
      <c r="UNI756" s="462"/>
      <c r="UNJ756" s="462"/>
      <c r="UNK756" s="462"/>
      <c r="UNL756" s="462"/>
      <c r="UNM756" s="462"/>
      <c r="UNN756" s="462"/>
      <c r="UNO756" s="462"/>
      <c r="UNP756" s="462"/>
      <c r="UNQ756" s="462"/>
      <c r="UNR756" s="462"/>
      <c r="UNS756" s="462"/>
      <c r="UNT756" s="462"/>
      <c r="UNU756" s="462"/>
      <c r="UNV756" s="462"/>
      <c r="UNW756" s="462"/>
      <c r="UNX756" s="462"/>
      <c r="UNY756" s="462"/>
      <c r="UNZ756" s="462"/>
      <c r="UOA756" s="462"/>
      <c r="UOB756" s="462"/>
      <c r="UOC756" s="462"/>
      <c r="UOD756" s="462"/>
      <c r="UOE756" s="462"/>
      <c r="UOF756" s="462"/>
      <c r="UOG756" s="462"/>
      <c r="UOH756" s="462"/>
      <c r="UOI756" s="462"/>
      <c r="UOJ756" s="462"/>
      <c r="UOK756" s="462"/>
      <c r="UOL756" s="462"/>
      <c r="UOM756" s="462"/>
      <c r="UON756" s="462"/>
      <c r="UOO756" s="462"/>
      <c r="UOP756" s="462"/>
      <c r="UOQ756" s="462"/>
      <c r="UOR756" s="462"/>
      <c r="UOS756" s="462"/>
      <c r="UOT756" s="462"/>
      <c r="UOU756" s="462"/>
      <c r="UOV756" s="462"/>
      <c r="UOW756" s="462"/>
      <c r="UOX756" s="462"/>
      <c r="UOY756" s="462"/>
      <c r="UOZ756" s="462"/>
      <c r="UPA756" s="462"/>
      <c r="UPB756" s="462"/>
      <c r="UPC756" s="462"/>
      <c r="UPD756" s="462"/>
      <c r="UPE756" s="462"/>
      <c r="UPF756" s="462"/>
      <c r="UPG756" s="462"/>
      <c r="UPH756" s="462"/>
      <c r="UPI756" s="462"/>
      <c r="UPJ756" s="462"/>
      <c r="UPK756" s="462"/>
      <c r="UPL756" s="462"/>
      <c r="UPM756" s="462"/>
      <c r="UPN756" s="462"/>
      <c r="UPO756" s="462"/>
      <c r="UPP756" s="462"/>
      <c r="UPQ756" s="462"/>
      <c r="UPR756" s="462"/>
      <c r="UPS756" s="462"/>
      <c r="UPT756" s="462"/>
      <c r="UPU756" s="462"/>
      <c r="UPV756" s="462"/>
      <c r="UPW756" s="462"/>
      <c r="UPX756" s="462"/>
      <c r="UPY756" s="462"/>
      <c r="UPZ756" s="462"/>
      <c r="UQA756" s="462"/>
      <c r="UQB756" s="462"/>
      <c r="UQC756" s="462"/>
      <c r="UQD756" s="462"/>
      <c r="UQE756" s="462"/>
      <c r="UQF756" s="462"/>
      <c r="UQG756" s="462"/>
      <c r="UQH756" s="462"/>
      <c r="UQI756" s="462"/>
      <c r="UQJ756" s="462"/>
      <c r="UQK756" s="462"/>
      <c r="UQL756" s="462"/>
      <c r="UQM756" s="462"/>
      <c r="UQN756" s="462"/>
      <c r="UQO756" s="462"/>
      <c r="UQP756" s="462"/>
      <c r="UQQ756" s="462"/>
      <c r="UQR756" s="462"/>
      <c r="UQS756" s="462"/>
      <c r="UQT756" s="462"/>
      <c r="UQU756" s="462"/>
      <c r="UQV756" s="462"/>
      <c r="UQW756" s="462"/>
      <c r="UQX756" s="462"/>
      <c r="UQY756" s="462"/>
      <c r="UQZ756" s="462"/>
      <c r="URA756" s="462"/>
      <c r="URB756" s="462"/>
      <c r="URC756" s="462"/>
      <c r="URD756" s="462"/>
      <c r="URE756" s="462"/>
      <c r="URF756" s="462"/>
      <c r="URG756" s="462"/>
      <c r="URH756" s="462"/>
      <c r="URI756" s="462"/>
      <c r="URJ756" s="462"/>
      <c r="URK756" s="462"/>
      <c r="URL756" s="462"/>
      <c r="URM756" s="462"/>
      <c r="URN756" s="462"/>
      <c r="URO756" s="462"/>
      <c r="URP756" s="462"/>
      <c r="URQ756" s="462"/>
      <c r="URR756" s="462"/>
      <c r="URS756" s="462"/>
      <c r="URT756" s="462"/>
      <c r="URU756" s="462"/>
      <c r="URV756" s="462"/>
      <c r="URW756" s="462"/>
      <c r="URX756" s="462"/>
      <c r="URY756" s="462"/>
      <c r="URZ756" s="462"/>
      <c r="USA756" s="462"/>
      <c r="USB756" s="462"/>
      <c r="USC756" s="462"/>
      <c r="USD756" s="462"/>
      <c r="USE756" s="462"/>
      <c r="USF756" s="462"/>
      <c r="USG756" s="462"/>
      <c r="USH756" s="462"/>
      <c r="USI756" s="462"/>
      <c r="USJ756" s="462"/>
      <c r="USK756" s="462"/>
      <c r="USL756" s="462"/>
      <c r="USM756" s="462"/>
      <c r="USN756" s="462"/>
      <c r="USO756" s="462"/>
      <c r="USP756" s="462"/>
      <c r="USQ756" s="462"/>
      <c r="USR756" s="462"/>
      <c r="USS756" s="462"/>
      <c r="UST756" s="462"/>
      <c r="USU756" s="462"/>
      <c r="USV756" s="462"/>
      <c r="USW756" s="462"/>
      <c r="USX756" s="462"/>
      <c r="USY756" s="462"/>
      <c r="USZ756" s="462"/>
      <c r="UTA756" s="462"/>
      <c r="UTB756" s="462"/>
      <c r="UTC756" s="462"/>
      <c r="UTD756" s="462"/>
      <c r="UTE756" s="462"/>
      <c r="UTF756" s="462"/>
      <c r="UTG756" s="462"/>
      <c r="UTH756" s="462"/>
      <c r="UTI756" s="462"/>
      <c r="UTJ756" s="462"/>
      <c r="UTK756" s="462"/>
      <c r="UTL756" s="462"/>
      <c r="UTM756" s="462"/>
      <c r="UTN756" s="462"/>
      <c r="UTO756" s="462"/>
      <c r="UTP756" s="462"/>
      <c r="UTQ756" s="462"/>
      <c r="UTR756" s="462"/>
      <c r="UTS756" s="462"/>
      <c r="UTT756" s="462"/>
      <c r="UTU756" s="462"/>
      <c r="UTV756" s="462"/>
      <c r="UTW756" s="462"/>
      <c r="UTX756" s="462"/>
      <c r="UTY756" s="462"/>
      <c r="UTZ756" s="462"/>
      <c r="UUA756" s="462"/>
      <c r="UUB756" s="462"/>
      <c r="UUC756" s="462"/>
      <c r="UUD756" s="462"/>
      <c r="UUE756" s="462"/>
      <c r="UUF756" s="462"/>
      <c r="UUG756" s="462"/>
      <c r="UUH756" s="462"/>
      <c r="UUI756" s="462"/>
      <c r="UUJ756" s="462"/>
      <c r="UUK756" s="462"/>
      <c r="UUL756" s="462"/>
      <c r="UUM756" s="462"/>
      <c r="UUN756" s="462"/>
      <c r="UUO756" s="462"/>
      <c r="UUP756" s="462"/>
      <c r="UUQ756" s="462"/>
      <c r="UUR756" s="462"/>
      <c r="UUS756" s="462"/>
      <c r="UUT756" s="462"/>
      <c r="UUU756" s="462"/>
      <c r="UUV756" s="462"/>
      <c r="UUW756" s="462"/>
      <c r="UUX756" s="462"/>
      <c r="UUY756" s="462"/>
      <c r="UUZ756" s="462"/>
      <c r="UVA756" s="462"/>
      <c r="UVB756" s="462"/>
      <c r="UVC756" s="462"/>
      <c r="UVD756" s="462"/>
      <c r="UVE756" s="462"/>
      <c r="UVF756" s="462"/>
      <c r="UVG756" s="462"/>
      <c r="UVH756" s="462"/>
      <c r="UVI756" s="462"/>
      <c r="UVJ756" s="462"/>
      <c r="UVK756" s="462"/>
      <c r="UVL756" s="462"/>
      <c r="UVM756" s="462"/>
      <c r="UVN756" s="462"/>
      <c r="UVO756" s="462"/>
      <c r="UVP756" s="462"/>
      <c r="UVQ756" s="462"/>
      <c r="UVR756" s="462"/>
      <c r="UVS756" s="462"/>
      <c r="UVT756" s="462"/>
      <c r="UVU756" s="462"/>
      <c r="UVV756" s="462"/>
      <c r="UVW756" s="462"/>
      <c r="UVX756" s="462"/>
      <c r="UVY756" s="462"/>
      <c r="UVZ756" s="462"/>
      <c r="UWA756" s="462"/>
      <c r="UWB756" s="462"/>
      <c r="UWC756" s="462"/>
      <c r="UWD756" s="462"/>
      <c r="UWE756" s="462"/>
      <c r="UWF756" s="462"/>
      <c r="UWG756" s="462"/>
      <c r="UWH756" s="462"/>
      <c r="UWI756" s="462"/>
      <c r="UWJ756" s="462"/>
      <c r="UWK756" s="462"/>
      <c r="UWL756" s="462"/>
      <c r="UWM756" s="462"/>
      <c r="UWN756" s="462"/>
      <c r="UWO756" s="462"/>
      <c r="UWP756" s="462"/>
      <c r="UWQ756" s="462"/>
      <c r="UWR756" s="462"/>
      <c r="UWS756" s="462"/>
      <c r="UWT756" s="462"/>
      <c r="UWU756" s="462"/>
      <c r="UWV756" s="462"/>
      <c r="UWW756" s="462"/>
      <c r="UWX756" s="462"/>
      <c r="UWY756" s="462"/>
      <c r="UWZ756" s="462"/>
      <c r="UXA756" s="462"/>
      <c r="UXB756" s="462"/>
      <c r="UXC756" s="462"/>
      <c r="UXD756" s="462"/>
      <c r="UXE756" s="462"/>
      <c r="UXF756" s="462"/>
      <c r="UXG756" s="462"/>
      <c r="UXH756" s="462"/>
      <c r="UXI756" s="462"/>
      <c r="UXJ756" s="462"/>
      <c r="UXK756" s="462"/>
      <c r="UXL756" s="462"/>
      <c r="UXM756" s="462"/>
      <c r="UXN756" s="462"/>
      <c r="UXO756" s="462"/>
      <c r="UXP756" s="462"/>
      <c r="UXQ756" s="462"/>
      <c r="UXR756" s="462"/>
      <c r="UXS756" s="462"/>
      <c r="UXT756" s="462"/>
      <c r="UXU756" s="462"/>
      <c r="UXV756" s="462"/>
      <c r="UXW756" s="462"/>
      <c r="UXX756" s="462"/>
      <c r="UXY756" s="462"/>
      <c r="UXZ756" s="462"/>
      <c r="UYA756" s="462"/>
      <c r="UYB756" s="462"/>
      <c r="UYC756" s="462"/>
      <c r="UYD756" s="462"/>
      <c r="UYE756" s="462"/>
      <c r="UYF756" s="462"/>
      <c r="UYG756" s="462"/>
      <c r="UYH756" s="462"/>
      <c r="UYI756" s="462"/>
      <c r="UYJ756" s="462"/>
      <c r="UYK756" s="462"/>
      <c r="UYL756" s="462"/>
      <c r="UYM756" s="462"/>
      <c r="UYN756" s="462"/>
      <c r="UYO756" s="462"/>
      <c r="UYP756" s="462"/>
      <c r="UYQ756" s="462"/>
      <c r="UYR756" s="462"/>
      <c r="UYS756" s="462"/>
      <c r="UYT756" s="462"/>
      <c r="UYU756" s="462"/>
      <c r="UYV756" s="462"/>
      <c r="UYW756" s="462"/>
      <c r="UYX756" s="462"/>
      <c r="UYY756" s="462"/>
      <c r="UYZ756" s="462"/>
      <c r="UZA756" s="462"/>
      <c r="UZB756" s="462"/>
      <c r="UZC756" s="462"/>
      <c r="UZD756" s="462"/>
      <c r="UZE756" s="462"/>
      <c r="UZF756" s="462"/>
      <c r="UZG756" s="462"/>
      <c r="UZH756" s="462"/>
      <c r="UZI756" s="462"/>
      <c r="UZJ756" s="462"/>
      <c r="UZK756" s="462"/>
      <c r="UZL756" s="462"/>
      <c r="UZM756" s="462"/>
      <c r="UZN756" s="462"/>
      <c r="UZO756" s="462"/>
      <c r="UZP756" s="462"/>
      <c r="UZQ756" s="462"/>
      <c r="UZR756" s="462"/>
      <c r="UZS756" s="462"/>
      <c r="UZT756" s="462"/>
      <c r="UZU756" s="462"/>
      <c r="UZV756" s="462"/>
      <c r="UZW756" s="462"/>
      <c r="UZX756" s="462"/>
      <c r="UZY756" s="462"/>
      <c r="UZZ756" s="462"/>
      <c r="VAA756" s="462"/>
      <c r="VAB756" s="462"/>
      <c r="VAC756" s="462"/>
      <c r="VAD756" s="462"/>
      <c r="VAE756" s="462"/>
      <c r="VAF756" s="462"/>
      <c r="VAG756" s="462"/>
      <c r="VAH756" s="462"/>
      <c r="VAI756" s="462"/>
      <c r="VAJ756" s="462"/>
      <c r="VAK756" s="462"/>
      <c r="VAL756" s="462"/>
      <c r="VAM756" s="462"/>
      <c r="VAN756" s="462"/>
      <c r="VAO756" s="462"/>
      <c r="VAP756" s="462"/>
      <c r="VAQ756" s="462"/>
      <c r="VAR756" s="462"/>
      <c r="VAS756" s="462"/>
      <c r="VAT756" s="462"/>
      <c r="VAU756" s="462"/>
      <c r="VAV756" s="462"/>
      <c r="VAW756" s="462"/>
      <c r="VAX756" s="462"/>
      <c r="VAY756" s="462"/>
      <c r="VAZ756" s="462"/>
      <c r="VBA756" s="462"/>
      <c r="VBB756" s="462"/>
      <c r="VBC756" s="462"/>
      <c r="VBD756" s="462"/>
      <c r="VBE756" s="462"/>
      <c r="VBF756" s="462"/>
      <c r="VBG756" s="462"/>
      <c r="VBH756" s="462"/>
      <c r="VBI756" s="462"/>
      <c r="VBJ756" s="462"/>
      <c r="VBK756" s="462"/>
      <c r="VBL756" s="462"/>
      <c r="VBM756" s="462"/>
      <c r="VBN756" s="462"/>
      <c r="VBO756" s="462"/>
      <c r="VBP756" s="462"/>
      <c r="VBQ756" s="462"/>
      <c r="VBR756" s="462"/>
      <c r="VBS756" s="462"/>
      <c r="VBT756" s="462"/>
      <c r="VBU756" s="462"/>
      <c r="VBV756" s="462"/>
      <c r="VBW756" s="462"/>
      <c r="VBX756" s="462"/>
      <c r="VBY756" s="462"/>
      <c r="VBZ756" s="462"/>
      <c r="VCA756" s="462"/>
      <c r="VCB756" s="462"/>
      <c r="VCC756" s="462"/>
      <c r="VCD756" s="462"/>
      <c r="VCE756" s="462"/>
      <c r="VCF756" s="462"/>
      <c r="VCG756" s="462"/>
      <c r="VCH756" s="462"/>
      <c r="VCI756" s="462"/>
      <c r="VCJ756" s="462"/>
      <c r="VCK756" s="462"/>
      <c r="VCL756" s="462"/>
      <c r="VCM756" s="462"/>
      <c r="VCN756" s="462"/>
      <c r="VCO756" s="462"/>
      <c r="VCP756" s="462"/>
      <c r="VCQ756" s="462"/>
      <c r="VCR756" s="462"/>
      <c r="VCS756" s="462"/>
      <c r="VCT756" s="462"/>
      <c r="VCU756" s="462"/>
      <c r="VCV756" s="462"/>
      <c r="VCW756" s="462"/>
      <c r="VCX756" s="462"/>
      <c r="VCY756" s="462"/>
      <c r="VCZ756" s="462"/>
      <c r="VDA756" s="462"/>
      <c r="VDB756" s="462"/>
      <c r="VDC756" s="462"/>
      <c r="VDD756" s="462"/>
      <c r="VDE756" s="462"/>
      <c r="VDF756" s="462"/>
      <c r="VDG756" s="462"/>
      <c r="VDH756" s="462"/>
      <c r="VDI756" s="462"/>
      <c r="VDJ756" s="462"/>
      <c r="VDK756" s="462"/>
      <c r="VDL756" s="462"/>
      <c r="VDM756" s="462"/>
      <c r="VDN756" s="462"/>
      <c r="VDO756" s="462"/>
      <c r="VDP756" s="462"/>
      <c r="VDQ756" s="462"/>
      <c r="VDR756" s="462"/>
      <c r="VDS756" s="462"/>
      <c r="VDT756" s="462"/>
      <c r="VDU756" s="462"/>
      <c r="VDV756" s="462"/>
      <c r="VDW756" s="462"/>
      <c r="VDX756" s="462"/>
      <c r="VDY756" s="462"/>
      <c r="VDZ756" s="462"/>
      <c r="VEA756" s="462"/>
      <c r="VEB756" s="462"/>
      <c r="VEC756" s="462"/>
      <c r="VED756" s="462"/>
      <c r="VEE756" s="462"/>
      <c r="VEF756" s="462"/>
      <c r="VEG756" s="462"/>
      <c r="VEH756" s="462"/>
      <c r="VEI756" s="462"/>
      <c r="VEJ756" s="462"/>
      <c r="VEK756" s="462"/>
      <c r="VEL756" s="462"/>
      <c r="VEM756" s="462"/>
      <c r="VEN756" s="462"/>
      <c r="VEO756" s="462"/>
      <c r="VEP756" s="462"/>
      <c r="VEQ756" s="462"/>
      <c r="VER756" s="462"/>
      <c r="VES756" s="462"/>
      <c r="VET756" s="462"/>
      <c r="VEU756" s="462"/>
      <c r="VEV756" s="462"/>
      <c r="VEW756" s="462"/>
      <c r="VEX756" s="462"/>
      <c r="VEY756" s="462"/>
      <c r="VEZ756" s="462"/>
      <c r="VFA756" s="462"/>
      <c r="VFB756" s="462"/>
      <c r="VFC756" s="462"/>
      <c r="VFD756" s="462"/>
      <c r="VFE756" s="462"/>
      <c r="VFF756" s="462"/>
      <c r="VFG756" s="462"/>
      <c r="VFH756" s="462"/>
      <c r="VFI756" s="462"/>
      <c r="VFJ756" s="462"/>
      <c r="VFK756" s="462"/>
      <c r="VFL756" s="462"/>
      <c r="VFM756" s="462"/>
      <c r="VFN756" s="462"/>
      <c r="VFO756" s="462"/>
      <c r="VFP756" s="462"/>
      <c r="VFQ756" s="462"/>
      <c r="VFR756" s="462"/>
      <c r="VFS756" s="462"/>
      <c r="VFT756" s="462"/>
      <c r="VFU756" s="462"/>
      <c r="VFV756" s="462"/>
      <c r="VFW756" s="462"/>
      <c r="VFX756" s="462"/>
      <c r="VFY756" s="462"/>
      <c r="VFZ756" s="462"/>
      <c r="VGA756" s="462"/>
      <c r="VGB756" s="462"/>
      <c r="VGC756" s="462"/>
      <c r="VGD756" s="462"/>
      <c r="VGE756" s="462"/>
      <c r="VGF756" s="462"/>
      <c r="VGG756" s="462"/>
      <c r="VGH756" s="462"/>
      <c r="VGI756" s="462"/>
      <c r="VGJ756" s="462"/>
      <c r="VGK756" s="462"/>
      <c r="VGL756" s="462"/>
      <c r="VGM756" s="462"/>
      <c r="VGN756" s="462"/>
      <c r="VGO756" s="462"/>
      <c r="VGP756" s="462"/>
      <c r="VGQ756" s="462"/>
      <c r="VGR756" s="462"/>
      <c r="VGS756" s="462"/>
      <c r="VGT756" s="462"/>
      <c r="VGU756" s="462"/>
      <c r="VGV756" s="462"/>
      <c r="VGW756" s="462"/>
      <c r="VGX756" s="462"/>
      <c r="VGY756" s="462"/>
      <c r="VGZ756" s="462"/>
      <c r="VHA756" s="462"/>
      <c r="VHB756" s="462"/>
      <c r="VHC756" s="462"/>
      <c r="VHD756" s="462"/>
      <c r="VHE756" s="462"/>
      <c r="VHF756" s="462"/>
      <c r="VHG756" s="462"/>
      <c r="VHH756" s="462"/>
      <c r="VHI756" s="462"/>
      <c r="VHJ756" s="462"/>
      <c r="VHK756" s="462"/>
      <c r="VHL756" s="462"/>
      <c r="VHM756" s="462"/>
      <c r="VHN756" s="462"/>
      <c r="VHO756" s="462"/>
      <c r="VHP756" s="462"/>
      <c r="VHQ756" s="462"/>
      <c r="VHR756" s="462"/>
      <c r="VHS756" s="462"/>
      <c r="VHT756" s="462"/>
      <c r="VHU756" s="462"/>
      <c r="VHV756" s="462"/>
      <c r="VHW756" s="462"/>
      <c r="VHX756" s="462"/>
      <c r="VHY756" s="462"/>
      <c r="VHZ756" s="462"/>
      <c r="VIA756" s="462"/>
      <c r="VIB756" s="462"/>
      <c r="VIC756" s="462"/>
      <c r="VID756" s="462"/>
      <c r="VIE756" s="462"/>
      <c r="VIF756" s="462"/>
      <c r="VIG756" s="462"/>
      <c r="VIH756" s="462"/>
      <c r="VII756" s="462"/>
      <c r="VIJ756" s="462"/>
      <c r="VIK756" s="462"/>
      <c r="VIL756" s="462"/>
      <c r="VIM756" s="462"/>
      <c r="VIN756" s="462"/>
      <c r="VIO756" s="462"/>
      <c r="VIP756" s="462"/>
      <c r="VIQ756" s="462"/>
      <c r="VIR756" s="462"/>
      <c r="VIS756" s="462"/>
      <c r="VIT756" s="462"/>
      <c r="VIU756" s="462"/>
      <c r="VIV756" s="462"/>
      <c r="VIW756" s="462"/>
      <c r="VIX756" s="462"/>
      <c r="VIY756" s="462"/>
      <c r="VIZ756" s="462"/>
      <c r="VJA756" s="462"/>
      <c r="VJB756" s="462"/>
      <c r="VJC756" s="462"/>
      <c r="VJD756" s="462"/>
      <c r="VJE756" s="462"/>
      <c r="VJF756" s="462"/>
      <c r="VJG756" s="462"/>
      <c r="VJH756" s="462"/>
      <c r="VJI756" s="462"/>
      <c r="VJJ756" s="462"/>
      <c r="VJK756" s="462"/>
      <c r="VJL756" s="462"/>
      <c r="VJM756" s="462"/>
      <c r="VJN756" s="462"/>
      <c r="VJO756" s="462"/>
      <c r="VJP756" s="462"/>
      <c r="VJQ756" s="462"/>
      <c r="VJR756" s="462"/>
      <c r="VJS756" s="462"/>
      <c r="VJT756" s="462"/>
      <c r="VJU756" s="462"/>
      <c r="VJV756" s="462"/>
      <c r="VJW756" s="462"/>
      <c r="VJX756" s="462"/>
      <c r="VJY756" s="462"/>
      <c r="VJZ756" s="462"/>
      <c r="VKA756" s="462"/>
      <c r="VKB756" s="462"/>
      <c r="VKC756" s="462"/>
      <c r="VKD756" s="462"/>
      <c r="VKE756" s="462"/>
      <c r="VKF756" s="462"/>
      <c r="VKG756" s="462"/>
      <c r="VKH756" s="462"/>
      <c r="VKI756" s="462"/>
      <c r="VKJ756" s="462"/>
      <c r="VKK756" s="462"/>
      <c r="VKL756" s="462"/>
      <c r="VKM756" s="462"/>
      <c r="VKN756" s="462"/>
      <c r="VKO756" s="462"/>
      <c r="VKP756" s="462"/>
      <c r="VKQ756" s="462"/>
      <c r="VKR756" s="462"/>
      <c r="VKS756" s="462"/>
      <c r="VKT756" s="462"/>
      <c r="VKU756" s="462"/>
      <c r="VKV756" s="462"/>
      <c r="VKW756" s="462"/>
      <c r="VKX756" s="462"/>
      <c r="VKY756" s="462"/>
      <c r="VKZ756" s="462"/>
      <c r="VLA756" s="462"/>
      <c r="VLB756" s="462"/>
      <c r="VLC756" s="462"/>
      <c r="VLD756" s="462"/>
      <c r="VLE756" s="462"/>
      <c r="VLF756" s="462"/>
      <c r="VLG756" s="462"/>
      <c r="VLH756" s="462"/>
      <c r="VLI756" s="462"/>
      <c r="VLJ756" s="462"/>
      <c r="VLK756" s="462"/>
      <c r="VLL756" s="462"/>
      <c r="VLM756" s="462"/>
      <c r="VLN756" s="462"/>
      <c r="VLO756" s="462"/>
      <c r="VLP756" s="462"/>
      <c r="VLQ756" s="462"/>
      <c r="VLR756" s="462"/>
      <c r="VLS756" s="462"/>
      <c r="VLT756" s="462"/>
      <c r="VLU756" s="462"/>
      <c r="VLV756" s="462"/>
      <c r="VLW756" s="462"/>
      <c r="VLX756" s="462"/>
      <c r="VLY756" s="462"/>
      <c r="VLZ756" s="462"/>
      <c r="VMA756" s="462"/>
      <c r="VMB756" s="462"/>
      <c r="VMC756" s="462"/>
      <c r="VMD756" s="462"/>
      <c r="VME756" s="462"/>
      <c r="VMF756" s="462"/>
      <c r="VMG756" s="462"/>
      <c r="VMH756" s="462"/>
      <c r="VMI756" s="462"/>
      <c r="VMJ756" s="462"/>
      <c r="VMK756" s="462"/>
      <c r="VML756" s="462"/>
      <c r="VMM756" s="462"/>
      <c r="VMN756" s="462"/>
      <c r="VMO756" s="462"/>
      <c r="VMP756" s="462"/>
      <c r="VMQ756" s="462"/>
      <c r="VMR756" s="462"/>
      <c r="VMS756" s="462"/>
      <c r="VMT756" s="462"/>
      <c r="VMU756" s="462"/>
      <c r="VMV756" s="462"/>
      <c r="VMW756" s="462"/>
      <c r="VMX756" s="462"/>
      <c r="VMY756" s="462"/>
      <c r="VMZ756" s="462"/>
      <c r="VNA756" s="462"/>
      <c r="VNB756" s="462"/>
      <c r="VNC756" s="462"/>
      <c r="VND756" s="462"/>
      <c r="VNE756" s="462"/>
      <c r="VNF756" s="462"/>
      <c r="VNG756" s="462"/>
      <c r="VNH756" s="462"/>
      <c r="VNI756" s="462"/>
      <c r="VNJ756" s="462"/>
      <c r="VNK756" s="462"/>
      <c r="VNL756" s="462"/>
      <c r="VNM756" s="462"/>
      <c r="VNN756" s="462"/>
      <c r="VNO756" s="462"/>
      <c r="VNP756" s="462"/>
      <c r="VNQ756" s="462"/>
      <c r="VNR756" s="462"/>
      <c r="VNS756" s="462"/>
      <c r="VNT756" s="462"/>
      <c r="VNU756" s="462"/>
      <c r="VNV756" s="462"/>
      <c r="VNW756" s="462"/>
      <c r="VNX756" s="462"/>
      <c r="VNY756" s="462"/>
      <c r="VNZ756" s="462"/>
      <c r="VOA756" s="462"/>
      <c r="VOB756" s="462"/>
      <c r="VOC756" s="462"/>
      <c r="VOD756" s="462"/>
      <c r="VOE756" s="462"/>
      <c r="VOF756" s="462"/>
      <c r="VOG756" s="462"/>
      <c r="VOH756" s="462"/>
      <c r="VOI756" s="462"/>
      <c r="VOJ756" s="462"/>
      <c r="VOK756" s="462"/>
      <c r="VOL756" s="462"/>
      <c r="VOM756" s="462"/>
      <c r="VON756" s="462"/>
      <c r="VOO756" s="462"/>
      <c r="VOP756" s="462"/>
      <c r="VOQ756" s="462"/>
      <c r="VOR756" s="462"/>
      <c r="VOS756" s="462"/>
      <c r="VOT756" s="462"/>
      <c r="VOU756" s="462"/>
      <c r="VOV756" s="462"/>
      <c r="VOW756" s="462"/>
      <c r="VOX756" s="462"/>
      <c r="VOY756" s="462"/>
      <c r="VOZ756" s="462"/>
      <c r="VPA756" s="462"/>
      <c r="VPB756" s="462"/>
      <c r="VPC756" s="462"/>
      <c r="VPD756" s="462"/>
      <c r="VPE756" s="462"/>
      <c r="VPF756" s="462"/>
      <c r="VPG756" s="462"/>
      <c r="VPH756" s="462"/>
      <c r="VPI756" s="462"/>
      <c r="VPJ756" s="462"/>
      <c r="VPK756" s="462"/>
      <c r="VPL756" s="462"/>
      <c r="VPM756" s="462"/>
      <c r="VPN756" s="462"/>
      <c r="VPO756" s="462"/>
      <c r="VPP756" s="462"/>
      <c r="VPQ756" s="462"/>
      <c r="VPR756" s="462"/>
      <c r="VPS756" s="462"/>
      <c r="VPT756" s="462"/>
      <c r="VPU756" s="462"/>
      <c r="VPV756" s="462"/>
      <c r="VPW756" s="462"/>
      <c r="VPX756" s="462"/>
      <c r="VPY756" s="462"/>
      <c r="VPZ756" s="462"/>
      <c r="VQA756" s="462"/>
      <c r="VQB756" s="462"/>
      <c r="VQC756" s="462"/>
      <c r="VQD756" s="462"/>
      <c r="VQE756" s="462"/>
      <c r="VQF756" s="462"/>
      <c r="VQG756" s="462"/>
      <c r="VQH756" s="462"/>
      <c r="VQI756" s="462"/>
      <c r="VQJ756" s="462"/>
      <c r="VQK756" s="462"/>
      <c r="VQL756" s="462"/>
      <c r="VQM756" s="462"/>
      <c r="VQN756" s="462"/>
      <c r="VQO756" s="462"/>
      <c r="VQP756" s="462"/>
      <c r="VQQ756" s="462"/>
      <c r="VQR756" s="462"/>
      <c r="VQS756" s="462"/>
      <c r="VQT756" s="462"/>
      <c r="VQU756" s="462"/>
      <c r="VQV756" s="462"/>
      <c r="VQW756" s="462"/>
      <c r="VQX756" s="462"/>
      <c r="VQY756" s="462"/>
      <c r="VQZ756" s="462"/>
      <c r="VRA756" s="462"/>
      <c r="VRB756" s="462"/>
      <c r="VRC756" s="462"/>
      <c r="VRD756" s="462"/>
      <c r="VRE756" s="462"/>
      <c r="VRF756" s="462"/>
      <c r="VRG756" s="462"/>
      <c r="VRH756" s="462"/>
      <c r="VRI756" s="462"/>
      <c r="VRJ756" s="462"/>
      <c r="VRK756" s="462"/>
      <c r="VRL756" s="462"/>
      <c r="VRM756" s="462"/>
      <c r="VRN756" s="462"/>
      <c r="VRO756" s="462"/>
      <c r="VRP756" s="462"/>
      <c r="VRQ756" s="462"/>
      <c r="VRR756" s="462"/>
      <c r="VRS756" s="462"/>
      <c r="VRT756" s="462"/>
      <c r="VRU756" s="462"/>
      <c r="VRV756" s="462"/>
      <c r="VRW756" s="462"/>
      <c r="VRX756" s="462"/>
      <c r="VRY756" s="462"/>
      <c r="VRZ756" s="462"/>
      <c r="VSA756" s="462"/>
      <c r="VSB756" s="462"/>
      <c r="VSC756" s="462"/>
      <c r="VSD756" s="462"/>
      <c r="VSE756" s="462"/>
      <c r="VSF756" s="462"/>
      <c r="VSG756" s="462"/>
      <c r="VSH756" s="462"/>
      <c r="VSI756" s="462"/>
      <c r="VSJ756" s="462"/>
      <c r="VSK756" s="462"/>
      <c r="VSL756" s="462"/>
      <c r="VSM756" s="462"/>
      <c r="VSN756" s="462"/>
      <c r="VSO756" s="462"/>
      <c r="VSP756" s="462"/>
      <c r="VSQ756" s="462"/>
      <c r="VSR756" s="462"/>
      <c r="VSS756" s="462"/>
      <c r="VST756" s="462"/>
      <c r="VSU756" s="462"/>
      <c r="VSV756" s="462"/>
      <c r="VSW756" s="462"/>
      <c r="VSX756" s="462"/>
      <c r="VSY756" s="462"/>
      <c r="VSZ756" s="462"/>
      <c r="VTA756" s="462"/>
      <c r="VTB756" s="462"/>
      <c r="VTC756" s="462"/>
      <c r="VTD756" s="462"/>
      <c r="VTE756" s="462"/>
      <c r="VTF756" s="462"/>
      <c r="VTG756" s="462"/>
      <c r="VTH756" s="462"/>
      <c r="VTI756" s="462"/>
      <c r="VTJ756" s="462"/>
      <c r="VTK756" s="462"/>
      <c r="VTL756" s="462"/>
      <c r="VTM756" s="462"/>
      <c r="VTN756" s="462"/>
      <c r="VTO756" s="462"/>
      <c r="VTP756" s="462"/>
      <c r="VTQ756" s="462"/>
      <c r="VTR756" s="462"/>
      <c r="VTS756" s="462"/>
      <c r="VTT756" s="462"/>
      <c r="VTU756" s="462"/>
      <c r="VTV756" s="462"/>
      <c r="VTW756" s="462"/>
      <c r="VTX756" s="462"/>
      <c r="VTY756" s="462"/>
      <c r="VTZ756" s="462"/>
      <c r="VUA756" s="462"/>
      <c r="VUB756" s="462"/>
      <c r="VUC756" s="462"/>
      <c r="VUD756" s="462"/>
      <c r="VUE756" s="462"/>
      <c r="VUF756" s="462"/>
      <c r="VUG756" s="462"/>
      <c r="VUH756" s="462"/>
      <c r="VUI756" s="462"/>
      <c r="VUJ756" s="462"/>
      <c r="VUK756" s="462"/>
      <c r="VUL756" s="462"/>
      <c r="VUM756" s="462"/>
      <c r="VUN756" s="462"/>
      <c r="VUO756" s="462"/>
      <c r="VUP756" s="462"/>
      <c r="VUQ756" s="462"/>
      <c r="VUR756" s="462"/>
      <c r="VUS756" s="462"/>
      <c r="VUT756" s="462"/>
      <c r="VUU756" s="462"/>
      <c r="VUV756" s="462"/>
      <c r="VUW756" s="462"/>
      <c r="VUX756" s="462"/>
      <c r="VUY756" s="462"/>
      <c r="VUZ756" s="462"/>
      <c r="VVA756" s="462"/>
      <c r="VVB756" s="462"/>
      <c r="VVC756" s="462"/>
      <c r="VVD756" s="462"/>
      <c r="VVE756" s="462"/>
      <c r="VVF756" s="462"/>
      <c r="VVG756" s="462"/>
      <c r="VVH756" s="462"/>
      <c r="VVI756" s="462"/>
      <c r="VVJ756" s="462"/>
      <c r="VVK756" s="462"/>
      <c r="VVL756" s="462"/>
      <c r="VVM756" s="462"/>
      <c r="VVN756" s="462"/>
      <c r="VVO756" s="462"/>
      <c r="VVP756" s="462"/>
      <c r="VVQ756" s="462"/>
      <c r="VVR756" s="462"/>
      <c r="VVS756" s="462"/>
      <c r="VVT756" s="462"/>
      <c r="VVU756" s="462"/>
      <c r="VVV756" s="462"/>
      <c r="VVW756" s="462"/>
      <c r="VVX756" s="462"/>
      <c r="VVY756" s="462"/>
      <c r="VVZ756" s="462"/>
      <c r="VWA756" s="462"/>
      <c r="VWB756" s="462"/>
      <c r="VWC756" s="462"/>
      <c r="VWD756" s="462"/>
      <c r="VWE756" s="462"/>
      <c r="VWF756" s="462"/>
      <c r="VWG756" s="462"/>
      <c r="VWH756" s="462"/>
      <c r="VWI756" s="462"/>
      <c r="VWJ756" s="462"/>
      <c r="VWK756" s="462"/>
      <c r="VWL756" s="462"/>
      <c r="VWM756" s="462"/>
      <c r="VWN756" s="462"/>
      <c r="VWO756" s="462"/>
      <c r="VWP756" s="462"/>
      <c r="VWQ756" s="462"/>
      <c r="VWR756" s="462"/>
      <c r="VWS756" s="462"/>
      <c r="VWT756" s="462"/>
      <c r="VWU756" s="462"/>
      <c r="VWV756" s="462"/>
      <c r="VWW756" s="462"/>
      <c r="VWX756" s="462"/>
      <c r="VWY756" s="462"/>
      <c r="VWZ756" s="462"/>
      <c r="VXA756" s="462"/>
      <c r="VXB756" s="462"/>
      <c r="VXC756" s="462"/>
      <c r="VXD756" s="462"/>
      <c r="VXE756" s="462"/>
      <c r="VXF756" s="462"/>
      <c r="VXG756" s="462"/>
      <c r="VXH756" s="462"/>
      <c r="VXI756" s="462"/>
      <c r="VXJ756" s="462"/>
      <c r="VXK756" s="462"/>
      <c r="VXL756" s="462"/>
      <c r="VXM756" s="462"/>
      <c r="VXN756" s="462"/>
      <c r="VXO756" s="462"/>
      <c r="VXP756" s="462"/>
      <c r="VXQ756" s="462"/>
      <c r="VXR756" s="462"/>
      <c r="VXS756" s="462"/>
      <c r="VXT756" s="462"/>
      <c r="VXU756" s="462"/>
      <c r="VXV756" s="462"/>
      <c r="VXW756" s="462"/>
      <c r="VXX756" s="462"/>
      <c r="VXY756" s="462"/>
      <c r="VXZ756" s="462"/>
      <c r="VYA756" s="462"/>
      <c r="VYB756" s="462"/>
      <c r="VYC756" s="462"/>
      <c r="VYD756" s="462"/>
      <c r="VYE756" s="462"/>
      <c r="VYF756" s="462"/>
      <c r="VYG756" s="462"/>
      <c r="VYH756" s="462"/>
      <c r="VYI756" s="462"/>
      <c r="VYJ756" s="462"/>
      <c r="VYK756" s="462"/>
      <c r="VYL756" s="462"/>
      <c r="VYM756" s="462"/>
      <c r="VYN756" s="462"/>
      <c r="VYO756" s="462"/>
      <c r="VYP756" s="462"/>
      <c r="VYQ756" s="462"/>
      <c r="VYR756" s="462"/>
      <c r="VYS756" s="462"/>
      <c r="VYT756" s="462"/>
      <c r="VYU756" s="462"/>
      <c r="VYV756" s="462"/>
      <c r="VYW756" s="462"/>
      <c r="VYX756" s="462"/>
      <c r="VYY756" s="462"/>
      <c r="VYZ756" s="462"/>
      <c r="VZA756" s="462"/>
      <c r="VZB756" s="462"/>
      <c r="VZC756" s="462"/>
      <c r="VZD756" s="462"/>
      <c r="VZE756" s="462"/>
      <c r="VZF756" s="462"/>
      <c r="VZG756" s="462"/>
      <c r="VZH756" s="462"/>
      <c r="VZI756" s="462"/>
      <c r="VZJ756" s="462"/>
      <c r="VZK756" s="462"/>
      <c r="VZL756" s="462"/>
      <c r="VZM756" s="462"/>
      <c r="VZN756" s="462"/>
      <c r="VZO756" s="462"/>
      <c r="VZP756" s="462"/>
      <c r="VZQ756" s="462"/>
      <c r="VZR756" s="462"/>
      <c r="VZS756" s="462"/>
      <c r="VZT756" s="462"/>
      <c r="VZU756" s="462"/>
      <c r="VZV756" s="462"/>
      <c r="VZW756" s="462"/>
      <c r="VZX756" s="462"/>
      <c r="VZY756" s="462"/>
      <c r="VZZ756" s="462"/>
      <c r="WAA756" s="462"/>
      <c r="WAB756" s="462"/>
      <c r="WAC756" s="462"/>
      <c r="WAD756" s="462"/>
      <c r="WAE756" s="462"/>
      <c r="WAF756" s="462"/>
      <c r="WAG756" s="462"/>
      <c r="WAH756" s="462"/>
      <c r="WAI756" s="462"/>
      <c r="WAJ756" s="462"/>
      <c r="WAK756" s="462"/>
      <c r="WAL756" s="462"/>
      <c r="WAM756" s="462"/>
      <c r="WAN756" s="462"/>
      <c r="WAO756" s="462"/>
      <c r="WAP756" s="462"/>
      <c r="WAQ756" s="462"/>
      <c r="WAR756" s="462"/>
      <c r="WAS756" s="462"/>
      <c r="WAT756" s="462"/>
      <c r="WAU756" s="462"/>
      <c r="WAV756" s="462"/>
      <c r="WAW756" s="462"/>
      <c r="WAX756" s="462"/>
      <c r="WAY756" s="462"/>
      <c r="WAZ756" s="462"/>
      <c r="WBA756" s="462"/>
      <c r="WBB756" s="462"/>
      <c r="WBC756" s="462"/>
      <c r="WBD756" s="462"/>
      <c r="WBE756" s="462"/>
      <c r="WBF756" s="462"/>
      <c r="WBG756" s="462"/>
      <c r="WBH756" s="462"/>
      <c r="WBI756" s="462"/>
      <c r="WBJ756" s="462"/>
      <c r="WBK756" s="462"/>
      <c r="WBL756" s="462"/>
      <c r="WBM756" s="462"/>
      <c r="WBN756" s="462"/>
      <c r="WBO756" s="462"/>
      <c r="WBP756" s="462"/>
      <c r="WBQ756" s="462"/>
      <c r="WBR756" s="462"/>
      <c r="WBS756" s="462"/>
      <c r="WBT756" s="462"/>
      <c r="WBU756" s="462"/>
      <c r="WBV756" s="462"/>
      <c r="WBW756" s="462"/>
      <c r="WBX756" s="462"/>
      <c r="WBY756" s="462"/>
      <c r="WBZ756" s="462"/>
      <c r="WCA756" s="462"/>
      <c r="WCB756" s="462"/>
      <c r="WCC756" s="462"/>
      <c r="WCD756" s="462"/>
      <c r="WCE756" s="462"/>
      <c r="WCF756" s="462"/>
      <c r="WCG756" s="462"/>
      <c r="WCH756" s="462"/>
      <c r="WCI756" s="462"/>
      <c r="WCJ756" s="462"/>
      <c r="WCK756" s="462"/>
      <c r="WCL756" s="462"/>
      <c r="WCM756" s="462"/>
      <c r="WCN756" s="462"/>
      <c r="WCO756" s="462"/>
      <c r="WCP756" s="462"/>
      <c r="WCQ756" s="462"/>
      <c r="WCR756" s="462"/>
      <c r="WCS756" s="462"/>
      <c r="WCT756" s="462"/>
      <c r="WCU756" s="462"/>
      <c r="WCV756" s="462"/>
      <c r="WCW756" s="462"/>
      <c r="WCX756" s="462"/>
      <c r="WCY756" s="462"/>
      <c r="WCZ756" s="462"/>
      <c r="WDA756" s="462"/>
      <c r="WDB756" s="462"/>
      <c r="WDC756" s="462"/>
      <c r="WDD756" s="462"/>
      <c r="WDE756" s="462"/>
      <c r="WDF756" s="462"/>
      <c r="WDG756" s="462"/>
      <c r="WDH756" s="462"/>
      <c r="WDI756" s="462"/>
      <c r="WDJ756" s="462"/>
      <c r="WDK756" s="462"/>
      <c r="WDL756" s="462"/>
      <c r="WDM756" s="462"/>
      <c r="WDN756" s="462"/>
      <c r="WDO756" s="462"/>
      <c r="WDP756" s="462"/>
      <c r="WDQ756" s="462"/>
      <c r="WDR756" s="462"/>
      <c r="WDS756" s="462"/>
      <c r="WDT756" s="462"/>
      <c r="WDU756" s="462"/>
      <c r="WDV756" s="462"/>
      <c r="WDW756" s="462"/>
      <c r="WDX756" s="462"/>
      <c r="WDY756" s="462"/>
      <c r="WDZ756" s="462"/>
      <c r="WEA756" s="462"/>
      <c r="WEB756" s="462"/>
      <c r="WEC756" s="462"/>
      <c r="WED756" s="462"/>
      <c r="WEE756" s="462"/>
      <c r="WEF756" s="462"/>
      <c r="WEG756" s="462"/>
      <c r="WEH756" s="462"/>
      <c r="WEI756" s="462"/>
      <c r="WEJ756" s="462"/>
      <c r="WEK756" s="462"/>
      <c r="WEL756" s="462"/>
      <c r="WEM756" s="462"/>
      <c r="WEN756" s="462"/>
      <c r="WEO756" s="462"/>
      <c r="WEP756" s="462"/>
      <c r="WEQ756" s="462"/>
      <c r="WER756" s="462"/>
      <c r="WES756" s="462"/>
      <c r="WET756" s="462"/>
      <c r="WEU756" s="462"/>
      <c r="WEV756" s="462"/>
      <c r="WEW756" s="462"/>
      <c r="WEX756" s="462"/>
      <c r="WEY756" s="462"/>
      <c r="WEZ756" s="462"/>
      <c r="WFA756" s="462"/>
      <c r="WFB756" s="462"/>
      <c r="WFC756" s="462"/>
      <c r="WFD756" s="462"/>
      <c r="WFE756" s="462"/>
      <c r="WFF756" s="462"/>
      <c r="WFG756" s="462"/>
      <c r="WFH756" s="462"/>
      <c r="WFI756" s="462"/>
      <c r="WFJ756" s="462"/>
      <c r="WFK756" s="462"/>
      <c r="WFL756" s="462"/>
      <c r="WFM756" s="462"/>
      <c r="WFN756" s="462"/>
      <c r="WFO756" s="462"/>
      <c r="WFP756" s="462"/>
      <c r="WFQ756" s="462"/>
      <c r="WFR756" s="462"/>
      <c r="WFS756" s="462"/>
      <c r="WFT756" s="462"/>
      <c r="WFU756" s="462"/>
      <c r="WFV756" s="462"/>
      <c r="WFW756" s="462"/>
      <c r="WFX756" s="462"/>
      <c r="WFY756" s="462"/>
      <c r="WFZ756" s="462"/>
      <c r="WGA756" s="462"/>
      <c r="WGB756" s="462"/>
      <c r="WGC756" s="462"/>
      <c r="WGD756" s="462"/>
      <c r="WGE756" s="462"/>
      <c r="WGF756" s="462"/>
      <c r="WGG756" s="462"/>
      <c r="WGH756" s="462"/>
      <c r="WGI756" s="462"/>
      <c r="WGJ756" s="462"/>
      <c r="WGK756" s="462"/>
      <c r="WGL756" s="462"/>
      <c r="WGM756" s="462"/>
      <c r="WGN756" s="462"/>
      <c r="WGO756" s="462"/>
      <c r="WGP756" s="462"/>
      <c r="WGQ756" s="462"/>
      <c r="WGR756" s="462"/>
      <c r="WGS756" s="462"/>
      <c r="WGT756" s="462"/>
      <c r="WGU756" s="462"/>
      <c r="WGV756" s="462"/>
      <c r="WGW756" s="462"/>
      <c r="WGX756" s="462"/>
      <c r="WGY756" s="462"/>
      <c r="WGZ756" s="462"/>
      <c r="WHA756" s="462"/>
      <c r="WHB756" s="462"/>
      <c r="WHC756" s="462"/>
      <c r="WHD756" s="462"/>
      <c r="WHE756" s="462"/>
      <c r="WHF756" s="462"/>
      <c r="WHG756" s="462"/>
      <c r="WHH756" s="462"/>
      <c r="WHI756" s="462"/>
      <c r="WHJ756" s="462"/>
      <c r="WHK756" s="462"/>
      <c r="WHL756" s="462"/>
      <c r="WHM756" s="462"/>
      <c r="WHN756" s="462"/>
      <c r="WHO756" s="462"/>
      <c r="WHP756" s="462"/>
      <c r="WHQ756" s="462"/>
      <c r="WHR756" s="462"/>
      <c r="WHS756" s="462"/>
      <c r="WHT756" s="462"/>
      <c r="WHU756" s="462"/>
      <c r="WHV756" s="462"/>
      <c r="WHW756" s="462"/>
      <c r="WHX756" s="462"/>
      <c r="WHY756" s="462"/>
      <c r="WHZ756" s="462"/>
      <c r="WIA756" s="462"/>
      <c r="WIB756" s="462"/>
      <c r="WIC756" s="462"/>
      <c r="WID756" s="462"/>
      <c r="WIE756" s="462"/>
      <c r="WIF756" s="462"/>
      <c r="WIG756" s="462"/>
      <c r="WIH756" s="462"/>
      <c r="WII756" s="462"/>
      <c r="WIJ756" s="462"/>
      <c r="WIK756" s="462"/>
      <c r="WIL756" s="462"/>
      <c r="WIM756" s="462"/>
      <c r="WIN756" s="462"/>
      <c r="WIO756" s="462"/>
      <c r="WIP756" s="462"/>
      <c r="WIQ756" s="462"/>
      <c r="WIR756" s="462"/>
      <c r="WIS756" s="462"/>
      <c r="WIT756" s="462"/>
      <c r="WIU756" s="462"/>
      <c r="WIV756" s="462"/>
      <c r="WIW756" s="462"/>
      <c r="WIX756" s="462"/>
      <c r="WIY756" s="462"/>
      <c r="WIZ756" s="462"/>
      <c r="WJA756" s="462"/>
      <c r="WJB756" s="462"/>
      <c r="WJC756" s="462"/>
      <c r="WJD756" s="462"/>
      <c r="WJE756" s="462"/>
      <c r="WJF756" s="462"/>
      <c r="WJG756" s="462"/>
      <c r="WJH756" s="462"/>
      <c r="WJI756" s="462"/>
      <c r="WJJ756" s="462"/>
      <c r="WJK756" s="462"/>
      <c r="WJL756" s="462"/>
      <c r="WJM756" s="462"/>
      <c r="WJN756" s="462"/>
      <c r="WJO756" s="462"/>
      <c r="WJP756" s="462"/>
      <c r="WJQ756" s="462"/>
      <c r="WJR756" s="462"/>
      <c r="WJS756" s="462"/>
      <c r="WJT756" s="462"/>
      <c r="WJU756" s="462"/>
      <c r="WJV756" s="462"/>
      <c r="WJW756" s="462"/>
      <c r="WJX756" s="462"/>
      <c r="WJY756" s="462"/>
      <c r="WJZ756" s="462"/>
      <c r="WKA756" s="462"/>
      <c r="WKB756" s="462"/>
      <c r="WKC756" s="462"/>
      <c r="WKD756" s="462"/>
      <c r="WKE756" s="462"/>
      <c r="WKF756" s="462"/>
      <c r="WKG756" s="462"/>
      <c r="WKH756" s="462"/>
      <c r="WKI756" s="462"/>
      <c r="WKJ756" s="462"/>
      <c r="WKK756" s="462"/>
      <c r="WKL756" s="462"/>
      <c r="WKM756" s="462"/>
      <c r="WKN756" s="462"/>
      <c r="WKO756" s="462"/>
      <c r="WKP756" s="462"/>
      <c r="WKQ756" s="462"/>
      <c r="WKR756" s="462"/>
      <c r="WKS756" s="462"/>
      <c r="WKT756" s="462"/>
      <c r="WKU756" s="462"/>
      <c r="WKV756" s="462"/>
      <c r="WKW756" s="462"/>
      <c r="WKX756" s="462"/>
      <c r="WKY756" s="462"/>
      <c r="WKZ756" s="462"/>
      <c r="WLA756" s="462"/>
      <c r="WLB756" s="462"/>
      <c r="WLC756" s="462"/>
      <c r="WLD756" s="462"/>
      <c r="WLE756" s="462"/>
      <c r="WLF756" s="462"/>
      <c r="WLG756" s="462"/>
      <c r="WLH756" s="462"/>
      <c r="WLI756" s="462"/>
      <c r="WLJ756" s="462"/>
      <c r="WLK756" s="462"/>
      <c r="WLL756" s="462"/>
      <c r="WLM756" s="462"/>
      <c r="WLN756" s="462"/>
      <c r="WLO756" s="462"/>
      <c r="WLP756" s="462"/>
      <c r="WLQ756" s="462"/>
      <c r="WLR756" s="462"/>
      <c r="WLS756" s="462"/>
      <c r="WLT756" s="462"/>
      <c r="WLU756" s="462"/>
      <c r="WLV756" s="462"/>
      <c r="WLW756" s="462"/>
      <c r="WLX756" s="462"/>
      <c r="WLY756" s="462"/>
      <c r="WLZ756" s="462"/>
      <c r="WMA756" s="462"/>
      <c r="WMB756" s="462"/>
      <c r="WMC756" s="462"/>
      <c r="WMD756" s="462"/>
      <c r="WME756" s="462"/>
      <c r="WMF756" s="462"/>
      <c r="WMG756" s="462"/>
      <c r="WMH756" s="462"/>
      <c r="WMI756" s="462"/>
      <c r="WMJ756" s="462"/>
      <c r="WMK756" s="462"/>
      <c r="WML756" s="462"/>
      <c r="WMM756" s="462"/>
      <c r="WMN756" s="462"/>
      <c r="WMO756" s="462"/>
      <c r="WMP756" s="462"/>
      <c r="WMQ756" s="462"/>
      <c r="WMR756" s="462"/>
      <c r="WMS756" s="462"/>
      <c r="WMT756" s="462"/>
      <c r="WMU756" s="462"/>
      <c r="WMV756" s="462"/>
      <c r="WMW756" s="462"/>
      <c r="WMX756" s="462"/>
      <c r="WMY756" s="462"/>
      <c r="WMZ756" s="462"/>
      <c r="WNA756" s="462"/>
      <c r="WNB756" s="462"/>
      <c r="WNC756" s="462"/>
      <c r="WND756" s="462"/>
      <c r="WNE756" s="462"/>
      <c r="WNF756" s="462"/>
      <c r="WNG756" s="462"/>
      <c r="WNH756" s="462"/>
      <c r="WNI756" s="462"/>
      <c r="WNJ756" s="462"/>
      <c r="WNK756" s="462"/>
      <c r="WNL756" s="462"/>
      <c r="WNM756" s="462"/>
      <c r="WNN756" s="462"/>
      <c r="WNO756" s="462"/>
      <c r="WNP756" s="462"/>
      <c r="WNQ756" s="462"/>
      <c r="WNR756" s="462"/>
      <c r="WNS756" s="462"/>
      <c r="WNT756" s="462"/>
      <c r="WNU756" s="462"/>
      <c r="WNV756" s="462"/>
      <c r="WNW756" s="462"/>
      <c r="WNX756" s="462"/>
      <c r="WNY756" s="462"/>
      <c r="WNZ756" s="462"/>
      <c r="WOA756" s="462"/>
      <c r="WOB756" s="462"/>
      <c r="WOC756" s="462"/>
      <c r="WOD756" s="462"/>
      <c r="WOE756" s="462"/>
      <c r="WOF756" s="462"/>
      <c r="WOG756" s="462"/>
      <c r="WOH756" s="462"/>
      <c r="WOI756" s="462"/>
      <c r="WOJ756" s="462"/>
      <c r="WOK756" s="462"/>
      <c r="WOL756" s="462"/>
      <c r="WOM756" s="462"/>
      <c r="WON756" s="462"/>
      <c r="WOO756" s="462"/>
      <c r="WOP756" s="462"/>
      <c r="WOQ756" s="462"/>
      <c r="WOR756" s="462"/>
      <c r="WOS756" s="462"/>
      <c r="WOT756" s="462"/>
      <c r="WOU756" s="462"/>
      <c r="WOV756" s="462"/>
      <c r="WOW756" s="462"/>
      <c r="WOX756" s="462"/>
      <c r="WOY756" s="462"/>
      <c r="WOZ756" s="462"/>
      <c r="WPA756" s="462"/>
      <c r="WPB756" s="462"/>
      <c r="WPC756" s="462"/>
      <c r="WPD756" s="462"/>
      <c r="WPE756" s="462"/>
      <c r="WPF756" s="462"/>
      <c r="WPG756" s="462"/>
      <c r="WPH756" s="462"/>
      <c r="WPI756" s="462"/>
      <c r="WPJ756" s="462"/>
      <c r="WPK756" s="462"/>
      <c r="WPL756" s="462"/>
      <c r="WPM756" s="462"/>
      <c r="WPN756" s="462"/>
      <c r="WPO756" s="462"/>
      <c r="WPP756" s="462"/>
      <c r="WPQ756" s="462"/>
      <c r="WPR756" s="462"/>
      <c r="WPS756" s="462"/>
      <c r="WPT756" s="462"/>
      <c r="WPU756" s="462"/>
      <c r="WPV756" s="462"/>
      <c r="WPW756" s="462"/>
      <c r="WPX756" s="462"/>
      <c r="WPY756" s="462"/>
      <c r="WPZ756" s="462"/>
      <c r="WQA756" s="462"/>
      <c r="WQB756" s="462"/>
      <c r="WQC756" s="462"/>
      <c r="WQD756" s="462"/>
      <c r="WQE756" s="462"/>
      <c r="WQF756" s="462"/>
      <c r="WQG756" s="462"/>
      <c r="WQH756" s="462"/>
      <c r="WQI756" s="462"/>
      <c r="WQJ756" s="462"/>
      <c r="WQK756" s="462"/>
      <c r="WQL756" s="462"/>
      <c r="WQM756" s="462"/>
      <c r="WQN756" s="462"/>
      <c r="WQO756" s="462"/>
      <c r="WQP756" s="462"/>
      <c r="WQQ756" s="462"/>
      <c r="WQR756" s="462"/>
      <c r="WQS756" s="462"/>
      <c r="WQT756" s="462"/>
      <c r="WQU756" s="462"/>
      <c r="WQV756" s="462"/>
      <c r="WQW756" s="462"/>
      <c r="WQX756" s="462"/>
      <c r="WQY756" s="462"/>
      <c r="WQZ756" s="462"/>
      <c r="WRA756" s="462"/>
      <c r="WRB756" s="462"/>
      <c r="WRC756" s="462"/>
      <c r="WRD756" s="462"/>
      <c r="WRE756" s="462"/>
      <c r="WRF756" s="462"/>
      <c r="WRG756" s="462"/>
      <c r="WRH756" s="462"/>
      <c r="WRI756" s="462"/>
      <c r="WRJ756" s="462"/>
      <c r="WRK756" s="462"/>
      <c r="WRL756" s="462"/>
      <c r="WRM756" s="462"/>
      <c r="WRN756" s="462"/>
      <c r="WRO756" s="462"/>
      <c r="WRP756" s="462"/>
      <c r="WRQ756" s="462"/>
      <c r="WRR756" s="462"/>
      <c r="WRS756" s="462"/>
      <c r="WRT756" s="462"/>
      <c r="WRU756" s="462"/>
      <c r="WRV756" s="462"/>
      <c r="WRW756" s="462"/>
      <c r="WRX756" s="462"/>
      <c r="WRY756" s="462"/>
      <c r="WRZ756" s="462"/>
      <c r="WSA756" s="462"/>
      <c r="WSB756" s="462"/>
      <c r="WSC756" s="462"/>
      <c r="WSD756" s="462"/>
      <c r="WSE756" s="462"/>
      <c r="WSF756" s="462"/>
      <c r="WSG756" s="462"/>
      <c r="WSH756" s="462"/>
      <c r="WSI756" s="462"/>
      <c r="WSJ756" s="462"/>
      <c r="WSK756" s="462"/>
      <c r="WSL756" s="462"/>
      <c r="WSM756" s="462"/>
      <c r="WSN756" s="462"/>
      <c r="WSO756" s="462"/>
      <c r="WSP756" s="462"/>
      <c r="WSQ756" s="462"/>
      <c r="WSR756" s="462"/>
      <c r="WSS756" s="462"/>
      <c r="WST756" s="462"/>
      <c r="WSU756" s="462"/>
      <c r="WSV756" s="462"/>
      <c r="WSW756" s="462"/>
      <c r="WSX756" s="462"/>
      <c r="WSY756" s="462"/>
      <c r="WSZ756" s="462"/>
      <c r="WTA756" s="462"/>
      <c r="WTB756" s="462"/>
      <c r="WTC756" s="462"/>
      <c r="WTD756" s="462"/>
      <c r="WTE756" s="462"/>
      <c r="WTF756" s="462"/>
      <c r="WTG756" s="462"/>
      <c r="WTH756" s="462"/>
      <c r="WTI756" s="462"/>
      <c r="WTJ756" s="462"/>
      <c r="WTK756" s="462"/>
      <c r="WTL756" s="462"/>
      <c r="WTM756" s="462"/>
      <c r="WTN756" s="462"/>
      <c r="WTO756" s="462"/>
      <c r="WTP756" s="462"/>
      <c r="WTQ756" s="462"/>
      <c r="WTR756" s="462"/>
      <c r="WTS756" s="462"/>
      <c r="WTT756" s="462"/>
      <c r="WTU756" s="462"/>
      <c r="WTV756" s="462"/>
      <c r="WTW756" s="462"/>
      <c r="WTX756" s="462"/>
      <c r="WTY756" s="462"/>
      <c r="WTZ756" s="462"/>
      <c r="WUA756" s="462"/>
      <c r="WUB756" s="462"/>
      <c r="WUC756" s="462"/>
      <c r="WUD756" s="462"/>
      <c r="WUE756" s="462"/>
      <c r="WUF756" s="462"/>
      <c r="WUG756" s="462"/>
      <c r="WUH756" s="462"/>
      <c r="WUI756" s="462"/>
      <c r="WUJ756" s="462"/>
      <c r="WUK756" s="462"/>
      <c r="WUL756" s="462"/>
      <c r="WUM756" s="462"/>
      <c r="WUN756" s="462"/>
      <c r="WUO756" s="462"/>
      <c r="WUP756" s="462"/>
      <c r="WUQ756" s="462"/>
      <c r="WUR756" s="462"/>
      <c r="WUS756" s="462"/>
      <c r="WUT756" s="462"/>
      <c r="WUU756" s="462"/>
      <c r="WUV756" s="462"/>
      <c r="WUW756" s="462"/>
      <c r="WUX756" s="462"/>
      <c r="WUY756" s="462"/>
      <c r="WUZ756" s="462"/>
      <c r="WVA756" s="462"/>
      <c r="WVB756" s="462"/>
      <c r="WVC756" s="462"/>
      <c r="WVD756" s="462"/>
      <c r="WVE756" s="462"/>
      <c r="WVF756" s="462"/>
      <c r="WVG756" s="462"/>
      <c r="WVH756" s="462"/>
      <c r="WVI756" s="462"/>
      <c r="WVJ756" s="462"/>
      <c r="WVK756" s="462"/>
      <c r="WVL756" s="462"/>
      <c r="WVM756" s="462"/>
      <c r="WVN756" s="462"/>
      <c r="WVO756" s="462"/>
      <c r="WVP756" s="462"/>
      <c r="WVQ756" s="462"/>
      <c r="WVR756" s="462"/>
      <c r="WVS756" s="462"/>
      <c r="WVT756" s="462"/>
      <c r="WVU756" s="462"/>
      <c r="WVV756" s="462"/>
      <c r="WVW756" s="462"/>
      <c r="WVX756" s="462"/>
      <c r="WVY756" s="462"/>
      <c r="WVZ756" s="462"/>
      <c r="WWA756" s="462"/>
      <c r="WWB756" s="462"/>
      <c r="WWC756" s="462"/>
      <c r="WWD756" s="462"/>
      <c r="WWE756" s="462"/>
      <c r="WWF756" s="462"/>
      <c r="WWG756" s="462"/>
      <c r="WWH756" s="462"/>
      <c r="WWI756" s="462"/>
      <c r="WWJ756" s="462"/>
      <c r="WWK756" s="462"/>
      <c r="WWL756" s="462"/>
      <c r="WWM756" s="462"/>
      <c r="WWN756" s="462"/>
      <c r="WWO756" s="462"/>
      <c r="WWP756" s="462"/>
      <c r="WWQ756" s="462"/>
      <c r="WWR756" s="462"/>
      <c r="WWS756" s="462"/>
      <c r="WWT756" s="462"/>
      <c r="WWU756" s="462"/>
      <c r="WWV756" s="462"/>
      <c r="WWW756" s="462"/>
      <c r="WWX756" s="462"/>
      <c r="WWY756" s="462"/>
      <c r="WWZ756" s="462"/>
      <c r="WXA756" s="462"/>
      <c r="WXB756" s="462"/>
      <c r="WXC756" s="462"/>
      <c r="WXD756" s="462"/>
      <c r="WXE756" s="462"/>
      <c r="WXF756" s="462"/>
      <c r="WXG756" s="462"/>
      <c r="WXH756" s="462"/>
      <c r="WXI756" s="462"/>
      <c r="WXJ756" s="462"/>
      <c r="WXK756" s="462"/>
      <c r="WXL756" s="462"/>
      <c r="WXM756" s="462"/>
      <c r="WXN756" s="462"/>
      <c r="WXO756" s="462"/>
      <c r="WXP756" s="462"/>
      <c r="WXQ756" s="462"/>
      <c r="WXR756" s="462"/>
      <c r="WXS756" s="462"/>
      <c r="WXT756" s="462"/>
      <c r="WXU756" s="462"/>
      <c r="WXV756" s="462"/>
      <c r="WXW756" s="462"/>
      <c r="WXX756" s="462"/>
      <c r="WXY756" s="462"/>
      <c r="WXZ756" s="462"/>
      <c r="WYA756" s="462"/>
      <c r="WYB756" s="462"/>
      <c r="WYC756" s="462"/>
      <c r="WYD756" s="462"/>
      <c r="WYE756" s="462"/>
      <c r="WYF756" s="462"/>
      <c r="WYG756" s="462"/>
      <c r="WYH756" s="462"/>
      <c r="WYI756" s="462"/>
      <c r="WYJ756" s="462"/>
      <c r="WYK756" s="462"/>
      <c r="WYL756" s="462"/>
      <c r="WYM756" s="462"/>
      <c r="WYN756" s="462"/>
      <c r="WYO756" s="462"/>
      <c r="WYP756" s="462"/>
      <c r="WYQ756" s="462"/>
      <c r="WYR756" s="462"/>
      <c r="WYS756" s="462"/>
      <c r="WYT756" s="462"/>
      <c r="WYU756" s="462"/>
      <c r="WYV756" s="462"/>
      <c r="WYW756" s="462"/>
      <c r="WYX756" s="462"/>
      <c r="WYY756" s="462"/>
      <c r="WYZ756" s="462"/>
      <c r="WZA756" s="462"/>
      <c r="WZB756" s="462"/>
      <c r="WZC756" s="462"/>
      <c r="WZD756" s="462"/>
      <c r="WZE756" s="462"/>
      <c r="WZF756" s="462"/>
      <c r="WZG756" s="462"/>
      <c r="WZH756" s="462"/>
      <c r="WZI756" s="462"/>
      <c r="WZJ756" s="462"/>
      <c r="WZK756" s="462"/>
      <c r="WZL756" s="462"/>
      <c r="WZM756" s="462"/>
      <c r="WZN756" s="462"/>
      <c r="WZO756" s="462"/>
      <c r="WZP756" s="462"/>
      <c r="WZQ756" s="462"/>
      <c r="WZR756" s="462"/>
      <c r="WZS756" s="462"/>
      <c r="WZT756" s="462"/>
      <c r="WZU756" s="462"/>
      <c r="WZV756" s="462"/>
      <c r="WZW756" s="462"/>
      <c r="WZX756" s="462"/>
      <c r="WZY756" s="462"/>
      <c r="WZZ756" s="462"/>
      <c r="XAA756" s="462"/>
      <c r="XAB756" s="462"/>
      <c r="XAC756" s="462"/>
      <c r="XAD756" s="462"/>
      <c r="XAE756" s="462"/>
      <c r="XAF756" s="462"/>
      <c r="XAG756" s="462"/>
      <c r="XAH756" s="462"/>
      <c r="XAI756" s="462"/>
      <c r="XAJ756" s="462"/>
      <c r="XAK756" s="462"/>
      <c r="XAL756" s="462"/>
      <c r="XAM756" s="462"/>
      <c r="XAN756" s="462"/>
      <c r="XAO756" s="462"/>
      <c r="XAP756" s="462"/>
      <c r="XAQ756" s="462"/>
      <c r="XAR756" s="462"/>
      <c r="XAS756" s="462"/>
      <c r="XAT756" s="462"/>
      <c r="XAU756" s="462"/>
      <c r="XAV756" s="462"/>
      <c r="XAW756" s="462"/>
      <c r="XAX756" s="462"/>
      <c r="XAY756" s="462"/>
      <c r="XAZ756" s="462"/>
      <c r="XBA756" s="462"/>
      <c r="XBB756" s="462"/>
      <c r="XBC756" s="462"/>
      <c r="XBD756" s="462"/>
      <c r="XBE756" s="462"/>
      <c r="XBF756" s="462"/>
      <c r="XBG756" s="462"/>
      <c r="XBH756" s="462"/>
      <c r="XBI756" s="462"/>
      <c r="XBJ756" s="462"/>
      <c r="XBK756" s="462"/>
      <c r="XBL756" s="462"/>
      <c r="XBM756" s="462"/>
      <c r="XBN756" s="462"/>
      <c r="XBO756" s="462"/>
      <c r="XBP756" s="462"/>
      <c r="XBQ756" s="462"/>
      <c r="XBR756" s="462"/>
      <c r="XBS756" s="462"/>
      <c r="XBT756" s="462"/>
      <c r="XBU756" s="462"/>
      <c r="XBV756" s="462"/>
      <c r="XBW756" s="462"/>
      <c r="XBX756" s="462"/>
      <c r="XBY756" s="462"/>
      <c r="XBZ756" s="462"/>
      <c r="XCA756" s="462"/>
      <c r="XCB756" s="462"/>
      <c r="XCC756" s="462"/>
      <c r="XCD756" s="462"/>
      <c r="XCE756" s="462"/>
      <c r="XCF756" s="462"/>
      <c r="XCG756" s="462"/>
      <c r="XCH756" s="462"/>
      <c r="XCI756" s="462"/>
      <c r="XCJ756" s="462"/>
      <c r="XCK756" s="462"/>
      <c r="XCL756" s="462"/>
      <c r="XCM756" s="462"/>
      <c r="XCN756" s="462"/>
      <c r="XCO756" s="462"/>
      <c r="XCP756" s="462"/>
      <c r="XCQ756" s="462"/>
      <c r="XCR756" s="462"/>
      <c r="XCS756" s="462"/>
      <c r="XCT756" s="462"/>
      <c r="XCU756" s="462"/>
      <c r="XCV756" s="462"/>
      <c r="XCW756" s="462"/>
      <c r="XCX756" s="462"/>
      <c r="XCY756" s="462"/>
      <c r="XCZ756" s="462"/>
      <c r="XDA756" s="462"/>
      <c r="XDB756" s="462"/>
      <c r="XDC756" s="462"/>
      <c r="XDD756" s="462"/>
      <c r="XDE756" s="462"/>
      <c r="XDF756" s="462"/>
      <c r="XDG756" s="462"/>
      <c r="XDH756" s="462"/>
      <c r="XDI756" s="462"/>
      <c r="XDJ756" s="462"/>
      <c r="XDK756" s="462"/>
      <c r="XDL756" s="462"/>
      <c r="XDM756" s="462"/>
      <c r="XDN756" s="462"/>
      <c r="XDO756" s="462"/>
      <c r="XDP756" s="462"/>
      <c r="XDQ756" s="462"/>
      <c r="XDR756" s="462"/>
      <c r="XDS756" s="462"/>
      <c r="XDT756" s="462"/>
      <c r="XDU756" s="462"/>
      <c r="XDV756" s="462"/>
      <c r="XDW756" s="462"/>
      <c r="XDX756" s="462"/>
      <c r="XDY756" s="462"/>
      <c r="XDZ756" s="462"/>
      <c r="XEA756" s="462"/>
      <c r="XEB756" s="462"/>
      <c r="XEC756" s="462"/>
      <c r="XED756" s="462"/>
      <c r="XEE756" s="462"/>
      <c r="XEF756" s="462"/>
      <c r="XEG756" s="462"/>
      <c r="XEH756" s="462"/>
      <c r="XEI756" s="462"/>
      <c r="XEJ756" s="462"/>
      <c r="XEK756" s="462"/>
      <c r="XEL756" s="462"/>
      <c r="XEM756" s="462"/>
      <c r="XEN756" s="462"/>
      <c r="XEO756" s="462"/>
      <c r="XEP756" s="462"/>
      <c r="XEQ756" s="462"/>
      <c r="XER756" s="462"/>
      <c r="XES756" s="462"/>
      <c r="XET756" s="462"/>
      <c r="XEU756" s="462"/>
      <c r="XEV756" s="462"/>
      <c r="XEW756" s="462"/>
      <c r="XEX756" s="462"/>
      <c r="XEY756" s="462"/>
      <c r="XEZ756" s="462"/>
      <c r="XFA756" s="462"/>
      <c r="XFB756" s="462"/>
      <c r="XFC756" s="462"/>
    </row>
    <row r="757" spans="1:16383" ht="12.75" customHeight="1">
      <c r="A757" s="462"/>
      <c r="B757" s="68" t="s">
        <v>1556</v>
      </c>
      <c r="C757" s="65"/>
      <c r="D757" s="65"/>
      <c r="E757" s="65"/>
      <c r="F757" s="65"/>
      <c r="G757" s="1474"/>
      <c r="H757" s="1474"/>
      <c r="I757" s="1474"/>
      <c r="J757" s="1474"/>
      <c r="K757" s="65"/>
      <c r="L757" s="65"/>
      <c r="M757" s="65"/>
      <c r="N757" s="65"/>
      <c r="O757" s="65"/>
      <c r="P757" s="1475"/>
      <c r="Q757" s="1475"/>
      <c r="R757" s="1475"/>
      <c r="S757" s="1475"/>
      <c r="T757" s="1475"/>
      <c r="U757" s="462"/>
      <c r="V757" s="462"/>
      <c r="W757" s="462"/>
      <c r="X757" s="462"/>
      <c r="Y757" s="282"/>
      <c r="Z757" s="282"/>
      <c r="AA757" s="282"/>
      <c r="AB757" s="282"/>
      <c r="AC757" s="282"/>
      <c r="AD757" s="282"/>
      <c r="AE757" s="282"/>
      <c r="AF757" s="282"/>
      <c r="AG757" s="282"/>
      <c r="AH757" s="282"/>
      <c r="AI757" s="282"/>
      <c r="AJ757" s="282"/>
      <c r="AK757" s="282"/>
      <c r="AL757" s="282"/>
      <c r="AM757" s="1211"/>
      <c r="AN757" s="1211"/>
      <c r="AO757" s="1211"/>
      <c r="AP757" s="1211"/>
      <c r="AQ757" s="1211"/>
      <c r="AR757" s="1211"/>
      <c r="AS757" s="1211"/>
      <c r="AT757" s="1211"/>
      <c r="AU757" s="1211"/>
      <c r="AV757" s="1211"/>
      <c r="AW757" s="1211"/>
      <c r="AX757" s="1211"/>
      <c r="AY757" s="121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2"/>
      <c r="DH757" s="462"/>
      <c r="DI757" s="462"/>
      <c r="DJ757" s="462"/>
      <c r="DK757" s="462"/>
      <c r="DL757" s="462"/>
      <c r="DM757" s="462"/>
      <c r="DN757" s="462"/>
      <c r="DO757" s="462"/>
      <c r="DP757" s="462"/>
      <c r="DQ757" s="462"/>
      <c r="DR757" s="462"/>
      <c r="DS757" s="462"/>
      <c r="DT757" s="462"/>
      <c r="DU757" s="462"/>
      <c r="DV757" s="462"/>
      <c r="DW757" s="462"/>
      <c r="DX757" s="462"/>
      <c r="DY757" s="462"/>
      <c r="DZ757" s="462"/>
      <c r="EA757" s="462"/>
      <c r="EB757" s="462"/>
      <c r="EC757" s="462"/>
      <c r="ED757" s="462"/>
      <c r="EE757" s="462"/>
      <c r="EF757" s="462"/>
      <c r="EG757" s="462"/>
      <c r="EH757" s="462"/>
      <c r="EI757" s="462"/>
      <c r="EJ757" s="462"/>
      <c r="EK757" s="462"/>
      <c r="EL757" s="462"/>
      <c r="EM757" s="462"/>
      <c r="EN757" s="462"/>
      <c r="EO757" s="462"/>
      <c r="EP757" s="462"/>
      <c r="EQ757" s="462"/>
      <c r="ER757" s="462"/>
      <c r="ES757" s="462"/>
      <c r="ET757" s="462"/>
      <c r="EU757" s="462"/>
      <c r="EV757" s="462"/>
      <c r="EW757" s="462"/>
      <c r="EX757" s="462"/>
      <c r="EY757" s="462"/>
      <c r="EZ757" s="462"/>
      <c r="FA757" s="462"/>
      <c r="FB757" s="462"/>
      <c r="FC757" s="462"/>
      <c r="FD757" s="462"/>
      <c r="FE757" s="462"/>
      <c r="FF757" s="462"/>
      <c r="FG757" s="462"/>
      <c r="FH757" s="462"/>
      <c r="FI757" s="462"/>
      <c r="FJ757" s="462"/>
      <c r="FK757" s="462"/>
      <c r="FL757" s="462"/>
      <c r="FM757" s="462"/>
      <c r="FN757" s="462"/>
      <c r="FO757" s="462"/>
      <c r="FP757" s="462"/>
      <c r="FQ757" s="462"/>
      <c r="FR757" s="462"/>
      <c r="FS757" s="462"/>
      <c r="FT757" s="462"/>
      <c r="FU757" s="462"/>
      <c r="FV757" s="462"/>
      <c r="FW757" s="462"/>
      <c r="FX757" s="462"/>
      <c r="FY757" s="462"/>
      <c r="FZ757" s="462"/>
      <c r="GA757" s="462"/>
      <c r="GB757" s="462"/>
      <c r="GC757" s="462"/>
      <c r="GD757" s="462"/>
      <c r="GE757" s="462"/>
      <c r="GF757" s="462"/>
      <c r="GG757" s="462"/>
      <c r="GH757" s="462"/>
      <c r="GI757" s="462"/>
      <c r="GJ757" s="462"/>
      <c r="GK757" s="462"/>
      <c r="GL757" s="462"/>
      <c r="GM757" s="462"/>
      <c r="GN757" s="462"/>
      <c r="GO757" s="462"/>
      <c r="GP757" s="462"/>
      <c r="GQ757" s="462"/>
      <c r="GR757" s="462"/>
      <c r="GS757" s="462"/>
      <c r="GT757" s="462"/>
      <c r="GU757" s="462"/>
      <c r="GV757" s="462"/>
      <c r="GW757" s="462"/>
      <c r="GX757" s="462"/>
      <c r="GY757" s="462"/>
      <c r="GZ757" s="462"/>
      <c r="HA757" s="462"/>
      <c r="HB757" s="462"/>
      <c r="HC757" s="462"/>
      <c r="HD757" s="462"/>
      <c r="HE757" s="462"/>
      <c r="HF757" s="462"/>
      <c r="HG757" s="462"/>
      <c r="HH757" s="462"/>
      <c r="HI757" s="462"/>
      <c r="HJ757" s="462"/>
      <c r="HK757" s="462"/>
      <c r="HL757" s="462"/>
      <c r="HM757" s="462"/>
      <c r="HN757" s="462"/>
      <c r="HO757" s="462"/>
      <c r="HP757" s="462"/>
      <c r="HQ757" s="462"/>
      <c r="HR757" s="462"/>
      <c r="HS757" s="462"/>
      <c r="HT757" s="462"/>
      <c r="HU757" s="462"/>
      <c r="HV757" s="462"/>
      <c r="HW757" s="462"/>
      <c r="HX757" s="462"/>
      <c r="HY757" s="462"/>
      <c r="HZ757" s="462"/>
      <c r="IA757" s="462"/>
      <c r="IB757" s="462"/>
      <c r="IC757" s="462"/>
      <c r="ID757" s="462"/>
      <c r="IE757" s="462"/>
      <c r="IF757" s="462"/>
      <c r="IG757" s="462"/>
      <c r="IH757" s="462"/>
      <c r="II757" s="462"/>
      <c r="IJ757" s="462"/>
      <c r="IK757" s="462"/>
      <c r="IL757" s="462"/>
      <c r="IM757" s="462"/>
      <c r="IN757" s="462"/>
      <c r="IO757" s="462"/>
      <c r="IP757" s="462"/>
      <c r="IQ757" s="462"/>
      <c r="IR757" s="462"/>
      <c r="IS757" s="462"/>
      <c r="IT757" s="462"/>
      <c r="IU757" s="462"/>
      <c r="IV757" s="462"/>
      <c r="IW757" s="462"/>
      <c r="IX757" s="462"/>
      <c r="IY757" s="462"/>
      <c r="IZ757" s="462"/>
      <c r="JA757" s="462"/>
      <c r="JB757" s="462"/>
      <c r="JC757" s="462"/>
      <c r="JD757" s="462"/>
      <c r="JE757" s="462"/>
      <c r="JF757" s="462"/>
      <c r="JG757" s="462"/>
      <c r="JH757" s="462"/>
      <c r="JI757" s="462"/>
      <c r="JJ757" s="462"/>
      <c r="JK757" s="462"/>
      <c r="JL757" s="462"/>
      <c r="JM757" s="462"/>
      <c r="JN757" s="462"/>
      <c r="JO757" s="462"/>
      <c r="JP757" s="462"/>
      <c r="JQ757" s="462"/>
      <c r="JR757" s="462"/>
      <c r="JS757" s="462"/>
      <c r="JT757" s="462"/>
      <c r="JU757" s="462"/>
      <c r="JV757" s="462"/>
      <c r="JW757" s="462"/>
      <c r="JX757" s="462"/>
      <c r="JY757" s="462"/>
      <c r="JZ757" s="462"/>
      <c r="KA757" s="462"/>
      <c r="KB757" s="462"/>
      <c r="KC757" s="462"/>
      <c r="KD757" s="462"/>
      <c r="KE757" s="462"/>
      <c r="KF757" s="462"/>
      <c r="KG757" s="462"/>
      <c r="KH757" s="462"/>
      <c r="KI757" s="462"/>
      <c r="KJ757" s="462"/>
      <c r="KK757" s="462"/>
      <c r="KL757" s="462"/>
      <c r="KM757" s="462"/>
      <c r="KN757" s="462"/>
      <c r="KO757" s="462"/>
      <c r="KP757" s="462"/>
      <c r="KQ757" s="462"/>
      <c r="KR757" s="462"/>
      <c r="KS757" s="462"/>
      <c r="KT757" s="462"/>
      <c r="KU757" s="462"/>
      <c r="KV757" s="462"/>
      <c r="KW757" s="462"/>
      <c r="KX757" s="462"/>
      <c r="KY757" s="462"/>
      <c r="KZ757" s="462"/>
      <c r="LA757" s="462"/>
      <c r="LB757" s="462"/>
      <c r="LC757" s="462"/>
      <c r="LD757" s="462"/>
      <c r="LE757" s="462"/>
      <c r="LF757" s="462"/>
      <c r="LG757" s="462"/>
      <c r="LH757" s="462"/>
      <c r="LI757" s="462"/>
      <c r="LJ757" s="462"/>
      <c r="LK757" s="462"/>
      <c r="LL757" s="462"/>
      <c r="LM757" s="462"/>
      <c r="LN757" s="462"/>
      <c r="LO757" s="462"/>
      <c r="LP757" s="462"/>
      <c r="LQ757" s="462"/>
      <c r="LR757" s="462"/>
      <c r="LS757" s="462"/>
      <c r="LT757" s="462"/>
      <c r="LU757" s="462"/>
      <c r="LV757" s="462"/>
      <c r="LW757" s="462"/>
      <c r="LX757" s="462"/>
      <c r="LY757" s="462"/>
      <c r="LZ757" s="462"/>
      <c r="MA757" s="462"/>
      <c r="MB757" s="462"/>
      <c r="MC757" s="462"/>
      <c r="MD757" s="462"/>
      <c r="ME757" s="462"/>
      <c r="MF757" s="462"/>
      <c r="MG757" s="462"/>
      <c r="MH757" s="462"/>
      <c r="MI757" s="462"/>
      <c r="MJ757" s="462"/>
      <c r="MK757" s="462"/>
      <c r="ML757" s="462"/>
      <c r="MM757" s="462"/>
      <c r="MN757" s="462"/>
      <c r="MO757" s="462"/>
      <c r="MP757" s="462"/>
      <c r="MQ757" s="462"/>
      <c r="MR757" s="462"/>
      <c r="MS757" s="462"/>
      <c r="MT757" s="462"/>
      <c r="MU757" s="462"/>
      <c r="MV757" s="462"/>
      <c r="MW757" s="462"/>
      <c r="MX757" s="462"/>
      <c r="MY757" s="462"/>
      <c r="MZ757" s="462"/>
      <c r="NA757" s="462"/>
      <c r="NB757" s="462"/>
      <c r="NC757" s="462"/>
      <c r="ND757" s="462"/>
      <c r="NE757" s="462"/>
      <c r="NF757" s="462"/>
      <c r="NG757" s="462"/>
      <c r="NH757" s="462"/>
      <c r="NI757" s="462"/>
      <c r="NJ757" s="462"/>
      <c r="NK757" s="462"/>
      <c r="NL757" s="462"/>
      <c r="NM757" s="462"/>
      <c r="NN757" s="462"/>
      <c r="NO757" s="462"/>
      <c r="NP757" s="462"/>
      <c r="NQ757" s="462"/>
      <c r="NR757" s="462"/>
      <c r="NS757" s="462"/>
      <c r="NT757" s="462"/>
      <c r="NU757" s="462"/>
      <c r="NV757" s="462"/>
      <c r="NW757" s="462"/>
      <c r="NX757" s="462"/>
      <c r="NY757" s="462"/>
      <c r="NZ757" s="462"/>
      <c r="OA757" s="462"/>
      <c r="OB757" s="462"/>
      <c r="OC757" s="462"/>
      <c r="OD757" s="462"/>
      <c r="OE757" s="462"/>
      <c r="OF757" s="462"/>
      <c r="OG757" s="462"/>
      <c r="OH757" s="462"/>
      <c r="OI757" s="462"/>
      <c r="OJ757" s="462"/>
      <c r="OK757" s="462"/>
      <c r="OL757" s="462"/>
      <c r="OM757" s="462"/>
      <c r="ON757" s="462"/>
      <c r="OO757" s="462"/>
      <c r="OP757" s="462"/>
      <c r="OQ757" s="462"/>
      <c r="OR757" s="462"/>
      <c r="OS757" s="462"/>
      <c r="OT757" s="462"/>
      <c r="OU757" s="462"/>
      <c r="OV757" s="462"/>
      <c r="OW757" s="462"/>
      <c r="OX757" s="462"/>
      <c r="OY757" s="462"/>
      <c r="OZ757" s="462"/>
      <c r="PA757" s="462"/>
      <c r="PB757" s="462"/>
      <c r="PC757" s="462"/>
      <c r="PD757" s="462"/>
      <c r="PE757" s="462"/>
      <c r="PF757" s="462"/>
      <c r="PG757" s="462"/>
      <c r="PH757" s="462"/>
      <c r="PI757" s="462"/>
      <c r="PJ757" s="462"/>
      <c r="PK757" s="462"/>
      <c r="PL757" s="462"/>
      <c r="PM757" s="462"/>
      <c r="PN757" s="462"/>
      <c r="PO757" s="462"/>
      <c r="PP757" s="462"/>
      <c r="PQ757" s="462"/>
      <c r="PR757" s="462"/>
      <c r="PS757" s="462"/>
      <c r="PT757" s="462"/>
      <c r="PU757" s="462"/>
      <c r="PV757" s="462"/>
      <c r="PW757" s="462"/>
      <c r="PX757" s="462"/>
      <c r="PY757" s="462"/>
      <c r="PZ757" s="462"/>
      <c r="QA757" s="462"/>
      <c r="QB757" s="462"/>
      <c r="QC757" s="462"/>
      <c r="QD757" s="462"/>
      <c r="QE757" s="462"/>
      <c r="QF757" s="462"/>
      <c r="QG757" s="462"/>
      <c r="QH757" s="462"/>
      <c r="QI757" s="462"/>
      <c r="QJ757" s="462"/>
      <c r="QK757" s="462"/>
      <c r="QL757" s="462"/>
      <c r="QM757" s="462"/>
      <c r="QN757" s="462"/>
      <c r="QO757" s="462"/>
      <c r="QP757" s="462"/>
      <c r="QQ757" s="462"/>
      <c r="QR757" s="462"/>
      <c r="QS757" s="462"/>
      <c r="QT757" s="462"/>
      <c r="QU757" s="462"/>
      <c r="QV757" s="462"/>
      <c r="QW757" s="462"/>
      <c r="QX757" s="462"/>
      <c r="QY757" s="462"/>
      <c r="QZ757" s="462"/>
      <c r="RA757" s="462"/>
      <c r="RB757" s="462"/>
      <c r="RC757" s="462"/>
      <c r="RD757" s="462"/>
      <c r="RE757" s="462"/>
      <c r="RF757" s="462"/>
      <c r="RG757" s="462"/>
      <c r="RH757" s="462"/>
      <c r="RI757" s="462"/>
      <c r="RJ757" s="462"/>
      <c r="RK757" s="462"/>
      <c r="RL757" s="462"/>
      <c r="RM757" s="462"/>
      <c r="RN757" s="462"/>
      <c r="RO757" s="462"/>
      <c r="RP757" s="462"/>
      <c r="RQ757" s="462"/>
      <c r="RR757" s="462"/>
      <c r="RS757" s="462"/>
      <c r="RT757" s="462"/>
      <c r="RU757" s="462"/>
      <c r="RV757" s="462"/>
      <c r="RW757" s="462"/>
      <c r="RX757" s="462"/>
      <c r="RY757" s="462"/>
      <c r="RZ757" s="462"/>
      <c r="SA757" s="462"/>
      <c r="SB757" s="462"/>
      <c r="SC757" s="462"/>
      <c r="SD757" s="462"/>
      <c r="SE757" s="462"/>
      <c r="SF757" s="462"/>
      <c r="SG757" s="462"/>
      <c r="SH757" s="462"/>
      <c r="SI757" s="462"/>
      <c r="SJ757" s="462"/>
      <c r="SK757" s="462"/>
      <c r="SL757" s="462"/>
      <c r="SM757" s="462"/>
      <c r="SN757" s="462"/>
      <c r="SO757" s="462"/>
      <c r="SP757" s="462"/>
      <c r="SQ757" s="462"/>
      <c r="SR757" s="462"/>
      <c r="SS757" s="462"/>
      <c r="ST757" s="462"/>
      <c r="SU757" s="462"/>
      <c r="SV757" s="462"/>
      <c r="SW757" s="462"/>
      <c r="SX757" s="462"/>
      <c r="SY757" s="462"/>
      <c r="SZ757" s="462"/>
      <c r="TA757" s="462"/>
      <c r="TB757" s="462"/>
      <c r="TC757" s="462"/>
      <c r="TD757" s="462"/>
      <c r="TE757" s="462"/>
      <c r="TF757" s="462"/>
      <c r="TG757" s="462"/>
      <c r="TH757" s="462"/>
      <c r="TI757" s="462"/>
      <c r="TJ757" s="462"/>
      <c r="TK757" s="462"/>
      <c r="TL757" s="462"/>
      <c r="TM757" s="462"/>
      <c r="TN757" s="462"/>
      <c r="TO757" s="462"/>
      <c r="TP757" s="462"/>
      <c r="TQ757" s="462"/>
      <c r="TR757" s="462"/>
      <c r="TS757" s="462"/>
      <c r="TT757" s="462"/>
      <c r="TU757" s="462"/>
      <c r="TV757" s="462"/>
      <c r="TW757" s="462"/>
      <c r="TX757" s="462"/>
      <c r="TY757" s="462"/>
      <c r="TZ757" s="462"/>
      <c r="UA757" s="462"/>
      <c r="UB757" s="462"/>
      <c r="UC757" s="462"/>
      <c r="UD757" s="462"/>
      <c r="UE757" s="462"/>
      <c r="UF757" s="462"/>
      <c r="UG757" s="462"/>
      <c r="UH757" s="462"/>
      <c r="UI757" s="462"/>
      <c r="UJ757" s="462"/>
      <c r="UK757" s="462"/>
      <c r="UL757" s="462"/>
      <c r="UM757" s="462"/>
      <c r="UN757" s="462"/>
      <c r="UO757" s="462"/>
      <c r="UP757" s="462"/>
      <c r="UQ757" s="462"/>
      <c r="UR757" s="462"/>
      <c r="US757" s="462"/>
      <c r="UT757" s="462"/>
      <c r="UU757" s="462"/>
      <c r="UV757" s="462"/>
      <c r="UW757" s="462"/>
      <c r="UX757" s="462"/>
      <c r="UY757" s="462"/>
      <c r="UZ757" s="462"/>
      <c r="VA757" s="462"/>
      <c r="VB757" s="462"/>
      <c r="VC757" s="462"/>
      <c r="VD757" s="462"/>
      <c r="VE757" s="462"/>
      <c r="VF757" s="462"/>
      <c r="VG757" s="462"/>
      <c r="VH757" s="462"/>
      <c r="VI757" s="462"/>
      <c r="VJ757" s="462"/>
      <c r="VK757" s="462"/>
      <c r="VL757" s="462"/>
      <c r="VM757" s="462"/>
      <c r="VN757" s="462"/>
      <c r="VO757" s="462"/>
      <c r="VP757" s="462"/>
      <c r="VQ757" s="462"/>
      <c r="VR757" s="462"/>
      <c r="VS757" s="462"/>
      <c r="VT757" s="462"/>
      <c r="VU757" s="462"/>
      <c r="VV757" s="462"/>
      <c r="VW757" s="462"/>
      <c r="VX757" s="462"/>
      <c r="VY757" s="462"/>
      <c r="VZ757" s="462"/>
      <c r="WA757" s="462"/>
      <c r="WB757" s="462"/>
      <c r="WC757" s="462"/>
      <c r="WD757" s="462"/>
      <c r="WE757" s="462"/>
      <c r="WF757" s="462"/>
      <c r="WG757" s="462"/>
      <c r="WH757" s="462"/>
      <c r="WI757" s="462"/>
      <c r="WJ757" s="462"/>
      <c r="WK757" s="462"/>
      <c r="WL757" s="462"/>
      <c r="WM757" s="462"/>
      <c r="WN757" s="462"/>
      <c r="WO757" s="462"/>
      <c r="WP757" s="462"/>
      <c r="WQ757" s="462"/>
      <c r="WR757" s="462"/>
      <c r="WS757" s="462"/>
      <c r="WT757" s="462"/>
      <c r="WU757" s="462"/>
      <c r="WV757" s="462"/>
      <c r="WW757" s="462"/>
      <c r="WX757" s="462"/>
      <c r="WY757" s="462"/>
      <c r="WZ757" s="462"/>
      <c r="XA757" s="462"/>
      <c r="XB757" s="462"/>
      <c r="XC757" s="462"/>
      <c r="XD757" s="462"/>
      <c r="XE757" s="462"/>
      <c r="XF757" s="462"/>
      <c r="XG757" s="462"/>
      <c r="XH757" s="462"/>
      <c r="XI757" s="462"/>
      <c r="XJ757" s="462"/>
      <c r="XK757" s="462"/>
      <c r="XL757" s="462"/>
      <c r="XM757" s="462"/>
      <c r="XN757" s="462"/>
      <c r="XO757" s="462"/>
      <c r="XP757" s="462"/>
      <c r="XQ757" s="462"/>
      <c r="XR757" s="462"/>
      <c r="XS757" s="462"/>
      <c r="XT757" s="462"/>
      <c r="XU757" s="462"/>
      <c r="XV757" s="462"/>
      <c r="XW757" s="462"/>
      <c r="XX757" s="462"/>
      <c r="XY757" s="462"/>
      <c r="XZ757" s="462"/>
      <c r="YA757" s="462"/>
      <c r="YB757" s="462"/>
      <c r="YC757" s="462"/>
      <c r="YD757" s="462"/>
      <c r="YE757" s="462"/>
      <c r="YF757" s="462"/>
      <c r="YG757" s="462"/>
      <c r="YH757" s="462"/>
      <c r="YI757" s="462"/>
      <c r="YJ757" s="462"/>
      <c r="YK757" s="462"/>
      <c r="YL757" s="462"/>
      <c r="YM757" s="462"/>
      <c r="YN757" s="462"/>
      <c r="YO757" s="462"/>
      <c r="YP757" s="462"/>
      <c r="YQ757" s="462"/>
      <c r="YR757" s="462"/>
      <c r="YS757" s="462"/>
      <c r="YT757" s="462"/>
      <c r="YU757" s="462"/>
      <c r="YV757" s="462"/>
      <c r="YW757" s="462"/>
      <c r="YX757" s="462"/>
      <c r="YY757" s="462"/>
      <c r="YZ757" s="462"/>
      <c r="ZA757" s="462"/>
      <c r="ZB757" s="462"/>
      <c r="ZC757" s="462"/>
      <c r="ZD757" s="462"/>
      <c r="ZE757" s="462"/>
      <c r="ZF757" s="462"/>
      <c r="ZG757" s="462"/>
      <c r="ZH757" s="462"/>
      <c r="ZI757" s="462"/>
      <c r="ZJ757" s="462"/>
      <c r="ZK757" s="462"/>
      <c r="ZL757" s="462"/>
      <c r="ZM757" s="462"/>
      <c r="ZN757" s="462"/>
      <c r="ZO757" s="462"/>
      <c r="ZP757" s="462"/>
      <c r="ZQ757" s="462"/>
      <c r="ZR757" s="462"/>
      <c r="ZS757" s="462"/>
      <c r="ZT757" s="462"/>
      <c r="ZU757" s="462"/>
      <c r="ZV757" s="462"/>
      <c r="ZW757" s="462"/>
      <c r="ZX757" s="462"/>
      <c r="ZY757" s="462"/>
      <c r="ZZ757" s="462"/>
      <c r="AAA757" s="462"/>
      <c r="AAB757" s="462"/>
      <c r="AAC757" s="462"/>
      <c r="AAD757" s="462"/>
      <c r="AAE757" s="462"/>
      <c r="AAF757" s="462"/>
      <c r="AAG757" s="462"/>
      <c r="AAH757" s="462"/>
      <c r="AAI757" s="462"/>
      <c r="AAJ757" s="462"/>
      <c r="AAK757" s="462"/>
      <c r="AAL757" s="462"/>
      <c r="AAM757" s="462"/>
      <c r="AAN757" s="462"/>
      <c r="AAO757" s="462"/>
      <c r="AAP757" s="462"/>
      <c r="AAQ757" s="462"/>
      <c r="AAR757" s="462"/>
      <c r="AAS757" s="462"/>
      <c r="AAT757" s="462"/>
      <c r="AAU757" s="462"/>
      <c r="AAV757" s="462"/>
      <c r="AAW757" s="462"/>
      <c r="AAX757" s="462"/>
      <c r="AAY757" s="462"/>
      <c r="AAZ757" s="462"/>
      <c r="ABA757" s="462"/>
      <c r="ABB757" s="462"/>
      <c r="ABC757" s="462"/>
      <c r="ABD757" s="462"/>
      <c r="ABE757" s="462"/>
      <c r="ABF757" s="462"/>
      <c r="ABG757" s="462"/>
      <c r="ABH757" s="462"/>
      <c r="ABI757" s="462"/>
      <c r="ABJ757" s="462"/>
      <c r="ABK757" s="462"/>
      <c r="ABL757" s="462"/>
      <c r="ABM757" s="462"/>
      <c r="ABN757" s="462"/>
      <c r="ABO757" s="462"/>
      <c r="ABP757" s="462"/>
      <c r="ABQ757" s="462"/>
      <c r="ABR757" s="462"/>
      <c r="ABS757" s="462"/>
      <c r="ABT757" s="462"/>
      <c r="ABU757" s="462"/>
      <c r="ABV757" s="462"/>
      <c r="ABW757" s="462"/>
      <c r="ABX757" s="462"/>
      <c r="ABY757" s="462"/>
      <c r="ABZ757" s="462"/>
      <c r="ACA757" s="462"/>
      <c r="ACB757" s="462"/>
      <c r="ACC757" s="462"/>
      <c r="ACD757" s="462"/>
      <c r="ACE757" s="462"/>
      <c r="ACF757" s="462"/>
      <c r="ACG757" s="462"/>
      <c r="ACH757" s="462"/>
      <c r="ACI757" s="462"/>
      <c r="ACJ757" s="462"/>
      <c r="ACK757" s="462"/>
      <c r="ACL757" s="462"/>
      <c r="ACM757" s="462"/>
      <c r="ACN757" s="462"/>
      <c r="ACO757" s="462"/>
      <c r="ACP757" s="462"/>
      <c r="ACQ757" s="462"/>
      <c r="ACR757" s="462"/>
      <c r="ACS757" s="462"/>
      <c r="ACT757" s="462"/>
      <c r="ACU757" s="462"/>
      <c r="ACV757" s="462"/>
      <c r="ACW757" s="462"/>
      <c r="ACX757" s="462"/>
      <c r="ACY757" s="462"/>
      <c r="ACZ757" s="462"/>
      <c r="ADA757" s="462"/>
      <c r="ADB757" s="462"/>
      <c r="ADC757" s="462"/>
      <c r="ADD757" s="462"/>
      <c r="ADE757" s="462"/>
      <c r="ADF757" s="462"/>
      <c r="ADG757" s="462"/>
      <c r="ADH757" s="462"/>
      <c r="ADI757" s="462"/>
      <c r="ADJ757" s="462"/>
      <c r="ADK757" s="462"/>
      <c r="ADL757" s="462"/>
      <c r="ADM757" s="462"/>
      <c r="ADN757" s="462"/>
      <c r="ADO757" s="462"/>
      <c r="ADP757" s="462"/>
      <c r="ADQ757" s="462"/>
      <c r="ADR757" s="462"/>
      <c r="ADS757" s="462"/>
      <c r="ADT757" s="462"/>
      <c r="ADU757" s="462"/>
      <c r="ADV757" s="462"/>
      <c r="ADW757" s="462"/>
      <c r="ADX757" s="462"/>
      <c r="ADY757" s="462"/>
      <c r="ADZ757" s="462"/>
      <c r="AEA757" s="462"/>
      <c r="AEB757" s="462"/>
      <c r="AEC757" s="462"/>
      <c r="AED757" s="462"/>
      <c r="AEE757" s="462"/>
      <c r="AEF757" s="462"/>
      <c r="AEG757" s="462"/>
      <c r="AEH757" s="462"/>
      <c r="AEI757" s="462"/>
      <c r="AEJ757" s="462"/>
      <c r="AEK757" s="462"/>
      <c r="AEL757" s="462"/>
      <c r="AEM757" s="462"/>
      <c r="AEN757" s="462"/>
      <c r="AEO757" s="462"/>
      <c r="AEP757" s="462"/>
      <c r="AEQ757" s="462"/>
      <c r="AER757" s="462"/>
      <c r="AES757" s="462"/>
      <c r="AET757" s="462"/>
      <c r="AEU757" s="462"/>
      <c r="AEV757" s="462"/>
      <c r="AEW757" s="462"/>
      <c r="AEX757" s="462"/>
      <c r="AEY757" s="462"/>
      <c r="AEZ757" s="462"/>
      <c r="AFA757" s="462"/>
      <c r="AFB757" s="462"/>
      <c r="AFC757" s="462"/>
      <c r="AFD757" s="462"/>
      <c r="AFE757" s="462"/>
      <c r="AFF757" s="462"/>
      <c r="AFG757" s="462"/>
      <c r="AFH757" s="462"/>
      <c r="AFI757" s="462"/>
      <c r="AFJ757" s="462"/>
      <c r="AFK757" s="462"/>
      <c r="AFL757" s="462"/>
      <c r="AFM757" s="462"/>
      <c r="AFN757" s="462"/>
      <c r="AFO757" s="462"/>
      <c r="AFP757" s="462"/>
      <c r="AFQ757" s="462"/>
      <c r="AFR757" s="462"/>
      <c r="AFS757" s="462"/>
      <c r="AFT757" s="462"/>
      <c r="AFU757" s="462"/>
      <c r="AFV757" s="462"/>
      <c r="AFW757" s="462"/>
      <c r="AFX757" s="462"/>
      <c r="AFY757" s="462"/>
      <c r="AFZ757" s="462"/>
      <c r="AGA757" s="462"/>
      <c r="AGB757" s="462"/>
      <c r="AGC757" s="462"/>
      <c r="AGD757" s="462"/>
      <c r="AGE757" s="462"/>
      <c r="AGF757" s="462"/>
      <c r="AGG757" s="462"/>
      <c r="AGH757" s="462"/>
      <c r="AGI757" s="462"/>
      <c r="AGJ757" s="462"/>
      <c r="AGK757" s="462"/>
      <c r="AGL757" s="462"/>
      <c r="AGM757" s="462"/>
      <c r="AGN757" s="462"/>
      <c r="AGO757" s="462"/>
      <c r="AGP757" s="462"/>
      <c r="AGQ757" s="462"/>
      <c r="AGR757" s="462"/>
      <c r="AGS757" s="462"/>
      <c r="AGT757" s="462"/>
      <c r="AGU757" s="462"/>
      <c r="AGV757" s="462"/>
      <c r="AGW757" s="462"/>
      <c r="AGX757" s="462"/>
      <c r="AGY757" s="462"/>
      <c r="AGZ757" s="462"/>
      <c r="AHA757" s="462"/>
      <c r="AHB757" s="462"/>
      <c r="AHC757" s="462"/>
      <c r="AHD757" s="462"/>
      <c r="AHE757" s="462"/>
      <c r="AHF757" s="462"/>
      <c r="AHG757" s="462"/>
      <c r="AHH757" s="462"/>
      <c r="AHI757" s="462"/>
      <c r="AHJ757" s="462"/>
      <c r="AHK757" s="462"/>
      <c r="AHL757" s="462"/>
      <c r="AHM757" s="462"/>
      <c r="AHN757" s="462"/>
      <c r="AHO757" s="462"/>
      <c r="AHP757" s="462"/>
      <c r="AHQ757" s="462"/>
      <c r="AHR757" s="462"/>
      <c r="AHS757" s="462"/>
      <c r="AHT757" s="462"/>
      <c r="AHU757" s="462"/>
      <c r="AHV757" s="462"/>
      <c r="AHW757" s="462"/>
      <c r="AHX757" s="462"/>
      <c r="AHY757" s="462"/>
      <c r="AHZ757" s="462"/>
      <c r="AIA757" s="462"/>
      <c r="AIB757" s="462"/>
      <c r="AIC757" s="462"/>
      <c r="AID757" s="462"/>
      <c r="AIE757" s="462"/>
      <c r="AIF757" s="462"/>
      <c r="AIG757" s="462"/>
      <c r="AIH757" s="462"/>
      <c r="AII757" s="462"/>
      <c r="AIJ757" s="462"/>
      <c r="AIK757" s="462"/>
      <c r="AIL757" s="462"/>
      <c r="AIM757" s="462"/>
      <c r="AIN757" s="462"/>
      <c r="AIO757" s="462"/>
      <c r="AIP757" s="462"/>
      <c r="AIQ757" s="462"/>
      <c r="AIR757" s="462"/>
      <c r="AIS757" s="462"/>
      <c r="AIT757" s="462"/>
      <c r="AIU757" s="462"/>
      <c r="AIV757" s="462"/>
      <c r="AIW757" s="462"/>
      <c r="AIX757" s="462"/>
      <c r="AIY757" s="462"/>
      <c r="AIZ757" s="462"/>
      <c r="AJA757" s="462"/>
      <c r="AJB757" s="462"/>
      <c r="AJC757" s="462"/>
      <c r="AJD757" s="462"/>
      <c r="AJE757" s="462"/>
      <c r="AJF757" s="462"/>
      <c r="AJG757" s="462"/>
      <c r="AJH757" s="462"/>
      <c r="AJI757" s="462"/>
      <c r="AJJ757" s="462"/>
      <c r="AJK757" s="462"/>
      <c r="AJL757" s="462"/>
      <c r="AJM757" s="462"/>
      <c r="AJN757" s="462"/>
      <c r="AJO757" s="462"/>
      <c r="AJP757" s="462"/>
      <c r="AJQ757" s="462"/>
      <c r="AJR757" s="462"/>
      <c r="AJS757" s="462"/>
      <c r="AJT757" s="462"/>
      <c r="AJU757" s="462"/>
      <c r="AJV757" s="462"/>
      <c r="AJW757" s="462"/>
      <c r="AJX757" s="462"/>
      <c r="AJY757" s="462"/>
      <c r="AJZ757" s="462"/>
      <c r="AKA757" s="462"/>
      <c r="AKB757" s="462"/>
      <c r="AKC757" s="462"/>
      <c r="AKD757" s="462"/>
      <c r="AKE757" s="462"/>
      <c r="AKF757" s="462"/>
      <c r="AKG757" s="462"/>
      <c r="AKH757" s="462"/>
      <c r="AKI757" s="462"/>
      <c r="AKJ757" s="462"/>
      <c r="AKK757" s="462"/>
      <c r="AKL757" s="462"/>
      <c r="AKM757" s="462"/>
      <c r="AKN757" s="462"/>
      <c r="AKO757" s="462"/>
      <c r="AKP757" s="462"/>
      <c r="AKQ757" s="462"/>
      <c r="AKR757" s="462"/>
      <c r="AKS757" s="462"/>
      <c r="AKT757" s="462"/>
      <c r="AKU757" s="462"/>
      <c r="AKV757" s="462"/>
      <c r="AKW757" s="462"/>
      <c r="AKX757" s="462"/>
      <c r="AKY757" s="462"/>
      <c r="AKZ757" s="462"/>
      <c r="ALA757" s="462"/>
      <c r="ALB757" s="462"/>
      <c r="ALC757" s="462"/>
      <c r="ALD757" s="462"/>
      <c r="ALE757" s="462"/>
      <c r="ALF757" s="462"/>
      <c r="ALG757" s="462"/>
      <c r="ALH757" s="462"/>
      <c r="ALI757" s="462"/>
      <c r="ALJ757" s="462"/>
      <c r="ALK757" s="462"/>
      <c r="ALL757" s="462"/>
      <c r="ALM757" s="462"/>
      <c r="ALN757" s="462"/>
      <c r="ALO757" s="462"/>
      <c r="ALP757" s="462"/>
      <c r="ALQ757" s="462"/>
      <c r="ALR757" s="462"/>
      <c r="ALS757" s="462"/>
      <c r="ALT757" s="462"/>
      <c r="ALU757" s="462"/>
      <c r="ALV757" s="462"/>
      <c r="ALW757" s="462"/>
      <c r="ALX757" s="462"/>
      <c r="ALY757" s="462"/>
      <c r="ALZ757" s="462"/>
      <c r="AMA757" s="462"/>
      <c r="AMB757" s="462"/>
      <c r="AMC757" s="462"/>
      <c r="AMD757" s="462"/>
      <c r="AME757" s="462"/>
      <c r="AMF757" s="462"/>
      <c r="AMG757" s="462"/>
      <c r="AMH757" s="462"/>
      <c r="AMI757" s="462"/>
      <c r="AMJ757" s="462"/>
      <c r="AMK757" s="462"/>
      <c r="AML757" s="462"/>
      <c r="AMM757" s="462"/>
      <c r="AMN757" s="462"/>
      <c r="AMO757" s="462"/>
      <c r="AMP757" s="462"/>
      <c r="AMQ757" s="462"/>
      <c r="AMR757" s="462"/>
      <c r="AMS757" s="462"/>
      <c r="AMT757" s="462"/>
      <c r="AMU757" s="462"/>
      <c r="AMV757" s="462"/>
      <c r="AMW757" s="462"/>
      <c r="AMX757" s="462"/>
      <c r="AMY757" s="462"/>
      <c r="AMZ757" s="462"/>
      <c r="ANA757" s="462"/>
      <c r="ANB757" s="462"/>
      <c r="ANC757" s="462"/>
      <c r="AND757" s="462"/>
      <c r="ANE757" s="462"/>
      <c r="ANF757" s="462"/>
      <c r="ANG757" s="462"/>
      <c r="ANH757" s="462"/>
      <c r="ANI757" s="462"/>
      <c r="ANJ757" s="462"/>
      <c r="ANK757" s="462"/>
      <c r="ANL757" s="462"/>
      <c r="ANM757" s="462"/>
      <c r="ANN757" s="462"/>
      <c r="ANO757" s="462"/>
      <c r="ANP757" s="462"/>
      <c r="ANQ757" s="462"/>
      <c r="ANR757" s="462"/>
      <c r="ANS757" s="462"/>
      <c r="ANT757" s="462"/>
      <c r="ANU757" s="462"/>
      <c r="ANV757" s="462"/>
      <c r="ANW757" s="462"/>
      <c r="ANX757" s="462"/>
      <c r="ANY757" s="462"/>
      <c r="ANZ757" s="462"/>
      <c r="AOA757" s="462"/>
      <c r="AOB757" s="462"/>
      <c r="AOC757" s="462"/>
      <c r="AOD757" s="462"/>
      <c r="AOE757" s="462"/>
      <c r="AOF757" s="462"/>
      <c r="AOG757" s="462"/>
      <c r="AOH757" s="462"/>
      <c r="AOI757" s="462"/>
      <c r="AOJ757" s="462"/>
      <c r="AOK757" s="462"/>
      <c r="AOL757" s="462"/>
      <c r="AOM757" s="462"/>
      <c r="AON757" s="462"/>
      <c r="AOO757" s="462"/>
      <c r="AOP757" s="462"/>
      <c r="AOQ757" s="462"/>
      <c r="AOR757" s="462"/>
      <c r="AOS757" s="462"/>
      <c r="AOT757" s="462"/>
      <c r="AOU757" s="462"/>
      <c r="AOV757" s="462"/>
      <c r="AOW757" s="462"/>
      <c r="AOX757" s="462"/>
      <c r="AOY757" s="462"/>
      <c r="AOZ757" s="462"/>
      <c r="APA757" s="462"/>
      <c r="APB757" s="462"/>
      <c r="APC757" s="462"/>
      <c r="APD757" s="462"/>
      <c r="APE757" s="462"/>
      <c r="APF757" s="462"/>
      <c r="APG757" s="462"/>
      <c r="APH757" s="462"/>
      <c r="API757" s="462"/>
      <c r="APJ757" s="462"/>
      <c r="APK757" s="462"/>
      <c r="APL757" s="462"/>
      <c r="APM757" s="462"/>
      <c r="APN757" s="462"/>
      <c r="APO757" s="462"/>
      <c r="APP757" s="462"/>
      <c r="APQ757" s="462"/>
      <c r="APR757" s="462"/>
      <c r="APS757" s="462"/>
      <c r="APT757" s="462"/>
      <c r="APU757" s="462"/>
      <c r="APV757" s="462"/>
      <c r="APW757" s="462"/>
      <c r="APX757" s="462"/>
      <c r="APY757" s="462"/>
      <c r="APZ757" s="462"/>
      <c r="AQA757" s="462"/>
      <c r="AQB757" s="462"/>
      <c r="AQC757" s="462"/>
      <c r="AQD757" s="462"/>
      <c r="AQE757" s="462"/>
      <c r="AQF757" s="462"/>
      <c r="AQG757" s="462"/>
      <c r="AQH757" s="462"/>
      <c r="AQI757" s="462"/>
      <c r="AQJ757" s="462"/>
      <c r="AQK757" s="462"/>
      <c r="AQL757" s="462"/>
      <c r="AQM757" s="462"/>
      <c r="AQN757" s="462"/>
      <c r="AQO757" s="462"/>
      <c r="AQP757" s="462"/>
      <c r="AQQ757" s="462"/>
      <c r="AQR757" s="462"/>
      <c r="AQS757" s="462"/>
      <c r="AQT757" s="462"/>
      <c r="AQU757" s="462"/>
      <c r="AQV757" s="462"/>
      <c r="AQW757" s="462"/>
      <c r="AQX757" s="462"/>
      <c r="AQY757" s="462"/>
      <c r="AQZ757" s="462"/>
      <c r="ARA757" s="462"/>
      <c r="ARB757" s="462"/>
      <c r="ARC757" s="462"/>
      <c r="ARD757" s="462"/>
      <c r="ARE757" s="462"/>
      <c r="ARF757" s="462"/>
      <c r="ARG757" s="462"/>
      <c r="ARH757" s="462"/>
      <c r="ARI757" s="462"/>
      <c r="ARJ757" s="462"/>
      <c r="ARK757" s="462"/>
      <c r="ARL757" s="462"/>
      <c r="ARM757" s="462"/>
      <c r="ARN757" s="462"/>
      <c r="ARO757" s="462"/>
      <c r="ARP757" s="462"/>
      <c r="ARQ757" s="462"/>
      <c r="ARR757" s="462"/>
      <c r="ARS757" s="462"/>
      <c r="ART757" s="462"/>
      <c r="ARU757" s="462"/>
      <c r="ARV757" s="462"/>
      <c r="ARW757" s="462"/>
      <c r="ARX757" s="462"/>
      <c r="ARY757" s="462"/>
      <c r="ARZ757" s="462"/>
      <c r="ASA757" s="462"/>
      <c r="ASB757" s="462"/>
      <c r="ASC757" s="462"/>
      <c r="ASD757" s="462"/>
      <c r="ASE757" s="462"/>
      <c r="ASF757" s="462"/>
      <c r="ASG757" s="462"/>
      <c r="ASH757" s="462"/>
      <c r="ASI757" s="462"/>
      <c r="ASJ757" s="462"/>
      <c r="ASK757" s="462"/>
      <c r="ASL757" s="462"/>
      <c r="ASM757" s="462"/>
      <c r="ASN757" s="462"/>
      <c r="ASO757" s="462"/>
      <c r="ASP757" s="462"/>
      <c r="ASQ757" s="462"/>
      <c r="ASR757" s="462"/>
      <c r="ASS757" s="462"/>
      <c r="AST757" s="462"/>
      <c r="ASU757" s="462"/>
      <c r="ASV757" s="462"/>
      <c r="ASW757" s="462"/>
      <c r="ASX757" s="462"/>
      <c r="ASY757" s="462"/>
      <c r="ASZ757" s="462"/>
      <c r="ATA757" s="462"/>
      <c r="ATB757" s="462"/>
      <c r="ATC757" s="462"/>
      <c r="ATD757" s="462"/>
      <c r="ATE757" s="462"/>
      <c r="ATF757" s="462"/>
      <c r="ATG757" s="462"/>
      <c r="ATH757" s="462"/>
      <c r="ATI757" s="462"/>
      <c r="ATJ757" s="462"/>
      <c r="ATK757" s="462"/>
      <c r="ATL757" s="462"/>
      <c r="ATM757" s="462"/>
      <c r="ATN757" s="462"/>
      <c r="ATO757" s="462"/>
      <c r="ATP757" s="462"/>
      <c r="ATQ757" s="462"/>
      <c r="ATR757" s="462"/>
      <c r="ATS757" s="462"/>
      <c r="ATT757" s="462"/>
      <c r="ATU757" s="462"/>
      <c r="ATV757" s="462"/>
      <c r="ATW757" s="462"/>
      <c r="ATX757" s="462"/>
      <c r="ATY757" s="462"/>
      <c r="ATZ757" s="462"/>
      <c r="AUA757" s="462"/>
      <c r="AUB757" s="462"/>
      <c r="AUC757" s="462"/>
      <c r="AUD757" s="462"/>
      <c r="AUE757" s="462"/>
      <c r="AUF757" s="462"/>
      <c r="AUG757" s="462"/>
      <c r="AUH757" s="462"/>
      <c r="AUI757" s="462"/>
      <c r="AUJ757" s="462"/>
      <c r="AUK757" s="462"/>
      <c r="AUL757" s="462"/>
      <c r="AUM757" s="462"/>
      <c r="AUN757" s="462"/>
      <c r="AUO757" s="462"/>
      <c r="AUP757" s="462"/>
      <c r="AUQ757" s="462"/>
      <c r="AUR757" s="462"/>
      <c r="AUS757" s="462"/>
      <c r="AUT757" s="462"/>
      <c r="AUU757" s="462"/>
      <c r="AUV757" s="462"/>
      <c r="AUW757" s="462"/>
      <c r="AUX757" s="462"/>
      <c r="AUY757" s="462"/>
      <c r="AUZ757" s="462"/>
      <c r="AVA757" s="462"/>
      <c r="AVB757" s="462"/>
      <c r="AVC757" s="462"/>
      <c r="AVD757" s="462"/>
      <c r="AVE757" s="462"/>
      <c r="AVF757" s="462"/>
      <c r="AVG757" s="462"/>
      <c r="AVH757" s="462"/>
      <c r="AVI757" s="462"/>
      <c r="AVJ757" s="462"/>
      <c r="AVK757" s="462"/>
      <c r="AVL757" s="462"/>
      <c r="AVM757" s="462"/>
      <c r="AVN757" s="462"/>
      <c r="AVO757" s="462"/>
      <c r="AVP757" s="462"/>
      <c r="AVQ757" s="462"/>
      <c r="AVR757" s="462"/>
      <c r="AVS757" s="462"/>
      <c r="AVT757" s="462"/>
      <c r="AVU757" s="462"/>
      <c r="AVV757" s="462"/>
      <c r="AVW757" s="462"/>
      <c r="AVX757" s="462"/>
      <c r="AVY757" s="462"/>
      <c r="AVZ757" s="462"/>
      <c r="AWA757" s="462"/>
      <c r="AWB757" s="462"/>
      <c r="AWC757" s="462"/>
      <c r="AWD757" s="462"/>
      <c r="AWE757" s="462"/>
      <c r="AWF757" s="462"/>
      <c r="AWG757" s="462"/>
      <c r="AWH757" s="462"/>
      <c r="AWI757" s="462"/>
      <c r="AWJ757" s="462"/>
      <c r="AWK757" s="462"/>
      <c r="AWL757" s="462"/>
      <c r="AWM757" s="462"/>
      <c r="AWN757" s="462"/>
      <c r="AWO757" s="462"/>
      <c r="AWP757" s="462"/>
      <c r="AWQ757" s="462"/>
      <c r="AWR757" s="462"/>
      <c r="AWS757" s="462"/>
      <c r="AWT757" s="462"/>
      <c r="AWU757" s="462"/>
      <c r="AWV757" s="462"/>
      <c r="AWW757" s="462"/>
      <c r="AWX757" s="462"/>
      <c r="AWY757" s="462"/>
      <c r="AWZ757" s="462"/>
      <c r="AXA757" s="462"/>
      <c r="AXB757" s="462"/>
      <c r="AXC757" s="462"/>
      <c r="AXD757" s="462"/>
      <c r="AXE757" s="462"/>
      <c r="AXF757" s="462"/>
      <c r="AXG757" s="462"/>
      <c r="AXH757" s="462"/>
      <c r="AXI757" s="462"/>
      <c r="AXJ757" s="462"/>
      <c r="AXK757" s="462"/>
      <c r="AXL757" s="462"/>
      <c r="AXM757" s="462"/>
      <c r="AXN757" s="462"/>
      <c r="AXO757" s="462"/>
      <c r="AXP757" s="462"/>
      <c r="AXQ757" s="462"/>
      <c r="AXR757" s="462"/>
      <c r="AXS757" s="462"/>
      <c r="AXT757" s="462"/>
      <c r="AXU757" s="462"/>
      <c r="AXV757" s="462"/>
      <c r="AXW757" s="462"/>
      <c r="AXX757" s="462"/>
      <c r="AXY757" s="462"/>
      <c r="AXZ757" s="462"/>
      <c r="AYA757" s="462"/>
      <c r="AYB757" s="462"/>
      <c r="AYC757" s="462"/>
      <c r="AYD757" s="462"/>
      <c r="AYE757" s="462"/>
      <c r="AYF757" s="462"/>
      <c r="AYG757" s="462"/>
      <c r="AYH757" s="462"/>
      <c r="AYI757" s="462"/>
      <c r="AYJ757" s="462"/>
      <c r="AYK757" s="462"/>
      <c r="AYL757" s="462"/>
      <c r="AYM757" s="462"/>
      <c r="AYN757" s="462"/>
      <c r="AYO757" s="462"/>
      <c r="AYP757" s="462"/>
      <c r="AYQ757" s="462"/>
      <c r="AYR757" s="462"/>
      <c r="AYS757" s="462"/>
      <c r="AYT757" s="462"/>
      <c r="AYU757" s="462"/>
      <c r="AYV757" s="462"/>
      <c r="AYW757" s="462"/>
      <c r="AYX757" s="462"/>
      <c r="AYY757" s="462"/>
      <c r="AYZ757" s="462"/>
      <c r="AZA757" s="462"/>
      <c r="AZB757" s="462"/>
      <c r="AZC757" s="462"/>
      <c r="AZD757" s="462"/>
      <c r="AZE757" s="462"/>
      <c r="AZF757" s="462"/>
      <c r="AZG757" s="462"/>
      <c r="AZH757" s="462"/>
      <c r="AZI757" s="462"/>
      <c r="AZJ757" s="462"/>
      <c r="AZK757" s="462"/>
      <c r="AZL757" s="462"/>
      <c r="AZM757" s="462"/>
      <c r="AZN757" s="462"/>
      <c r="AZO757" s="462"/>
      <c r="AZP757" s="462"/>
      <c r="AZQ757" s="462"/>
      <c r="AZR757" s="462"/>
      <c r="AZS757" s="462"/>
      <c r="AZT757" s="462"/>
      <c r="AZU757" s="462"/>
      <c r="AZV757" s="462"/>
      <c r="AZW757" s="462"/>
      <c r="AZX757" s="462"/>
      <c r="AZY757" s="462"/>
      <c r="AZZ757" s="462"/>
      <c r="BAA757" s="462"/>
      <c r="BAB757" s="462"/>
      <c r="BAC757" s="462"/>
      <c r="BAD757" s="462"/>
      <c r="BAE757" s="462"/>
      <c r="BAF757" s="462"/>
      <c r="BAG757" s="462"/>
      <c r="BAH757" s="462"/>
      <c r="BAI757" s="462"/>
      <c r="BAJ757" s="462"/>
      <c r="BAK757" s="462"/>
      <c r="BAL757" s="462"/>
      <c r="BAM757" s="462"/>
      <c r="BAN757" s="462"/>
      <c r="BAO757" s="462"/>
      <c r="BAP757" s="462"/>
      <c r="BAQ757" s="462"/>
      <c r="BAR757" s="462"/>
      <c r="BAS757" s="462"/>
      <c r="BAT757" s="462"/>
      <c r="BAU757" s="462"/>
      <c r="BAV757" s="462"/>
      <c r="BAW757" s="462"/>
      <c r="BAX757" s="462"/>
      <c r="BAY757" s="462"/>
      <c r="BAZ757" s="462"/>
      <c r="BBA757" s="462"/>
      <c r="BBB757" s="462"/>
      <c r="BBC757" s="462"/>
      <c r="BBD757" s="462"/>
      <c r="BBE757" s="462"/>
      <c r="BBF757" s="462"/>
      <c r="BBG757" s="462"/>
      <c r="BBH757" s="462"/>
      <c r="BBI757" s="462"/>
      <c r="BBJ757" s="462"/>
      <c r="BBK757" s="462"/>
      <c r="BBL757" s="462"/>
      <c r="BBM757" s="462"/>
      <c r="BBN757" s="462"/>
      <c r="BBO757" s="462"/>
      <c r="BBP757" s="462"/>
      <c r="BBQ757" s="462"/>
      <c r="BBR757" s="462"/>
      <c r="BBS757" s="462"/>
      <c r="BBT757" s="462"/>
      <c r="BBU757" s="462"/>
      <c r="BBV757" s="462"/>
      <c r="BBW757" s="462"/>
      <c r="BBX757" s="462"/>
      <c r="BBY757" s="462"/>
      <c r="BBZ757" s="462"/>
      <c r="BCA757" s="462"/>
      <c r="BCB757" s="462"/>
      <c r="BCC757" s="462"/>
      <c r="BCD757" s="462"/>
      <c r="BCE757" s="462"/>
      <c r="BCF757" s="462"/>
      <c r="BCG757" s="462"/>
      <c r="BCH757" s="462"/>
      <c r="BCI757" s="462"/>
      <c r="BCJ757" s="462"/>
      <c r="BCK757" s="462"/>
      <c r="BCL757" s="462"/>
      <c r="BCM757" s="462"/>
      <c r="BCN757" s="462"/>
      <c r="BCO757" s="462"/>
      <c r="BCP757" s="462"/>
      <c r="BCQ757" s="462"/>
      <c r="BCR757" s="462"/>
      <c r="BCS757" s="462"/>
      <c r="BCT757" s="462"/>
      <c r="BCU757" s="462"/>
      <c r="BCV757" s="462"/>
      <c r="BCW757" s="462"/>
      <c r="BCX757" s="462"/>
      <c r="BCY757" s="462"/>
      <c r="BCZ757" s="462"/>
      <c r="BDA757" s="462"/>
      <c r="BDB757" s="462"/>
      <c r="BDC757" s="462"/>
      <c r="BDD757" s="462"/>
      <c r="BDE757" s="462"/>
      <c r="BDF757" s="462"/>
      <c r="BDG757" s="462"/>
      <c r="BDH757" s="462"/>
      <c r="BDI757" s="462"/>
      <c r="BDJ757" s="462"/>
      <c r="BDK757" s="462"/>
      <c r="BDL757" s="462"/>
      <c r="BDM757" s="462"/>
      <c r="BDN757" s="462"/>
      <c r="BDO757" s="462"/>
      <c r="BDP757" s="462"/>
      <c r="BDQ757" s="462"/>
      <c r="BDR757" s="462"/>
      <c r="BDS757" s="462"/>
      <c r="BDT757" s="462"/>
      <c r="BDU757" s="462"/>
      <c r="BDV757" s="462"/>
      <c r="BDW757" s="462"/>
      <c r="BDX757" s="462"/>
      <c r="BDY757" s="462"/>
      <c r="BDZ757" s="462"/>
      <c r="BEA757" s="462"/>
      <c r="BEB757" s="462"/>
      <c r="BEC757" s="462"/>
      <c r="BED757" s="462"/>
      <c r="BEE757" s="462"/>
      <c r="BEF757" s="462"/>
      <c r="BEG757" s="462"/>
      <c r="BEH757" s="462"/>
      <c r="BEI757" s="462"/>
      <c r="BEJ757" s="462"/>
      <c r="BEK757" s="462"/>
      <c r="BEL757" s="462"/>
      <c r="BEM757" s="462"/>
      <c r="BEN757" s="462"/>
      <c r="BEO757" s="462"/>
      <c r="BEP757" s="462"/>
      <c r="BEQ757" s="462"/>
      <c r="BER757" s="462"/>
      <c r="BES757" s="462"/>
      <c r="BET757" s="462"/>
      <c r="BEU757" s="462"/>
      <c r="BEV757" s="462"/>
      <c r="BEW757" s="462"/>
      <c r="BEX757" s="462"/>
      <c r="BEY757" s="462"/>
      <c r="BEZ757" s="462"/>
      <c r="BFA757" s="462"/>
      <c r="BFB757" s="462"/>
      <c r="BFC757" s="462"/>
      <c r="BFD757" s="462"/>
      <c r="BFE757" s="462"/>
      <c r="BFF757" s="462"/>
      <c r="BFG757" s="462"/>
      <c r="BFH757" s="462"/>
      <c r="BFI757" s="462"/>
      <c r="BFJ757" s="462"/>
      <c r="BFK757" s="462"/>
      <c r="BFL757" s="462"/>
      <c r="BFM757" s="462"/>
      <c r="BFN757" s="462"/>
      <c r="BFO757" s="462"/>
      <c r="BFP757" s="462"/>
      <c r="BFQ757" s="462"/>
      <c r="BFR757" s="462"/>
      <c r="BFS757" s="462"/>
      <c r="BFT757" s="462"/>
      <c r="BFU757" s="462"/>
      <c r="BFV757" s="462"/>
      <c r="BFW757" s="462"/>
      <c r="BFX757" s="462"/>
      <c r="BFY757" s="462"/>
      <c r="BFZ757" s="462"/>
      <c r="BGA757" s="462"/>
      <c r="BGB757" s="462"/>
      <c r="BGC757" s="462"/>
      <c r="BGD757" s="462"/>
      <c r="BGE757" s="462"/>
      <c r="BGF757" s="462"/>
      <c r="BGG757" s="462"/>
      <c r="BGH757" s="462"/>
      <c r="BGI757" s="462"/>
      <c r="BGJ757" s="462"/>
      <c r="BGK757" s="462"/>
      <c r="BGL757" s="462"/>
      <c r="BGM757" s="462"/>
      <c r="BGN757" s="462"/>
      <c r="BGO757" s="462"/>
      <c r="BGP757" s="462"/>
      <c r="BGQ757" s="462"/>
      <c r="BGR757" s="462"/>
      <c r="BGS757" s="462"/>
      <c r="BGT757" s="462"/>
      <c r="BGU757" s="462"/>
      <c r="BGV757" s="462"/>
      <c r="BGW757" s="462"/>
      <c r="BGX757" s="462"/>
      <c r="BGY757" s="462"/>
      <c r="BGZ757" s="462"/>
      <c r="BHA757" s="462"/>
      <c r="BHB757" s="462"/>
      <c r="BHC757" s="462"/>
      <c r="BHD757" s="462"/>
      <c r="BHE757" s="462"/>
      <c r="BHF757" s="462"/>
      <c r="BHG757" s="462"/>
      <c r="BHH757" s="462"/>
      <c r="BHI757" s="462"/>
      <c r="BHJ757" s="462"/>
      <c r="BHK757" s="462"/>
      <c r="BHL757" s="462"/>
      <c r="BHM757" s="462"/>
      <c r="BHN757" s="462"/>
      <c r="BHO757" s="462"/>
      <c r="BHP757" s="462"/>
      <c r="BHQ757" s="462"/>
      <c r="BHR757" s="462"/>
      <c r="BHS757" s="462"/>
      <c r="BHT757" s="462"/>
      <c r="BHU757" s="462"/>
      <c r="BHV757" s="462"/>
      <c r="BHW757" s="462"/>
      <c r="BHX757" s="462"/>
      <c r="BHY757" s="462"/>
      <c r="BHZ757" s="462"/>
      <c r="BIA757" s="462"/>
      <c r="BIB757" s="462"/>
      <c r="BIC757" s="462"/>
      <c r="BID757" s="462"/>
      <c r="BIE757" s="462"/>
      <c r="BIF757" s="462"/>
      <c r="BIG757" s="462"/>
      <c r="BIH757" s="462"/>
      <c r="BII757" s="462"/>
      <c r="BIJ757" s="462"/>
      <c r="BIK757" s="462"/>
      <c r="BIL757" s="462"/>
      <c r="BIM757" s="462"/>
      <c r="BIN757" s="462"/>
      <c r="BIO757" s="462"/>
      <c r="BIP757" s="462"/>
      <c r="BIQ757" s="462"/>
      <c r="BIR757" s="462"/>
      <c r="BIS757" s="462"/>
      <c r="BIT757" s="462"/>
      <c r="BIU757" s="462"/>
      <c r="BIV757" s="462"/>
      <c r="BIW757" s="462"/>
      <c r="BIX757" s="462"/>
      <c r="BIY757" s="462"/>
      <c r="BIZ757" s="462"/>
      <c r="BJA757" s="462"/>
      <c r="BJB757" s="462"/>
      <c r="BJC757" s="462"/>
      <c r="BJD757" s="462"/>
      <c r="BJE757" s="462"/>
      <c r="BJF757" s="462"/>
      <c r="BJG757" s="462"/>
      <c r="BJH757" s="462"/>
      <c r="BJI757" s="462"/>
      <c r="BJJ757" s="462"/>
      <c r="BJK757" s="462"/>
      <c r="BJL757" s="462"/>
      <c r="BJM757" s="462"/>
      <c r="BJN757" s="462"/>
      <c r="BJO757" s="462"/>
      <c r="BJP757" s="462"/>
      <c r="BJQ757" s="462"/>
      <c r="BJR757" s="462"/>
      <c r="BJS757" s="462"/>
      <c r="BJT757" s="462"/>
      <c r="BJU757" s="462"/>
      <c r="BJV757" s="462"/>
      <c r="BJW757" s="462"/>
      <c r="BJX757" s="462"/>
      <c r="BJY757" s="462"/>
      <c r="BJZ757" s="462"/>
      <c r="BKA757" s="462"/>
      <c r="BKB757" s="462"/>
      <c r="BKC757" s="462"/>
      <c r="BKD757" s="462"/>
      <c r="BKE757" s="462"/>
      <c r="BKF757" s="462"/>
      <c r="BKG757" s="462"/>
      <c r="BKH757" s="462"/>
      <c r="BKI757" s="462"/>
      <c r="BKJ757" s="462"/>
      <c r="BKK757" s="462"/>
      <c r="BKL757" s="462"/>
      <c r="BKM757" s="462"/>
      <c r="BKN757" s="462"/>
      <c r="BKO757" s="462"/>
      <c r="BKP757" s="462"/>
      <c r="BKQ757" s="462"/>
      <c r="BKR757" s="462"/>
      <c r="BKS757" s="462"/>
      <c r="BKT757" s="462"/>
      <c r="BKU757" s="462"/>
      <c r="BKV757" s="462"/>
      <c r="BKW757" s="462"/>
      <c r="BKX757" s="462"/>
      <c r="BKY757" s="462"/>
      <c r="BKZ757" s="462"/>
      <c r="BLA757" s="462"/>
      <c r="BLB757" s="462"/>
      <c r="BLC757" s="462"/>
      <c r="BLD757" s="462"/>
      <c r="BLE757" s="462"/>
      <c r="BLF757" s="462"/>
      <c r="BLG757" s="462"/>
      <c r="BLH757" s="462"/>
      <c r="BLI757" s="462"/>
      <c r="BLJ757" s="462"/>
      <c r="BLK757" s="462"/>
      <c r="BLL757" s="462"/>
      <c r="BLM757" s="462"/>
      <c r="BLN757" s="462"/>
      <c r="BLO757" s="462"/>
      <c r="BLP757" s="462"/>
      <c r="BLQ757" s="462"/>
      <c r="BLR757" s="462"/>
      <c r="BLS757" s="462"/>
      <c r="BLT757" s="462"/>
      <c r="BLU757" s="462"/>
      <c r="BLV757" s="462"/>
      <c r="BLW757" s="462"/>
      <c r="BLX757" s="462"/>
      <c r="BLY757" s="462"/>
      <c r="BLZ757" s="462"/>
      <c r="BMA757" s="462"/>
      <c r="BMB757" s="462"/>
      <c r="BMC757" s="462"/>
      <c r="BMD757" s="462"/>
      <c r="BME757" s="462"/>
      <c r="BMF757" s="462"/>
      <c r="BMG757" s="462"/>
      <c r="BMH757" s="462"/>
      <c r="BMI757" s="462"/>
      <c r="BMJ757" s="462"/>
      <c r="BMK757" s="462"/>
      <c r="BML757" s="462"/>
      <c r="BMM757" s="462"/>
      <c r="BMN757" s="462"/>
      <c r="BMO757" s="462"/>
      <c r="BMP757" s="462"/>
      <c r="BMQ757" s="462"/>
      <c r="BMR757" s="462"/>
      <c r="BMS757" s="462"/>
      <c r="BMT757" s="462"/>
      <c r="BMU757" s="462"/>
      <c r="BMV757" s="462"/>
      <c r="BMW757" s="462"/>
      <c r="BMX757" s="462"/>
      <c r="BMY757" s="462"/>
      <c r="BMZ757" s="462"/>
      <c r="BNA757" s="462"/>
      <c r="BNB757" s="462"/>
      <c r="BNC757" s="462"/>
      <c r="BND757" s="462"/>
      <c r="BNE757" s="462"/>
      <c r="BNF757" s="462"/>
      <c r="BNG757" s="462"/>
      <c r="BNH757" s="462"/>
      <c r="BNI757" s="462"/>
      <c r="BNJ757" s="462"/>
      <c r="BNK757" s="462"/>
      <c r="BNL757" s="462"/>
      <c r="BNM757" s="462"/>
      <c r="BNN757" s="462"/>
      <c r="BNO757" s="462"/>
      <c r="BNP757" s="462"/>
      <c r="BNQ757" s="462"/>
      <c r="BNR757" s="462"/>
      <c r="BNS757" s="462"/>
      <c r="BNT757" s="462"/>
      <c r="BNU757" s="462"/>
      <c r="BNV757" s="462"/>
      <c r="BNW757" s="462"/>
      <c r="BNX757" s="462"/>
      <c r="BNY757" s="462"/>
      <c r="BNZ757" s="462"/>
      <c r="BOA757" s="462"/>
      <c r="BOB757" s="462"/>
      <c r="BOC757" s="462"/>
      <c r="BOD757" s="462"/>
      <c r="BOE757" s="462"/>
      <c r="BOF757" s="462"/>
      <c r="BOG757" s="462"/>
      <c r="BOH757" s="462"/>
      <c r="BOI757" s="462"/>
      <c r="BOJ757" s="462"/>
      <c r="BOK757" s="462"/>
      <c r="BOL757" s="462"/>
      <c r="BOM757" s="462"/>
      <c r="BON757" s="462"/>
      <c r="BOO757" s="462"/>
      <c r="BOP757" s="462"/>
      <c r="BOQ757" s="462"/>
      <c r="BOR757" s="462"/>
      <c r="BOS757" s="462"/>
      <c r="BOT757" s="462"/>
      <c r="BOU757" s="462"/>
      <c r="BOV757" s="462"/>
      <c r="BOW757" s="462"/>
      <c r="BOX757" s="462"/>
      <c r="BOY757" s="462"/>
      <c r="BOZ757" s="462"/>
      <c r="BPA757" s="462"/>
      <c r="BPB757" s="462"/>
      <c r="BPC757" s="462"/>
      <c r="BPD757" s="462"/>
      <c r="BPE757" s="462"/>
      <c r="BPF757" s="462"/>
      <c r="BPG757" s="462"/>
      <c r="BPH757" s="462"/>
      <c r="BPI757" s="462"/>
      <c r="BPJ757" s="462"/>
      <c r="BPK757" s="462"/>
      <c r="BPL757" s="462"/>
      <c r="BPM757" s="462"/>
      <c r="BPN757" s="462"/>
      <c r="BPO757" s="462"/>
      <c r="BPP757" s="462"/>
      <c r="BPQ757" s="462"/>
      <c r="BPR757" s="462"/>
      <c r="BPS757" s="462"/>
      <c r="BPT757" s="462"/>
      <c r="BPU757" s="462"/>
      <c r="BPV757" s="462"/>
      <c r="BPW757" s="462"/>
      <c r="BPX757" s="462"/>
      <c r="BPY757" s="462"/>
      <c r="BPZ757" s="462"/>
      <c r="BQA757" s="462"/>
      <c r="BQB757" s="462"/>
      <c r="BQC757" s="462"/>
      <c r="BQD757" s="462"/>
      <c r="BQE757" s="462"/>
      <c r="BQF757" s="462"/>
      <c r="BQG757" s="462"/>
      <c r="BQH757" s="462"/>
      <c r="BQI757" s="462"/>
      <c r="BQJ757" s="462"/>
      <c r="BQK757" s="462"/>
      <c r="BQL757" s="462"/>
      <c r="BQM757" s="462"/>
      <c r="BQN757" s="462"/>
      <c r="BQO757" s="462"/>
      <c r="BQP757" s="462"/>
      <c r="BQQ757" s="462"/>
      <c r="BQR757" s="462"/>
      <c r="BQS757" s="462"/>
      <c r="BQT757" s="462"/>
      <c r="BQU757" s="462"/>
      <c r="BQV757" s="462"/>
      <c r="BQW757" s="462"/>
      <c r="BQX757" s="462"/>
      <c r="BQY757" s="462"/>
      <c r="BQZ757" s="462"/>
      <c r="BRA757" s="462"/>
      <c r="BRB757" s="462"/>
      <c r="BRC757" s="462"/>
      <c r="BRD757" s="462"/>
      <c r="BRE757" s="462"/>
      <c r="BRF757" s="462"/>
      <c r="BRG757" s="462"/>
      <c r="BRH757" s="462"/>
      <c r="BRI757" s="462"/>
      <c r="BRJ757" s="462"/>
      <c r="BRK757" s="462"/>
      <c r="BRL757" s="462"/>
      <c r="BRM757" s="462"/>
      <c r="BRN757" s="462"/>
      <c r="BRO757" s="462"/>
      <c r="BRP757" s="462"/>
      <c r="BRQ757" s="462"/>
      <c r="BRR757" s="462"/>
      <c r="BRS757" s="462"/>
      <c r="BRT757" s="462"/>
      <c r="BRU757" s="462"/>
      <c r="BRV757" s="462"/>
      <c r="BRW757" s="462"/>
      <c r="BRX757" s="462"/>
      <c r="BRY757" s="462"/>
      <c r="BRZ757" s="462"/>
      <c r="BSA757" s="462"/>
      <c r="BSB757" s="462"/>
      <c r="BSC757" s="462"/>
      <c r="BSD757" s="462"/>
      <c r="BSE757" s="462"/>
      <c r="BSF757" s="462"/>
      <c r="BSG757" s="462"/>
      <c r="BSH757" s="462"/>
      <c r="BSI757" s="462"/>
      <c r="BSJ757" s="462"/>
      <c r="BSK757" s="462"/>
      <c r="BSL757" s="462"/>
      <c r="BSM757" s="462"/>
      <c r="BSN757" s="462"/>
      <c r="BSO757" s="462"/>
      <c r="BSP757" s="462"/>
      <c r="BSQ757" s="462"/>
      <c r="BSR757" s="462"/>
      <c r="BSS757" s="462"/>
      <c r="BST757" s="462"/>
      <c r="BSU757" s="462"/>
      <c r="BSV757" s="462"/>
      <c r="BSW757" s="462"/>
      <c r="BSX757" s="462"/>
      <c r="BSY757" s="462"/>
      <c r="BSZ757" s="462"/>
      <c r="BTA757" s="462"/>
      <c r="BTB757" s="462"/>
      <c r="BTC757" s="462"/>
      <c r="BTD757" s="462"/>
      <c r="BTE757" s="462"/>
      <c r="BTF757" s="462"/>
      <c r="BTG757" s="462"/>
      <c r="BTH757" s="462"/>
      <c r="BTI757" s="462"/>
      <c r="BTJ757" s="462"/>
      <c r="BTK757" s="462"/>
      <c r="BTL757" s="462"/>
      <c r="BTM757" s="462"/>
      <c r="BTN757" s="462"/>
      <c r="BTO757" s="462"/>
      <c r="BTP757" s="462"/>
      <c r="BTQ757" s="462"/>
      <c r="BTR757" s="462"/>
      <c r="BTS757" s="462"/>
      <c r="BTT757" s="462"/>
      <c r="BTU757" s="462"/>
      <c r="BTV757" s="462"/>
      <c r="BTW757" s="462"/>
      <c r="BTX757" s="462"/>
      <c r="BTY757" s="462"/>
      <c r="BTZ757" s="462"/>
      <c r="BUA757" s="462"/>
      <c r="BUB757" s="462"/>
      <c r="BUC757" s="462"/>
      <c r="BUD757" s="462"/>
      <c r="BUE757" s="462"/>
      <c r="BUF757" s="462"/>
      <c r="BUG757" s="462"/>
      <c r="BUH757" s="462"/>
      <c r="BUI757" s="462"/>
      <c r="BUJ757" s="462"/>
      <c r="BUK757" s="462"/>
      <c r="BUL757" s="462"/>
      <c r="BUM757" s="462"/>
      <c r="BUN757" s="462"/>
      <c r="BUO757" s="462"/>
      <c r="BUP757" s="462"/>
      <c r="BUQ757" s="462"/>
      <c r="BUR757" s="462"/>
      <c r="BUS757" s="462"/>
      <c r="BUT757" s="462"/>
      <c r="BUU757" s="462"/>
      <c r="BUV757" s="462"/>
      <c r="BUW757" s="462"/>
      <c r="BUX757" s="462"/>
      <c r="BUY757" s="462"/>
      <c r="BUZ757" s="462"/>
      <c r="BVA757" s="462"/>
      <c r="BVB757" s="462"/>
      <c r="BVC757" s="462"/>
      <c r="BVD757" s="462"/>
      <c r="BVE757" s="462"/>
      <c r="BVF757" s="462"/>
      <c r="BVG757" s="462"/>
      <c r="BVH757" s="462"/>
      <c r="BVI757" s="462"/>
      <c r="BVJ757" s="462"/>
      <c r="BVK757" s="462"/>
      <c r="BVL757" s="462"/>
      <c r="BVM757" s="462"/>
      <c r="BVN757" s="462"/>
      <c r="BVO757" s="462"/>
      <c r="BVP757" s="462"/>
      <c r="BVQ757" s="462"/>
      <c r="BVR757" s="462"/>
      <c r="BVS757" s="462"/>
      <c r="BVT757" s="462"/>
      <c r="BVU757" s="462"/>
      <c r="BVV757" s="462"/>
      <c r="BVW757" s="462"/>
      <c r="BVX757" s="462"/>
      <c r="BVY757" s="462"/>
      <c r="BVZ757" s="462"/>
      <c r="BWA757" s="462"/>
      <c r="BWB757" s="462"/>
      <c r="BWC757" s="462"/>
      <c r="BWD757" s="462"/>
      <c r="BWE757" s="462"/>
      <c r="BWF757" s="462"/>
      <c r="BWG757" s="462"/>
      <c r="BWH757" s="462"/>
      <c r="BWI757" s="462"/>
      <c r="BWJ757" s="462"/>
      <c r="BWK757" s="462"/>
      <c r="BWL757" s="462"/>
      <c r="BWM757" s="462"/>
      <c r="BWN757" s="462"/>
      <c r="BWO757" s="462"/>
      <c r="BWP757" s="462"/>
      <c r="BWQ757" s="462"/>
      <c r="BWR757" s="462"/>
      <c r="BWS757" s="462"/>
      <c r="BWT757" s="462"/>
      <c r="BWU757" s="462"/>
      <c r="BWV757" s="462"/>
      <c r="BWW757" s="462"/>
      <c r="BWX757" s="462"/>
      <c r="BWY757" s="462"/>
      <c r="BWZ757" s="462"/>
      <c r="BXA757" s="462"/>
      <c r="BXB757" s="462"/>
      <c r="BXC757" s="462"/>
      <c r="BXD757" s="462"/>
      <c r="BXE757" s="462"/>
      <c r="BXF757" s="462"/>
      <c r="BXG757" s="462"/>
      <c r="BXH757" s="462"/>
      <c r="BXI757" s="462"/>
      <c r="BXJ757" s="462"/>
      <c r="BXK757" s="462"/>
      <c r="BXL757" s="462"/>
      <c r="BXM757" s="462"/>
      <c r="BXN757" s="462"/>
      <c r="BXO757" s="462"/>
      <c r="BXP757" s="462"/>
      <c r="BXQ757" s="462"/>
      <c r="BXR757" s="462"/>
      <c r="BXS757" s="462"/>
      <c r="BXT757" s="462"/>
      <c r="BXU757" s="462"/>
      <c r="BXV757" s="462"/>
      <c r="BXW757" s="462"/>
      <c r="BXX757" s="462"/>
      <c r="BXY757" s="462"/>
      <c r="BXZ757" s="462"/>
      <c r="BYA757" s="462"/>
      <c r="BYB757" s="462"/>
      <c r="BYC757" s="462"/>
      <c r="BYD757" s="462"/>
      <c r="BYE757" s="462"/>
      <c r="BYF757" s="462"/>
      <c r="BYG757" s="462"/>
      <c r="BYH757" s="462"/>
      <c r="BYI757" s="462"/>
      <c r="BYJ757" s="462"/>
      <c r="BYK757" s="462"/>
      <c r="BYL757" s="462"/>
      <c r="BYM757" s="462"/>
      <c r="BYN757" s="462"/>
      <c r="BYO757" s="462"/>
      <c r="BYP757" s="462"/>
      <c r="BYQ757" s="462"/>
      <c r="BYR757" s="462"/>
      <c r="BYS757" s="462"/>
      <c r="BYT757" s="462"/>
      <c r="BYU757" s="462"/>
      <c r="BYV757" s="462"/>
      <c r="BYW757" s="462"/>
      <c r="BYX757" s="462"/>
      <c r="BYY757" s="462"/>
      <c r="BYZ757" s="462"/>
      <c r="BZA757" s="462"/>
      <c r="BZB757" s="462"/>
      <c r="BZC757" s="462"/>
      <c r="BZD757" s="462"/>
      <c r="BZE757" s="462"/>
      <c r="BZF757" s="462"/>
      <c r="BZG757" s="462"/>
      <c r="BZH757" s="462"/>
      <c r="BZI757" s="462"/>
      <c r="BZJ757" s="462"/>
      <c r="BZK757" s="462"/>
      <c r="BZL757" s="462"/>
      <c r="BZM757" s="462"/>
      <c r="BZN757" s="462"/>
      <c r="BZO757" s="462"/>
      <c r="BZP757" s="462"/>
      <c r="BZQ757" s="462"/>
      <c r="BZR757" s="462"/>
      <c r="BZS757" s="462"/>
      <c r="BZT757" s="462"/>
      <c r="BZU757" s="462"/>
      <c r="BZV757" s="462"/>
      <c r="BZW757" s="462"/>
      <c r="BZX757" s="462"/>
      <c r="BZY757" s="462"/>
      <c r="BZZ757" s="462"/>
      <c r="CAA757" s="462"/>
      <c r="CAB757" s="462"/>
      <c r="CAC757" s="462"/>
      <c r="CAD757" s="462"/>
      <c r="CAE757" s="462"/>
      <c r="CAF757" s="462"/>
      <c r="CAG757" s="462"/>
      <c r="CAH757" s="462"/>
      <c r="CAI757" s="462"/>
      <c r="CAJ757" s="462"/>
      <c r="CAK757" s="462"/>
      <c r="CAL757" s="462"/>
      <c r="CAM757" s="462"/>
      <c r="CAN757" s="462"/>
      <c r="CAO757" s="462"/>
      <c r="CAP757" s="462"/>
      <c r="CAQ757" s="462"/>
      <c r="CAR757" s="462"/>
      <c r="CAS757" s="462"/>
      <c r="CAT757" s="462"/>
      <c r="CAU757" s="462"/>
      <c r="CAV757" s="462"/>
      <c r="CAW757" s="462"/>
      <c r="CAX757" s="462"/>
      <c r="CAY757" s="462"/>
      <c r="CAZ757" s="462"/>
      <c r="CBA757" s="462"/>
      <c r="CBB757" s="462"/>
      <c r="CBC757" s="462"/>
      <c r="CBD757" s="462"/>
      <c r="CBE757" s="462"/>
      <c r="CBF757" s="462"/>
      <c r="CBG757" s="462"/>
      <c r="CBH757" s="462"/>
      <c r="CBI757" s="462"/>
      <c r="CBJ757" s="462"/>
      <c r="CBK757" s="462"/>
      <c r="CBL757" s="462"/>
      <c r="CBM757" s="462"/>
      <c r="CBN757" s="462"/>
      <c r="CBO757" s="462"/>
      <c r="CBP757" s="462"/>
      <c r="CBQ757" s="462"/>
      <c r="CBR757" s="462"/>
      <c r="CBS757" s="462"/>
      <c r="CBT757" s="462"/>
      <c r="CBU757" s="462"/>
      <c r="CBV757" s="462"/>
      <c r="CBW757" s="462"/>
      <c r="CBX757" s="462"/>
      <c r="CBY757" s="462"/>
      <c r="CBZ757" s="462"/>
      <c r="CCA757" s="462"/>
      <c r="CCB757" s="462"/>
      <c r="CCC757" s="462"/>
      <c r="CCD757" s="462"/>
      <c r="CCE757" s="462"/>
      <c r="CCF757" s="462"/>
      <c r="CCG757" s="462"/>
      <c r="CCH757" s="462"/>
      <c r="CCI757" s="462"/>
      <c r="CCJ757" s="462"/>
      <c r="CCK757" s="462"/>
      <c r="CCL757" s="462"/>
      <c r="CCM757" s="462"/>
      <c r="CCN757" s="462"/>
      <c r="CCO757" s="462"/>
      <c r="CCP757" s="462"/>
      <c r="CCQ757" s="462"/>
      <c r="CCR757" s="462"/>
      <c r="CCS757" s="462"/>
      <c r="CCT757" s="462"/>
      <c r="CCU757" s="462"/>
      <c r="CCV757" s="462"/>
      <c r="CCW757" s="462"/>
      <c r="CCX757" s="462"/>
      <c r="CCY757" s="462"/>
      <c r="CCZ757" s="462"/>
      <c r="CDA757" s="462"/>
      <c r="CDB757" s="462"/>
      <c r="CDC757" s="462"/>
      <c r="CDD757" s="462"/>
      <c r="CDE757" s="462"/>
      <c r="CDF757" s="462"/>
      <c r="CDG757" s="462"/>
      <c r="CDH757" s="462"/>
      <c r="CDI757" s="462"/>
      <c r="CDJ757" s="462"/>
      <c r="CDK757" s="462"/>
      <c r="CDL757" s="462"/>
      <c r="CDM757" s="462"/>
      <c r="CDN757" s="462"/>
      <c r="CDO757" s="462"/>
      <c r="CDP757" s="462"/>
      <c r="CDQ757" s="462"/>
      <c r="CDR757" s="462"/>
      <c r="CDS757" s="462"/>
      <c r="CDT757" s="462"/>
      <c r="CDU757" s="462"/>
      <c r="CDV757" s="462"/>
      <c r="CDW757" s="462"/>
      <c r="CDX757" s="462"/>
      <c r="CDY757" s="462"/>
      <c r="CDZ757" s="462"/>
      <c r="CEA757" s="462"/>
      <c r="CEB757" s="462"/>
      <c r="CEC757" s="462"/>
      <c r="CED757" s="462"/>
      <c r="CEE757" s="462"/>
      <c r="CEF757" s="462"/>
      <c r="CEG757" s="462"/>
      <c r="CEH757" s="462"/>
      <c r="CEI757" s="462"/>
      <c r="CEJ757" s="462"/>
      <c r="CEK757" s="462"/>
      <c r="CEL757" s="462"/>
      <c r="CEM757" s="462"/>
      <c r="CEN757" s="462"/>
      <c r="CEO757" s="462"/>
      <c r="CEP757" s="462"/>
      <c r="CEQ757" s="462"/>
      <c r="CER757" s="462"/>
      <c r="CES757" s="462"/>
      <c r="CET757" s="462"/>
      <c r="CEU757" s="462"/>
      <c r="CEV757" s="462"/>
      <c r="CEW757" s="462"/>
      <c r="CEX757" s="462"/>
      <c r="CEY757" s="462"/>
      <c r="CEZ757" s="462"/>
      <c r="CFA757" s="462"/>
      <c r="CFB757" s="462"/>
      <c r="CFC757" s="462"/>
      <c r="CFD757" s="462"/>
      <c r="CFE757" s="462"/>
      <c r="CFF757" s="462"/>
      <c r="CFG757" s="462"/>
      <c r="CFH757" s="462"/>
      <c r="CFI757" s="462"/>
      <c r="CFJ757" s="462"/>
      <c r="CFK757" s="462"/>
      <c r="CFL757" s="462"/>
      <c r="CFM757" s="462"/>
      <c r="CFN757" s="462"/>
      <c r="CFO757" s="462"/>
      <c r="CFP757" s="462"/>
      <c r="CFQ757" s="462"/>
      <c r="CFR757" s="462"/>
      <c r="CFS757" s="462"/>
      <c r="CFT757" s="462"/>
      <c r="CFU757" s="462"/>
      <c r="CFV757" s="462"/>
      <c r="CFW757" s="462"/>
      <c r="CFX757" s="462"/>
      <c r="CFY757" s="462"/>
      <c r="CFZ757" s="462"/>
      <c r="CGA757" s="462"/>
      <c r="CGB757" s="462"/>
      <c r="CGC757" s="462"/>
      <c r="CGD757" s="462"/>
      <c r="CGE757" s="462"/>
      <c r="CGF757" s="462"/>
      <c r="CGG757" s="462"/>
      <c r="CGH757" s="462"/>
      <c r="CGI757" s="462"/>
      <c r="CGJ757" s="462"/>
      <c r="CGK757" s="462"/>
      <c r="CGL757" s="462"/>
      <c r="CGM757" s="462"/>
      <c r="CGN757" s="462"/>
      <c r="CGO757" s="462"/>
      <c r="CGP757" s="462"/>
      <c r="CGQ757" s="462"/>
      <c r="CGR757" s="462"/>
      <c r="CGS757" s="462"/>
      <c r="CGT757" s="462"/>
      <c r="CGU757" s="462"/>
      <c r="CGV757" s="462"/>
      <c r="CGW757" s="462"/>
      <c r="CGX757" s="462"/>
      <c r="CGY757" s="462"/>
      <c r="CGZ757" s="462"/>
      <c r="CHA757" s="462"/>
      <c r="CHB757" s="462"/>
      <c r="CHC757" s="462"/>
      <c r="CHD757" s="462"/>
      <c r="CHE757" s="462"/>
      <c r="CHF757" s="462"/>
      <c r="CHG757" s="462"/>
      <c r="CHH757" s="462"/>
      <c r="CHI757" s="462"/>
      <c r="CHJ757" s="462"/>
      <c r="CHK757" s="462"/>
      <c r="CHL757" s="462"/>
      <c r="CHM757" s="462"/>
      <c r="CHN757" s="462"/>
      <c r="CHO757" s="462"/>
      <c r="CHP757" s="462"/>
      <c r="CHQ757" s="462"/>
      <c r="CHR757" s="462"/>
      <c r="CHS757" s="462"/>
      <c r="CHT757" s="462"/>
      <c r="CHU757" s="462"/>
      <c r="CHV757" s="462"/>
      <c r="CHW757" s="462"/>
      <c r="CHX757" s="462"/>
      <c r="CHY757" s="462"/>
      <c r="CHZ757" s="462"/>
      <c r="CIA757" s="462"/>
      <c r="CIB757" s="462"/>
      <c r="CIC757" s="462"/>
      <c r="CID757" s="462"/>
      <c r="CIE757" s="462"/>
      <c r="CIF757" s="462"/>
      <c r="CIG757" s="462"/>
      <c r="CIH757" s="462"/>
      <c r="CII757" s="462"/>
      <c r="CIJ757" s="462"/>
      <c r="CIK757" s="462"/>
      <c r="CIL757" s="462"/>
      <c r="CIM757" s="462"/>
      <c r="CIN757" s="462"/>
      <c r="CIO757" s="462"/>
      <c r="CIP757" s="462"/>
      <c r="CIQ757" s="462"/>
      <c r="CIR757" s="462"/>
      <c r="CIS757" s="462"/>
      <c r="CIT757" s="462"/>
      <c r="CIU757" s="462"/>
      <c r="CIV757" s="462"/>
      <c r="CIW757" s="462"/>
      <c r="CIX757" s="462"/>
      <c r="CIY757" s="462"/>
      <c r="CIZ757" s="462"/>
      <c r="CJA757" s="462"/>
      <c r="CJB757" s="462"/>
      <c r="CJC757" s="462"/>
      <c r="CJD757" s="462"/>
      <c r="CJE757" s="462"/>
      <c r="CJF757" s="462"/>
      <c r="CJG757" s="462"/>
      <c r="CJH757" s="462"/>
      <c r="CJI757" s="462"/>
      <c r="CJJ757" s="462"/>
      <c r="CJK757" s="462"/>
      <c r="CJL757" s="462"/>
      <c r="CJM757" s="462"/>
      <c r="CJN757" s="462"/>
      <c r="CJO757" s="462"/>
      <c r="CJP757" s="462"/>
      <c r="CJQ757" s="462"/>
      <c r="CJR757" s="462"/>
      <c r="CJS757" s="462"/>
      <c r="CJT757" s="462"/>
      <c r="CJU757" s="462"/>
      <c r="CJV757" s="462"/>
      <c r="CJW757" s="462"/>
      <c r="CJX757" s="462"/>
      <c r="CJY757" s="462"/>
      <c r="CJZ757" s="462"/>
      <c r="CKA757" s="462"/>
      <c r="CKB757" s="462"/>
      <c r="CKC757" s="462"/>
      <c r="CKD757" s="462"/>
      <c r="CKE757" s="462"/>
      <c r="CKF757" s="462"/>
      <c r="CKG757" s="462"/>
      <c r="CKH757" s="462"/>
      <c r="CKI757" s="462"/>
      <c r="CKJ757" s="462"/>
      <c r="CKK757" s="462"/>
      <c r="CKL757" s="462"/>
      <c r="CKM757" s="462"/>
      <c r="CKN757" s="462"/>
      <c r="CKO757" s="462"/>
      <c r="CKP757" s="462"/>
      <c r="CKQ757" s="462"/>
      <c r="CKR757" s="462"/>
      <c r="CKS757" s="462"/>
      <c r="CKT757" s="462"/>
      <c r="CKU757" s="462"/>
      <c r="CKV757" s="462"/>
      <c r="CKW757" s="462"/>
      <c r="CKX757" s="462"/>
      <c r="CKY757" s="462"/>
      <c r="CKZ757" s="462"/>
      <c r="CLA757" s="462"/>
      <c r="CLB757" s="462"/>
      <c r="CLC757" s="462"/>
      <c r="CLD757" s="462"/>
      <c r="CLE757" s="462"/>
      <c r="CLF757" s="462"/>
      <c r="CLG757" s="462"/>
      <c r="CLH757" s="462"/>
      <c r="CLI757" s="462"/>
      <c r="CLJ757" s="462"/>
      <c r="CLK757" s="462"/>
      <c r="CLL757" s="462"/>
      <c r="CLM757" s="462"/>
      <c r="CLN757" s="462"/>
      <c r="CLO757" s="462"/>
      <c r="CLP757" s="462"/>
      <c r="CLQ757" s="462"/>
      <c r="CLR757" s="462"/>
      <c r="CLS757" s="462"/>
      <c r="CLT757" s="462"/>
      <c r="CLU757" s="462"/>
      <c r="CLV757" s="462"/>
      <c r="CLW757" s="462"/>
      <c r="CLX757" s="462"/>
      <c r="CLY757" s="462"/>
      <c r="CLZ757" s="462"/>
      <c r="CMA757" s="462"/>
      <c r="CMB757" s="462"/>
      <c r="CMC757" s="462"/>
      <c r="CMD757" s="462"/>
      <c r="CME757" s="462"/>
      <c r="CMF757" s="462"/>
      <c r="CMG757" s="462"/>
      <c r="CMH757" s="462"/>
      <c r="CMI757" s="462"/>
      <c r="CMJ757" s="462"/>
      <c r="CMK757" s="462"/>
      <c r="CML757" s="462"/>
      <c r="CMM757" s="462"/>
      <c r="CMN757" s="462"/>
      <c r="CMO757" s="462"/>
      <c r="CMP757" s="462"/>
      <c r="CMQ757" s="462"/>
      <c r="CMR757" s="462"/>
      <c r="CMS757" s="462"/>
      <c r="CMT757" s="462"/>
      <c r="CMU757" s="462"/>
      <c r="CMV757" s="462"/>
      <c r="CMW757" s="462"/>
      <c r="CMX757" s="462"/>
      <c r="CMY757" s="462"/>
      <c r="CMZ757" s="462"/>
      <c r="CNA757" s="462"/>
      <c r="CNB757" s="462"/>
      <c r="CNC757" s="462"/>
      <c r="CND757" s="462"/>
      <c r="CNE757" s="462"/>
      <c r="CNF757" s="462"/>
      <c r="CNG757" s="462"/>
      <c r="CNH757" s="462"/>
      <c r="CNI757" s="462"/>
      <c r="CNJ757" s="462"/>
      <c r="CNK757" s="462"/>
      <c r="CNL757" s="462"/>
      <c r="CNM757" s="462"/>
      <c r="CNN757" s="462"/>
      <c r="CNO757" s="462"/>
      <c r="CNP757" s="462"/>
      <c r="CNQ757" s="462"/>
      <c r="CNR757" s="462"/>
      <c r="CNS757" s="462"/>
      <c r="CNT757" s="462"/>
      <c r="CNU757" s="462"/>
      <c r="CNV757" s="462"/>
      <c r="CNW757" s="462"/>
      <c r="CNX757" s="462"/>
      <c r="CNY757" s="462"/>
      <c r="CNZ757" s="462"/>
      <c r="COA757" s="462"/>
      <c r="COB757" s="462"/>
      <c r="COC757" s="462"/>
      <c r="COD757" s="462"/>
      <c r="COE757" s="462"/>
      <c r="COF757" s="462"/>
      <c r="COG757" s="462"/>
      <c r="COH757" s="462"/>
      <c r="COI757" s="462"/>
      <c r="COJ757" s="462"/>
      <c r="COK757" s="462"/>
      <c r="COL757" s="462"/>
      <c r="COM757" s="462"/>
      <c r="CON757" s="462"/>
      <c r="COO757" s="462"/>
      <c r="COP757" s="462"/>
      <c r="COQ757" s="462"/>
      <c r="COR757" s="462"/>
      <c r="COS757" s="462"/>
      <c r="COT757" s="462"/>
      <c r="COU757" s="462"/>
      <c r="COV757" s="462"/>
      <c r="COW757" s="462"/>
      <c r="COX757" s="462"/>
      <c r="COY757" s="462"/>
      <c r="COZ757" s="462"/>
      <c r="CPA757" s="462"/>
      <c r="CPB757" s="462"/>
      <c r="CPC757" s="462"/>
      <c r="CPD757" s="462"/>
      <c r="CPE757" s="462"/>
      <c r="CPF757" s="462"/>
      <c r="CPG757" s="462"/>
      <c r="CPH757" s="462"/>
      <c r="CPI757" s="462"/>
      <c r="CPJ757" s="462"/>
      <c r="CPK757" s="462"/>
      <c r="CPL757" s="462"/>
      <c r="CPM757" s="462"/>
      <c r="CPN757" s="462"/>
      <c r="CPO757" s="462"/>
      <c r="CPP757" s="462"/>
      <c r="CPQ757" s="462"/>
      <c r="CPR757" s="462"/>
      <c r="CPS757" s="462"/>
      <c r="CPT757" s="462"/>
      <c r="CPU757" s="462"/>
      <c r="CPV757" s="462"/>
      <c r="CPW757" s="462"/>
      <c r="CPX757" s="462"/>
      <c r="CPY757" s="462"/>
      <c r="CPZ757" s="462"/>
      <c r="CQA757" s="462"/>
      <c r="CQB757" s="462"/>
      <c r="CQC757" s="462"/>
      <c r="CQD757" s="462"/>
      <c r="CQE757" s="462"/>
      <c r="CQF757" s="462"/>
      <c r="CQG757" s="462"/>
      <c r="CQH757" s="462"/>
      <c r="CQI757" s="462"/>
      <c r="CQJ757" s="462"/>
      <c r="CQK757" s="462"/>
      <c r="CQL757" s="462"/>
      <c r="CQM757" s="462"/>
      <c r="CQN757" s="462"/>
      <c r="CQO757" s="462"/>
      <c r="CQP757" s="462"/>
      <c r="CQQ757" s="462"/>
      <c r="CQR757" s="462"/>
      <c r="CQS757" s="462"/>
      <c r="CQT757" s="462"/>
      <c r="CQU757" s="462"/>
      <c r="CQV757" s="462"/>
      <c r="CQW757" s="462"/>
      <c r="CQX757" s="462"/>
      <c r="CQY757" s="462"/>
      <c r="CQZ757" s="462"/>
      <c r="CRA757" s="462"/>
      <c r="CRB757" s="462"/>
      <c r="CRC757" s="462"/>
      <c r="CRD757" s="462"/>
      <c r="CRE757" s="462"/>
      <c r="CRF757" s="462"/>
      <c r="CRG757" s="462"/>
      <c r="CRH757" s="462"/>
      <c r="CRI757" s="462"/>
      <c r="CRJ757" s="462"/>
      <c r="CRK757" s="462"/>
      <c r="CRL757" s="462"/>
      <c r="CRM757" s="462"/>
      <c r="CRN757" s="462"/>
      <c r="CRO757" s="462"/>
      <c r="CRP757" s="462"/>
      <c r="CRQ757" s="462"/>
      <c r="CRR757" s="462"/>
      <c r="CRS757" s="462"/>
      <c r="CRT757" s="462"/>
      <c r="CRU757" s="462"/>
      <c r="CRV757" s="462"/>
      <c r="CRW757" s="462"/>
      <c r="CRX757" s="462"/>
      <c r="CRY757" s="462"/>
      <c r="CRZ757" s="462"/>
      <c r="CSA757" s="462"/>
      <c r="CSB757" s="462"/>
      <c r="CSC757" s="462"/>
      <c r="CSD757" s="462"/>
      <c r="CSE757" s="462"/>
      <c r="CSF757" s="462"/>
      <c r="CSG757" s="462"/>
      <c r="CSH757" s="462"/>
      <c r="CSI757" s="462"/>
      <c r="CSJ757" s="462"/>
      <c r="CSK757" s="462"/>
      <c r="CSL757" s="462"/>
      <c r="CSM757" s="462"/>
      <c r="CSN757" s="462"/>
      <c r="CSO757" s="462"/>
      <c r="CSP757" s="462"/>
      <c r="CSQ757" s="462"/>
      <c r="CSR757" s="462"/>
      <c r="CSS757" s="462"/>
      <c r="CST757" s="462"/>
      <c r="CSU757" s="462"/>
      <c r="CSV757" s="462"/>
      <c r="CSW757" s="462"/>
      <c r="CSX757" s="462"/>
      <c r="CSY757" s="462"/>
      <c r="CSZ757" s="462"/>
      <c r="CTA757" s="462"/>
      <c r="CTB757" s="462"/>
      <c r="CTC757" s="462"/>
      <c r="CTD757" s="462"/>
      <c r="CTE757" s="462"/>
      <c r="CTF757" s="462"/>
      <c r="CTG757" s="462"/>
      <c r="CTH757" s="462"/>
      <c r="CTI757" s="462"/>
      <c r="CTJ757" s="462"/>
      <c r="CTK757" s="462"/>
      <c r="CTL757" s="462"/>
      <c r="CTM757" s="462"/>
      <c r="CTN757" s="462"/>
      <c r="CTO757" s="462"/>
      <c r="CTP757" s="462"/>
      <c r="CTQ757" s="462"/>
      <c r="CTR757" s="462"/>
      <c r="CTS757" s="462"/>
      <c r="CTT757" s="462"/>
      <c r="CTU757" s="462"/>
      <c r="CTV757" s="462"/>
      <c r="CTW757" s="462"/>
      <c r="CTX757" s="462"/>
      <c r="CTY757" s="462"/>
      <c r="CTZ757" s="462"/>
      <c r="CUA757" s="462"/>
      <c r="CUB757" s="462"/>
      <c r="CUC757" s="462"/>
      <c r="CUD757" s="462"/>
      <c r="CUE757" s="462"/>
      <c r="CUF757" s="462"/>
      <c r="CUG757" s="462"/>
      <c r="CUH757" s="462"/>
      <c r="CUI757" s="462"/>
      <c r="CUJ757" s="462"/>
      <c r="CUK757" s="462"/>
      <c r="CUL757" s="462"/>
      <c r="CUM757" s="462"/>
      <c r="CUN757" s="462"/>
      <c r="CUO757" s="462"/>
      <c r="CUP757" s="462"/>
      <c r="CUQ757" s="462"/>
      <c r="CUR757" s="462"/>
      <c r="CUS757" s="462"/>
      <c r="CUT757" s="462"/>
      <c r="CUU757" s="462"/>
      <c r="CUV757" s="462"/>
      <c r="CUW757" s="462"/>
      <c r="CUX757" s="462"/>
      <c r="CUY757" s="462"/>
      <c r="CUZ757" s="462"/>
      <c r="CVA757" s="462"/>
      <c r="CVB757" s="462"/>
      <c r="CVC757" s="462"/>
      <c r="CVD757" s="462"/>
      <c r="CVE757" s="462"/>
      <c r="CVF757" s="462"/>
      <c r="CVG757" s="462"/>
      <c r="CVH757" s="462"/>
      <c r="CVI757" s="462"/>
      <c r="CVJ757" s="462"/>
      <c r="CVK757" s="462"/>
      <c r="CVL757" s="462"/>
      <c r="CVM757" s="462"/>
      <c r="CVN757" s="462"/>
      <c r="CVO757" s="462"/>
      <c r="CVP757" s="462"/>
      <c r="CVQ757" s="462"/>
      <c r="CVR757" s="462"/>
      <c r="CVS757" s="462"/>
      <c r="CVT757" s="462"/>
      <c r="CVU757" s="462"/>
      <c r="CVV757" s="462"/>
      <c r="CVW757" s="462"/>
      <c r="CVX757" s="462"/>
      <c r="CVY757" s="462"/>
      <c r="CVZ757" s="462"/>
      <c r="CWA757" s="462"/>
      <c r="CWB757" s="462"/>
      <c r="CWC757" s="462"/>
      <c r="CWD757" s="462"/>
      <c r="CWE757" s="462"/>
      <c r="CWF757" s="462"/>
      <c r="CWG757" s="462"/>
      <c r="CWH757" s="462"/>
      <c r="CWI757" s="462"/>
      <c r="CWJ757" s="462"/>
      <c r="CWK757" s="462"/>
      <c r="CWL757" s="462"/>
      <c r="CWM757" s="462"/>
      <c r="CWN757" s="462"/>
      <c r="CWO757" s="462"/>
      <c r="CWP757" s="462"/>
      <c r="CWQ757" s="462"/>
      <c r="CWR757" s="462"/>
      <c r="CWS757" s="462"/>
      <c r="CWT757" s="462"/>
      <c r="CWU757" s="462"/>
      <c r="CWV757" s="462"/>
      <c r="CWW757" s="462"/>
      <c r="CWX757" s="462"/>
      <c r="CWY757" s="462"/>
      <c r="CWZ757" s="462"/>
      <c r="CXA757" s="462"/>
      <c r="CXB757" s="462"/>
      <c r="CXC757" s="462"/>
      <c r="CXD757" s="462"/>
      <c r="CXE757" s="462"/>
      <c r="CXF757" s="462"/>
      <c r="CXG757" s="462"/>
      <c r="CXH757" s="462"/>
      <c r="CXI757" s="462"/>
      <c r="CXJ757" s="462"/>
      <c r="CXK757" s="462"/>
      <c r="CXL757" s="462"/>
      <c r="CXM757" s="462"/>
      <c r="CXN757" s="462"/>
      <c r="CXO757" s="462"/>
      <c r="CXP757" s="462"/>
      <c r="CXQ757" s="462"/>
      <c r="CXR757" s="462"/>
      <c r="CXS757" s="462"/>
      <c r="CXT757" s="462"/>
      <c r="CXU757" s="462"/>
      <c r="CXV757" s="462"/>
      <c r="CXW757" s="462"/>
      <c r="CXX757" s="462"/>
      <c r="CXY757" s="462"/>
      <c r="CXZ757" s="462"/>
      <c r="CYA757" s="462"/>
      <c r="CYB757" s="462"/>
      <c r="CYC757" s="462"/>
      <c r="CYD757" s="462"/>
      <c r="CYE757" s="462"/>
      <c r="CYF757" s="462"/>
      <c r="CYG757" s="462"/>
      <c r="CYH757" s="462"/>
      <c r="CYI757" s="462"/>
      <c r="CYJ757" s="462"/>
      <c r="CYK757" s="462"/>
      <c r="CYL757" s="462"/>
      <c r="CYM757" s="462"/>
      <c r="CYN757" s="462"/>
      <c r="CYO757" s="462"/>
      <c r="CYP757" s="462"/>
      <c r="CYQ757" s="462"/>
      <c r="CYR757" s="462"/>
      <c r="CYS757" s="462"/>
      <c r="CYT757" s="462"/>
      <c r="CYU757" s="462"/>
      <c r="CYV757" s="462"/>
      <c r="CYW757" s="462"/>
      <c r="CYX757" s="462"/>
      <c r="CYY757" s="462"/>
      <c r="CYZ757" s="462"/>
      <c r="CZA757" s="462"/>
      <c r="CZB757" s="462"/>
      <c r="CZC757" s="462"/>
      <c r="CZD757" s="462"/>
      <c r="CZE757" s="462"/>
      <c r="CZF757" s="462"/>
      <c r="CZG757" s="462"/>
      <c r="CZH757" s="462"/>
      <c r="CZI757" s="462"/>
      <c r="CZJ757" s="462"/>
      <c r="CZK757" s="462"/>
      <c r="CZL757" s="462"/>
      <c r="CZM757" s="462"/>
      <c r="CZN757" s="462"/>
      <c r="CZO757" s="462"/>
      <c r="CZP757" s="462"/>
      <c r="CZQ757" s="462"/>
      <c r="CZR757" s="462"/>
      <c r="CZS757" s="462"/>
      <c r="CZT757" s="462"/>
      <c r="CZU757" s="462"/>
      <c r="CZV757" s="462"/>
      <c r="CZW757" s="462"/>
      <c r="CZX757" s="462"/>
      <c r="CZY757" s="462"/>
      <c r="CZZ757" s="462"/>
      <c r="DAA757" s="462"/>
      <c r="DAB757" s="462"/>
      <c r="DAC757" s="462"/>
      <c r="DAD757" s="462"/>
      <c r="DAE757" s="462"/>
      <c r="DAF757" s="462"/>
      <c r="DAG757" s="462"/>
      <c r="DAH757" s="462"/>
      <c r="DAI757" s="462"/>
      <c r="DAJ757" s="462"/>
      <c r="DAK757" s="462"/>
      <c r="DAL757" s="462"/>
      <c r="DAM757" s="462"/>
      <c r="DAN757" s="462"/>
      <c r="DAO757" s="462"/>
      <c r="DAP757" s="462"/>
      <c r="DAQ757" s="462"/>
      <c r="DAR757" s="462"/>
      <c r="DAS757" s="462"/>
      <c r="DAT757" s="462"/>
      <c r="DAU757" s="462"/>
      <c r="DAV757" s="462"/>
      <c r="DAW757" s="462"/>
      <c r="DAX757" s="462"/>
      <c r="DAY757" s="462"/>
      <c r="DAZ757" s="462"/>
      <c r="DBA757" s="462"/>
      <c r="DBB757" s="462"/>
      <c r="DBC757" s="462"/>
      <c r="DBD757" s="462"/>
      <c r="DBE757" s="462"/>
      <c r="DBF757" s="462"/>
      <c r="DBG757" s="462"/>
      <c r="DBH757" s="462"/>
      <c r="DBI757" s="462"/>
      <c r="DBJ757" s="462"/>
      <c r="DBK757" s="462"/>
      <c r="DBL757" s="462"/>
      <c r="DBM757" s="462"/>
      <c r="DBN757" s="462"/>
      <c r="DBO757" s="462"/>
      <c r="DBP757" s="462"/>
      <c r="DBQ757" s="462"/>
      <c r="DBR757" s="462"/>
      <c r="DBS757" s="462"/>
      <c r="DBT757" s="462"/>
      <c r="DBU757" s="462"/>
      <c r="DBV757" s="462"/>
      <c r="DBW757" s="462"/>
      <c r="DBX757" s="462"/>
      <c r="DBY757" s="462"/>
      <c r="DBZ757" s="462"/>
      <c r="DCA757" s="462"/>
      <c r="DCB757" s="462"/>
      <c r="DCC757" s="462"/>
      <c r="DCD757" s="462"/>
      <c r="DCE757" s="462"/>
      <c r="DCF757" s="462"/>
      <c r="DCG757" s="462"/>
      <c r="DCH757" s="462"/>
      <c r="DCI757" s="462"/>
      <c r="DCJ757" s="462"/>
      <c r="DCK757" s="462"/>
      <c r="DCL757" s="462"/>
      <c r="DCM757" s="462"/>
      <c r="DCN757" s="462"/>
      <c r="DCO757" s="462"/>
      <c r="DCP757" s="462"/>
      <c r="DCQ757" s="462"/>
      <c r="DCR757" s="462"/>
      <c r="DCS757" s="462"/>
      <c r="DCT757" s="462"/>
      <c r="DCU757" s="462"/>
      <c r="DCV757" s="462"/>
      <c r="DCW757" s="462"/>
      <c r="DCX757" s="462"/>
      <c r="DCY757" s="462"/>
      <c r="DCZ757" s="462"/>
      <c r="DDA757" s="462"/>
      <c r="DDB757" s="462"/>
      <c r="DDC757" s="462"/>
      <c r="DDD757" s="462"/>
      <c r="DDE757" s="462"/>
      <c r="DDF757" s="462"/>
      <c r="DDG757" s="462"/>
      <c r="DDH757" s="462"/>
      <c r="DDI757" s="462"/>
      <c r="DDJ757" s="462"/>
      <c r="DDK757" s="462"/>
      <c r="DDL757" s="462"/>
      <c r="DDM757" s="462"/>
      <c r="DDN757" s="462"/>
      <c r="DDO757" s="462"/>
      <c r="DDP757" s="462"/>
      <c r="DDQ757" s="462"/>
      <c r="DDR757" s="462"/>
      <c r="DDS757" s="462"/>
      <c r="DDT757" s="462"/>
      <c r="DDU757" s="462"/>
      <c r="DDV757" s="462"/>
      <c r="DDW757" s="462"/>
      <c r="DDX757" s="462"/>
      <c r="DDY757" s="462"/>
      <c r="DDZ757" s="462"/>
      <c r="DEA757" s="462"/>
      <c r="DEB757" s="462"/>
      <c r="DEC757" s="462"/>
      <c r="DED757" s="462"/>
      <c r="DEE757" s="462"/>
      <c r="DEF757" s="462"/>
      <c r="DEG757" s="462"/>
      <c r="DEH757" s="462"/>
      <c r="DEI757" s="462"/>
      <c r="DEJ757" s="462"/>
      <c r="DEK757" s="462"/>
      <c r="DEL757" s="462"/>
      <c r="DEM757" s="462"/>
      <c r="DEN757" s="462"/>
      <c r="DEO757" s="462"/>
      <c r="DEP757" s="462"/>
      <c r="DEQ757" s="462"/>
      <c r="DER757" s="462"/>
      <c r="DES757" s="462"/>
      <c r="DET757" s="462"/>
      <c r="DEU757" s="462"/>
      <c r="DEV757" s="462"/>
      <c r="DEW757" s="462"/>
      <c r="DEX757" s="462"/>
      <c r="DEY757" s="462"/>
      <c r="DEZ757" s="462"/>
      <c r="DFA757" s="462"/>
      <c r="DFB757" s="462"/>
      <c r="DFC757" s="462"/>
      <c r="DFD757" s="462"/>
      <c r="DFE757" s="462"/>
      <c r="DFF757" s="462"/>
      <c r="DFG757" s="462"/>
      <c r="DFH757" s="462"/>
      <c r="DFI757" s="462"/>
      <c r="DFJ757" s="462"/>
      <c r="DFK757" s="462"/>
      <c r="DFL757" s="462"/>
      <c r="DFM757" s="462"/>
      <c r="DFN757" s="462"/>
      <c r="DFO757" s="462"/>
      <c r="DFP757" s="462"/>
      <c r="DFQ757" s="462"/>
      <c r="DFR757" s="462"/>
      <c r="DFS757" s="462"/>
      <c r="DFT757" s="462"/>
      <c r="DFU757" s="462"/>
      <c r="DFV757" s="462"/>
      <c r="DFW757" s="462"/>
      <c r="DFX757" s="462"/>
      <c r="DFY757" s="462"/>
      <c r="DFZ757" s="462"/>
      <c r="DGA757" s="462"/>
      <c r="DGB757" s="462"/>
      <c r="DGC757" s="462"/>
      <c r="DGD757" s="462"/>
      <c r="DGE757" s="462"/>
      <c r="DGF757" s="462"/>
      <c r="DGG757" s="462"/>
      <c r="DGH757" s="462"/>
      <c r="DGI757" s="462"/>
      <c r="DGJ757" s="462"/>
      <c r="DGK757" s="462"/>
      <c r="DGL757" s="462"/>
      <c r="DGM757" s="462"/>
      <c r="DGN757" s="462"/>
      <c r="DGO757" s="462"/>
      <c r="DGP757" s="462"/>
      <c r="DGQ757" s="462"/>
      <c r="DGR757" s="462"/>
      <c r="DGS757" s="462"/>
      <c r="DGT757" s="462"/>
      <c r="DGU757" s="462"/>
      <c r="DGV757" s="462"/>
      <c r="DGW757" s="462"/>
      <c r="DGX757" s="462"/>
      <c r="DGY757" s="462"/>
      <c r="DGZ757" s="462"/>
      <c r="DHA757" s="462"/>
      <c r="DHB757" s="462"/>
      <c r="DHC757" s="462"/>
      <c r="DHD757" s="462"/>
      <c r="DHE757" s="462"/>
      <c r="DHF757" s="462"/>
      <c r="DHG757" s="462"/>
      <c r="DHH757" s="462"/>
      <c r="DHI757" s="462"/>
      <c r="DHJ757" s="462"/>
      <c r="DHK757" s="462"/>
      <c r="DHL757" s="462"/>
      <c r="DHM757" s="462"/>
      <c r="DHN757" s="462"/>
      <c r="DHO757" s="462"/>
      <c r="DHP757" s="462"/>
      <c r="DHQ757" s="462"/>
      <c r="DHR757" s="462"/>
      <c r="DHS757" s="462"/>
      <c r="DHT757" s="462"/>
      <c r="DHU757" s="462"/>
      <c r="DHV757" s="462"/>
      <c r="DHW757" s="462"/>
      <c r="DHX757" s="462"/>
      <c r="DHY757" s="462"/>
      <c r="DHZ757" s="462"/>
      <c r="DIA757" s="462"/>
      <c r="DIB757" s="462"/>
      <c r="DIC757" s="462"/>
      <c r="DID757" s="462"/>
      <c r="DIE757" s="462"/>
      <c r="DIF757" s="462"/>
      <c r="DIG757" s="462"/>
      <c r="DIH757" s="462"/>
      <c r="DII757" s="462"/>
      <c r="DIJ757" s="462"/>
      <c r="DIK757" s="462"/>
      <c r="DIL757" s="462"/>
      <c r="DIM757" s="462"/>
      <c r="DIN757" s="462"/>
      <c r="DIO757" s="462"/>
      <c r="DIP757" s="462"/>
      <c r="DIQ757" s="462"/>
      <c r="DIR757" s="462"/>
      <c r="DIS757" s="462"/>
      <c r="DIT757" s="462"/>
      <c r="DIU757" s="462"/>
      <c r="DIV757" s="462"/>
      <c r="DIW757" s="462"/>
      <c r="DIX757" s="462"/>
      <c r="DIY757" s="462"/>
      <c r="DIZ757" s="462"/>
      <c r="DJA757" s="462"/>
      <c r="DJB757" s="462"/>
      <c r="DJC757" s="462"/>
      <c r="DJD757" s="462"/>
      <c r="DJE757" s="462"/>
      <c r="DJF757" s="462"/>
      <c r="DJG757" s="462"/>
      <c r="DJH757" s="462"/>
      <c r="DJI757" s="462"/>
      <c r="DJJ757" s="462"/>
      <c r="DJK757" s="462"/>
      <c r="DJL757" s="462"/>
      <c r="DJM757" s="462"/>
      <c r="DJN757" s="462"/>
      <c r="DJO757" s="462"/>
      <c r="DJP757" s="462"/>
      <c r="DJQ757" s="462"/>
      <c r="DJR757" s="462"/>
      <c r="DJS757" s="462"/>
      <c r="DJT757" s="462"/>
      <c r="DJU757" s="462"/>
      <c r="DJV757" s="462"/>
      <c r="DJW757" s="462"/>
      <c r="DJX757" s="462"/>
      <c r="DJY757" s="462"/>
      <c r="DJZ757" s="462"/>
      <c r="DKA757" s="462"/>
      <c r="DKB757" s="462"/>
      <c r="DKC757" s="462"/>
      <c r="DKD757" s="462"/>
      <c r="DKE757" s="462"/>
      <c r="DKF757" s="462"/>
      <c r="DKG757" s="462"/>
      <c r="DKH757" s="462"/>
      <c r="DKI757" s="462"/>
      <c r="DKJ757" s="462"/>
      <c r="DKK757" s="462"/>
      <c r="DKL757" s="462"/>
      <c r="DKM757" s="462"/>
      <c r="DKN757" s="462"/>
      <c r="DKO757" s="462"/>
      <c r="DKP757" s="462"/>
      <c r="DKQ757" s="462"/>
      <c r="DKR757" s="462"/>
      <c r="DKS757" s="462"/>
      <c r="DKT757" s="462"/>
      <c r="DKU757" s="462"/>
      <c r="DKV757" s="462"/>
      <c r="DKW757" s="462"/>
      <c r="DKX757" s="462"/>
      <c r="DKY757" s="462"/>
      <c r="DKZ757" s="462"/>
      <c r="DLA757" s="462"/>
      <c r="DLB757" s="462"/>
      <c r="DLC757" s="462"/>
      <c r="DLD757" s="462"/>
      <c r="DLE757" s="462"/>
      <c r="DLF757" s="462"/>
      <c r="DLG757" s="462"/>
      <c r="DLH757" s="462"/>
      <c r="DLI757" s="462"/>
      <c r="DLJ757" s="462"/>
      <c r="DLK757" s="462"/>
      <c r="DLL757" s="462"/>
      <c r="DLM757" s="462"/>
      <c r="DLN757" s="462"/>
      <c r="DLO757" s="462"/>
      <c r="DLP757" s="462"/>
      <c r="DLQ757" s="462"/>
      <c r="DLR757" s="462"/>
      <c r="DLS757" s="462"/>
      <c r="DLT757" s="462"/>
      <c r="DLU757" s="462"/>
      <c r="DLV757" s="462"/>
      <c r="DLW757" s="462"/>
      <c r="DLX757" s="462"/>
      <c r="DLY757" s="462"/>
      <c r="DLZ757" s="462"/>
      <c r="DMA757" s="462"/>
      <c r="DMB757" s="462"/>
      <c r="DMC757" s="462"/>
      <c r="DMD757" s="462"/>
      <c r="DME757" s="462"/>
      <c r="DMF757" s="462"/>
      <c r="DMG757" s="462"/>
      <c r="DMH757" s="462"/>
      <c r="DMI757" s="462"/>
      <c r="DMJ757" s="462"/>
      <c r="DMK757" s="462"/>
      <c r="DML757" s="462"/>
      <c r="DMM757" s="462"/>
      <c r="DMN757" s="462"/>
      <c r="DMO757" s="462"/>
      <c r="DMP757" s="462"/>
      <c r="DMQ757" s="462"/>
      <c r="DMR757" s="462"/>
      <c r="DMS757" s="462"/>
      <c r="DMT757" s="462"/>
      <c r="DMU757" s="462"/>
      <c r="DMV757" s="462"/>
      <c r="DMW757" s="462"/>
      <c r="DMX757" s="462"/>
      <c r="DMY757" s="462"/>
      <c r="DMZ757" s="462"/>
      <c r="DNA757" s="462"/>
      <c r="DNB757" s="462"/>
      <c r="DNC757" s="462"/>
      <c r="DND757" s="462"/>
      <c r="DNE757" s="462"/>
      <c r="DNF757" s="462"/>
      <c r="DNG757" s="462"/>
      <c r="DNH757" s="462"/>
      <c r="DNI757" s="462"/>
      <c r="DNJ757" s="462"/>
      <c r="DNK757" s="462"/>
      <c r="DNL757" s="462"/>
      <c r="DNM757" s="462"/>
      <c r="DNN757" s="462"/>
      <c r="DNO757" s="462"/>
      <c r="DNP757" s="462"/>
      <c r="DNQ757" s="462"/>
      <c r="DNR757" s="462"/>
      <c r="DNS757" s="462"/>
      <c r="DNT757" s="462"/>
      <c r="DNU757" s="462"/>
      <c r="DNV757" s="462"/>
      <c r="DNW757" s="462"/>
      <c r="DNX757" s="462"/>
      <c r="DNY757" s="462"/>
      <c r="DNZ757" s="462"/>
      <c r="DOA757" s="462"/>
      <c r="DOB757" s="462"/>
      <c r="DOC757" s="462"/>
      <c r="DOD757" s="462"/>
      <c r="DOE757" s="462"/>
      <c r="DOF757" s="462"/>
      <c r="DOG757" s="462"/>
      <c r="DOH757" s="462"/>
      <c r="DOI757" s="462"/>
      <c r="DOJ757" s="462"/>
      <c r="DOK757" s="462"/>
      <c r="DOL757" s="462"/>
      <c r="DOM757" s="462"/>
      <c r="DON757" s="462"/>
      <c r="DOO757" s="462"/>
      <c r="DOP757" s="462"/>
      <c r="DOQ757" s="462"/>
      <c r="DOR757" s="462"/>
      <c r="DOS757" s="462"/>
      <c r="DOT757" s="462"/>
      <c r="DOU757" s="462"/>
      <c r="DOV757" s="462"/>
      <c r="DOW757" s="462"/>
      <c r="DOX757" s="462"/>
      <c r="DOY757" s="462"/>
      <c r="DOZ757" s="462"/>
      <c r="DPA757" s="462"/>
      <c r="DPB757" s="462"/>
      <c r="DPC757" s="462"/>
      <c r="DPD757" s="462"/>
      <c r="DPE757" s="462"/>
      <c r="DPF757" s="462"/>
      <c r="DPG757" s="462"/>
      <c r="DPH757" s="462"/>
      <c r="DPI757" s="462"/>
      <c r="DPJ757" s="462"/>
      <c r="DPK757" s="462"/>
      <c r="DPL757" s="462"/>
      <c r="DPM757" s="462"/>
      <c r="DPN757" s="462"/>
      <c r="DPO757" s="462"/>
      <c r="DPP757" s="462"/>
      <c r="DPQ757" s="462"/>
      <c r="DPR757" s="462"/>
      <c r="DPS757" s="462"/>
      <c r="DPT757" s="462"/>
      <c r="DPU757" s="462"/>
      <c r="DPV757" s="462"/>
      <c r="DPW757" s="462"/>
      <c r="DPX757" s="462"/>
      <c r="DPY757" s="462"/>
      <c r="DPZ757" s="462"/>
      <c r="DQA757" s="462"/>
      <c r="DQB757" s="462"/>
      <c r="DQC757" s="462"/>
      <c r="DQD757" s="462"/>
      <c r="DQE757" s="462"/>
      <c r="DQF757" s="462"/>
      <c r="DQG757" s="462"/>
      <c r="DQH757" s="462"/>
      <c r="DQI757" s="462"/>
      <c r="DQJ757" s="462"/>
      <c r="DQK757" s="462"/>
      <c r="DQL757" s="462"/>
      <c r="DQM757" s="462"/>
      <c r="DQN757" s="462"/>
      <c r="DQO757" s="462"/>
      <c r="DQP757" s="462"/>
      <c r="DQQ757" s="462"/>
      <c r="DQR757" s="462"/>
      <c r="DQS757" s="462"/>
      <c r="DQT757" s="462"/>
      <c r="DQU757" s="462"/>
      <c r="DQV757" s="462"/>
      <c r="DQW757" s="462"/>
      <c r="DQX757" s="462"/>
      <c r="DQY757" s="462"/>
      <c r="DQZ757" s="462"/>
      <c r="DRA757" s="462"/>
      <c r="DRB757" s="462"/>
      <c r="DRC757" s="462"/>
      <c r="DRD757" s="462"/>
      <c r="DRE757" s="462"/>
      <c r="DRF757" s="462"/>
      <c r="DRG757" s="462"/>
      <c r="DRH757" s="462"/>
      <c r="DRI757" s="462"/>
      <c r="DRJ757" s="462"/>
      <c r="DRK757" s="462"/>
      <c r="DRL757" s="462"/>
      <c r="DRM757" s="462"/>
      <c r="DRN757" s="462"/>
      <c r="DRO757" s="462"/>
      <c r="DRP757" s="462"/>
      <c r="DRQ757" s="462"/>
      <c r="DRR757" s="462"/>
      <c r="DRS757" s="462"/>
      <c r="DRT757" s="462"/>
      <c r="DRU757" s="462"/>
      <c r="DRV757" s="462"/>
      <c r="DRW757" s="462"/>
      <c r="DRX757" s="462"/>
      <c r="DRY757" s="462"/>
      <c r="DRZ757" s="462"/>
      <c r="DSA757" s="462"/>
      <c r="DSB757" s="462"/>
      <c r="DSC757" s="462"/>
      <c r="DSD757" s="462"/>
      <c r="DSE757" s="462"/>
      <c r="DSF757" s="462"/>
      <c r="DSG757" s="462"/>
      <c r="DSH757" s="462"/>
      <c r="DSI757" s="462"/>
      <c r="DSJ757" s="462"/>
      <c r="DSK757" s="462"/>
      <c r="DSL757" s="462"/>
      <c r="DSM757" s="462"/>
      <c r="DSN757" s="462"/>
      <c r="DSO757" s="462"/>
      <c r="DSP757" s="462"/>
      <c r="DSQ757" s="462"/>
      <c r="DSR757" s="462"/>
      <c r="DSS757" s="462"/>
      <c r="DST757" s="462"/>
      <c r="DSU757" s="462"/>
      <c r="DSV757" s="462"/>
      <c r="DSW757" s="462"/>
      <c r="DSX757" s="462"/>
      <c r="DSY757" s="462"/>
      <c r="DSZ757" s="462"/>
      <c r="DTA757" s="462"/>
      <c r="DTB757" s="462"/>
      <c r="DTC757" s="462"/>
      <c r="DTD757" s="462"/>
      <c r="DTE757" s="462"/>
      <c r="DTF757" s="462"/>
      <c r="DTG757" s="462"/>
      <c r="DTH757" s="462"/>
      <c r="DTI757" s="462"/>
      <c r="DTJ757" s="462"/>
      <c r="DTK757" s="462"/>
      <c r="DTL757" s="462"/>
      <c r="DTM757" s="462"/>
      <c r="DTN757" s="462"/>
      <c r="DTO757" s="462"/>
      <c r="DTP757" s="462"/>
      <c r="DTQ757" s="462"/>
      <c r="DTR757" s="462"/>
      <c r="DTS757" s="462"/>
      <c r="DTT757" s="462"/>
      <c r="DTU757" s="462"/>
      <c r="DTV757" s="462"/>
      <c r="DTW757" s="462"/>
      <c r="DTX757" s="462"/>
      <c r="DTY757" s="462"/>
      <c r="DTZ757" s="462"/>
      <c r="DUA757" s="462"/>
      <c r="DUB757" s="462"/>
      <c r="DUC757" s="462"/>
      <c r="DUD757" s="462"/>
      <c r="DUE757" s="462"/>
      <c r="DUF757" s="462"/>
      <c r="DUG757" s="462"/>
      <c r="DUH757" s="462"/>
      <c r="DUI757" s="462"/>
      <c r="DUJ757" s="462"/>
      <c r="DUK757" s="462"/>
      <c r="DUL757" s="462"/>
      <c r="DUM757" s="462"/>
      <c r="DUN757" s="462"/>
      <c r="DUO757" s="462"/>
      <c r="DUP757" s="462"/>
      <c r="DUQ757" s="462"/>
      <c r="DUR757" s="462"/>
      <c r="DUS757" s="462"/>
      <c r="DUT757" s="462"/>
      <c r="DUU757" s="462"/>
      <c r="DUV757" s="462"/>
      <c r="DUW757" s="462"/>
      <c r="DUX757" s="462"/>
      <c r="DUY757" s="462"/>
      <c r="DUZ757" s="462"/>
      <c r="DVA757" s="462"/>
      <c r="DVB757" s="462"/>
      <c r="DVC757" s="462"/>
      <c r="DVD757" s="462"/>
      <c r="DVE757" s="462"/>
      <c r="DVF757" s="462"/>
      <c r="DVG757" s="462"/>
      <c r="DVH757" s="462"/>
      <c r="DVI757" s="462"/>
      <c r="DVJ757" s="462"/>
      <c r="DVK757" s="462"/>
      <c r="DVL757" s="462"/>
      <c r="DVM757" s="462"/>
      <c r="DVN757" s="462"/>
      <c r="DVO757" s="462"/>
      <c r="DVP757" s="462"/>
      <c r="DVQ757" s="462"/>
      <c r="DVR757" s="462"/>
      <c r="DVS757" s="462"/>
      <c r="DVT757" s="462"/>
      <c r="DVU757" s="462"/>
      <c r="DVV757" s="462"/>
      <c r="DVW757" s="462"/>
      <c r="DVX757" s="462"/>
      <c r="DVY757" s="462"/>
      <c r="DVZ757" s="462"/>
      <c r="DWA757" s="462"/>
      <c r="DWB757" s="462"/>
      <c r="DWC757" s="462"/>
      <c r="DWD757" s="462"/>
      <c r="DWE757" s="462"/>
      <c r="DWF757" s="462"/>
      <c r="DWG757" s="462"/>
      <c r="DWH757" s="462"/>
      <c r="DWI757" s="462"/>
      <c r="DWJ757" s="462"/>
      <c r="DWK757" s="462"/>
      <c r="DWL757" s="462"/>
      <c r="DWM757" s="462"/>
      <c r="DWN757" s="462"/>
      <c r="DWO757" s="462"/>
      <c r="DWP757" s="462"/>
      <c r="DWQ757" s="462"/>
      <c r="DWR757" s="462"/>
      <c r="DWS757" s="462"/>
      <c r="DWT757" s="462"/>
      <c r="DWU757" s="462"/>
      <c r="DWV757" s="462"/>
      <c r="DWW757" s="462"/>
      <c r="DWX757" s="462"/>
      <c r="DWY757" s="462"/>
      <c r="DWZ757" s="462"/>
      <c r="DXA757" s="462"/>
      <c r="DXB757" s="462"/>
      <c r="DXC757" s="462"/>
      <c r="DXD757" s="462"/>
      <c r="DXE757" s="462"/>
      <c r="DXF757" s="462"/>
      <c r="DXG757" s="462"/>
      <c r="DXH757" s="462"/>
      <c r="DXI757" s="462"/>
      <c r="DXJ757" s="462"/>
      <c r="DXK757" s="462"/>
      <c r="DXL757" s="462"/>
      <c r="DXM757" s="462"/>
      <c r="DXN757" s="462"/>
      <c r="DXO757" s="462"/>
      <c r="DXP757" s="462"/>
      <c r="DXQ757" s="462"/>
      <c r="DXR757" s="462"/>
      <c r="DXS757" s="462"/>
      <c r="DXT757" s="462"/>
      <c r="DXU757" s="462"/>
      <c r="DXV757" s="462"/>
      <c r="DXW757" s="462"/>
      <c r="DXX757" s="462"/>
      <c r="DXY757" s="462"/>
      <c r="DXZ757" s="462"/>
      <c r="DYA757" s="462"/>
      <c r="DYB757" s="462"/>
      <c r="DYC757" s="462"/>
      <c r="DYD757" s="462"/>
      <c r="DYE757" s="462"/>
      <c r="DYF757" s="462"/>
      <c r="DYG757" s="462"/>
      <c r="DYH757" s="462"/>
      <c r="DYI757" s="462"/>
      <c r="DYJ757" s="462"/>
      <c r="DYK757" s="462"/>
      <c r="DYL757" s="462"/>
      <c r="DYM757" s="462"/>
      <c r="DYN757" s="462"/>
      <c r="DYO757" s="462"/>
      <c r="DYP757" s="462"/>
      <c r="DYQ757" s="462"/>
      <c r="DYR757" s="462"/>
      <c r="DYS757" s="462"/>
      <c r="DYT757" s="462"/>
      <c r="DYU757" s="462"/>
      <c r="DYV757" s="462"/>
      <c r="DYW757" s="462"/>
      <c r="DYX757" s="462"/>
      <c r="DYY757" s="462"/>
      <c r="DYZ757" s="462"/>
      <c r="DZA757" s="462"/>
      <c r="DZB757" s="462"/>
      <c r="DZC757" s="462"/>
      <c r="DZD757" s="462"/>
      <c r="DZE757" s="462"/>
      <c r="DZF757" s="462"/>
      <c r="DZG757" s="462"/>
      <c r="DZH757" s="462"/>
      <c r="DZI757" s="462"/>
      <c r="DZJ757" s="462"/>
      <c r="DZK757" s="462"/>
      <c r="DZL757" s="462"/>
      <c r="DZM757" s="462"/>
      <c r="DZN757" s="462"/>
      <c r="DZO757" s="462"/>
      <c r="DZP757" s="462"/>
      <c r="DZQ757" s="462"/>
      <c r="DZR757" s="462"/>
      <c r="DZS757" s="462"/>
      <c r="DZT757" s="462"/>
      <c r="DZU757" s="462"/>
      <c r="DZV757" s="462"/>
      <c r="DZW757" s="462"/>
      <c r="DZX757" s="462"/>
      <c r="DZY757" s="462"/>
      <c r="DZZ757" s="462"/>
      <c r="EAA757" s="462"/>
      <c r="EAB757" s="462"/>
      <c r="EAC757" s="462"/>
      <c r="EAD757" s="462"/>
      <c r="EAE757" s="462"/>
      <c r="EAF757" s="462"/>
      <c r="EAG757" s="462"/>
      <c r="EAH757" s="462"/>
      <c r="EAI757" s="462"/>
      <c r="EAJ757" s="462"/>
      <c r="EAK757" s="462"/>
      <c r="EAL757" s="462"/>
      <c r="EAM757" s="462"/>
      <c r="EAN757" s="462"/>
      <c r="EAO757" s="462"/>
      <c r="EAP757" s="462"/>
      <c r="EAQ757" s="462"/>
      <c r="EAR757" s="462"/>
      <c r="EAS757" s="462"/>
      <c r="EAT757" s="462"/>
      <c r="EAU757" s="462"/>
      <c r="EAV757" s="462"/>
      <c r="EAW757" s="462"/>
      <c r="EAX757" s="462"/>
      <c r="EAY757" s="462"/>
      <c r="EAZ757" s="462"/>
      <c r="EBA757" s="462"/>
      <c r="EBB757" s="462"/>
      <c r="EBC757" s="462"/>
      <c r="EBD757" s="462"/>
      <c r="EBE757" s="462"/>
      <c r="EBF757" s="462"/>
      <c r="EBG757" s="462"/>
      <c r="EBH757" s="462"/>
      <c r="EBI757" s="462"/>
      <c r="EBJ757" s="462"/>
      <c r="EBK757" s="462"/>
      <c r="EBL757" s="462"/>
      <c r="EBM757" s="462"/>
      <c r="EBN757" s="462"/>
      <c r="EBO757" s="462"/>
      <c r="EBP757" s="462"/>
      <c r="EBQ757" s="462"/>
      <c r="EBR757" s="462"/>
      <c r="EBS757" s="462"/>
      <c r="EBT757" s="462"/>
      <c r="EBU757" s="462"/>
      <c r="EBV757" s="462"/>
      <c r="EBW757" s="462"/>
      <c r="EBX757" s="462"/>
      <c r="EBY757" s="462"/>
      <c r="EBZ757" s="462"/>
      <c r="ECA757" s="462"/>
      <c r="ECB757" s="462"/>
      <c r="ECC757" s="462"/>
      <c r="ECD757" s="462"/>
      <c r="ECE757" s="462"/>
      <c r="ECF757" s="462"/>
      <c r="ECG757" s="462"/>
      <c r="ECH757" s="462"/>
      <c r="ECI757" s="462"/>
      <c r="ECJ757" s="462"/>
      <c r="ECK757" s="462"/>
      <c r="ECL757" s="462"/>
      <c r="ECM757" s="462"/>
      <c r="ECN757" s="462"/>
      <c r="ECO757" s="462"/>
      <c r="ECP757" s="462"/>
      <c r="ECQ757" s="462"/>
      <c r="ECR757" s="462"/>
      <c r="ECS757" s="462"/>
      <c r="ECT757" s="462"/>
      <c r="ECU757" s="462"/>
      <c r="ECV757" s="462"/>
      <c r="ECW757" s="462"/>
      <c r="ECX757" s="462"/>
      <c r="ECY757" s="462"/>
      <c r="ECZ757" s="462"/>
      <c r="EDA757" s="462"/>
      <c r="EDB757" s="462"/>
      <c r="EDC757" s="462"/>
      <c r="EDD757" s="462"/>
      <c r="EDE757" s="462"/>
      <c r="EDF757" s="462"/>
      <c r="EDG757" s="462"/>
      <c r="EDH757" s="462"/>
      <c r="EDI757" s="462"/>
      <c r="EDJ757" s="462"/>
      <c r="EDK757" s="462"/>
      <c r="EDL757" s="462"/>
      <c r="EDM757" s="462"/>
      <c r="EDN757" s="462"/>
      <c r="EDO757" s="462"/>
      <c r="EDP757" s="462"/>
      <c r="EDQ757" s="462"/>
      <c r="EDR757" s="462"/>
      <c r="EDS757" s="462"/>
      <c r="EDT757" s="462"/>
      <c r="EDU757" s="462"/>
      <c r="EDV757" s="462"/>
      <c r="EDW757" s="462"/>
      <c r="EDX757" s="462"/>
      <c r="EDY757" s="462"/>
      <c r="EDZ757" s="462"/>
      <c r="EEA757" s="462"/>
      <c r="EEB757" s="462"/>
      <c r="EEC757" s="462"/>
      <c r="EED757" s="462"/>
      <c r="EEE757" s="462"/>
      <c r="EEF757" s="462"/>
      <c r="EEG757" s="462"/>
      <c r="EEH757" s="462"/>
      <c r="EEI757" s="462"/>
      <c r="EEJ757" s="462"/>
      <c r="EEK757" s="462"/>
      <c r="EEL757" s="462"/>
      <c r="EEM757" s="462"/>
      <c r="EEN757" s="462"/>
      <c r="EEO757" s="462"/>
      <c r="EEP757" s="462"/>
      <c r="EEQ757" s="462"/>
      <c r="EER757" s="462"/>
      <c r="EES757" s="462"/>
      <c r="EET757" s="462"/>
      <c r="EEU757" s="462"/>
      <c r="EEV757" s="462"/>
      <c r="EEW757" s="462"/>
      <c r="EEX757" s="462"/>
      <c r="EEY757" s="462"/>
      <c r="EEZ757" s="462"/>
      <c r="EFA757" s="462"/>
      <c r="EFB757" s="462"/>
      <c r="EFC757" s="462"/>
      <c r="EFD757" s="462"/>
      <c r="EFE757" s="462"/>
      <c r="EFF757" s="462"/>
      <c r="EFG757" s="462"/>
      <c r="EFH757" s="462"/>
      <c r="EFI757" s="462"/>
      <c r="EFJ757" s="462"/>
      <c r="EFK757" s="462"/>
      <c r="EFL757" s="462"/>
      <c r="EFM757" s="462"/>
      <c r="EFN757" s="462"/>
      <c r="EFO757" s="462"/>
      <c r="EFP757" s="462"/>
      <c r="EFQ757" s="462"/>
      <c r="EFR757" s="462"/>
      <c r="EFS757" s="462"/>
      <c r="EFT757" s="462"/>
      <c r="EFU757" s="462"/>
      <c r="EFV757" s="462"/>
      <c r="EFW757" s="462"/>
      <c r="EFX757" s="462"/>
      <c r="EFY757" s="462"/>
      <c r="EFZ757" s="462"/>
      <c r="EGA757" s="462"/>
      <c r="EGB757" s="462"/>
      <c r="EGC757" s="462"/>
      <c r="EGD757" s="462"/>
      <c r="EGE757" s="462"/>
      <c r="EGF757" s="462"/>
      <c r="EGG757" s="462"/>
      <c r="EGH757" s="462"/>
      <c r="EGI757" s="462"/>
      <c r="EGJ757" s="462"/>
      <c r="EGK757" s="462"/>
      <c r="EGL757" s="462"/>
      <c r="EGM757" s="462"/>
      <c r="EGN757" s="462"/>
      <c r="EGO757" s="462"/>
      <c r="EGP757" s="462"/>
      <c r="EGQ757" s="462"/>
      <c r="EGR757" s="462"/>
      <c r="EGS757" s="462"/>
      <c r="EGT757" s="462"/>
      <c r="EGU757" s="462"/>
      <c r="EGV757" s="462"/>
      <c r="EGW757" s="462"/>
      <c r="EGX757" s="462"/>
      <c r="EGY757" s="462"/>
      <c r="EGZ757" s="462"/>
      <c r="EHA757" s="462"/>
      <c r="EHB757" s="462"/>
      <c r="EHC757" s="462"/>
      <c r="EHD757" s="462"/>
      <c r="EHE757" s="462"/>
      <c r="EHF757" s="462"/>
      <c r="EHG757" s="462"/>
      <c r="EHH757" s="462"/>
      <c r="EHI757" s="462"/>
      <c r="EHJ757" s="462"/>
      <c r="EHK757" s="462"/>
      <c r="EHL757" s="462"/>
      <c r="EHM757" s="462"/>
      <c r="EHN757" s="462"/>
      <c r="EHO757" s="462"/>
      <c r="EHP757" s="462"/>
      <c r="EHQ757" s="462"/>
      <c r="EHR757" s="462"/>
      <c r="EHS757" s="462"/>
      <c r="EHT757" s="462"/>
      <c r="EHU757" s="462"/>
      <c r="EHV757" s="462"/>
      <c r="EHW757" s="462"/>
      <c r="EHX757" s="462"/>
      <c r="EHY757" s="462"/>
      <c r="EHZ757" s="462"/>
      <c r="EIA757" s="462"/>
      <c r="EIB757" s="462"/>
      <c r="EIC757" s="462"/>
      <c r="EID757" s="462"/>
      <c r="EIE757" s="462"/>
      <c r="EIF757" s="462"/>
      <c r="EIG757" s="462"/>
      <c r="EIH757" s="462"/>
      <c r="EII757" s="462"/>
      <c r="EIJ757" s="462"/>
      <c r="EIK757" s="462"/>
      <c r="EIL757" s="462"/>
      <c r="EIM757" s="462"/>
      <c r="EIN757" s="462"/>
      <c r="EIO757" s="462"/>
      <c r="EIP757" s="462"/>
      <c r="EIQ757" s="462"/>
      <c r="EIR757" s="462"/>
      <c r="EIS757" s="462"/>
      <c r="EIT757" s="462"/>
      <c r="EIU757" s="462"/>
      <c r="EIV757" s="462"/>
      <c r="EIW757" s="462"/>
      <c r="EIX757" s="462"/>
      <c r="EIY757" s="462"/>
      <c r="EIZ757" s="462"/>
      <c r="EJA757" s="462"/>
      <c r="EJB757" s="462"/>
      <c r="EJC757" s="462"/>
      <c r="EJD757" s="462"/>
      <c r="EJE757" s="462"/>
      <c r="EJF757" s="462"/>
      <c r="EJG757" s="462"/>
      <c r="EJH757" s="462"/>
      <c r="EJI757" s="462"/>
      <c r="EJJ757" s="462"/>
      <c r="EJK757" s="462"/>
      <c r="EJL757" s="462"/>
      <c r="EJM757" s="462"/>
      <c r="EJN757" s="462"/>
      <c r="EJO757" s="462"/>
      <c r="EJP757" s="462"/>
      <c r="EJQ757" s="462"/>
      <c r="EJR757" s="462"/>
      <c r="EJS757" s="462"/>
      <c r="EJT757" s="462"/>
      <c r="EJU757" s="462"/>
      <c r="EJV757" s="462"/>
      <c r="EJW757" s="462"/>
      <c r="EJX757" s="462"/>
      <c r="EJY757" s="462"/>
      <c r="EJZ757" s="462"/>
      <c r="EKA757" s="462"/>
      <c r="EKB757" s="462"/>
      <c r="EKC757" s="462"/>
      <c r="EKD757" s="462"/>
      <c r="EKE757" s="462"/>
      <c r="EKF757" s="462"/>
      <c r="EKG757" s="462"/>
      <c r="EKH757" s="462"/>
      <c r="EKI757" s="462"/>
      <c r="EKJ757" s="462"/>
      <c r="EKK757" s="462"/>
      <c r="EKL757" s="462"/>
      <c r="EKM757" s="462"/>
      <c r="EKN757" s="462"/>
      <c r="EKO757" s="462"/>
      <c r="EKP757" s="462"/>
      <c r="EKQ757" s="462"/>
      <c r="EKR757" s="462"/>
      <c r="EKS757" s="462"/>
      <c r="EKT757" s="462"/>
      <c r="EKU757" s="462"/>
      <c r="EKV757" s="462"/>
      <c r="EKW757" s="462"/>
      <c r="EKX757" s="462"/>
      <c r="EKY757" s="462"/>
      <c r="EKZ757" s="462"/>
      <c r="ELA757" s="462"/>
      <c r="ELB757" s="462"/>
      <c r="ELC757" s="462"/>
      <c r="ELD757" s="462"/>
      <c r="ELE757" s="462"/>
      <c r="ELF757" s="462"/>
      <c r="ELG757" s="462"/>
      <c r="ELH757" s="462"/>
      <c r="ELI757" s="462"/>
      <c r="ELJ757" s="462"/>
      <c r="ELK757" s="462"/>
      <c r="ELL757" s="462"/>
      <c r="ELM757" s="462"/>
      <c r="ELN757" s="462"/>
      <c r="ELO757" s="462"/>
      <c r="ELP757" s="462"/>
      <c r="ELQ757" s="462"/>
      <c r="ELR757" s="462"/>
      <c r="ELS757" s="462"/>
      <c r="ELT757" s="462"/>
      <c r="ELU757" s="462"/>
      <c r="ELV757" s="462"/>
      <c r="ELW757" s="462"/>
      <c r="ELX757" s="462"/>
      <c r="ELY757" s="462"/>
      <c r="ELZ757" s="462"/>
      <c r="EMA757" s="462"/>
      <c r="EMB757" s="462"/>
      <c r="EMC757" s="462"/>
      <c r="EMD757" s="462"/>
      <c r="EME757" s="462"/>
      <c r="EMF757" s="462"/>
      <c r="EMG757" s="462"/>
      <c r="EMH757" s="462"/>
      <c r="EMI757" s="462"/>
      <c r="EMJ757" s="462"/>
      <c r="EMK757" s="462"/>
      <c r="EML757" s="462"/>
      <c r="EMM757" s="462"/>
      <c r="EMN757" s="462"/>
      <c r="EMO757" s="462"/>
      <c r="EMP757" s="462"/>
      <c r="EMQ757" s="462"/>
      <c r="EMR757" s="462"/>
      <c r="EMS757" s="462"/>
      <c r="EMT757" s="462"/>
      <c r="EMU757" s="462"/>
      <c r="EMV757" s="462"/>
      <c r="EMW757" s="462"/>
      <c r="EMX757" s="462"/>
      <c r="EMY757" s="462"/>
      <c r="EMZ757" s="462"/>
      <c r="ENA757" s="462"/>
      <c r="ENB757" s="462"/>
      <c r="ENC757" s="462"/>
      <c r="END757" s="462"/>
      <c r="ENE757" s="462"/>
      <c r="ENF757" s="462"/>
      <c r="ENG757" s="462"/>
      <c r="ENH757" s="462"/>
      <c r="ENI757" s="462"/>
      <c r="ENJ757" s="462"/>
      <c r="ENK757" s="462"/>
      <c r="ENL757" s="462"/>
      <c r="ENM757" s="462"/>
      <c r="ENN757" s="462"/>
      <c r="ENO757" s="462"/>
      <c r="ENP757" s="462"/>
      <c r="ENQ757" s="462"/>
      <c r="ENR757" s="462"/>
      <c r="ENS757" s="462"/>
      <c r="ENT757" s="462"/>
      <c r="ENU757" s="462"/>
      <c r="ENV757" s="462"/>
      <c r="ENW757" s="462"/>
      <c r="ENX757" s="462"/>
      <c r="ENY757" s="462"/>
      <c r="ENZ757" s="462"/>
      <c r="EOA757" s="462"/>
      <c r="EOB757" s="462"/>
      <c r="EOC757" s="462"/>
      <c r="EOD757" s="462"/>
      <c r="EOE757" s="462"/>
      <c r="EOF757" s="462"/>
      <c r="EOG757" s="462"/>
      <c r="EOH757" s="462"/>
      <c r="EOI757" s="462"/>
      <c r="EOJ757" s="462"/>
      <c r="EOK757" s="462"/>
      <c r="EOL757" s="462"/>
      <c r="EOM757" s="462"/>
      <c r="EON757" s="462"/>
      <c r="EOO757" s="462"/>
      <c r="EOP757" s="462"/>
      <c r="EOQ757" s="462"/>
      <c r="EOR757" s="462"/>
      <c r="EOS757" s="462"/>
      <c r="EOT757" s="462"/>
      <c r="EOU757" s="462"/>
      <c r="EOV757" s="462"/>
      <c r="EOW757" s="462"/>
      <c r="EOX757" s="462"/>
      <c r="EOY757" s="462"/>
      <c r="EOZ757" s="462"/>
      <c r="EPA757" s="462"/>
      <c r="EPB757" s="462"/>
      <c r="EPC757" s="462"/>
      <c r="EPD757" s="462"/>
      <c r="EPE757" s="462"/>
      <c r="EPF757" s="462"/>
      <c r="EPG757" s="462"/>
      <c r="EPH757" s="462"/>
      <c r="EPI757" s="462"/>
      <c r="EPJ757" s="462"/>
      <c r="EPK757" s="462"/>
      <c r="EPL757" s="462"/>
      <c r="EPM757" s="462"/>
      <c r="EPN757" s="462"/>
      <c r="EPO757" s="462"/>
      <c r="EPP757" s="462"/>
      <c r="EPQ757" s="462"/>
      <c r="EPR757" s="462"/>
      <c r="EPS757" s="462"/>
      <c r="EPT757" s="462"/>
      <c r="EPU757" s="462"/>
      <c r="EPV757" s="462"/>
      <c r="EPW757" s="462"/>
      <c r="EPX757" s="462"/>
      <c r="EPY757" s="462"/>
      <c r="EPZ757" s="462"/>
      <c r="EQA757" s="462"/>
      <c r="EQB757" s="462"/>
      <c r="EQC757" s="462"/>
      <c r="EQD757" s="462"/>
      <c r="EQE757" s="462"/>
      <c r="EQF757" s="462"/>
      <c r="EQG757" s="462"/>
      <c r="EQH757" s="462"/>
      <c r="EQI757" s="462"/>
      <c r="EQJ757" s="462"/>
      <c r="EQK757" s="462"/>
      <c r="EQL757" s="462"/>
      <c r="EQM757" s="462"/>
      <c r="EQN757" s="462"/>
      <c r="EQO757" s="462"/>
      <c r="EQP757" s="462"/>
      <c r="EQQ757" s="462"/>
      <c r="EQR757" s="462"/>
      <c r="EQS757" s="462"/>
      <c r="EQT757" s="462"/>
      <c r="EQU757" s="462"/>
      <c r="EQV757" s="462"/>
      <c r="EQW757" s="462"/>
      <c r="EQX757" s="462"/>
      <c r="EQY757" s="462"/>
      <c r="EQZ757" s="462"/>
      <c r="ERA757" s="462"/>
      <c r="ERB757" s="462"/>
      <c r="ERC757" s="462"/>
      <c r="ERD757" s="462"/>
      <c r="ERE757" s="462"/>
      <c r="ERF757" s="462"/>
      <c r="ERG757" s="462"/>
      <c r="ERH757" s="462"/>
      <c r="ERI757" s="462"/>
      <c r="ERJ757" s="462"/>
      <c r="ERK757" s="462"/>
      <c r="ERL757" s="462"/>
      <c r="ERM757" s="462"/>
      <c r="ERN757" s="462"/>
      <c r="ERO757" s="462"/>
      <c r="ERP757" s="462"/>
      <c r="ERQ757" s="462"/>
      <c r="ERR757" s="462"/>
      <c r="ERS757" s="462"/>
      <c r="ERT757" s="462"/>
      <c r="ERU757" s="462"/>
      <c r="ERV757" s="462"/>
      <c r="ERW757" s="462"/>
      <c r="ERX757" s="462"/>
      <c r="ERY757" s="462"/>
      <c r="ERZ757" s="462"/>
      <c r="ESA757" s="462"/>
      <c r="ESB757" s="462"/>
      <c r="ESC757" s="462"/>
      <c r="ESD757" s="462"/>
      <c r="ESE757" s="462"/>
      <c r="ESF757" s="462"/>
      <c r="ESG757" s="462"/>
      <c r="ESH757" s="462"/>
      <c r="ESI757" s="462"/>
      <c r="ESJ757" s="462"/>
      <c r="ESK757" s="462"/>
      <c r="ESL757" s="462"/>
      <c r="ESM757" s="462"/>
      <c r="ESN757" s="462"/>
      <c r="ESO757" s="462"/>
      <c r="ESP757" s="462"/>
      <c r="ESQ757" s="462"/>
      <c r="ESR757" s="462"/>
      <c r="ESS757" s="462"/>
      <c r="EST757" s="462"/>
      <c r="ESU757" s="462"/>
      <c r="ESV757" s="462"/>
      <c r="ESW757" s="462"/>
      <c r="ESX757" s="462"/>
      <c r="ESY757" s="462"/>
      <c r="ESZ757" s="462"/>
      <c r="ETA757" s="462"/>
      <c r="ETB757" s="462"/>
      <c r="ETC757" s="462"/>
      <c r="ETD757" s="462"/>
      <c r="ETE757" s="462"/>
      <c r="ETF757" s="462"/>
      <c r="ETG757" s="462"/>
      <c r="ETH757" s="462"/>
      <c r="ETI757" s="462"/>
      <c r="ETJ757" s="462"/>
      <c r="ETK757" s="462"/>
      <c r="ETL757" s="462"/>
      <c r="ETM757" s="462"/>
      <c r="ETN757" s="462"/>
      <c r="ETO757" s="462"/>
      <c r="ETP757" s="462"/>
      <c r="ETQ757" s="462"/>
      <c r="ETR757" s="462"/>
      <c r="ETS757" s="462"/>
      <c r="ETT757" s="462"/>
      <c r="ETU757" s="462"/>
      <c r="ETV757" s="462"/>
      <c r="ETW757" s="462"/>
      <c r="ETX757" s="462"/>
      <c r="ETY757" s="462"/>
      <c r="ETZ757" s="462"/>
      <c r="EUA757" s="462"/>
      <c r="EUB757" s="462"/>
      <c r="EUC757" s="462"/>
      <c r="EUD757" s="462"/>
      <c r="EUE757" s="462"/>
      <c r="EUF757" s="462"/>
      <c r="EUG757" s="462"/>
      <c r="EUH757" s="462"/>
      <c r="EUI757" s="462"/>
      <c r="EUJ757" s="462"/>
      <c r="EUK757" s="462"/>
      <c r="EUL757" s="462"/>
      <c r="EUM757" s="462"/>
      <c r="EUN757" s="462"/>
      <c r="EUO757" s="462"/>
      <c r="EUP757" s="462"/>
      <c r="EUQ757" s="462"/>
      <c r="EUR757" s="462"/>
      <c r="EUS757" s="462"/>
      <c r="EUT757" s="462"/>
      <c r="EUU757" s="462"/>
      <c r="EUV757" s="462"/>
      <c r="EUW757" s="462"/>
      <c r="EUX757" s="462"/>
      <c r="EUY757" s="462"/>
      <c r="EUZ757" s="462"/>
      <c r="EVA757" s="462"/>
      <c r="EVB757" s="462"/>
      <c r="EVC757" s="462"/>
      <c r="EVD757" s="462"/>
      <c r="EVE757" s="462"/>
      <c r="EVF757" s="462"/>
      <c r="EVG757" s="462"/>
      <c r="EVH757" s="462"/>
      <c r="EVI757" s="462"/>
      <c r="EVJ757" s="462"/>
      <c r="EVK757" s="462"/>
      <c r="EVL757" s="462"/>
      <c r="EVM757" s="462"/>
      <c r="EVN757" s="462"/>
      <c r="EVO757" s="462"/>
      <c r="EVP757" s="462"/>
      <c r="EVQ757" s="462"/>
      <c r="EVR757" s="462"/>
      <c r="EVS757" s="462"/>
      <c r="EVT757" s="462"/>
      <c r="EVU757" s="462"/>
      <c r="EVV757" s="462"/>
      <c r="EVW757" s="462"/>
      <c r="EVX757" s="462"/>
      <c r="EVY757" s="462"/>
      <c r="EVZ757" s="462"/>
      <c r="EWA757" s="462"/>
      <c r="EWB757" s="462"/>
      <c r="EWC757" s="462"/>
      <c r="EWD757" s="462"/>
      <c r="EWE757" s="462"/>
      <c r="EWF757" s="462"/>
      <c r="EWG757" s="462"/>
      <c r="EWH757" s="462"/>
      <c r="EWI757" s="462"/>
      <c r="EWJ757" s="462"/>
      <c r="EWK757" s="462"/>
      <c r="EWL757" s="462"/>
      <c r="EWM757" s="462"/>
      <c r="EWN757" s="462"/>
      <c r="EWO757" s="462"/>
      <c r="EWP757" s="462"/>
      <c r="EWQ757" s="462"/>
      <c r="EWR757" s="462"/>
      <c r="EWS757" s="462"/>
      <c r="EWT757" s="462"/>
      <c r="EWU757" s="462"/>
      <c r="EWV757" s="462"/>
      <c r="EWW757" s="462"/>
      <c r="EWX757" s="462"/>
      <c r="EWY757" s="462"/>
      <c r="EWZ757" s="462"/>
      <c r="EXA757" s="462"/>
      <c r="EXB757" s="462"/>
      <c r="EXC757" s="462"/>
      <c r="EXD757" s="462"/>
      <c r="EXE757" s="462"/>
      <c r="EXF757" s="462"/>
      <c r="EXG757" s="462"/>
      <c r="EXH757" s="462"/>
      <c r="EXI757" s="462"/>
      <c r="EXJ757" s="462"/>
      <c r="EXK757" s="462"/>
      <c r="EXL757" s="462"/>
      <c r="EXM757" s="462"/>
      <c r="EXN757" s="462"/>
      <c r="EXO757" s="462"/>
      <c r="EXP757" s="462"/>
      <c r="EXQ757" s="462"/>
      <c r="EXR757" s="462"/>
      <c r="EXS757" s="462"/>
      <c r="EXT757" s="462"/>
      <c r="EXU757" s="462"/>
      <c r="EXV757" s="462"/>
      <c r="EXW757" s="462"/>
      <c r="EXX757" s="462"/>
      <c r="EXY757" s="462"/>
      <c r="EXZ757" s="462"/>
      <c r="EYA757" s="462"/>
      <c r="EYB757" s="462"/>
      <c r="EYC757" s="462"/>
      <c r="EYD757" s="462"/>
      <c r="EYE757" s="462"/>
      <c r="EYF757" s="462"/>
      <c r="EYG757" s="462"/>
      <c r="EYH757" s="462"/>
      <c r="EYI757" s="462"/>
      <c r="EYJ757" s="462"/>
      <c r="EYK757" s="462"/>
      <c r="EYL757" s="462"/>
      <c r="EYM757" s="462"/>
      <c r="EYN757" s="462"/>
      <c r="EYO757" s="462"/>
      <c r="EYP757" s="462"/>
      <c r="EYQ757" s="462"/>
      <c r="EYR757" s="462"/>
      <c r="EYS757" s="462"/>
      <c r="EYT757" s="462"/>
      <c r="EYU757" s="462"/>
      <c r="EYV757" s="462"/>
      <c r="EYW757" s="462"/>
      <c r="EYX757" s="462"/>
      <c r="EYY757" s="462"/>
      <c r="EYZ757" s="462"/>
      <c r="EZA757" s="462"/>
      <c r="EZB757" s="462"/>
      <c r="EZC757" s="462"/>
      <c r="EZD757" s="462"/>
      <c r="EZE757" s="462"/>
      <c r="EZF757" s="462"/>
      <c r="EZG757" s="462"/>
      <c r="EZH757" s="462"/>
      <c r="EZI757" s="462"/>
      <c r="EZJ757" s="462"/>
      <c r="EZK757" s="462"/>
      <c r="EZL757" s="462"/>
      <c r="EZM757" s="462"/>
      <c r="EZN757" s="462"/>
      <c r="EZO757" s="462"/>
      <c r="EZP757" s="462"/>
      <c r="EZQ757" s="462"/>
      <c r="EZR757" s="462"/>
      <c r="EZS757" s="462"/>
      <c r="EZT757" s="462"/>
      <c r="EZU757" s="462"/>
      <c r="EZV757" s="462"/>
      <c r="EZW757" s="462"/>
      <c r="EZX757" s="462"/>
      <c r="EZY757" s="462"/>
      <c r="EZZ757" s="462"/>
      <c r="FAA757" s="462"/>
      <c r="FAB757" s="462"/>
      <c r="FAC757" s="462"/>
      <c r="FAD757" s="462"/>
      <c r="FAE757" s="462"/>
      <c r="FAF757" s="462"/>
      <c r="FAG757" s="462"/>
      <c r="FAH757" s="462"/>
      <c r="FAI757" s="462"/>
      <c r="FAJ757" s="462"/>
      <c r="FAK757" s="462"/>
      <c r="FAL757" s="462"/>
      <c r="FAM757" s="462"/>
      <c r="FAN757" s="462"/>
      <c r="FAO757" s="462"/>
      <c r="FAP757" s="462"/>
      <c r="FAQ757" s="462"/>
      <c r="FAR757" s="462"/>
      <c r="FAS757" s="462"/>
      <c r="FAT757" s="462"/>
      <c r="FAU757" s="462"/>
      <c r="FAV757" s="462"/>
      <c r="FAW757" s="462"/>
      <c r="FAX757" s="462"/>
      <c r="FAY757" s="462"/>
      <c r="FAZ757" s="462"/>
      <c r="FBA757" s="462"/>
      <c r="FBB757" s="462"/>
      <c r="FBC757" s="462"/>
      <c r="FBD757" s="462"/>
      <c r="FBE757" s="462"/>
      <c r="FBF757" s="462"/>
      <c r="FBG757" s="462"/>
      <c r="FBH757" s="462"/>
      <c r="FBI757" s="462"/>
      <c r="FBJ757" s="462"/>
      <c r="FBK757" s="462"/>
      <c r="FBL757" s="462"/>
      <c r="FBM757" s="462"/>
      <c r="FBN757" s="462"/>
      <c r="FBO757" s="462"/>
      <c r="FBP757" s="462"/>
      <c r="FBQ757" s="462"/>
      <c r="FBR757" s="462"/>
      <c r="FBS757" s="462"/>
      <c r="FBT757" s="462"/>
      <c r="FBU757" s="462"/>
      <c r="FBV757" s="462"/>
      <c r="FBW757" s="462"/>
      <c r="FBX757" s="462"/>
      <c r="FBY757" s="462"/>
      <c r="FBZ757" s="462"/>
      <c r="FCA757" s="462"/>
      <c r="FCB757" s="462"/>
      <c r="FCC757" s="462"/>
      <c r="FCD757" s="462"/>
      <c r="FCE757" s="462"/>
      <c r="FCF757" s="462"/>
      <c r="FCG757" s="462"/>
      <c r="FCH757" s="462"/>
      <c r="FCI757" s="462"/>
      <c r="FCJ757" s="462"/>
      <c r="FCK757" s="462"/>
      <c r="FCL757" s="462"/>
      <c r="FCM757" s="462"/>
      <c r="FCN757" s="462"/>
      <c r="FCO757" s="462"/>
      <c r="FCP757" s="462"/>
      <c r="FCQ757" s="462"/>
      <c r="FCR757" s="462"/>
      <c r="FCS757" s="462"/>
      <c r="FCT757" s="462"/>
      <c r="FCU757" s="462"/>
      <c r="FCV757" s="462"/>
      <c r="FCW757" s="462"/>
      <c r="FCX757" s="462"/>
      <c r="FCY757" s="462"/>
      <c r="FCZ757" s="462"/>
      <c r="FDA757" s="462"/>
      <c r="FDB757" s="462"/>
      <c r="FDC757" s="462"/>
      <c r="FDD757" s="462"/>
      <c r="FDE757" s="462"/>
      <c r="FDF757" s="462"/>
      <c r="FDG757" s="462"/>
      <c r="FDH757" s="462"/>
      <c r="FDI757" s="462"/>
      <c r="FDJ757" s="462"/>
      <c r="FDK757" s="462"/>
      <c r="FDL757" s="462"/>
      <c r="FDM757" s="462"/>
      <c r="FDN757" s="462"/>
      <c r="FDO757" s="462"/>
      <c r="FDP757" s="462"/>
      <c r="FDQ757" s="462"/>
      <c r="FDR757" s="462"/>
      <c r="FDS757" s="462"/>
      <c r="FDT757" s="462"/>
      <c r="FDU757" s="462"/>
      <c r="FDV757" s="462"/>
      <c r="FDW757" s="462"/>
      <c r="FDX757" s="462"/>
      <c r="FDY757" s="462"/>
      <c r="FDZ757" s="462"/>
      <c r="FEA757" s="462"/>
      <c r="FEB757" s="462"/>
      <c r="FEC757" s="462"/>
      <c r="FED757" s="462"/>
      <c r="FEE757" s="462"/>
      <c r="FEF757" s="462"/>
      <c r="FEG757" s="462"/>
      <c r="FEH757" s="462"/>
      <c r="FEI757" s="462"/>
      <c r="FEJ757" s="462"/>
      <c r="FEK757" s="462"/>
      <c r="FEL757" s="462"/>
      <c r="FEM757" s="462"/>
      <c r="FEN757" s="462"/>
      <c r="FEO757" s="462"/>
      <c r="FEP757" s="462"/>
      <c r="FEQ757" s="462"/>
      <c r="FER757" s="462"/>
      <c r="FES757" s="462"/>
      <c r="FET757" s="462"/>
      <c r="FEU757" s="462"/>
      <c r="FEV757" s="462"/>
      <c r="FEW757" s="462"/>
      <c r="FEX757" s="462"/>
      <c r="FEY757" s="462"/>
      <c r="FEZ757" s="462"/>
      <c r="FFA757" s="462"/>
      <c r="FFB757" s="462"/>
      <c r="FFC757" s="462"/>
      <c r="FFD757" s="462"/>
      <c r="FFE757" s="462"/>
      <c r="FFF757" s="462"/>
      <c r="FFG757" s="462"/>
      <c r="FFH757" s="462"/>
      <c r="FFI757" s="462"/>
      <c r="FFJ757" s="462"/>
      <c r="FFK757" s="462"/>
      <c r="FFL757" s="462"/>
      <c r="FFM757" s="462"/>
      <c r="FFN757" s="462"/>
      <c r="FFO757" s="462"/>
      <c r="FFP757" s="462"/>
      <c r="FFQ757" s="462"/>
      <c r="FFR757" s="462"/>
      <c r="FFS757" s="462"/>
      <c r="FFT757" s="462"/>
      <c r="FFU757" s="462"/>
      <c r="FFV757" s="462"/>
      <c r="FFW757" s="462"/>
      <c r="FFX757" s="462"/>
      <c r="FFY757" s="462"/>
      <c r="FFZ757" s="462"/>
      <c r="FGA757" s="462"/>
      <c r="FGB757" s="462"/>
      <c r="FGC757" s="462"/>
      <c r="FGD757" s="462"/>
      <c r="FGE757" s="462"/>
      <c r="FGF757" s="462"/>
      <c r="FGG757" s="462"/>
      <c r="FGH757" s="462"/>
      <c r="FGI757" s="462"/>
      <c r="FGJ757" s="462"/>
      <c r="FGK757" s="462"/>
      <c r="FGL757" s="462"/>
      <c r="FGM757" s="462"/>
      <c r="FGN757" s="462"/>
      <c r="FGO757" s="462"/>
      <c r="FGP757" s="462"/>
      <c r="FGQ757" s="462"/>
      <c r="FGR757" s="462"/>
      <c r="FGS757" s="462"/>
      <c r="FGT757" s="462"/>
      <c r="FGU757" s="462"/>
      <c r="FGV757" s="462"/>
      <c r="FGW757" s="462"/>
      <c r="FGX757" s="462"/>
      <c r="FGY757" s="462"/>
      <c r="FGZ757" s="462"/>
      <c r="FHA757" s="462"/>
      <c r="FHB757" s="462"/>
      <c r="FHC757" s="462"/>
      <c r="FHD757" s="462"/>
      <c r="FHE757" s="462"/>
      <c r="FHF757" s="462"/>
      <c r="FHG757" s="462"/>
      <c r="FHH757" s="462"/>
      <c r="FHI757" s="462"/>
      <c r="FHJ757" s="462"/>
      <c r="FHK757" s="462"/>
      <c r="FHL757" s="462"/>
      <c r="FHM757" s="462"/>
      <c r="FHN757" s="462"/>
      <c r="FHO757" s="462"/>
      <c r="FHP757" s="462"/>
      <c r="FHQ757" s="462"/>
      <c r="FHR757" s="462"/>
      <c r="FHS757" s="462"/>
      <c r="FHT757" s="462"/>
      <c r="FHU757" s="462"/>
      <c r="FHV757" s="462"/>
      <c r="FHW757" s="462"/>
      <c r="FHX757" s="462"/>
      <c r="FHY757" s="462"/>
      <c r="FHZ757" s="462"/>
      <c r="FIA757" s="462"/>
      <c r="FIB757" s="462"/>
      <c r="FIC757" s="462"/>
      <c r="FID757" s="462"/>
      <c r="FIE757" s="462"/>
      <c r="FIF757" s="462"/>
      <c r="FIG757" s="462"/>
      <c r="FIH757" s="462"/>
      <c r="FII757" s="462"/>
      <c r="FIJ757" s="462"/>
      <c r="FIK757" s="462"/>
      <c r="FIL757" s="462"/>
      <c r="FIM757" s="462"/>
      <c r="FIN757" s="462"/>
      <c r="FIO757" s="462"/>
      <c r="FIP757" s="462"/>
      <c r="FIQ757" s="462"/>
      <c r="FIR757" s="462"/>
      <c r="FIS757" s="462"/>
      <c r="FIT757" s="462"/>
      <c r="FIU757" s="462"/>
      <c r="FIV757" s="462"/>
      <c r="FIW757" s="462"/>
      <c r="FIX757" s="462"/>
      <c r="FIY757" s="462"/>
      <c r="FIZ757" s="462"/>
      <c r="FJA757" s="462"/>
      <c r="FJB757" s="462"/>
      <c r="FJC757" s="462"/>
      <c r="FJD757" s="462"/>
      <c r="FJE757" s="462"/>
      <c r="FJF757" s="462"/>
      <c r="FJG757" s="462"/>
      <c r="FJH757" s="462"/>
      <c r="FJI757" s="462"/>
      <c r="FJJ757" s="462"/>
      <c r="FJK757" s="462"/>
      <c r="FJL757" s="462"/>
      <c r="FJM757" s="462"/>
      <c r="FJN757" s="462"/>
      <c r="FJO757" s="462"/>
      <c r="FJP757" s="462"/>
      <c r="FJQ757" s="462"/>
      <c r="FJR757" s="462"/>
      <c r="FJS757" s="462"/>
      <c r="FJT757" s="462"/>
      <c r="FJU757" s="462"/>
      <c r="FJV757" s="462"/>
      <c r="FJW757" s="462"/>
      <c r="FJX757" s="462"/>
      <c r="FJY757" s="462"/>
      <c r="FJZ757" s="462"/>
      <c r="FKA757" s="462"/>
      <c r="FKB757" s="462"/>
      <c r="FKC757" s="462"/>
      <c r="FKD757" s="462"/>
      <c r="FKE757" s="462"/>
      <c r="FKF757" s="462"/>
      <c r="FKG757" s="462"/>
      <c r="FKH757" s="462"/>
      <c r="FKI757" s="462"/>
      <c r="FKJ757" s="462"/>
      <c r="FKK757" s="462"/>
      <c r="FKL757" s="462"/>
      <c r="FKM757" s="462"/>
      <c r="FKN757" s="462"/>
      <c r="FKO757" s="462"/>
      <c r="FKP757" s="462"/>
      <c r="FKQ757" s="462"/>
      <c r="FKR757" s="462"/>
      <c r="FKS757" s="462"/>
      <c r="FKT757" s="462"/>
      <c r="FKU757" s="462"/>
      <c r="FKV757" s="462"/>
      <c r="FKW757" s="462"/>
      <c r="FKX757" s="462"/>
      <c r="FKY757" s="462"/>
      <c r="FKZ757" s="462"/>
      <c r="FLA757" s="462"/>
      <c r="FLB757" s="462"/>
      <c r="FLC757" s="462"/>
      <c r="FLD757" s="462"/>
      <c r="FLE757" s="462"/>
      <c r="FLF757" s="462"/>
      <c r="FLG757" s="462"/>
      <c r="FLH757" s="462"/>
      <c r="FLI757" s="462"/>
      <c r="FLJ757" s="462"/>
      <c r="FLK757" s="462"/>
      <c r="FLL757" s="462"/>
      <c r="FLM757" s="462"/>
      <c r="FLN757" s="462"/>
      <c r="FLO757" s="462"/>
      <c r="FLP757" s="462"/>
      <c r="FLQ757" s="462"/>
      <c r="FLR757" s="462"/>
      <c r="FLS757" s="462"/>
      <c r="FLT757" s="462"/>
      <c r="FLU757" s="462"/>
      <c r="FLV757" s="462"/>
      <c r="FLW757" s="462"/>
      <c r="FLX757" s="462"/>
      <c r="FLY757" s="462"/>
      <c r="FLZ757" s="462"/>
      <c r="FMA757" s="462"/>
      <c r="FMB757" s="462"/>
      <c r="FMC757" s="462"/>
      <c r="FMD757" s="462"/>
      <c r="FME757" s="462"/>
      <c r="FMF757" s="462"/>
      <c r="FMG757" s="462"/>
      <c r="FMH757" s="462"/>
      <c r="FMI757" s="462"/>
      <c r="FMJ757" s="462"/>
      <c r="FMK757" s="462"/>
      <c r="FML757" s="462"/>
      <c r="FMM757" s="462"/>
      <c r="FMN757" s="462"/>
      <c r="FMO757" s="462"/>
      <c r="FMP757" s="462"/>
      <c r="FMQ757" s="462"/>
      <c r="FMR757" s="462"/>
      <c r="FMS757" s="462"/>
      <c r="FMT757" s="462"/>
      <c r="FMU757" s="462"/>
      <c r="FMV757" s="462"/>
      <c r="FMW757" s="462"/>
      <c r="FMX757" s="462"/>
      <c r="FMY757" s="462"/>
      <c r="FMZ757" s="462"/>
      <c r="FNA757" s="462"/>
      <c r="FNB757" s="462"/>
      <c r="FNC757" s="462"/>
      <c r="FND757" s="462"/>
      <c r="FNE757" s="462"/>
      <c r="FNF757" s="462"/>
      <c r="FNG757" s="462"/>
      <c r="FNH757" s="462"/>
      <c r="FNI757" s="462"/>
      <c r="FNJ757" s="462"/>
      <c r="FNK757" s="462"/>
      <c r="FNL757" s="462"/>
      <c r="FNM757" s="462"/>
      <c r="FNN757" s="462"/>
      <c r="FNO757" s="462"/>
      <c r="FNP757" s="462"/>
      <c r="FNQ757" s="462"/>
      <c r="FNR757" s="462"/>
      <c r="FNS757" s="462"/>
      <c r="FNT757" s="462"/>
      <c r="FNU757" s="462"/>
      <c r="FNV757" s="462"/>
      <c r="FNW757" s="462"/>
      <c r="FNX757" s="462"/>
      <c r="FNY757" s="462"/>
      <c r="FNZ757" s="462"/>
      <c r="FOA757" s="462"/>
      <c r="FOB757" s="462"/>
      <c r="FOC757" s="462"/>
      <c r="FOD757" s="462"/>
      <c r="FOE757" s="462"/>
      <c r="FOF757" s="462"/>
      <c r="FOG757" s="462"/>
      <c r="FOH757" s="462"/>
      <c r="FOI757" s="462"/>
      <c r="FOJ757" s="462"/>
      <c r="FOK757" s="462"/>
      <c r="FOL757" s="462"/>
      <c r="FOM757" s="462"/>
      <c r="FON757" s="462"/>
      <c r="FOO757" s="462"/>
      <c r="FOP757" s="462"/>
      <c r="FOQ757" s="462"/>
      <c r="FOR757" s="462"/>
      <c r="FOS757" s="462"/>
      <c r="FOT757" s="462"/>
      <c r="FOU757" s="462"/>
      <c r="FOV757" s="462"/>
      <c r="FOW757" s="462"/>
      <c r="FOX757" s="462"/>
      <c r="FOY757" s="462"/>
      <c r="FOZ757" s="462"/>
      <c r="FPA757" s="462"/>
      <c r="FPB757" s="462"/>
      <c r="FPC757" s="462"/>
      <c r="FPD757" s="462"/>
      <c r="FPE757" s="462"/>
      <c r="FPF757" s="462"/>
      <c r="FPG757" s="462"/>
      <c r="FPH757" s="462"/>
      <c r="FPI757" s="462"/>
      <c r="FPJ757" s="462"/>
      <c r="FPK757" s="462"/>
      <c r="FPL757" s="462"/>
      <c r="FPM757" s="462"/>
      <c r="FPN757" s="462"/>
      <c r="FPO757" s="462"/>
      <c r="FPP757" s="462"/>
      <c r="FPQ757" s="462"/>
      <c r="FPR757" s="462"/>
      <c r="FPS757" s="462"/>
      <c r="FPT757" s="462"/>
      <c r="FPU757" s="462"/>
      <c r="FPV757" s="462"/>
      <c r="FPW757" s="462"/>
      <c r="FPX757" s="462"/>
      <c r="FPY757" s="462"/>
      <c r="FPZ757" s="462"/>
      <c r="FQA757" s="462"/>
      <c r="FQB757" s="462"/>
      <c r="FQC757" s="462"/>
      <c r="FQD757" s="462"/>
      <c r="FQE757" s="462"/>
      <c r="FQF757" s="462"/>
      <c r="FQG757" s="462"/>
      <c r="FQH757" s="462"/>
      <c r="FQI757" s="462"/>
      <c r="FQJ757" s="462"/>
      <c r="FQK757" s="462"/>
      <c r="FQL757" s="462"/>
      <c r="FQM757" s="462"/>
      <c r="FQN757" s="462"/>
      <c r="FQO757" s="462"/>
      <c r="FQP757" s="462"/>
      <c r="FQQ757" s="462"/>
      <c r="FQR757" s="462"/>
      <c r="FQS757" s="462"/>
      <c r="FQT757" s="462"/>
      <c r="FQU757" s="462"/>
      <c r="FQV757" s="462"/>
      <c r="FQW757" s="462"/>
      <c r="FQX757" s="462"/>
      <c r="FQY757" s="462"/>
      <c r="FQZ757" s="462"/>
      <c r="FRA757" s="462"/>
      <c r="FRB757" s="462"/>
      <c r="FRC757" s="462"/>
      <c r="FRD757" s="462"/>
      <c r="FRE757" s="462"/>
      <c r="FRF757" s="462"/>
      <c r="FRG757" s="462"/>
      <c r="FRH757" s="462"/>
      <c r="FRI757" s="462"/>
      <c r="FRJ757" s="462"/>
      <c r="FRK757" s="462"/>
      <c r="FRL757" s="462"/>
      <c r="FRM757" s="462"/>
      <c r="FRN757" s="462"/>
      <c r="FRO757" s="462"/>
      <c r="FRP757" s="462"/>
      <c r="FRQ757" s="462"/>
      <c r="FRR757" s="462"/>
      <c r="FRS757" s="462"/>
      <c r="FRT757" s="462"/>
      <c r="FRU757" s="462"/>
      <c r="FRV757" s="462"/>
      <c r="FRW757" s="462"/>
      <c r="FRX757" s="462"/>
      <c r="FRY757" s="462"/>
      <c r="FRZ757" s="462"/>
      <c r="FSA757" s="462"/>
      <c r="FSB757" s="462"/>
      <c r="FSC757" s="462"/>
      <c r="FSD757" s="462"/>
      <c r="FSE757" s="462"/>
      <c r="FSF757" s="462"/>
      <c r="FSG757" s="462"/>
      <c r="FSH757" s="462"/>
      <c r="FSI757" s="462"/>
      <c r="FSJ757" s="462"/>
      <c r="FSK757" s="462"/>
      <c r="FSL757" s="462"/>
      <c r="FSM757" s="462"/>
      <c r="FSN757" s="462"/>
      <c r="FSO757" s="462"/>
      <c r="FSP757" s="462"/>
      <c r="FSQ757" s="462"/>
      <c r="FSR757" s="462"/>
      <c r="FSS757" s="462"/>
      <c r="FST757" s="462"/>
      <c r="FSU757" s="462"/>
      <c r="FSV757" s="462"/>
      <c r="FSW757" s="462"/>
      <c r="FSX757" s="462"/>
      <c r="FSY757" s="462"/>
      <c r="FSZ757" s="462"/>
      <c r="FTA757" s="462"/>
      <c r="FTB757" s="462"/>
      <c r="FTC757" s="462"/>
      <c r="FTD757" s="462"/>
      <c r="FTE757" s="462"/>
      <c r="FTF757" s="462"/>
      <c r="FTG757" s="462"/>
      <c r="FTH757" s="462"/>
      <c r="FTI757" s="462"/>
      <c r="FTJ757" s="462"/>
      <c r="FTK757" s="462"/>
      <c r="FTL757" s="462"/>
      <c r="FTM757" s="462"/>
      <c r="FTN757" s="462"/>
      <c r="FTO757" s="462"/>
      <c r="FTP757" s="462"/>
      <c r="FTQ757" s="462"/>
      <c r="FTR757" s="462"/>
      <c r="FTS757" s="462"/>
      <c r="FTT757" s="462"/>
      <c r="FTU757" s="462"/>
      <c r="FTV757" s="462"/>
      <c r="FTW757" s="462"/>
      <c r="FTX757" s="462"/>
      <c r="FTY757" s="462"/>
      <c r="FTZ757" s="462"/>
      <c r="FUA757" s="462"/>
      <c r="FUB757" s="462"/>
      <c r="FUC757" s="462"/>
      <c r="FUD757" s="462"/>
      <c r="FUE757" s="462"/>
      <c r="FUF757" s="462"/>
      <c r="FUG757" s="462"/>
      <c r="FUH757" s="462"/>
      <c r="FUI757" s="462"/>
      <c r="FUJ757" s="462"/>
      <c r="FUK757" s="462"/>
      <c r="FUL757" s="462"/>
      <c r="FUM757" s="462"/>
      <c r="FUN757" s="462"/>
      <c r="FUO757" s="462"/>
      <c r="FUP757" s="462"/>
      <c r="FUQ757" s="462"/>
      <c r="FUR757" s="462"/>
      <c r="FUS757" s="462"/>
      <c r="FUT757" s="462"/>
      <c r="FUU757" s="462"/>
      <c r="FUV757" s="462"/>
      <c r="FUW757" s="462"/>
      <c r="FUX757" s="462"/>
      <c r="FUY757" s="462"/>
      <c r="FUZ757" s="462"/>
      <c r="FVA757" s="462"/>
      <c r="FVB757" s="462"/>
      <c r="FVC757" s="462"/>
      <c r="FVD757" s="462"/>
      <c r="FVE757" s="462"/>
      <c r="FVF757" s="462"/>
      <c r="FVG757" s="462"/>
      <c r="FVH757" s="462"/>
      <c r="FVI757" s="462"/>
      <c r="FVJ757" s="462"/>
      <c r="FVK757" s="462"/>
      <c r="FVL757" s="462"/>
      <c r="FVM757" s="462"/>
      <c r="FVN757" s="462"/>
      <c r="FVO757" s="462"/>
      <c r="FVP757" s="462"/>
      <c r="FVQ757" s="462"/>
      <c r="FVR757" s="462"/>
      <c r="FVS757" s="462"/>
      <c r="FVT757" s="462"/>
      <c r="FVU757" s="462"/>
      <c r="FVV757" s="462"/>
      <c r="FVW757" s="462"/>
      <c r="FVX757" s="462"/>
      <c r="FVY757" s="462"/>
      <c r="FVZ757" s="462"/>
      <c r="FWA757" s="462"/>
      <c r="FWB757" s="462"/>
      <c r="FWC757" s="462"/>
      <c r="FWD757" s="462"/>
      <c r="FWE757" s="462"/>
      <c r="FWF757" s="462"/>
      <c r="FWG757" s="462"/>
      <c r="FWH757" s="462"/>
      <c r="FWI757" s="462"/>
      <c r="FWJ757" s="462"/>
      <c r="FWK757" s="462"/>
      <c r="FWL757" s="462"/>
      <c r="FWM757" s="462"/>
      <c r="FWN757" s="462"/>
      <c r="FWO757" s="462"/>
      <c r="FWP757" s="462"/>
      <c r="FWQ757" s="462"/>
      <c r="FWR757" s="462"/>
      <c r="FWS757" s="462"/>
      <c r="FWT757" s="462"/>
      <c r="FWU757" s="462"/>
      <c r="FWV757" s="462"/>
      <c r="FWW757" s="462"/>
      <c r="FWX757" s="462"/>
      <c r="FWY757" s="462"/>
      <c r="FWZ757" s="462"/>
      <c r="FXA757" s="462"/>
      <c r="FXB757" s="462"/>
      <c r="FXC757" s="462"/>
      <c r="FXD757" s="462"/>
      <c r="FXE757" s="462"/>
      <c r="FXF757" s="462"/>
      <c r="FXG757" s="462"/>
      <c r="FXH757" s="462"/>
      <c r="FXI757" s="462"/>
      <c r="FXJ757" s="462"/>
      <c r="FXK757" s="462"/>
      <c r="FXL757" s="462"/>
      <c r="FXM757" s="462"/>
      <c r="FXN757" s="462"/>
      <c r="FXO757" s="462"/>
      <c r="FXP757" s="462"/>
      <c r="FXQ757" s="462"/>
      <c r="FXR757" s="462"/>
      <c r="FXS757" s="462"/>
      <c r="FXT757" s="462"/>
      <c r="FXU757" s="462"/>
      <c r="FXV757" s="462"/>
      <c r="FXW757" s="462"/>
      <c r="FXX757" s="462"/>
      <c r="FXY757" s="462"/>
      <c r="FXZ757" s="462"/>
      <c r="FYA757" s="462"/>
      <c r="FYB757" s="462"/>
      <c r="FYC757" s="462"/>
      <c r="FYD757" s="462"/>
      <c r="FYE757" s="462"/>
      <c r="FYF757" s="462"/>
      <c r="FYG757" s="462"/>
      <c r="FYH757" s="462"/>
      <c r="FYI757" s="462"/>
      <c r="FYJ757" s="462"/>
      <c r="FYK757" s="462"/>
      <c r="FYL757" s="462"/>
      <c r="FYM757" s="462"/>
      <c r="FYN757" s="462"/>
      <c r="FYO757" s="462"/>
      <c r="FYP757" s="462"/>
      <c r="FYQ757" s="462"/>
      <c r="FYR757" s="462"/>
      <c r="FYS757" s="462"/>
      <c r="FYT757" s="462"/>
      <c r="FYU757" s="462"/>
      <c r="FYV757" s="462"/>
      <c r="FYW757" s="462"/>
      <c r="FYX757" s="462"/>
      <c r="FYY757" s="462"/>
      <c r="FYZ757" s="462"/>
      <c r="FZA757" s="462"/>
      <c r="FZB757" s="462"/>
      <c r="FZC757" s="462"/>
      <c r="FZD757" s="462"/>
      <c r="FZE757" s="462"/>
      <c r="FZF757" s="462"/>
      <c r="FZG757" s="462"/>
      <c r="FZH757" s="462"/>
      <c r="FZI757" s="462"/>
      <c r="FZJ757" s="462"/>
      <c r="FZK757" s="462"/>
      <c r="FZL757" s="462"/>
      <c r="FZM757" s="462"/>
      <c r="FZN757" s="462"/>
      <c r="FZO757" s="462"/>
      <c r="FZP757" s="462"/>
      <c r="FZQ757" s="462"/>
      <c r="FZR757" s="462"/>
      <c r="FZS757" s="462"/>
      <c r="FZT757" s="462"/>
      <c r="FZU757" s="462"/>
      <c r="FZV757" s="462"/>
      <c r="FZW757" s="462"/>
      <c r="FZX757" s="462"/>
      <c r="FZY757" s="462"/>
      <c r="FZZ757" s="462"/>
      <c r="GAA757" s="462"/>
      <c r="GAB757" s="462"/>
      <c r="GAC757" s="462"/>
      <c r="GAD757" s="462"/>
      <c r="GAE757" s="462"/>
      <c r="GAF757" s="462"/>
      <c r="GAG757" s="462"/>
      <c r="GAH757" s="462"/>
      <c r="GAI757" s="462"/>
      <c r="GAJ757" s="462"/>
      <c r="GAK757" s="462"/>
      <c r="GAL757" s="462"/>
      <c r="GAM757" s="462"/>
      <c r="GAN757" s="462"/>
      <c r="GAO757" s="462"/>
      <c r="GAP757" s="462"/>
      <c r="GAQ757" s="462"/>
      <c r="GAR757" s="462"/>
      <c r="GAS757" s="462"/>
      <c r="GAT757" s="462"/>
      <c r="GAU757" s="462"/>
      <c r="GAV757" s="462"/>
      <c r="GAW757" s="462"/>
      <c r="GAX757" s="462"/>
      <c r="GAY757" s="462"/>
      <c r="GAZ757" s="462"/>
      <c r="GBA757" s="462"/>
      <c r="GBB757" s="462"/>
      <c r="GBC757" s="462"/>
      <c r="GBD757" s="462"/>
      <c r="GBE757" s="462"/>
      <c r="GBF757" s="462"/>
      <c r="GBG757" s="462"/>
      <c r="GBH757" s="462"/>
      <c r="GBI757" s="462"/>
      <c r="GBJ757" s="462"/>
      <c r="GBK757" s="462"/>
      <c r="GBL757" s="462"/>
      <c r="GBM757" s="462"/>
      <c r="GBN757" s="462"/>
      <c r="GBO757" s="462"/>
      <c r="GBP757" s="462"/>
      <c r="GBQ757" s="462"/>
      <c r="GBR757" s="462"/>
      <c r="GBS757" s="462"/>
      <c r="GBT757" s="462"/>
      <c r="GBU757" s="462"/>
      <c r="GBV757" s="462"/>
      <c r="GBW757" s="462"/>
      <c r="GBX757" s="462"/>
      <c r="GBY757" s="462"/>
      <c r="GBZ757" s="462"/>
      <c r="GCA757" s="462"/>
      <c r="GCB757" s="462"/>
      <c r="GCC757" s="462"/>
      <c r="GCD757" s="462"/>
      <c r="GCE757" s="462"/>
      <c r="GCF757" s="462"/>
      <c r="GCG757" s="462"/>
      <c r="GCH757" s="462"/>
      <c r="GCI757" s="462"/>
      <c r="GCJ757" s="462"/>
      <c r="GCK757" s="462"/>
      <c r="GCL757" s="462"/>
      <c r="GCM757" s="462"/>
      <c r="GCN757" s="462"/>
      <c r="GCO757" s="462"/>
      <c r="GCP757" s="462"/>
      <c r="GCQ757" s="462"/>
      <c r="GCR757" s="462"/>
      <c r="GCS757" s="462"/>
      <c r="GCT757" s="462"/>
      <c r="GCU757" s="462"/>
      <c r="GCV757" s="462"/>
      <c r="GCW757" s="462"/>
      <c r="GCX757" s="462"/>
      <c r="GCY757" s="462"/>
      <c r="GCZ757" s="462"/>
      <c r="GDA757" s="462"/>
      <c r="GDB757" s="462"/>
      <c r="GDC757" s="462"/>
      <c r="GDD757" s="462"/>
      <c r="GDE757" s="462"/>
      <c r="GDF757" s="462"/>
      <c r="GDG757" s="462"/>
      <c r="GDH757" s="462"/>
      <c r="GDI757" s="462"/>
      <c r="GDJ757" s="462"/>
      <c r="GDK757" s="462"/>
      <c r="GDL757" s="462"/>
      <c r="GDM757" s="462"/>
      <c r="GDN757" s="462"/>
      <c r="GDO757" s="462"/>
      <c r="GDP757" s="462"/>
      <c r="GDQ757" s="462"/>
      <c r="GDR757" s="462"/>
      <c r="GDS757" s="462"/>
      <c r="GDT757" s="462"/>
      <c r="GDU757" s="462"/>
      <c r="GDV757" s="462"/>
      <c r="GDW757" s="462"/>
      <c r="GDX757" s="462"/>
      <c r="GDY757" s="462"/>
      <c r="GDZ757" s="462"/>
      <c r="GEA757" s="462"/>
      <c r="GEB757" s="462"/>
      <c r="GEC757" s="462"/>
      <c r="GED757" s="462"/>
      <c r="GEE757" s="462"/>
      <c r="GEF757" s="462"/>
      <c r="GEG757" s="462"/>
      <c r="GEH757" s="462"/>
      <c r="GEI757" s="462"/>
      <c r="GEJ757" s="462"/>
      <c r="GEK757" s="462"/>
      <c r="GEL757" s="462"/>
      <c r="GEM757" s="462"/>
      <c r="GEN757" s="462"/>
      <c r="GEO757" s="462"/>
      <c r="GEP757" s="462"/>
      <c r="GEQ757" s="462"/>
      <c r="GER757" s="462"/>
      <c r="GES757" s="462"/>
      <c r="GET757" s="462"/>
      <c r="GEU757" s="462"/>
      <c r="GEV757" s="462"/>
      <c r="GEW757" s="462"/>
      <c r="GEX757" s="462"/>
      <c r="GEY757" s="462"/>
      <c r="GEZ757" s="462"/>
      <c r="GFA757" s="462"/>
      <c r="GFB757" s="462"/>
      <c r="GFC757" s="462"/>
      <c r="GFD757" s="462"/>
      <c r="GFE757" s="462"/>
      <c r="GFF757" s="462"/>
      <c r="GFG757" s="462"/>
      <c r="GFH757" s="462"/>
      <c r="GFI757" s="462"/>
      <c r="GFJ757" s="462"/>
      <c r="GFK757" s="462"/>
      <c r="GFL757" s="462"/>
      <c r="GFM757" s="462"/>
      <c r="GFN757" s="462"/>
      <c r="GFO757" s="462"/>
      <c r="GFP757" s="462"/>
      <c r="GFQ757" s="462"/>
      <c r="GFR757" s="462"/>
      <c r="GFS757" s="462"/>
      <c r="GFT757" s="462"/>
      <c r="GFU757" s="462"/>
      <c r="GFV757" s="462"/>
      <c r="GFW757" s="462"/>
      <c r="GFX757" s="462"/>
      <c r="GFY757" s="462"/>
      <c r="GFZ757" s="462"/>
      <c r="GGA757" s="462"/>
      <c r="GGB757" s="462"/>
      <c r="GGC757" s="462"/>
      <c r="GGD757" s="462"/>
      <c r="GGE757" s="462"/>
      <c r="GGF757" s="462"/>
      <c r="GGG757" s="462"/>
      <c r="GGH757" s="462"/>
      <c r="GGI757" s="462"/>
      <c r="GGJ757" s="462"/>
      <c r="GGK757" s="462"/>
      <c r="GGL757" s="462"/>
      <c r="GGM757" s="462"/>
      <c r="GGN757" s="462"/>
      <c r="GGO757" s="462"/>
      <c r="GGP757" s="462"/>
      <c r="GGQ757" s="462"/>
      <c r="GGR757" s="462"/>
      <c r="GGS757" s="462"/>
      <c r="GGT757" s="462"/>
      <c r="GGU757" s="462"/>
      <c r="GGV757" s="462"/>
      <c r="GGW757" s="462"/>
      <c r="GGX757" s="462"/>
      <c r="GGY757" s="462"/>
      <c r="GGZ757" s="462"/>
      <c r="GHA757" s="462"/>
      <c r="GHB757" s="462"/>
      <c r="GHC757" s="462"/>
      <c r="GHD757" s="462"/>
      <c r="GHE757" s="462"/>
      <c r="GHF757" s="462"/>
      <c r="GHG757" s="462"/>
      <c r="GHH757" s="462"/>
      <c r="GHI757" s="462"/>
      <c r="GHJ757" s="462"/>
      <c r="GHK757" s="462"/>
      <c r="GHL757" s="462"/>
      <c r="GHM757" s="462"/>
      <c r="GHN757" s="462"/>
      <c r="GHO757" s="462"/>
      <c r="GHP757" s="462"/>
      <c r="GHQ757" s="462"/>
      <c r="GHR757" s="462"/>
      <c r="GHS757" s="462"/>
      <c r="GHT757" s="462"/>
      <c r="GHU757" s="462"/>
      <c r="GHV757" s="462"/>
      <c r="GHW757" s="462"/>
      <c r="GHX757" s="462"/>
      <c r="GHY757" s="462"/>
      <c r="GHZ757" s="462"/>
      <c r="GIA757" s="462"/>
      <c r="GIB757" s="462"/>
      <c r="GIC757" s="462"/>
      <c r="GID757" s="462"/>
      <c r="GIE757" s="462"/>
      <c r="GIF757" s="462"/>
      <c r="GIG757" s="462"/>
      <c r="GIH757" s="462"/>
      <c r="GII757" s="462"/>
      <c r="GIJ757" s="462"/>
      <c r="GIK757" s="462"/>
      <c r="GIL757" s="462"/>
      <c r="GIM757" s="462"/>
      <c r="GIN757" s="462"/>
      <c r="GIO757" s="462"/>
      <c r="GIP757" s="462"/>
      <c r="GIQ757" s="462"/>
      <c r="GIR757" s="462"/>
      <c r="GIS757" s="462"/>
      <c r="GIT757" s="462"/>
      <c r="GIU757" s="462"/>
      <c r="GIV757" s="462"/>
      <c r="GIW757" s="462"/>
      <c r="GIX757" s="462"/>
      <c r="GIY757" s="462"/>
      <c r="GIZ757" s="462"/>
      <c r="GJA757" s="462"/>
      <c r="GJB757" s="462"/>
      <c r="GJC757" s="462"/>
      <c r="GJD757" s="462"/>
      <c r="GJE757" s="462"/>
      <c r="GJF757" s="462"/>
      <c r="GJG757" s="462"/>
      <c r="GJH757" s="462"/>
      <c r="GJI757" s="462"/>
      <c r="GJJ757" s="462"/>
      <c r="GJK757" s="462"/>
      <c r="GJL757" s="462"/>
      <c r="GJM757" s="462"/>
      <c r="GJN757" s="462"/>
      <c r="GJO757" s="462"/>
      <c r="GJP757" s="462"/>
      <c r="GJQ757" s="462"/>
      <c r="GJR757" s="462"/>
      <c r="GJS757" s="462"/>
      <c r="GJT757" s="462"/>
      <c r="GJU757" s="462"/>
      <c r="GJV757" s="462"/>
      <c r="GJW757" s="462"/>
      <c r="GJX757" s="462"/>
      <c r="GJY757" s="462"/>
      <c r="GJZ757" s="462"/>
      <c r="GKA757" s="462"/>
      <c r="GKB757" s="462"/>
      <c r="GKC757" s="462"/>
      <c r="GKD757" s="462"/>
      <c r="GKE757" s="462"/>
      <c r="GKF757" s="462"/>
      <c r="GKG757" s="462"/>
      <c r="GKH757" s="462"/>
      <c r="GKI757" s="462"/>
      <c r="GKJ757" s="462"/>
      <c r="GKK757" s="462"/>
      <c r="GKL757" s="462"/>
      <c r="GKM757" s="462"/>
      <c r="GKN757" s="462"/>
      <c r="GKO757" s="462"/>
      <c r="GKP757" s="462"/>
      <c r="GKQ757" s="462"/>
      <c r="GKR757" s="462"/>
      <c r="GKS757" s="462"/>
      <c r="GKT757" s="462"/>
      <c r="GKU757" s="462"/>
      <c r="GKV757" s="462"/>
      <c r="GKW757" s="462"/>
      <c r="GKX757" s="462"/>
      <c r="GKY757" s="462"/>
      <c r="GKZ757" s="462"/>
      <c r="GLA757" s="462"/>
      <c r="GLB757" s="462"/>
      <c r="GLC757" s="462"/>
      <c r="GLD757" s="462"/>
      <c r="GLE757" s="462"/>
      <c r="GLF757" s="462"/>
      <c r="GLG757" s="462"/>
      <c r="GLH757" s="462"/>
      <c r="GLI757" s="462"/>
      <c r="GLJ757" s="462"/>
      <c r="GLK757" s="462"/>
      <c r="GLL757" s="462"/>
      <c r="GLM757" s="462"/>
      <c r="GLN757" s="462"/>
      <c r="GLO757" s="462"/>
      <c r="GLP757" s="462"/>
      <c r="GLQ757" s="462"/>
      <c r="GLR757" s="462"/>
      <c r="GLS757" s="462"/>
      <c r="GLT757" s="462"/>
      <c r="GLU757" s="462"/>
      <c r="GLV757" s="462"/>
      <c r="GLW757" s="462"/>
      <c r="GLX757" s="462"/>
      <c r="GLY757" s="462"/>
      <c r="GLZ757" s="462"/>
      <c r="GMA757" s="462"/>
      <c r="GMB757" s="462"/>
      <c r="GMC757" s="462"/>
      <c r="GMD757" s="462"/>
      <c r="GME757" s="462"/>
      <c r="GMF757" s="462"/>
      <c r="GMG757" s="462"/>
      <c r="GMH757" s="462"/>
      <c r="GMI757" s="462"/>
      <c r="GMJ757" s="462"/>
      <c r="GMK757" s="462"/>
      <c r="GML757" s="462"/>
      <c r="GMM757" s="462"/>
      <c r="GMN757" s="462"/>
      <c r="GMO757" s="462"/>
      <c r="GMP757" s="462"/>
      <c r="GMQ757" s="462"/>
      <c r="GMR757" s="462"/>
      <c r="GMS757" s="462"/>
      <c r="GMT757" s="462"/>
      <c r="GMU757" s="462"/>
      <c r="GMV757" s="462"/>
      <c r="GMW757" s="462"/>
      <c r="GMX757" s="462"/>
      <c r="GMY757" s="462"/>
      <c r="GMZ757" s="462"/>
      <c r="GNA757" s="462"/>
      <c r="GNB757" s="462"/>
      <c r="GNC757" s="462"/>
      <c r="GND757" s="462"/>
      <c r="GNE757" s="462"/>
      <c r="GNF757" s="462"/>
      <c r="GNG757" s="462"/>
      <c r="GNH757" s="462"/>
      <c r="GNI757" s="462"/>
      <c r="GNJ757" s="462"/>
      <c r="GNK757" s="462"/>
      <c r="GNL757" s="462"/>
      <c r="GNM757" s="462"/>
      <c r="GNN757" s="462"/>
      <c r="GNO757" s="462"/>
      <c r="GNP757" s="462"/>
      <c r="GNQ757" s="462"/>
      <c r="GNR757" s="462"/>
      <c r="GNS757" s="462"/>
      <c r="GNT757" s="462"/>
      <c r="GNU757" s="462"/>
      <c r="GNV757" s="462"/>
      <c r="GNW757" s="462"/>
      <c r="GNX757" s="462"/>
      <c r="GNY757" s="462"/>
      <c r="GNZ757" s="462"/>
      <c r="GOA757" s="462"/>
      <c r="GOB757" s="462"/>
      <c r="GOC757" s="462"/>
      <c r="GOD757" s="462"/>
      <c r="GOE757" s="462"/>
      <c r="GOF757" s="462"/>
      <c r="GOG757" s="462"/>
      <c r="GOH757" s="462"/>
      <c r="GOI757" s="462"/>
      <c r="GOJ757" s="462"/>
      <c r="GOK757" s="462"/>
      <c r="GOL757" s="462"/>
      <c r="GOM757" s="462"/>
      <c r="GON757" s="462"/>
      <c r="GOO757" s="462"/>
      <c r="GOP757" s="462"/>
      <c r="GOQ757" s="462"/>
      <c r="GOR757" s="462"/>
      <c r="GOS757" s="462"/>
      <c r="GOT757" s="462"/>
      <c r="GOU757" s="462"/>
      <c r="GOV757" s="462"/>
      <c r="GOW757" s="462"/>
      <c r="GOX757" s="462"/>
      <c r="GOY757" s="462"/>
      <c r="GOZ757" s="462"/>
      <c r="GPA757" s="462"/>
      <c r="GPB757" s="462"/>
      <c r="GPC757" s="462"/>
      <c r="GPD757" s="462"/>
      <c r="GPE757" s="462"/>
      <c r="GPF757" s="462"/>
      <c r="GPG757" s="462"/>
      <c r="GPH757" s="462"/>
      <c r="GPI757" s="462"/>
      <c r="GPJ757" s="462"/>
      <c r="GPK757" s="462"/>
      <c r="GPL757" s="462"/>
      <c r="GPM757" s="462"/>
      <c r="GPN757" s="462"/>
      <c r="GPO757" s="462"/>
      <c r="GPP757" s="462"/>
      <c r="GPQ757" s="462"/>
      <c r="GPR757" s="462"/>
      <c r="GPS757" s="462"/>
      <c r="GPT757" s="462"/>
      <c r="GPU757" s="462"/>
      <c r="GPV757" s="462"/>
      <c r="GPW757" s="462"/>
      <c r="GPX757" s="462"/>
      <c r="GPY757" s="462"/>
      <c r="GPZ757" s="462"/>
      <c r="GQA757" s="462"/>
      <c r="GQB757" s="462"/>
      <c r="GQC757" s="462"/>
      <c r="GQD757" s="462"/>
      <c r="GQE757" s="462"/>
      <c r="GQF757" s="462"/>
      <c r="GQG757" s="462"/>
      <c r="GQH757" s="462"/>
      <c r="GQI757" s="462"/>
      <c r="GQJ757" s="462"/>
      <c r="GQK757" s="462"/>
      <c r="GQL757" s="462"/>
      <c r="GQM757" s="462"/>
      <c r="GQN757" s="462"/>
      <c r="GQO757" s="462"/>
      <c r="GQP757" s="462"/>
      <c r="GQQ757" s="462"/>
      <c r="GQR757" s="462"/>
      <c r="GQS757" s="462"/>
      <c r="GQT757" s="462"/>
      <c r="GQU757" s="462"/>
      <c r="GQV757" s="462"/>
      <c r="GQW757" s="462"/>
      <c r="GQX757" s="462"/>
      <c r="GQY757" s="462"/>
      <c r="GQZ757" s="462"/>
      <c r="GRA757" s="462"/>
      <c r="GRB757" s="462"/>
      <c r="GRC757" s="462"/>
      <c r="GRD757" s="462"/>
      <c r="GRE757" s="462"/>
      <c r="GRF757" s="462"/>
      <c r="GRG757" s="462"/>
      <c r="GRH757" s="462"/>
      <c r="GRI757" s="462"/>
      <c r="GRJ757" s="462"/>
      <c r="GRK757" s="462"/>
      <c r="GRL757" s="462"/>
      <c r="GRM757" s="462"/>
      <c r="GRN757" s="462"/>
      <c r="GRO757" s="462"/>
      <c r="GRP757" s="462"/>
      <c r="GRQ757" s="462"/>
      <c r="GRR757" s="462"/>
      <c r="GRS757" s="462"/>
      <c r="GRT757" s="462"/>
      <c r="GRU757" s="462"/>
      <c r="GRV757" s="462"/>
      <c r="GRW757" s="462"/>
      <c r="GRX757" s="462"/>
      <c r="GRY757" s="462"/>
      <c r="GRZ757" s="462"/>
      <c r="GSA757" s="462"/>
      <c r="GSB757" s="462"/>
      <c r="GSC757" s="462"/>
      <c r="GSD757" s="462"/>
      <c r="GSE757" s="462"/>
      <c r="GSF757" s="462"/>
      <c r="GSG757" s="462"/>
      <c r="GSH757" s="462"/>
      <c r="GSI757" s="462"/>
      <c r="GSJ757" s="462"/>
      <c r="GSK757" s="462"/>
      <c r="GSL757" s="462"/>
      <c r="GSM757" s="462"/>
      <c r="GSN757" s="462"/>
      <c r="GSO757" s="462"/>
      <c r="GSP757" s="462"/>
      <c r="GSQ757" s="462"/>
      <c r="GSR757" s="462"/>
      <c r="GSS757" s="462"/>
      <c r="GST757" s="462"/>
      <c r="GSU757" s="462"/>
      <c r="GSV757" s="462"/>
      <c r="GSW757" s="462"/>
      <c r="GSX757" s="462"/>
      <c r="GSY757" s="462"/>
      <c r="GSZ757" s="462"/>
      <c r="GTA757" s="462"/>
      <c r="GTB757" s="462"/>
      <c r="GTC757" s="462"/>
      <c r="GTD757" s="462"/>
      <c r="GTE757" s="462"/>
      <c r="GTF757" s="462"/>
      <c r="GTG757" s="462"/>
      <c r="GTH757" s="462"/>
      <c r="GTI757" s="462"/>
      <c r="GTJ757" s="462"/>
      <c r="GTK757" s="462"/>
      <c r="GTL757" s="462"/>
      <c r="GTM757" s="462"/>
      <c r="GTN757" s="462"/>
      <c r="GTO757" s="462"/>
      <c r="GTP757" s="462"/>
      <c r="GTQ757" s="462"/>
      <c r="GTR757" s="462"/>
      <c r="GTS757" s="462"/>
      <c r="GTT757" s="462"/>
      <c r="GTU757" s="462"/>
      <c r="GTV757" s="462"/>
      <c r="GTW757" s="462"/>
      <c r="GTX757" s="462"/>
      <c r="GTY757" s="462"/>
      <c r="GTZ757" s="462"/>
      <c r="GUA757" s="462"/>
      <c r="GUB757" s="462"/>
      <c r="GUC757" s="462"/>
      <c r="GUD757" s="462"/>
      <c r="GUE757" s="462"/>
      <c r="GUF757" s="462"/>
      <c r="GUG757" s="462"/>
      <c r="GUH757" s="462"/>
      <c r="GUI757" s="462"/>
      <c r="GUJ757" s="462"/>
      <c r="GUK757" s="462"/>
      <c r="GUL757" s="462"/>
      <c r="GUM757" s="462"/>
      <c r="GUN757" s="462"/>
      <c r="GUO757" s="462"/>
      <c r="GUP757" s="462"/>
      <c r="GUQ757" s="462"/>
      <c r="GUR757" s="462"/>
      <c r="GUS757" s="462"/>
      <c r="GUT757" s="462"/>
      <c r="GUU757" s="462"/>
      <c r="GUV757" s="462"/>
      <c r="GUW757" s="462"/>
      <c r="GUX757" s="462"/>
      <c r="GUY757" s="462"/>
      <c r="GUZ757" s="462"/>
      <c r="GVA757" s="462"/>
      <c r="GVB757" s="462"/>
      <c r="GVC757" s="462"/>
      <c r="GVD757" s="462"/>
      <c r="GVE757" s="462"/>
      <c r="GVF757" s="462"/>
      <c r="GVG757" s="462"/>
      <c r="GVH757" s="462"/>
      <c r="GVI757" s="462"/>
      <c r="GVJ757" s="462"/>
      <c r="GVK757" s="462"/>
      <c r="GVL757" s="462"/>
      <c r="GVM757" s="462"/>
      <c r="GVN757" s="462"/>
      <c r="GVO757" s="462"/>
      <c r="GVP757" s="462"/>
      <c r="GVQ757" s="462"/>
      <c r="GVR757" s="462"/>
      <c r="GVS757" s="462"/>
      <c r="GVT757" s="462"/>
      <c r="GVU757" s="462"/>
      <c r="GVV757" s="462"/>
      <c r="GVW757" s="462"/>
      <c r="GVX757" s="462"/>
      <c r="GVY757" s="462"/>
      <c r="GVZ757" s="462"/>
      <c r="GWA757" s="462"/>
      <c r="GWB757" s="462"/>
      <c r="GWC757" s="462"/>
      <c r="GWD757" s="462"/>
      <c r="GWE757" s="462"/>
      <c r="GWF757" s="462"/>
      <c r="GWG757" s="462"/>
      <c r="GWH757" s="462"/>
      <c r="GWI757" s="462"/>
      <c r="GWJ757" s="462"/>
      <c r="GWK757" s="462"/>
      <c r="GWL757" s="462"/>
      <c r="GWM757" s="462"/>
      <c r="GWN757" s="462"/>
      <c r="GWO757" s="462"/>
      <c r="GWP757" s="462"/>
      <c r="GWQ757" s="462"/>
      <c r="GWR757" s="462"/>
      <c r="GWS757" s="462"/>
      <c r="GWT757" s="462"/>
      <c r="GWU757" s="462"/>
      <c r="GWV757" s="462"/>
      <c r="GWW757" s="462"/>
      <c r="GWX757" s="462"/>
      <c r="GWY757" s="462"/>
      <c r="GWZ757" s="462"/>
      <c r="GXA757" s="462"/>
      <c r="GXB757" s="462"/>
      <c r="GXC757" s="462"/>
      <c r="GXD757" s="462"/>
      <c r="GXE757" s="462"/>
      <c r="GXF757" s="462"/>
      <c r="GXG757" s="462"/>
      <c r="GXH757" s="462"/>
      <c r="GXI757" s="462"/>
      <c r="GXJ757" s="462"/>
      <c r="GXK757" s="462"/>
      <c r="GXL757" s="462"/>
      <c r="GXM757" s="462"/>
      <c r="GXN757" s="462"/>
      <c r="GXO757" s="462"/>
      <c r="GXP757" s="462"/>
      <c r="GXQ757" s="462"/>
      <c r="GXR757" s="462"/>
      <c r="GXS757" s="462"/>
      <c r="GXT757" s="462"/>
      <c r="GXU757" s="462"/>
      <c r="GXV757" s="462"/>
      <c r="GXW757" s="462"/>
      <c r="GXX757" s="462"/>
      <c r="GXY757" s="462"/>
      <c r="GXZ757" s="462"/>
      <c r="GYA757" s="462"/>
      <c r="GYB757" s="462"/>
      <c r="GYC757" s="462"/>
      <c r="GYD757" s="462"/>
      <c r="GYE757" s="462"/>
      <c r="GYF757" s="462"/>
      <c r="GYG757" s="462"/>
      <c r="GYH757" s="462"/>
      <c r="GYI757" s="462"/>
      <c r="GYJ757" s="462"/>
      <c r="GYK757" s="462"/>
      <c r="GYL757" s="462"/>
      <c r="GYM757" s="462"/>
      <c r="GYN757" s="462"/>
      <c r="GYO757" s="462"/>
      <c r="GYP757" s="462"/>
      <c r="GYQ757" s="462"/>
      <c r="GYR757" s="462"/>
      <c r="GYS757" s="462"/>
      <c r="GYT757" s="462"/>
      <c r="GYU757" s="462"/>
      <c r="GYV757" s="462"/>
      <c r="GYW757" s="462"/>
      <c r="GYX757" s="462"/>
      <c r="GYY757" s="462"/>
      <c r="GYZ757" s="462"/>
      <c r="GZA757" s="462"/>
      <c r="GZB757" s="462"/>
      <c r="GZC757" s="462"/>
      <c r="GZD757" s="462"/>
      <c r="GZE757" s="462"/>
      <c r="GZF757" s="462"/>
      <c r="GZG757" s="462"/>
      <c r="GZH757" s="462"/>
      <c r="GZI757" s="462"/>
      <c r="GZJ757" s="462"/>
      <c r="GZK757" s="462"/>
      <c r="GZL757" s="462"/>
      <c r="GZM757" s="462"/>
      <c r="GZN757" s="462"/>
      <c r="GZO757" s="462"/>
      <c r="GZP757" s="462"/>
      <c r="GZQ757" s="462"/>
      <c r="GZR757" s="462"/>
      <c r="GZS757" s="462"/>
      <c r="GZT757" s="462"/>
      <c r="GZU757" s="462"/>
      <c r="GZV757" s="462"/>
      <c r="GZW757" s="462"/>
      <c r="GZX757" s="462"/>
      <c r="GZY757" s="462"/>
      <c r="GZZ757" s="462"/>
      <c r="HAA757" s="462"/>
      <c r="HAB757" s="462"/>
      <c r="HAC757" s="462"/>
      <c r="HAD757" s="462"/>
      <c r="HAE757" s="462"/>
      <c r="HAF757" s="462"/>
      <c r="HAG757" s="462"/>
      <c r="HAH757" s="462"/>
      <c r="HAI757" s="462"/>
      <c r="HAJ757" s="462"/>
      <c r="HAK757" s="462"/>
      <c r="HAL757" s="462"/>
      <c r="HAM757" s="462"/>
      <c r="HAN757" s="462"/>
      <c r="HAO757" s="462"/>
      <c r="HAP757" s="462"/>
      <c r="HAQ757" s="462"/>
      <c r="HAR757" s="462"/>
      <c r="HAS757" s="462"/>
      <c r="HAT757" s="462"/>
      <c r="HAU757" s="462"/>
      <c r="HAV757" s="462"/>
      <c r="HAW757" s="462"/>
      <c r="HAX757" s="462"/>
      <c r="HAY757" s="462"/>
      <c r="HAZ757" s="462"/>
      <c r="HBA757" s="462"/>
      <c r="HBB757" s="462"/>
      <c r="HBC757" s="462"/>
      <c r="HBD757" s="462"/>
      <c r="HBE757" s="462"/>
      <c r="HBF757" s="462"/>
      <c r="HBG757" s="462"/>
      <c r="HBH757" s="462"/>
      <c r="HBI757" s="462"/>
      <c r="HBJ757" s="462"/>
      <c r="HBK757" s="462"/>
      <c r="HBL757" s="462"/>
      <c r="HBM757" s="462"/>
      <c r="HBN757" s="462"/>
      <c r="HBO757" s="462"/>
      <c r="HBP757" s="462"/>
      <c r="HBQ757" s="462"/>
      <c r="HBR757" s="462"/>
      <c r="HBS757" s="462"/>
      <c r="HBT757" s="462"/>
      <c r="HBU757" s="462"/>
      <c r="HBV757" s="462"/>
      <c r="HBW757" s="462"/>
      <c r="HBX757" s="462"/>
      <c r="HBY757" s="462"/>
      <c r="HBZ757" s="462"/>
      <c r="HCA757" s="462"/>
      <c r="HCB757" s="462"/>
      <c r="HCC757" s="462"/>
      <c r="HCD757" s="462"/>
      <c r="HCE757" s="462"/>
      <c r="HCF757" s="462"/>
      <c r="HCG757" s="462"/>
      <c r="HCH757" s="462"/>
      <c r="HCI757" s="462"/>
      <c r="HCJ757" s="462"/>
      <c r="HCK757" s="462"/>
      <c r="HCL757" s="462"/>
      <c r="HCM757" s="462"/>
      <c r="HCN757" s="462"/>
      <c r="HCO757" s="462"/>
      <c r="HCP757" s="462"/>
      <c r="HCQ757" s="462"/>
      <c r="HCR757" s="462"/>
      <c r="HCS757" s="462"/>
      <c r="HCT757" s="462"/>
      <c r="HCU757" s="462"/>
      <c r="HCV757" s="462"/>
      <c r="HCW757" s="462"/>
      <c r="HCX757" s="462"/>
      <c r="HCY757" s="462"/>
      <c r="HCZ757" s="462"/>
      <c r="HDA757" s="462"/>
      <c r="HDB757" s="462"/>
      <c r="HDC757" s="462"/>
      <c r="HDD757" s="462"/>
      <c r="HDE757" s="462"/>
      <c r="HDF757" s="462"/>
      <c r="HDG757" s="462"/>
      <c r="HDH757" s="462"/>
      <c r="HDI757" s="462"/>
      <c r="HDJ757" s="462"/>
      <c r="HDK757" s="462"/>
      <c r="HDL757" s="462"/>
      <c r="HDM757" s="462"/>
      <c r="HDN757" s="462"/>
      <c r="HDO757" s="462"/>
      <c r="HDP757" s="462"/>
      <c r="HDQ757" s="462"/>
      <c r="HDR757" s="462"/>
      <c r="HDS757" s="462"/>
      <c r="HDT757" s="462"/>
      <c r="HDU757" s="462"/>
      <c r="HDV757" s="462"/>
      <c r="HDW757" s="462"/>
      <c r="HDX757" s="462"/>
      <c r="HDY757" s="462"/>
      <c r="HDZ757" s="462"/>
      <c r="HEA757" s="462"/>
      <c r="HEB757" s="462"/>
      <c r="HEC757" s="462"/>
      <c r="HED757" s="462"/>
      <c r="HEE757" s="462"/>
      <c r="HEF757" s="462"/>
      <c r="HEG757" s="462"/>
      <c r="HEH757" s="462"/>
      <c r="HEI757" s="462"/>
      <c r="HEJ757" s="462"/>
      <c r="HEK757" s="462"/>
      <c r="HEL757" s="462"/>
      <c r="HEM757" s="462"/>
      <c r="HEN757" s="462"/>
      <c r="HEO757" s="462"/>
      <c r="HEP757" s="462"/>
      <c r="HEQ757" s="462"/>
      <c r="HER757" s="462"/>
      <c r="HES757" s="462"/>
      <c r="HET757" s="462"/>
      <c r="HEU757" s="462"/>
      <c r="HEV757" s="462"/>
      <c r="HEW757" s="462"/>
      <c r="HEX757" s="462"/>
      <c r="HEY757" s="462"/>
      <c r="HEZ757" s="462"/>
      <c r="HFA757" s="462"/>
      <c r="HFB757" s="462"/>
      <c r="HFC757" s="462"/>
      <c r="HFD757" s="462"/>
      <c r="HFE757" s="462"/>
      <c r="HFF757" s="462"/>
      <c r="HFG757" s="462"/>
      <c r="HFH757" s="462"/>
      <c r="HFI757" s="462"/>
      <c r="HFJ757" s="462"/>
      <c r="HFK757" s="462"/>
      <c r="HFL757" s="462"/>
      <c r="HFM757" s="462"/>
      <c r="HFN757" s="462"/>
      <c r="HFO757" s="462"/>
      <c r="HFP757" s="462"/>
      <c r="HFQ757" s="462"/>
      <c r="HFR757" s="462"/>
      <c r="HFS757" s="462"/>
      <c r="HFT757" s="462"/>
      <c r="HFU757" s="462"/>
      <c r="HFV757" s="462"/>
      <c r="HFW757" s="462"/>
      <c r="HFX757" s="462"/>
      <c r="HFY757" s="462"/>
      <c r="HFZ757" s="462"/>
      <c r="HGA757" s="462"/>
      <c r="HGB757" s="462"/>
      <c r="HGC757" s="462"/>
      <c r="HGD757" s="462"/>
      <c r="HGE757" s="462"/>
      <c r="HGF757" s="462"/>
      <c r="HGG757" s="462"/>
      <c r="HGH757" s="462"/>
      <c r="HGI757" s="462"/>
      <c r="HGJ757" s="462"/>
      <c r="HGK757" s="462"/>
      <c r="HGL757" s="462"/>
      <c r="HGM757" s="462"/>
      <c r="HGN757" s="462"/>
      <c r="HGO757" s="462"/>
      <c r="HGP757" s="462"/>
      <c r="HGQ757" s="462"/>
      <c r="HGR757" s="462"/>
      <c r="HGS757" s="462"/>
      <c r="HGT757" s="462"/>
      <c r="HGU757" s="462"/>
      <c r="HGV757" s="462"/>
      <c r="HGW757" s="462"/>
      <c r="HGX757" s="462"/>
      <c r="HGY757" s="462"/>
      <c r="HGZ757" s="462"/>
      <c r="HHA757" s="462"/>
      <c r="HHB757" s="462"/>
      <c r="HHC757" s="462"/>
      <c r="HHD757" s="462"/>
      <c r="HHE757" s="462"/>
      <c r="HHF757" s="462"/>
      <c r="HHG757" s="462"/>
      <c r="HHH757" s="462"/>
      <c r="HHI757" s="462"/>
      <c r="HHJ757" s="462"/>
      <c r="HHK757" s="462"/>
      <c r="HHL757" s="462"/>
      <c r="HHM757" s="462"/>
      <c r="HHN757" s="462"/>
      <c r="HHO757" s="462"/>
      <c r="HHP757" s="462"/>
      <c r="HHQ757" s="462"/>
      <c r="HHR757" s="462"/>
      <c r="HHS757" s="462"/>
      <c r="HHT757" s="462"/>
      <c r="HHU757" s="462"/>
      <c r="HHV757" s="462"/>
      <c r="HHW757" s="462"/>
      <c r="HHX757" s="462"/>
      <c r="HHY757" s="462"/>
      <c r="HHZ757" s="462"/>
      <c r="HIA757" s="462"/>
      <c r="HIB757" s="462"/>
      <c r="HIC757" s="462"/>
      <c r="HID757" s="462"/>
      <c r="HIE757" s="462"/>
      <c r="HIF757" s="462"/>
      <c r="HIG757" s="462"/>
      <c r="HIH757" s="462"/>
      <c r="HII757" s="462"/>
      <c r="HIJ757" s="462"/>
      <c r="HIK757" s="462"/>
      <c r="HIL757" s="462"/>
      <c r="HIM757" s="462"/>
      <c r="HIN757" s="462"/>
      <c r="HIO757" s="462"/>
      <c r="HIP757" s="462"/>
      <c r="HIQ757" s="462"/>
      <c r="HIR757" s="462"/>
      <c r="HIS757" s="462"/>
      <c r="HIT757" s="462"/>
      <c r="HIU757" s="462"/>
      <c r="HIV757" s="462"/>
      <c r="HIW757" s="462"/>
      <c r="HIX757" s="462"/>
      <c r="HIY757" s="462"/>
      <c r="HIZ757" s="462"/>
      <c r="HJA757" s="462"/>
      <c r="HJB757" s="462"/>
      <c r="HJC757" s="462"/>
      <c r="HJD757" s="462"/>
      <c r="HJE757" s="462"/>
      <c r="HJF757" s="462"/>
      <c r="HJG757" s="462"/>
      <c r="HJH757" s="462"/>
      <c r="HJI757" s="462"/>
      <c r="HJJ757" s="462"/>
      <c r="HJK757" s="462"/>
      <c r="HJL757" s="462"/>
      <c r="HJM757" s="462"/>
      <c r="HJN757" s="462"/>
      <c r="HJO757" s="462"/>
      <c r="HJP757" s="462"/>
      <c r="HJQ757" s="462"/>
      <c r="HJR757" s="462"/>
      <c r="HJS757" s="462"/>
      <c r="HJT757" s="462"/>
      <c r="HJU757" s="462"/>
      <c r="HJV757" s="462"/>
      <c r="HJW757" s="462"/>
      <c r="HJX757" s="462"/>
      <c r="HJY757" s="462"/>
      <c r="HJZ757" s="462"/>
      <c r="HKA757" s="462"/>
      <c r="HKB757" s="462"/>
      <c r="HKC757" s="462"/>
      <c r="HKD757" s="462"/>
      <c r="HKE757" s="462"/>
      <c r="HKF757" s="462"/>
      <c r="HKG757" s="462"/>
      <c r="HKH757" s="462"/>
      <c r="HKI757" s="462"/>
      <c r="HKJ757" s="462"/>
      <c r="HKK757" s="462"/>
      <c r="HKL757" s="462"/>
      <c r="HKM757" s="462"/>
      <c r="HKN757" s="462"/>
      <c r="HKO757" s="462"/>
      <c r="HKP757" s="462"/>
      <c r="HKQ757" s="462"/>
      <c r="HKR757" s="462"/>
      <c r="HKS757" s="462"/>
      <c r="HKT757" s="462"/>
      <c r="HKU757" s="462"/>
      <c r="HKV757" s="462"/>
      <c r="HKW757" s="462"/>
      <c r="HKX757" s="462"/>
      <c r="HKY757" s="462"/>
      <c r="HKZ757" s="462"/>
      <c r="HLA757" s="462"/>
      <c r="HLB757" s="462"/>
      <c r="HLC757" s="462"/>
      <c r="HLD757" s="462"/>
      <c r="HLE757" s="462"/>
      <c r="HLF757" s="462"/>
      <c r="HLG757" s="462"/>
      <c r="HLH757" s="462"/>
      <c r="HLI757" s="462"/>
      <c r="HLJ757" s="462"/>
      <c r="HLK757" s="462"/>
      <c r="HLL757" s="462"/>
      <c r="HLM757" s="462"/>
      <c r="HLN757" s="462"/>
      <c r="HLO757" s="462"/>
      <c r="HLP757" s="462"/>
      <c r="HLQ757" s="462"/>
      <c r="HLR757" s="462"/>
      <c r="HLS757" s="462"/>
      <c r="HLT757" s="462"/>
      <c r="HLU757" s="462"/>
      <c r="HLV757" s="462"/>
      <c r="HLW757" s="462"/>
      <c r="HLX757" s="462"/>
      <c r="HLY757" s="462"/>
      <c r="HLZ757" s="462"/>
      <c r="HMA757" s="462"/>
      <c r="HMB757" s="462"/>
      <c r="HMC757" s="462"/>
      <c r="HMD757" s="462"/>
      <c r="HME757" s="462"/>
      <c r="HMF757" s="462"/>
      <c r="HMG757" s="462"/>
      <c r="HMH757" s="462"/>
      <c r="HMI757" s="462"/>
      <c r="HMJ757" s="462"/>
      <c r="HMK757" s="462"/>
      <c r="HML757" s="462"/>
      <c r="HMM757" s="462"/>
      <c r="HMN757" s="462"/>
      <c r="HMO757" s="462"/>
      <c r="HMP757" s="462"/>
      <c r="HMQ757" s="462"/>
      <c r="HMR757" s="462"/>
      <c r="HMS757" s="462"/>
      <c r="HMT757" s="462"/>
      <c r="HMU757" s="462"/>
      <c r="HMV757" s="462"/>
      <c r="HMW757" s="462"/>
      <c r="HMX757" s="462"/>
      <c r="HMY757" s="462"/>
      <c r="HMZ757" s="462"/>
      <c r="HNA757" s="462"/>
      <c r="HNB757" s="462"/>
      <c r="HNC757" s="462"/>
      <c r="HND757" s="462"/>
      <c r="HNE757" s="462"/>
      <c r="HNF757" s="462"/>
      <c r="HNG757" s="462"/>
      <c r="HNH757" s="462"/>
      <c r="HNI757" s="462"/>
      <c r="HNJ757" s="462"/>
      <c r="HNK757" s="462"/>
      <c r="HNL757" s="462"/>
      <c r="HNM757" s="462"/>
      <c r="HNN757" s="462"/>
      <c r="HNO757" s="462"/>
      <c r="HNP757" s="462"/>
      <c r="HNQ757" s="462"/>
      <c r="HNR757" s="462"/>
      <c r="HNS757" s="462"/>
      <c r="HNT757" s="462"/>
      <c r="HNU757" s="462"/>
      <c r="HNV757" s="462"/>
      <c r="HNW757" s="462"/>
      <c r="HNX757" s="462"/>
      <c r="HNY757" s="462"/>
      <c r="HNZ757" s="462"/>
      <c r="HOA757" s="462"/>
      <c r="HOB757" s="462"/>
      <c r="HOC757" s="462"/>
      <c r="HOD757" s="462"/>
      <c r="HOE757" s="462"/>
      <c r="HOF757" s="462"/>
      <c r="HOG757" s="462"/>
      <c r="HOH757" s="462"/>
      <c r="HOI757" s="462"/>
      <c r="HOJ757" s="462"/>
      <c r="HOK757" s="462"/>
      <c r="HOL757" s="462"/>
      <c r="HOM757" s="462"/>
      <c r="HON757" s="462"/>
      <c r="HOO757" s="462"/>
      <c r="HOP757" s="462"/>
      <c r="HOQ757" s="462"/>
      <c r="HOR757" s="462"/>
      <c r="HOS757" s="462"/>
      <c r="HOT757" s="462"/>
      <c r="HOU757" s="462"/>
      <c r="HOV757" s="462"/>
      <c r="HOW757" s="462"/>
      <c r="HOX757" s="462"/>
      <c r="HOY757" s="462"/>
      <c r="HOZ757" s="462"/>
      <c r="HPA757" s="462"/>
      <c r="HPB757" s="462"/>
      <c r="HPC757" s="462"/>
      <c r="HPD757" s="462"/>
      <c r="HPE757" s="462"/>
      <c r="HPF757" s="462"/>
      <c r="HPG757" s="462"/>
      <c r="HPH757" s="462"/>
      <c r="HPI757" s="462"/>
      <c r="HPJ757" s="462"/>
      <c r="HPK757" s="462"/>
      <c r="HPL757" s="462"/>
      <c r="HPM757" s="462"/>
      <c r="HPN757" s="462"/>
      <c r="HPO757" s="462"/>
      <c r="HPP757" s="462"/>
      <c r="HPQ757" s="462"/>
      <c r="HPR757" s="462"/>
      <c r="HPS757" s="462"/>
      <c r="HPT757" s="462"/>
      <c r="HPU757" s="462"/>
      <c r="HPV757" s="462"/>
      <c r="HPW757" s="462"/>
      <c r="HPX757" s="462"/>
      <c r="HPY757" s="462"/>
      <c r="HPZ757" s="462"/>
      <c r="HQA757" s="462"/>
      <c r="HQB757" s="462"/>
      <c r="HQC757" s="462"/>
      <c r="HQD757" s="462"/>
      <c r="HQE757" s="462"/>
      <c r="HQF757" s="462"/>
      <c r="HQG757" s="462"/>
      <c r="HQH757" s="462"/>
      <c r="HQI757" s="462"/>
      <c r="HQJ757" s="462"/>
      <c r="HQK757" s="462"/>
      <c r="HQL757" s="462"/>
      <c r="HQM757" s="462"/>
      <c r="HQN757" s="462"/>
      <c r="HQO757" s="462"/>
      <c r="HQP757" s="462"/>
      <c r="HQQ757" s="462"/>
      <c r="HQR757" s="462"/>
      <c r="HQS757" s="462"/>
      <c r="HQT757" s="462"/>
      <c r="HQU757" s="462"/>
      <c r="HQV757" s="462"/>
      <c r="HQW757" s="462"/>
      <c r="HQX757" s="462"/>
      <c r="HQY757" s="462"/>
      <c r="HQZ757" s="462"/>
      <c r="HRA757" s="462"/>
      <c r="HRB757" s="462"/>
      <c r="HRC757" s="462"/>
      <c r="HRD757" s="462"/>
      <c r="HRE757" s="462"/>
      <c r="HRF757" s="462"/>
      <c r="HRG757" s="462"/>
      <c r="HRH757" s="462"/>
      <c r="HRI757" s="462"/>
      <c r="HRJ757" s="462"/>
      <c r="HRK757" s="462"/>
      <c r="HRL757" s="462"/>
      <c r="HRM757" s="462"/>
      <c r="HRN757" s="462"/>
      <c r="HRO757" s="462"/>
      <c r="HRP757" s="462"/>
      <c r="HRQ757" s="462"/>
      <c r="HRR757" s="462"/>
      <c r="HRS757" s="462"/>
      <c r="HRT757" s="462"/>
      <c r="HRU757" s="462"/>
      <c r="HRV757" s="462"/>
      <c r="HRW757" s="462"/>
      <c r="HRX757" s="462"/>
      <c r="HRY757" s="462"/>
      <c r="HRZ757" s="462"/>
      <c r="HSA757" s="462"/>
      <c r="HSB757" s="462"/>
      <c r="HSC757" s="462"/>
      <c r="HSD757" s="462"/>
      <c r="HSE757" s="462"/>
      <c r="HSF757" s="462"/>
      <c r="HSG757" s="462"/>
      <c r="HSH757" s="462"/>
      <c r="HSI757" s="462"/>
      <c r="HSJ757" s="462"/>
      <c r="HSK757" s="462"/>
      <c r="HSL757" s="462"/>
      <c r="HSM757" s="462"/>
      <c r="HSN757" s="462"/>
      <c r="HSO757" s="462"/>
      <c r="HSP757" s="462"/>
      <c r="HSQ757" s="462"/>
      <c r="HSR757" s="462"/>
      <c r="HSS757" s="462"/>
      <c r="HST757" s="462"/>
      <c r="HSU757" s="462"/>
      <c r="HSV757" s="462"/>
      <c r="HSW757" s="462"/>
      <c r="HSX757" s="462"/>
      <c r="HSY757" s="462"/>
      <c r="HSZ757" s="462"/>
      <c r="HTA757" s="462"/>
      <c r="HTB757" s="462"/>
      <c r="HTC757" s="462"/>
      <c r="HTD757" s="462"/>
      <c r="HTE757" s="462"/>
      <c r="HTF757" s="462"/>
      <c r="HTG757" s="462"/>
      <c r="HTH757" s="462"/>
      <c r="HTI757" s="462"/>
      <c r="HTJ757" s="462"/>
      <c r="HTK757" s="462"/>
      <c r="HTL757" s="462"/>
      <c r="HTM757" s="462"/>
      <c r="HTN757" s="462"/>
      <c r="HTO757" s="462"/>
      <c r="HTP757" s="462"/>
      <c r="HTQ757" s="462"/>
      <c r="HTR757" s="462"/>
      <c r="HTS757" s="462"/>
      <c r="HTT757" s="462"/>
      <c r="HTU757" s="462"/>
      <c r="HTV757" s="462"/>
      <c r="HTW757" s="462"/>
      <c r="HTX757" s="462"/>
      <c r="HTY757" s="462"/>
      <c r="HTZ757" s="462"/>
      <c r="HUA757" s="462"/>
      <c r="HUB757" s="462"/>
      <c r="HUC757" s="462"/>
      <c r="HUD757" s="462"/>
      <c r="HUE757" s="462"/>
      <c r="HUF757" s="462"/>
      <c r="HUG757" s="462"/>
      <c r="HUH757" s="462"/>
      <c r="HUI757" s="462"/>
      <c r="HUJ757" s="462"/>
      <c r="HUK757" s="462"/>
      <c r="HUL757" s="462"/>
      <c r="HUM757" s="462"/>
      <c r="HUN757" s="462"/>
      <c r="HUO757" s="462"/>
      <c r="HUP757" s="462"/>
      <c r="HUQ757" s="462"/>
      <c r="HUR757" s="462"/>
      <c r="HUS757" s="462"/>
      <c r="HUT757" s="462"/>
      <c r="HUU757" s="462"/>
      <c r="HUV757" s="462"/>
      <c r="HUW757" s="462"/>
      <c r="HUX757" s="462"/>
      <c r="HUY757" s="462"/>
      <c r="HUZ757" s="462"/>
      <c r="HVA757" s="462"/>
      <c r="HVB757" s="462"/>
      <c r="HVC757" s="462"/>
      <c r="HVD757" s="462"/>
      <c r="HVE757" s="462"/>
      <c r="HVF757" s="462"/>
      <c r="HVG757" s="462"/>
      <c r="HVH757" s="462"/>
      <c r="HVI757" s="462"/>
      <c r="HVJ757" s="462"/>
      <c r="HVK757" s="462"/>
      <c r="HVL757" s="462"/>
      <c r="HVM757" s="462"/>
      <c r="HVN757" s="462"/>
      <c r="HVO757" s="462"/>
      <c r="HVP757" s="462"/>
      <c r="HVQ757" s="462"/>
      <c r="HVR757" s="462"/>
      <c r="HVS757" s="462"/>
      <c r="HVT757" s="462"/>
      <c r="HVU757" s="462"/>
      <c r="HVV757" s="462"/>
      <c r="HVW757" s="462"/>
      <c r="HVX757" s="462"/>
      <c r="HVY757" s="462"/>
      <c r="HVZ757" s="462"/>
      <c r="HWA757" s="462"/>
      <c r="HWB757" s="462"/>
      <c r="HWC757" s="462"/>
      <c r="HWD757" s="462"/>
      <c r="HWE757" s="462"/>
      <c r="HWF757" s="462"/>
      <c r="HWG757" s="462"/>
      <c r="HWH757" s="462"/>
      <c r="HWI757" s="462"/>
      <c r="HWJ757" s="462"/>
      <c r="HWK757" s="462"/>
      <c r="HWL757" s="462"/>
      <c r="HWM757" s="462"/>
      <c r="HWN757" s="462"/>
      <c r="HWO757" s="462"/>
      <c r="HWP757" s="462"/>
      <c r="HWQ757" s="462"/>
      <c r="HWR757" s="462"/>
      <c r="HWS757" s="462"/>
      <c r="HWT757" s="462"/>
      <c r="HWU757" s="462"/>
      <c r="HWV757" s="462"/>
      <c r="HWW757" s="462"/>
      <c r="HWX757" s="462"/>
      <c r="HWY757" s="462"/>
      <c r="HWZ757" s="462"/>
      <c r="HXA757" s="462"/>
      <c r="HXB757" s="462"/>
      <c r="HXC757" s="462"/>
      <c r="HXD757" s="462"/>
      <c r="HXE757" s="462"/>
      <c r="HXF757" s="462"/>
      <c r="HXG757" s="462"/>
      <c r="HXH757" s="462"/>
      <c r="HXI757" s="462"/>
      <c r="HXJ757" s="462"/>
      <c r="HXK757" s="462"/>
      <c r="HXL757" s="462"/>
      <c r="HXM757" s="462"/>
      <c r="HXN757" s="462"/>
      <c r="HXO757" s="462"/>
      <c r="HXP757" s="462"/>
      <c r="HXQ757" s="462"/>
      <c r="HXR757" s="462"/>
      <c r="HXS757" s="462"/>
      <c r="HXT757" s="462"/>
      <c r="HXU757" s="462"/>
      <c r="HXV757" s="462"/>
      <c r="HXW757" s="462"/>
      <c r="HXX757" s="462"/>
      <c r="HXY757" s="462"/>
      <c r="HXZ757" s="462"/>
      <c r="HYA757" s="462"/>
      <c r="HYB757" s="462"/>
      <c r="HYC757" s="462"/>
      <c r="HYD757" s="462"/>
      <c r="HYE757" s="462"/>
      <c r="HYF757" s="462"/>
      <c r="HYG757" s="462"/>
      <c r="HYH757" s="462"/>
      <c r="HYI757" s="462"/>
      <c r="HYJ757" s="462"/>
      <c r="HYK757" s="462"/>
      <c r="HYL757" s="462"/>
      <c r="HYM757" s="462"/>
      <c r="HYN757" s="462"/>
      <c r="HYO757" s="462"/>
      <c r="HYP757" s="462"/>
      <c r="HYQ757" s="462"/>
      <c r="HYR757" s="462"/>
      <c r="HYS757" s="462"/>
      <c r="HYT757" s="462"/>
      <c r="HYU757" s="462"/>
      <c r="HYV757" s="462"/>
      <c r="HYW757" s="462"/>
      <c r="HYX757" s="462"/>
      <c r="HYY757" s="462"/>
      <c r="HYZ757" s="462"/>
      <c r="HZA757" s="462"/>
      <c r="HZB757" s="462"/>
      <c r="HZC757" s="462"/>
      <c r="HZD757" s="462"/>
      <c r="HZE757" s="462"/>
      <c r="HZF757" s="462"/>
      <c r="HZG757" s="462"/>
      <c r="HZH757" s="462"/>
      <c r="HZI757" s="462"/>
      <c r="HZJ757" s="462"/>
      <c r="HZK757" s="462"/>
      <c r="HZL757" s="462"/>
      <c r="HZM757" s="462"/>
      <c r="HZN757" s="462"/>
      <c r="HZO757" s="462"/>
      <c r="HZP757" s="462"/>
      <c r="HZQ757" s="462"/>
      <c r="HZR757" s="462"/>
      <c r="HZS757" s="462"/>
      <c r="HZT757" s="462"/>
      <c r="HZU757" s="462"/>
      <c r="HZV757" s="462"/>
      <c r="HZW757" s="462"/>
      <c r="HZX757" s="462"/>
      <c r="HZY757" s="462"/>
      <c r="HZZ757" s="462"/>
      <c r="IAA757" s="462"/>
      <c r="IAB757" s="462"/>
      <c r="IAC757" s="462"/>
      <c r="IAD757" s="462"/>
      <c r="IAE757" s="462"/>
      <c r="IAF757" s="462"/>
      <c r="IAG757" s="462"/>
      <c r="IAH757" s="462"/>
      <c r="IAI757" s="462"/>
      <c r="IAJ757" s="462"/>
      <c r="IAK757" s="462"/>
      <c r="IAL757" s="462"/>
      <c r="IAM757" s="462"/>
      <c r="IAN757" s="462"/>
      <c r="IAO757" s="462"/>
      <c r="IAP757" s="462"/>
      <c r="IAQ757" s="462"/>
      <c r="IAR757" s="462"/>
      <c r="IAS757" s="462"/>
      <c r="IAT757" s="462"/>
      <c r="IAU757" s="462"/>
      <c r="IAV757" s="462"/>
      <c r="IAW757" s="462"/>
      <c r="IAX757" s="462"/>
      <c r="IAY757" s="462"/>
      <c r="IAZ757" s="462"/>
      <c r="IBA757" s="462"/>
      <c r="IBB757" s="462"/>
      <c r="IBC757" s="462"/>
      <c r="IBD757" s="462"/>
      <c r="IBE757" s="462"/>
      <c r="IBF757" s="462"/>
      <c r="IBG757" s="462"/>
      <c r="IBH757" s="462"/>
      <c r="IBI757" s="462"/>
      <c r="IBJ757" s="462"/>
      <c r="IBK757" s="462"/>
      <c r="IBL757" s="462"/>
      <c r="IBM757" s="462"/>
      <c r="IBN757" s="462"/>
      <c r="IBO757" s="462"/>
      <c r="IBP757" s="462"/>
      <c r="IBQ757" s="462"/>
      <c r="IBR757" s="462"/>
      <c r="IBS757" s="462"/>
      <c r="IBT757" s="462"/>
      <c r="IBU757" s="462"/>
      <c r="IBV757" s="462"/>
      <c r="IBW757" s="462"/>
      <c r="IBX757" s="462"/>
      <c r="IBY757" s="462"/>
      <c r="IBZ757" s="462"/>
      <c r="ICA757" s="462"/>
      <c r="ICB757" s="462"/>
      <c r="ICC757" s="462"/>
      <c r="ICD757" s="462"/>
      <c r="ICE757" s="462"/>
      <c r="ICF757" s="462"/>
      <c r="ICG757" s="462"/>
      <c r="ICH757" s="462"/>
      <c r="ICI757" s="462"/>
      <c r="ICJ757" s="462"/>
      <c r="ICK757" s="462"/>
      <c r="ICL757" s="462"/>
      <c r="ICM757" s="462"/>
      <c r="ICN757" s="462"/>
      <c r="ICO757" s="462"/>
      <c r="ICP757" s="462"/>
      <c r="ICQ757" s="462"/>
      <c r="ICR757" s="462"/>
      <c r="ICS757" s="462"/>
      <c r="ICT757" s="462"/>
      <c r="ICU757" s="462"/>
      <c r="ICV757" s="462"/>
      <c r="ICW757" s="462"/>
      <c r="ICX757" s="462"/>
      <c r="ICY757" s="462"/>
      <c r="ICZ757" s="462"/>
      <c r="IDA757" s="462"/>
      <c r="IDB757" s="462"/>
      <c r="IDC757" s="462"/>
      <c r="IDD757" s="462"/>
      <c r="IDE757" s="462"/>
      <c r="IDF757" s="462"/>
      <c r="IDG757" s="462"/>
      <c r="IDH757" s="462"/>
      <c r="IDI757" s="462"/>
      <c r="IDJ757" s="462"/>
      <c r="IDK757" s="462"/>
      <c r="IDL757" s="462"/>
      <c r="IDM757" s="462"/>
      <c r="IDN757" s="462"/>
      <c r="IDO757" s="462"/>
      <c r="IDP757" s="462"/>
      <c r="IDQ757" s="462"/>
      <c r="IDR757" s="462"/>
      <c r="IDS757" s="462"/>
      <c r="IDT757" s="462"/>
      <c r="IDU757" s="462"/>
      <c r="IDV757" s="462"/>
      <c r="IDW757" s="462"/>
      <c r="IDX757" s="462"/>
      <c r="IDY757" s="462"/>
      <c r="IDZ757" s="462"/>
      <c r="IEA757" s="462"/>
      <c r="IEB757" s="462"/>
      <c r="IEC757" s="462"/>
      <c r="IED757" s="462"/>
      <c r="IEE757" s="462"/>
      <c r="IEF757" s="462"/>
      <c r="IEG757" s="462"/>
      <c r="IEH757" s="462"/>
      <c r="IEI757" s="462"/>
      <c r="IEJ757" s="462"/>
      <c r="IEK757" s="462"/>
      <c r="IEL757" s="462"/>
      <c r="IEM757" s="462"/>
      <c r="IEN757" s="462"/>
      <c r="IEO757" s="462"/>
      <c r="IEP757" s="462"/>
      <c r="IEQ757" s="462"/>
      <c r="IER757" s="462"/>
      <c r="IES757" s="462"/>
      <c r="IET757" s="462"/>
      <c r="IEU757" s="462"/>
      <c r="IEV757" s="462"/>
      <c r="IEW757" s="462"/>
      <c r="IEX757" s="462"/>
      <c r="IEY757" s="462"/>
      <c r="IEZ757" s="462"/>
      <c r="IFA757" s="462"/>
      <c r="IFB757" s="462"/>
      <c r="IFC757" s="462"/>
      <c r="IFD757" s="462"/>
      <c r="IFE757" s="462"/>
      <c r="IFF757" s="462"/>
      <c r="IFG757" s="462"/>
      <c r="IFH757" s="462"/>
      <c r="IFI757" s="462"/>
      <c r="IFJ757" s="462"/>
      <c r="IFK757" s="462"/>
      <c r="IFL757" s="462"/>
      <c r="IFM757" s="462"/>
      <c r="IFN757" s="462"/>
      <c r="IFO757" s="462"/>
      <c r="IFP757" s="462"/>
      <c r="IFQ757" s="462"/>
      <c r="IFR757" s="462"/>
      <c r="IFS757" s="462"/>
      <c r="IFT757" s="462"/>
      <c r="IFU757" s="462"/>
      <c r="IFV757" s="462"/>
      <c r="IFW757" s="462"/>
      <c r="IFX757" s="462"/>
      <c r="IFY757" s="462"/>
      <c r="IFZ757" s="462"/>
      <c r="IGA757" s="462"/>
      <c r="IGB757" s="462"/>
      <c r="IGC757" s="462"/>
      <c r="IGD757" s="462"/>
      <c r="IGE757" s="462"/>
      <c r="IGF757" s="462"/>
      <c r="IGG757" s="462"/>
      <c r="IGH757" s="462"/>
      <c r="IGI757" s="462"/>
      <c r="IGJ757" s="462"/>
      <c r="IGK757" s="462"/>
      <c r="IGL757" s="462"/>
      <c r="IGM757" s="462"/>
      <c r="IGN757" s="462"/>
      <c r="IGO757" s="462"/>
      <c r="IGP757" s="462"/>
      <c r="IGQ757" s="462"/>
      <c r="IGR757" s="462"/>
      <c r="IGS757" s="462"/>
      <c r="IGT757" s="462"/>
      <c r="IGU757" s="462"/>
      <c r="IGV757" s="462"/>
      <c r="IGW757" s="462"/>
      <c r="IGX757" s="462"/>
      <c r="IGY757" s="462"/>
      <c r="IGZ757" s="462"/>
      <c r="IHA757" s="462"/>
      <c r="IHB757" s="462"/>
      <c r="IHC757" s="462"/>
      <c r="IHD757" s="462"/>
      <c r="IHE757" s="462"/>
      <c r="IHF757" s="462"/>
      <c r="IHG757" s="462"/>
      <c r="IHH757" s="462"/>
      <c r="IHI757" s="462"/>
      <c r="IHJ757" s="462"/>
      <c r="IHK757" s="462"/>
      <c r="IHL757" s="462"/>
      <c r="IHM757" s="462"/>
      <c r="IHN757" s="462"/>
      <c r="IHO757" s="462"/>
      <c r="IHP757" s="462"/>
      <c r="IHQ757" s="462"/>
      <c r="IHR757" s="462"/>
      <c r="IHS757" s="462"/>
      <c r="IHT757" s="462"/>
      <c r="IHU757" s="462"/>
      <c r="IHV757" s="462"/>
      <c r="IHW757" s="462"/>
      <c r="IHX757" s="462"/>
      <c r="IHY757" s="462"/>
      <c r="IHZ757" s="462"/>
      <c r="IIA757" s="462"/>
      <c r="IIB757" s="462"/>
      <c r="IIC757" s="462"/>
      <c r="IID757" s="462"/>
      <c r="IIE757" s="462"/>
      <c r="IIF757" s="462"/>
      <c r="IIG757" s="462"/>
      <c r="IIH757" s="462"/>
      <c r="III757" s="462"/>
      <c r="IIJ757" s="462"/>
      <c r="IIK757" s="462"/>
      <c r="IIL757" s="462"/>
      <c r="IIM757" s="462"/>
      <c r="IIN757" s="462"/>
      <c r="IIO757" s="462"/>
      <c r="IIP757" s="462"/>
      <c r="IIQ757" s="462"/>
      <c r="IIR757" s="462"/>
      <c r="IIS757" s="462"/>
      <c r="IIT757" s="462"/>
      <c r="IIU757" s="462"/>
      <c r="IIV757" s="462"/>
      <c r="IIW757" s="462"/>
      <c r="IIX757" s="462"/>
      <c r="IIY757" s="462"/>
      <c r="IIZ757" s="462"/>
      <c r="IJA757" s="462"/>
      <c r="IJB757" s="462"/>
      <c r="IJC757" s="462"/>
      <c r="IJD757" s="462"/>
      <c r="IJE757" s="462"/>
      <c r="IJF757" s="462"/>
      <c r="IJG757" s="462"/>
      <c r="IJH757" s="462"/>
      <c r="IJI757" s="462"/>
      <c r="IJJ757" s="462"/>
      <c r="IJK757" s="462"/>
      <c r="IJL757" s="462"/>
      <c r="IJM757" s="462"/>
      <c r="IJN757" s="462"/>
      <c r="IJO757" s="462"/>
      <c r="IJP757" s="462"/>
      <c r="IJQ757" s="462"/>
      <c r="IJR757" s="462"/>
      <c r="IJS757" s="462"/>
      <c r="IJT757" s="462"/>
      <c r="IJU757" s="462"/>
      <c r="IJV757" s="462"/>
      <c r="IJW757" s="462"/>
      <c r="IJX757" s="462"/>
      <c r="IJY757" s="462"/>
      <c r="IJZ757" s="462"/>
      <c r="IKA757" s="462"/>
      <c r="IKB757" s="462"/>
      <c r="IKC757" s="462"/>
      <c r="IKD757" s="462"/>
      <c r="IKE757" s="462"/>
      <c r="IKF757" s="462"/>
      <c r="IKG757" s="462"/>
      <c r="IKH757" s="462"/>
      <c r="IKI757" s="462"/>
      <c r="IKJ757" s="462"/>
      <c r="IKK757" s="462"/>
      <c r="IKL757" s="462"/>
      <c r="IKM757" s="462"/>
      <c r="IKN757" s="462"/>
      <c r="IKO757" s="462"/>
      <c r="IKP757" s="462"/>
      <c r="IKQ757" s="462"/>
      <c r="IKR757" s="462"/>
      <c r="IKS757" s="462"/>
      <c r="IKT757" s="462"/>
      <c r="IKU757" s="462"/>
      <c r="IKV757" s="462"/>
      <c r="IKW757" s="462"/>
      <c r="IKX757" s="462"/>
      <c r="IKY757" s="462"/>
      <c r="IKZ757" s="462"/>
      <c r="ILA757" s="462"/>
      <c r="ILB757" s="462"/>
      <c r="ILC757" s="462"/>
      <c r="ILD757" s="462"/>
      <c r="ILE757" s="462"/>
      <c r="ILF757" s="462"/>
      <c r="ILG757" s="462"/>
      <c r="ILH757" s="462"/>
      <c r="ILI757" s="462"/>
      <c r="ILJ757" s="462"/>
      <c r="ILK757" s="462"/>
      <c r="ILL757" s="462"/>
      <c r="ILM757" s="462"/>
      <c r="ILN757" s="462"/>
      <c r="ILO757" s="462"/>
      <c r="ILP757" s="462"/>
      <c r="ILQ757" s="462"/>
      <c r="ILR757" s="462"/>
      <c r="ILS757" s="462"/>
      <c r="ILT757" s="462"/>
      <c r="ILU757" s="462"/>
      <c r="ILV757" s="462"/>
      <c r="ILW757" s="462"/>
      <c r="ILX757" s="462"/>
      <c r="ILY757" s="462"/>
      <c r="ILZ757" s="462"/>
      <c r="IMA757" s="462"/>
      <c r="IMB757" s="462"/>
      <c r="IMC757" s="462"/>
      <c r="IMD757" s="462"/>
      <c r="IME757" s="462"/>
      <c r="IMF757" s="462"/>
      <c r="IMG757" s="462"/>
      <c r="IMH757" s="462"/>
      <c r="IMI757" s="462"/>
      <c r="IMJ757" s="462"/>
      <c r="IMK757" s="462"/>
      <c r="IML757" s="462"/>
      <c r="IMM757" s="462"/>
      <c r="IMN757" s="462"/>
      <c r="IMO757" s="462"/>
      <c r="IMP757" s="462"/>
      <c r="IMQ757" s="462"/>
      <c r="IMR757" s="462"/>
      <c r="IMS757" s="462"/>
      <c r="IMT757" s="462"/>
      <c r="IMU757" s="462"/>
      <c r="IMV757" s="462"/>
      <c r="IMW757" s="462"/>
      <c r="IMX757" s="462"/>
      <c r="IMY757" s="462"/>
      <c r="IMZ757" s="462"/>
      <c r="INA757" s="462"/>
      <c r="INB757" s="462"/>
      <c r="INC757" s="462"/>
      <c r="IND757" s="462"/>
      <c r="INE757" s="462"/>
      <c r="INF757" s="462"/>
      <c r="ING757" s="462"/>
      <c r="INH757" s="462"/>
      <c r="INI757" s="462"/>
      <c r="INJ757" s="462"/>
      <c r="INK757" s="462"/>
      <c r="INL757" s="462"/>
      <c r="INM757" s="462"/>
      <c r="INN757" s="462"/>
      <c r="INO757" s="462"/>
      <c r="INP757" s="462"/>
      <c r="INQ757" s="462"/>
      <c r="INR757" s="462"/>
      <c r="INS757" s="462"/>
      <c r="INT757" s="462"/>
      <c r="INU757" s="462"/>
      <c r="INV757" s="462"/>
      <c r="INW757" s="462"/>
      <c r="INX757" s="462"/>
      <c r="INY757" s="462"/>
      <c r="INZ757" s="462"/>
      <c r="IOA757" s="462"/>
      <c r="IOB757" s="462"/>
      <c r="IOC757" s="462"/>
      <c r="IOD757" s="462"/>
      <c r="IOE757" s="462"/>
      <c r="IOF757" s="462"/>
      <c r="IOG757" s="462"/>
      <c r="IOH757" s="462"/>
      <c r="IOI757" s="462"/>
      <c r="IOJ757" s="462"/>
      <c r="IOK757" s="462"/>
      <c r="IOL757" s="462"/>
      <c r="IOM757" s="462"/>
      <c r="ION757" s="462"/>
      <c r="IOO757" s="462"/>
      <c r="IOP757" s="462"/>
      <c r="IOQ757" s="462"/>
      <c r="IOR757" s="462"/>
      <c r="IOS757" s="462"/>
      <c r="IOT757" s="462"/>
      <c r="IOU757" s="462"/>
      <c r="IOV757" s="462"/>
      <c r="IOW757" s="462"/>
      <c r="IOX757" s="462"/>
      <c r="IOY757" s="462"/>
      <c r="IOZ757" s="462"/>
      <c r="IPA757" s="462"/>
      <c r="IPB757" s="462"/>
      <c r="IPC757" s="462"/>
      <c r="IPD757" s="462"/>
      <c r="IPE757" s="462"/>
      <c r="IPF757" s="462"/>
      <c r="IPG757" s="462"/>
      <c r="IPH757" s="462"/>
      <c r="IPI757" s="462"/>
      <c r="IPJ757" s="462"/>
      <c r="IPK757" s="462"/>
      <c r="IPL757" s="462"/>
      <c r="IPM757" s="462"/>
      <c r="IPN757" s="462"/>
      <c r="IPO757" s="462"/>
      <c r="IPP757" s="462"/>
      <c r="IPQ757" s="462"/>
      <c r="IPR757" s="462"/>
      <c r="IPS757" s="462"/>
      <c r="IPT757" s="462"/>
      <c r="IPU757" s="462"/>
      <c r="IPV757" s="462"/>
      <c r="IPW757" s="462"/>
      <c r="IPX757" s="462"/>
      <c r="IPY757" s="462"/>
      <c r="IPZ757" s="462"/>
      <c r="IQA757" s="462"/>
      <c r="IQB757" s="462"/>
      <c r="IQC757" s="462"/>
      <c r="IQD757" s="462"/>
      <c r="IQE757" s="462"/>
      <c r="IQF757" s="462"/>
      <c r="IQG757" s="462"/>
      <c r="IQH757" s="462"/>
      <c r="IQI757" s="462"/>
      <c r="IQJ757" s="462"/>
      <c r="IQK757" s="462"/>
      <c r="IQL757" s="462"/>
      <c r="IQM757" s="462"/>
      <c r="IQN757" s="462"/>
      <c r="IQO757" s="462"/>
      <c r="IQP757" s="462"/>
      <c r="IQQ757" s="462"/>
      <c r="IQR757" s="462"/>
      <c r="IQS757" s="462"/>
      <c r="IQT757" s="462"/>
      <c r="IQU757" s="462"/>
      <c r="IQV757" s="462"/>
      <c r="IQW757" s="462"/>
      <c r="IQX757" s="462"/>
      <c r="IQY757" s="462"/>
      <c r="IQZ757" s="462"/>
      <c r="IRA757" s="462"/>
      <c r="IRB757" s="462"/>
      <c r="IRC757" s="462"/>
      <c r="IRD757" s="462"/>
      <c r="IRE757" s="462"/>
      <c r="IRF757" s="462"/>
      <c r="IRG757" s="462"/>
      <c r="IRH757" s="462"/>
      <c r="IRI757" s="462"/>
      <c r="IRJ757" s="462"/>
      <c r="IRK757" s="462"/>
      <c r="IRL757" s="462"/>
      <c r="IRM757" s="462"/>
      <c r="IRN757" s="462"/>
      <c r="IRO757" s="462"/>
      <c r="IRP757" s="462"/>
      <c r="IRQ757" s="462"/>
      <c r="IRR757" s="462"/>
      <c r="IRS757" s="462"/>
      <c r="IRT757" s="462"/>
      <c r="IRU757" s="462"/>
      <c r="IRV757" s="462"/>
      <c r="IRW757" s="462"/>
      <c r="IRX757" s="462"/>
      <c r="IRY757" s="462"/>
      <c r="IRZ757" s="462"/>
      <c r="ISA757" s="462"/>
      <c r="ISB757" s="462"/>
      <c r="ISC757" s="462"/>
      <c r="ISD757" s="462"/>
      <c r="ISE757" s="462"/>
      <c r="ISF757" s="462"/>
      <c r="ISG757" s="462"/>
      <c r="ISH757" s="462"/>
      <c r="ISI757" s="462"/>
      <c r="ISJ757" s="462"/>
      <c r="ISK757" s="462"/>
      <c r="ISL757" s="462"/>
      <c r="ISM757" s="462"/>
      <c r="ISN757" s="462"/>
      <c r="ISO757" s="462"/>
      <c r="ISP757" s="462"/>
      <c r="ISQ757" s="462"/>
      <c r="ISR757" s="462"/>
      <c r="ISS757" s="462"/>
      <c r="IST757" s="462"/>
      <c r="ISU757" s="462"/>
      <c r="ISV757" s="462"/>
      <c r="ISW757" s="462"/>
      <c r="ISX757" s="462"/>
      <c r="ISY757" s="462"/>
      <c r="ISZ757" s="462"/>
      <c r="ITA757" s="462"/>
      <c r="ITB757" s="462"/>
      <c r="ITC757" s="462"/>
      <c r="ITD757" s="462"/>
      <c r="ITE757" s="462"/>
      <c r="ITF757" s="462"/>
      <c r="ITG757" s="462"/>
      <c r="ITH757" s="462"/>
      <c r="ITI757" s="462"/>
      <c r="ITJ757" s="462"/>
      <c r="ITK757" s="462"/>
      <c r="ITL757" s="462"/>
      <c r="ITM757" s="462"/>
      <c r="ITN757" s="462"/>
      <c r="ITO757" s="462"/>
      <c r="ITP757" s="462"/>
      <c r="ITQ757" s="462"/>
      <c r="ITR757" s="462"/>
      <c r="ITS757" s="462"/>
      <c r="ITT757" s="462"/>
      <c r="ITU757" s="462"/>
      <c r="ITV757" s="462"/>
      <c r="ITW757" s="462"/>
      <c r="ITX757" s="462"/>
      <c r="ITY757" s="462"/>
      <c r="ITZ757" s="462"/>
      <c r="IUA757" s="462"/>
      <c r="IUB757" s="462"/>
      <c r="IUC757" s="462"/>
      <c r="IUD757" s="462"/>
      <c r="IUE757" s="462"/>
      <c r="IUF757" s="462"/>
      <c r="IUG757" s="462"/>
      <c r="IUH757" s="462"/>
      <c r="IUI757" s="462"/>
      <c r="IUJ757" s="462"/>
      <c r="IUK757" s="462"/>
      <c r="IUL757" s="462"/>
      <c r="IUM757" s="462"/>
      <c r="IUN757" s="462"/>
      <c r="IUO757" s="462"/>
      <c r="IUP757" s="462"/>
      <c r="IUQ757" s="462"/>
      <c r="IUR757" s="462"/>
      <c r="IUS757" s="462"/>
      <c r="IUT757" s="462"/>
      <c r="IUU757" s="462"/>
      <c r="IUV757" s="462"/>
      <c r="IUW757" s="462"/>
      <c r="IUX757" s="462"/>
      <c r="IUY757" s="462"/>
      <c r="IUZ757" s="462"/>
      <c r="IVA757" s="462"/>
      <c r="IVB757" s="462"/>
      <c r="IVC757" s="462"/>
      <c r="IVD757" s="462"/>
      <c r="IVE757" s="462"/>
      <c r="IVF757" s="462"/>
      <c r="IVG757" s="462"/>
      <c r="IVH757" s="462"/>
      <c r="IVI757" s="462"/>
      <c r="IVJ757" s="462"/>
      <c r="IVK757" s="462"/>
      <c r="IVL757" s="462"/>
      <c r="IVM757" s="462"/>
      <c r="IVN757" s="462"/>
      <c r="IVO757" s="462"/>
      <c r="IVP757" s="462"/>
      <c r="IVQ757" s="462"/>
      <c r="IVR757" s="462"/>
      <c r="IVS757" s="462"/>
      <c r="IVT757" s="462"/>
      <c r="IVU757" s="462"/>
      <c r="IVV757" s="462"/>
      <c r="IVW757" s="462"/>
      <c r="IVX757" s="462"/>
      <c r="IVY757" s="462"/>
      <c r="IVZ757" s="462"/>
      <c r="IWA757" s="462"/>
      <c r="IWB757" s="462"/>
      <c r="IWC757" s="462"/>
      <c r="IWD757" s="462"/>
      <c r="IWE757" s="462"/>
      <c r="IWF757" s="462"/>
      <c r="IWG757" s="462"/>
      <c r="IWH757" s="462"/>
      <c r="IWI757" s="462"/>
      <c r="IWJ757" s="462"/>
      <c r="IWK757" s="462"/>
      <c r="IWL757" s="462"/>
      <c r="IWM757" s="462"/>
      <c r="IWN757" s="462"/>
      <c r="IWO757" s="462"/>
      <c r="IWP757" s="462"/>
      <c r="IWQ757" s="462"/>
      <c r="IWR757" s="462"/>
      <c r="IWS757" s="462"/>
      <c r="IWT757" s="462"/>
      <c r="IWU757" s="462"/>
      <c r="IWV757" s="462"/>
      <c r="IWW757" s="462"/>
      <c r="IWX757" s="462"/>
      <c r="IWY757" s="462"/>
      <c r="IWZ757" s="462"/>
      <c r="IXA757" s="462"/>
      <c r="IXB757" s="462"/>
      <c r="IXC757" s="462"/>
      <c r="IXD757" s="462"/>
      <c r="IXE757" s="462"/>
      <c r="IXF757" s="462"/>
      <c r="IXG757" s="462"/>
      <c r="IXH757" s="462"/>
      <c r="IXI757" s="462"/>
      <c r="IXJ757" s="462"/>
      <c r="IXK757" s="462"/>
      <c r="IXL757" s="462"/>
      <c r="IXM757" s="462"/>
      <c r="IXN757" s="462"/>
      <c r="IXO757" s="462"/>
      <c r="IXP757" s="462"/>
      <c r="IXQ757" s="462"/>
      <c r="IXR757" s="462"/>
      <c r="IXS757" s="462"/>
      <c r="IXT757" s="462"/>
      <c r="IXU757" s="462"/>
      <c r="IXV757" s="462"/>
      <c r="IXW757" s="462"/>
      <c r="IXX757" s="462"/>
      <c r="IXY757" s="462"/>
      <c r="IXZ757" s="462"/>
      <c r="IYA757" s="462"/>
      <c r="IYB757" s="462"/>
      <c r="IYC757" s="462"/>
      <c r="IYD757" s="462"/>
      <c r="IYE757" s="462"/>
      <c r="IYF757" s="462"/>
      <c r="IYG757" s="462"/>
      <c r="IYH757" s="462"/>
      <c r="IYI757" s="462"/>
      <c r="IYJ757" s="462"/>
      <c r="IYK757" s="462"/>
      <c r="IYL757" s="462"/>
      <c r="IYM757" s="462"/>
      <c r="IYN757" s="462"/>
      <c r="IYO757" s="462"/>
      <c r="IYP757" s="462"/>
      <c r="IYQ757" s="462"/>
      <c r="IYR757" s="462"/>
      <c r="IYS757" s="462"/>
      <c r="IYT757" s="462"/>
      <c r="IYU757" s="462"/>
      <c r="IYV757" s="462"/>
      <c r="IYW757" s="462"/>
      <c r="IYX757" s="462"/>
      <c r="IYY757" s="462"/>
      <c r="IYZ757" s="462"/>
      <c r="IZA757" s="462"/>
      <c r="IZB757" s="462"/>
      <c r="IZC757" s="462"/>
      <c r="IZD757" s="462"/>
      <c r="IZE757" s="462"/>
      <c r="IZF757" s="462"/>
      <c r="IZG757" s="462"/>
      <c r="IZH757" s="462"/>
      <c r="IZI757" s="462"/>
      <c r="IZJ757" s="462"/>
      <c r="IZK757" s="462"/>
      <c r="IZL757" s="462"/>
      <c r="IZM757" s="462"/>
      <c r="IZN757" s="462"/>
      <c r="IZO757" s="462"/>
      <c r="IZP757" s="462"/>
      <c r="IZQ757" s="462"/>
      <c r="IZR757" s="462"/>
      <c r="IZS757" s="462"/>
      <c r="IZT757" s="462"/>
      <c r="IZU757" s="462"/>
      <c r="IZV757" s="462"/>
      <c r="IZW757" s="462"/>
      <c r="IZX757" s="462"/>
      <c r="IZY757" s="462"/>
      <c r="IZZ757" s="462"/>
      <c r="JAA757" s="462"/>
      <c r="JAB757" s="462"/>
      <c r="JAC757" s="462"/>
      <c r="JAD757" s="462"/>
      <c r="JAE757" s="462"/>
      <c r="JAF757" s="462"/>
      <c r="JAG757" s="462"/>
      <c r="JAH757" s="462"/>
      <c r="JAI757" s="462"/>
      <c r="JAJ757" s="462"/>
      <c r="JAK757" s="462"/>
      <c r="JAL757" s="462"/>
      <c r="JAM757" s="462"/>
      <c r="JAN757" s="462"/>
      <c r="JAO757" s="462"/>
      <c r="JAP757" s="462"/>
      <c r="JAQ757" s="462"/>
      <c r="JAR757" s="462"/>
      <c r="JAS757" s="462"/>
      <c r="JAT757" s="462"/>
      <c r="JAU757" s="462"/>
      <c r="JAV757" s="462"/>
      <c r="JAW757" s="462"/>
      <c r="JAX757" s="462"/>
      <c r="JAY757" s="462"/>
      <c r="JAZ757" s="462"/>
      <c r="JBA757" s="462"/>
      <c r="JBB757" s="462"/>
      <c r="JBC757" s="462"/>
      <c r="JBD757" s="462"/>
      <c r="JBE757" s="462"/>
      <c r="JBF757" s="462"/>
      <c r="JBG757" s="462"/>
      <c r="JBH757" s="462"/>
      <c r="JBI757" s="462"/>
      <c r="JBJ757" s="462"/>
      <c r="JBK757" s="462"/>
      <c r="JBL757" s="462"/>
      <c r="JBM757" s="462"/>
      <c r="JBN757" s="462"/>
      <c r="JBO757" s="462"/>
      <c r="JBP757" s="462"/>
      <c r="JBQ757" s="462"/>
      <c r="JBR757" s="462"/>
      <c r="JBS757" s="462"/>
      <c r="JBT757" s="462"/>
      <c r="JBU757" s="462"/>
      <c r="JBV757" s="462"/>
      <c r="JBW757" s="462"/>
      <c r="JBX757" s="462"/>
      <c r="JBY757" s="462"/>
      <c r="JBZ757" s="462"/>
      <c r="JCA757" s="462"/>
      <c r="JCB757" s="462"/>
      <c r="JCC757" s="462"/>
      <c r="JCD757" s="462"/>
      <c r="JCE757" s="462"/>
      <c r="JCF757" s="462"/>
      <c r="JCG757" s="462"/>
      <c r="JCH757" s="462"/>
      <c r="JCI757" s="462"/>
      <c r="JCJ757" s="462"/>
      <c r="JCK757" s="462"/>
      <c r="JCL757" s="462"/>
      <c r="JCM757" s="462"/>
      <c r="JCN757" s="462"/>
      <c r="JCO757" s="462"/>
      <c r="JCP757" s="462"/>
      <c r="JCQ757" s="462"/>
      <c r="JCR757" s="462"/>
      <c r="JCS757" s="462"/>
      <c r="JCT757" s="462"/>
      <c r="JCU757" s="462"/>
      <c r="JCV757" s="462"/>
      <c r="JCW757" s="462"/>
      <c r="JCX757" s="462"/>
      <c r="JCY757" s="462"/>
      <c r="JCZ757" s="462"/>
      <c r="JDA757" s="462"/>
      <c r="JDB757" s="462"/>
      <c r="JDC757" s="462"/>
      <c r="JDD757" s="462"/>
      <c r="JDE757" s="462"/>
      <c r="JDF757" s="462"/>
      <c r="JDG757" s="462"/>
      <c r="JDH757" s="462"/>
      <c r="JDI757" s="462"/>
      <c r="JDJ757" s="462"/>
      <c r="JDK757" s="462"/>
      <c r="JDL757" s="462"/>
      <c r="JDM757" s="462"/>
      <c r="JDN757" s="462"/>
      <c r="JDO757" s="462"/>
      <c r="JDP757" s="462"/>
      <c r="JDQ757" s="462"/>
      <c r="JDR757" s="462"/>
      <c r="JDS757" s="462"/>
      <c r="JDT757" s="462"/>
      <c r="JDU757" s="462"/>
      <c r="JDV757" s="462"/>
      <c r="JDW757" s="462"/>
      <c r="JDX757" s="462"/>
      <c r="JDY757" s="462"/>
      <c r="JDZ757" s="462"/>
      <c r="JEA757" s="462"/>
      <c r="JEB757" s="462"/>
      <c r="JEC757" s="462"/>
      <c r="JED757" s="462"/>
      <c r="JEE757" s="462"/>
      <c r="JEF757" s="462"/>
      <c r="JEG757" s="462"/>
      <c r="JEH757" s="462"/>
      <c r="JEI757" s="462"/>
      <c r="JEJ757" s="462"/>
      <c r="JEK757" s="462"/>
      <c r="JEL757" s="462"/>
      <c r="JEM757" s="462"/>
      <c r="JEN757" s="462"/>
      <c r="JEO757" s="462"/>
      <c r="JEP757" s="462"/>
      <c r="JEQ757" s="462"/>
      <c r="JER757" s="462"/>
      <c r="JES757" s="462"/>
      <c r="JET757" s="462"/>
      <c r="JEU757" s="462"/>
      <c r="JEV757" s="462"/>
      <c r="JEW757" s="462"/>
      <c r="JEX757" s="462"/>
      <c r="JEY757" s="462"/>
      <c r="JEZ757" s="462"/>
      <c r="JFA757" s="462"/>
      <c r="JFB757" s="462"/>
      <c r="JFC757" s="462"/>
      <c r="JFD757" s="462"/>
      <c r="JFE757" s="462"/>
      <c r="JFF757" s="462"/>
      <c r="JFG757" s="462"/>
      <c r="JFH757" s="462"/>
      <c r="JFI757" s="462"/>
      <c r="JFJ757" s="462"/>
      <c r="JFK757" s="462"/>
      <c r="JFL757" s="462"/>
      <c r="JFM757" s="462"/>
      <c r="JFN757" s="462"/>
      <c r="JFO757" s="462"/>
      <c r="JFP757" s="462"/>
      <c r="JFQ757" s="462"/>
      <c r="JFR757" s="462"/>
      <c r="JFS757" s="462"/>
      <c r="JFT757" s="462"/>
      <c r="JFU757" s="462"/>
      <c r="JFV757" s="462"/>
      <c r="JFW757" s="462"/>
      <c r="JFX757" s="462"/>
      <c r="JFY757" s="462"/>
      <c r="JFZ757" s="462"/>
      <c r="JGA757" s="462"/>
      <c r="JGB757" s="462"/>
      <c r="JGC757" s="462"/>
      <c r="JGD757" s="462"/>
      <c r="JGE757" s="462"/>
      <c r="JGF757" s="462"/>
      <c r="JGG757" s="462"/>
      <c r="JGH757" s="462"/>
      <c r="JGI757" s="462"/>
      <c r="JGJ757" s="462"/>
      <c r="JGK757" s="462"/>
      <c r="JGL757" s="462"/>
      <c r="JGM757" s="462"/>
      <c r="JGN757" s="462"/>
      <c r="JGO757" s="462"/>
      <c r="JGP757" s="462"/>
      <c r="JGQ757" s="462"/>
      <c r="JGR757" s="462"/>
      <c r="JGS757" s="462"/>
      <c r="JGT757" s="462"/>
      <c r="JGU757" s="462"/>
      <c r="JGV757" s="462"/>
      <c r="JGW757" s="462"/>
      <c r="JGX757" s="462"/>
      <c r="JGY757" s="462"/>
      <c r="JGZ757" s="462"/>
      <c r="JHA757" s="462"/>
      <c r="JHB757" s="462"/>
      <c r="JHC757" s="462"/>
      <c r="JHD757" s="462"/>
      <c r="JHE757" s="462"/>
      <c r="JHF757" s="462"/>
      <c r="JHG757" s="462"/>
      <c r="JHH757" s="462"/>
      <c r="JHI757" s="462"/>
      <c r="JHJ757" s="462"/>
      <c r="JHK757" s="462"/>
      <c r="JHL757" s="462"/>
      <c r="JHM757" s="462"/>
      <c r="JHN757" s="462"/>
      <c r="JHO757" s="462"/>
      <c r="JHP757" s="462"/>
      <c r="JHQ757" s="462"/>
      <c r="JHR757" s="462"/>
      <c r="JHS757" s="462"/>
      <c r="JHT757" s="462"/>
      <c r="JHU757" s="462"/>
      <c r="JHV757" s="462"/>
      <c r="JHW757" s="462"/>
      <c r="JHX757" s="462"/>
      <c r="JHY757" s="462"/>
      <c r="JHZ757" s="462"/>
      <c r="JIA757" s="462"/>
      <c r="JIB757" s="462"/>
      <c r="JIC757" s="462"/>
      <c r="JID757" s="462"/>
      <c r="JIE757" s="462"/>
      <c r="JIF757" s="462"/>
      <c r="JIG757" s="462"/>
      <c r="JIH757" s="462"/>
      <c r="JII757" s="462"/>
      <c r="JIJ757" s="462"/>
      <c r="JIK757" s="462"/>
      <c r="JIL757" s="462"/>
      <c r="JIM757" s="462"/>
      <c r="JIN757" s="462"/>
      <c r="JIO757" s="462"/>
      <c r="JIP757" s="462"/>
      <c r="JIQ757" s="462"/>
      <c r="JIR757" s="462"/>
      <c r="JIS757" s="462"/>
      <c r="JIT757" s="462"/>
      <c r="JIU757" s="462"/>
      <c r="JIV757" s="462"/>
      <c r="JIW757" s="462"/>
      <c r="JIX757" s="462"/>
      <c r="JIY757" s="462"/>
      <c r="JIZ757" s="462"/>
      <c r="JJA757" s="462"/>
      <c r="JJB757" s="462"/>
      <c r="JJC757" s="462"/>
      <c r="JJD757" s="462"/>
      <c r="JJE757" s="462"/>
      <c r="JJF757" s="462"/>
      <c r="JJG757" s="462"/>
      <c r="JJH757" s="462"/>
      <c r="JJI757" s="462"/>
      <c r="JJJ757" s="462"/>
      <c r="JJK757" s="462"/>
      <c r="JJL757" s="462"/>
      <c r="JJM757" s="462"/>
      <c r="JJN757" s="462"/>
      <c r="JJO757" s="462"/>
      <c r="JJP757" s="462"/>
      <c r="JJQ757" s="462"/>
      <c r="JJR757" s="462"/>
      <c r="JJS757" s="462"/>
      <c r="JJT757" s="462"/>
      <c r="JJU757" s="462"/>
      <c r="JJV757" s="462"/>
      <c r="JJW757" s="462"/>
      <c r="JJX757" s="462"/>
      <c r="JJY757" s="462"/>
      <c r="JJZ757" s="462"/>
      <c r="JKA757" s="462"/>
      <c r="JKB757" s="462"/>
      <c r="JKC757" s="462"/>
      <c r="JKD757" s="462"/>
      <c r="JKE757" s="462"/>
      <c r="JKF757" s="462"/>
      <c r="JKG757" s="462"/>
      <c r="JKH757" s="462"/>
      <c r="JKI757" s="462"/>
      <c r="JKJ757" s="462"/>
      <c r="JKK757" s="462"/>
      <c r="JKL757" s="462"/>
      <c r="JKM757" s="462"/>
      <c r="JKN757" s="462"/>
      <c r="JKO757" s="462"/>
      <c r="JKP757" s="462"/>
      <c r="JKQ757" s="462"/>
      <c r="JKR757" s="462"/>
      <c r="JKS757" s="462"/>
      <c r="JKT757" s="462"/>
      <c r="JKU757" s="462"/>
      <c r="JKV757" s="462"/>
      <c r="JKW757" s="462"/>
      <c r="JKX757" s="462"/>
      <c r="JKY757" s="462"/>
      <c r="JKZ757" s="462"/>
      <c r="JLA757" s="462"/>
      <c r="JLB757" s="462"/>
      <c r="JLC757" s="462"/>
      <c r="JLD757" s="462"/>
      <c r="JLE757" s="462"/>
      <c r="JLF757" s="462"/>
      <c r="JLG757" s="462"/>
      <c r="JLH757" s="462"/>
      <c r="JLI757" s="462"/>
      <c r="JLJ757" s="462"/>
      <c r="JLK757" s="462"/>
      <c r="JLL757" s="462"/>
      <c r="JLM757" s="462"/>
      <c r="JLN757" s="462"/>
      <c r="JLO757" s="462"/>
      <c r="JLP757" s="462"/>
      <c r="JLQ757" s="462"/>
      <c r="JLR757" s="462"/>
      <c r="JLS757" s="462"/>
      <c r="JLT757" s="462"/>
      <c r="JLU757" s="462"/>
      <c r="JLV757" s="462"/>
      <c r="JLW757" s="462"/>
      <c r="JLX757" s="462"/>
      <c r="JLY757" s="462"/>
      <c r="JLZ757" s="462"/>
      <c r="JMA757" s="462"/>
      <c r="JMB757" s="462"/>
      <c r="JMC757" s="462"/>
      <c r="JMD757" s="462"/>
      <c r="JME757" s="462"/>
      <c r="JMF757" s="462"/>
      <c r="JMG757" s="462"/>
      <c r="JMH757" s="462"/>
      <c r="JMI757" s="462"/>
      <c r="JMJ757" s="462"/>
      <c r="JMK757" s="462"/>
      <c r="JML757" s="462"/>
      <c r="JMM757" s="462"/>
      <c r="JMN757" s="462"/>
      <c r="JMO757" s="462"/>
      <c r="JMP757" s="462"/>
      <c r="JMQ757" s="462"/>
      <c r="JMR757" s="462"/>
      <c r="JMS757" s="462"/>
      <c r="JMT757" s="462"/>
      <c r="JMU757" s="462"/>
      <c r="JMV757" s="462"/>
      <c r="JMW757" s="462"/>
      <c r="JMX757" s="462"/>
      <c r="JMY757" s="462"/>
      <c r="JMZ757" s="462"/>
      <c r="JNA757" s="462"/>
      <c r="JNB757" s="462"/>
      <c r="JNC757" s="462"/>
      <c r="JND757" s="462"/>
      <c r="JNE757" s="462"/>
      <c r="JNF757" s="462"/>
      <c r="JNG757" s="462"/>
      <c r="JNH757" s="462"/>
      <c r="JNI757" s="462"/>
      <c r="JNJ757" s="462"/>
      <c r="JNK757" s="462"/>
      <c r="JNL757" s="462"/>
      <c r="JNM757" s="462"/>
      <c r="JNN757" s="462"/>
      <c r="JNO757" s="462"/>
      <c r="JNP757" s="462"/>
      <c r="JNQ757" s="462"/>
      <c r="JNR757" s="462"/>
      <c r="JNS757" s="462"/>
      <c r="JNT757" s="462"/>
      <c r="JNU757" s="462"/>
      <c r="JNV757" s="462"/>
      <c r="JNW757" s="462"/>
      <c r="JNX757" s="462"/>
      <c r="JNY757" s="462"/>
      <c r="JNZ757" s="462"/>
      <c r="JOA757" s="462"/>
      <c r="JOB757" s="462"/>
      <c r="JOC757" s="462"/>
      <c r="JOD757" s="462"/>
      <c r="JOE757" s="462"/>
      <c r="JOF757" s="462"/>
      <c r="JOG757" s="462"/>
      <c r="JOH757" s="462"/>
      <c r="JOI757" s="462"/>
      <c r="JOJ757" s="462"/>
      <c r="JOK757" s="462"/>
      <c r="JOL757" s="462"/>
      <c r="JOM757" s="462"/>
      <c r="JON757" s="462"/>
      <c r="JOO757" s="462"/>
      <c r="JOP757" s="462"/>
      <c r="JOQ757" s="462"/>
      <c r="JOR757" s="462"/>
      <c r="JOS757" s="462"/>
      <c r="JOT757" s="462"/>
      <c r="JOU757" s="462"/>
      <c r="JOV757" s="462"/>
      <c r="JOW757" s="462"/>
      <c r="JOX757" s="462"/>
      <c r="JOY757" s="462"/>
      <c r="JOZ757" s="462"/>
      <c r="JPA757" s="462"/>
      <c r="JPB757" s="462"/>
      <c r="JPC757" s="462"/>
      <c r="JPD757" s="462"/>
      <c r="JPE757" s="462"/>
      <c r="JPF757" s="462"/>
      <c r="JPG757" s="462"/>
      <c r="JPH757" s="462"/>
      <c r="JPI757" s="462"/>
      <c r="JPJ757" s="462"/>
      <c r="JPK757" s="462"/>
      <c r="JPL757" s="462"/>
      <c r="JPM757" s="462"/>
      <c r="JPN757" s="462"/>
      <c r="JPO757" s="462"/>
      <c r="JPP757" s="462"/>
      <c r="JPQ757" s="462"/>
      <c r="JPR757" s="462"/>
      <c r="JPS757" s="462"/>
      <c r="JPT757" s="462"/>
      <c r="JPU757" s="462"/>
      <c r="JPV757" s="462"/>
      <c r="JPW757" s="462"/>
      <c r="JPX757" s="462"/>
      <c r="JPY757" s="462"/>
      <c r="JPZ757" s="462"/>
      <c r="JQA757" s="462"/>
      <c r="JQB757" s="462"/>
      <c r="JQC757" s="462"/>
      <c r="JQD757" s="462"/>
      <c r="JQE757" s="462"/>
      <c r="JQF757" s="462"/>
      <c r="JQG757" s="462"/>
      <c r="JQH757" s="462"/>
      <c r="JQI757" s="462"/>
      <c r="JQJ757" s="462"/>
      <c r="JQK757" s="462"/>
      <c r="JQL757" s="462"/>
      <c r="JQM757" s="462"/>
      <c r="JQN757" s="462"/>
      <c r="JQO757" s="462"/>
      <c r="JQP757" s="462"/>
      <c r="JQQ757" s="462"/>
      <c r="JQR757" s="462"/>
      <c r="JQS757" s="462"/>
      <c r="JQT757" s="462"/>
      <c r="JQU757" s="462"/>
      <c r="JQV757" s="462"/>
      <c r="JQW757" s="462"/>
      <c r="JQX757" s="462"/>
      <c r="JQY757" s="462"/>
      <c r="JQZ757" s="462"/>
      <c r="JRA757" s="462"/>
      <c r="JRB757" s="462"/>
      <c r="JRC757" s="462"/>
      <c r="JRD757" s="462"/>
      <c r="JRE757" s="462"/>
      <c r="JRF757" s="462"/>
      <c r="JRG757" s="462"/>
      <c r="JRH757" s="462"/>
      <c r="JRI757" s="462"/>
      <c r="JRJ757" s="462"/>
      <c r="JRK757" s="462"/>
      <c r="JRL757" s="462"/>
      <c r="JRM757" s="462"/>
      <c r="JRN757" s="462"/>
      <c r="JRO757" s="462"/>
      <c r="JRP757" s="462"/>
      <c r="JRQ757" s="462"/>
      <c r="JRR757" s="462"/>
      <c r="JRS757" s="462"/>
      <c r="JRT757" s="462"/>
      <c r="JRU757" s="462"/>
      <c r="JRV757" s="462"/>
      <c r="JRW757" s="462"/>
      <c r="JRX757" s="462"/>
      <c r="JRY757" s="462"/>
      <c r="JRZ757" s="462"/>
      <c r="JSA757" s="462"/>
      <c r="JSB757" s="462"/>
      <c r="JSC757" s="462"/>
      <c r="JSD757" s="462"/>
      <c r="JSE757" s="462"/>
      <c r="JSF757" s="462"/>
      <c r="JSG757" s="462"/>
      <c r="JSH757" s="462"/>
      <c r="JSI757" s="462"/>
      <c r="JSJ757" s="462"/>
      <c r="JSK757" s="462"/>
      <c r="JSL757" s="462"/>
      <c r="JSM757" s="462"/>
      <c r="JSN757" s="462"/>
      <c r="JSO757" s="462"/>
      <c r="JSP757" s="462"/>
      <c r="JSQ757" s="462"/>
      <c r="JSR757" s="462"/>
      <c r="JSS757" s="462"/>
      <c r="JST757" s="462"/>
      <c r="JSU757" s="462"/>
      <c r="JSV757" s="462"/>
      <c r="JSW757" s="462"/>
      <c r="JSX757" s="462"/>
      <c r="JSY757" s="462"/>
      <c r="JSZ757" s="462"/>
      <c r="JTA757" s="462"/>
      <c r="JTB757" s="462"/>
      <c r="JTC757" s="462"/>
      <c r="JTD757" s="462"/>
      <c r="JTE757" s="462"/>
      <c r="JTF757" s="462"/>
      <c r="JTG757" s="462"/>
      <c r="JTH757" s="462"/>
      <c r="JTI757" s="462"/>
      <c r="JTJ757" s="462"/>
      <c r="JTK757" s="462"/>
      <c r="JTL757" s="462"/>
      <c r="JTM757" s="462"/>
      <c r="JTN757" s="462"/>
      <c r="JTO757" s="462"/>
      <c r="JTP757" s="462"/>
      <c r="JTQ757" s="462"/>
      <c r="JTR757" s="462"/>
      <c r="JTS757" s="462"/>
      <c r="JTT757" s="462"/>
      <c r="JTU757" s="462"/>
      <c r="JTV757" s="462"/>
      <c r="JTW757" s="462"/>
      <c r="JTX757" s="462"/>
      <c r="JTY757" s="462"/>
      <c r="JTZ757" s="462"/>
      <c r="JUA757" s="462"/>
      <c r="JUB757" s="462"/>
      <c r="JUC757" s="462"/>
      <c r="JUD757" s="462"/>
      <c r="JUE757" s="462"/>
      <c r="JUF757" s="462"/>
      <c r="JUG757" s="462"/>
      <c r="JUH757" s="462"/>
      <c r="JUI757" s="462"/>
      <c r="JUJ757" s="462"/>
      <c r="JUK757" s="462"/>
      <c r="JUL757" s="462"/>
      <c r="JUM757" s="462"/>
      <c r="JUN757" s="462"/>
      <c r="JUO757" s="462"/>
      <c r="JUP757" s="462"/>
      <c r="JUQ757" s="462"/>
      <c r="JUR757" s="462"/>
      <c r="JUS757" s="462"/>
      <c r="JUT757" s="462"/>
      <c r="JUU757" s="462"/>
      <c r="JUV757" s="462"/>
      <c r="JUW757" s="462"/>
      <c r="JUX757" s="462"/>
      <c r="JUY757" s="462"/>
      <c r="JUZ757" s="462"/>
      <c r="JVA757" s="462"/>
      <c r="JVB757" s="462"/>
      <c r="JVC757" s="462"/>
      <c r="JVD757" s="462"/>
      <c r="JVE757" s="462"/>
      <c r="JVF757" s="462"/>
      <c r="JVG757" s="462"/>
      <c r="JVH757" s="462"/>
      <c r="JVI757" s="462"/>
      <c r="JVJ757" s="462"/>
      <c r="JVK757" s="462"/>
      <c r="JVL757" s="462"/>
      <c r="JVM757" s="462"/>
      <c r="JVN757" s="462"/>
      <c r="JVO757" s="462"/>
      <c r="JVP757" s="462"/>
      <c r="JVQ757" s="462"/>
      <c r="JVR757" s="462"/>
      <c r="JVS757" s="462"/>
      <c r="JVT757" s="462"/>
      <c r="JVU757" s="462"/>
      <c r="JVV757" s="462"/>
      <c r="JVW757" s="462"/>
      <c r="JVX757" s="462"/>
      <c r="JVY757" s="462"/>
      <c r="JVZ757" s="462"/>
      <c r="JWA757" s="462"/>
      <c r="JWB757" s="462"/>
      <c r="JWC757" s="462"/>
      <c r="JWD757" s="462"/>
      <c r="JWE757" s="462"/>
      <c r="JWF757" s="462"/>
      <c r="JWG757" s="462"/>
      <c r="JWH757" s="462"/>
      <c r="JWI757" s="462"/>
      <c r="JWJ757" s="462"/>
      <c r="JWK757" s="462"/>
      <c r="JWL757" s="462"/>
      <c r="JWM757" s="462"/>
      <c r="JWN757" s="462"/>
      <c r="JWO757" s="462"/>
      <c r="JWP757" s="462"/>
      <c r="JWQ757" s="462"/>
      <c r="JWR757" s="462"/>
      <c r="JWS757" s="462"/>
      <c r="JWT757" s="462"/>
      <c r="JWU757" s="462"/>
      <c r="JWV757" s="462"/>
      <c r="JWW757" s="462"/>
      <c r="JWX757" s="462"/>
      <c r="JWY757" s="462"/>
      <c r="JWZ757" s="462"/>
      <c r="JXA757" s="462"/>
      <c r="JXB757" s="462"/>
      <c r="JXC757" s="462"/>
      <c r="JXD757" s="462"/>
      <c r="JXE757" s="462"/>
      <c r="JXF757" s="462"/>
      <c r="JXG757" s="462"/>
      <c r="JXH757" s="462"/>
      <c r="JXI757" s="462"/>
      <c r="JXJ757" s="462"/>
      <c r="JXK757" s="462"/>
      <c r="JXL757" s="462"/>
      <c r="JXM757" s="462"/>
      <c r="JXN757" s="462"/>
      <c r="JXO757" s="462"/>
      <c r="JXP757" s="462"/>
      <c r="JXQ757" s="462"/>
      <c r="JXR757" s="462"/>
      <c r="JXS757" s="462"/>
      <c r="JXT757" s="462"/>
      <c r="JXU757" s="462"/>
      <c r="JXV757" s="462"/>
      <c r="JXW757" s="462"/>
      <c r="JXX757" s="462"/>
      <c r="JXY757" s="462"/>
      <c r="JXZ757" s="462"/>
      <c r="JYA757" s="462"/>
      <c r="JYB757" s="462"/>
      <c r="JYC757" s="462"/>
      <c r="JYD757" s="462"/>
      <c r="JYE757" s="462"/>
      <c r="JYF757" s="462"/>
      <c r="JYG757" s="462"/>
      <c r="JYH757" s="462"/>
      <c r="JYI757" s="462"/>
      <c r="JYJ757" s="462"/>
      <c r="JYK757" s="462"/>
      <c r="JYL757" s="462"/>
      <c r="JYM757" s="462"/>
      <c r="JYN757" s="462"/>
      <c r="JYO757" s="462"/>
      <c r="JYP757" s="462"/>
      <c r="JYQ757" s="462"/>
      <c r="JYR757" s="462"/>
      <c r="JYS757" s="462"/>
      <c r="JYT757" s="462"/>
      <c r="JYU757" s="462"/>
      <c r="JYV757" s="462"/>
      <c r="JYW757" s="462"/>
      <c r="JYX757" s="462"/>
      <c r="JYY757" s="462"/>
      <c r="JYZ757" s="462"/>
      <c r="JZA757" s="462"/>
      <c r="JZB757" s="462"/>
      <c r="JZC757" s="462"/>
      <c r="JZD757" s="462"/>
      <c r="JZE757" s="462"/>
      <c r="JZF757" s="462"/>
      <c r="JZG757" s="462"/>
      <c r="JZH757" s="462"/>
      <c r="JZI757" s="462"/>
      <c r="JZJ757" s="462"/>
      <c r="JZK757" s="462"/>
      <c r="JZL757" s="462"/>
      <c r="JZM757" s="462"/>
      <c r="JZN757" s="462"/>
      <c r="JZO757" s="462"/>
      <c r="JZP757" s="462"/>
      <c r="JZQ757" s="462"/>
      <c r="JZR757" s="462"/>
      <c r="JZS757" s="462"/>
      <c r="JZT757" s="462"/>
      <c r="JZU757" s="462"/>
      <c r="JZV757" s="462"/>
      <c r="JZW757" s="462"/>
      <c r="JZX757" s="462"/>
      <c r="JZY757" s="462"/>
      <c r="JZZ757" s="462"/>
      <c r="KAA757" s="462"/>
      <c r="KAB757" s="462"/>
      <c r="KAC757" s="462"/>
      <c r="KAD757" s="462"/>
      <c r="KAE757" s="462"/>
      <c r="KAF757" s="462"/>
      <c r="KAG757" s="462"/>
      <c r="KAH757" s="462"/>
      <c r="KAI757" s="462"/>
      <c r="KAJ757" s="462"/>
      <c r="KAK757" s="462"/>
      <c r="KAL757" s="462"/>
      <c r="KAM757" s="462"/>
      <c r="KAN757" s="462"/>
      <c r="KAO757" s="462"/>
      <c r="KAP757" s="462"/>
      <c r="KAQ757" s="462"/>
      <c r="KAR757" s="462"/>
      <c r="KAS757" s="462"/>
      <c r="KAT757" s="462"/>
      <c r="KAU757" s="462"/>
      <c r="KAV757" s="462"/>
      <c r="KAW757" s="462"/>
      <c r="KAX757" s="462"/>
      <c r="KAY757" s="462"/>
      <c r="KAZ757" s="462"/>
      <c r="KBA757" s="462"/>
      <c r="KBB757" s="462"/>
      <c r="KBC757" s="462"/>
      <c r="KBD757" s="462"/>
      <c r="KBE757" s="462"/>
      <c r="KBF757" s="462"/>
      <c r="KBG757" s="462"/>
      <c r="KBH757" s="462"/>
      <c r="KBI757" s="462"/>
      <c r="KBJ757" s="462"/>
      <c r="KBK757" s="462"/>
      <c r="KBL757" s="462"/>
      <c r="KBM757" s="462"/>
      <c r="KBN757" s="462"/>
      <c r="KBO757" s="462"/>
      <c r="KBP757" s="462"/>
      <c r="KBQ757" s="462"/>
      <c r="KBR757" s="462"/>
      <c r="KBS757" s="462"/>
      <c r="KBT757" s="462"/>
      <c r="KBU757" s="462"/>
      <c r="KBV757" s="462"/>
      <c r="KBW757" s="462"/>
      <c r="KBX757" s="462"/>
      <c r="KBY757" s="462"/>
      <c r="KBZ757" s="462"/>
      <c r="KCA757" s="462"/>
      <c r="KCB757" s="462"/>
      <c r="KCC757" s="462"/>
      <c r="KCD757" s="462"/>
      <c r="KCE757" s="462"/>
      <c r="KCF757" s="462"/>
      <c r="KCG757" s="462"/>
      <c r="KCH757" s="462"/>
      <c r="KCI757" s="462"/>
      <c r="KCJ757" s="462"/>
      <c r="KCK757" s="462"/>
      <c r="KCL757" s="462"/>
      <c r="KCM757" s="462"/>
      <c r="KCN757" s="462"/>
      <c r="KCO757" s="462"/>
      <c r="KCP757" s="462"/>
      <c r="KCQ757" s="462"/>
      <c r="KCR757" s="462"/>
      <c r="KCS757" s="462"/>
      <c r="KCT757" s="462"/>
      <c r="KCU757" s="462"/>
      <c r="KCV757" s="462"/>
      <c r="KCW757" s="462"/>
      <c r="KCX757" s="462"/>
      <c r="KCY757" s="462"/>
      <c r="KCZ757" s="462"/>
      <c r="KDA757" s="462"/>
      <c r="KDB757" s="462"/>
      <c r="KDC757" s="462"/>
      <c r="KDD757" s="462"/>
      <c r="KDE757" s="462"/>
      <c r="KDF757" s="462"/>
      <c r="KDG757" s="462"/>
      <c r="KDH757" s="462"/>
      <c r="KDI757" s="462"/>
      <c r="KDJ757" s="462"/>
      <c r="KDK757" s="462"/>
      <c r="KDL757" s="462"/>
      <c r="KDM757" s="462"/>
      <c r="KDN757" s="462"/>
      <c r="KDO757" s="462"/>
      <c r="KDP757" s="462"/>
      <c r="KDQ757" s="462"/>
      <c r="KDR757" s="462"/>
      <c r="KDS757" s="462"/>
      <c r="KDT757" s="462"/>
      <c r="KDU757" s="462"/>
      <c r="KDV757" s="462"/>
      <c r="KDW757" s="462"/>
      <c r="KDX757" s="462"/>
      <c r="KDY757" s="462"/>
      <c r="KDZ757" s="462"/>
      <c r="KEA757" s="462"/>
      <c r="KEB757" s="462"/>
      <c r="KEC757" s="462"/>
      <c r="KED757" s="462"/>
      <c r="KEE757" s="462"/>
      <c r="KEF757" s="462"/>
      <c r="KEG757" s="462"/>
      <c r="KEH757" s="462"/>
      <c r="KEI757" s="462"/>
      <c r="KEJ757" s="462"/>
      <c r="KEK757" s="462"/>
      <c r="KEL757" s="462"/>
      <c r="KEM757" s="462"/>
      <c r="KEN757" s="462"/>
      <c r="KEO757" s="462"/>
      <c r="KEP757" s="462"/>
      <c r="KEQ757" s="462"/>
      <c r="KER757" s="462"/>
      <c r="KES757" s="462"/>
      <c r="KET757" s="462"/>
      <c r="KEU757" s="462"/>
      <c r="KEV757" s="462"/>
      <c r="KEW757" s="462"/>
      <c r="KEX757" s="462"/>
      <c r="KEY757" s="462"/>
      <c r="KEZ757" s="462"/>
      <c r="KFA757" s="462"/>
      <c r="KFB757" s="462"/>
      <c r="KFC757" s="462"/>
      <c r="KFD757" s="462"/>
      <c r="KFE757" s="462"/>
      <c r="KFF757" s="462"/>
      <c r="KFG757" s="462"/>
      <c r="KFH757" s="462"/>
      <c r="KFI757" s="462"/>
      <c r="KFJ757" s="462"/>
      <c r="KFK757" s="462"/>
      <c r="KFL757" s="462"/>
      <c r="KFM757" s="462"/>
      <c r="KFN757" s="462"/>
      <c r="KFO757" s="462"/>
      <c r="KFP757" s="462"/>
      <c r="KFQ757" s="462"/>
      <c r="KFR757" s="462"/>
      <c r="KFS757" s="462"/>
      <c r="KFT757" s="462"/>
      <c r="KFU757" s="462"/>
      <c r="KFV757" s="462"/>
      <c r="KFW757" s="462"/>
      <c r="KFX757" s="462"/>
      <c r="KFY757" s="462"/>
      <c r="KFZ757" s="462"/>
      <c r="KGA757" s="462"/>
      <c r="KGB757" s="462"/>
      <c r="KGC757" s="462"/>
      <c r="KGD757" s="462"/>
      <c r="KGE757" s="462"/>
      <c r="KGF757" s="462"/>
      <c r="KGG757" s="462"/>
      <c r="KGH757" s="462"/>
      <c r="KGI757" s="462"/>
      <c r="KGJ757" s="462"/>
      <c r="KGK757" s="462"/>
      <c r="KGL757" s="462"/>
      <c r="KGM757" s="462"/>
      <c r="KGN757" s="462"/>
      <c r="KGO757" s="462"/>
      <c r="KGP757" s="462"/>
      <c r="KGQ757" s="462"/>
      <c r="KGR757" s="462"/>
      <c r="KGS757" s="462"/>
      <c r="KGT757" s="462"/>
      <c r="KGU757" s="462"/>
      <c r="KGV757" s="462"/>
      <c r="KGW757" s="462"/>
      <c r="KGX757" s="462"/>
      <c r="KGY757" s="462"/>
      <c r="KGZ757" s="462"/>
      <c r="KHA757" s="462"/>
      <c r="KHB757" s="462"/>
      <c r="KHC757" s="462"/>
      <c r="KHD757" s="462"/>
      <c r="KHE757" s="462"/>
      <c r="KHF757" s="462"/>
      <c r="KHG757" s="462"/>
      <c r="KHH757" s="462"/>
      <c r="KHI757" s="462"/>
      <c r="KHJ757" s="462"/>
      <c r="KHK757" s="462"/>
      <c r="KHL757" s="462"/>
      <c r="KHM757" s="462"/>
      <c r="KHN757" s="462"/>
      <c r="KHO757" s="462"/>
      <c r="KHP757" s="462"/>
      <c r="KHQ757" s="462"/>
      <c r="KHR757" s="462"/>
      <c r="KHS757" s="462"/>
      <c r="KHT757" s="462"/>
      <c r="KHU757" s="462"/>
      <c r="KHV757" s="462"/>
      <c r="KHW757" s="462"/>
      <c r="KHX757" s="462"/>
      <c r="KHY757" s="462"/>
      <c r="KHZ757" s="462"/>
      <c r="KIA757" s="462"/>
      <c r="KIB757" s="462"/>
      <c r="KIC757" s="462"/>
      <c r="KID757" s="462"/>
      <c r="KIE757" s="462"/>
      <c r="KIF757" s="462"/>
      <c r="KIG757" s="462"/>
      <c r="KIH757" s="462"/>
      <c r="KII757" s="462"/>
      <c r="KIJ757" s="462"/>
      <c r="KIK757" s="462"/>
      <c r="KIL757" s="462"/>
      <c r="KIM757" s="462"/>
      <c r="KIN757" s="462"/>
      <c r="KIO757" s="462"/>
      <c r="KIP757" s="462"/>
      <c r="KIQ757" s="462"/>
      <c r="KIR757" s="462"/>
      <c r="KIS757" s="462"/>
      <c r="KIT757" s="462"/>
      <c r="KIU757" s="462"/>
      <c r="KIV757" s="462"/>
      <c r="KIW757" s="462"/>
      <c r="KIX757" s="462"/>
      <c r="KIY757" s="462"/>
      <c r="KIZ757" s="462"/>
      <c r="KJA757" s="462"/>
      <c r="KJB757" s="462"/>
      <c r="KJC757" s="462"/>
      <c r="KJD757" s="462"/>
      <c r="KJE757" s="462"/>
      <c r="KJF757" s="462"/>
      <c r="KJG757" s="462"/>
      <c r="KJH757" s="462"/>
      <c r="KJI757" s="462"/>
      <c r="KJJ757" s="462"/>
      <c r="KJK757" s="462"/>
      <c r="KJL757" s="462"/>
      <c r="KJM757" s="462"/>
      <c r="KJN757" s="462"/>
      <c r="KJO757" s="462"/>
      <c r="KJP757" s="462"/>
      <c r="KJQ757" s="462"/>
      <c r="KJR757" s="462"/>
      <c r="KJS757" s="462"/>
      <c r="KJT757" s="462"/>
      <c r="KJU757" s="462"/>
      <c r="KJV757" s="462"/>
      <c r="KJW757" s="462"/>
      <c r="KJX757" s="462"/>
      <c r="KJY757" s="462"/>
      <c r="KJZ757" s="462"/>
      <c r="KKA757" s="462"/>
      <c r="KKB757" s="462"/>
      <c r="KKC757" s="462"/>
      <c r="KKD757" s="462"/>
      <c r="KKE757" s="462"/>
      <c r="KKF757" s="462"/>
      <c r="KKG757" s="462"/>
      <c r="KKH757" s="462"/>
      <c r="KKI757" s="462"/>
      <c r="KKJ757" s="462"/>
      <c r="KKK757" s="462"/>
      <c r="KKL757" s="462"/>
      <c r="KKM757" s="462"/>
      <c r="KKN757" s="462"/>
      <c r="KKO757" s="462"/>
      <c r="KKP757" s="462"/>
      <c r="KKQ757" s="462"/>
      <c r="KKR757" s="462"/>
      <c r="KKS757" s="462"/>
      <c r="KKT757" s="462"/>
      <c r="KKU757" s="462"/>
      <c r="KKV757" s="462"/>
      <c r="KKW757" s="462"/>
      <c r="KKX757" s="462"/>
      <c r="KKY757" s="462"/>
      <c r="KKZ757" s="462"/>
      <c r="KLA757" s="462"/>
      <c r="KLB757" s="462"/>
      <c r="KLC757" s="462"/>
      <c r="KLD757" s="462"/>
      <c r="KLE757" s="462"/>
      <c r="KLF757" s="462"/>
      <c r="KLG757" s="462"/>
      <c r="KLH757" s="462"/>
      <c r="KLI757" s="462"/>
      <c r="KLJ757" s="462"/>
      <c r="KLK757" s="462"/>
      <c r="KLL757" s="462"/>
      <c r="KLM757" s="462"/>
      <c r="KLN757" s="462"/>
      <c r="KLO757" s="462"/>
      <c r="KLP757" s="462"/>
      <c r="KLQ757" s="462"/>
      <c r="KLR757" s="462"/>
      <c r="KLS757" s="462"/>
      <c r="KLT757" s="462"/>
      <c r="KLU757" s="462"/>
      <c r="KLV757" s="462"/>
      <c r="KLW757" s="462"/>
      <c r="KLX757" s="462"/>
      <c r="KLY757" s="462"/>
      <c r="KLZ757" s="462"/>
      <c r="KMA757" s="462"/>
      <c r="KMB757" s="462"/>
      <c r="KMC757" s="462"/>
      <c r="KMD757" s="462"/>
      <c r="KME757" s="462"/>
      <c r="KMF757" s="462"/>
      <c r="KMG757" s="462"/>
      <c r="KMH757" s="462"/>
      <c r="KMI757" s="462"/>
      <c r="KMJ757" s="462"/>
      <c r="KMK757" s="462"/>
      <c r="KML757" s="462"/>
      <c r="KMM757" s="462"/>
      <c r="KMN757" s="462"/>
      <c r="KMO757" s="462"/>
      <c r="KMP757" s="462"/>
      <c r="KMQ757" s="462"/>
      <c r="KMR757" s="462"/>
      <c r="KMS757" s="462"/>
      <c r="KMT757" s="462"/>
      <c r="KMU757" s="462"/>
      <c r="KMV757" s="462"/>
      <c r="KMW757" s="462"/>
      <c r="KMX757" s="462"/>
      <c r="KMY757" s="462"/>
      <c r="KMZ757" s="462"/>
      <c r="KNA757" s="462"/>
      <c r="KNB757" s="462"/>
      <c r="KNC757" s="462"/>
      <c r="KND757" s="462"/>
      <c r="KNE757" s="462"/>
      <c r="KNF757" s="462"/>
      <c r="KNG757" s="462"/>
      <c r="KNH757" s="462"/>
      <c r="KNI757" s="462"/>
      <c r="KNJ757" s="462"/>
      <c r="KNK757" s="462"/>
      <c r="KNL757" s="462"/>
      <c r="KNM757" s="462"/>
      <c r="KNN757" s="462"/>
      <c r="KNO757" s="462"/>
      <c r="KNP757" s="462"/>
      <c r="KNQ757" s="462"/>
      <c r="KNR757" s="462"/>
      <c r="KNS757" s="462"/>
      <c r="KNT757" s="462"/>
      <c r="KNU757" s="462"/>
      <c r="KNV757" s="462"/>
      <c r="KNW757" s="462"/>
      <c r="KNX757" s="462"/>
      <c r="KNY757" s="462"/>
      <c r="KNZ757" s="462"/>
      <c r="KOA757" s="462"/>
      <c r="KOB757" s="462"/>
      <c r="KOC757" s="462"/>
      <c r="KOD757" s="462"/>
      <c r="KOE757" s="462"/>
      <c r="KOF757" s="462"/>
      <c r="KOG757" s="462"/>
      <c r="KOH757" s="462"/>
      <c r="KOI757" s="462"/>
      <c r="KOJ757" s="462"/>
      <c r="KOK757" s="462"/>
      <c r="KOL757" s="462"/>
      <c r="KOM757" s="462"/>
      <c r="KON757" s="462"/>
      <c r="KOO757" s="462"/>
      <c r="KOP757" s="462"/>
      <c r="KOQ757" s="462"/>
      <c r="KOR757" s="462"/>
      <c r="KOS757" s="462"/>
      <c r="KOT757" s="462"/>
      <c r="KOU757" s="462"/>
      <c r="KOV757" s="462"/>
      <c r="KOW757" s="462"/>
      <c r="KOX757" s="462"/>
      <c r="KOY757" s="462"/>
      <c r="KOZ757" s="462"/>
      <c r="KPA757" s="462"/>
      <c r="KPB757" s="462"/>
      <c r="KPC757" s="462"/>
      <c r="KPD757" s="462"/>
      <c r="KPE757" s="462"/>
      <c r="KPF757" s="462"/>
      <c r="KPG757" s="462"/>
      <c r="KPH757" s="462"/>
      <c r="KPI757" s="462"/>
      <c r="KPJ757" s="462"/>
      <c r="KPK757" s="462"/>
      <c r="KPL757" s="462"/>
      <c r="KPM757" s="462"/>
      <c r="KPN757" s="462"/>
      <c r="KPO757" s="462"/>
      <c r="KPP757" s="462"/>
      <c r="KPQ757" s="462"/>
      <c r="KPR757" s="462"/>
      <c r="KPS757" s="462"/>
      <c r="KPT757" s="462"/>
      <c r="KPU757" s="462"/>
      <c r="KPV757" s="462"/>
      <c r="KPW757" s="462"/>
      <c r="KPX757" s="462"/>
      <c r="KPY757" s="462"/>
      <c r="KPZ757" s="462"/>
      <c r="KQA757" s="462"/>
      <c r="KQB757" s="462"/>
      <c r="KQC757" s="462"/>
      <c r="KQD757" s="462"/>
      <c r="KQE757" s="462"/>
      <c r="KQF757" s="462"/>
      <c r="KQG757" s="462"/>
      <c r="KQH757" s="462"/>
      <c r="KQI757" s="462"/>
      <c r="KQJ757" s="462"/>
      <c r="KQK757" s="462"/>
      <c r="KQL757" s="462"/>
      <c r="KQM757" s="462"/>
      <c r="KQN757" s="462"/>
      <c r="KQO757" s="462"/>
      <c r="KQP757" s="462"/>
      <c r="KQQ757" s="462"/>
      <c r="KQR757" s="462"/>
      <c r="KQS757" s="462"/>
      <c r="KQT757" s="462"/>
      <c r="KQU757" s="462"/>
      <c r="KQV757" s="462"/>
      <c r="KQW757" s="462"/>
      <c r="KQX757" s="462"/>
      <c r="KQY757" s="462"/>
      <c r="KQZ757" s="462"/>
      <c r="KRA757" s="462"/>
      <c r="KRB757" s="462"/>
      <c r="KRC757" s="462"/>
      <c r="KRD757" s="462"/>
      <c r="KRE757" s="462"/>
      <c r="KRF757" s="462"/>
      <c r="KRG757" s="462"/>
      <c r="KRH757" s="462"/>
      <c r="KRI757" s="462"/>
      <c r="KRJ757" s="462"/>
      <c r="KRK757" s="462"/>
      <c r="KRL757" s="462"/>
      <c r="KRM757" s="462"/>
      <c r="KRN757" s="462"/>
      <c r="KRO757" s="462"/>
      <c r="KRP757" s="462"/>
      <c r="KRQ757" s="462"/>
      <c r="KRR757" s="462"/>
      <c r="KRS757" s="462"/>
      <c r="KRT757" s="462"/>
      <c r="KRU757" s="462"/>
      <c r="KRV757" s="462"/>
      <c r="KRW757" s="462"/>
      <c r="KRX757" s="462"/>
      <c r="KRY757" s="462"/>
      <c r="KRZ757" s="462"/>
      <c r="KSA757" s="462"/>
      <c r="KSB757" s="462"/>
      <c r="KSC757" s="462"/>
      <c r="KSD757" s="462"/>
      <c r="KSE757" s="462"/>
      <c r="KSF757" s="462"/>
      <c r="KSG757" s="462"/>
      <c r="KSH757" s="462"/>
      <c r="KSI757" s="462"/>
      <c r="KSJ757" s="462"/>
      <c r="KSK757" s="462"/>
      <c r="KSL757" s="462"/>
      <c r="KSM757" s="462"/>
      <c r="KSN757" s="462"/>
      <c r="KSO757" s="462"/>
      <c r="KSP757" s="462"/>
      <c r="KSQ757" s="462"/>
      <c r="KSR757" s="462"/>
      <c r="KSS757" s="462"/>
      <c r="KST757" s="462"/>
      <c r="KSU757" s="462"/>
      <c r="KSV757" s="462"/>
      <c r="KSW757" s="462"/>
      <c r="KSX757" s="462"/>
      <c r="KSY757" s="462"/>
      <c r="KSZ757" s="462"/>
      <c r="KTA757" s="462"/>
      <c r="KTB757" s="462"/>
      <c r="KTC757" s="462"/>
      <c r="KTD757" s="462"/>
      <c r="KTE757" s="462"/>
      <c r="KTF757" s="462"/>
      <c r="KTG757" s="462"/>
      <c r="KTH757" s="462"/>
      <c r="KTI757" s="462"/>
      <c r="KTJ757" s="462"/>
      <c r="KTK757" s="462"/>
      <c r="KTL757" s="462"/>
      <c r="KTM757" s="462"/>
      <c r="KTN757" s="462"/>
      <c r="KTO757" s="462"/>
      <c r="KTP757" s="462"/>
      <c r="KTQ757" s="462"/>
      <c r="KTR757" s="462"/>
      <c r="KTS757" s="462"/>
      <c r="KTT757" s="462"/>
      <c r="KTU757" s="462"/>
      <c r="KTV757" s="462"/>
      <c r="KTW757" s="462"/>
      <c r="KTX757" s="462"/>
      <c r="KTY757" s="462"/>
      <c r="KTZ757" s="462"/>
      <c r="KUA757" s="462"/>
      <c r="KUB757" s="462"/>
      <c r="KUC757" s="462"/>
      <c r="KUD757" s="462"/>
      <c r="KUE757" s="462"/>
      <c r="KUF757" s="462"/>
      <c r="KUG757" s="462"/>
      <c r="KUH757" s="462"/>
      <c r="KUI757" s="462"/>
      <c r="KUJ757" s="462"/>
      <c r="KUK757" s="462"/>
      <c r="KUL757" s="462"/>
      <c r="KUM757" s="462"/>
      <c r="KUN757" s="462"/>
      <c r="KUO757" s="462"/>
      <c r="KUP757" s="462"/>
      <c r="KUQ757" s="462"/>
      <c r="KUR757" s="462"/>
      <c r="KUS757" s="462"/>
      <c r="KUT757" s="462"/>
      <c r="KUU757" s="462"/>
      <c r="KUV757" s="462"/>
      <c r="KUW757" s="462"/>
      <c r="KUX757" s="462"/>
      <c r="KUY757" s="462"/>
      <c r="KUZ757" s="462"/>
      <c r="KVA757" s="462"/>
      <c r="KVB757" s="462"/>
      <c r="KVC757" s="462"/>
      <c r="KVD757" s="462"/>
      <c r="KVE757" s="462"/>
      <c r="KVF757" s="462"/>
      <c r="KVG757" s="462"/>
      <c r="KVH757" s="462"/>
      <c r="KVI757" s="462"/>
      <c r="KVJ757" s="462"/>
      <c r="KVK757" s="462"/>
      <c r="KVL757" s="462"/>
      <c r="KVM757" s="462"/>
      <c r="KVN757" s="462"/>
      <c r="KVO757" s="462"/>
      <c r="KVP757" s="462"/>
      <c r="KVQ757" s="462"/>
      <c r="KVR757" s="462"/>
      <c r="KVS757" s="462"/>
      <c r="KVT757" s="462"/>
      <c r="KVU757" s="462"/>
      <c r="KVV757" s="462"/>
      <c r="KVW757" s="462"/>
      <c r="KVX757" s="462"/>
      <c r="KVY757" s="462"/>
      <c r="KVZ757" s="462"/>
      <c r="KWA757" s="462"/>
      <c r="KWB757" s="462"/>
      <c r="KWC757" s="462"/>
      <c r="KWD757" s="462"/>
      <c r="KWE757" s="462"/>
      <c r="KWF757" s="462"/>
      <c r="KWG757" s="462"/>
      <c r="KWH757" s="462"/>
      <c r="KWI757" s="462"/>
      <c r="KWJ757" s="462"/>
      <c r="KWK757" s="462"/>
      <c r="KWL757" s="462"/>
      <c r="KWM757" s="462"/>
      <c r="KWN757" s="462"/>
      <c r="KWO757" s="462"/>
      <c r="KWP757" s="462"/>
      <c r="KWQ757" s="462"/>
      <c r="KWR757" s="462"/>
      <c r="KWS757" s="462"/>
      <c r="KWT757" s="462"/>
      <c r="KWU757" s="462"/>
      <c r="KWV757" s="462"/>
      <c r="KWW757" s="462"/>
      <c r="KWX757" s="462"/>
      <c r="KWY757" s="462"/>
      <c r="KWZ757" s="462"/>
      <c r="KXA757" s="462"/>
      <c r="KXB757" s="462"/>
      <c r="KXC757" s="462"/>
      <c r="KXD757" s="462"/>
      <c r="KXE757" s="462"/>
      <c r="KXF757" s="462"/>
      <c r="KXG757" s="462"/>
      <c r="KXH757" s="462"/>
      <c r="KXI757" s="462"/>
      <c r="KXJ757" s="462"/>
      <c r="KXK757" s="462"/>
      <c r="KXL757" s="462"/>
      <c r="KXM757" s="462"/>
      <c r="KXN757" s="462"/>
      <c r="KXO757" s="462"/>
      <c r="KXP757" s="462"/>
      <c r="KXQ757" s="462"/>
      <c r="KXR757" s="462"/>
      <c r="KXS757" s="462"/>
      <c r="KXT757" s="462"/>
      <c r="KXU757" s="462"/>
      <c r="KXV757" s="462"/>
      <c r="KXW757" s="462"/>
      <c r="KXX757" s="462"/>
      <c r="KXY757" s="462"/>
      <c r="KXZ757" s="462"/>
      <c r="KYA757" s="462"/>
      <c r="KYB757" s="462"/>
      <c r="KYC757" s="462"/>
      <c r="KYD757" s="462"/>
      <c r="KYE757" s="462"/>
      <c r="KYF757" s="462"/>
      <c r="KYG757" s="462"/>
      <c r="KYH757" s="462"/>
      <c r="KYI757" s="462"/>
      <c r="KYJ757" s="462"/>
      <c r="KYK757" s="462"/>
      <c r="KYL757" s="462"/>
      <c r="KYM757" s="462"/>
      <c r="KYN757" s="462"/>
      <c r="KYO757" s="462"/>
      <c r="KYP757" s="462"/>
      <c r="KYQ757" s="462"/>
      <c r="KYR757" s="462"/>
      <c r="KYS757" s="462"/>
      <c r="KYT757" s="462"/>
      <c r="KYU757" s="462"/>
      <c r="KYV757" s="462"/>
      <c r="KYW757" s="462"/>
      <c r="KYX757" s="462"/>
      <c r="KYY757" s="462"/>
      <c r="KYZ757" s="462"/>
      <c r="KZA757" s="462"/>
      <c r="KZB757" s="462"/>
      <c r="KZC757" s="462"/>
      <c r="KZD757" s="462"/>
      <c r="KZE757" s="462"/>
      <c r="KZF757" s="462"/>
      <c r="KZG757" s="462"/>
      <c r="KZH757" s="462"/>
      <c r="KZI757" s="462"/>
      <c r="KZJ757" s="462"/>
      <c r="KZK757" s="462"/>
      <c r="KZL757" s="462"/>
      <c r="KZM757" s="462"/>
      <c r="KZN757" s="462"/>
      <c r="KZO757" s="462"/>
      <c r="KZP757" s="462"/>
      <c r="KZQ757" s="462"/>
      <c r="KZR757" s="462"/>
      <c r="KZS757" s="462"/>
      <c r="KZT757" s="462"/>
      <c r="KZU757" s="462"/>
      <c r="KZV757" s="462"/>
      <c r="KZW757" s="462"/>
      <c r="KZX757" s="462"/>
      <c r="KZY757" s="462"/>
      <c r="KZZ757" s="462"/>
      <c r="LAA757" s="462"/>
      <c r="LAB757" s="462"/>
      <c r="LAC757" s="462"/>
      <c r="LAD757" s="462"/>
      <c r="LAE757" s="462"/>
      <c r="LAF757" s="462"/>
      <c r="LAG757" s="462"/>
      <c r="LAH757" s="462"/>
      <c r="LAI757" s="462"/>
      <c r="LAJ757" s="462"/>
      <c r="LAK757" s="462"/>
      <c r="LAL757" s="462"/>
      <c r="LAM757" s="462"/>
      <c r="LAN757" s="462"/>
      <c r="LAO757" s="462"/>
      <c r="LAP757" s="462"/>
      <c r="LAQ757" s="462"/>
      <c r="LAR757" s="462"/>
      <c r="LAS757" s="462"/>
      <c r="LAT757" s="462"/>
      <c r="LAU757" s="462"/>
      <c r="LAV757" s="462"/>
      <c r="LAW757" s="462"/>
      <c r="LAX757" s="462"/>
      <c r="LAY757" s="462"/>
      <c r="LAZ757" s="462"/>
      <c r="LBA757" s="462"/>
      <c r="LBB757" s="462"/>
      <c r="LBC757" s="462"/>
      <c r="LBD757" s="462"/>
      <c r="LBE757" s="462"/>
      <c r="LBF757" s="462"/>
      <c r="LBG757" s="462"/>
      <c r="LBH757" s="462"/>
      <c r="LBI757" s="462"/>
      <c r="LBJ757" s="462"/>
      <c r="LBK757" s="462"/>
      <c r="LBL757" s="462"/>
      <c r="LBM757" s="462"/>
      <c r="LBN757" s="462"/>
      <c r="LBO757" s="462"/>
      <c r="LBP757" s="462"/>
      <c r="LBQ757" s="462"/>
      <c r="LBR757" s="462"/>
      <c r="LBS757" s="462"/>
      <c r="LBT757" s="462"/>
      <c r="LBU757" s="462"/>
      <c r="LBV757" s="462"/>
      <c r="LBW757" s="462"/>
      <c r="LBX757" s="462"/>
      <c r="LBY757" s="462"/>
      <c r="LBZ757" s="462"/>
      <c r="LCA757" s="462"/>
      <c r="LCB757" s="462"/>
      <c r="LCC757" s="462"/>
      <c r="LCD757" s="462"/>
      <c r="LCE757" s="462"/>
      <c r="LCF757" s="462"/>
      <c r="LCG757" s="462"/>
      <c r="LCH757" s="462"/>
      <c r="LCI757" s="462"/>
      <c r="LCJ757" s="462"/>
      <c r="LCK757" s="462"/>
      <c r="LCL757" s="462"/>
      <c r="LCM757" s="462"/>
      <c r="LCN757" s="462"/>
      <c r="LCO757" s="462"/>
      <c r="LCP757" s="462"/>
      <c r="LCQ757" s="462"/>
      <c r="LCR757" s="462"/>
      <c r="LCS757" s="462"/>
      <c r="LCT757" s="462"/>
      <c r="LCU757" s="462"/>
      <c r="LCV757" s="462"/>
      <c r="LCW757" s="462"/>
      <c r="LCX757" s="462"/>
      <c r="LCY757" s="462"/>
      <c r="LCZ757" s="462"/>
      <c r="LDA757" s="462"/>
      <c r="LDB757" s="462"/>
      <c r="LDC757" s="462"/>
      <c r="LDD757" s="462"/>
      <c r="LDE757" s="462"/>
      <c r="LDF757" s="462"/>
      <c r="LDG757" s="462"/>
      <c r="LDH757" s="462"/>
      <c r="LDI757" s="462"/>
      <c r="LDJ757" s="462"/>
      <c r="LDK757" s="462"/>
      <c r="LDL757" s="462"/>
      <c r="LDM757" s="462"/>
      <c r="LDN757" s="462"/>
      <c r="LDO757" s="462"/>
      <c r="LDP757" s="462"/>
      <c r="LDQ757" s="462"/>
      <c r="LDR757" s="462"/>
      <c r="LDS757" s="462"/>
      <c r="LDT757" s="462"/>
      <c r="LDU757" s="462"/>
      <c r="LDV757" s="462"/>
      <c r="LDW757" s="462"/>
      <c r="LDX757" s="462"/>
      <c r="LDY757" s="462"/>
      <c r="LDZ757" s="462"/>
      <c r="LEA757" s="462"/>
      <c r="LEB757" s="462"/>
      <c r="LEC757" s="462"/>
      <c r="LED757" s="462"/>
      <c r="LEE757" s="462"/>
      <c r="LEF757" s="462"/>
      <c r="LEG757" s="462"/>
      <c r="LEH757" s="462"/>
      <c r="LEI757" s="462"/>
      <c r="LEJ757" s="462"/>
      <c r="LEK757" s="462"/>
      <c r="LEL757" s="462"/>
      <c r="LEM757" s="462"/>
      <c r="LEN757" s="462"/>
      <c r="LEO757" s="462"/>
      <c r="LEP757" s="462"/>
      <c r="LEQ757" s="462"/>
      <c r="LER757" s="462"/>
      <c r="LES757" s="462"/>
      <c r="LET757" s="462"/>
      <c r="LEU757" s="462"/>
      <c r="LEV757" s="462"/>
      <c r="LEW757" s="462"/>
      <c r="LEX757" s="462"/>
      <c r="LEY757" s="462"/>
      <c r="LEZ757" s="462"/>
      <c r="LFA757" s="462"/>
      <c r="LFB757" s="462"/>
      <c r="LFC757" s="462"/>
      <c r="LFD757" s="462"/>
      <c r="LFE757" s="462"/>
      <c r="LFF757" s="462"/>
      <c r="LFG757" s="462"/>
      <c r="LFH757" s="462"/>
      <c r="LFI757" s="462"/>
      <c r="LFJ757" s="462"/>
      <c r="LFK757" s="462"/>
      <c r="LFL757" s="462"/>
      <c r="LFM757" s="462"/>
      <c r="LFN757" s="462"/>
      <c r="LFO757" s="462"/>
      <c r="LFP757" s="462"/>
      <c r="LFQ757" s="462"/>
      <c r="LFR757" s="462"/>
      <c r="LFS757" s="462"/>
      <c r="LFT757" s="462"/>
      <c r="LFU757" s="462"/>
      <c r="LFV757" s="462"/>
      <c r="LFW757" s="462"/>
      <c r="LFX757" s="462"/>
      <c r="LFY757" s="462"/>
      <c r="LFZ757" s="462"/>
      <c r="LGA757" s="462"/>
      <c r="LGB757" s="462"/>
      <c r="LGC757" s="462"/>
      <c r="LGD757" s="462"/>
      <c r="LGE757" s="462"/>
      <c r="LGF757" s="462"/>
      <c r="LGG757" s="462"/>
      <c r="LGH757" s="462"/>
      <c r="LGI757" s="462"/>
      <c r="LGJ757" s="462"/>
      <c r="LGK757" s="462"/>
      <c r="LGL757" s="462"/>
      <c r="LGM757" s="462"/>
      <c r="LGN757" s="462"/>
      <c r="LGO757" s="462"/>
      <c r="LGP757" s="462"/>
      <c r="LGQ757" s="462"/>
      <c r="LGR757" s="462"/>
      <c r="LGS757" s="462"/>
      <c r="LGT757" s="462"/>
      <c r="LGU757" s="462"/>
      <c r="LGV757" s="462"/>
      <c r="LGW757" s="462"/>
      <c r="LGX757" s="462"/>
      <c r="LGY757" s="462"/>
      <c r="LGZ757" s="462"/>
      <c r="LHA757" s="462"/>
      <c r="LHB757" s="462"/>
      <c r="LHC757" s="462"/>
      <c r="LHD757" s="462"/>
      <c r="LHE757" s="462"/>
      <c r="LHF757" s="462"/>
      <c r="LHG757" s="462"/>
      <c r="LHH757" s="462"/>
      <c r="LHI757" s="462"/>
      <c r="LHJ757" s="462"/>
      <c r="LHK757" s="462"/>
      <c r="LHL757" s="462"/>
      <c r="LHM757" s="462"/>
      <c r="LHN757" s="462"/>
      <c r="LHO757" s="462"/>
      <c r="LHP757" s="462"/>
      <c r="LHQ757" s="462"/>
      <c r="LHR757" s="462"/>
      <c r="LHS757" s="462"/>
      <c r="LHT757" s="462"/>
      <c r="LHU757" s="462"/>
      <c r="LHV757" s="462"/>
      <c r="LHW757" s="462"/>
      <c r="LHX757" s="462"/>
      <c r="LHY757" s="462"/>
      <c r="LHZ757" s="462"/>
      <c r="LIA757" s="462"/>
      <c r="LIB757" s="462"/>
      <c r="LIC757" s="462"/>
      <c r="LID757" s="462"/>
      <c r="LIE757" s="462"/>
      <c r="LIF757" s="462"/>
      <c r="LIG757" s="462"/>
      <c r="LIH757" s="462"/>
      <c r="LII757" s="462"/>
      <c r="LIJ757" s="462"/>
      <c r="LIK757" s="462"/>
      <c r="LIL757" s="462"/>
      <c r="LIM757" s="462"/>
      <c r="LIN757" s="462"/>
      <c r="LIO757" s="462"/>
      <c r="LIP757" s="462"/>
      <c r="LIQ757" s="462"/>
      <c r="LIR757" s="462"/>
      <c r="LIS757" s="462"/>
      <c r="LIT757" s="462"/>
      <c r="LIU757" s="462"/>
      <c r="LIV757" s="462"/>
      <c r="LIW757" s="462"/>
      <c r="LIX757" s="462"/>
      <c r="LIY757" s="462"/>
      <c r="LIZ757" s="462"/>
      <c r="LJA757" s="462"/>
      <c r="LJB757" s="462"/>
      <c r="LJC757" s="462"/>
      <c r="LJD757" s="462"/>
      <c r="LJE757" s="462"/>
      <c r="LJF757" s="462"/>
      <c r="LJG757" s="462"/>
      <c r="LJH757" s="462"/>
      <c r="LJI757" s="462"/>
      <c r="LJJ757" s="462"/>
      <c r="LJK757" s="462"/>
      <c r="LJL757" s="462"/>
      <c r="LJM757" s="462"/>
      <c r="LJN757" s="462"/>
      <c r="LJO757" s="462"/>
      <c r="LJP757" s="462"/>
      <c r="LJQ757" s="462"/>
      <c r="LJR757" s="462"/>
      <c r="LJS757" s="462"/>
      <c r="LJT757" s="462"/>
      <c r="LJU757" s="462"/>
      <c r="LJV757" s="462"/>
      <c r="LJW757" s="462"/>
      <c r="LJX757" s="462"/>
      <c r="LJY757" s="462"/>
      <c r="LJZ757" s="462"/>
      <c r="LKA757" s="462"/>
      <c r="LKB757" s="462"/>
      <c r="LKC757" s="462"/>
      <c r="LKD757" s="462"/>
      <c r="LKE757" s="462"/>
      <c r="LKF757" s="462"/>
      <c r="LKG757" s="462"/>
      <c r="LKH757" s="462"/>
      <c r="LKI757" s="462"/>
      <c r="LKJ757" s="462"/>
      <c r="LKK757" s="462"/>
      <c r="LKL757" s="462"/>
      <c r="LKM757" s="462"/>
      <c r="LKN757" s="462"/>
      <c r="LKO757" s="462"/>
      <c r="LKP757" s="462"/>
      <c r="LKQ757" s="462"/>
      <c r="LKR757" s="462"/>
      <c r="LKS757" s="462"/>
      <c r="LKT757" s="462"/>
      <c r="LKU757" s="462"/>
      <c r="LKV757" s="462"/>
      <c r="LKW757" s="462"/>
      <c r="LKX757" s="462"/>
      <c r="LKY757" s="462"/>
      <c r="LKZ757" s="462"/>
      <c r="LLA757" s="462"/>
      <c r="LLB757" s="462"/>
      <c r="LLC757" s="462"/>
      <c r="LLD757" s="462"/>
      <c r="LLE757" s="462"/>
      <c r="LLF757" s="462"/>
      <c r="LLG757" s="462"/>
      <c r="LLH757" s="462"/>
      <c r="LLI757" s="462"/>
      <c r="LLJ757" s="462"/>
      <c r="LLK757" s="462"/>
      <c r="LLL757" s="462"/>
      <c r="LLM757" s="462"/>
      <c r="LLN757" s="462"/>
      <c r="LLO757" s="462"/>
      <c r="LLP757" s="462"/>
      <c r="LLQ757" s="462"/>
      <c r="LLR757" s="462"/>
      <c r="LLS757" s="462"/>
      <c r="LLT757" s="462"/>
      <c r="LLU757" s="462"/>
      <c r="LLV757" s="462"/>
      <c r="LLW757" s="462"/>
      <c r="LLX757" s="462"/>
      <c r="LLY757" s="462"/>
      <c r="LLZ757" s="462"/>
      <c r="LMA757" s="462"/>
      <c r="LMB757" s="462"/>
      <c r="LMC757" s="462"/>
      <c r="LMD757" s="462"/>
      <c r="LME757" s="462"/>
      <c r="LMF757" s="462"/>
      <c r="LMG757" s="462"/>
      <c r="LMH757" s="462"/>
      <c r="LMI757" s="462"/>
      <c r="LMJ757" s="462"/>
      <c r="LMK757" s="462"/>
      <c r="LML757" s="462"/>
      <c r="LMM757" s="462"/>
      <c r="LMN757" s="462"/>
      <c r="LMO757" s="462"/>
      <c r="LMP757" s="462"/>
      <c r="LMQ757" s="462"/>
      <c r="LMR757" s="462"/>
      <c r="LMS757" s="462"/>
      <c r="LMT757" s="462"/>
      <c r="LMU757" s="462"/>
      <c r="LMV757" s="462"/>
      <c r="LMW757" s="462"/>
      <c r="LMX757" s="462"/>
      <c r="LMY757" s="462"/>
      <c r="LMZ757" s="462"/>
      <c r="LNA757" s="462"/>
      <c r="LNB757" s="462"/>
      <c r="LNC757" s="462"/>
      <c r="LND757" s="462"/>
      <c r="LNE757" s="462"/>
      <c r="LNF757" s="462"/>
      <c r="LNG757" s="462"/>
      <c r="LNH757" s="462"/>
      <c r="LNI757" s="462"/>
      <c r="LNJ757" s="462"/>
      <c r="LNK757" s="462"/>
      <c r="LNL757" s="462"/>
      <c r="LNM757" s="462"/>
      <c r="LNN757" s="462"/>
      <c r="LNO757" s="462"/>
      <c r="LNP757" s="462"/>
      <c r="LNQ757" s="462"/>
      <c r="LNR757" s="462"/>
      <c r="LNS757" s="462"/>
      <c r="LNT757" s="462"/>
      <c r="LNU757" s="462"/>
      <c r="LNV757" s="462"/>
      <c r="LNW757" s="462"/>
      <c r="LNX757" s="462"/>
      <c r="LNY757" s="462"/>
      <c r="LNZ757" s="462"/>
      <c r="LOA757" s="462"/>
      <c r="LOB757" s="462"/>
      <c r="LOC757" s="462"/>
      <c r="LOD757" s="462"/>
      <c r="LOE757" s="462"/>
      <c r="LOF757" s="462"/>
      <c r="LOG757" s="462"/>
      <c r="LOH757" s="462"/>
      <c r="LOI757" s="462"/>
      <c r="LOJ757" s="462"/>
      <c r="LOK757" s="462"/>
      <c r="LOL757" s="462"/>
      <c r="LOM757" s="462"/>
      <c r="LON757" s="462"/>
      <c r="LOO757" s="462"/>
      <c r="LOP757" s="462"/>
      <c r="LOQ757" s="462"/>
      <c r="LOR757" s="462"/>
      <c r="LOS757" s="462"/>
      <c r="LOT757" s="462"/>
      <c r="LOU757" s="462"/>
      <c r="LOV757" s="462"/>
      <c r="LOW757" s="462"/>
      <c r="LOX757" s="462"/>
      <c r="LOY757" s="462"/>
      <c r="LOZ757" s="462"/>
      <c r="LPA757" s="462"/>
      <c r="LPB757" s="462"/>
      <c r="LPC757" s="462"/>
      <c r="LPD757" s="462"/>
      <c r="LPE757" s="462"/>
      <c r="LPF757" s="462"/>
      <c r="LPG757" s="462"/>
      <c r="LPH757" s="462"/>
      <c r="LPI757" s="462"/>
      <c r="LPJ757" s="462"/>
      <c r="LPK757" s="462"/>
      <c r="LPL757" s="462"/>
      <c r="LPM757" s="462"/>
      <c r="LPN757" s="462"/>
      <c r="LPO757" s="462"/>
      <c r="LPP757" s="462"/>
      <c r="LPQ757" s="462"/>
      <c r="LPR757" s="462"/>
      <c r="LPS757" s="462"/>
      <c r="LPT757" s="462"/>
      <c r="LPU757" s="462"/>
      <c r="LPV757" s="462"/>
      <c r="LPW757" s="462"/>
      <c r="LPX757" s="462"/>
      <c r="LPY757" s="462"/>
      <c r="LPZ757" s="462"/>
      <c r="LQA757" s="462"/>
      <c r="LQB757" s="462"/>
      <c r="LQC757" s="462"/>
      <c r="LQD757" s="462"/>
      <c r="LQE757" s="462"/>
      <c r="LQF757" s="462"/>
      <c r="LQG757" s="462"/>
      <c r="LQH757" s="462"/>
      <c r="LQI757" s="462"/>
      <c r="LQJ757" s="462"/>
      <c r="LQK757" s="462"/>
      <c r="LQL757" s="462"/>
      <c r="LQM757" s="462"/>
      <c r="LQN757" s="462"/>
      <c r="LQO757" s="462"/>
      <c r="LQP757" s="462"/>
      <c r="LQQ757" s="462"/>
      <c r="LQR757" s="462"/>
      <c r="LQS757" s="462"/>
      <c r="LQT757" s="462"/>
      <c r="LQU757" s="462"/>
      <c r="LQV757" s="462"/>
      <c r="LQW757" s="462"/>
      <c r="LQX757" s="462"/>
      <c r="LQY757" s="462"/>
      <c r="LQZ757" s="462"/>
      <c r="LRA757" s="462"/>
      <c r="LRB757" s="462"/>
      <c r="LRC757" s="462"/>
      <c r="LRD757" s="462"/>
      <c r="LRE757" s="462"/>
      <c r="LRF757" s="462"/>
      <c r="LRG757" s="462"/>
      <c r="LRH757" s="462"/>
      <c r="LRI757" s="462"/>
      <c r="LRJ757" s="462"/>
      <c r="LRK757" s="462"/>
      <c r="LRL757" s="462"/>
      <c r="LRM757" s="462"/>
      <c r="LRN757" s="462"/>
      <c r="LRO757" s="462"/>
      <c r="LRP757" s="462"/>
      <c r="LRQ757" s="462"/>
      <c r="LRR757" s="462"/>
      <c r="LRS757" s="462"/>
      <c r="LRT757" s="462"/>
      <c r="LRU757" s="462"/>
      <c r="LRV757" s="462"/>
      <c r="LRW757" s="462"/>
      <c r="LRX757" s="462"/>
      <c r="LRY757" s="462"/>
      <c r="LRZ757" s="462"/>
      <c r="LSA757" s="462"/>
      <c r="LSB757" s="462"/>
      <c r="LSC757" s="462"/>
      <c r="LSD757" s="462"/>
      <c r="LSE757" s="462"/>
      <c r="LSF757" s="462"/>
      <c r="LSG757" s="462"/>
      <c r="LSH757" s="462"/>
      <c r="LSI757" s="462"/>
      <c r="LSJ757" s="462"/>
      <c r="LSK757" s="462"/>
      <c r="LSL757" s="462"/>
      <c r="LSM757" s="462"/>
      <c r="LSN757" s="462"/>
      <c r="LSO757" s="462"/>
      <c r="LSP757" s="462"/>
      <c r="LSQ757" s="462"/>
      <c r="LSR757" s="462"/>
      <c r="LSS757" s="462"/>
      <c r="LST757" s="462"/>
      <c r="LSU757" s="462"/>
      <c r="LSV757" s="462"/>
      <c r="LSW757" s="462"/>
      <c r="LSX757" s="462"/>
      <c r="LSY757" s="462"/>
      <c r="LSZ757" s="462"/>
      <c r="LTA757" s="462"/>
      <c r="LTB757" s="462"/>
      <c r="LTC757" s="462"/>
      <c r="LTD757" s="462"/>
      <c r="LTE757" s="462"/>
      <c r="LTF757" s="462"/>
      <c r="LTG757" s="462"/>
      <c r="LTH757" s="462"/>
      <c r="LTI757" s="462"/>
      <c r="LTJ757" s="462"/>
      <c r="LTK757" s="462"/>
      <c r="LTL757" s="462"/>
      <c r="LTM757" s="462"/>
      <c r="LTN757" s="462"/>
      <c r="LTO757" s="462"/>
      <c r="LTP757" s="462"/>
      <c r="LTQ757" s="462"/>
      <c r="LTR757" s="462"/>
      <c r="LTS757" s="462"/>
      <c r="LTT757" s="462"/>
      <c r="LTU757" s="462"/>
      <c r="LTV757" s="462"/>
      <c r="LTW757" s="462"/>
      <c r="LTX757" s="462"/>
      <c r="LTY757" s="462"/>
      <c r="LTZ757" s="462"/>
      <c r="LUA757" s="462"/>
      <c r="LUB757" s="462"/>
      <c r="LUC757" s="462"/>
      <c r="LUD757" s="462"/>
      <c r="LUE757" s="462"/>
      <c r="LUF757" s="462"/>
      <c r="LUG757" s="462"/>
      <c r="LUH757" s="462"/>
      <c r="LUI757" s="462"/>
      <c r="LUJ757" s="462"/>
      <c r="LUK757" s="462"/>
      <c r="LUL757" s="462"/>
      <c r="LUM757" s="462"/>
      <c r="LUN757" s="462"/>
      <c r="LUO757" s="462"/>
      <c r="LUP757" s="462"/>
      <c r="LUQ757" s="462"/>
      <c r="LUR757" s="462"/>
      <c r="LUS757" s="462"/>
      <c r="LUT757" s="462"/>
      <c r="LUU757" s="462"/>
      <c r="LUV757" s="462"/>
      <c r="LUW757" s="462"/>
      <c r="LUX757" s="462"/>
      <c r="LUY757" s="462"/>
      <c r="LUZ757" s="462"/>
      <c r="LVA757" s="462"/>
      <c r="LVB757" s="462"/>
      <c r="LVC757" s="462"/>
      <c r="LVD757" s="462"/>
      <c r="LVE757" s="462"/>
      <c r="LVF757" s="462"/>
      <c r="LVG757" s="462"/>
      <c r="LVH757" s="462"/>
      <c r="LVI757" s="462"/>
      <c r="LVJ757" s="462"/>
      <c r="LVK757" s="462"/>
      <c r="LVL757" s="462"/>
      <c r="LVM757" s="462"/>
      <c r="LVN757" s="462"/>
      <c r="LVO757" s="462"/>
      <c r="LVP757" s="462"/>
      <c r="LVQ757" s="462"/>
      <c r="LVR757" s="462"/>
      <c r="LVS757" s="462"/>
      <c r="LVT757" s="462"/>
      <c r="LVU757" s="462"/>
      <c r="LVV757" s="462"/>
      <c r="LVW757" s="462"/>
      <c r="LVX757" s="462"/>
      <c r="LVY757" s="462"/>
      <c r="LVZ757" s="462"/>
      <c r="LWA757" s="462"/>
      <c r="LWB757" s="462"/>
      <c r="LWC757" s="462"/>
      <c r="LWD757" s="462"/>
      <c r="LWE757" s="462"/>
      <c r="LWF757" s="462"/>
      <c r="LWG757" s="462"/>
      <c r="LWH757" s="462"/>
      <c r="LWI757" s="462"/>
      <c r="LWJ757" s="462"/>
      <c r="LWK757" s="462"/>
      <c r="LWL757" s="462"/>
      <c r="LWM757" s="462"/>
      <c r="LWN757" s="462"/>
      <c r="LWO757" s="462"/>
      <c r="LWP757" s="462"/>
      <c r="LWQ757" s="462"/>
      <c r="LWR757" s="462"/>
      <c r="LWS757" s="462"/>
      <c r="LWT757" s="462"/>
      <c r="LWU757" s="462"/>
      <c r="LWV757" s="462"/>
      <c r="LWW757" s="462"/>
      <c r="LWX757" s="462"/>
      <c r="LWY757" s="462"/>
      <c r="LWZ757" s="462"/>
      <c r="LXA757" s="462"/>
      <c r="LXB757" s="462"/>
      <c r="LXC757" s="462"/>
      <c r="LXD757" s="462"/>
      <c r="LXE757" s="462"/>
      <c r="LXF757" s="462"/>
      <c r="LXG757" s="462"/>
      <c r="LXH757" s="462"/>
      <c r="LXI757" s="462"/>
      <c r="LXJ757" s="462"/>
      <c r="LXK757" s="462"/>
      <c r="LXL757" s="462"/>
      <c r="LXM757" s="462"/>
      <c r="LXN757" s="462"/>
      <c r="LXO757" s="462"/>
      <c r="LXP757" s="462"/>
      <c r="LXQ757" s="462"/>
      <c r="LXR757" s="462"/>
      <c r="LXS757" s="462"/>
      <c r="LXT757" s="462"/>
      <c r="LXU757" s="462"/>
      <c r="LXV757" s="462"/>
      <c r="LXW757" s="462"/>
      <c r="LXX757" s="462"/>
      <c r="LXY757" s="462"/>
      <c r="LXZ757" s="462"/>
      <c r="LYA757" s="462"/>
      <c r="LYB757" s="462"/>
      <c r="LYC757" s="462"/>
      <c r="LYD757" s="462"/>
      <c r="LYE757" s="462"/>
      <c r="LYF757" s="462"/>
      <c r="LYG757" s="462"/>
      <c r="LYH757" s="462"/>
      <c r="LYI757" s="462"/>
      <c r="LYJ757" s="462"/>
      <c r="LYK757" s="462"/>
      <c r="LYL757" s="462"/>
      <c r="LYM757" s="462"/>
      <c r="LYN757" s="462"/>
      <c r="LYO757" s="462"/>
      <c r="LYP757" s="462"/>
      <c r="LYQ757" s="462"/>
      <c r="LYR757" s="462"/>
      <c r="LYS757" s="462"/>
      <c r="LYT757" s="462"/>
      <c r="LYU757" s="462"/>
      <c r="LYV757" s="462"/>
      <c r="LYW757" s="462"/>
      <c r="LYX757" s="462"/>
      <c r="LYY757" s="462"/>
      <c r="LYZ757" s="462"/>
      <c r="LZA757" s="462"/>
      <c r="LZB757" s="462"/>
      <c r="LZC757" s="462"/>
      <c r="LZD757" s="462"/>
      <c r="LZE757" s="462"/>
      <c r="LZF757" s="462"/>
      <c r="LZG757" s="462"/>
      <c r="LZH757" s="462"/>
      <c r="LZI757" s="462"/>
      <c r="LZJ757" s="462"/>
      <c r="LZK757" s="462"/>
      <c r="LZL757" s="462"/>
      <c r="LZM757" s="462"/>
      <c r="LZN757" s="462"/>
      <c r="LZO757" s="462"/>
      <c r="LZP757" s="462"/>
      <c r="LZQ757" s="462"/>
      <c r="LZR757" s="462"/>
      <c r="LZS757" s="462"/>
      <c r="LZT757" s="462"/>
      <c r="LZU757" s="462"/>
      <c r="LZV757" s="462"/>
      <c r="LZW757" s="462"/>
      <c r="LZX757" s="462"/>
      <c r="LZY757" s="462"/>
      <c r="LZZ757" s="462"/>
      <c r="MAA757" s="462"/>
      <c r="MAB757" s="462"/>
      <c r="MAC757" s="462"/>
      <c r="MAD757" s="462"/>
      <c r="MAE757" s="462"/>
      <c r="MAF757" s="462"/>
      <c r="MAG757" s="462"/>
      <c r="MAH757" s="462"/>
      <c r="MAI757" s="462"/>
      <c r="MAJ757" s="462"/>
      <c r="MAK757" s="462"/>
      <c r="MAL757" s="462"/>
      <c r="MAM757" s="462"/>
      <c r="MAN757" s="462"/>
      <c r="MAO757" s="462"/>
      <c r="MAP757" s="462"/>
      <c r="MAQ757" s="462"/>
      <c r="MAR757" s="462"/>
      <c r="MAS757" s="462"/>
      <c r="MAT757" s="462"/>
      <c r="MAU757" s="462"/>
      <c r="MAV757" s="462"/>
      <c r="MAW757" s="462"/>
      <c r="MAX757" s="462"/>
      <c r="MAY757" s="462"/>
      <c r="MAZ757" s="462"/>
      <c r="MBA757" s="462"/>
      <c r="MBB757" s="462"/>
      <c r="MBC757" s="462"/>
      <c r="MBD757" s="462"/>
      <c r="MBE757" s="462"/>
      <c r="MBF757" s="462"/>
      <c r="MBG757" s="462"/>
      <c r="MBH757" s="462"/>
      <c r="MBI757" s="462"/>
      <c r="MBJ757" s="462"/>
      <c r="MBK757" s="462"/>
      <c r="MBL757" s="462"/>
      <c r="MBM757" s="462"/>
      <c r="MBN757" s="462"/>
      <c r="MBO757" s="462"/>
      <c r="MBP757" s="462"/>
      <c r="MBQ757" s="462"/>
      <c r="MBR757" s="462"/>
      <c r="MBS757" s="462"/>
      <c r="MBT757" s="462"/>
      <c r="MBU757" s="462"/>
      <c r="MBV757" s="462"/>
      <c r="MBW757" s="462"/>
      <c r="MBX757" s="462"/>
      <c r="MBY757" s="462"/>
      <c r="MBZ757" s="462"/>
      <c r="MCA757" s="462"/>
      <c r="MCB757" s="462"/>
      <c r="MCC757" s="462"/>
      <c r="MCD757" s="462"/>
      <c r="MCE757" s="462"/>
      <c r="MCF757" s="462"/>
      <c r="MCG757" s="462"/>
      <c r="MCH757" s="462"/>
      <c r="MCI757" s="462"/>
      <c r="MCJ757" s="462"/>
      <c r="MCK757" s="462"/>
      <c r="MCL757" s="462"/>
      <c r="MCM757" s="462"/>
      <c r="MCN757" s="462"/>
      <c r="MCO757" s="462"/>
      <c r="MCP757" s="462"/>
      <c r="MCQ757" s="462"/>
      <c r="MCR757" s="462"/>
      <c r="MCS757" s="462"/>
      <c r="MCT757" s="462"/>
      <c r="MCU757" s="462"/>
      <c r="MCV757" s="462"/>
      <c r="MCW757" s="462"/>
      <c r="MCX757" s="462"/>
      <c r="MCY757" s="462"/>
      <c r="MCZ757" s="462"/>
      <c r="MDA757" s="462"/>
      <c r="MDB757" s="462"/>
      <c r="MDC757" s="462"/>
      <c r="MDD757" s="462"/>
      <c r="MDE757" s="462"/>
      <c r="MDF757" s="462"/>
      <c r="MDG757" s="462"/>
      <c r="MDH757" s="462"/>
      <c r="MDI757" s="462"/>
      <c r="MDJ757" s="462"/>
      <c r="MDK757" s="462"/>
      <c r="MDL757" s="462"/>
      <c r="MDM757" s="462"/>
      <c r="MDN757" s="462"/>
      <c r="MDO757" s="462"/>
      <c r="MDP757" s="462"/>
      <c r="MDQ757" s="462"/>
      <c r="MDR757" s="462"/>
      <c r="MDS757" s="462"/>
      <c r="MDT757" s="462"/>
      <c r="MDU757" s="462"/>
      <c r="MDV757" s="462"/>
      <c r="MDW757" s="462"/>
      <c r="MDX757" s="462"/>
      <c r="MDY757" s="462"/>
      <c r="MDZ757" s="462"/>
      <c r="MEA757" s="462"/>
      <c r="MEB757" s="462"/>
      <c r="MEC757" s="462"/>
      <c r="MED757" s="462"/>
      <c r="MEE757" s="462"/>
      <c r="MEF757" s="462"/>
      <c r="MEG757" s="462"/>
      <c r="MEH757" s="462"/>
      <c r="MEI757" s="462"/>
      <c r="MEJ757" s="462"/>
      <c r="MEK757" s="462"/>
      <c r="MEL757" s="462"/>
      <c r="MEM757" s="462"/>
      <c r="MEN757" s="462"/>
      <c r="MEO757" s="462"/>
      <c r="MEP757" s="462"/>
      <c r="MEQ757" s="462"/>
      <c r="MER757" s="462"/>
      <c r="MES757" s="462"/>
      <c r="MET757" s="462"/>
      <c r="MEU757" s="462"/>
      <c r="MEV757" s="462"/>
      <c r="MEW757" s="462"/>
      <c r="MEX757" s="462"/>
      <c r="MEY757" s="462"/>
      <c r="MEZ757" s="462"/>
      <c r="MFA757" s="462"/>
      <c r="MFB757" s="462"/>
      <c r="MFC757" s="462"/>
      <c r="MFD757" s="462"/>
      <c r="MFE757" s="462"/>
      <c r="MFF757" s="462"/>
      <c r="MFG757" s="462"/>
      <c r="MFH757" s="462"/>
      <c r="MFI757" s="462"/>
      <c r="MFJ757" s="462"/>
      <c r="MFK757" s="462"/>
      <c r="MFL757" s="462"/>
      <c r="MFM757" s="462"/>
      <c r="MFN757" s="462"/>
      <c r="MFO757" s="462"/>
      <c r="MFP757" s="462"/>
      <c r="MFQ757" s="462"/>
      <c r="MFR757" s="462"/>
      <c r="MFS757" s="462"/>
      <c r="MFT757" s="462"/>
      <c r="MFU757" s="462"/>
      <c r="MFV757" s="462"/>
      <c r="MFW757" s="462"/>
      <c r="MFX757" s="462"/>
      <c r="MFY757" s="462"/>
      <c r="MFZ757" s="462"/>
      <c r="MGA757" s="462"/>
      <c r="MGB757" s="462"/>
      <c r="MGC757" s="462"/>
      <c r="MGD757" s="462"/>
      <c r="MGE757" s="462"/>
      <c r="MGF757" s="462"/>
      <c r="MGG757" s="462"/>
      <c r="MGH757" s="462"/>
      <c r="MGI757" s="462"/>
      <c r="MGJ757" s="462"/>
      <c r="MGK757" s="462"/>
      <c r="MGL757" s="462"/>
      <c r="MGM757" s="462"/>
      <c r="MGN757" s="462"/>
      <c r="MGO757" s="462"/>
      <c r="MGP757" s="462"/>
      <c r="MGQ757" s="462"/>
      <c r="MGR757" s="462"/>
      <c r="MGS757" s="462"/>
      <c r="MGT757" s="462"/>
      <c r="MGU757" s="462"/>
      <c r="MGV757" s="462"/>
      <c r="MGW757" s="462"/>
      <c r="MGX757" s="462"/>
      <c r="MGY757" s="462"/>
      <c r="MGZ757" s="462"/>
      <c r="MHA757" s="462"/>
      <c r="MHB757" s="462"/>
      <c r="MHC757" s="462"/>
      <c r="MHD757" s="462"/>
      <c r="MHE757" s="462"/>
      <c r="MHF757" s="462"/>
      <c r="MHG757" s="462"/>
      <c r="MHH757" s="462"/>
      <c r="MHI757" s="462"/>
      <c r="MHJ757" s="462"/>
      <c r="MHK757" s="462"/>
      <c r="MHL757" s="462"/>
      <c r="MHM757" s="462"/>
      <c r="MHN757" s="462"/>
      <c r="MHO757" s="462"/>
      <c r="MHP757" s="462"/>
      <c r="MHQ757" s="462"/>
      <c r="MHR757" s="462"/>
      <c r="MHS757" s="462"/>
      <c r="MHT757" s="462"/>
      <c r="MHU757" s="462"/>
      <c r="MHV757" s="462"/>
      <c r="MHW757" s="462"/>
      <c r="MHX757" s="462"/>
      <c r="MHY757" s="462"/>
      <c r="MHZ757" s="462"/>
      <c r="MIA757" s="462"/>
      <c r="MIB757" s="462"/>
      <c r="MIC757" s="462"/>
      <c r="MID757" s="462"/>
      <c r="MIE757" s="462"/>
      <c r="MIF757" s="462"/>
      <c r="MIG757" s="462"/>
      <c r="MIH757" s="462"/>
      <c r="MII757" s="462"/>
      <c r="MIJ757" s="462"/>
      <c r="MIK757" s="462"/>
      <c r="MIL757" s="462"/>
      <c r="MIM757" s="462"/>
      <c r="MIN757" s="462"/>
      <c r="MIO757" s="462"/>
      <c r="MIP757" s="462"/>
      <c r="MIQ757" s="462"/>
      <c r="MIR757" s="462"/>
      <c r="MIS757" s="462"/>
      <c r="MIT757" s="462"/>
      <c r="MIU757" s="462"/>
      <c r="MIV757" s="462"/>
      <c r="MIW757" s="462"/>
      <c r="MIX757" s="462"/>
      <c r="MIY757" s="462"/>
      <c r="MIZ757" s="462"/>
      <c r="MJA757" s="462"/>
      <c r="MJB757" s="462"/>
      <c r="MJC757" s="462"/>
      <c r="MJD757" s="462"/>
      <c r="MJE757" s="462"/>
      <c r="MJF757" s="462"/>
      <c r="MJG757" s="462"/>
      <c r="MJH757" s="462"/>
      <c r="MJI757" s="462"/>
      <c r="MJJ757" s="462"/>
      <c r="MJK757" s="462"/>
      <c r="MJL757" s="462"/>
      <c r="MJM757" s="462"/>
      <c r="MJN757" s="462"/>
      <c r="MJO757" s="462"/>
      <c r="MJP757" s="462"/>
      <c r="MJQ757" s="462"/>
      <c r="MJR757" s="462"/>
      <c r="MJS757" s="462"/>
      <c r="MJT757" s="462"/>
      <c r="MJU757" s="462"/>
      <c r="MJV757" s="462"/>
      <c r="MJW757" s="462"/>
      <c r="MJX757" s="462"/>
      <c r="MJY757" s="462"/>
      <c r="MJZ757" s="462"/>
      <c r="MKA757" s="462"/>
      <c r="MKB757" s="462"/>
      <c r="MKC757" s="462"/>
      <c r="MKD757" s="462"/>
      <c r="MKE757" s="462"/>
      <c r="MKF757" s="462"/>
      <c r="MKG757" s="462"/>
      <c r="MKH757" s="462"/>
      <c r="MKI757" s="462"/>
      <c r="MKJ757" s="462"/>
      <c r="MKK757" s="462"/>
      <c r="MKL757" s="462"/>
      <c r="MKM757" s="462"/>
      <c r="MKN757" s="462"/>
      <c r="MKO757" s="462"/>
      <c r="MKP757" s="462"/>
      <c r="MKQ757" s="462"/>
      <c r="MKR757" s="462"/>
      <c r="MKS757" s="462"/>
      <c r="MKT757" s="462"/>
      <c r="MKU757" s="462"/>
      <c r="MKV757" s="462"/>
      <c r="MKW757" s="462"/>
      <c r="MKX757" s="462"/>
      <c r="MKY757" s="462"/>
      <c r="MKZ757" s="462"/>
      <c r="MLA757" s="462"/>
      <c r="MLB757" s="462"/>
      <c r="MLC757" s="462"/>
      <c r="MLD757" s="462"/>
      <c r="MLE757" s="462"/>
      <c r="MLF757" s="462"/>
      <c r="MLG757" s="462"/>
      <c r="MLH757" s="462"/>
      <c r="MLI757" s="462"/>
      <c r="MLJ757" s="462"/>
      <c r="MLK757" s="462"/>
      <c r="MLL757" s="462"/>
      <c r="MLM757" s="462"/>
      <c r="MLN757" s="462"/>
      <c r="MLO757" s="462"/>
      <c r="MLP757" s="462"/>
      <c r="MLQ757" s="462"/>
      <c r="MLR757" s="462"/>
      <c r="MLS757" s="462"/>
      <c r="MLT757" s="462"/>
      <c r="MLU757" s="462"/>
      <c r="MLV757" s="462"/>
      <c r="MLW757" s="462"/>
      <c r="MLX757" s="462"/>
      <c r="MLY757" s="462"/>
      <c r="MLZ757" s="462"/>
      <c r="MMA757" s="462"/>
      <c r="MMB757" s="462"/>
      <c r="MMC757" s="462"/>
      <c r="MMD757" s="462"/>
      <c r="MME757" s="462"/>
      <c r="MMF757" s="462"/>
      <c r="MMG757" s="462"/>
      <c r="MMH757" s="462"/>
      <c r="MMI757" s="462"/>
      <c r="MMJ757" s="462"/>
      <c r="MMK757" s="462"/>
      <c r="MML757" s="462"/>
      <c r="MMM757" s="462"/>
      <c r="MMN757" s="462"/>
      <c r="MMO757" s="462"/>
      <c r="MMP757" s="462"/>
      <c r="MMQ757" s="462"/>
      <c r="MMR757" s="462"/>
      <c r="MMS757" s="462"/>
      <c r="MMT757" s="462"/>
      <c r="MMU757" s="462"/>
      <c r="MMV757" s="462"/>
      <c r="MMW757" s="462"/>
      <c r="MMX757" s="462"/>
      <c r="MMY757" s="462"/>
      <c r="MMZ757" s="462"/>
      <c r="MNA757" s="462"/>
      <c r="MNB757" s="462"/>
      <c r="MNC757" s="462"/>
      <c r="MND757" s="462"/>
      <c r="MNE757" s="462"/>
      <c r="MNF757" s="462"/>
      <c r="MNG757" s="462"/>
      <c r="MNH757" s="462"/>
      <c r="MNI757" s="462"/>
      <c r="MNJ757" s="462"/>
      <c r="MNK757" s="462"/>
      <c r="MNL757" s="462"/>
      <c r="MNM757" s="462"/>
      <c r="MNN757" s="462"/>
      <c r="MNO757" s="462"/>
      <c r="MNP757" s="462"/>
      <c r="MNQ757" s="462"/>
      <c r="MNR757" s="462"/>
      <c r="MNS757" s="462"/>
      <c r="MNT757" s="462"/>
      <c r="MNU757" s="462"/>
      <c r="MNV757" s="462"/>
      <c r="MNW757" s="462"/>
      <c r="MNX757" s="462"/>
      <c r="MNY757" s="462"/>
      <c r="MNZ757" s="462"/>
      <c r="MOA757" s="462"/>
      <c r="MOB757" s="462"/>
      <c r="MOC757" s="462"/>
      <c r="MOD757" s="462"/>
      <c r="MOE757" s="462"/>
      <c r="MOF757" s="462"/>
      <c r="MOG757" s="462"/>
      <c r="MOH757" s="462"/>
      <c r="MOI757" s="462"/>
      <c r="MOJ757" s="462"/>
      <c r="MOK757" s="462"/>
      <c r="MOL757" s="462"/>
      <c r="MOM757" s="462"/>
      <c r="MON757" s="462"/>
      <c r="MOO757" s="462"/>
      <c r="MOP757" s="462"/>
      <c r="MOQ757" s="462"/>
      <c r="MOR757" s="462"/>
      <c r="MOS757" s="462"/>
      <c r="MOT757" s="462"/>
      <c r="MOU757" s="462"/>
      <c r="MOV757" s="462"/>
      <c r="MOW757" s="462"/>
      <c r="MOX757" s="462"/>
      <c r="MOY757" s="462"/>
      <c r="MOZ757" s="462"/>
      <c r="MPA757" s="462"/>
      <c r="MPB757" s="462"/>
      <c r="MPC757" s="462"/>
      <c r="MPD757" s="462"/>
      <c r="MPE757" s="462"/>
      <c r="MPF757" s="462"/>
      <c r="MPG757" s="462"/>
      <c r="MPH757" s="462"/>
      <c r="MPI757" s="462"/>
      <c r="MPJ757" s="462"/>
      <c r="MPK757" s="462"/>
      <c r="MPL757" s="462"/>
      <c r="MPM757" s="462"/>
      <c r="MPN757" s="462"/>
      <c r="MPO757" s="462"/>
      <c r="MPP757" s="462"/>
      <c r="MPQ757" s="462"/>
      <c r="MPR757" s="462"/>
      <c r="MPS757" s="462"/>
      <c r="MPT757" s="462"/>
      <c r="MPU757" s="462"/>
      <c r="MPV757" s="462"/>
      <c r="MPW757" s="462"/>
      <c r="MPX757" s="462"/>
      <c r="MPY757" s="462"/>
      <c r="MPZ757" s="462"/>
      <c r="MQA757" s="462"/>
      <c r="MQB757" s="462"/>
      <c r="MQC757" s="462"/>
      <c r="MQD757" s="462"/>
      <c r="MQE757" s="462"/>
      <c r="MQF757" s="462"/>
      <c r="MQG757" s="462"/>
      <c r="MQH757" s="462"/>
      <c r="MQI757" s="462"/>
      <c r="MQJ757" s="462"/>
      <c r="MQK757" s="462"/>
      <c r="MQL757" s="462"/>
      <c r="MQM757" s="462"/>
      <c r="MQN757" s="462"/>
      <c r="MQO757" s="462"/>
      <c r="MQP757" s="462"/>
      <c r="MQQ757" s="462"/>
      <c r="MQR757" s="462"/>
      <c r="MQS757" s="462"/>
      <c r="MQT757" s="462"/>
      <c r="MQU757" s="462"/>
      <c r="MQV757" s="462"/>
      <c r="MQW757" s="462"/>
      <c r="MQX757" s="462"/>
      <c r="MQY757" s="462"/>
      <c r="MQZ757" s="462"/>
      <c r="MRA757" s="462"/>
      <c r="MRB757" s="462"/>
      <c r="MRC757" s="462"/>
      <c r="MRD757" s="462"/>
      <c r="MRE757" s="462"/>
      <c r="MRF757" s="462"/>
      <c r="MRG757" s="462"/>
      <c r="MRH757" s="462"/>
      <c r="MRI757" s="462"/>
      <c r="MRJ757" s="462"/>
      <c r="MRK757" s="462"/>
      <c r="MRL757" s="462"/>
      <c r="MRM757" s="462"/>
      <c r="MRN757" s="462"/>
      <c r="MRO757" s="462"/>
      <c r="MRP757" s="462"/>
      <c r="MRQ757" s="462"/>
      <c r="MRR757" s="462"/>
      <c r="MRS757" s="462"/>
      <c r="MRT757" s="462"/>
      <c r="MRU757" s="462"/>
      <c r="MRV757" s="462"/>
      <c r="MRW757" s="462"/>
      <c r="MRX757" s="462"/>
      <c r="MRY757" s="462"/>
      <c r="MRZ757" s="462"/>
      <c r="MSA757" s="462"/>
      <c r="MSB757" s="462"/>
      <c r="MSC757" s="462"/>
      <c r="MSD757" s="462"/>
      <c r="MSE757" s="462"/>
      <c r="MSF757" s="462"/>
      <c r="MSG757" s="462"/>
      <c r="MSH757" s="462"/>
      <c r="MSI757" s="462"/>
      <c r="MSJ757" s="462"/>
      <c r="MSK757" s="462"/>
      <c r="MSL757" s="462"/>
      <c r="MSM757" s="462"/>
      <c r="MSN757" s="462"/>
      <c r="MSO757" s="462"/>
      <c r="MSP757" s="462"/>
      <c r="MSQ757" s="462"/>
      <c r="MSR757" s="462"/>
      <c r="MSS757" s="462"/>
      <c r="MST757" s="462"/>
      <c r="MSU757" s="462"/>
      <c r="MSV757" s="462"/>
      <c r="MSW757" s="462"/>
      <c r="MSX757" s="462"/>
      <c r="MSY757" s="462"/>
      <c r="MSZ757" s="462"/>
      <c r="MTA757" s="462"/>
      <c r="MTB757" s="462"/>
      <c r="MTC757" s="462"/>
      <c r="MTD757" s="462"/>
      <c r="MTE757" s="462"/>
      <c r="MTF757" s="462"/>
      <c r="MTG757" s="462"/>
      <c r="MTH757" s="462"/>
      <c r="MTI757" s="462"/>
      <c r="MTJ757" s="462"/>
      <c r="MTK757" s="462"/>
      <c r="MTL757" s="462"/>
      <c r="MTM757" s="462"/>
      <c r="MTN757" s="462"/>
      <c r="MTO757" s="462"/>
      <c r="MTP757" s="462"/>
      <c r="MTQ757" s="462"/>
      <c r="MTR757" s="462"/>
      <c r="MTS757" s="462"/>
      <c r="MTT757" s="462"/>
      <c r="MTU757" s="462"/>
      <c r="MTV757" s="462"/>
      <c r="MTW757" s="462"/>
      <c r="MTX757" s="462"/>
      <c r="MTY757" s="462"/>
      <c r="MTZ757" s="462"/>
      <c r="MUA757" s="462"/>
      <c r="MUB757" s="462"/>
      <c r="MUC757" s="462"/>
      <c r="MUD757" s="462"/>
      <c r="MUE757" s="462"/>
      <c r="MUF757" s="462"/>
      <c r="MUG757" s="462"/>
      <c r="MUH757" s="462"/>
      <c r="MUI757" s="462"/>
      <c r="MUJ757" s="462"/>
      <c r="MUK757" s="462"/>
      <c r="MUL757" s="462"/>
      <c r="MUM757" s="462"/>
      <c r="MUN757" s="462"/>
      <c r="MUO757" s="462"/>
      <c r="MUP757" s="462"/>
      <c r="MUQ757" s="462"/>
      <c r="MUR757" s="462"/>
      <c r="MUS757" s="462"/>
      <c r="MUT757" s="462"/>
      <c r="MUU757" s="462"/>
      <c r="MUV757" s="462"/>
      <c r="MUW757" s="462"/>
      <c r="MUX757" s="462"/>
      <c r="MUY757" s="462"/>
      <c r="MUZ757" s="462"/>
      <c r="MVA757" s="462"/>
      <c r="MVB757" s="462"/>
      <c r="MVC757" s="462"/>
      <c r="MVD757" s="462"/>
      <c r="MVE757" s="462"/>
      <c r="MVF757" s="462"/>
      <c r="MVG757" s="462"/>
      <c r="MVH757" s="462"/>
      <c r="MVI757" s="462"/>
      <c r="MVJ757" s="462"/>
      <c r="MVK757" s="462"/>
      <c r="MVL757" s="462"/>
      <c r="MVM757" s="462"/>
      <c r="MVN757" s="462"/>
      <c r="MVO757" s="462"/>
      <c r="MVP757" s="462"/>
      <c r="MVQ757" s="462"/>
      <c r="MVR757" s="462"/>
      <c r="MVS757" s="462"/>
      <c r="MVT757" s="462"/>
      <c r="MVU757" s="462"/>
      <c r="MVV757" s="462"/>
      <c r="MVW757" s="462"/>
      <c r="MVX757" s="462"/>
      <c r="MVY757" s="462"/>
      <c r="MVZ757" s="462"/>
      <c r="MWA757" s="462"/>
      <c r="MWB757" s="462"/>
      <c r="MWC757" s="462"/>
      <c r="MWD757" s="462"/>
      <c r="MWE757" s="462"/>
      <c r="MWF757" s="462"/>
      <c r="MWG757" s="462"/>
      <c r="MWH757" s="462"/>
      <c r="MWI757" s="462"/>
      <c r="MWJ757" s="462"/>
      <c r="MWK757" s="462"/>
      <c r="MWL757" s="462"/>
      <c r="MWM757" s="462"/>
      <c r="MWN757" s="462"/>
      <c r="MWO757" s="462"/>
      <c r="MWP757" s="462"/>
      <c r="MWQ757" s="462"/>
      <c r="MWR757" s="462"/>
      <c r="MWS757" s="462"/>
      <c r="MWT757" s="462"/>
      <c r="MWU757" s="462"/>
      <c r="MWV757" s="462"/>
      <c r="MWW757" s="462"/>
      <c r="MWX757" s="462"/>
      <c r="MWY757" s="462"/>
      <c r="MWZ757" s="462"/>
      <c r="MXA757" s="462"/>
      <c r="MXB757" s="462"/>
      <c r="MXC757" s="462"/>
      <c r="MXD757" s="462"/>
      <c r="MXE757" s="462"/>
      <c r="MXF757" s="462"/>
      <c r="MXG757" s="462"/>
      <c r="MXH757" s="462"/>
      <c r="MXI757" s="462"/>
      <c r="MXJ757" s="462"/>
      <c r="MXK757" s="462"/>
      <c r="MXL757" s="462"/>
      <c r="MXM757" s="462"/>
      <c r="MXN757" s="462"/>
      <c r="MXO757" s="462"/>
      <c r="MXP757" s="462"/>
      <c r="MXQ757" s="462"/>
      <c r="MXR757" s="462"/>
      <c r="MXS757" s="462"/>
      <c r="MXT757" s="462"/>
      <c r="MXU757" s="462"/>
      <c r="MXV757" s="462"/>
      <c r="MXW757" s="462"/>
      <c r="MXX757" s="462"/>
      <c r="MXY757" s="462"/>
      <c r="MXZ757" s="462"/>
      <c r="MYA757" s="462"/>
      <c r="MYB757" s="462"/>
      <c r="MYC757" s="462"/>
      <c r="MYD757" s="462"/>
      <c r="MYE757" s="462"/>
      <c r="MYF757" s="462"/>
      <c r="MYG757" s="462"/>
      <c r="MYH757" s="462"/>
      <c r="MYI757" s="462"/>
      <c r="MYJ757" s="462"/>
      <c r="MYK757" s="462"/>
      <c r="MYL757" s="462"/>
      <c r="MYM757" s="462"/>
      <c r="MYN757" s="462"/>
      <c r="MYO757" s="462"/>
      <c r="MYP757" s="462"/>
      <c r="MYQ757" s="462"/>
      <c r="MYR757" s="462"/>
      <c r="MYS757" s="462"/>
      <c r="MYT757" s="462"/>
      <c r="MYU757" s="462"/>
      <c r="MYV757" s="462"/>
      <c r="MYW757" s="462"/>
      <c r="MYX757" s="462"/>
      <c r="MYY757" s="462"/>
      <c r="MYZ757" s="462"/>
      <c r="MZA757" s="462"/>
      <c r="MZB757" s="462"/>
      <c r="MZC757" s="462"/>
      <c r="MZD757" s="462"/>
      <c r="MZE757" s="462"/>
      <c r="MZF757" s="462"/>
      <c r="MZG757" s="462"/>
      <c r="MZH757" s="462"/>
      <c r="MZI757" s="462"/>
      <c r="MZJ757" s="462"/>
      <c r="MZK757" s="462"/>
      <c r="MZL757" s="462"/>
      <c r="MZM757" s="462"/>
      <c r="MZN757" s="462"/>
      <c r="MZO757" s="462"/>
      <c r="MZP757" s="462"/>
      <c r="MZQ757" s="462"/>
      <c r="MZR757" s="462"/>
      <c r="MZS757" s="462"/>
      <c r="MZT757" s="462"/>
      <c r="MZU757" s="462"/>
      <c r="MZV757" s="462"/>
      <c r="MZW757" s="462"/>
      <c r="MZX757" s="462"/>
      <c r="MZY757" s="462"/>
      <c r="MZZ757" s="462"/>
      <c r="NAA757" s="462"/>
      <c r="NAB757" s="462"/>
      <c r="NAC757" s="462"/>
      <c r="NAD757" s="462"/>
      <c r="NAE757" s="462"/>
      <c r="NAF757" s="462"/>
      <c r="NAG757" s="462"/>
      <c r="NAH757" s="462"/>
      <c r="NAI757" s="462"/>
      <c r="NAJ757" s="462"/>
      <c r="NAK757" s="462"/>
      <c r="NAL757" s="462"/>
      <c r="NAM757" s="462"/>
      <c r="NAN757" s="462"/>
      <c r="NAO757" s="462"/>
      <c r="NAP757" s="462"/>
      <c r="NAQ757" s="462"/>
      <c r="NAR757" s="462"/>
      <c r="NAS757" s="462"/>
      <c r="NAT757" s="462"/>
      <c r="NAU757" s="462"/>
      <c r="NAV757" s="462"/>
      <c r="NAW757" s="462"/>
      <c r="NAX757" s="462"/>
      <c r="NAY757" s="462"/>
      <c r="NAZ757" s="462"/>
      <c r="NBA757" s="462"/>
      <c r="NBB757" s="462"/>
      <c r="NBC757" s="462"/>
      <c r="NBD757" s="462"/>
      <c r="NBE757" s="462"/>
      <c r="NBF757" s="462"/>
      <c r="NBG757" s="462"/>
      <c r="NBH757" s="462"/>
      <c r="NBI757" s="462"/>
      <c r="NBJ757" s="462"/>
      <c r="NBK757" s="462"/>
      <c r="NBL757" s="462"/>
      <c r="NBM757" s="462"/>
      <c r="NBN757" s="462"/>
      <c r="NBO757" s="462"/>
      <c r="NBP757" s="462"/>
      <c r="NBQ757" s="462"/>
      <c r="NBR757" s="462"/>
      <c r="NBS757" s="462"/>
      <c r="NBT757" s="462"/>
      <c r="NBU757" s="462"/>
      <c r="NBV757" s="462"/>
      <c r="NBW757" s="462"/>
      <c r="NBX757" s="462"/>
      <c r="NBY757" s="462"/>
      <c r="NBZ757" s="462"/>
      <c r="NCA757" s="462"/>
      <c r="NCB757" s="462"/>
      <c r="NCC757" s="462"/>
      <c r="NCD757" s="462"/>
      <c r="NCE757" s="462"/>
      <c r="NCF757" s="462"/>
      <c r="NCG757" s="462"/>
      <c r="NCH757" s="462"/>
      <c r="NCI757" s="462"/>
      <c r="NCJ757" s="462"/>
      <c r="NCK757" s="462"/>
      <c r="NCL757" s="462"/>
      <c r="NCM757" s="462"/>
      <c r="NCN757" s="462"/>
      <c r="NCO757" s="462"/>
      <c r="NCP757" s="462"/>
      <c r="NCQ757" s="462"/>
      <c r="NCR757" s="462"/>
      <c r="NCS757" s="462"/>
      <c r="NCT757" s="462"/>
      <c r="NCU757" s="462"/>
      <c r="NCV757" s="462"/>
      <c r="NCW757" s="462"/>
      <c r="NCX757" s="462"/>
      <c r="NCY757" s="462"/>
      <c r="NCZ757" s="462"/>
      <c r="NDA757" s="462"/>
      <c r="NDB757" s="462"/>
      <c r="NDC757" s="462"/>
      <c r="NDD757" s="462"/>
      <c r="NDE757" s="462"/>
      <c r="NDF757" s="462"/>
      <c r="NDG757" s="462"/>
      <c r="NDH757" s="462"/>
      <c r="NDI757" s="462"/>
      <c r="NDJ757" s="462"/>
      <c r="NDK757" s="462"/>
      <c r="NDL757" s="462"/>
      <c r="NDM757" s="462"/>
      <c r="NDN757" s="462"/>
      <c r="NDO757" s="462"/>
      <c r="NDP757" s="462"/>
      <c r="NDQ757" s="462"/>
      <c r="NDR757" s="462"/>
      <c r="NDS757" s="462"/>
      <c r="NDT757" s="462"/>
      <c r="NDU757" s="462"/>
      <c r="NDV757" s="462"/>
      <c r="NDW757" s="462"/>
      <c r="NDX757" s="462"/>
      <c r="NDY757" s="462"/>
      <c r="NDZ757" s="462"/>
      <c r="NEA757" s="462"/>
      <c r="NEB757" s="462"/>
      <c r="NEC757" s="462"/>
      <c r="NED757" s="462"/>
      <c r="NEE757" s="462"/>
      <c r="NEF757" s="462"/>
      <c r="NEG757" s="462"/>
      <c r="NEH757" s="462"/>
      <c r="NEI757" s="462"/>
      <c r="NEJ757" s="462"/>
      <c r="NEK757" s="462"/>
      <c r="NEL757" s="462"/>
      <c r="NEM757" s="462"/>
      <c r="NEN757" s="462"/>
      <c r="NEO757" s="462"/>
      <c r="NEP757" s="462"/>
      <c r="NEQ757" s="462"/>
      <c r="NER757" s="462"/>
      <c r="NES757" s="462"/>
      <c r="NET757" s="462"/>
      <c r="NEU757" s="462"/>
      <c r="NEV757" s="462"/>
      <c r="NEW757" s="462"/>
      <c r="NEX757" s="462"/>
      <c r="NEY757" s="462"/>
      <c r="NEZ757" s="462"/>
      <c r="NFA757" s="462"/>
      <c r="NFB757" s="462"/>
      <c r="NFC757" s="462"/>
      <c r="NFD757" s="462"/>
      <c r="NFE757" s="462"/>
      <c r="NFF757" s="462"/>
      <c r="NFG757" s="462"/>
      <c r="NFH757" s="462"/>
      <c r="NFI757" s="462"/>
      <c r="NFJ757" s="462"/>
      <c r="NFK757" s="462"/>
      <c r="NFL757" s="462"/>
      <c r="NFM757" s="462"/>
      <c r="NFN757" s="462"/>
      <c r="NFO757" s="462"/>
      <c r="NFP757" s="462"/>
      <c r="NFQ757" s="462"/>
      <c r="NFR757" s="462"/>
      <c r="NFS757" s="462"/>
      <c r="NFT757" s="462"/>
      <c r="NFU757" s="462"/>
      <c r="NFV757" s="462"/>
      <c r="NFW757" s="462"/>
      <c r="NFX757" s="462"/>
      <c r="NFY757" s="462"/>
      <c r="NFZ757" s="462"/>
      <c r="NGA757" s="462"/>
      <c r="NGB757" s="462"/>
      <c r="NGC757" s="462"/>
      <c r="NGD757" s="462"/>
      <c r="NGE757" s="462"/>
      <c r="NGF757" s="462"/>
      <c r="NGG757" s="462"/>
      <c r="NGH757" s="462"/>
      <c r="NGI757" s="462"/>
      <c r="NGJ757" s="462"/>
      <c r="NGK757" s="462"/>
      <c r="NGL757" s="462"/>
      <c r="NGM757" s="462"/>
      <c r="NGN757" s="462"/>
      <c r="NGO757" s="462"/>
      <c r="NGP757" s="462"/>
      <c r="NGQ757" s="462"/>
      <c r="NGR757" s="462"/>
      <c r="NGS757" s="462"/>
      <c r="NGT757" s="462"/>
      <c r="NGU757" s="462"/>
      <c r="NGV757" s="462"/>
      <c r="NGW757" s="462"/>
      <c r="NGX757" s="462"/>
      <c r="NGY757" s="462"/>
      <c r="NGZ757" s="462"/>
      <c r="NHA757" s="462"/>
      <c r="NHB757" s="462"/>
      <c r="NHC757" s="462"/>
      <c r="NHD757" s="462"/>
      <c r="NHE757" s="462"/>
      <c r="NHF757" s="462"/>
      <c r="NHG757" s="462"/>
      <c r="NHH757" s="462"/>
      <c r="NHI757" s="462"/>
      <c r="NHJ757" s="462"/>
      <c r="NHK757" s="462"/>
      <c r="NHL757" s="462"/>
      <c r="NHM757" s="462"/>
      <c r="NHN757" s="462"/>
      <c r="NHO757" s="462"/>
      <c r="NHP757" s="462"/>
      <c r="NHQ757" s="462"/>
      <c r="NHR757" s="462"/>
      <c r="NHS757" s="462"/>
      <c r="NHT757" s="462"/>
      <c r="NHU757" s="462"/>
      <c r="NHV757" s="462"/>
      <c r="NHW757" s="462"/>
      <c r="NHX757" s="462"/>
      <c r="NHY757" s="462"/>
      <c r="NHZ757" s="462"/>
      <c r="NIA757" s="462"/>
      <c r="NIB757" s="462"/>
      <c r="NIC757" s="462"/>
      <c r="NID757" s="462"/>
      <c r="NIE757" s="462"/>
      <c r="NIF757" s="462"/>
      <c r="NIG757" s="462"/>
      <c r="NIH757" s="462"/>
      <c r="NII757" s="462"/>
      <c r="NIJ757" s="462"/>
      <c r="NIK757" s="462"/>
      <c r="NIL757" s="462"/>
      <c r="NIM757" s="462"/>
      <c r="NIN757" s="462"/>
      <c r="NIO757" s="462"/>
      <c r="NIP757" s="462"/>
      <c r="NIQ757" s="462"/>
      <c r="NIR757" s="462"/>
      <c r="NIS757" s="462"/>
      <c r="NIT757" s="462"/>
      <c r="NIU757" s="462"/>
      <c r="NIV757" s="462"/>
      <c r="NIW757" s="462"/>
      <c r="NIX757" s="462"/>
      <c r="NIY757" s="462"/>
      <c r="NIZ757" s="462"/>
      <c r="NJA757" s="462"/>
      <c r="NJB757" s="462"/>
      <c r="NJC757" s="462"/>
      <c r="NJD757" s="462"/>
      <c r="NJE757" s="462"/>
      <c r="NJF757" s="462"/>
      <c r="NJG757" s="462"/>
      <c r="NJH757" s="462"/>
      <c r="NJI757" s="462"/>
      <c r="NJJ757" s="462"/>
      <c r="NJK757" s="462"/>
      <c r="NJL757" s="462"/>
      <c r="NJM757" s="462"/>
      <c r="NJN757" s="462"/>
      <c r="NJO757" s="462"/>
      <c r="NJP757" s="462"/>
      <c r="NJQ757" s="462"/>
      <c r="NJR757" s="462"/>
      <c r="NJS757" s="462"/>
      <c r="NJT757" s="462"/>
      <c r="NJU757" s="462"/>
      <c r="NJV757" s="462"/>
      <c r="NJW757" s="462"/>
      <c r="NJX757" s="462"/>
      <c r="NJY757" s="462"/>
      <c r="NJZ757" s="462"/>
      <c r="NKA757" s="462"/>
      <c r="NKB757" s="462"/>
      <c r="NKC757" s="462"/>
      <c r="NKD757" s="462"/>
      <c r="NKE757" s="462"/>
      <c r="NKF757" s="462"/>
      <c r="NKG757" s="462"/>
      <c r="NKH757" s="462"/>
      <c r="NKI757" s="462"/>
      <c r="NKJ757" s="462"/>
      <c r="NKK757" s="462"/>
      <c r="NKL757" s="462"/>
      <c r="NKM757" s="462"/>
      <c r="NKN757" s="462"/>
      <c r="NKO757" s="462"/>
      <c r="NKP757" s="462"/>
      <c r="NKQ757" s="462"/>
      <c r="NKR757" s="462"/>
      <c r="NKS757" s="462"/>
      <c r="NKT757" s="462"/>
      <c r="NKU757" s="462"/>
      <c r="NKV757" s="462"/>
      <c r="NKW757" s="462"/>
      <c r="NKX757" s="462"/>
      <c r="NKY757" s="462"/>
      <c r="NKZ757" s="462"/>
      <c r="NLA757" s="462"/>
      <c r="NLB757" s="462"/>
      <c r="NLC757" s="462"/>
      <c r="NLD757" s="462"/>
      <c r="NLE757" s="462"/>
      <c r="NLF757" s="462"/>
      <c r="NLG757" s="462"/>
      <c r="NLH757" s="462"/>
      <c r="NLI757" s="462"/>
      <c r="NLJ757" s="462"/>
      <c r="NLK757" s="462"/>
      <c r="NLL757" s="462"/>
      <c r="NLM757" s="462"/>
      <c r="NLN757" s="462"/>
      <c r="NLO757" s="462"/>
      <c r="NLP757" s="462"/>
      <c r="NLQ757" s="462"/>
      <c r="NLR757" s="462"/>
      <c r="NLS757" s="462"/>
      <c r="NLT757" s="462"/>
      <c r="NLU757" s="462"/>
      <c r="NLV757" s="462"/>
      <c r="NLW757" s="462"/>
      <c r="NLX757" s="462"/>
      <c r="NLY757" s="462"/>
      <c r="NLZ757" s="462"/>
      <c r="NMA757" s="462"/>
      <c r="NMB757" s="462"/>
      <c r="NMC757" s="462"/>
      <c r="NMD757" s="462"/>
      <c r="NME757" s="462"/>
      <c r="NMF757" s="462"/>
      <c r="NMG757" s="462"/>
      <c r="NMH757" s="462"/>
      <c r="NMI757" s="462"/>
      <c r="NMJ757" s="462"/>
      <c r="NMK757" s="462"/>
      <c r="NML757" s="462"/>
      <c r="NMM757" s="462"/>
      <c r="NMN757" s="462"/>
      <c r="NMO757" s="462"/>
      <c r="NMP757" s="462"/>
      <c r="NMQ757" s="462"/>
      <c r="NMR757" s="462"/>
      <c r="NMS757" s="462"/>
      <c r="NMT757" s="462"/>
      <c r="NMU757" s="462"/>
      <c r="NMV757" s="462"/>
      <c r="NMW757" s="462"/>
      <c r="NMX757" s="462"/>
      <c r="NMY757" s="462"/>
      <c r="NMZ757" s="462"/>
      <c r="NNA757" s="462"/>
      <c r="NNB757" s="462"/>
      <c r="NNC757" s="462"/>
      <c r="NND757" s="462"/>
      <c r="NNE757" s="462"/>
      <c r="NNF757" s="462"/>
      <c r="NNG757" s="462"/>
      <c r="NNH757" s="462"/>
      <c r="NNI757" s="462"/>
      <c r="NNJ757" s="462"/>
      <c r="NNK757" s="462"/>
      <c r="NNL757" s="462"/>
      <c r="NNM757" s="462"/>
      <c r="NNN757" s="462"/>
      <c r="NNO757" s="462"/>
      <c r="NNP757" s="462"/>
      <c r="NNQ757" s="462"/>
      <c r="NNR757" s="462"/>
      <c r="NNS757" s="462"/>
      <c r="NNT757" s="462"/>
      <c r="NNU757" s="462"/>
      <c r="NNV757" s="462"/>
      <c r="NNW757" s="462"/>
      <c r="NNX757" s="462"/>
      <c r="NNY757" s="462"/>
      <c r="NNZ757" s="462"/>
      <c r="NOA757" s="462"/>
      <c r="NOB757" s="462"/>
      <c r="NOC757" s="462"/>
      <c r="NOD757" s="462"/>
      <c r="NOE757" s="462"/>
      <c r="NOF757" s="462"/>
      <c r="NOG757" s="462"/>
      <c r="NOH757" s="462"/>
      <c r="NOI757" s="462"/>
      <c r="NOJ757" s="462"/>
      <c r="NOK757" s="462"/>
      <c r="NOL757" s="462"/>
      <c r="NOM757" s="462"/>
      <c r="NON757" s="462"/>
      <c r="NOO757" s="462"/>
      <c r="NOP757" s="462"/>
      <c r="NOQ757" s="462"/>
      <c r="NOR757" s="462"/>
      <c r="NOS757" s="462"/>
      <c r="NOT757" s="462"/>
      <c r="NOU757" s="462"/>
      <c r="NOV757" s="462"/>
      <c r="NOW757" s="462"/>
      <c r="NOX757" s="462"/>
      <c r="NOY757" s="462"/>
      <c r="NOZ757" s="462"/>
      <c r="NPA757" s="462"/>
      <c r="NPB757" s="462"/>
      <c r="NPC757" s="462"/>
      <c r="NPD757" s="462"/>
      <c r="NPE757" s="462"/>
      <c r="NPF757" s="462"/>
      <c r="NPG757" s="462"/>
      <c r="NPH757" s="462"/>
      <c r="NPI757" s="462"/>
      <c r="NPJ757" s="462"/>
      <c r="NPK757" s="462"/>
      <c r="NPL757" s="462"/>
      <c r="NPM757" s="462"/>
      <c r="NPN757" s="462"/>
      <c r="NPO757" s="462"/>
      <c r="NPP757" s="462"/>
      <c r="NPQ757" s="462"/>
      <c r="NPR757" s="462"/>
      <c r="NPS757" s="462"/>
      <c r="NPT757" s="462"/>
      <c r="NPU757" s="462"/>
      <c r="NPV757" s="462"/>
      <c r="NPW757" s="462"/>
      <c r="NPX757" s="462"/>
      <c r="NPY757" s="462"/>
      <c r="NPZ757" s="462"/>
      <c r="NQA757" s="462"/>
      <c r="NQB757" s="462"/>
      <c r="NQC757" s="462"/>
      <c r="NQD757" s="462"/>
      <c r="NQE757" s="462"/>
      <c r="NQF757" s="462"/>
      <c r="NQG757" s="462"/>
      <c r="NQH757" s="462"/>
      <c r="NQI757" s="462"/>
      <c r="NQJ757" s="462"/>
      <c r="NQK757" s="462"/>
      <c r="NQL757" s="462"/>
      <c r="NQM757" s="462"/>
      <c r="NQN757" s="462"/>
      <c r="NQO757" s="462"/>
      <c r="NQP757" s="462"/>
      <c r="NQQ757" s="462"/>
      <c r="NQR757" s="462"/>
      <c r="NQS757" s="462"/>
      <c r="NQT757" s="462"/>
      <c r="NQU757" s="462"/>
      <c r="NQV757" s="462"/>
      <c r="NQW757" s="462"/>
      <c r="NQX757" s="462"/>
      <c r="NQY757" s="462"/>
      <c r="NQZ757" s="462"/>
      <c r="NRA757" s="462"/>
      <c r="NRB757" s="462"/>
      <c r="NRC757" s="462"/>
      <c r="NRD757" s="462"/>
      <c r="NRE757" s="462"/>
      <c r="NRF757" s="462"/>
      <c r="NRG757" s="462"/>
      <c r="NRH757" s="462"/>
      <c r="NRI757" s="462"/>
      <c r="NRJ757" s="462"/>
      <c r="NRK757" s="462"/>
      <c r="NRL757" s="462"/>
      <c r="NRM757" s="462"/>
      <c r="NRN757" s="462"/>
      <c r="NRO757" s="462"/>
      <c r="NRP757" s="462"/>
      <c r="NRQ757" s="462"/>
      <c r="NRR757" s="462"/>
      <c r="NRS757" s="462"/>
      <c r="NRT757" s="462"/>
      <c r="NRU757" s="462"/>
      <c r="NRV757" s="462"/>
      <c r="NRW757" s="462"/>
      <c r="NRX757" s="462"/>
      <c r="NRY757" s="462"/>
      <c r="NRZ757" s="462"/>
      <c r="NSA757" s="462"/>
      <c r="NSB757" s="462"/>
      <c r="NSC757" s="462"/>
      <c r="NSD757" s="462"/>
      <c r="NSE757" s="462"/>
      <c r="NSF757" s="462"/>
      <c r="NSG757" s="462"/>
      <c r="NSH757" s="462"/>
      <c r="NSI757" s="462"/>
      <c r="NSJ757" s="462"/>
      <c r="NSK757" s="462"/>
      <c r="NSL757" s="462"/>
      <c r="NSM757" s="462"/>
      <c r="NSN757" s="462"/>
      <c r="NSO757" s="462"/>
      <c r="NSP757" s="462"/>
      <c r="NSQ757" s="462"/>
      <c r="NSR757" s="462"/>
      <c r="NSS757" s="462"/>
      <c r="NST757" s="462"/>
      <c r="NSU757" s="462"/>
      <c r="NSV757" s="462"/>
      <c r="NSW757" s="462"/>
      <c r="NSX757" s="462"/>
      <c r="NSY757" s="462"/>
      <c r="NSZ757" s="462"/>
      <c r="NTA757" s="462"/>
      <c r="NTB757" s="462"/>
      <c r="NTC757" s="462"/>
      <c r="NTD757" s="462"/>
      <c r="NTE757" s="462"/>
      <c r="NTF757" s="462"/>
      <c r="NTG757" s="462"/>
      <c r="NTH757" s="462"/>
      <c r="NTI757" s="462"/>
      <c r="NTJ757" s="462"/>
      <c r="NTK757" s="462"/>
      <c r="NTL757" s="462"/>
      <c r="NTM757" s="462"/>
      <c r="NTN757" s="462"/>
      <c r="NTO757" s="462"/>
      <c r="NTP757" s="462"/>
      <c r="NTQ757" s="462"/>
      <c r="NTR757" s="462"/>
      <c r="NTS757" s="462"/>
      <c r="NTT757" s="462"/>
      <c r="NTU757" s="462"/>
      <c r="NTV757" s="462"/>
      <c r="NTW757" s="462"/>
      <c r="NTX757" s="462"/>
      <c r="NTY757" s="462"/>
      <c r="NTZ757" s="462"/>
      <c r="NUA757" s="462"/>
      <c r="NUB757" s="462"/>
      <c r="NUC757" s="462"/>
      <c r="NUD757" s="462"/>
      <c r="NUE757" s="462"/>
      <c r="NUF757" s="462"/>
      <c r="NUG757" s="462"/>
      <c r="NUH757" s="462"/>
      <c r="NUI757" s="462"/>
      <c r="NUJ757" s="462"/>
      <c r="NUK757" s="462"/>
      <c r="NUL757" s="462"/>
      <c r="NUM757" s="462"/>
      <c r="NUN757" s="462"/>
      <c r="NUO757" s="462"/>
      <c r="NUP757" s="462"/>
      <c r="NUQ757" s="462"/>
      <c r="NUR757" s="462"/>
      <c r="NUS757" s="462"/>
      <c r="NUT757" s="462"/>
      <c r="NUU757" s="462"/>
      <c r="NUV757" s="462"/>
      <c r="NUW757" s="462"/>
      <c r="NUX757" s="462"/>
      <c r="NUY757" s="462"/>
      <c r="NUZ757" s="462"/>
      <c r="NVA757" s="462"/>
      <c r="NVB757" s="462"/>
      <c r="NVC757" s="462"/>
      <c r="NVD757" s="462"/>
      <c r="NVE757" s="462"/>
      <c r="NVF757" s="462"/>
      <c r="NVG757" s="462"/>
      <c r="NVH757" s="462"/>
      <c r="NVI757" s="462"/>
      <c r="NVJ757" s="462"/>
      <c r="NVK757" s="462"/>
      <c r="NVL757" s="462"/>
      <c r="NVM757" s="462"/>
      <c r="NVN757" s="462"/>
      <c r="NVO757" s="462"/>
      <c r="NVP757" s="462"/>
      <c r="NVQ757" s="462"/>
      <c r="NVR757" s="462"/>
      <c r="NVS757" s="462"/>
      <c r="NVT757" s="462"/>
      <c r="NVU757" s="462"/>
      <c r="NVV757" s="462"/>
      <c r="NVW757" s="462"/>
      <c r="NVX757" s="462"/>
      <c r="NVY757" s="462"/>
      <c r="NVZ757" s="462"/>
      <c r="NWA757" s="462"/>
      <c r="NWB757" s="462"/>
      <c r="NWC757" s="462"/>
      <c r="NWD757" s="462"/>
      <c r="NWE757" s="462"/>
      <c r="NWF757" s="462"/>
      <c r="NWG757" s="462"/>
      <c r="NWH757" s="462"/>
      <c r="NWI757" s="462"/>
      <c r="NWJ757" s="462"/>
      <c r="NWK757" s="462"/>
      <c r="NWL757" s="462"/>
      <c r="NWM757" s="462"/>
      <c r="NWN757" s="462"/>
      <c r="NWO757" s="462"/>
      <c r="NWP757" s="462"/>
      <c r="NWQ757" s="462"/>
      <c r="NWR757" s="462"/>
      <c r="NWS757" s="462"/>
      <c r="NWT757" s="462"/>
      <c r="NWU757" s="462"/>
      <c r="NWV757" s="462"/>
      <c r="NWW757" s="462"/>
      <c r="NWX757" s="462"/>
      <c r="NWY757" s="462"/>
      <c r="NWZ757" s="462"/>
      <c r="NXA757" s="462"/>
      <c r="NXB757" s="462"/>
      <c r="NXC757" s="462"/>
      <c r="NXD757" s="462"/>
      <c r="NXE757" s="462"/>
      <c r="NXF757" s="462"/>
      <c r="NXG757" s="462"/>
      <c r="NXH757" s="462"/>
      <c r="NXI757" s="462"/>
      <c r="NXJ757" s="462"/>
      <c r="NXK757" s="462"/>
      <c r="NXL757" s="462"/>
      <c r="NXM757" s="462"/>
      <c r="NXN757" s="462"/>
      <c r="NXO757" s="462"/>
      <c r="NXP757" s="462"/>
      <c r="NXQ757" s="462"/>
      <c r="NXR757" s="462"/>
      <c r="NXS757" s="462"/>
      <c r="NXT757" s="462"/>
      <c r="NXU757" s="462"/>
      <c r="NXV757" s="462"/>
      <c r="NXW757" s="462"/>
      <c r="NXX757" s="462"/>
      <c r="NXY757" s="462"/>
      <c r="NXZ757" s="462"/>
      <c r="NYA757" s="462"/>
      <c r="NYB757" s="462"/>
      <c r="NYC757" s="462"/>
      <c r="NYD757" s="462"/>
      <c r="NYE757" s="462"/>
      <c r="NYF757" s="462"/>
      <c r="NYG757" s="462"/>
      <c r="NYH757" s="462"/>
      <c r="NYI757" s="462"/>
      <c r="NYJ757" s="462"/>
      <c r="NYK757" s="462"/>
      <c r="NYL757" s="462"/>
      <c r="NYM757" s="462"/>
      <c r="NYN757" s="462"/>
      <c r="NYO757" s="462"/>
      <c r="NYP757" s="462"/>
      <c r="NYQ757" s="462"/>
      <c r="NYR757" s="462"/>
      <c r="NYS757" s="462"/>
      <c r="NYT757" s="462"/>
      <c r="NYU757" s="462"/>
      <c r="NYV757" s="462"/>
      <c r="NYW757" s="462"/>
      <c r="NYX757" s="462"/>
      <c r="NYY757" s="462"/>
      <c r="NYZ757" s="462"/>
      <c r="NZA757" s="462"/>
      <c r="NZB757" s="462"/>
      <c r="NZC757" s="462"/>
      <c r="NZD757" s="462"/>
      <c r="NZE757" s="462"/>
      <c r="NZF757" s="462"/>
      <c r="NZG757" s="462"/>
      <c r="NZH757" s="462"/>
      <c r="NZI757" s="462"/>
      <c r="NZJ757" s="462"/>
      <c r="NZK757" s="462"/>
      <c r="NZL757" s="462"/>
      <c r="NZM757" s="462"/>
      <c r="NZN757" s="462"/>
      <c r="NZO757" s="462"/>
      <c r="NZP757" s="462"/>
      <c r="NZQ757" s="462"/>
      <c r="NZR757" s="462"/>
      <c r="NZS757" s="462"/>
      <c r="NZT757" s="462"/>
      <c r="NZU757" s="462"/>
      <c r="NZV757" s="462"/>
      <c r="NZW757" s="462"/>
      <c r="NZX757" s="462"/>
      <c r="NZY757" s="462"/>
      <c r="NZZ757" s="462"/>
      <c r="OAA757" s="462"/>
      <c r="OAB757" s="462"/>
      <c r="OAC757" s="462"/>
      <c r="OAD757" s="462"/>
      <c r="OAE757" s="462"/>
      <c r="OAF757" s="462"/>
      <c r="OAG757" s="462"/>
      <c r="OAH757" s="462"/>
      <c r="OAI757" s="462"/>
      <c r="OAJ757" s="462"/>
      <c r="OAK757" s="462"/>
      <c r="OAL757" s="462"/>
      <c r="OAM757" s="462"/>
      <c r="OAN757" s="462"/>
      <c r="OAO757" s="462"/>
      <c r="OAP757" s="462"/>
      <c r="OAQ757" s="462"/>
      <c r="OAR757" s="462"/>
      <c r="OAS757" s="462"/>
      <c r="OAT757" s="462"/>
      <c r="OAU757" s="462"/>
      <c r="OAV757" s="462"/>
      <c r="OAW757" s="462"/>
      <c r="OAX757" s="462"/>
      <c r="OAY757" s="462"/>
      <c r="OAZ757" s="462"/>
      <c r="OBA757" s="462"/>
      <c r="OBB757" s="462"/>
      <c r="OBC757" s="462"/>
      <c r="OBD757" s="462"/>
      <c r="OBE757" s="462"/>
      <c r="OBF757" s="462"/>
      <c r="OBG757" s="462"/>
      <c r="OBH757" s="462"/>
      <c r="OBI757" s="462"/>
      <c r="OBJ757" s="462"/>
      <c r="OBK757" s="462"/>
      <c r="OBL757" s="462"/>
      <c r="OBM757" s="462"/>
      <c r="OBN757" s="462"/>
      <c r="OBO757" s="462"/>
      <c r="OBP757" s="462"/>
      <c r="OBQ757" s="462"/>
      <c r="OBR757" s="462"/>
      <c r="OBS757" s="462"/>
      <c r="OBT757" s="462"/>
      <c r="OBU757" s="462"/>
      <c r="OBV757" s="462"/>
      <c r="OBW757" s="462"/>
      <c r="OBX757" s="462"/>
      <c r="OBY757" s="462"/>
      <c r="OBZ757" s="462"/>
      <c r="OCA757" s="462"/>
      <c r="OCB757" s="462"/>
      <c r="OCC757" s="462"/>
      <c r="OCD757" s="462"/>
      <c r="OCE757" s="462"/>
      <c r="OCF757" s="462"/>
      <c r="OCG757" s="462"/>
      <c r="OCH757" s="462"/>
      <c r="OCI757" s="462"/>
      <c r="OCJ757" s="462"/>
      <c r="OCK757" s="462"/>
      <c r="OCL757" s="462"/>
      <c r="OCM757" s="462"/>
      <c r="OCN757" s="462"/>
      <c r="OCO757" s="462"/>
      <c r="OCP757" s="462"/>
      <c r="OCQ757" s="462"/>
      <c r="OCR757" s="462"/>
      <c r="OCS757" s="462"/>
      <c r="OCT757" s="462"/>
      <c r="OCU757" s="462"/>
      <c r="OCV757" s="462"/>
      <c r="OCW757" s="462"/>
      <c r="OCX757" s="462"/>
      <c r="OCY757" s="462"/>
      <c r="OCZ757" s="462"/>
      <c r="ODA757" s="462"/>
      <c r="ODB757" s="462"/>
      <c r="ODC757" s="462"/>
      <c r="ODD757" s="462"/>
      <c r="ODE757" s="462"/>
      <c r="ODF757" s="462"/>
      <c r="ODG757" s="462"/>
      <c r="ODH757" s="462"/>
      <c r="ODI757" s="462"/>
      <c r="ODJ757" s="462"/>
      <c r="ODK757" s="462"/>
      <c r="ODL757" s="462"/>
      <c r="ODM757" s="462"/>
      <c r="ODN757" s="462"/>
      <c r="ODO757" s="462"/>
      <c r="ODP757" s="462"/>
      <c r="ODQ757" s="462"/>
      <c r="ODR757" s="462"/>
      <c r="ODS757" s="462"/>
      <c r="ODT757" s="462"/>
      <c r="ODU757" s="462"/>
      <c r="ODV757" s="462"/>
      <c r="ODW757" s="462"/>
      <c r="ODX757" s="462"/>
      <c r="ODY757" s="462"/>
      <c r="ODZ757" s="462"/>
      <c r="OEA757" s="462"/>
      <c r="OEB757" s="462"/>
      <c r="OEC757" s="462"/>
      <c r="OED757" s="462"/>
      <c r="OEE757" s="462"/>
      <c r="OEF757" s="462"/>
      <c r="OEG757" s="462"/>
      <c r="OEH757" s="462"/>
      <c r="OEI757" s="462"/>
      <c r="OEJ757" s="462"/>
      <c r="OEK757" s="462"/>
      <c r="OEL757" s="462"/>
      <c r="OEM757" s="462"/>
      <c r="OEN757" s="462"/>
      <c r="OEO757" s="462"/>
      <c r="OEP757" s="462"/>
      <c r="OEQ757" s="462"/>
      <c r="OER757" s="462"/>
      <c r="OES757" s="462"/>
      <c r="OET757" s="462"/>
      <c r="OEU757" s="462"/>
      <c r="OEV757" s="462"/>
      <c r="OEW757" s="462"/>
      <c r="OEX757" s="462"/>
      <c r="OEY757" s="462"/>
      <c r="OEZ757" s="462"/>
      <c r="OFA757" s="462"/>
      <c r="OFB757" s="462"/>
      <c r="OFC757" s="462"/>
      <c r="OFD757" s="462"/>
      <c r="OFE757" s="462"/>
      <c r="OFF757" s="462"/>
      <c r="OFG757" s="462"/>
      <c r="OFH757" s="462"/>
      <c r="OFI757" s="462"/>
      <c r="OFJ757" s="462"/>
      <c r="OFK757" s="462"/>
      <c r="OFL757" s="462"/>
      <c r="OFM757" s="462"/>
      <c r="OFN757" s="462"/>
      <c r="OFO757" s="462"/>
      <c r="OFP757" s="462"/>
      <c r="OFQ757" s="462"/>
      <c r="OFR757" s="462"/>
      <c r="OFS757" s="462"/>
      <c r="OFT757" s="462"/>
      <c r="OFU757" s="462"/>
      <c r="OFV757" s="462"/>
      <c r="OFW757" s="462"/>
      <c r="OFX757" s="462"/>
      <c r="OFY757" s="462"/>
      <c r="OFZ757" s="462"/>
      <c r="OGA757" s="462"/>
      <c r="OGB757" s="462"/>
      <c r="OGC757" s="462"/>
      <c r="OGD757" s="462"/>
      <c r="OGE757" s="462"/>
      <c r="OGF757" s="462"/>
      <c r="OGG757" s="462"/>
      <c r="OGH757" s="462"/>
      <c r="OGI757" s="462"/>
      <c r="OGJ757" s="462"/>
      <c r="OGK757" s="462"/>
      <c r="OGL757" s="462"/>
      <c r="OGM757" s="462"/>
      <c r="OGN757" s="462"/>
      <c r="OGO757" s="462"/>
      <c r="OGP757" s="462"/>
      <c r="OGQ757" s="462"/>
      <c r="OGR757" s="462"/>
      <c r="OGS757" s="462"/>
      <c r="OGT757" s="462"/>
      <c r="OGU757" s="462"/>
      <c r="OGV757" s="462"/>
      <c r="OGW757" s="462"/>
      <c r="OGX757" s="462"/>
      <c r="OGY757" s="462"/>
      <c r="OGZ757" s="462"/>
      <c r="OHA757" s="462"/>
      <c r="OHB757" s="462"/>
      <c r="OHC757" s="462"/>
      <c r="OHD757" s="462"/>
      <c r="OHE757" s="462"/>
      <c r="OHF757" s="462"/>
      <c r="OHG757" s="462"/>
      <c r="OHH757" s="462"/>
      <c r="OHI757" s="462"/>
      <c r="OHJ757" s="462"/>
      <c r="OHK757" s="462"/>
      <c r="OHL757" s="462"/>
      <c r="OHM757" s="462"/>
      <c r="OHN757" s="462"/>
      <c r="OHO757" s="462"/>
      <c r="OHP757" s="462"/>
      <c r="OHQ757" s="462"/>
      <c r="OHR757" s="462"/>
      <c r="OHS757" s="462"/>
      <c r="OHT757" s="462"/>
      <c r="OHU757" s="462"/>
      <c r="OHV757" s="462"/>
      <c r="OHW757" s="462"/>
      <c r="OHX757" s="462"/>
      <c r="OHY757" s="462"/>
      <c r="OHZ757" s="462"/>
      <c r="OIA757" s="462"/>
      <c r="OIB757" s="462"/>
      <c r="OIC757" s="462"/>
      <c r="OID757" s="462"/>
      <c r="OIE757" s="462"/>
      <c r="OIF757" s="462"/>
      <c r="OIG757" s="462"/>
      <c r="OIH757" s="462"/>
      <c r="OII757" s="462"/>
      <c r="OIJ757" s="462"/>
      <c r="OIK757" s="462"/>
      <c r="OIL757" s="462"/>
      <c r="OIM757" s="462"/>
      <c r="OIN757" s="462"/>
      <c r="OIO757" s="462"/>
      <c r="OIP757" s="462"/>
      <c r="OIQ757" s="462"/>
      <c r="OIR757" s="462"/>
      <c r="OIS757" s="462"/>
      <c r="OIT757" s="462"/>
      <c r="OIU757" s="462"/>
      <c r="OIV757" s="462"/>
      <c r="OIW757" s="462"/>
      <c r="OIX757" s="462"/>
      <c r="OIY757" s="462"/>
      <c r="OIZ757" s="462"/>
      <c r="OJA757" s="462"/>
      <c r="OJB757" s="462"/>
      <c r="OJC757" s="462"/>
      <c r="OJD757" s="462"/>
      <c r="OJE757" s="462"/>
      <c r="OJF757" s="462"/>
      <c r="OJG757" s="462"/>
      <c r="OJH757" s="462"/>
      <c r="OJI757" s="462"/>
      <c r="OJJ757" s="462"/>
      <c r="OJK757" s="462"/>
      <c r="OJL757" s="462"/>
      <c r="OJM757" s="462"/>
      <c r="OJN757" s="462"/>
      <c r="OJO757" s="462"/>
      <c r="OJP757" s="462"/>
      <c r="OJQ757" s="462"/>
      <c r="OJR757" s="462"/>
      <c r="OJS757" s="462"/>
      <c r="OJT757" s="462"/>
      <c r="OJU757" s="462"/>
      <c r="OJV757" s="462"/>
      <c r="OJW757" s="462"/>
      <c r="OJX757" s="462"/>
      <c r="OJY757" s="462"/>
      <c r="OJZ757" s="462"/>
      <c r="OKA757" s="462"/>
      <c r="OKB757" s="462"/>
      <c r="OKC757" s="462"/>
      <c r="OKD757" s="462"/>
      <c r="OKE757" s="462"/>
      <c r="OKF757" s="462"/>
      <c r="OKG757" s="462"/>
      <c r="OKH757" s="462"/>
      <c r="OKI757" s="462"/>
      <c r="OKJ757" s="462"/>
      <c r="OKK757" s="462"/>
      <c r="OKL757" s="462"/>
      <c r="OKM757" s="462"/>
      <c r="OKN757" s="462"/>
      <c r="OKO757" s="462"/>
      <c r="OKP757" s="462"/>
      <c r="OKQ757" s="462"/>
      <c r="OKR757" s="462"/>
      <c r="OKS757" s="462"/>
      <c r="OKT757" s="462"/>
      <c r="OKU757" s="462"/>
      <c r="OKV757" s="462"/>
      <c r="OKW757" s="462"/>
      <c r="OKX757" s="462"/>
      <c r="OKY757" s="462"/>
      <c r="OKZ757" s="462"/>
      <c r="OLA757" s="462"/>
      <c r="OLB757" s="462"/>
      <c r="OLC757" s="462"/>
      <c r="OLD757" s="462"/>
      <c r="OLE757" s="462"/>
      <c r="OLF757" s="462"/>
      <c r="OLG757" s="462"/>
      <c r="OLH757" s="462"/>
      <c r="OLI757" s="462"/>
      <c r="OLJ757" s="462"/>
      <c r="OLK757" s="462"/>
      <c r="OLL757" s="462"/>
      <c r="OLM757" s="462"/>
      <c r="OLN757" s="462"/>
      <c r="OLO757" s="462"/>
      <c r="OLP757" s="462"/>
      <c r="OLQ757" s="462"/>
      <c r="OLR757" s="462"/>
      <c r="OLS757" s="462"/>
      <c r="OLT757" s="462"/>
      <c r="OLU757" s="462"/>
      <c r="OLV757" s="462"/>
      <c r="OLW757" s="462"/>
      <c r="OLX757" s="462"/>
      <c r="OLY757" s="462"/>
      <c r="OLZ757" s="462"/>
      <c r="OMA757" s="462"/>
      <c r="OMB757" s="462"/>
      <c r="OMC757" s="462"/>
      <c r="OMD757" s="462"/>
      <c r="OME757" s="462"/>
      <c r="OMF757" s="462"/>
      <c r="OMG757" s="462"/>
      <c r="OMH757" s="462"/>
      <c r="OMI757" s="462"/>
      <c r="OMJ757" s="462"/>
      <c r="OMK757" s="462"/>
      <c r="OML757" s="462"/>
      <c r="OMM757" s="462"/>
      <c r="OMN757" s="462"/>
      <c r="OMO757" s="462"/>
      <c r="OMP757" s="462"/>
      <c r="OMQ757" s="462"/>
      <c r="OMR757" s="462"/>
      <c r="OMS757" s="462"/>
      <c r="OMT757" s="462"/>
      <c r="OMU757" s="462"/>
      <c r="OMV757" s="462"/>
      <c r="OMW757" s="462"/>
      <c r="OMX757" s="462"/>
      <c r="OMY757" s="462"/>
      <c r="OMZ757" s="462"/>
      <c r="ONA757" s="462"/>
      <c r="ONB757" s="462"/>
      <c r="ONC757" s="462"/>
      <c r="OND757" s="462"/>
      <c r="ONE757" s="462"/>
      <c r="ONF757" s="462"/>
      <c r="ONG757" s="462"/>
      <c r="ONH757" s="462"/>
      <c r="ONI757" s="462"/>
      <c r="ONJ757" s="462"/>
      <c r="ONK757" s="462"/>
      <c r="ONL757" s="462"/>
      <c r="ONM757" s="462"/>
      <c r="ONN757" s="462"/>
      <c r="ONO757" s="462"/>
      <c r="ONP757" s="462"/>
      <c r="ONQ757" s="462"/>
      <c r="ONR757" s="462"/>
      <c r="ONS757" s="462"/>
      <c r="ONT757" s="462"/>
      <c r="ONU757" s="462"/>
      <c r="ONV757" s="462"/>
      <c r="ONW757" s="462"/>
      <c r="ONX757" s="462"/>
      <c r="ONY757" s="462"/>
      <c r="ONZ757" s="462"/>
      <c r="OOA757" s="462"/>
      <c r="OOB757" s="462"/>
      <c r="OOC757" s="462"/>
      <c r="OOD757" s="462"/>
      <c r="OOE757" s="462"/>
      <c r="OOF757" s="462"/>
      <c r="OOG757" s="462"/>
      <c r="OOH757" s="462"/>
      <c r="OOI757" s="462"/>
      <c r="OOJ757" s="462"/>
      <c r="OOK757" s="462"/>
      <c r="OOL757" s="462"/>
      <c r="OOM757" s="462"/>
      <c r="OON757" s="462"/>
      <c r="OOO757" s="462"/>
      <c r="OOP757" s="462"/>
      <c r="OOQ757" s="462"/>
      <c r="OOR757" s="462"/>
      <c r="OOS757" s="462"/>
      <c r="OOT757" s="462"/>
      <c r="OOU757" s="462"/>
      <c r="OOV757" s="462"/>
      <c r="OOW757" s="462"/>
      <c r="OOX757" s="462"/>
      <c r="OOY757" s="462"/>
      <c r="OOZ757" s="462"/>
      <c r="OPA757" s="462"/>
      <c r="OPB757" s="462"/>
      <c r="OPC757" s="462"/>
      <c r="OPD757" s="462"/>
      <c r="OPE757" s="462"/>
      <c r="OPF757" s="462"/>
      <c r="OPG757" s="462"/>
      <c r="OPH757" s="462"/>
      <c r="OPI757" s="462"/>
      <c r="OPJ757" s="462"/>
      <c r="OPK757" s="462"/>
      <c r="OPL757" s="462"/>
      <c r="OPM757" s="462"/>
      <c r="OPN757" s="462"/>
      <c r="OPO757" s="462"/>
      <c r="OPP757" s="462"/>
      <c r="OPQ757" s="462"/>
      <c r="OPR757" s="462"/>
      <c r="OPS757" s="462"/>
      <c r="OPT757" s="462"/>
      <c r="OPU757" s="462"/>
      <c r="OPV757" s="462"/>
      <c r="OPW757" s="462"/>
      <c r="OPX757" s="462"/>
      <c r="OPY757" s="462"/>
      <c r="OPZ757" s="462"/>
      <c r="OQA757" s="462"/>
      <c r="OQB757" s="462"/>
      <c r="OQC757" s="462"/>
      <c r="OQD757" s="462"/>
      <c r="OQE757" s="462"/>
      <c r="OQF757" s="462"/>
      <c r="OQG757" s="462"/>
      <c r="OQH757" s="462"/>
      <c r="OQI757" s="462"/>
      <c r="OQJ757" s="462"/>
      <c r="OQK757" s="462"/>
      <c r="OQL757" s="462"/>
      <c r="OQM757" s="462"/>
      <c r="OQN757" s="462"/>
      <c r="OQO757" s="462"/>
      <c r="OQP757" s="462"/>
      <c r="OQQ757" s="462"/>
      <c r="OQR757" s="462"/>
      <c r="OQS757" s="462"/>
      <c r="OQT757" s="462"/>
      <c r="OQU757" s="462"/>
      <c r="OQV757" s="462"/>
      <c r="OQW757" s="462"/>
      <c r="OQX757" s="462"/>
      <c r="OQY757" s="462"/>
      <c r="OQZ757" s="462"/>
      <c r="ORA757" s="462"/>
      <c r="ORB757" s="462"/>
      <c r="ORC757" s="462"/>
      <c r="ORD757" s="462"/>
      <c r="ORE757" s="462"/>
      <c r="ORF757" s="462"/>
      <c r="ORG757" s="462"/>
      <c r="ORH757" s="462"/>
      <c r="ORI757" s="462"/>
      <c r="ORJ757" s="462"/>
      <c r="ORK757" s="462"/>
      <c r="ORL757" s="462"/>
      <c r="ORM757" s="462"/>
      <c r="ORN757" s="462"/>
      <c r="ORO757" s="462"/>
      <c r="ORP757" s="462"/>
      <c r="ORQ757" s="462"/>
      <c r="ORR757" s="462"/>
      <c r="ORS757" s="462"/>
      <c r="ORT757" s="462"/>
      <c r="ORU757" s="462"/>
      <c r="ORV757" s="462"/>
      <c r="ORW757" s="462"/>
      <c r="ORX757" s="462"/>
      <c r="ORY757" s="462"/>
      <c r="ORZ757" s="462"/>
      <c r="OSA757" s="462"/>
      <c r="OSB757" s="462"/>
      <c r="OSC757" s="462"/>
      <c r="OSD757" s="462"/>
      <c r="OSE757" s="462"/>
      <c r="OSF757" s="462"/>
      <c r="OSG757" s="462"/>
      <c r="OSH757" s="462"/>
      <c r="OSI757" s="462"/>
      <c r="OSJ757" s="462"/>
      <c r="OSK757" s="462"/>
      <c r="OSL757" s="462"/>
      <c r="OSM757" s="462"/>
      <c r="OSN757" s="462"/>
      <c r="OSO757" s="462"/>
      <c r="OSP757" s="462"/>
      <c r="OSQ757" s="462"/>
      <c r="OSR757" s="462"/>
      <c r="OSS757" s="462"/>
      <c r="OST757" s="462"/>
      <c r="OSU757" s="462"/>
      <c r="OSV757" s="462"/>
      <c r="OSW757" s="462"/>
      <c r="OSX757" s="462"/>
      <c r="OSY757" s="462"/>
      <c r="OSZ757" s="462"/>
      <c r="OTA757" s="462"/>
      <c r="OTB757" s="462"/>
      <c r="OTC757" s="462"/>
      <c r="OTD757" s="462"/>
      <c r="OTE757" s="462"/>
      <c r="OTF757" s="462"/>
      <c r="OTG757" s="462"/>
      <c r="OTH757" s="462"/>
      <c r="OTI757" s="462"/>
      <c r="OTJ757" s="462"/>
      <c r="OTK757" s="462"/>
      <c r="OTL757" s="462"/>
      <c r="OTM757" s="462"/>
      <c r="OTN757" s="462"/>
      <c r="OTO757" s="462"/>
      <c r="OTP757" s="462"/>
      <c r="OTQ757" s="462"/>
      <c r="OTR757" s="462"/>
      <c r="OTS757" s="462"/>
      <c r="OTT757" s="462"/>
      <c r="OTU757" s="462"/>
      <c r="OTV757" s="462"/>
      <c r="OTW757" s="462"/>
      <c r="OTX757" s="462"/>
      <c r="OTY757" s="462"/>
      <c r="OTZ757" s="462"/>
      <c r="OUA757" s="462"/>
      <c r="OUB757" s="462"/>
      <c r="OUC757" s="462"/>
      <c r="OUD757" s="462"/>
      <c r="OUE757" s="462"/>
      <c r="OUF757" s="462"/>
      <c r="OUG757" s="462"/>
      <c r="OUH757" s="462"/>
      <c r="OUI757" s="462"/>
      <c r="OUJ757" s="462"/>
      <c r="OUK757" s="462"/>
      <c r="OUL757" s="462"/>
      <c r="OUM757" s="462"/>
      <c r="OUN757" s="462"/>
      <c r="OUO757" s="462"/>
      <c r="OUP757" s="462"/>
      <c r="OUQ757" s="462"/>
      <c r="OUR757" s="462"/>
      <c r="OUS757" s="462"/>
      <c r="OUT757" s="462"/>
      <c r="OUU757" s="462"/>
      <c r="OUV757" s="462"/>
      <c r="OUW757" s="462"/>
      <c r="OUX757" s="462"/>
      <c r="OUY757" s="462"/>
      <c r="OUZ757" s="462"/>
      <c r="OVA757" s="462"/>
      <c r="OVB757" s="462"/>
      <c r="OVC757" s="462"/>
      <c r="OVD757" s="462"/>
      <c r="OVE757" s="462"/>
      <c r="OVF757" s="462"/>
      <c r="OVG757" s="462"/>
      <c r="OVH757" s="462"/>
      <c r="OVI757" s="462"/>
      <c r="OVJ757" s="462"/>
      <c r="OVK757" s="462"/>
      <c r="OVL757" s="462"/>
      <c r="OVM757" s="462"/>
      <c r="OVN757" s="462"/>
      <c r="OVO757" s="462"/>
      <c r="OVP757" s="462"/>
      <c r="OVQ757" s="462"/>
      <c r="OVR757" s="462"/>
      <c r="OVS757" s="462"/>
      <c r="OVT757" s="462"/>
      <c r="OVU757" s="462"/>
      <c r="OVV757" s="462"/>
      <c r="OVW757" s="462"/>
      <c r="OVX757" s="462"/>
      <c r="OVY757" s="462"/>
      <c r="OVZ757" s="462"/>
      <c r="OWA757" s="462"/>
      <c r="OWB757" s="462"/>
      <c r="OWC757" s="462"/>
      <c r="OWD757" s="462"/>
      <c r="OWE757" s="462"/>
      <c r="OWF757" s="462"/>
      <c r="OWG757" s="462"/>
      <c r="OWH757" s="462"/>
      <c r="OWI757" s="462"/>
      <c r="OWJ757" s="462"/>
      <c r="OWK757" s="462"/>
      <c r="OWL757" s="462"/>
      <c r="OWM757" s="462"/>
      <c r="OWN757" s="462"/>
      <c r="OWO757" s="462"/>
      <c r="OWP757" s="462"/>
      <c r="OWQ757" s="462"/>
      <c r="OWR757" s="462"/>
      <c r="OWS757" s="462"/>
      <c r="OWT757" s="462"/>
      <c r="OWU757" s="462"/>
      <c r="OWV757" s="462"/>
      <c r="OWW757" s="462"/>
      <c r="OWX757" s="462"/>
      <c r="OWY757" s="462"/>
      <c r="OWZ757" s="462"/>
      <c r="OXA757" s="462"/>
      <c r="OXB757" s="462"/>
      <c r="OXC757" s="462"/>
      <c r="OXD757" s="462"/>
      <c r="OXE757" s="462"/>
      <c r="OXF757" s="462"/>
      <c r="OXG757" s="462"/>
      <c r="OXH757" s="462"/>
      <c r="OXI757" s="462"/>
      <c r="OXJ757" s="462"/>
      <c r="OXK757" s="462"/>
      <c r="OXL757" s="462"/>
      <c r="OXM757" s="462"/>
      <c r="OXN757" s="462"/>
      <c r="OXO757" s="462"/>
      <c r="OXP757" s="462"/>
      <c r="OXQ757" s="462"/>
      <c r="OXR757" s="462"/>
      <c r="OXS757" s="462"/>
      <c r="OXT757" s="462"/>
      <c r="OXU757" s="462"/>
      <c r="OXV757" s="462"/>
      <c r="OXW757" s="462"/>
      <c r="OXX757" s="462"/>
      <c r="OXY757" s="462"/>
      <c r="OXZ757" s="462"/>
      <c r="OYA757" s="462"/>
      <c r="OYB757" s="462"/>
      <c r="OYC757" s="462"/>
      <c r="OYD757" s="462"/>
      <c r="OYE757" s="462"/>
      <c r="OYF757" s="462"/>
      <c r="OYG757" s="462"/>
      <c r="OYH757" s="462"/>
      <c r="OYI757" s="462"/>
      <c r="OYJ757" s="462"/>
      <c r="OYK757" s="462"/>
      <c r="OYL757" s="462"/>
      <c r="OYM757" s="462"/>
      <c r="OYN757" s="462"/>
      <c r="OYO757" s="462"/>
      <c r="OYP757" s="462"/>
      <c r="OYQ757" s="462"/>
      <c r="OYR757" s="462"/>
      <c r="OYS757" s="462"/>
      <c r="OYT757" s="462"/>
      <c r="OYU757" s="462"/>
      <c r="OYV757" s="462"/>
      <c r="OYW757" s="462"/>
      <c r="OYX757" s="462"/>
      <c r="OYY757" s="462"/>
      <c r="OYZ757" s="462"/>
      <c r="OZA757" s="462"/>
      <c r="OZB757" s="462"/>
      <c r="OZC757" s="462"/>
      <c r="OZD757" s="462"/>
      <c r="OZE757" s="462"/>
      <c r="OZF757" s="462"/>
      <c r="OZG757" s="462"/>
      <c r="OZH757" s="462"/>
      <c r="OZI757" s="462"/>
      <c r="OZJ757" s="462"/>
      <c r="OZK757" s="462"/>
      <c r="OZL757" s="462"/>
      <c r="OZM757" s="462"/>
      <c r="OZN757" s="462"/>
      <c r="OZO757" s="462"/>
      <c r="OZP757" s="462"/>
      <c r="OZQ757" s="462"/>
      <c r="OZR757" s="462"/>
      <c r="OZS757" s="462"/>
      <c r="OZT757" s="462"/>
      <c r="OZU757" s="462"/>
      <c r="OZV757" s="462"/>
      <c r="OZW757" s="462"/>
      <c r="OZX757" s="462"/>
      <c r="OZY757" s="462"/>
      <c r="OZZ757" s="462"/>
      <c r="PAA757" s="462"/>
      <c r="PAB757" s="462"/>
      <c r="PAC757" s="462"/>
      <c r="PAD757" s="462"/>
      <c r="PAE757" s="462"/>
      <c r="PAF757" s="462"/>
      <c r="PAG757" s="462"/>
      <c r="PAH757" s="462"/>
      <c r="PAI757" s="462"/>
      <c r="PAJ757" s="462"/>
      <c r="PAK757" s="462"/>
      <c r="PAL757" s="462"/>
      <c r="PAM757" s="462"/>
      <c r="PAN757" s="462"/>
      <c r="PAO757" s="462"/>
      <c r="PAP757" s="462"/>
      <c r="PAQ757" s="462"/>
      <c r="PAR757" s="462"/>
      <c r="PAS757" s="462"/>
      <c r="PAT757" s="462"/>
      <c r="PAU757" s="462"/>
      <c r="PAV757" s="462"/>
      <c r="PAW757" s="462"/>
      <c r="PAX757" s="462"/>
      <c r="PAY757" s="462"/>
      <c r="PAZ757" s="462"/>
      <c r="PBA757" s="462"/>
      <c r="PBB757" s="462"/>
      <c r="PBC757" s="462"/>
      <c r="PBD757" s="462"/>
      <c r="PBE757" s="462"/>
      <c r="PBF757" s="462"/>
      <c r="PBG757" s="462"/>
      <c r="PBH757" s="462"/>
      <c r="PBI757" s="462"/>
      <c r="PBJ757" s="462"/>
      <c r="PBK757" s="462"/>
      <c r="PBL757" s="462"/>
      <c r="PBM757" s="462"/>
      <c r="PBN757" s="462"/>
      <c r="PBO757" s="462"/>
      <c r="PBP757" s="462"/>
      <c r="PBQ757" s="462"/>
      <c r="PBR757" s="462"/>
      <c r="PBS757" s="462"/>
      <c r="PBT757" s="462"/>
      <c r="PBU757" s="462"/>
      <c r="PBV757" s="462"/>
      <c r="PBW757" s="462"/>
      <c r="PBX757" s="462"/>
      <c r="PBY757" s="462"/>
      <c r="PBZ757" s="462"/>
      <c r="PCA757" s="462"/>
      <c r="PCB757" s="462"/>
      <c r="PCC757" s="462"/>
      <c r="PCD757" s="462"/>
      <c r="PCE757" s="462"/>
      <c r="PCF757" s="462"/>
      <c r="PCG757" s="462"/>
      <c r="PCH757" s="462"/>
      <c r="PCI757" s="462"/>
      <c r="PCJ757" s="462"/>
      <c r="PCK757" s="462"/>
      <c r="PCL757" s="462"/>
      <c r="PCM757" s="462"/>
      <c r="PCN757" s="462"/>
      <c r="PCO757" s="462"/>
      <c r="PCP757" s="462"/>
      <c r="PCQ757" s="462"/>
      <c r="PCR757" s="462"/>
      <c r="PCS757" s="462"/>
      <c r="PCT757" s="462"/>
      <c r="PCU757" s="462"/>
      <c r="PCV757" s="462"/>
      <c r="PCW757" s="462"/>
      <c r="PCX757" s="462"/>
      <c r="PCY757" s="462"/>
      <c r="PCZ757" s="462"/>
      <c r="PDA757" s="462"/>
      <c r="PDB757" s="462"/>
      <c r="PDC757" s="462"/>
      <c r="PDD757" s="462"/>
      <c r="PDE757" s="462"/>
      <c r="PDF757" s="462"/>
      <c r="PDG757" s="462"/>
      <c r="PDH757" s="462"/>
      <c r="PDI757" s="462"/>
      <c r="PDJ757" s="462"/>
      <c r="PDK757" s="462"/>
      <c r="PDL757" s="462"/>
      <c r="PDM757" s="462"/>
      <c r="PDN757" s="462"/>
      <c r="PDO757" s="462"/>
      <c r="PDP757" s="462"/>
      <c r="PDQ757" s="462"/>
      <c r="PDR757" s="462"/>
      <c r="PDS757" s="462"/>
      <c r="PDT757" s="462"/>
      <c r="PDU757" s="462"/>
      <c r="PDV757" s="462"/>
      <c r="PDW757" s="462"/>
      <c r="PDX757" s="462"/>
      <c r="PDY757" s="462"/>
      <c r="PDZ757" s="462"/>
      <c r="PEA757" s="462"/>
      <c r="PEB757" s="462"/>
      <c r="PEC757" s="462"/>
      <c r="PED757" s="462"/>
      <c r="PEE757" s="462"/>
      <c r="PEF757" s="462"/>
      <c r="PEG757" s="462"/>
      <c r="PEH757" s="462"/>
      <c r="PEI757" s="462"/>
      <c r="PEJ757" s="462"/>
      <c r="PEK757" s="462"/>
      <c r="PEL757" s="462"/>
      <c r="PEM757" s="462"/>
      <c r="PEN757" s="462"/>
      <c r="PEO757" s="462"/>
      <c r="PEP757" s="462"/>
      <c r="PEQ757" s="462"/>
      <c r="PER757" s="462"/>
      <c r="PES757" s="462"/>
      <c r="PET757" s="462"/>
      <c r="PEU757" s="462"/>
      <c r="PEV757" s="462"/>
      <c r="PEW757" s="462"/>
      <c r="PEX757" s="462"/>
      <c r="PEY757" s="462"/>
      <c r="PEZ757" s="462"/>
      <c r="PFA757" s="462"/>
      <c r="PFB757" s="462"/>
      <c r="PFC757" s="462"/>
      <c r="PFD757" s="462"/>
      <c r="PFE757" s="462"/>
      <c r="PFF757" s="462"/>
      <c r="PFG757" s="462"/>
      <c r="PFH757" s="462"/>
      <c r="PFI757" s="462"/>
      <c r="PFJ757" s="462"/>
      <c r="PFK757" s="462"/>
      <c r="PFL757" s="462"/>
      <c r="PFM757" s="462"/>
      <c r="PFN757" s="462"/>
      <c r="PFO757" s="462"/>
      <c r="PFP757" s="462"/>
      <c r="PFQ757" s="462"/>
      <c r="PFR757" s="462"/>
      <c r="PFS757" s="462"/>
      <c r="PFT757" s="462"/>
      <c r="PFU757" s="462"/>
      <c r="PFV757" s="462"/>
      <c r="PFW757" s="462"/>
      <c r="PFX757" s="462"/>
      <c r="PFY757" s="462"/>
      <c r="PFZ757" s="462"/>
      <c r="PGA757" s="462"/>
      <c r="PGB757" s="462"/>
      <c r="PGC757" s="462"/>
      <c r="PGD757" s="462"/>
      <c r="PGE757" s="462"/>
      <c r="PGF757" s="462"/>
      <c r="PGG757" s="462"/>
      <c r="PGH757" s="462"/>
      <c r="PGI757" s="462"/>
      <c r="PGJ757" s="462"/>
      <c r="PGK757" s="462"/>
      <c r="PGL757" s="462"/>
      <c r="PGM757" s="462"/>
      <c r="PGN757" s="462"/>
      <c r="PGO757" s="462"/>
      <c r="PGP757" s="462"/>
      <c r="PGQ757" s="462"/>
      <c r="PGR757" s="462"/>
      <c r="PGS757" s="462"/>
      <c r="PGT757" s="462"/>
      <c r="PGU757" s="462"/>
      <c r="PGV757" s="462"/>
      <c r="PGW757" s="462"/>
      <c r="PGX757" s="462"/>
      <c r="PGY757" s="462"/>
      <c r="PGZ757" s="462"/>
      <c r="PHA757" s="462"/>
      <c r="PHB757" s="462"/>
      <c r="PHC757" s="462"/>
      <c r="PHD757" s="462"/>
      <c r="PHE757" s="462"/>
      <c r="PHF757" s="462"/>
      <c r="PHG757" s="462"/>
      <c r="PHH757" s="462"/>
      <c r="PHI757" s="462"/>
      <c r="PHJ757" s="462"/>
      <c r="PHK757" s="462"/>
      <c r="PHL757" s="462"/>
      <c r="PHM757" s="462"/>
      <c r="PHN757" s="462"/>
      <c r="PHO757" s="462"/>
      <c r="PHP757" s="462"/>
      <c r="PHQ757" s="462"/>
      <c r="PHR757" s="462"/>
      <c r="PHS757" s="462"/>
      <c r="PHT757" s="462"/>
      <c r="PHU757" s="462"/>
      <c r="PHV757" s="462"/>
      <c r="PHW757" s="462"/>
      <c r="PHX757" s="462"/>
      <c r="PHY757" s="462"/>
      <c r="PHZ757" s="462"/>
      <c r="PIA757" s="462"/>
      <c r="PIB757" s="462"/>
      <c r="PIC757" s="462"/>
      <c r="PID757" s="462"/>
      <c r="PIE757" s="462"/>
      <c r="PIF757" s="462"/>
      <c r="PIG757" s="462"/>
      <c r="PIH757" s="462"/>
      <c r="PII757" s="462"/>
      <c r="PIJ757" s="462"/>
      <c r="PIK757" s="462"/>
      <c r="PIL757" s="462"/>
      <c r="PIM757" s="462"/>
      <c r="PIN757" s="462"/>
      <c r="PIO757" s="462"/>
      <c r="PIP757" s="462"/>
      <c r="PIQ757" s="462"/>
      <c r="PIR757" s="462"/>
      <c r="PIS757" s="462"/>
      <c r="PIT757" s="462"/>
      <c r="PIU757" s="462"/>
      <c r="PIV757" s="462"/>
      <c r="PIW757" s="462"/>
      <c r="PIX757" s="462"/>
      <c r="PIY757" s="462"/>
      <c r="PIZ757" s="462"/>
      <c r="PJA757" s="462"/>
      <c r="PJB757" s="462"/>
      <c r="PJC757" s="462"/>
      <c r="PJD757" s="462"/>
      <c r="PJE757" s="462"/>
      <c r="PJF757" s="462"/>
      <c r="PJG757" s="462"/>
      <c r="PJH757" s="462"/>
      <c r="PJI757" s="462"/>
      <c r="PJJ757" s="462"/>
      <c r="PJK757" s="462"/>
      <c r="PJL757" s="462"/>
      <c r="PJM757" s="462"/>
      <c r="PJN757" s="462"/>
      <c r="PJO757" s="462"/>
      <c r="PJP757" s="462"/>
      <c r="PJQ757" s="462"/>
      <c r="PJR757" s="462"/>
      <c r="PJS757" s="462"/>
      <c r="PJT757" s="462"/>
      <c r="PJU757" s="462"/>
      <c r="PJV757" s="462"/>
      <c r="PJW757" s="462"/>
      <c r="PJX757" s="462"/>
      <c r="PJY757" s="462"/>
      <c r="PJZ757" s="462"/>
      <c r="PKA757" s="462"/>
      <c r="PKB757" s="462"/>
      <c r="PKC757" s="462"/>
      <c r="PKD757" s="462"/>
      <c r="PKE757" s="462"/>
      <c r="PKF757" s="462"/>
      <c r="PKG757" s="462"/>
      <c r="PKH757" s="462"/>
      <c r="PKI757" s="462"/>
      <c r="PKJ757" s="462"/>
      <c r="PKK757" s="462"/>
      <c r="PKL757" s="462"/>
      <c r="PKM757" s="462"/>
      <c r="PKN757" s="462"/>
      <c r="PKO757" s="462"/>
      <c r="PKP757" s="462"/>
      <c r="PKQ757" s="462"/>
      <c r="PKR757" s="462"/>
      <c r="PKS757" s="462"/>
      <c r="PKT757" s="462"/>
      <c r="PKU757" s="462"/>
      <c r="PKV757" s="462"/>
      <c r="PKW757" s="462"/>
      <c r="PKX757" s="462"/>
      <c r="PKY757" s="462"/>
      <c r="PKZ757" s="462"/>
      <c r="PLA757" s="462"/>
      <c r="PLB757" s="462"/>
      <c r="PLC757" s="462"/>
      <c r="PLD757" s="462"/>
      <c r="PLE757" s="462"/>
      <c r="PLF757" s="462"/>
      <c r="PLG757" s="462"/>
      <c r="PLH757" s="462"/>
      <c r="PLI757" s="462"/>
      <c r="PLJ757" s="462"/>
      <c r="PLK757" s="462"/>
      <c r="PLL757" s="462"/>
      <c r="PLM757" s="462"/>
      <c r="PLN757" s="462"/>
      <c r="PLO757" s="462"/>
      <c r="PLP757" s="462"/>
      <c r="PLQ757" s="462"/>
      <c r="PLR757" s="462"/>
      <c r="PLS757" s="462"/>
      <c r="PLT757" s="462"/>
      <c r="PLU757" s="462"/>
      <c r="PLV757" s="462"/>
      <c r="PLW757" s="462"/>
      <c r="PLX757" s="462"/>
      <c r="PLY757" s="462"/>
      <c r="PLZ757" s="462"/>
      <c r="PMA757" s="462"/>
      <c r="PMB757" s="462"/>
      <c r="PMC757" s="462"/>
      <c r="PMD757" s="462"/>
      <c r="PME757" s="462"/>
      <c r="PMF757" s="462"/>
      <c r="PMG757" s="462"/>
      <c r="PMH757" s="462"/>
      <c r="PMI757" s="462"/>
      <c r="PMJ757" s="462"/>
      <c r="PMK757" s="462"/>
      <c r="PML757" s="462"/>
      <c r="PMM757" s="462"/>
      <c r="PMN757" s="462"/>
      <c r="PMO757" s="462"/>
      <c r="PMP757" s="462"/>
      <c r="PMQ757" s="462"/>
      <c r="PMR757" s="462"/>
      <c r="PMS757" s="462"/>
      <c r="PMT757" s="462"/>
      <c r="PMU757" s="462"/>
      <c r="PMV757" s="462"/>
      <c r="PMW757" s="462"/>
      <c r="PMX757" s="462"/>
      <c r="PMY757" s="462"/>
      <c r="PMZ757" s="462"/>
      <c r="PNA757" s="462"/>
      <c r="PNB757" s="462"/>
      <c r="PNC757" s="462"/>
      <c r="PND757" s="462"/>
      <c r="PNE757" s="462"/>
      <c r="PNF757" s="462"/>
      <c r="PNG757" s="462"/>
      <c r="PNH757" s="462"/>
      <c r="PNI757" s="462"/>
      <c r="PNJ757" s="462"/>
      <c r="PNK757" s="462"/>
      <c r="PNL757" s="462"/>
      <c r="PNM757" s="462"/>
      <c r="PNN757" s="462"/>
      <c r="PNO757" s="462"/>
      <c r="PNP757" s="462"/>
      <c r="PNQ757" s="462"/>
      <c r="PNR757" s="462"/>
      <c r="PNS757" s="462"/>
      <c r="PNT757" s="462"/>
      <c r="PNU757" s="462"/>
      <c r="PNV757" s="462"/>
      <c r="PNW757" s="462"/>
      <c r="PNX757" s="462"/>
      <c r="PNY757" s="462"/>
      <c r="PNZ757" s="462"/>
      <c r="POA757" s="462"/>
      <c r="POB757" s="462"/>
      <c r="POC757" s="462"/>
      <c r="POD757" s="462"/>
      <c r="POE757" s="462"/>
      <c r="POF757" s="462"/>
      <c r="POG757" s="462"/>
      <c r="POH757" s="462"/>
      <c r="POI757" s="462"/>
      <c r="POJ757" s="462"/>
      <c r="POK757" s="462"/>
      <c r="POL757" s="462"/>
      <c r="POM757" s="462"/>
      <c r="PON757" s="462"/>
      <c r="POO757" s="462"/>
      <c r="POP757" s="462"/>
      <c r="POQ757" s="462"/>
      <c r="POR757" s="462"/>
      <c r="POS757" s="462"/>
      <c r="POT757" s="462"/>
      <c r="POU757" s="462"/>
      <c r="POV757" s="462"/>
      <c r="POW757" s="462"/>
      <c r="POX757" s="462"/>
      <c r="POY757" s="462"/>
      <c r="POZ757" s="462"/>
      <c r="PPA757" s="462"/>
      <c r="PPB757" s="462"/>
      <c r="PPC757" s="462"/>
      <c r="PPD757" s="462"/>
      <c r="PPE757" s="462"/>
      <c r="PPF757" s="462"/>
      <c r="PPG757" s="462"/>
      <c r="PPH757" s="462"/>
      <c r="PPI757" s="462"/>
      <c r="PPJ757" s="462"/>
      <c r="PPK757" s="462"/>
      <c r="PPL757" s="462"/>
      <c r="PPM757" s="462"/>
      <c r="PPN757" s="462"/>
      <c r="PPO757" s="462"/>
      <c r="PPP757" s="462"/>
      <c r="PPQ757" s="462"/>
      <c r="PPR757" s="462"/>
      <c r="PPS757" s="462"/>
      <c r="PPT757" s="462"/>
      <c r="PPU757" s="462"/>
      <c r="PPV757" s="462"/>
      <c r="PPW757" s="462"/>
      <c r="PPX757" s="462"/>
      <c r="PPY757" s="462"/>
      <c r="PPZ757" s="462"/>
      <c r="PQA757" s="462"/>
      <c r="PQB757" s="462"/>
      <c r="PQC757" s="462"/>
      <c r="PQD757" s="462"/>
      <c r="PQE757" s="462"/>
      <c r="PQF757" s="462"/>
      <c r="PQG757" s="462"/>
      <c r="PQH757" s="462"/>
      <c r="PQI757" s="462"/>
      <c r="PQJ757" s="462"/>
      <c r="PQK757" s="462"/>
      <c r="PQL757" s="462"/>
      <c r="PQM757" s="462"/>
      <c r="PQN757" s="462"/>
      <c r="PQO757" s="462"/>
      <c r="PQP757" s="462"/>
      <c r="PQQ757" s="462"/>
      <c r="PQR757" s="462"/>
      <c r="PQS757" s="462"/>
      <c r="PQT757" s="462"/>
      <c r="PQU757" s="462"/>
      <c r="PQV757" s="462"/>
      <c r="PQW757" s="462"/>
      <c r="PQX757" s="462"/>
      <c r="PQY757" s="462"/>
      <c r="PQZ757" s="462"/>
      <c r="PRA757" s="462"/>
      <c r="PRB757" s="462"/>
      <c r="PRC757" s="462"/>
      <c r="PRD757" s="462"/>
      <c r="PRE757" s="462"/>
      <c r="PRF757" s="462"/>
      <c r="PRG757" s="462"/>
      <c r="PRH757" s="462"/>
      <c r="PRI757" s="462"/>
      <c r="PRJ757" s="462"/>
      <c r="PRK757" s="462"/>
      <c r="PRL757" s="462"/>
      <c r="PRM757" s="462"/>
      <c r="PRN757" s="462"/>
      <c r="PRO757" s="462"/>
      <c r="PRP757" s="462"/>
      <c r="PRQ757" s="462"/>
      <c r="PRR757" s="462"/>
      <c r="PRS757" s="462"/>
      <c r="PRT757" s="462"/>
      <c r="PRU757" s="462"/>
      <c r="PRV757" s="462"/>
      <c r="PRW757" s="462"/>
      <c r="PRX757" s="462"/>
      <c r="PRY757" s="462"/>
      <c r="PRZ757" s="462"/>
      <c r="PSA757" s="462"/>
      <c r="PSB757" s="462"/>
      <c r="PSC757" s="462"/>
      <c r="PSD757" s="462"/>
      <c r="PSE757" s="462"/>
      <c r="PSF757" s="462"/>
      <c r="PSG757" s="462"/>
      <c r="PSH757" s="462"/>
      <c r="PSI757" s="462"/>
      <c r="PSJ757" s="462"/>
      <c r="PSK757" s="462"/>
      <c r="PSL757" s="462"/>
      <c r="PSM757" s="462"/>
      <c r="PSN757" s="462"/>
      <c r="PSO757" s="462"/>
      <c r="PSP757" s="462"/>
      <c r="PSQ757" s="462"/>
      <c r="PSR757" s="462"/>
      <c r="PSS757" s="462"/>
      <c r="PST757" s="462"/>
      <c r="PSU757" s="462"/>
      <c r="PSV757" s="462"/>
      <c r="PSW757" s="462"/>
      <c r="PSX757" s="462"/>
      <c r="PSY757" s="462"/>
      <c r="PSZ757" s="462"/>
      <c r="PTA757" s="462"/>
      <c r="PTB757" s="462"/>
      <c r="PTC757" s="462"/>
      <c r="PTD757" s="462"/>
      <c r="PTE757" s="462"/>
      <c r="PTF757" s="462"/>
      <c r="PTG757" s="462"/>
      <c r="PTH757" s="462"/>
      <c r="PTI757" s="462"/>
      <c r="PTJ757" s="462"/>
      <c r="PTK757" s="462"/>
      <c r="PTL757" s="462"/>
      <c r="PTM757" s="462"/>
      <c r="PTN757" s="462"/>
      <c r="PTO757" s="462"/>
      <c r="PTP757" s="462"/>
      <c r="PTQ757" s="462"/>
      <c r="PTR757" s="462"/>
      <c r="PTS757" s="462"/>
      <c r="PTT757" s="462"/>
      <c r="PTU757" s="462"/>
      <c r="PTV757" s="462"/>
      <c r="PTW757" s="462"/>
      <c r="PTX757" s="462"/>
      <c r="PTY757" s="462"/>
      <c r="PTZ757" s="462"/>
      <c r="PUA757" s="462"/>
      <c r="PUB757" s="462"/>
      <c r="PUC757" s="462"/>
      <c r="PUD757" s="462"/>
      <c r="PUE757" s="462"/>
      <c r="PUF757" s="462"/>
      <c r="PUG757" s="462"/>
      <c r="PUH757" s="462"/>
      <c r="PUI757" s="462"/>
      <c r="PUJ757" s="462"/>
      <c r="PUK757" s="462"/>
      <c r="PUL757" s="462"/>
      <c r="PUM757" s="462"/>
      <c r="PUN757" s="462"/>
      <c r="PUO757" s="462"/>
      <c r="PUP757" s="462"/>
      <c r="PUQ757" s="462"/>
      <c r="PUR757" s="462"/>
      <c r="PUS757" s="462"/>
      <c r="PUT757" s="462"/>
      <c r="PUU757" s="462"/>
      <c r="PUV757" s="462"/>
      <c r="PUW757" s="462"/>
      <c r="PUX757" s="462"/>
      <c r="PUY757" s="462"/>
      <c r="PUZ757" s="462"/>
      <c r="PVA757" s="462"/>
      <c r="PVB757" s="462"/>
      <c r="PVC757" s="462"/>
      <c r="PVD757" s="462"/>
      <c r="PVE757" s="462"/>
      <c r="PVF757" s="462"/>
      <c r="PVG757" s="462"/>
      <c r="PVH757" s="462"/>
      <c r="PVI757" s="462"/>
      <c r="PVJ757" s="462"/>
      <c r="PVK757" s="462"/>
      <c r="PVL757" s="462"/>
      <c r="PVM757" s="462"/>
      <c r="PVN757" s="462"/>
      <c r="PVO757" s="462"/>
      <c r="PVP757" s="462"/>
      <c r="PVQ757" s="462"/>
      <c r="PVR757" s="462"/>
      <c r="PVS757" s="462"/>
      <c r="PVT757" s="462"/>
      <c r="PVU757" s="462"/>
      <c r="PVV757" s="462"/>
      <c r="PVW757" s="462"/>
      <c r="PVX757" s="462"/>
      <c r="PVY757" s="462"/>
      <c r="PVZ757" s="462"/>
      <c r="PWA757" s="462"/>
      <c r="PWB757" s="462"/>
      <c r="PWC757" s="462"/>
      <c r="PWD757" s="462"/>
      <c r="PWE757" s="462"/>
      <c r="PWF757" s="462"/>
      <c r="PWG757" s="462"/>
      <c r="PWH757" s="462"/>
      <c r="PWI757" s="462"/>
      <c r="PWJ757" s="462"/>
      <c r="PWK757" s="462"/>
      <c r="PWL757" s="462"/>
      <c r="PWM757" s="462"/>
      <c r="PWN757" s="462"/>
      <c r="PWO757" s="462"/>
      <c r="PWP757" s="462"/>
      <c r="PWQ757" s="462"/>
      <c r="PWR757" s="462"/>
      <c r="PWS757" s="462"/>
      <c r="PWT757" s="462"/>
      <c r="PWU757" s="462"/>
      <c r="PWV757" s="462"/>
      <c r="PWW757" s="462"/>
      <c r="PWX757" s="462"/>
      <c r="PWY757" s="462"/>
      <c r="PWZ757" s="462"/>
      <c r="PXA757" s="462"/>
      <c r="PXB757" s="462"/>
      <c r="PXC757" s="462"/>
      <c r="PXD757" s="462"/>
      <c r="PXE757" s="462"/>
      <c r="PXF757" s="462"/>
      <c r="PXG757" s="462"/>
      <c r="PXH757" s="462"/>
      <c r="PXI757" s="462"/>
      <c r="PXJ757" s="462"/>
      <c r="PXK757" s="462"/>
      <c r="PXL757" s="462"/>
      <c r="PXM757" s="462"/>
      <c r="PXN757" s="462"/>
      <c r="PXO757" s="462"/>
      <c r="PXP757" s="462"/>
      <c r="PXQ757" s="462"/>
      <c r="PXR757" s="462"/>
      <c r="PXS757" s="462"/>
      <c r="PXT757" s="462"/>
      <c r="PXU757" s="462"/>
      <c r="PXV757" s="462"/>
      <c r="PXW757" s="462"/>
      <c r="PXX757" s="462"/>
      <c r="PXY757" s="462"/>
      <c r="PXZ757" s="462"/>
      <c r="PYA757" s="462"/>
      <c r="PYB757" s="462"/>
      <c r="PYC757" s="462"/>
      <c r="PYD757" s="462"/>
      <c r="PYE757" s="462"/>
      <c r="PYF757" s="462"/>
      <c r="PYG757" s="462"/>
      <c r="PYH757" s="462"/>
      <c r="PYI757" s="462"/>
      <c r="PYJ757" s="462"/>
      <c r="PYK757" s="462"/>
      <c r="PYL757" s="462"/>
      <c r="PYM757" s="462"/>
      <c r="PYN757" s="462"/>
      <c r="PYO757" s="462"/>
      <c r="PYP757" s="462"/>
      <c r="PYQ757" s="462"/>
      <c r="PYR757" s="462"/>
      <c r="PYS757" s="462"/>
      <c r="PYT757" s="462"/>
      <c r="PYU757" s="462"/>
      <c r="PYV757" s="462"/>
      <c r="PYW757" s="462"/>
      <c r="PYX757" s="462"/>
      <c r="PYY757" s="462"/>
      <c r="PYZ757" s="462"/>
      <c r="PZA757" s="462"/>
      <c r="PZB757" s="462"/>
      <c r="PZC757" s="462"/>
      <c r="PZD757" s="462"/>
      <c r="PZE757" s="462"/>
      <c r="PZF757" s="462"/>
      <c r="PZG757" s="462"/>
      <c r="PZH757" s="462"/>
      <c r="PZI757" s="462"/>
      <c r="PZJ757" s="462"/>
      <c r="PZK757" s="462"/>
      <c r="PZL757" s="462"/>
      <c r="PZM757" s="462"/>
      <c r="PZN757" s="462"/>
      <c r="PZO757" s="462"/>
      <c r="PZP757" s="462"/>
      <c r="PZQ757" s="462"/>
      <c r="PZR757" s="462"/>
      <c r="PZS757" s="462"/>
      <c r="PZT757" s="462"/>
      <c r="PZU757" s="462"/>
      <c r="PZV757" s="462"/>
      <c r="PZW757" s="462"/>
      <c r="PZX757" s="462"/>
      <c r="PZY757" s="462"/>
      <c r="PZZ757" s="462"/>
      <c r="QAA757" s="462"/>
      <c r="QAB757" s="462"/>
      <c r="QAC757" s="462"/>
      <c r="QAD757" s="462"/>
      <c r="QAE757" s="462"/>
      <c r="QAF757" s="462"/>
      <c r="QAG757" s="462"/>
      <c r="QAH757" s="462"/>
      <c r="QAI757" s="462"/>
      <c r="QAJ757" s="462"/>
      <c r="QAK757" s="462"/>
      <c r="QAL757" s="462"/>
      <c r="QAM757" s="462"/>
      <c r="QAN757" s="462"/>
      <c r="QAO757" s="462"/>
      <c r="QAP757" s="462"/>
      <c r="QAQ757" s="462"/>
      <c r="QAR757" s="462"/>
      <c r="QAS757" s="462"/>
      <c r="QAT757" s="462"/>
      <c r="QAU757" s="462"/>
      <c r="QAV757" s="462"/>
      <c r="QAW757" s="462"/>
      <c r="QAX757" s="462"/>
      <c r="QAY757" s="462"/>
      <c r="QAZ757" s="462"/>
      <c r="QBA757" s="462"/>
      <c r="QBB757" s="462"/>
      <c r="QBC757" s="462"/>
      <c r="QBD757" s="462"/>
      <c r="QBE757" s="462"/>
      <c r="QBF757" s="462"/>
      <c r="QBG757" s="462"/>
      <c r="QBH757" s="462"/>
      <c r="QBI757" s="462"/>
      <c r="QBJ757" s="462"/>
      <c r="QBK757" s="462"/>
      <c r="QBL757" s="462"/>
      <c r="QBM757" s="462"/>
      <c r="QBN757" s="462"/>
      <c r="QBO757" s="462"/>
      <c r="QBP757" s="462"/>
      <c r="QBQ757" s="462"/>
      <c r="QBR757" s="462"/>
      <c r="QBS757" s="462"/>
      <c r="QBT757" s="462"/>
      <c r="QBU757" s="462"/>
      <c r="QBV757" s="462"/>
      <c r="QBW757" s="462"/>
      <c r="QBX757" s="462"/>
      <c r="QBY757" s="462"/>
      <c r="QBZ757" s="462"/>
      <c r="QCA757" s="462"/>
      <c r="QCB757" s="462"/>
      <c r="QCC757" s="462"/>
      <c r="QCD757" s="462"/>
      <c r="QCE757" s="462"/>
      <c r="QCF757" s="462"/>
      <c r="QCG757" s="462"/>
      <c r="QCH757" s="462"/>
      <c r="QCI757" s="462"/>
      <c r="QCJ757" s="462"/>
      <c r="QCK757" s="462"/>
      <c r="QCL757" s="462"/>
      <c r="QCM757" s="462"/>
      <c r="QCN757" s="462"/>
      <c r="QCO757" s="462"/>
      <c r="QCP757" s="462"/>
      <c r="QCQ757" s="462"/>
      <c r="QCR757" s="462"/>
      <c r="QCS757" s="462"/>
      <c r="QCT757" s="462"/>
      <c r="QCU757" s="462"/>
      <c r="QCV757" s="462"/>
      <c r="QCW757" s="462"/>
      <c r="QCX757" s="462"/>
      <c r="QCY757" s="462"/>
      <c r="QCZ757" s="462"/>
      <c r="QDA757" s="462"/>
      <c r="QDB757" s="462"/>
      <c r="QDC757" s="462"/>
      <c r="QDD757" s="462"/>
      <c r="QDE757" s="462"/>
      <c r="QDF757" s="462"/>
      <c r="QDG757" s="462"/>
      <c r="QDH757" s="462"/>
      <c r="QDI757" s="462"/>
      <c r="QDJ757" s="462"/>
      <c r="QDK757" s="462"/>
      <c r="QDL757" s="462"/>
      <c r="QDM757" s="462"/>
      <c r="QDN757" s="462"/>
      <c r="QDO757" s="462"/>
      <c r="QDP757" s="462"/>
      <c r="QDQ757" s="462"/>
      <c r="QDR757" s="462"/>
      <c r="QDS757" s="462"/>
      <c r="QDT757" s="462"/>
      <c r="QDU757" s="462"/>
      <c r="QDV757" s="462"/>
      <c r="QDW757" s="462"/>
      <c r="QDX757" s="462"/>
      <c r="QDY757" s="462"/>
      <c r="QDZ757" s="462"/>
      <c r="QEA757" s="462"/>
      <c r="QEB757" s="462"/>
      <c r="QEC757" s="462"/>
      <c r="QED757" s="462"/>
      <c r="QEE757" s="462"/>
      <c r="QEF757" s="462"/>
      <c r="QEG757" s="462"/>
      <c r="QEH757" s="462"/>
      <c r="QEI757" s="462"/>
      <c r="QEJ757" s="462"/>
      <c r="QEK757" s="462"/>
      <c r="QEL757" s="462"/>
      <c r="QEM757" s="462"/>
      <c r="QEN757" s="462"/>
      <c r="QEO757" s="462"/>
      <c r="QEP757" s="462"/>
      <c r="QEQ757" s="462"/>
      <c r="QER757" s="462"/>
      <c r="QES757" s="462"/>
      <c r="QET757" s="462"/>
      <c r="QEU757" s="462"/>
      <c r="QEV757" s="462"/>
      <c r="QEW757" s="462"/>
      <c r="QEX757" s="462"/>
      <c r="QEY757" s="462"/>
      <c r="QEZ757" s="462"/>
      <c r="QFA757" s="462"/>
      <c r="QFB757" s="462"/>
      <c r="QFC757" s="462"/>
      <c r="QFD757" s="462"/>
      <c r="QFE757" s="462"/>
      <c r="QFF757" s="462"/>
      <c r="QFG757" s="462"/>
      <c r="QFH757" s="462"/>
      <c r="QFI757" s="462"/>
      <c r="QFJ757" s="462"/>
      <c r="QFK757" s="462"/>
      <c r="QFL757" s="462"/>
      <c r="QFM757" s="462"/>
      <c r="QFN757" s="462"/>
      <c r="QFO757" s="462"/>
      <c r="QFP757" s="462"/>
      <c r="QFQ757" s="462"/>
      <c r="QFR757" s="462"/>
      <c r="QFS757" s="462"/>
      <c r="QFT757" s="462"/>
      <c r="QFU757" s="462"/>
      <c r="QFV757" s="462"/>
      <c r="QFW757" s="462"/>
      <c r="QFX757" s="462"/>
      <c r="QFY757" s="462"/>
      <c r="QFZ757" s="462"/>
      <c r="QGA757" s="462"/>
      <c r="QGB757" s="462"/>
      <c r="QGC757" s="462"/>
      <c r="QGD757" s="462"/>
      <c r="QGE757" s="462"/>
      <c r="QGF757" s="462"/>
      <c r="QGG757" s="462"/>
      <c r="QGH757" s="462"/>
      <c r="QGI757" s="462"/>
      <c r="QGJ757" s="462"/>
      <c r="QGK757" s="462"/>
      <c r="QGL757" s="462"/>
      <c r="QGM757" s="462"/>
      <c r="QGN757" s="462"/>
      <c r="QGO757" s="462"/>
      <c r="QGP757" s="462"/>
      <c r="QGQ757" s="462"/>
      <c r="QGR757" s="462"/>
      <c r="QGS757" s="462"/>
      <c r="QGT757" s="462"/>
      <c r="QGU757" s="462"/>
      <c r="QGV757" s="462"/>
      <c r="QGW757" s="462"/>
      <c r="QGX757" s="462"/>
      <c r="QGY757" s="462"/>
      <c r="QGZ757" s="462"/>
      <c r="QHA757" s="462"/>
      <c r="QHB757" s="462"/>
      <c r="QHC757" s="462"/>
      <c r="QHD757" s="462"/>
      <c r="QHE757" s="462"/>
      <c r="QHF757" s="462"/>
      <c r="QHG757" s="462"/>
      <c r="QHH757" s="462"/>
      <c r="QHI757" s="462"/>
      <c r="QHJ757" s="462"/>
      <c r="QHK757" s="462"/>
      <c r="QHL757" s="462"/>
      <c r="QHM757" s="462"/>
      <c r="QHN757" s="462"/>
      <c r="QHO757" s="462"/>
      <c r="QHP757" s="462"/>
      <c r="QHQ757" s="462"/>
      <c r="QHR757" s="462"/>
      <c r="QHS757" s="462"/>
      <c r="QHT757" s="462"/>
      <c r="QHU757" s="462"/>
      <c r="QHV757" s="462"/>
      <c r="QHW757" s="462"/>
      <c r="QHX757" s="462"/>
      <c r="QHY757" s="462"/>
      <c r="QHZ757" s="462"/>
      <c r="QIA757" s="462"/>
      <c r="QIB757" s="462"/>
      <c r="QIC757" s="462"/>
      <c r="QID757" s="462"/>
      <c r="QIE757" s="462"/>
      <c r="QIF757" s="462"/>
      <c r="QIG757" s="462"/>
      <c r="QIH757" s="462"/>
      <c r="QII757" s="462"/>
      <c r="QIJ757" s="462"/>
      <c r="QIK757" s="462"/>
      <c r="QIL757" s="462"/>
      <c r="QIM757" s="462"/>
      <c r="QIN757" s="462"/>
      <c r="QIO757" s="462"/>
      <c r="QIP757" s="462"/>
      <c r="QIQ757" s="462"/>
      <c r="QIR757" s="462"/>
      <c r="QIS757" s="462"/>
      <c r="QIT757" s="462"/>
      <c r="QIU757" s="462"/>
      <c r="QIV757" s="462"/>
      <c r="QIW757" s="462"/>
      <c r="QIX757" s="462"/>
      <c r="QIY757" s="462"/>
      <c r="QIZ757" s="462"/>
      <c r="QJA757" s="462"/>
      <c r="QJB757" s="462"/>
      <c r="QJC757" s="462"/>
      <c r="QJD757" s="462"/>
      <c r="QJE757" s="462"/>
      <c r="QJF757" s="462"/>
      <c r="QJG757" s="462"/>
      <c r="QJH757" s="462"/>
      <c r="QJI757" s="462"/>
      <c r="QJJ757" s="462"/>
      <c r="QJK757" s="462"/>
      <c r="QJL757" s="462"/>
      <c r="QJM757" s="462"/>
      <c r="QJN757" s="462"/>
      <c r="QJO757" s="462"/>
      <c r="QJP757" s="462"/>
      <c r="QJQ757" s="462"/>
      <c r="QJR757" s="462"/>
      <c r="QJS757" s="462"/>
      <c r="QJT757" s="462"/>
      <c r="QJU757" s="462"/>
      <c r="QJV757" s="462"/>
      <c r="QJW757" s="462"/>
      <c r="QJX757" s="462"/>
      <c r="QJY757" s="462"/>
      <c r="QJZ757" s="462"/>
      <c r="QKA757" s="462"/>
      <c r="QKB757" s="462"/>
      <c r="QKC757" s="462"/>
      <c r="QKD757" s="462"/>
      <c r="QKE757" s="462"/>
      <c r="QKF757" s="462"/>
      <c r="QKG757" s="462"/>
      <c r="QKH757" s="462"/>
      <c r="QKI757" s="462"/>
      <c r="QKJ757" s="462"/>
      <c r="QKK757" s="462"/>
      <c r="QKL757" s="462"/>
      <c r="QKM757" s="462"/>
      <c r="QKN757" s="462"/>
      <c r="QKO757" s="462"/>
      <c r="QKP757" s="462"/>
      <c r="QKQ757" s="462"/>
      <c r="QKR757" s="462"/>
      <c r="QKS757" s="462"/>
      <c r="QKT757" s="462"/>
      <c r="QKU757" s="462"/>
      <c r="QKV757" s="462"/>
      <c r="QKW757" s="462"/>
      <c r="QKX757" s="462"/>
      <c r="QKY757" s="462"/>
      <c r="QKZ757" s="462"/>
      <c r="QLA757" s="462"/>
      <c r="QLB757" s="462"/>
      <c r="QLC757" s="462"/>
      <c r="QLD757" s="462"/>
      <c r="QLE757" s="462"/>
      <c r="QLF757" s="462"/>
      <c r="QLG757" s="462"/>
      <c r="QLH757" s="462"/>
      <c r="QLI757" s="462"/>
      <c r="QLJ757" s="462"/>
      <c r="QLK757" s="462"/>
      <c r="QLL757" s="462"/>
      <c r="QLM757" s="462"/>
      <c r="QLN757" s="462"/>
      <c r="QLO757" s="462"/>
      <c r="QLP757" s="462"/>
      <c r="QLQ757" s="462"/>
      <c r="QLR757" s="462"/>
      <c r="QLS757" s="462"/>
      <c r="QLT757" s="462"/>
      <c r="QLU757" s="462"/>
      <c r="QLV757" s="462"/>
      <c r="QLW757" s="462"/>
      <c r="QLX757" s="462"/>
      <c r="QLY757" s="462"/>
      <c r="QLZ757" s="462"/>
      <c r="QMA757" s="462"/>
      <c r="QMB757" s="462"/>
      <c r="QMC757" s="462"/>
      <c r="QMD757" s="462"/>
      <c r="QME757" s="462"/>
      <c r="QMF757" s="462"/>
      <c r="QMG757" s="462"/>
      <c r="QMH757" s="462"/>
      <c r="QMI757" s="462"/>
      <c r="QMJ757" s="462"/>
      <c r="QMK757" s="462"/>
      <c r="QML757" s="462"/>
      <c r="QMM757" s="462"/>
      <c r="QMN757" s="462"/>
      <c r="QMO757" s="462"/>
      <c r="QMP757" s="462"/>
      <c r="QMQ757" s="462"/>
      <c r="QMR757" s="462"/>
      <c r="QMS757" s="462"/>
      <c r="QMT757" s="462"/>
      <c r="QMU757" s="462"/>
      <c r="QMV757" s="462"/>
      <c r="QMW757" s="462"/>
      <c r="QMX757" s="462"/>
      <c r="QMY757" s="462"/>
      <c r="QMZ757" s="462"/>
      <c r="QNA757" s="462"/>
      <c r="QNB757" s="462"/>
      <c r="QNC757" s="462"/>
      <c r="QND757" s="462"/>
      <c r="QNE757" s="462"/>
      <c r="QNF757" s="462"/>
      <c r="QNG757" s="462"/>
      <c r="QNH757" s="462"/>
      <c r="QNI757" s="462"/>
      <c r="QNJ757" s="462"/>
      <c r="QNK757" s="462"/>
      <c r="QNL757" s="462"/>
      <c r="QNM757" s="462"/>
      <c r="QNN757" s="462"/>
      <c r="QNO757" s="462"/>
      <c r="QNP757" s="462"/>
      <c r="QNQ757" s="462"/>
      <c r="QNR757" s="462"/>
      <c r="QNS757" s="462"/>
      <c r="QNT757" s="462"/>
      <c r="QNU757" s="462"/>
      <c r="QNV757" s="462"/>
      <c r="QNW757" s="462"/>
      <c r="QNX757" s="462"/>
      <c r="QNY757" s="462"/>
      <c r="QNZ757" s="462"/>
      <c r="QOA757" s="462"/>
      <c r="QOB757" s="462"/>
      <c r="QOC757" s="462"/>
      <c r="QOD757" s="462"/>
      <c r="QOE757" s="462"/>
      <c r="QOF757" s="462"/>
      <c r="QOG757" s="462"/>
      <c r="QOH757" s="462"/>
      <c r="QOI757" s="462"/>
      <c r="QOJ757" s="462"/>
      <c r="QOK757" s="462"/>
      <c r="QOL757" s="462"/>
      <c r="QOM757" s="462"/>
      <c r="QON757" s="462"/>
      <c r="QOO757" s="462"/>
      <c r="QOP757" s="462"/>
      <c r="QOQ757" s="462"/>
      <c r="QOR757" s="462"/>
      <c r="QOS757" s="462"/>
      <c r="QOT757" s="462"/>
      <c r="QOU757" s="462"/>
      <c r="QOV757" s="462"/>
      <c r="QOW757" s="462"/>
      <c r="QOX757" s="462"/>
      <c r="QOY757" s="462"/>
      <c r="QOZ757" s="462"/>
      <c r="QPA757" s="462"/>
      <c r="QPB757" s="462"/>
      <c r="QPC757" s="462"/>
      <c r="QPD757" s="462"/>
      <c r="QPE757" s="462"/>
      <c r="QPF757" s="462"/>
      <c r="QPG757" s="462"/>
      <c r="QPH757" s="462"/>
      <c r="QPI757" s="462"/>
      <c r="QPJ757" s="462"/>
      <c r="QPK757" s="462"/>
      <c r="QPL757" s="462"/>
      <c r="QPM757" s="462"/>
      <c r="QPN757" s="462"/>
      <c r="QPO757" s="462"/>
      <c r="QPP757" s="462"/>
      <c r="QPQ757" s="462"/>
      <c r="QPR757" s="462"/>
      <c r="QPS757" s="462"/>
      <c r="QPT757" s="462"/>
      <c r="QPU757" s="462"/>
      <c r="QPV757" s="462"/>
      <c r="QPW757" s="462"/>
      <c r="QPX757" s="462"/>
      <c r="QPY757" s="462"/>
      <c r="QPZ757" s="462"/>
      <c r="QQA757" s="462"/>
      <c r="QQB757" s="462"/>
      <c r="QQC757" s="462"/>
      <c r="QQD757" s="462"/>
      <c r="QQE757" s="462"/>
      <c r="QQF757" s="462"/>
      <c r="QQG757" s="462"/>
      <c r="QQH757" s="462"/>
      <c r="QQI757" s="462"/>
      <c r="QQJ757" s="462"/>
      <c r="QQK757" s="462"/>
      <c r="QQL757" s="462"/>
      <c r="QQM757" s="462"/>
      <c r="QQN757" s="462"/>
      <c r="QQO757" s="462"/>
      <c r="QQP757" s="462"/>
      <c r="QQQ757" s="462"/>
      <c r="QQR757" s="462"/>
      <c r="QQS757" s="462"/>
      <c r="QQT757" s="462"/>
      <c r="QQU757" s="462"/>
      <c r="QQV757" s="462"/>
      <c r="QQW757" s="462"/>
      <c r="QQX757" s="462"/>
      <c r="QQY757" s="462"/>
      <c r="QQZ757" s="462"/>
      <c r="QRA757" s="462"/>
      <c r="QRB757" s="462"/>
      <c r="QRC757" s="462"/>
      <c r="QRD757" s="462"/>
      <c r="QRE757" s="462"/>
      <c r="QRF757" s="462"/>
      <c r="QRG757" s="462"/>
      <c r="QRH757" s="462"/>
      <c r="QRI757" s="462"/>
      <c r="QRJ757" s="462"/>
      <c r="QRK757" s="462"/>
      <c r="QRL757" s="462"/>
      <c r="QRM757" s="462"/>
      <c r="QRN757" s="462"/>
      <c r="QRO757" s="462"/>
      <c r="QRP757" s="462"/>
      <c r="QRQ757" s="462"/>
      <c r="QRR757" s="462"/>
      <c r="QRS757" s="462"/>
      <c r="QRT757" s="462"/>
      <c r="QRU757" s="462"/>
      <c r="QRV757" s="462"/>
      <c r="QRW757" s="462"/>
      <c r="QRX757" s="462"/>
      <c r="QRY757" s="462"/>
      <c r="QRZ757" s="462"/>
      <c r="QSA757" s="462"/>
      <c r="QSB757" s="462"/>
      <c r="QSC757" s="462"/>
      <c r="QSD757" s="462"/>
      <c r="QSE757" s="462"/>
      <c r="QSF757" s="462"/>
      <c r="QSG757" s="462"/>
      <c r="QSH757" s="462"/>
      <c r="QSI757" s="462"/>
      <c r="QSJ757" s="462"/>
      <c r="QSK757" s="462"/>
      <c r="QSL757" s="462"/>
      <c r="QSM757" s="462"/>
      <c r="QSN757" s="462"/>
      <c r="QSO757" s="462"/>
      <c r="QSP757" s="462"/>
      <c r="QSQ757" s="462"/>
      <c r="QSR757" s="462"/>
      <c r="QSS757" s="462"/>
      <c r="QST757" s="462"/>
      <c r="QSU757" s="462"/>
      <c r="QSV757" s="462"/>
      <c r="QSW757" s="462"/>
      <c r="QSX757" s="462"/>
      <c r="QSY757" s="462"/>
      <c r="QSZ757" s="462"/>
      <c r="QTA757" s="462"/>
      <c r="QTB757" s="462"/>
      <c r="QTC757" s="462"/>
      <c r="QTD757" s="462"/>
      <c r="QTE757" s="462"/>
      <c r="QTF757" s="462"/>
      <c r="QTG757" s="462"/>
      <c r="QTH757" s="462"/>
      <c r="QTI757" s="462"/>
      <c r="QTJ757" s="462"/>
      <c r="QTK757" s="462"/>
      <c r="QTL757" s="462"/>
      <c r="QTM757" s="462"/>
      <c r="QTN757" s="462"/>
      <c r="QTO757" s="462"/>
      <c r="QTP757" s="462"/>
      <c r="QTQ757" s="462"/>
      <c r="QTR757" s="462"/>
      <c r="QTS757" s="462"/>
      <c r="QTT757" s="462"/>
      <c r="QTU757" s="462"/>
      <c r="QTV757" s="462"/>
      <c r="QTW757" s="462"/>
      <c r="QTX757" s="462"/>
      <c r="QTY757" s="462"/>
      <c r="QTZ757" s="462"/>
      <c r="QUA757" s="462"/>
      <c r="QUB757" s="462"/>
      <c r="QUC757" s="462"/>
      <c r="QUD757" s="462"/>
      <c r="QUE757" s="462"/>
      <c r="QUF757" s="462"/>
      <c r="QUG757" s="462"/>
      <c r="QUH757" s="462"/>
      <c r="QUI757" s="462"/>
      <c r="QUJ757" s="462"/>
      <c r="QUK757" s="462"/>
      <c r="QUL757" s="462"/>
      <c r="QUM757" s="462"/>
      <c r="QUN757" s="462"/>
      <c r="QUO757" s="462"/>
      <c r="QUP757" s="462"/>
      <c r="QUQ757" s="462"/>
      <c r="QUR757" s="462"/>
      <c r="QUS757" s="462"/>
      <c r="QUT757" s="462"/>
      <c r="QUU757" s="462"/>
      <c r="QUV757" s="462"/>
      <c r="QUW757" s="462"/>
      <c r="QUX757" s="462"/>
      <c r="QUY757" s="462"/>
      <c r="QUZ757" s="462"/>
      <c r="QVA757" s="462"/>
      <c r="QVB757" s="462"/>
      <c r="QVC757" s="462"/>
      <c r="QVD757" s="462"/>
      <c r="QVE757" s="462"/>
      <c r="QVF757" s="462"/>
      <c r="QVG757" s="462"/>
      <c r="QVH757" s="462"/>
      <c r="QVI757" s="462"/>
      <c r="QVJ757" s="462"/>
      <c r="QVK757" s="462"/>
      <c r="QVL757" s="462"/>
      <c r="QVM757" s="462"/>
      <c r="QVN757" s="462"/>
      <c r="QVO757" s="462"/>
      <c r="QVP757" s="462"/>
      <c r="QVQ757" s="462"/>
      <c r="QVR757" s="462"/>
      <c r="QVS757" s="462"/>
      <c r="QVT757" s="462"/>
      <c r="QVU757" s="462"/>
      <c r="QVV757" s="462"/>
      <c r="QVW757" s="462"/>
      <c r="QVX757" s="462"/>
      <c r="QVY757" s="462"/>
      <c r="QVZ757" s="462"/>
      <c r="QWA757" s="462"/>
      <c r="QWB757" s="462"/>
      <c r="QWC757" s="462"/>
      <c r="QWD757" s="462"/>
      <c r="QWE757" s="462"/>
      <c r="QWF757" s="462"/>
      <c r="QWG757" s="462"/>
      <c r="QWH757" s="462"/>
      <c r="QWI757" s="462"/>
      <c r="QWJ757" s="462"/>
      <c r="QWK757" s="462"/>
      <c r="QWL757" s="462"/>
      <c r="QWM757" s="462"/>
      <c r="QWN757" s="462"/>
      <c r="QWO757" s="462"/>
      <c r="QWP757" s="462"/>
      <c r="QWQ757" s="462"/>
      <c r="QWR757" s="462"/>
      <c r="QWS757" s="462"/>
      <c r="QWT757" s="462"/>
      <c r="QWU757" s="462"/>
      <c r="QWV757" s="462"/>
      <c r="QWW757" s="462"/>
      <c r="QWX757" s="462"/>
      <c r="QWY757" s="462"/>
      <c r="QWZ757" s="462"/>
      <c r="QXA757" s="462"/>
      <c r="QXB757" s="462"/>
      <c r="QXC757" s="462"/>
      <c r="QXD757" s="462"/>
      <c r="QXE757" s="462"/>
      <c r="QXF757" s="462"/>
      <c r="QXG757" s="462"/>
      <c r="QXH757" s="462"/>
      <c r="QXI757" s="462"/>
      <c r="QXJ757" s="462"/>
      <c r="QXK757" s="462"/>
      <c r="QXL757" s="462"/>
      <c r="QXM757" s="462"/>
      <c r="QXN757" s="462"/>
      <c r="QXO757" s="462"/>
      <c r="QXP757" s="462"/>
      <c r="QXQ757" s="462"/>
      <c r="QXR757" s="462"/>
      <c r="QXS757" s="462"/>
      <c r="QXT757" s="462"/>
      <c r="QXU757" s="462"/>
      <c r="QXV757" s="462"/>
      <c r="QXW757" s="462"/>
      <c r="QXX757" s="462"/>
      <c r="QXY757" s="462"/>
      <c r="QXZ757" s="462"/>
      <c r="QYA757" s="462"/>
      <c r="QYB757" s="462"/>
      <c r="QYC757" s="462"/>
      <c r="QYD757" s="462"/>
      <c r="QYE757" s="462"/>
      <c r="QYF757" s="462"/>
      <c r="QYG757" s="462"/>
      <c r="QYH757" s="462"/>
      <c r="QYI757" s="462"/>
      <c r="QYJ757" s="462"/>
      <c r="QYK757" s="462"/>
      <c r="QYL757" s="462"/>
      <c r="QYM757" s="462"/>
      <c r="QYN757" s="462"/>
      <c r="QYO757" s="462"/>
      <c r="QYP757" s="462"/>
      <c r="QYQ757" s="462"/>
      <c r="QYR757" s="462"/>
      <c r="QYS757" s="462"/>
      <c r="QYT757" s="462"/>
      <c r="QYU757" s="462"/>
      <c r="QYV757" s="462"/>
      <c r="QYW757" s="462"/>
      <c r="QYX757" s="462"/>
      <c r="QYY757" s="462"/>
      <c r="QYZ757" s="462"/>
      <c r="QZA757" s="462"/>
      <c r="QZB757" s="462"/>
      <c r="QZC757" s="462"/>
      <c r="QZD757" s="462"/>
      <c r="QZE757" s="462"/>
      <c r="QZF757" s="462"/>
      <c r="QZG757" s="462"/>
      <c r="QZH757" s="462"/>
      <c r="QZI757" s="462"/>
      <c r="QZJ757" s="462"/>
      <c r="QZK757" s="462"/>
      <c r="QZL757" s="462"/>
      <c r="QZM757" s="462"/>
      <c r="QZN757" s="462"/>
      <c r="QZO757" s="462"/>
      <c r="QZP757" s="462"/>
      <c r="QZQ757" s="462"/>
      <c r="QZR757" s="462"/>
      <c r="QZS757" s="462"/>
      <c r="QZT757" s="462"/>
      <c r="QZU757" s="462"/>
      <c r="QZV757" s="462"/>
      <c r="QZW757" s="462"/>
      <c r="QZX757" s="462"/>
      <c r="QZY757" s="462"/>
      <c r="QZZ757" s="462"/>
      <c r="RAA757" s="462"/>
      <c r="RAB757" s="462"/>
      <c r="RAC757" s="462"/>
      <c r="RAD757" s="462"/>
      <c r="RAE757" s="462"/>
      <c r="RAF757" s="462"/>
      <c r="RAG757" s="462"/>
      <c r="RAH757" s="462"/>
      <c r="RAI757" s="462"/>
      <c r="RAJ757" s="462"/>
      <c r="RAK757" s="462"/>
      <c r="RAL757" s="462"/>
      <c r="RAM757" s="462"/>
      <c r="RAN757" s="462"/>
      <c r="RAO757" s="462"/>
      <c r="RAP757" s="462"/>
      <c r="RAQ757" s="462"/>
      <c r="RAR757" s="462"/>
      <c r="RAS757" s="462"/>
      <c r="RAT757" s="462"/>
      <c r="RAU757" s="462"/>
      <c r="RAV757" s="462"/>
      <c r="RAW757" s="462"/>
      <c r="RAX757" s="462"/>
      <c r="RAY757" s="462"/>
      <c r="RAZ757" s="462"/>
      <c r="RBA757" s="462"/>
      <c r="RBB757" s="462"/>
      <c r="RBC757" s="462"/>
      <c r="RBD757" s="462"/>
      <c r="RBE757" s="462"/>
      <c r="RBF757" s="462"/>
      <c r="RBG757" s="462"/>
      <c r="RBH757" s="462"/>
      <c r="RBI757" s="462"/>
      <c r="RBJ757" s="462"/>
      <c r="RBK757" s="462"/>
      <c r="RBL757" s="462"/>
      <c r="RBM757" s="462"/>
      <c r="RBN757" s="462"/>
      <c r="RBO757" s="462"/>
      <c r="RBP757" s="462"/>
      <c r="RBQ757" s="462"/>
      <c r="RBR757" s="462"/>
      <c r="RBS757" s="462"/>
      <c r="RBT757" s="462"/>
      <c r="RBU757" s="462"/>
      <c r="RBV757" s="462"/>
      <c r="RBW757" s="462"/>
      <c r="RBX757" s="462"/>
      <c r="RBY757" s="462"/>
      <c r="RBZ757" s="462"/>
      <c r="RCA757" s="462"/>
      <c r="RCB757" s="462"/>
      <c r="RCC757" s="462"/>
      <c r="RCD757" s="462"/>
      <c r="RCE757" s="462"/>
      <c r="RCF757" s="462"/>
      <c r="RCG757" s="462"/>
      <c r="RCH757" s="462"/>
      <c r="RCI757" s="462"/>
      <c r="RCJ757" s="462"/>
      <c r="RCK757" s="462"/>
      <c r="RCL757" s="462"/>
      <c r="RCM757" s="462"/>
      <c r="RCN757" s="462"/>
      <c r="RCO757" s="462"/>
      <c r="RCP757" s="462"/>
      <c r="RCQ757" s="462"/>
      <c r="RCR757" s="462"/>
      <c r="RCS757" s="462"/>
      <c r="RCT757" s="462"/>
      <c r="RCU757" s="462"/>
      <c r="RCV757" s="462"/>
      <c r="RCW757" s="462"/>
      <c r="RCX757" s="462"/>
      <c r="RCY757" s="462"/>
      <c r="RCZ757" s="462"/>
      <c r="RDA757" s="462"/>
      <c r="RDB757" s="462"/>
      <c r="RDC757" s="462"/>
      <c r="RDD757" s="462"/>
      <c r="RDE757" s="462"/>
      <c r="RDF757" s="462"/>
      <c r="RDG757" s="462"/>
      <c r="RDH757" s="462"/>
      <c r="RDI757" s="462"/>
      <c r="RDJ757" s="462"/>
      <c r="RDK757" s="462"/>
      <c r="RDL757" s="462"/>
      <c r="RDM757" s="462"/>
      <c r="RDN757" s="462"/>
      <c r="RDO757" s="462"/>
      <c r="RDP757" s="462"/>
      <c r="RDQ757" s="462"/>
      <c r="RDR757" s="462"/>
      <c r="RDS757" s="462"/>
      <c r="RDT757" s="462"/>
      <c r="RDU757" s="462"/>
      <c r="RDV757" s="462"/>
      <c r="RDW757" s="462"/>
      <c r="RDX757" s="462"/>
      <c r="RDY757" s="462"/>
      <c r="RDZ757" s="462"/>
      <c r="REA757" s="462"/>
      <c r="REB757" s="462"/>
      <c r="REC757" s="462"/>
      <c r="RED757" s="462"/>
      <c r="REE757" s="462"/>
      <c r="REF757" s="462"/>
      <c r="REG757" s="462"/>
      <c r="REH757" s="462"/>
      <c r="REI757" s="462"/>
      <c r="REJ757" s="462"/>
      <c r="REK757" s="462"/>
      <c r="REL757" s="462"/>
      <c r="REM757" s="462"/>
      <c r="REN757" s="462"/>
      <c r="REO757" s="462"/>
      <c r="REP757" s="462"/>
      <c r="REQ757" s="462"/>
      <c r="RER757" s="462"/>
      <c r="RES757" s="462"/>
      <c r="RET757" s="462"/>
      <c r="REU757" s="462"/>
      <c r="REV757" s="462"/>
      <c r="REW757" s="462"/>
      <c r="REX757" s="462"/>
      <c r="REY757" s="462"/>
      <c r="REZ757" s="462"/>
      <c r="RFA757" s="462"/>
      <c r="RFB757" s="462"/>
      <c r="RFC757" s="462"/>
      <c r="RFD757" s="462"/>
      <c r="RFE757" s="462"/>
      <c r="RFF757" s="462"/>
      <c r="RFG757" s="462"/>
      <c r="RFH757" s="462"/>
      <c r="RFI757" s="462"/>
      <c r="RFJ757" s="462"/>
      <c r="RFK757" s="462"/>
      <c r="RFL757" s="462"/>
      <c r="RFM757" s="462"/>
      <c r="RFN757" s="462"/>
      <c r="RFO757" s="462"/>
      <c r="RFP757" s="462"/>
      <c r="RFQ757" s="462"/>
      <c r="RFR757" s="462"/>
      <c r="RFS757" s="462"/>
      <c r="RFT757" s="462"/>
      <c r="RFU757" s="462"/>
      <c r="RFV757" s="462"/>
      <c r="RFW757" s="462"/>
      <c r="RFX757" s="462"/>
      <c r="RFY757" s="462"/>
      <c r="RFZ757" s="462"/>
      <c r="RGA757" s="462"/>
      <c r="RGB757" s="462"/>
      <c r="RGC757" s="462"/>
      <c r="RGD757" s="462"/>
      <c r="RGE757" s="462"/>
      <c r="RGF757" s="462"/>
      <c r="RGG757" s="462"/>
      <c r="RGH757" s="462"/>
      <c r="RGI757" s="462"/>
      <c r="RGJ757" s="462"/>
      <c r="RGK757" s="462"/>
      <c r="RGL757" s="462"/>
      <c r="RGM757" s="462"/>
      <c r="RGN757" s="462"/>
      <c r="RGO757" s="462"/>
      <c r="RGP757" s="462"/>
      <c r="RGQ757" s="462"/>
      <c r="RGR757" s="462"/>
      <c r="RGS757" s="462"/>
      <c r="RGT757" s="462"/>
      <c r="RGU757" s="462"/>
      <c r="RGV757" s="462"/>
      <c r="RGW757" s="462"/>
      <c r="RGX757" s="462"/>
      <c r="RGY757" s="462"/>
      <c r="RGZ757" s="462"/>
      <c r="RHA757" s="462"/>
      <c r="RHB757" s="462"/>
      <c r="RHC757" s="462"/>
      <c r="RHD757" s="462"/>
      <c r="RHE757" s="462"/>
      <c r="RHF757" s="462"/>
      <c r="RHG757" s="462"/>
      <c r="RHH757" s="462"/>
      <c r="RHI757" s="462"/>
      <c r="RHJ757" s="462"/>
      <c r="RHK757" s="462"/>
      <c r="RHL757" s="462"/>
      <c r="RHM757" s="462"/>
      <c r="RHN757" s="462"/>
      <c r="RHO757" s="462"/>
      <c r="RHP757" s="462"/>
      <c r="RHQ757" s="462"/>
      <c r="RHR757" s="462"/>
      <c r="RHS757" s="462"/>
      <c r="RHT757" s="462"/>
      <c r="RHU757" s="462"/>
      <c r="RHV757" s="462"/>
      <c r="RHW757" s="462"/>
      <c r="RHX757" s="462"/>
      <c r="RHY757" s="462"/>
      <c r="RHZ757" s="462"/>
      <c r="RIA757" s="462"/>
      <c r="RIB757" s="462"/>
      <c r="RIC757" s="462"/>
      <c r="RID757" s="462"/>
      <c r="RIE757" s="462"/>
      <c r="RIF757" s="462"/>
      <c r="RIG757" s="462"/>
      <c r="RIH757" s="462"/>
      <c r="RII757" s="462"/>
      <c r="RIJ757" s="462"/>
      <c r="RIK757" s="462"/>
      <c r="RIL757" s="462"/>
      <c r="RIM757" s="462"/>
      <c r="RIN757" s="462"/>
      <c r="RIO757" s="462"/>
      <c r="RIP757" s="462"/>
      <c r="RIQ757" s="462"/>
      <c r="RIR757" s="462"/>
      <c r="RIS757" s="462"/>
      <c r="RIT757" s="462"/>
      <c r="RIU757" s="462"/>
      <c r="RIV757" s="462"/>
      <c r="RIW757" s="462"/>
      <c r="RIX757" s="462"/>
      <c r="RIY757" s="462"/>
      <c r="RIZ757" s="462"/>
      <c r="RJA757" s="462"/>
      <c r="RJB757" s="462"/>
      <c r="RJC757" s="462"/>
      <c r="RJD757" s="462"/>
      <c r="RJE757" s="462"/>
      <c r="RJF757" s="462"/>
      <c r="RJG757" s="462"/>
      <c r="RJH757" s="462"/>
      <c r="RJI757" s="462"/>
      <c r="RJJ757" s="462"/>
      <c r="RJK757" s="462"/>
      <c r="RJL757" s="462"/>
      <c r="RJM757" s="462"/>
      <c r="RJN757" s="462"/>
      <c r="RJO757" s="462"/>
      <c r="RJP757" s="462"/>
      <c r="RJQ757" s="462"/>
      <c r="RJR757" s="462"/>
      <c r="RJS757" s="462"/>
      <c r="RJT757" s="462"/>
      <c r="RJU757" s="462"/>
      <c r="RJV757" s="462"/>
      <c r="RJW757" s="462"/>
      <c r="RJX757" s="462"/>
      <c r="RJY757" s="462"/>
      <c r="RJZ757" s="462"/>
      <c r="RKA757" s="462"/>
      <c r="RKB757" s="462"/>
      <c r="RKC757" s="462"/>
      <c r="RKD757" s="462"/>
      <c r="RKE757" s="462"/>
      <c r="RKF757" s="462"/>
      <c r="RKG757" s="462"/>
      <c r="RKH757" s="462"/>
      <c r="RKI757" s="462"/>
      <c r="RKJ757" s="462"/>
      <c r="RKK757" s="462"/>
      <c r="RKL757" s="462"/>
      <c r="RKM757" s="462"/>
      <c r="RKN757" s="462"/>
      <c r="RKO757" s="462"/>
      <c r="RKP757" s="462"/>
      <c r="RKQ757" s="462"/>
      <c r="RKR757" s="462"/>
      <c r="RKS757" s="462"/>
      <c r="RKT757" s="462"/>
      <c r="RKU757" s="462"/>
      <c r="RKV757" s="462"/>
      <c r="RKW757" s="462"/>
      <c r="RKX757" s="462"/>
      <c r="RKY757" s="462"/>
      <c r="RKZ757" s="462"/>
      <c r="RLA757" s="462"/>
      <c r="RLB757" s="462"/>
      <c r="RLC757" s="462"/>
      <c r="RLD757" s="462"/>
      <c r="RLE757" s="462"/>
      <c r="RLF757" s="462"/>
      <c r="RLG757" s="462"/>
      <c r="RLH757" s="462"/>
      <c r="RLI757" s="462"/>
      <c r="RLJ757" s="462"/>
      <c r="RLK757" s="462"/>
      <c r="RLL757" s="462"/>
      <c r="RLM757" s="462"/>
      <c r="RLN757" s="462"/>
      <c r="RLO757" s="462"/>
      <c r="RLP757" s="462"/>
      <c r="RLQ757" s="462"/>
      <c r="RLR757" s="462"/>
      <c r="RLS757" s="462"/>
      <c r="RLT757" s="462"/>
      <c r="RLU757" s="462"/>
      <c r="RLV757" s="462"/>
      <c r="RLW757" s="462"/>
      <c r="RLX757" s="462"/>
      <c r="RLY757" s="462"/>
      <c r="RLZ757" s="462"/>
      <c r="RMA757" s="462"/>
      <c r="RMB757" s="462"/>
      <c r="RMC757" s="462"/>
      <c r="RMD757" s="462"/>
      <c r="RME757" s="462"/>
      <c r="RMF757" s="462"/>
      <c r="RMG757" s="462"/>
      <c r="RMH757" s="462"/>
      <c r="RMI757" s="462"/>
      <c r="RMJ757" s="462"/>
      <c r="RMK757" s="462"/>
      <c r="RML757" s="462"/>
      <c r="RMM757" s="462"/>
      <c r="RMN757" s="462"/>
      <c r="RMO757" s="462"/>
      <c r="RMP757" s="462"/>
      <c r="RMQ757" s="462"/>
      <c r="RMR757" s="462"/>
      <c r="RMS757" s="462"/>
      <c r="RMT757" s="462"/>
      <c r="RMU757" s="462"/>
      <c r="RMV757" s="462"/>
      <c r="RMW757" s="462"/>
      <c r="RMX757" s="462"/>
      <c r="RMY757" s="462"/>
      <c r="RMZ757" s="462"/>
      <c r="RNA757" s="462"/>
      <c r="RNB757" s="462"/>
      <c r="RNC757" s="462"/>
      <c r="RND757" s="462"/>
      <c r="RNE757" s="462"/>
      <c r="RNF757" s="462"/>
      <c r="RNG757" s="462"/>
      <c r="RNH757" s="462"/>
      <c r="RNI757" s="462"/>
      <c r="RNJ757" s="462"/>
      <c r="RNK757" s="462"/>
      <c r="RNL757" s="462"/>
      <c r="RNM757" s="462"/>
      <c r="RNN757" s="462"/>
      <c r="RNO757" s="462"/>
      <c r="RNP757" s="462"/>
      <c r="RNQ757" s="462"/>
      <c r="RNR757" s="462"/>
      <c r="RNS757" s="462"/>
      <c r="RNT757" s="462"/>
      <c r="RNU757" s="462"/>
      <c r="RNV757" s="462"/>
      <c r="RNW757" s="462"/>
      <c r="RNX757" s="462"/>
      <c r="RNY757" s="462"/>
      <c r="RNZ757" s="462"/>
      <c r="ROA757" s="462"/>
      <c r="ROB757" s="462"/>
      <c r="ROC757" s="462"/>
      <c r="ROD757" s="462"/>
      <c r="ROE757" s="462"/>
      <c r="ROF757" s="462"/>
      <c r="ROG757" s="462"/>
      <c r="ROH757" s="462"/>
      <c r="ROI757" s="462"/>
      <c r="ROJ757" s="462"/>
      <c r="ROK757" s="462"/>
      <c r="ROL757" s="462"/>
      <c r="ROM757" s="462"/>
      <c r="RON757" s="462"/>
      <c r="ROO757" s="462"/>
      <c r="ROP757" s="462"/>
      <c r="ROQ757" s="462"/>
      <c r="ROR757" s="462"/>
      <c r="ROS757" s="462"/>
      <c r="ROT757" s="462"/>
      <c r="ROU757" s="462"/>
      <c r="ROV757" s="462"/>
      <c r="ROW757" s="462"/>
      <c r="ROX757" s="462"/>
      <c r="ROY757" s="462"/>
      <c r="ROZ757" s="462"/>
      <c r="RPA757" s="462"/>
      <c r="RPB757" s="462"/>
      <c r="RPC757" s="462"/>
      <c r="RPD757" s="462"/>
      <c r="RPE757" s="462"/>
      <c r="RPF757" s="462"/>
      <c r="RPG757" s="462"/>
      <c r="RPH757" s="462"/>
      <c r="RPI757" s="462"/>
      <c r="RPJ757" s="462"/>
      <c r="RPK757" s="462"/>
      <c r="RPL757" s="462"/>
      <c r="RPM757" s="462"/>
      <c r="RPN757" s="462"/>
      <c r="RPO757" s="462"/>
      <c r="RPP757" s="462"/>
      <c r="RPQ757" s="462"/>
      <c r="RPR757" s="462"/>
      <c r="RPS757" s="462"/>
      <c r="RPT757" s="462"/>
      <c r="RPU757" s="462"/>
      <c r="RPV757" s="462"/>
      <c r="RPW757" s="462"/>
      <c r="RPX757" s="462"/>
      <c r="RPY757" s="462"/>
      <c r="RPZ757" s="462"/>
      <c r="RQA757" s="462"/>
      <c r="RQB757" s="462"/>
      <c r="RQC757" s="462"/>
      <c r="RQD757" s="462"/>
      <c r="RQE757" s="462"/>
      <c r="RQF757" s="462"/>
      <c r="RQG757" s="462"/>
      <c r="RQH757" s="462"/>
      <c r="RQI757" s="462"/>
      <c r="RQJ757" s="462"/>
      <c r="RQK757" s="462"/>
      <c r="RQL757" s="462"/>
      <c r="RQM757" s="462"/>
      <c r="RQN757" s="462"/>
      <c r="RQO757" s="462"/>
      <c r="RQP757" s="462"/>
      <c r="RQQ757" s="462"/>
      <c r="RQR757" s="462"/>
      <c r="RQS757" s="462"/>
      <c r="RQT757" s="462"/>
      <c r="RQU757" s="462"/>
      <c r="RQV757" s="462"/>
      <c r="RQW757" s="462"/>
      <c r="RQX757" s="462"/>
      <c r="RQY757" s="462"/>
      <c r="RQZ757" s="462"/>
      <c r="RRA757" s="462"/>
      <c r="RRB757" s="462"/>
      <c r="RRC757" s="462"/>
      <c r="RRD757" s="462"/>
      <c r="RRE757" s="462"/>
      <c r="RRF757" s="462"/>
      <c r="RRG757" s="462"/>
      <c r="RRH757" s="462"/>
      <c r="RRI757" s="462"/>
      <c r="RRJ757" s="462"/>
      <c r="RRK757" s="462"/>
      <c r="RRL757" s="462"/>
      <c r="RRM757" s="462"/>
      <c r="RRN757" s="462"/>
      <c r="RRO757" s="462"/>
      <c r="RRP757" s="462"/>
      <c r="RRQ757" s="462"/>
      <c r="RRR757" s="462"/>
      <c r="RRS757" s="462"/>
      <c r="RRT757" s="462"/>
      <c r="RRU757" s="462"/>
      <c r="RRV757" s="462"/>
      <c r="RRW757" s="462"/>
      <c r="RRX757" s="462"/>
      <c r="RRY757" s="462"/>
      <c r="RRZ757" s="462"/>
      <c r="RSA757" s="462"/>
      <c r="RSB757" s="462"/>
      <c r="RSC757" s="462"/>
      <c r="RSD757" s="462"/>
      <c r="RSE757" s="462"/>
      <c r="RSF757" s="462"/>
      <c r="RSG757" s="462"/>
      <c r="RSH757" s="462"/>
      <c r="RSI757" s="462"/>
      <c r="RSJ757" s="462"/>
      <c r="RSK757" s="462"/>
      <c r="RSL757" s="462"/>
      <c r="RSM757" s="462"/>
      <c r="RSN757" s="462"/>
      <c r="RSO757" s="462"/>
      <c r="RSP757" s="462"/>
      <c r="RSQ757" s="462"/>
      <c r="RSR757" s="462"/>
      <c r="RSS757" s="462"/>
      <c r="RST757" s="462"/>
      <c r="RSU757" s="462"/>
      <c r="RSV757" s="462"/>
      <c r="RSW757" s="462"/>
      <c r="RSX757" s="462"/>
      <c r="RSY757" s="462"/>
      <c r="RSZ757" s="462"/>
      <c r="RTA757" s="462"/>
      <c r="RTB757" s="462"/>
      <c r="RTC757" s="462"/>
      <c r="RTD757" s="462"/>
      <c r="RTE757" s="462"/>
      <c r="RTF757" s="462"/>
      <c r="RTG757" s="462"/>
      <c r="RTH757" s="462"/>
      <c r="RTI757" s="462"/>
      <c r="RTJ757" s="462"/>
      <c r="RTK757" s="462"/>
      <c r="RTL757" s="462"/>
      <c r="RTM757" s="462"/>
      <c r="RTN757" s="462"/>
      <c r="RTO757" s="462"/>
      <c r="RTP757" s="462"/>
      <c r="RTQ757" s="462"/>
      <c r="RTR757" s="462"/>
      <c r="RTS757" s="462"/>
      <c r="RTT757" s="462"/>
      <c r="RTU757" s="462"/>
      <c r="RTV757" s="462"/>
      <c r="RTW757" s="462"/>
      <c r="RTX757" s="462"/>
      <c r="RTY757" s="462"/>
      <c r="RTZ757" s="462"/>
      <c r="RUA757" s="462"/>
      <c r="RUB757" s="462"/>
      <c r="RUC757" s="462"/>
      <c r="RUD757" s="462"/>
      <c r="RUE757" s="462"/>
      <c r="RUF757" s="462"/>
      <c r="RUG757" s="462"/>
      <c r="RUH757" s="462"/>
      <c r="RUI757" s="462"/>
      <c r="RUJ757" s="462"/>
      <c r="RUK757" s="462"/>
      <c r="RUL757" s="462"/>
      <c r="RUM757" s="462"/>
      <c r="RUN757" s="462"/>
      <c r="RUO757" s="462"/>
      <c r="RUP757" s="462"/>
      <c r="RUQ757" s="462"/>
      <c r="RUR757" s="462"/>
      <c r="RUS757" s="462"/>
      <c r="RUT757" s="462"/>
      <c r="RUU757" s="462"/>
      <c r="RUV757" s="462"/>
      <c r="RUW757" s="462"/>
      <c r="RUX757" s="462"/>
      <c r="RUY757" s="462"/>
      <c r="RUZ757" s="462"/>
      <c r="RVA757" s="462"/>
      <c r="RVB757" s="462"/>
      <c r="RVC757" s="462"/>
      <c r="RVD757" s="462"/>
      <c r="RVE757" s="462"/>
      <c r="RVF757" s="462"/>
      <c r="RVG757" s="462"/>
      <c r="RVH757" s="462"/>
      <c r="RVI757" s="462"/>
      <c r="RVJ757" s="462"/>
      <c r="RVK757" s="462"/>
      <c r="RVL757" s="462"/>
      <c r="RVM757" s="462"/>
      <c r="RVN757" s="462"/>
      <c r="RVO757" s="462"/>
      <c r="RVP757" s="462"/>
      <c r="RVQ757" s="462"/>
      <c r="RVR757" s="462"/>
      <c r="RVS757" s="462"/>
      <c r="RVT757" s="462"/>
      <c r="RVU757" s="462"/>
      <c r="RVV757" s="462"/>
      <c r="RVW757" s="462"/>
      <c r="RVX757" s="462"/>
      <c r="RVY757" s="462"/>
      <c r="RVZ757" s="462"/>
      <c r="RWA757" s="462"/>
      <c r="RWB757" s="462"/>
      <c r="RWC757" s="462"/>
      <c r="RWD757" s="462"/>
      <c r="RWE757" s="462"/>
      <c r="RWF757" s="462"/>
      <c r="RWG757" s="462"/>
      <c r="RWH757" s="462"/>
      <c r="RWI757" s="462"/>
      <c r="RWJ757" s="462"/>
      <c r="RWK757" s="462"/>
      <c r="RWL757" s="462"/>
      <c r="RWM757" s="462"/>
      <c r="RWN757" s="462"/>
      <c r="RWO757" s="462"/>
      <c r="RWP757" s="462"/>
      <c r="RWQ757" s="462"/>
      <c r="RWR757" s="462"/>
      <c r="RWS757" s="462"/>
      <c r="RWT757" s="462"/>
      <c r="RWU757" s="462"/>
      <c r="RWV757" s="462"/>
      <c r="RWW757" s="462"/>
      <c r="RWX757" s="462"/>
      <c r="RWY757" s="462"/>
      <c r="RWZ757" s="462"/>
      <c r="RXA757" s="462"/>
      <c r="RXB757" s="462"/>
      <c r="RXC757" s="462"/>
      <c r="RXD757" s="462"/>
      <c r="RXE757" s="462"/>
      <c r="RXF757" s="462"/>
      <c r="RXG757" s="462"/>
      <c r="RXH757" s="462"/>
      <c r="RXI757" s="462"/>
      <c r="RXJ757" s="462"/>
      <c r="RXK757" s="462"/>
      <c r="RXL757" s="462"/>
      <c r="RXM757" s="462"/>
      <c r="RXN757" s="462"/>
      <c r="RXO757" s="462"/>
      <c r="RXP757" s="462"/>
      <c r="RXQ757" s="462"/>
      <c r="RXR757" s="462"/>
      <c r="RXS757" s="462"/>
      <c r="RXT757" s="462"/>
      <c r="RXU757" s="462"/>
      <c r="RXV757" s="462"/>
      <c r="RXW757" s="462"/>
      <c r="RXX757" s="462"/>
      <c r="RXY757" s="462"/>
      <c r="RXZ757" s="462"/>
      <c r="RYA757" s="462"/>
      <c r="RYB757" s="462"/>
      <c r="RYC757" s="462"/>
      <c r="RYD757" s="462"/>
      <c r="RYE757" s="462"/>
      <c r="RYF757" s="462"/>
      <c r="RYG757" s="462"/>
      <c r="RYH757" s="462"/>
      <c r="RYI757" s="462"/>
      <c r="RYJ757" s="462"/>
      <c r="RYK757" s="462"/>
      <c r="RYL757" s="462"/>
      <c r="RYM757" s="462"/>
      <c r="RYN757" s="462"/>
      <c r="RYO757" s="462"/>
      <c r="RYP757" s="462"/>
      <c r="RYQ757" s="462"/>
      <c r="RYR757" s="462"/>
      <c r="RYS757" s="462"/>
      <c r="RYT757" s="462"/>
      <c r="RYU757" s="462"/>
      <c r="RYV757" s="462"/>
      <c r="RYW757" s="462"/>
      <c r="RYX757" s="462"/>
      <c r="RYY757" s="462"/>
      <c r="RYZ757" s="462"/>
      <c r="RZA757" s="462"/>
      <c r="RZB757" s="462"/>
      <c r="RZC757" s="462"/>
      <c r="RZD757" s="462"/>
      <c r="RZE757" s="462"/>
      <c r="RZF757" s="462"/>
      <c r="RZG757" s="462"/>
      <c r="RZH757" s="462"/>
      <c r="RZI757" s="462"/>
      <c r="RZJ757" s="462"/>
      <c r="RZK757" s="462"/>
      <c r="RZL757" s="462"/>
      <c r="RZM757" s="462"/>
      <c r="RZN757" s="462"/>
      <c r="RZO757" s="462"/>
      <c r="RZP757" s="462"/>
      <c r="RZQ757" s="462"/>
      <c r="RZR757" s="462"/>
      <c r="RZS757" s="462"/>
      <c r="RZT757" s="462"/>
      <c r="RZU757" s="462"/>
      <c r="RZV757" s="462"/>
      <c r="RZW757" s="462"/>
      <c r="RZX757" s="462"/>
      <c r="RZY757" s="462"/>
      <c r="RZZ757" s="462"/>
      <c r="SAA757" s="462"/>
      <c r="SAB757" s="462"/>
      <c r="SAC757" s="462"/>
      <c r="SAD757" s="462"/>
      <c r="SAE757" s="462"/>
      <c r="SAF757" s="462"/>
      <c r="SAG757" s="462"/>
      <c r="SAH757" s="462"/>
      <c r="SAI757" s="462"/>
      <c r="SAJ757" s="462"/>
      <c r="SAK757" s="462"/>
      <c r="SAL757" s="462"/>
      <c r="SAM757" s="462"/>
      <c r="SAN757" s="462"/>
      <c r="SAO757" s="462"/>
      <c r="SAP757" s="462"/>
      <c r="SAQ757" s="462"/>
      <c r="SAR757" s="462"/>
      <c r="SAS757" s="462"/>
      <c r="SAT757" s="462"/>
      <c r="SAU757" s="462"/>
      <c r="SAV757" s="462"/>
      <c r="SAW757" s="462"/>
      <c r="SAX757" s="462"/>
      <c r="SAY757" s="462"/>
      <c r="SAZ757" s="462"/>
      <c r="SBA757" s="462"/>
      <c r="SBB757" s="462"/>
      <c r="SBC757" s="462"/>
      <c r="SBD757" s="462"/>
      <c r="SBE757" s="462"/>
      <c r="SBF757" s="462"/>
      <c r="SBG757" s="462"/>
      <c r="SBH757" s="462"/>
      <c r="SBI757" s="462"/>
      <c r="SBJ757" s="462"/>
      <c r="SBK757" s="462"/>
      <c r="SBL757" s="462"/>
      <c r="SBM757" s="462"/>
      <c r="SBN757" s="462"/>
      <c r="SBO757" s="462"/>
      <c r="SBP757" s="462"/>
      <c r="SBQ757" s="462"/>
      <c r="SBR757" s="462"/>
      <c r="SBS757" s="462"/>
      <c r="SBT757" s="462"/>
      <c r="SBU757" s="462"/>
      <c r="SBV757" s="462"/>
      <c r="SBW757" s="462"/>
      <c r="SBX757" s="462"/>
      <c r="SBY757" s="462"/>
      <c r="SBZ757" s="462"/>
      <c r="SCA757" s="462"/>
      <c r="SCB757" s="462"/>
      <c r="SCC757" s="462"/>
      <c r="SCD757" s="462"/>
      <c r="SCE757" s="462"/>
      <c r="SCF757" s="462"/>
      <c r="SCG757" s="462"/>
      <c r="SCH757" s="462"/>
      <c r="SCI757" s="462"/>
      <c r="SCJ757" s="462"/>
      <c r="SCK757" s="462"/>
      <c r="SCL757" s="462"/>
      <c r="SCM757" s="462"/>
      <c r="SCN757" s="462"/>
      <c r="SCO757" s="462"/>
      <c r="SCP757" s="462"/>
      <c r="SCQ757" s="462"/>
      <c r="SCR757" s="462"/>
      <c r="SCS757" s="462"/>
      <c r="SCT757" s="462"/>
      <c r="SCU757" s="462"/>
      <c r="SCV757" s="462"/>
      <c r="SCW757" s="462"/>
      <c r="SCX757" s="462"/>
      <c r="SCY757" s="462"/>
      <c r="SCZ757" s="462"/>
      <c r="SDA757" s="462"/>
      <c r="SDB757" s="462"/>
      <c r="SDC757" s="462"/>
      <c r="SDD757" s="462"/>
      <c r="SDE757" s="462"/>
      <c r="SDF757" s="462"/>
      <c r="SDG757" s="462"/>
      <c r="SDH757" s="462"/>
      <c r="SDI757" s="462"/>
      <c r="SDJ757" s="462"/>
      <c r="SDK757" s="462"/>
      <c r="SDL757" s="462"/>
      <c r="SDM757" s="462"/>
      <c r="SDN757" s="462"/>
      <c r="SDO757" s="462"/>
      <c r="SDP757" s="462"/>
      <c r="SDQ757" s="462"/>
      <c r="SDR757" s="462"/>
      <c r="SDS757" s="462"/>
      <c r="SDT757" s="462"/>
      <c r="SDU757" s="462"/>
      <c r="SDV757" s="462"/>
      <c r="SDW757" s="462"/>
      <c r="SDX757" s="462"/>
      <c r="SDY757" s="462"/>
      <c r="SDZ757" s="462"/>
      <c r="SEA757" s="462"/>
      <c r="SEB757" s="462"/>
      <c r="SEC757" s="462"/>
      <c r="SED757" s="462"/>
      <c r="SEE757" s="462"/>
      <c r="SEF757" s="462"/>
      <c r="SEG757" s="462"/>
      <c r="SEH757" s="462"/>
      <c r="SEI757" s="462"/>
      <c r="SEJ757" s="462"/>
      <c r="SEK757" s="462"/>
      <c r="SEL757" s="462"/>
      <c r="SEM757" s="462"/>
      <c r="SEN757" s="462"/>
      <c r="SEO757" s="462"/>
      <c r="SEP757" s="462"/>
      <c r="SEQ757" s="462"/>
      <c r="SER757" s="462"/>
      <c r="SES757" s="462"/>
      <c r="SET757" s="462"/>
      <c r="SEU757" s="462"/>
      <c r="SEV757" s="462"/>
      <c r="SEW757" s="462"/>
      <c r="SEX757" s="462"/>
      <c r="SEY757" s="462"/>
      <c r="SEZ757" s="462"/>
      <c r="SFA757" s="462"/>
      <c r="SFB757" s="462"/>
      <c r="SFC757" s="462"/>
      <c r="SFD757" s="462"/>
      <c r="SFE757" s="462"/>
      <c r="SFF757" s="462"/>
      <c r="SFG757" s="462"/>
      <c r="SFH757" s="462"/>
      <c r="SFI757" s="462"/>
      <c r="SFJ757" s="462"/>
      <c r="SFK757" s="462"/>
      <c r="SFL757" s="462"/>
      <c r="SFM757" s="462"/>
      <c r="SFN757" s="462"/>
      <c r="SFO757" s="462"/>
      <c r="SFP757" s="462"/>
      <c r="SFQ757" s="462"/>
      <c r="SFR757" s="462"/>
      <c r="SFS757" s="462"/>
      <c r="SFT757" s="462"/>
      <c r="SFU757" s="462"/>
      <c r="SFV757" s="462"/>
      <c r="SFW757" s="462"/>
      <c r="SFX757" s="462"/>
      <c r="SFY757" s="462"/>
      <c r="SFZ757" s="462"/>
      <c r="SGA757" s="462"/>
      <c r="SGB757" s="462"/>
      <c r="SGC757" s="462"/>
      <c r="SGD757" s="462"/>
      <c r="SGE757" s="462"/>
      <c r="SGF757" s="462"/>
      <c r="SGG757" s="462"/>
      <c r="SGH757" s="462"/>
      <c r="SGI757" s="462"/>
      <c r="SGJ757" s="462"/>
      <c r="SGK757" s="462"/>
      <c r="SGL757" s="462"/>
      <c r="SGM757" s="462"/>
      <c r="SGN757" s="462"/>
      <c r="SGO757" s="462"/>
      <c r="SGP757" s="462"/>
      <c r="SGQ757" s="462"/>
      <c r="SGR757" s="462"/>
      <c r="SGS757" s="462"/>
      <c r="SGT757" s="462"/>
      <c r="SGU757" s="462"/>
      <c r="SGV757" s="462"/>
      <c r="SGW757" s="462"/>
      <c r="SGX757" s="462"/>
      <c r="SGY757" s="462"/>
      <c r="SGZ757" s="462"/>
      <c r="SHA757" s="462"/>
      <c r="SHB757" s="462"/>
      <c r="SHC757" s="462"/>
      <c r="SHD757" s="462"/>
      <c r="SHE757" s="462"/>
      <c r="SHF757" s="462"/>
      <c r="SHG757" s="462"/>
      <c r="SHH757" s="462"/>
      <c r="SHI757" s="462"/>
      <c r="SHJ757" s="462"/>
      <c r="SHK757" s="462"/>
      <c r="SHL757" s="462"/>
      <c r="SHM757" s="462"/>
      <c r="SHN757" s="462"/>
      <c r="SHO757" s="462"/>
      <c r="SHP757" s="462"/>
      <c r="SHQ757" s="462"/>
      <c r="SHR757" s="462"/>
      <c r="SHS757" s="462"/>
      <c r="SHT757" s="462"/>
      <c r="SHU757" s="462"/>
      <c r="SHV757" s="462"/>
      <c r="SHW757" s="462"/>
      <c r="SHX757" s="462"/>
      <c r="SHY757" s="462"/>
      <c r="SHZ757" s="462"/>
      <c r="SIA757" s="462"/>
      <c r="SIB757" s="462"/>
      <c r="SIC757" s="462"/>
      <c r="SID757" s="462"/>
      <c r="SIE757" s="462"/>
      <c r="SIF757" s="462"/>
      <c r="SIG757" s="462"/>
      <c r="SIH757" s="462"/>
      <c r="SII757" s="462"/>
      <c r="SIJ757" s="462"/>
      <c r="SIK757" s="462"/>
      <c r="SIL757" s="462"/>
      <c r="SIM757" s="462"/>
      <c r="SIN757" s="462"/>
      <c r="SIO757" s="462"/>
      <c r="SIP757" s="462"/>
      <c r="SIQ757" s="462"/>
      <c r="SIR757" s="462"/>
      <c r="SIS757" s="462"/>
      <c r="SIT757" s="462"/>
      <c r="SIU757" s="462"/>
      <c r="SIV757" s="462"/>
      <c r="SIW757" s="462"/>
      <c r="SIX757" s="462"/>
      <c r="SIY757" s="462"/>
      <c r="SIZ757" s="462"/>
      <c r="SJA757" s="462"/>
      <c r="SJB757" s="462"/>
      <c r="SJC757" s="462"/>
      <c r="SJD757" s="462"/>
      <c r="SJE757" s="462"/>
      <c r="SJF757" s="462"/>
      <c r="SJG757" s="462"/>
      <c r="SJH757" s="462"/>
      <c r="SJI757" s="462"/>
      <c r="SJJ757" s="462"/>
      <c r="SJK757" s="462"/>
      <c r="SJL757" s="462"/>
      <c r="SJM757" s="462"/>
      <c r="SJN757" s="462"/>
      <c r="SJO757" s="462"/>
      <c r="SJP757" s="462"/>
      <c r="SJQ757" s="462"/>
      <c r="SJR757" s="462"/>
      <c r="SJS757" s="462"/>
      <c r="SJT757" s="462"/>
      <c r="SJU757" s="462"/>
      <c r="SJV757" s="462"/>
      <c r="SJW757" s="462"/>
      <c r="SJX757" s="462"/>
      <c r="SJY757" s="462"/>
      <c r="SJZ757" s="462"/>
      <c r="SKA757" s="462"/>
      <c r="SKB757" s="462"/>
      <c r="SKC757" s="462"/>
      <c r="SKD757" s="462"/>
      <c r="SKE757" s="462"/>
      <c r="SKF757" s="462"/>
      <c r="SKG757" s="462"/>
      <c r="SKH757" s="462"/>
      <c r="SKI757" s="462"/>
      <c r="SKJ757" s="462"/>
      <c r="SKK757" s="462"/>
      <c r="SKL757" s="462"/>
      <c r="SKM757" s="462"/>
      <c r="SKN757" s="462"/>
      <c r="SKO757" s="462"/>
      <c r="SKP757" s="462"/>
      <c r="SKQ757" s="462"/>
      <c r="SKR757" s="462"/>
      <c r="SKS757" s="462"/>
      <c r="SKT757" s="462"/>
      <c r="SKU757" s="462"/>
      <c r="SKV757" s="462"/>
      <c r="SKW757" s="462"/>
      <c r="SKX757" s="462"/>
      <c r="SKY757" s="462"/>
      <c r="SKZ757" s="462"/>
      <c r="SLA757" s="462"/>
      <c r="SLB757" s="462"/>
      <c r="SLC757" s="462"/>
      <c r="SLD757" s="462"/>
      <c r="SLE757" s="462"/>
      <c r="SLF757" s="462"/>
      <c r="SLG757" s="462"/>
      <c r="SLH757" s="462"/>
      <c r="SLI757" s="462"/>
      <c r="SLJ757" s="462"/>
      <c r="SLK757" s="462"/>
      <c r="SLL757" s="462"/>
      <c r="SLM757" s="462"/>
      <c r="SLN757" s="462"/>
      <c r="SLO757" s="462"/>
      <c r="SLP757" s="462"/>
      <c r="SLQ757" s="462"/>
      <c r="SLR757" s="462"/>
      <c r="SLS757" s="462"/>
      <c r="SLT757" s="462"/>
      <c r="SLU757" s="462"/>
      <c r="SLV757" s="462"/>
      <c r="SLW757" s="462"/>
      <c r="SLX757" s="462"/>
      <c r="SLY757" s="462"/>
      <c r="SLZ757" s="462"/>
      <c r="SMA757" s="462"/>
      <c r="SMB757" s="462"/>
      <c r="SMC757" s="462"/>
      <c r="SMD757" s="462"/>
      <c r="SME757" s="462"/>
      <c r="SMF757" s="462"/>
      <c r="SMG757" s="462"/>
      <c r="SMH757" s="462"/>
      <c r="SMI757" s="462"/>
      <c r="SMJ757" s="462"/>
      <c r="SMK757" s="462"/>
      <c r="SML757" s="462"/>
      <c r="SMM757" s="462"/>
      <c r="SMN757" s="462"/>
      <c r="SMO757" s="462"/>
      <c r="SMP757" s="462"/>
      <c r="SMQ757" s="462"/>
      <c r="SMR757" s="462"/>
      <c r="SMS757" s="462"/>
      <c r="SMT757" s="462"/>
      <c r="SMU757" s="462"/>
      <c r="SMV757" s="462"/>
      <c r="SMW757" s="462"/>
      <c r="SMX757" s="462"/>
      <c r="SMY757" s="462"/>
      <c r="SMZ757" s="462"/>
      <c r="SNA757" s="462"/>
      <c r="SNB757" s="462"/>
      <c r="SNC757" s="462"/>
      <c r="SND757" s="462"/>
      <c r="SNE757" s="462"/>
      <c r="SNF757" s="462"/>
      <c r="SNG757" s="462"/>
      <c r="SNH757" s="462"/>
      <c r="SNI757" s="462"/>
      <c r="SNJ757" s="462"/>
      <c r="SNK757" s="462"/>
      <c r="SNL757" s="462"/>
      <c r="SNM757" s="462"/>
      <c r="SNN757" s="462"/>
      <c r="SNO757" s="462"/>
      <c r="SNP757" s="462"/>
      <c r="SNQ757" s="462"/>
      <c r="SNR757" s="462"/>
      <c r="SNS757" s="462"/>
      <c r="SNT757" s="462"/>
      <c r="SNU757" s="462"/>
      <c r="SNV757" s="462"/>
      <c r="SNW757" s="462"/>
      <c r="SNX757" s="462"/>
      <c r="SNY757" s="462"/>
      <c r="SNZ757" s="462"/>
      <c r="SOA757" s="462"/>
      <c r="SOB757" s="462"/>
      <c r="SOC757" s="462"/>
      <c r="SOD757" s="462"/>
      <c r="SOE757" s="462"/>
      <c r="SOF757" s="462"/>
      <c r="SOG757" s="462"/>
      <c r="SOH757" s="462"/>
      <c r="SOI757" s="462"/>
      <c r="SOJ757" s="462"/>
      <c r="SOK757" s="462"/>
      <c r="SOL757" s="462"/>
      <c r="SOM757" s="462"/>
      <c r="SON757" s="462"/>
      <c r="SOO757" s="462"/>
      <c r="SOP757" s="462"/>
      <c r="SOQ757" s="462"/>
      <c r="SOR757" s="462"/>
      <c r="SOS757" s="462"/>
      <c r="SOT757" s="462"/>
      <c r="SOU757" s="462"/>
      <c r="SOV757" s="462"/>
      <c r="SOW757" s="462"/>
      <c r="SOX757" s="462"/>
      <c r="SOY757" s="462"/>
      <c r="SOZ757" s="462"/>
      <c r="SPA757" s="462"/>
      <c r="SPB757" s="462"/>
      <c r="SPC757" s="462"/>
      <c r="SPD757" s="462"/>
      <c r="SPE757" s="462"/>
      <c r="SPF757" s="462"/>
      <c r="SPG757" s="462"/>
      <c r="SPH757" s="462"/>
      <c r="SPI757" s="462"/>
      <c r="SPJ757" s="462"/>
      <c r="SPK757" s="462"/>
      <c r="SPL757" s="462"/>
      <c r="SPM757" s="462"/>
      <c r="SPN757" s="462"/>
      <c r="SPO757" s="462"/>
      <c r="SPP757" s="462"/>
      <c r="SPQ757" s="462"/>
      <c r="SPR757" s="462"/>
      <c r="SPS757" s="462"/>
      <c r="SPT757" s="462"/>
      <c r="SPU757" s="462"/>
      <c r="SPV757" s="462"/>
      <c r="SPW757" s="462"/>
      <c r="SPX757" s="462"/>
      <c r="SPY757" s="462"/>
      <c r="SPZ757" s="462"/>
      <c r="SQA757" s="462"/>
      <c r="SQB757" s="462"/>
      <c r="SQC757" s="462"/>
      <c r="SQD757" s="462"/>
      <c r="SQE757" s="462"/>
      <c r="SQF757" s="462"/>
      <c r="SQG757" s="462"/>
      <c r="SQH757" s="462"/>
      <c r="SQI757" s="462"/>
      <c r="SQJ757" s="462"/>
      <c r="SQK757" s="462"/>
      <c r="SQL757" s="462"/>
      <c r="SQM757" s="462"/>
      <c r="SQN757" s="462"/>
      <c r="SQO757" s="462"/>
      <c r="SQP757" s="462"/>
      <c r="SQQ757" s="462"/>
      <c r="SQR757" s="462"/>
      <c r="SQS757" s="462"/>
      <c r="SQT757" s="462"/>
      <c r="SQU757" s="462"/>
      <c r="SQV757" s="462"/>
      <c r="SQW757" s="462"/>
      <c r="SQX757" s="462"/>
      <c r="SQY757" s="462"/>
      <c r="SQZ757" s="462"/>
      <c r="SRA757" s="462"/>
      <c r="SRB757" s="462"/>
      <c r="SRC757" s="462"/>
      <c r="SRD757" s="462"/>
      <c r="SRE757" s="462"/>
      <c r="SRF757" s="462"/>
      <c r="SRG757" s="462"/>
      <c r="SRH757" s="462"/>
      <c r="SRI757" s="462"/>
      <c r="SRJ757" s="462"/>
      <c r="SRK757" s="462"/>
      <c r="SRL757" s="462"/>
      <c r="SRM757" s="462"/>
      <c r="SRN757" s="462"/>
      <c r="SRO757" s="462"/>
      <c r="SRP757" s="462"/>
      <c r="SRQ757" s="462"/>
      <c r="SRR757" s="462"/>
      <c r="SRS757" s="462"/>
      <c r="SRT757" s="462"/>
      <c r="SRU757" s="462"/>
      <c r="SRV757" s="462"/>
      <c r="SRW757" s="462"/>
      <c r="SRX757" s="462"/>
      <c r="SRY757" s="462"/>
      <c r="SRZ757" s="462"/>
      <c r="SSA757" s="462"/>
      <c r="SSB757" s="462"/>
      <c r="SSC757" s="462"/>
      <c r="SSD757" s="462"/>
      <c r="SSE757" s="462"/>
      <c r="SSF757" s="462"/>
      <c r="SSG757" s="462"/>
      <c r="SSH757" s="462"/>
      <c r="SSI757" s="462"/>
      <c r="SSJ757" s="462"/>
      <c r="SSK757" s="462"/>
      <c r="SSL757" s="462"/>
      <c r="SSM757" s="462"/>
      <c r="SSN757" s="462"/>
      <c r="SSO757" s="462"/>
      <c r="SSP757" s="462"/>
      <c r="SSQ757" s="462"/>
      <c r="SSR757" s="462"/>
      <c r="SSS757" s="462"/>
      <c r="SST757" s="462"/>
      <c r="SSU757" s="462"/>
      <c r="SSV757" s="462"/>
      <c r="SSW757" s="462"/>
      <c r="SSX757" s="462"/>
      <c r="SSY757" s="462"/>
      <c r="SSZ757" s="462"/>
      <c r="STA757" s="462"/>
      <c r="STB757" s="462"/>
      <c r="STC757" s="462"/>
      <c r="STD757" s="462"/>
      <c r="STE757" s="462"/>
      <c r="STF757" s="462"/>
      <c r="STG757" s="462"/>
      <c r="STH757" s="462"/>
      <c r="STI757" s="462"/>
      <c r="STJ757" s="462"/>
      <c r="STK757" s="462"/>
      <c r="STL757" s="462"/>
      <c r="STM757" s="462"/>
      <c r="STN757" s="462"/>
      <c r="STO757" s="462"/>
      <c r="STP757" s="462"/>
      <c r="STQ757" s="462"/>
      <c r="STR757" s="462"/>
      <c r="STS757" s="462"/>
      <c r="STT757" s="462"/>
      <c r="STU757" s="462"/>
      <c r="STV757" s="462"/>
      <c r="STW757" s="462"/>
      <c r="STX757" s="462"/>
      <c r="STY757" s="462"/>
      <c r="STZ757" s="462"/>
      <c r="SUA757" s="462"/>
      <c r="SUB757" s="462"/>
      <c r="SUC757" s="462"/>
      <c r="SUD757" s="462"/>
      <c r="SUE757" s="462"/>
      <c r="SUF757" s="462"/>
      <c r="SUG757" s="462"/>
      <c r="SUH757" s="462"/>
      <c r="SUI757" s="462"/>
      <c r="SUJ757" s="462"/>
      <c r="SUK757" s="462"/>
      <c r="SUL757" s="462"/>
      <c r="SUM757" s="462"/>
      <c r="SUN757" s="462"/>
      <c r="SUO757" s="462"/>
      <c r="SUP757" s="462"/>
      <c r="SUQ757" s="462"/>
      <c r="SUR757" s="462"/>
      <c r="SUS757" s="462"/>
      <c r="SUT757" s="462"/>
      <c r="SUU757" s="462"/>
      <c r="SUV757" s="462"/>
      <c r="SUW757" s="462"/>
      <c r="SUX757" s="462"/>
      <c r="SUY757" s="462"/>
      <c r="SUZ757" s="462"/>
      <c r="SVA757" s="462"/>
      <c r="SVB757" s="462"/>
      <c r="SVC757" s="462"/>
      <c r="SVD757" s="462"/>
      <c r="SVE757" s="462"/>
      <c r="SVF757" s="462"/>
      <c r="SVG757" s="462"/>
      <c r="SVH757" s="462"/>
      <c r="SVI757" s="462"/>
      <c r="SVJ757" s="462"/>
      <c r="SVK757" s="462"/>
      <c r="SVL757" s="462"/>
      <c r="SVM757" s="462"/>
      <c r="SVN757" s="462"/>
      <c r="SVO757" s="462"/>
      <c r="SVP757" s="462"/>
      <c r="SVQ757" s="462"/>
      <c r="SVR757" s="462"/>
      <c r="SVS757" s="462"/>
      <c r="SVT757" s="462"/>
      <c r="SVU757" s="462"/>
      <c r="SVV757" s="462"/>
      <c r="SVW757" s="462"/>
      <c r="SVX757" s="462"/>
      <c r="SVY757" s="462"/>
      <c r="SVZ757" s="462"/>
      <c r="SWA757" s="462"/>
      <c r="SWB757" s="462"/>
      <c r="SWC757" s="462"/>
      <c r="SWD757" s="462"/>
      <c r="SWE757" s="462"/>
      <c r="SWF757" s="462"/>
      <c r="SWG757" s="462"/>
      <c r="SWH757" s="462"/>
      <c r="SWI757" s="462"/>
      <c r="SWJ757" s="462"/>
      <c r="SWK757" s="462"/>
      <c r="SWL757" s="462"/>
      <c r="SWM757" s="462"/>
      <c r="SWN757" s="462"/>
      <c r="SWO757" s="462"/>
      <c r="SWP757" s="462"/>
      <c r="SWQ757" s="462"/>
      <c r="SWR757" s="462"/>
      <c r="SWS757" s="462"/>
      <c r="SWT757" s="462"/>
      <c r="SWU757" s="462"/>
      <c r="SWV757" s="462"/>
      <c r="SWW757" s="462"/>
      <c r="SWX757" s="462"/>
      <c r="SWY757" s="462"/>
      <c r="SWZ757" s="462"/>
      <c r="SXA757" s="462"/>
      <c r="SXB757" s="462"/>
      <c r="SXC757" s="462"/>
      <c r="SXD757" s="462"/>
      <c r="SXE757" s="462"/>
      <c r="SXF757" s="462"/>
      <c r="SXG757" s="462"/>
      <c r="SXH757" s="462"/>
      <c r="SXI757" s="462"/>
      <c r="SXJ757" s="462"/>
      <c r="SXK757" s="462"/>
      <c r="SXL757" s="462"/>
      <c r="SXM757" s="462"/>
      <c r="SXN757" s="462"/>
      <c r="SXO757" s="462"/>
      <c r="SXP757" s="462"/>
      <c r="SXQ757" s="462"/>
      <c r="SXR757" s="462"/>
      <c r="SXS757" s="462"/>
      <c r="SXT757" s="462"/>
      <c r="SXU757" s="462"/>
      <c r="SXV757" s="462"/>
      <c r="SXW757" s="462"/>
      <c r="SXX757" s="462"/>
      <c r="SXY757" s="462"/>
      <c r="SXZ757" s="462"/>
      <c r="SYA757" s="462"/>
      <c r="SYB757" s="462"/>
      <c r="SYC757" s="462"/>
      <c r="SYD757" s="462"/>
      <c r="SYE757" s="462"/>
      <c r="SYF757" s="462"/>
      <c r="SYG757" s="462"/>
      <c r="SYH757" s="462"/>
      <c r="SYI757" s="462"/>
      <c r="SYJ757" s="462"/>
      <c r="SYK757" s="462"/>
      <c r="SYL757" s="462"/>
      <c r="SYM757" s="462"/>
      <c r="SYN757" s="462"/>
      <c r="SYO757" s="462"/>
      <c r="SYP757" s="462"/>
      <c r="SYQ757" s="462"/>
      <c r="SYR757" s="462"/>
      <c r="SYS757" s="462"/>
      <c r="SYT757" s="462"/>
      <c r="SYU757" s="462"/>
      <c r="SYV757" s="462"/>
      <c r="SYW757" s="462"/>
      <c r="SYX757" s="462"/>
      <c r="SYY757" s="462"/>
      <c r="SYZ757" s="462"/>
      <c r="SZA757" s="462"/>
      <c r="SZB757" s="462"/>
      <c r="SZC757" s="462"/>
      <c r="SZD757" s="462"/>
      <c r="SZE757" s="462"/>
      <c r="SZF757" s="462"/>
      <c r="SZG757" s="462"/>
      <c r="SZH757" s="462"/>
      <c r="SZI757" s="462"/>
      <c r="SZJ757" s="462"/>
      <c r="SZK757" s="462"/>
      <c r="SZL757" s="462"/>
      <c r="SZM757" s="462"/>
      <c r="SZN757" s="462"/>
      <c r="SZO757" s="462"/>
      <c r="SZP757" s="462"/>
      <c r="SZQ757" s="462"/>
      <c r="SZR757" s="462"/>
      <c r="SZS757" s="462"/>
      <c r="SZT757" s="462"/>
      <c r="SZU757" s="462"/>
      <c r="SZV757" s="462"/>
      <c r="SZW757" s="462"/>
      <c r="SZX757" s="462"/>
      <c r="SZY757" s="462"/>
      <c r="SZZ757" s="462"/>
      <c r="TAA757" s="462"/>
      <c r="TAB757" s="462"/>
      <c r="TAC757" s="462"/>
      <c r="TAD757" s="462"/>
      <c r="TAE757" s="462"/>
      <c r="TAF757" s="462"/>
      <c r="TAG757" s="462"/>
      <c r="TAH757" s="462"/>
      <c r="TAI757" s="462"/>
      <c r="TAJ757" s="462"/>
      <c r="TAK757" s="462"/>
      <c r="TAL757" s="462"/>
      <c r="TAM757" s="462"/>
      <c r="TAN757" s="462"/>
      <c r="TAO757" s="462"/>
      <c r="TAP757" s="462"/>
      <c r="TAQ757" s="462"/>
      <c r="TAR757" s="462"/>
      <c r="TAS757" s="462"/>
      <c r="TAT757" s="462"/>
      <c r="TAU757" s="462"/>
      <c r="TAV757" s="462"/>
      <c r="TAW757" s="462"/>
      <c r="TAX757" s="462"/>
      <c r="TAY757" s="462"/>
      <c r="TAZ757" s="462"/>
      <c r="TBA757" s="462"/>
      <c r="TBB757" s="462"/>
      <c r="TBC757" s="462"/>
      <c r="TBD757" s="462"/>
      <c r="TBE757" s="462"/>
      <c r="TBF757" s="462"/>
      <c r="TBG757" s="462"/>
      <c r="TBH757" s="462"/>
      <c r="TBI757" s="462"/>
      <c r="TBJ757" s="462"/>
      <c r="TBK757" s="462"/>
      <c r="TBL757" s="462"/>
      <c r="TBM757" s="462"/>
      <c r="TBN757" s="462"/>
      <c r="TBO757" s="462"/>
      <c r="TBP757" s="462"/>
      <c r="TBQ757" s="462"/>
      <c r="TBR757" s="462"/>
      <c r="TBS757" s="462"/>
      <c r="TBT757" s="462"/>
      <c r="TBU757" s="462"/>
      <c r="TBV757" s="462"/>
      <c r="TBW757" s="462"/>
      <c r="TBX757" s="462"/>
      <c r="TBY757" s="462"/>
      <c r="TBZ757" s="462"/>
      <c r="TCA757" s="462"/>
      <c r="TCB757" s="462"/>
      <c r="TCC757" s="462"/>
      <c r="TCD757" s="462"/>
      <c r="TCE757" s="462"/>
      <c r="TCF757" s="462"/>
      <c r="TCG757" s="462"/>
      <c r="TCH757" s="462"/>
      <c r="TCI757" s="462"/>
      <c r="TCJ757" s="462"/>
      <c r="TCK757" s="462"/>
      <c r="TCL757" s="462"/>
      <c r="TCM757" s="462"/>
      <c r="TCN757" s="462"/>
      <c r="TCO757" s="462"/>
      <c r="TCP757" s="462"/>
      <c r="TCQ757" s="462"/>
      <c r="TCR757" s="462"/>
      <c r="TCS757" s="462"/>
      <c r="TCT757" s="462"/>
      <c r="TCU757" s="462"/>
      <c r="TCV757" s="462"/>
      <c r="TCW757" s="462"/>
      <c r="TCX757" s="462"/>
      <c r="TCY757" s="462"/>
      <c r="TCZ757" s="462"/>
      <c r="TDA757" s="462"/>
      <c r="TDB757" s="462"/>
      <c r="TDC757" s="462"/>
      <c r="TDD757" s="462"/>
      <c r="TDE757" s="462"/>
      <c r="TDF757" s="462"/>
      <c r="TDG757" s="462"/>
      <c r="TDH757" s="462"/>
      <c r="TDI757" s="462"/>
      <c r="TDJ757" s="462"/>
      <c r="TDK757" s="462"/>
      <c r="TDL757" s="462"/>
      <c r="TDM757" s="462"/>
      <c r="TDN757" s="462"/>
      <c r="TDO757" s="462"/>
      <c r="TDP757" s="462"/>
      <c r="TDQ757" s="462"/>
      <c r="TDR757" s="462"/>
      <c r="TDS757" s="462"/>
      <c r="TDT757" s="462"/>
      <c r="TDU757" s="462"/>
      <c r="TDV757" s="462"/>
      <c r="TDW757" s="462"/>
      <c r="TDX757" s="462"/>
      <c r="TDY757" s="462"/>
      <c r="TDZ757" s="462"/>
      <c r="TEA757" s="462"/>
      <c r="TEB757" s="462"/>
      <c r="TEC757" s="462"/>
      <c r="TED757" s="462"/>
      <c r="TEE757" s="462"/>
      <c r="TEF757" s="462"/>
      <c r="TEG757" s="462"/>
      <c r="TEH757" s="462"/>
      <c r="TEI757" s="462"/>
      <c r="TEJ757" s="462"/>
      <c r="TEK757" s="462"/>
      <c r="TEL757" s="462"/>
      <c r="TEM757" s="462"/>
      <c r="TEN757" s="462"/>
      <c r="TEO757" s="462"/>
      <c r="TEP757" s="462"/>
      <c r="TEQ757" s="462"/>
      <c r="TER757" s="462"/>
      <c r="TES757" s="462"/>
      <c r="TET757" s="462"/>
      <c r="TEU757" s="462"/>
      <c r="TEV757" s="462"/>
      <c r="TEW757" s="462"/>
      <c r="TEX757" s="462"/>
      <c r="TEY757" s="462"/>
      <c r="TEZ757" s="462"/>
      <c r="TFA757" s="462"/>
      <c r="TFB757" s="462"/>
      <c r="TFC757" s="462"/>
      <c r="TFD757" s="462"/>
      <c r="TFE757" s="462"/>
      <c r="TFF757" s="462"/>
      <c r="TFG757" s="462"/>
      <c r="TFH757" s="462"/>
      <c r="TFI757" s="462"/>
      <c r="TFJ757" s="462"/>
      <c r="TFK757" s="462"/>
      <c r="TFL757" s="462"/>
      <c r="TFM757" s="462"/>
      <c r="TFN757" s="462"/>
      <c r="TFO757" s="462"/>
      <c r="TFP757" s="462"/>
      <c r="TFQ757" s="462"/>
      <c r="TFR757" s="462"/>
      <c r="TFS757" s="462"/>
      <c r="TFT757" s="462"/>
      <c r="TFU757" s="462"/>
      <c r="TFV757" s="462"/>
      <c r="TFW757" s="462"/>
      <c r="TFX757" s="462"/>
      <c r="TFY757" s="462"/>
      <c r="TFZ757" s="462"/>
      <c r="TGA757" s="462"/>
      <c r="TGB757" s="462"/>
      <c r="TGC757" s="462"/>
      <c r="TGD757" s="462"/>
      <c r="TGE757" s="462"/>
      <c r="TGF757" s="462"/>
      <c r="TGG757" s="462"/>
      <c r="TGH757" s="462"/>
      <c r="TGI757" s="462"/>
      <c r="TGJ757" s="462"/>
      <c r="TGK757" s="462"/>
      <c r="TGL757" s="462"/>
      <c r="TGM757" s="462"/>
      <c r="TGN757" s="462"/>
      <c r="TGO757" s="462"/>
      <c r="TGP757" s="462"/>
      <c r="TGQ757" s="462"/>
      <c r="TGR757" s="462"/>
      <c r="TGS757" s="462"/>
      <c r="TGT757" s="462"/>
      <c r="TGU757" s="462"/>
      <c r="TGV757" s="462"/>
      <c r="TGW757" s="462"/>
      <c r="TGX757" s="462"/>
      <c r="TGY757" s="462"/>
      <c r="TGZ757" s="462"/>
      <c r="THA757" s="462"/>
      <c r="THB757" s="462"/>
      <c r="THC757" s="462"/>
      <c r="THD757" s="462"/>
      <c r="THE757" s="462"/>
      <c r="THF757" s="462"/>
      <c r="THG757" s="462"/>
      <c r="THH757" s="462"/>
      <c r="THI757" s="462"/>
      <c r="THJ757" s="462"/>
      <c r="THK757" s="462"/>
      <c r="THL757" s="462"/>
      <c r="THM757" s="462"/>
      <c r="THN757" s="462"/>
      <c r="THO757" s="462"/>
      <c r="THP757" s="462"/>
      <c r="THQ757" s="462"/>
      <c r="THR757" s="462"/>
      <c r="THS757" s="462"/>
      <c r="THT757" s="462"/>
      <c r="THU757" s="462"/>
      <c r="THV757" s="462"/>
      <c r="THW757" s="462"/>
      <c r="THX757" s="462"/>
      <c r="THY757" s="462"/>
      <c r="THZ757" s="462"/>
      <c r="TIA757" s="462"/>
      <c r="TIB757" s="462"/>
      <c r="TIC757" s="462"/>
      <c r="TID757" s="462"/>
      <c r="TIE757" s="462"/>
      <c r="TIF757" s="462"/>
      <c r="TIG757" s="462"/>
      <c r="TIH757" s="462"/>
      <c r="TII757" s="462"/>
      <c r="TIJ757" s="462"/>
      <c r="TIK757" s="462"/>
      <c r="TIL757" s="462"/>
      <c r="TIM757" s="462"/>
      <c r="TIN757" s="462"/>
      <c r="TIO757" s="462"/>
      <c r="TIP757" s="462"/>
      <c r="TIQ757" s="462"/>
      <c r="TIR757" s="462"/>
      <c r="TIS757" s="462"/>
      <c r="TIT757" s="462"/>
      <c r="TIU757" s="462"/>
      <c r="TIV757" s="462"/>
      <c r="TIW757" s="462"/>
      <c r="TIX757" s="462"/>
      <c r="TIY757" s="462"/>
      <c r="TIZ757" s="462"/>
      <c r="TJA757" s="462"/>
      <c r="TJB757" s="462"/>
      <c r="TJC757" s="462"/>
      <c r="TJD757" s="462"/>
      <c r="TJE757" s="462"/>
      <c r="TJF757" s="462"/>
      <c r="TJG757" s="462"/>
      <c r="TJH757" s="462"/>
      <c r="TJI757" s="462"/>
      <c r="TJJ757" s="462"/>
      <c r="TJK757" s="462"/>
      <c r="TJL757" s="462"/>
      <c r="TJM757" s="462"/>
      <c r="TJN757" s="462"/>
      <c r="TJO757" s="462"/>
      <c r="TJP757" s="462"/>
      <c r="TJQ757" s="462"/>
      <c r="TJR757" s="462"/>
      <c r="TJS757" s="462"/>
      <c r="TJT757" s="462"/>
      <c r="TJU757" s="462"/>
      <c r="TJV757" s="462"/>
      <c r="TJW757" s="462"/>
      <c r="TJX757" s="462"/>
      <c r="TJY757" s="462"/>
      <c r="TJZ757" s="462"/>
      <c r="TKA757" s="462"/>
      <c r="TKB757" s="462"/>
      <c r="TKC757" s="462"/>
      <c r="TKD757" s="462"/>
      <c r="TKE757" s="462"/>
      <c r="TKF757" s="462"/>
      <c r="TKG757" s="462"/>
      <c r="TKH757" s="462"/>
      <c r="TKI757" s="462"/>
      <c r="TKJ757" s="462"/>
      <c r="TKK757" s="462"/>
      <c r="TKL757" s="462"/>
      <c r="TKM757" s="462"/>
      <c r="TKN757" s="462"/>
      <c r="TKO757" s="462"/>
      <c r="TKP757" s="462"/>
      <c r="TKQ757" s="462"/>
      <c r="TKR757" s="462"/>
      <c r="TKS757" s="462"/>
      <c r="TKT757" s="462"/>
      <c r="TKU757" s="462"/>
      <c r="TKV757" s="462"/>
      <c r="TKW757" s="462"/>
      <c r="TKX757" s="462"/>
      <c r="TKY757" s="462"/>
      <c r="TKZ757" s="462"/>
      <c r="TLA757" s="462"/>
      <c r="TLB757" s="462"/>
      <c r="TLC757" s="462"/>
      <c r="TLD757" s="462"/>
      <c r="TLE757" s="462"/>
      <c r="TLF757" s="462"/>
      <c r="TLG757" s="462"/>
      <c r="TLH757" s="462"/>
      <c r="TLI757" s="462"/>
      <c r="TLJ757" s="462"/>
      <c r="TLK757" s="462"/>
      <c r="TLL757" s="462"/>
      <c r="TLM757" s="462"/>
      <c r="TLN757" s="462"/>
      <c r="TLO757" s="462"/>
      <c r="TLP757" s="462"/>
      <c r="TLQ757" s="462"/>
      <c r="TLR757" s="462"/>
      <c r="TLS757" s="462"/>
      <c r="TLT757" s="462"/>
      <c r="TLU757" s="462"/>
      <c r="TLV757" s="462"/>
      <c r="TLW757" s="462"/>
      <c r="TLX757" s="462"/>
      <c r="TLY757" s="462"/>
      <c r="TLZ757" s="462"/>
      <c r="TMA757" s="462"/>
      <c r="TMB757" s="462"/>
      <c r="TMC757" s="462"/>
      <c r="TMD757" s="462"/>
      <c r="TME757" s="462"/>
      <c r="TMF757" s="462"/>
      <c r="TMG757" s="462"/>
      <c r="TMH757" s="462"/>
      <c r="TMI757" s="462"/>
      <c r="TMJ757" s="462"/>
      <c r="TMK757" s="462"/>
      <c r="TML757" s="462"/>
      <c r="TMM757" s="462"/>
      <c r="TMN757" s="462"/>
      <c r="TMO757" s="462"/>
      <c r="TMP757" s="462"/>
      <c r="TMQ757" s="462"/>
      <c r="TMR757" s="462"/>
      <c r="TMS757" s="462"/>
      <c r="TMT757" s="462"/>
      <c r="TMU757" s="462"/>
      <c r="TMV757" s="462"/>
      <c r="TMW757" s="462"/>
      <c r="TMX757" s="462"/>
      <c r="TMY757" s="462"/>
      <c r="TMZ757" s="462"/>
      <c r="TNA757" s="462"/>
      <c r="TNB757" s="462"/>
      <c r="TNC757" s="462"/>
      <c r="TND757" s="462"/>
      <c r="TNE757" s="462"/>
      <c r="TNF757" s="462"/>
      <c r="TNG757" s="462"/>
      <c r="TNH757" s="462"/>
      <c r="TNI757" s="462"/>
      <c r="TNJ757" s="462"/>
      <c r="TNK757" s="462"/>
      <c r="TNL757" s="462"/>
      <c r="TNM757" s="462"/>
      <c r="TNN757" s="462"/>
      <c r="TNO757" s="462"/>
      <c r="TNP757" s="462"/>
      <c r="TNQ757" s="462"/>
      <c r="TNR757" s="462"/>
      <c r="TNS757" s="462"/>
      <c r="TNT757" s="462"/>
      <c r="TNU757" s="462"/>
      <c r="TNV757" s="462"/>
      <c r="TNW757" s="462"/>
      <c r="TNX757" s="462"/>
      <c r="TNY757" s="462"/>
      <c r="TNZ757" s="462"/>
      <c r="TOA757" s="462"/>
      <c r="TOB757" s="462"/>
      <c r="TOC757" s="462"/>
      <c r="TOD757" s="462"/>
      <c r="TOE757" s="462"/>
      <c r="TOF757" s="462"/>
      <c r="TOG757" s="462"/>
      <c r="TOH757" s="462"/>
      <c r="TOI757" s="462"/>
      <c r="TOJ757" s="462"/>
      <c r="TOK757" s="462"/>
      <c r="TOL757" s="462"/>
      <c r="TOM757" s="462"/>
      <c r="TON757" s="462"/>
      <c r="TOO757" s="462"/>
      <c r="TOP757" s="462"/>
      <c r="TOQ757" s="462"/>
      <c r="TOR757" s="462"/>
      <c r="TOS757" s="462"/>
      <c r="TOT757" s="462"/>
      <c r="TOU757" s="462"/>
      <c r="TOV757" s="462"/>
      <c r="TOW757" s="462"/>
      <c r="TOX757" s="462"/>
      <c r="TOY757" s="462"/>
      <c r="TOZ757" s="462"/>
      <c r="TPA757" s="462"/>
      <c r="TPB757" s="462"/>
      <c r="TPC757" s="462"/>
      <c r="TPD757" s="462"/>
      <c r="TPE757" s="462"/>
      <c r="TPF757" s="462"/>
      <c r="TPG757" s="462"/>
      <c r="TPH757" s="462"/>
      <c r="TPI757" s="462"/>
      <c r="TPJ757" s="462"/>
      <c r="TPK757" s="462"/>
      <c r="TPL757" s="462"/>
      <c r="TPM757" s="462"/>
      <c r="TPN757" s="462"/>
      <c r="TPO757" s="462"/>
      <c r="TPP757" s="462"/>
      <c r="TPQ757" s="462"/>
      <c r="TPR757" s="462"/>
      <c r="TPS757" s="462"/>
      <c r="TPT757" s="462"/>
      <c r="TPU757" s="462"/>
      <c r="TPV757" s="462"/>
      <c r="TPW757" s="462"/>
      <c r="TPX757" s="462"/>
      <c r="TPY757" s="462"/>
      <c r="TPZ757" s="462"/>
      <c r="TQA757" s="462"/>
      <c r="TQB757" s="462"/>
      <c r="TQC757" s="462"/>
      <c r="TQD757" s="462"/>
      <c r="TQE757" s="462"/>
      <c r="TQF757" s="462"/>
      <c r="TQG757" s="462"/>
      <c r="TQH757" s="462"/>
      <c r="TQI757" s="462"/>
      <c r="TQJ757" s="462"/>
      <c r="TQK757" s="462"/>
      <c r="TQL757" s="462"/>
      <c r="TQM757" s="462"/>
      <c r="TQN757" s="462"/>
      <c r="TQO757" s="462"/>
      <c r="TQP757" s="462"/>
      <c r="TQQ757" s="462"/>
      <c r="TQR757" s="462"/>
      <c r="TQS757" s="462"/>
      <c r="TQT757" s="462"/>
      <c r="TQU757" s="462"/>
      <c r="TQV757" s="462"/>
      <c r="TQW757" s="462"/>
      <c r="TQX757" s="462"/>
      <c r="TQY757" s="462"/>
      <c r="TQZ757" s="462"/>
      <c r="TRA757" s="462"/>
      <c r="TRB757" s="462"/>
      <c r="TRC757" s="462"/>
      <c r="TRD757" s="462"/>
      <c r="TRE757" s="462"/>
      <c r="TRF757" s="462"/>
      <c r="TRG757" s="462"/>
      <c r="TRH757" s="462"/>
      <c r="TRI757" s="462"/>
      <c r="TRJ757" s="462"/>
      <c r="TRK757" s="462"/>
      <c r="TRL757" s="462"/>
      <c r="TRM757" s="462"/>
      <c r="TRN757" s="462"/>
      <c r="TRO757" s="462"/>
      <c r="TRP757" s="462"/>
      <c r="TRQ757" s="462"/>
      <c r="TRR757" s="462"/>
      <c r="TRS757" s="462"/>
      <c r="TRT757" s="462"/>
      <c r="TRU757" s="462"/>
      <c r="TRV757" s="462"/>
      <c r="TRW757" s="462"/>
      <c r="TRX757" s="462"/>
      <c r="TRY757" s="462"/>
      <c r="TRZ757" s="462"/>
      <c r="TSA757" s="462"/>
      <c r="TSB757" s="462"/>
      <c r="TSC757" s="462"/>
      <c r="TSD757" s="462"/>
      <c r="TSE757" s="462"/>
      <c r="TSF757" s="462"/>
      <c r="TSG757" s="462"/>
      <c r="TSH757" s="462"/>
      <c r="TSI757" s="462"/>
      <c r="TSJ757" s="462"/>
      <c r="TSK757" s="462"/>
      <c r="TSL757" s="462"/>
      <c r="TSM757" s="462"/>
      <c r="TSN757" s="462"/>
      <c r="TSO757" s="462"/>
      <c r="TSP757" s="462"/>
      <c r="TSQ757" s="462"/>
      <c r="TSR757" s="462"/>
      <c r="TSS757" s="462"/>
      <c r="TST757" s="462"/>
      <c r="TSU757" s="462"/>
      <c r="TSV757" s="462"/>
      <c r="TSW757" s="462"/>
      <c r="TSX757" s="462"/>
      <c r="TSY757" s="462"/>
      <c r="TSZ757" s="462"/>
      <c r="TTA757" s="462"/>
      <c r="TTB757" s="462"/>
      <c r="TTC757" s="462"/>
      <c r="TTD757" s="462"/>
      <c r="TTE757" s="462"/>
      <c r="TTF757" s="462"/>
      <c r="TTG757" s="462"/>
      <c r="TTH757" s="462"/>
      <c r="TTI757" s="462"/>
      <c r="TTJ757" s="462"/>
      <c r="TTK757" s="462"/>
      <c r="TTL757" s="462"/>
      <c r="TTM757" s="462"/>
      <c r="TTN757" s="462"/>
      <c r="TTO757" s="462"/>
      <c r="TTP757" s="462"/>
      <c r="TTQ757" s="462"/>
      <c r="TTR757" s="462"/>
      <c r="TTS757" s="462"/>
      <c r="TTT757" s="462"/>
      <c r="TTU757" s="462"/>
      <c r="TTV757" s="462"/>
      <c r="TTW757" s="462"/>
      <c r="TTX757" s="462"/>
      <c r="TTY757" s="462"/>
      <c r="TTZ757" s="462"/>
      <c r="TUA757" s="462"/>
      <c r="TUB757" s="462"/>
      <c r="TUC757" s="462"/>
      <c r="TUD757" s="462"/>
      <c r="TUE757" s="462"/>
      <c r="TUF757" s="462"/>
      <c r="TUG757" s="462"/>
      <c r="TUH757" s="462"/>
      <c r="TUI757" s="462"/>
      <c r="TUJ757" s="462"/>
      <c r="TUK757" s="462"/>
      <c r="TUL757" s="462"/>
      <c r="TUM757" s="462"/>
      <c r="TUN757" s="462"/>
      <c r="TUO757" s="462"/>
      <c r="TUP757" s="462"/>
      <c r="TUQ757" s="462"/>
      <c r="TUR757" s="462"/>
      <c r="TUS757" s="462"/>
      <c r="TUT757" s="462"/>
      <c r="TUU757" s="462"/>
      <c r="TUV757" s="462"/>
      <c r="TUW757" s="462"/>
      <c r="TUX757" s="462"/>
      <c r="TUY757" s="462"/>
      <c r="TUZ757" s="462"/>
      <c r="TVA757" s="462"/>
      <c r="TVB757" s="462"/>
      <c r="TVC757" s="462"/>
      <c r="TVD757" s="462"/>
      <c r="TVE757" s="462"/>
      <c r="TVF757" s="462"/>
      <c r="TVG757" s="462"/>
      <c r="TVH757" s="462"/>
      <c r="TVI757" s="462"/>
      <c r="TVJ757" s="462"/>
      <c r="TVK757" s="462"/>
      <c r="TVL757" s="462"/>
      <c r="TVM757" s="462"/>
      <c r="TVN757" s="462"/>
      <c r="TVO757" s="462"/>
      <c r="TVP757" s="462"/>
      <c r="TVQ757" s="462"/>
      <c r="TVR757" s="462"/>
      <c r="TVS757" s="462"/>
      <c r="TVT757" s="462"/>
      <c r="TVU757" s="462"/>
      <c r="TVV757" s="462"/>
      <c r="TVW757" s="462"/>
      <c r="TVX757" s="462"/>
      <c r="TVY757" s="462"/>
      <c r="TVZ757" s="462"/>
      <c r="TWA757" s="462"/>
      <c r="TWB757" s="462"/>
      <c r="TWC757" s="462"/>
      <c r="TWD757" s="462"/>
      <c r="TWE757" s="462"/>
      <c r="TWF757" s="462"/>
      <c r="TWG757" s="462"/>
      <c r="TWH757" s="462"/>
      <c r="TWI757" s="462"/>
      <c r="TWJ757" s="462"/>
      <c r="TWK757" s="462"/>
      <c r="TWL757" s="462"/>
      <c r="TWM757" s="462"/>
      <c r="TWN757" s="462"/>
      <c r="TWO757" s="462"/>
      <c r="TWP757" s="462"/>
      <c r="TWQ757" s="462"/>
      <c r="TWR757" s="462"/>
      <c r="TWS757" s="462"/>
      <c r="TWT757" s="462"/>
      <c r="TWU757" s="462"/>
      <c r="TWV757" s="462"/>
      <c r="TWW757" s="462"/>
      <c r="TWX757" s="462"/>
      <c r="TWY757" s="462"/>
      <c r="TWZ757" s="462"/>
      <c r="TXA757" s="462"/>
      <c r="TXB757" s="462"/>
      <c r="TXC757" s="462"/>
      <c r="TXD757" s="462"/>
      <c r="TXE757" s="462"/>
      <c r="TXF757" s="462"/>
      <c r="TXG757" s="462"/>
      <c r="TXH757" s="462"/>
      <c r="TXI757" s="462"/>
      <c r="TXJ757" s="462"/>
      <c r="TXK757" s="462"/>
      <c r="TXL757" s="462"/>
      <c r="TXM757" s="462"/>
      <c r="TXN757" s="462"/>
      <c r="TXO757" s="462"/>
      <c r="TXP757" s="462"/>
      <c r="TXQ757" s="462"/>
      <c r="TXR757" s="462"/>
      <c r="TXS757" s="462"/>
      <c r="TXT757" s="462"/>
      <c r="TXU757" s="462"/>
      <c r="TXV757" s="462"/>
      <c r="TXW757" s="462"/>
      <c r="TXX757" s="462"/>
      <c r="TXY757" s="462"/>
      <c r="TXZ757" s="462"/>
      <c r="TYA757" s="462"/>
      <c r="TYB757" s="462"/>
      <c r="TYC757" s="462"/>
      <c r="TYD757" s="462"/>
      <c r="TYE757" s="462"/>
      <c r="TYF757" s="462"/>
      <c r="TYG757" s="462"/>
      <c r="TYH757" s="462"/>
      <c r="TYI757" s="462"/>
      <c r="TYJ757" s="462"/>
      <c r="TYK757" s="462"/>
      <c r="TYL757" s="462"/>
      <c r="TYM757" s="462"/>
      <c r="TYN757" s="462"/>
      <c r="TYO757" s="462"/>
      <c r="TYP757" s="462"/>
      <c r="TYQ757" s="462"/>
      <c r="TYR757" s="462"/>
      <c r="TYS757" s="462"/>
      <c r="TYT757" s="462"/>
      <c r="TYU757" s="462"/>
      <c r="TYV757" s="462"/>
      <c r="TYW757" s="462"/>
      <c r="TYX757" s="462"/>
      <c r="TYY757" s="462"/>
      <c r="TYZ757" s="462"/>
      <c r="TZA757" s="462"/>
      <c r="TZB757" s="462"/>
      <c r="TZC757" s="462"/>
      <c r="TZD757" s="462"/>
      <c r="TZE757" s="462"/>
      <c r="TZF757" s="462"/>
      <c r="TZG757" s="462"/>
      <c r="TZH757" s="462"/>
      <c r="TZI757" s="462"/>
      <c r="TZJ757" s="462"/>
      <c r="TZK757" s="462"/>
      <c r="TZL757" s="462"/>
      <c r="TZM757" s="462"/>
      <c r="TZN757" s="462"/>
      <c r="TZO757" s="462"/>
      <c r="TZP757" s="462"/>
      <c r="TZQ757" s="462"/>
      <c r="TZR757" s="462"/>
      <c r="TZS757" s="462"/>
      <c r="TZT757" s="462"/>
      <c r="TZU757" s="462"/>
      <c r="TZV757" s="462"/>
      <c r="TZW757" s="462"/>
      <c r="TZX757" s="462"/>
      <c r="TZY757" s="462"/>
      <c r="TZZ757" s="462"/>
      <c r="UAA757" s="462"/>
      <c r="UAB757" s="462"/>
      <c r="UAC757" s="462"/>
      <c r="UAD757" s="462"/>
      <c r="UAE757" s="462"/>
      <c r="UAF757" s="462"/>
      <c r="UAG757" s="462"/>
      <c r="UAH757" s="462"/>
      <c r="UAI757" s="462"/>
      <c r="UAJ757" s="462"/>
      <c r="UAK757" s="462"/>
      <c r="UAL757" s="462"/>
      <c r="UAM757" s="462"/>
      <c r="UAN757" s="462"/>
      <c r="UAO757" s="462"/>
      <c r="UAP757" s="462"/>
      <c r="UAQ757" s="462"/>
      <c r="UAR757" s="462"/>
      <c r="UAS757" s="462"/>
      <c r="UAT757" s="462"/>
      <c r="UAU757" s="462"/>
      <c r="UAV757" s="462"/>
      <c r="UAW757" s="462"/>
      <c r="UAX757" s="462"/>
      <c r="UAY757" s="462"/>
      <c r="UAZ757" s="462"/>
      <c r="UBA757" s="462"/>
      <c r="UBB757" s="462"/>
      <c r="UBC757" s="462"/>
      <c r="UBD757" s="462"/>
      <c r="UBE757" s="462"/>
      <c r="UBF757" s="462"/>
      <c r="UBG757" s="462"/>
      <c r="UBH757" s="462"/>
      <c r="UBI757" s="462"/>
      <c r="UBJ757" s="462"/>
      <c r="UBK757" s="462"/>
      <c r="UBL757" s="462"/>
      <c r="UBM757" s="462"/>
      <c r="UBN757" s="462"/>
      <c r="UBO757" s="462"/>
      <c r="UBP757" s="462"/>
      <c r="UBQ757" s="462"/>
      <c r="UBR757" s="462"/>
      <c r="UBS757" s="462"/>
      <c r="UBT757" s="462"/>
      <c r="UBU757" s="462"/>
      <c r="UBV757" s="462"/>
      <c r="UBW757" s="462"/>
      <c r="UBX757" s="462"/>
      <c r="UBY757" s="462"/>
      <c r="UBZ757" s="462"/>
      <c r="UCA757" s="462"/>
      <c r="UCB757" s="462"/>
      <c r="UCC757" s="462"/>
      <c r="UCD757" s="462"/>
      <c r="UCE757" s="462"/>
      <c r="UCF757" s="462"/>
      <c r="UCG757" s="462"/>
      <c r="UCH757" s="462"/>
      <c r="UCI757" s="462"/>
      <c r="UCJ757" s="462"/>
      <c r="UCK757" s="462"/>
      <c r="UCL757" s="462"/>
      <c r="UCM757" s="462"/>
      <c r="UCN757" s="462"/>
      <c r="UCO757" s="462"/>
      <c r="UCP757" s="462"/>
      <c r="UCQ757" s="462"/>
      <c r="UCR757" s="462"/>
      <c r="UCS757" s="462"/>
      <c r="UCT757" s="462"/>
      <c r="UCU757" s="462"/>
      <c r="UCV757" s="462"/>
      <c r="UCW757" s="462"/>
      <c r="UCX757" s="462"/>
      <c r="UCY757" s="462"/>
      <c r="UCZ757" s="462"/>
      <c r="UDA757" s="462"/>
      <c r="UDB757" s="462"/>
      <c r="UDC757" s="462"/>
      <c r="UDD757" s="462"/>
      <c r="UDE757" s="462"/>
      <c r="UDF757" s="462"/>
      <c r="UDG757" s="462"/>
      <c r="UDH757" s="462"/>
      <c r="UDI757" s="462"/>
      <c r="UDJ757" s="462"/>
      <c r="UDK757" s="462"/>
      <c r="UDL757" s="462"/>
      <c r="UDM757" s="462"/>
      <c r="UDN757" s="462"/>
      <c r="UDO757" s="462"/>
      <c r="UDP757" s="462"/>
      <c r="UDQ757" s="462"/>
      <c r="UDR757" s="462"/>
      <c r="UDS757" s="462"/>
      <c r="UDT757" s="462"/>
      <c r="UDU757" s="462"/>
      <c r="UDV757" s="462"/>
      <c r="UDW757" s="462"/>
      <c r="UDX757" s="462"/>
      <c r="UDY757" s="462"/>
      <c r="UDZ757" s="462"/>
      <c r="UEA757" s="462"/>
      <c r="UEB757" s="462"/>
      <c r="UEC757" s="462"/>
      <c r="UED757" s="462"/>
      <c r="UEE757" s="462"/>
      <c r="UEF757" s="462"/>
      <c r="UEG757" s="462"/>
      <c r="UEH757" s="462"/>
      <c r="UEI757" s="462"/>
      <c r="UEJ757" s="462"/>
      <c r="UEK757" s="462"/>
      <c r="UEL757" s="462"/>
      <c r="UEM757" s="462"/>
      <c r="UEN757" s="462"/>
      <c r="UEO757" s="462"/>
      <c r="UEP757" s="462"/>
      <c r="UEQ757" s="462"/>
      <c r="UER757" s="462"/>
      <c r="UES757" s="462"/>
      <c r="UET757" s="462"/>
      <c r="UEU757" s="462"/>
      <c r="UEV757" s="462"/>
      <c r="UEW757" s="462"/>
      <c r="UEX757" s="462"/>
      <c r="UEY757" s="462"/>
      <c r="UEZ757" s="462"/>
      <c r="UFA757" s="462"/>
      <c r="UFB757" s="462"/>
      <c r="UFC757" s="462"/>
      <c r="UFD757" s="462"/>
      <c r="UFE757" s="462"/>
      <c r="UFF757" s="462"/>
      <c r="UFG757" s="462"/>
      <c r="UFH757" s="462"/>
      <c r="UFI757" s="462"/>
      <c r="UFJ757" s="462"/>
      <c r="UFK757" s="462"/>
      <c r="UFL757" s="462"/>
      <c r="UFM757" s="462"/>
      <c r="UFN757" s="462"/>
      <c r="UFO757" s="462"/>
      <c r="UFP757" s="462"/>
      <c r="UFQ757" s="462"/>
      <c r="UFR757" s="462"/>
      <c r="UFS757" s="462"/>
      <c r="UFT757" s="462"/>
      <c r="UFU757" s="462"/>
      <c r="UFV757" s="462"/>
      <c r="UFW757" s="462"/>
      <c r="UFX757" s="462"/>
      <c r="UFY757" s="462"/>
      <c r="UFZ757" s="462"/>
      <c r="UGA757" s="462"/>
      <c r="UGB757" s="462"/>
      <c r="UGC757" s="462"/>
      <c r="UGD757" s="462"/>
      <c r="UGE757" s="462"/>
      <c r="UGF757" s="462"/>
      <c r="UGG757" s="462"/>
      <c r="UGH757" s="462"/>
      <c r="UGI757" s="462"/>
      <c r="UGJ757" s="462"/>
      <c r="UGK757" s="462"/>
      <c r="UGL757" s="462"/>
      <c r="UGM757" s="462"/>
      <c r="UGN757" s="462"/>
      <c r="UGO757" s="462"/>
      <c r="UGP757" s="462"/>
      <c r="UGQ757" s="462"/>
      <c r="UGR757" s="462"/>
      <c r="UGS757" s="462"/>
      <c r="UGT757" s="462"/>
      <c r="UGU757" s="462"/>
      <c r="UGV757" s="462"/>
      <c r="UGW757" s="462"/>
      <c r="UGX757" s="462"/>
      <c r="UGY757" s="462"/>
      <c r="UGZ757" s="462"/>
      <c r="UHA757" s="462"/>
      <c r="UHB757" s="462"/>
      <c r="UHC757" s="462"/>
      <c r="UHD757" s="462"/>
      <c r="UHE757" s="462"/>
      <c r="UHF757" s="462"/>
      <c r="UHG757" s="462"/>
      <c r="UHH757" s="462"/>
      <c r="UHI757" s="462"/>
      <c r="UHJ757" s="462"/>
      <c r="UHK757" s="462"/>
      <c r="UHL757" s="462"/>
      <c r="UHM757" s="462"/>
      <c r="UHN757" s="462"/>
      <c r="UHO757" s="462"/>
      <c r="UHP757" s="462"/>
      <c r="UHQ757" s="462"/>
      <c r="UHR757" s="462"/>
      <c r="UHS757" s="462"/>
      <c r="UHT757" s="462"/>
      <c r="UHU757" s="462"/>
      <c r="UHV757" s="462"/>
      <c r="UHW757" s="462"/>
      <c r="UHX757" s="462"/>
      <c r="UHY757" s="462"/>
      <c r="UHZ757" s="462"/>
      <c r="UIA757" s="462"/>
      <c r="UIB757" s="462"/>
      <c r="UIC757" s="462"/>
      <c r="UID757" s="462"/>
      <c r="UIE757" s="462"/>
      <c r="UIF757" s="462"/>
      <c r="UIG757" s="462"/>
      <c r="UIH757" s="462"/>
      <c r="UII757" s="462"/>
      <c r="UIJ757" s="462"/>
      <c r="UIK757" s="462"/>
      <c r="UIL757" s="462"/>
      <c r="UIM757" s="462"/>
      <c r="UIN757" s="462"/>
      <c r="UIO757" s="462"/>
      <c r="UIP757" s="462"/>
      <c r="UIQ757" s="462"/>
      <c r="UIR757" s="462"/>
      <c r="UIS757" s="462"/>
      <c r="UIT757" s="462"/>
      <c r="UIU757" s="462"/>
      <c r="UIV757" s="462"/>
      <c r="UIW757" s="462"/>
      <c r="UIX757" s="462"/>
      <c r="UIY757" s="462"/>
      <c r="UIZ757" s="462"/>
      <c r="UJA757" s="462"/>
      <c r="UJB757" s="462"/>
      <c r="UJC757" s="462"/>
      <c r="UJD757" s="462"/>
      <c r="UJE757" s="462"/>
      <c r="UJF757" s="462"/>
      <c r="UJG757" s="462"/>
      <c r="UJH757" s="462"/>
      <c r="UJI757" s="462"/>
      <c r="UJJ757" s="462"/>
      <c r="UJK757" s="462"/>
      <c r="UJL757" s="462"/>
      <c r="UJM757" s="462"/>
      <c r="UJN757" s="462"/>
      <c r="UJO757" s="462"/>
      <c r="UJP757" s="462"/>
      <c r="UJQ757" s="462"/>
      <c r="UJR757" s="462"/>
      <c r="UJS757" s="462"/>
      <c r="UJT757" s="462"/>
      <c r="UJU757" s="462"/>
      <c r="UJV757" s="462"/>
      <c r="UJW757" s="462"/>
      <c r="UJX757" s="462"/>
      <c r="UJY757" s="462"/>
      <c r="UJZ757" s="462"/>
      <c r="UKA757" s="462"/>
      <c r="UKB757" s="462"/>
      <c r="UKC757" s="462"/>
      <c r="UKD757" s="462"/>
      <c r="UKE757" s="462"/>
      <c r="UKF757" s="462"/>
      <c r="UKG757" s="462"/>
      <c r="UKH757" s="462"/>
      <c r="UKI757" s="462"/>
      <c r="UKJ757" s="462"/>
      <c r="UKK757" s="462"/>
      <c r="UKL757" s="462"/>
      <c r="UKM757" s="462"/>
      <c r="UKN757" s="462"/>
      <c r="UKO757" s="462"/>
      <c r="UKP757" s="462"/>
      <c r="UKQ757" s="462"/>
      <c r="UKR757" s="462"/>
      <c r="UKS757" s="462"/>
      <c r="UKT757" s="462"/>
      <c r="UKU757" s="462"/>
      <c r="UKV757" s="462"/>
      <c r="UKW757" s="462"/>
      <c r="UKX757" s="462"/>
      <c r="UKY757" s="462"/>
      <c r="UKZ757" s="462"/>
      <c r="ULA757" s="462"/>
      <c r="ULB757" s="462"/>
      <c r="ULC757" s="462"/>
      <c r="ULD757" s="462"/>
      <c r="ULE757" s="462"/>
      <c r="ULF757" s="462"/>
      <c r="ULG757" s="462"/>
      <c r="ULH757" s="462"/>
      <c r="ULI757" s="462"/>
      <c r="ULJ757" s="462"/>
      <c r="ULK757" s="462"/>
      <c r="ULL757" s="462"/>
      <c r="ULM757" s="462"/>
      <c r="ULN757" s="462"/>
      <c r="ULO757" s="462"/>
      <c r="ULP757" s="462"/>
      <c r="ULQ757" s="462"/>
      <c r="ULR757" s="462"/>
      <c r="ULS757" s="462"/>
      <c r="ULT757" s="462"/>
      <c r="ULU757" s="462"/>
      <c r="ULV757" s="462"/>
      <c r="ULW757" s="462"/>
      <c r="ULX757" s="462"/>
      <c r="ULY757" s="462"/>
      <c r="ULZ757" s="462"/>
      <c r="UMA757" s="462"/>
      <c r="UMB757" s="462"/>
      <c r="UMC757" s="462"/>
      <c r="UMD757" s="462"/>
      <c r="UME757" s="462"/>
      <c r="UMF757" s="462"/>
      <c r="UMG757" s="462"/>
      <c r="UMH757" s="462"/>
      <c r="UMI757" s="462"/>
      <c r="UMJ757" s="462"/>
      <c r="UMK757" s="462"/>
      <c r="UML757" s="462"/>
      <c r="UMM757" s="462"/>
      <c r="UMN757" s="462"/>
      <c r="UMO757" s="462"/>
      <c r="UMP757" s="462"/>
      <c r="UMQ757" s="462"/>
      <c r="UMR757" s="462"/>
      <c r="UMS757" s="462"/>
      <c r="UMT757" s="462"/>
      <c r="UMU757" s="462"/>
      <c r="UMV757" s="462"/>
      <c r="UMW757" s="462"/>
      <c r="UMX757" s="462"/>
      <c r="UMY757" s="462"/>
      <c r="UMZ757" s="462"/>
      <c r="UNA757" s="462"/>
      <c r="UNB757" s="462"/>
      <c r="UNC757" s="462"/>
      <c r="UND757" s="462"/>
      <c r="UNE757" s="462"/>
      <c r="UNF757" s="462"/>
      <c r="UNG757" s="462"/>
      <c r="UNH757" s="462"/>
      <c r="UNI757" s="462"/>
      <c r="UNJ757" s="462"/>
      <c r="UNK757" s="462"/>
      <c r="UNL757" s="462"/>
      <c r="UNM757" s="462"/>
      <c r="UNN757" s="462"/>
      <c r="UNO757" s="462"/>
      <c r="UNP757" s="462"/>
      <c r="UNQ757" s="462"/>
      <c r="UNR757" s="462"/>
      <c r="UNS757" s="462"/>
      <c r="UNT757" s="462"/>
      <c r="UNU757" s="462"/>
      <c r="UNV757" s="462"/>
      <c r="UNW757" s="462"/>
      <c r="UNX757" s="462"/>
      <c r="UNY757" s="462"/>
      <c r="UNZ757" s="462"/>
      <c r="UOA757" s="462"/>
      <c r="UOB757" s="462"/>
      <c r="UOC757" s="462"/>
      <c r="UOD757" s="462"/>
      <c r="UOE757" s="462"/>
      <c r="UOF757" s="462"/>
      <c r="UOG757" s="462"/>
      <c r="UOH757" s="462"/>
      <c r="UOI757" s="462"/>
      <c r="UOJ757" s="462"/>
      <c r="UOK757" s="462"/>
      <c r="UOL757" s="462"/>
      <c r="UOM757" s="462"/>
      <c r="UON757" s="462"/>
      <c r="UOO757" s="462"/>
      <c r="UOP757" s="462"/>
      <c r="UOQ757" s="462"/>
      <c r="UOR757" s="462"/>
      <c r="UOS757" s="462"/>
      <c r="UOT757" s="462"/>
      <c r="UOU757" s="462"/>
      <c r="UOV757" s="462"/>
      <c r="UOW757" s="462"/>
      <c r="UOX757" s="462"/>
      <c r="UOY757" s="462"/>
      <c r="UOZ757" s="462"/>
      <c r="UPA757" s="462"/>
      <c r="UPB757" s="462"/>
      <c r="UPC757" s="462"/>
      <c r="UPD757" s="462"/>
      <c r="UPE757" s="462"/>
      <c r="UPF757" s="462"/>
      <c r="UPG757" s="462"/>
      <c r="UPH757" s="462"/>
      <c r="UPI757" s="462"/>
      <c r="UPJ757" s="462"/>
      <c r="UPK757" s="462"/>
      <c r="UPL757" s="462"/>
      <c r="UPM757" s="462"/>
      <c r="UPN757" s="462"/>
      <c r="UPO757" s="462"/>
      <c r="UPP757" s="462"/>
      <c r="UPQ757" s="462"/>
      <c r="UPR757" s="462"/>
      <c r="UPS757" s="462"/>
      <c r="UPT757" s="462"/>
      <c r="UPU757" s="462"/>
      <c r="UPV757" s="462"/>
      <c r="UPW757" s="462"/>
      <c r="UPX757" s="462"/>
      <c r="UPY757" s="462"/>
      <c r="UPZ757" s="462"/>
      <c r="UQA757" s="462"/>
      <c r="UQB757" s="462"/>
      <c r="UQC757" s="462"/>
      <c r="UQD757" s="462"/>
      <c r="UQE757" s="462"/>
      <c r="UQF757" s="462"/>
      <c r="UQG757" s="462"/>
      <c r="UQH757" s="462"/>
      <c r="UQI757" s="462"/>
      <c r="UQJ757" s="462"/>
      <c r="UQK757" s="462"/>
      <c r="UQL757" s="462"/>
      <c r="UQM757" s="462"/>
      <c r="UQN757" s="462"/>
      <c r="UQO757" s="462"/>
      <c r="UQP757" s="462"/>
      <c r="UQQ757" s="462"/>
      <c r="UQR757" s="462"/>
      <c r="UQS757" s="462"/>
      <c r="UQT757" s="462"/>
      <c r="UQU757" s="462"/>
      <c r="UQV757" s="462"/>
      <c r="UQW757" s="462"/>
      <c r="UQX757" s="462"/>
      <c r="UQY757" s="462"/>
      <c r="UQZ757" s="462"/>
      <c r="URA757" s="462"/>
      <c r="URB757" s="462"/>
      <c r="URC757" s="462"/>
      <c r="URD757" s="462"/>
      <c r="URE757" s="462"/>
      <c r="URF757" s="462"/>
      <c r="URG757" s="462"/>
      <c r="URH757" s="462"/>
      <c r="URI757" s="462"/>
      <c r="URJ757" s="462"/>
      <c r="URK757" s="462"/>
      <c r="URL757" s="462"/>
      <c r="URM757" s="462"/>
      <c r="URN757" s="462"/>
      <c r="URO757" s="462"/>
      <c r="URP757" s="462"/>
      <c r="URQ757" s="462"/>
      <c r="URR757" s="462"/>
      <c r="URS757" s="462"/>
      <c r="URT757" s="462"/>
      <c r="URU757" s="462"/>
      <c r="URV757" s="462"/>
      <c r="URW757" s="462"/>
      <c r="URX757" s="462"/>
      <c r="URY757" s="462"/>
      <c r="URZ757" s="462"/>
      <c r="USA757" s="462"/>
      <c r="USB757" s="462"/>
      <c r="USC757" s="462"/>
      <c r="USD757" s="462"/>
      <c r="USE757" s="462"/>
      <c r="USF757" s="462"/>
      <c r="USG757" s="462"/>
      <c r="USH757" s="462"/>
      <c r="USI757" s="462"/>
      <c r="USJ757" s="462"/>
      <c r="USK757" s="462"/>
      <c r="USL757" s="462"/>
      <c r="USM757" s="462"/>
      <c r="USN757" s="462"/>
      <c r="USO757" s="462"/>
      <c r="USP757" s="462"/>
      <c r="USQ757" s="462"/>
      <c r="USR757" s="462"/>
      <c r="USS757" s="462"/>
      <c r="UST757" s="462"/>
      <c r="USU757" s="462"/>
      <c r="USV757" s="462"/>
      <c r="USW757" s="462"/>
      <c r="USX757" s="462"/>
      <c r="USY757" s="462"/>
      <c r="USZ757" s="462"/>
      <c r="UTA757" s="462"/>
      <c r="UTB757" s="462"/>
      <c r="UTC757" s="462"/>
      <c r="UTD757" s="462"/>
      <c r="UTE757" s="462"/>
      <c r="UTF757" s="462"/>
      <c r="UTG757" s="462"/>
      <c r="UTH757" s="462"/>
      <c r="UTI757" s="462"/>
      <c r="UTJ757" s="462"/>
      <c r="UTK757" s="462"/>
      <c r="UTL757" s="462"/>
      <c r="UTM757" s="462"/>
      <c r="UTN757" s="462"/>
      <c r="UTO757" s="462"/>
      <c r="UTP757" s="462"/>
      <c r="UTQ757" s="462"/>
      <c r="UTR757" s="462"/>
      <c r="UTS757" s="462"/>
      <c r="UTT757" s="462"/>
      <c r="UTU757" s="462"/>
      <c r="UTV757" s="462"/>
      <c r="UTW757" s="462"/>
      <c r="UTX757" s="462"/>
      <c r="UTY757" s="462"/>
      <c r="UTZ757" s="462"/>
      <c r="UUA757" s="462"/>
      <c r="UUB757" s="462"/>
      <c r="UUC757" s="462"/>
      <c r="UUD757" s="462"/>
      <c r="UUE757" s="462"/>
      <c r="UUF757" s="462"/>
      <c r="UUG757" s="462"/>
      <c r="UUH757" s="462"/>
      <c r="UUI757" s="462"/>
      <c r="UUJ757" s="462"/>
      <c r="UUK757" s="462"/>
      <c r="UUL757" s="462"/>
      <c r="UUM757" s="462"/>
      <c r="UUN757" s="462"/>
      <c r="UUO757" s="462"/>
      <c r="UUP757" s="462"/>
      <c r="UUQ757" s="462"/>
      <c r="UUR757" s="462"/>
      <c r="UUS757" s="462"/>
      <c r="UUT757" s="462"/>
      <c r="UUU757" s="462"/>
      <c r="UUV757" s="462"/>
      <c r="UUW757" s="462"/>
      <c r="UUX757" s="462"/>
      <c r="UUY757" s="462"/>
      <c r="UUZ757" s="462"/>
      <c r="UVA757" s="462"/>
      <c r="UVB757" s="462"/>
      <c r="UVC757" s="462"/>
      <c r="UVD757" s="462"/>
      <c r="UVE757" s="462"/>
      <c r="UVF757" s="462"/>
      <c r="UVG757" s="462"/>
      <c r="UVH757" s="462"/>
      <c r="UVI757" s="462"/>
      <c r="UVJ757" s="462"/>
      <c r="UVK757" s="462"/>
      <c r="UVL757" s="462"/>
      <c r="UVM757" s="462"/>
      <c r="UVN757" s="462"/>
      <c r="UVO757" s="462"/>
      <c r="UVP757" s="462"/>
      <c r="UVQ757" s="462"/>
      <c r="UVR757" s="462"/>
      <c r="UVS757" s="462"/>
      <c r="UVT757" s="462"/>
      <c r="UVU757" s="462"/>
      <c r="UVV757" s="462"/>
      <c r="UVW757" s="462"/>
      <c r="UVX757" s="462"/>
      <c r="UVY757" s="462"/>
      <c r="UVZ757" s="462"/>
      <c r="UWA757" s="462"/>
      <c r="UWB757" s="462"/>
      <c r="UWC757" s="462"/>
      <c r="UWD757" s="462"/>
      <c r="UWE757" s="462"/>
      <c r="UWF757" s="462"/>
      <c r="UWG757" s="462"/>
      <c r="UWH757" s="462"/>
      <c r="UWI757" s="462"/>
      <c r="UWJ757" s="462"/>
      <c r="UWK757" s="462"/>
      <c r="UWL757" s="462"/>
      <c r="UWM757" s="462"/>
      <c r="UWN757" s="462"/>
      <c r="UWO757" s="462"/>
      <c r="UWP757" s="462"/>
      <c r="UWQ757" s="462"/>
      <c r="UWR757" s="462"/>
      <c r="UWS757" s="462"/>
      <c r="UWT757" s="462"/>
      <c r="UWU757" s="462"/>
      <c r="UWV757" s="462"/>
      <c r="UWW757" s="462"/>
      <c r="UWX757" s="462"/>
      <c r="UWY757" s="462"/>
      <c r="UWZ757" s="462"/>
      <c r="UXA757" s="462"/>
      <c r="UXB757" s="462"/>
      <c r="UXC757" s="462"/>
      <c r="UXD757" s="462"/>
      <c r="UXE757" s="462"/>
      <c r="UXF757" s="462"/>
      <c r="UXG757" s="462"/>
      <c r="UXH757" s="462"/>
      <c r="UXI757" s="462"/>
      <c r="UXJ757" s="462"/>
      <c r="UXK757" s="462"/>
      <c r="UXL757" s="462"/>
      <c r="UXM757" s="462"/>
      <c r="UXN757" s="462"/>
      <c r="UXO757" s="462"/>
      <c r="UXP757" s="462"/>
      <c r="UXQ757" s="462"/>
      <c r="UXR757" s="462"/>
      <c r="UXS757" s="462"/>
      <c r="UXT757" s="462"/>
      <c r="UXU757" s="462"/>
      <c r="UXV757" s="462"/>
      <c r="UXW757" s="462"/>
      <c r="UXX757" s="462"/>
      <c r="UXY757" s="462"/>
      <c r="UXZ757" s="462"/>
      <c r="UYA757" s="462"/>
      <c r="UYB757" s="462"/>
      <c r="UYC757" s="462"/>
      <c r="UYD757" s="462"/>
      <c r="UYE757" s="462"/>
      <c r="UYF757" s="462"/>
      <c r="UYG757" s="462"/>
      <c r="UYH757" s="462"/>
      <c r="UYI757" s="462"/>
      <c r="UYJ757" s="462"/>
      <c r="UYK757" s="462"/>
      <c r="UYL757" s="462"/>
      <c r="UYM757" s="462"/>
      <c r="UYN757" s="462"/>
      <c r="UYO757" s="462"/>
      <c r="UYP757" s="462"/>
      <c r="UYQ757" s="462"/>
      <c r="UYR757" s="462"/>
      <c r="UYS757" s="462"/>
      <c r="UYT757" s="462"/>
      <c r="UYU757" s="462"/>
      <c r="UYV757" s="462"/>
      <c r="UYW757" s="462"/>
      <c r="UYX757" s="462"/>
      <c r="UYY757" s="462"/>
      <c r="UYZ757" s="462"/>
      <c r="UZA757" s="462"/>
      <c r="UZB757" s="462"/>
      <c r="UZC757" s="462"/>
      <c r="UZD757" s="462"/>
      <c r="UZE757" s="462"/>
      <c r="UZF757" s="462"/>
      <c r="UZG757" s="462"/>
      <c r="UZH757" s="462"/>
      <c r="UZI757" s="462"/>
      <c r="UZJ757" s="462"/>
      <c r="UZK757" s="462"/>
      <c r="UZL757" s="462"/>
      <c r="UZM757" s="462"/>
      <c r="UZN757" s="462"/>
      <c r="UZO757" s="462"/>
      <c r="UZP757" s="462"/>
      <c r="UZQ757" s="462"/>
      <c r="UZR757" s="462"/>
      <c r="UZS757" s="462"/>
      <c r="UZT757" s="462"/>
      <c r="UZU757" s="462"/>
      <c r="UZV757" s="462"/>
      <c r="UZW757" s="462"/>
      <c r="UZX757" s="462"/>
      <c r="UZY757" s="462"/>
      <c r="UZZ757" s="462"/>
      <c r="VAA757" s="462"/>
      <c r="VAB757" s="462"/>
      <c r="VAC757" s="462"/>
      <c r="VAD757" s="462"/>
      <c r="VAE757" s="462"/>
      <c r="VAF757" s="462"/>
      <c r="VAG757" s="462"/>
      <c r="VAH757" s="462"/>
      <c r="VAI757" s="462"/>
      <c r="VAJ757" s="462"/>
      <c r="VAK757" s="462"/>
      <c r="VAL757" s="462"/>
      <c r="VAM757" s="462"/>
      <c r="VAN757" s="462"/>
      <c r="VAO757" s="462"/>
      <c r="VAP757" s="462"/>
      <c r="VAQ757" s="462"/>
      <c r="VAR757" s="462"/>
      <c r="VAS757" s="462"/>
      <c r="VAT757" s="462"/>
      <c r="VAU757" s="462"/>
      <c r="VAV757" s="462"/>
      <c r="VAW757" s="462"/>
      <c r="VAX757" s="462"/>
      <c r="VAY757" s="462"/>
      <c r="VAZ757" s="462"/>
      <c r="VBA757" s="462"/>
      <c r="VBB757" s="462"/>
      <c r="VBC757" s="462"/>
      <c r="VBD757" s="462"/>
      <c r="VBE757" s="462"/>
      <c r="VBF757" s="462"/>
      <c r="VBG757" s="462"/>
      <c r="VBH757" s="462"/>
      <c r="VBI757" s="462"/>
      <c r="VBJ757" s="462"/>
      <c r="VBK757" s="462"/>
      <c r="VBL757" s="462"/>
      <c r="VBM757" s="462"/>
      <c r="VBN757" s="462"/>
      <c r="VBO757" s="462"/>
      <c r="VBP757" s="462"/>
      <c r="VBQ757" s="462"/>
      <c r="VBR757" s="462"/>
      <c r="VBS757" s="462"/>
      <c r="VBT757" s="462"/>
      <c r="VBU757" s="462"/>
      <c r="VBV757" s="462"/>
      <c r="VBW757" s="462"/>
      <c r="VBX757" s="462"/>
      <c r="VBY757" s="462"/>
      <c r="VBZ757" s="462"/>
      <c r="VCA757" s="462"/>
      <c r="VCB757" s="462"/>
      <c r="VCC757" s="462"/>
      <c r="VCD757" s="462"/>
      <c r="VCE757" s="462"/>
      <c r="VCF757" s="462"/>
      <c r="VCG757" s="462"/>
      <c r="VCH757" s="462"/>
      <c r="VCI757" s="462"/>
      <c r="VCJ757" s="462"/>
      <c r="VCK757" s="462"/>
      <c r="VCL757" s="462"/>
      <c r="VCM757" s="462"/>
      <c r="VCN757" s="462"/>
      <c r="VCO757" s="462"/>
      <c r="VCP757" s="462"/>
      <c r="VCQ757" s="462"/>
      <c r="VCR757" s="462"/>
      <c r="VCS757" s="462"/>
      <c r="VCT757" s="462"/>
      <c r="VCU757" s="462"/>
      <c r="VCV757" s="462"/>
      <c r="VCW757" s="462"/>
      <c r="VCX757" s="462"/>
      <c r="VCY757" s="462"/>
      <c r="VCZ757" s="462"/>
      <c r="VDA757" s="462"/>
      <c r="VDB757" s="462"/>
      <c r="VDC757" s="462"/>
      <c r="VDD757" s="462"/>
      <c r="VDE757" s="462"/>
      <c r="VDF757" s="462"/>
      <c r="VDG757" s="462"/>
      <c r="VDH757" s="462"/>
      <c r="VDI757" s="462"/>
      <c r="VDJ757" s="462"/>
      <c r="VDK757" s="462"/>
      <c r="VDL757" s="462"/>
      <c r="VDM757" s="462"/>
      <c r="VDN757" s="462"/>
      <c r="VDO757" s="462"/>
      <c r="VDP757" s="462"/>
      <c r="VDQ757" s="462"/>
      <c r="VDR757" s="462"/>
      <c r="VDS757" s="462"/>
      <c r="VDT757" s="462"/>
      <c r="VDU757" s="462"/>
      <c r="VDV757" s="462"/>
      <c r="VDW757" s="462"/>
      <c r="VDX757" s="462"/>
      <c r="VDY757" s="462"/>
      <c r="VDZ757" s="462"/>
      <c r="VEA757" s="462"/>
      <c r="VEB757" s="462"/>
      <c r="VEC757" s="462"/>
      <c r="VED757" s="462"/>
      <c r="VEE757" s="462"/>
      <c r="VEF757" s="462"/>
      <c r="VEG757" s="462"/>
      <c r="VEH757" s="462"/>
      <c r="VEI757" s="462"/>
      <c r="VEJ757" s="462"/>
      <c r="VEK757" s="462"/>
      <c r="VEL757" s="462"/>
      <c r="VEM757" s="462"/>
      <c r="VEN757" s="462"/>
      <c r="VEO757" s="462"/>
      <c r="VEP757" s="462"/>
      <c r="VEQ757" s="462"/>
      <c r="VER757" s="462"/>
      <c r="VES757" s="462"/>
      <c r="VET757" s="462"/>
      <c r="VEU757" s="462"/>
      <c r="VEV757" s="462"/>
      <c r="VEW757" s="462"/>
      <c r="VEX757" s="462"/>
      <c r="VEY757" s="462"/>
      <c r="VEZ757" s="462"/>
      <c r="VFA757" s="462"/>
      <c r="VFB757" s="462"/>
      <c r="VFC757" s="462"/>
      <c r="VFD757" s="462"/>
      <c r="VFE757" s="462"/>
      <c r="VFF757" s="462"/>
      <c r="VFG757" s="462"/>
      <c r="VFH757" s="462"/>
      <c r="VFI757" s="462"/>
      <c r="VFJ757" s="462"/>
      <c r="VFK757" s="462"/>
      <c r="VFL757" s="462"/>
      <c r="VFM757" s="462"/>
      <c r="VFN757" s="462"/>
      <c r="VFO757" s="462"/>
      <c r="VFP757" s="462"/>
      <c r="VFQ757" s="462"/>
      <c r="VFR757" s="462"/>
      <c r="VFS757" s="462"/>
      <c r="VFT757" s="462"/>
      <c r="VFU757" s="462"/>
      <c r="VFV757" s="462"/>
      <c r="VFW757" s="462"/>
      <c r="VFX757" s="462"/>
      <c r="VFY757" s="462"/>
      <c r="VFZ757" s="462"/>
      <c r="VGA757" s="462"/>
      <c r="VGB757" s="462"/>
      <c r="VGC757" s="462"/>
      <c r="VGD757" s="462"/>
      <c r="VGE757" s="462"/>
      <c r="VGF757" s="462"/>
      <c r="VGG757" s="462"/>
      <c r="VGH757" s="462"/>
      <c r="VGI757" s="462"/>
      <c r="VGJ757" s="462"/>
      <c r="VGK757" s="462"/>
      <c r="VGL757" s="462"/>
      <c r="VGM757" s="462"/>
      <c r="VGN757" s="462"/>
      <c r="VGO757" s="462"/>
      <c r="VGP757" s="462"/>
      <c r="VGQ757" s="462"/>
      <c r="VGR757" s="462"/>
      <c r="VGS757" s="462"/>
      <c r="VGT757" s="462"/>
      <c r="VGU757" s="462"/>
      <c r="VGV757" s="462"/>
      <c r="VGW757" s="462"/>
      <c r="VGX757" s="462"/>
      <c r="VGY757" s="462"/>
      <c r="VGZ757" s="462"/>
      <c r="VHA757" s="462"/>
      <c r="VHB757" s="462"/>
      <c r="VHC757" s="462"/>
      <c r="VHD757" s="462"/>
      <c r="VHE757" s="462"/>
      <c r="VHF757" s="462"/>
      <c r="VHG757" s="462"/>
      <c r="VHH757" s="462"/>
      <c r="VHI757" s="462"/>
      <c r="VHJ757" s="462"/>
      <c r="VHK757" s="462"/>
      <c r="VHL757" s="462"/>
      <c r="VHM757" s="462"/>
      <c r="VHN757" s="462"/>
      <c r="VHO757" s="462"/>
      <c r="VHP757" s="462"/>
      <c r="VHQ757" s="462"/>
      <c r="VHR757" s="462"/>
      <c r="VHS757" s="462"/>
      <c r="VHT757" s="462"/>
      <c r="VHU757" s="462"/>
      <c r="VHV757" s="462"/>
      <c r="VHW757" s="462"/>
      <c r="VHX757" s="462"/>
      <c r="VHY757" s="462"/>
      <c r="VHZ757" s="462"/>
      <c r="VIA757" s="462"/>
      <c r="VIB757" s="462"/>
      <c r="VIC757" s="462"/>
      <c r="VID757" s="462"/>
      <c r="VIE757" s="462"/>
      <c r="VIF757" s="462"/>
      <c r="VIG757" s="462"/>
      <c r="VIH757" s="462"/>
      <c r="VII757" s="462"/>
      <c r="VIJ757" s="462"/>
      <c r="VIK757" s="462"/>
      <c r="VIL757" s="462"/>
      <c r="VIM757" s="462"/>
      <c r="VIN757" s="462"/>
      <c r="VIO757" s="462"/>
      <c r="VIP757" s="462"/>
      <c r="VIQ757" s="462"/>
      <c r="VIR757" s="462"/>
      <c r="VIS757" s="462"/>
      <c r="VIT757" s="462"/>
      <c r="VIU757" s="462"/>
      <c r="VIV757" s="462"/>
      <c r="VIW757" s="462"/>
      <c r="VIX757" s="462"/>
      <c r="VIY757" s="462"/>
      <c r="VIZ757" s="462"/>
      <c r="VJA757" s="462"/>
      <c r="VJB757" s="462"/>
      <c r="VJC757" s="462"/>
      <c r="VJD757" s="462"/>
      <c r="VJE757" s="462"/>
      <c r="VJF757" s="462"/>
      <c r="VJG757" s="462"/>
      <c r="VJH757" s="462"/>
      <c r="VJI757" s="462"/>
      <c r="VJJ757" s="462"/>
      <c r="VJK757" s="462"/>
      <c r="VJL757" s="462"/>
      <c r="VJM757" s="462"/>
      <c r="VJN757" s="462"/>
      <c r="VJO757" s="462"/>
      <c r="VJP757" s="462"/>
      <c r="VJQ757" s="462"/>
      <c r="VJR757" s="462"/>
      <c r="VJS757" s="462"/>
      <c r="VJT757" s="462"/>
      <c r="VJU757" s="462"/>
      <c r="VJV757" s="462"/>
      <c r="VJW757" s="462"/>
      <c r="VJX757" s="462"/>
      <c r="VJY757" s="462"/>
      <c r="VJZ757" s="462"/>
      <c r="VKA757" s="462"/>
      <c r="VKB757" s="462"/>
      <c r="VKC757" s="462"/>
      <c r="VKD757" s="462"/>
      <c r="VKE757" s="462"/>
      <c r="VKF757" s="462"/>
      <c r="VKG757" s="462"/>
      <c r="VKH757" s="462"/>
      <c r="VKI757" s="462"/>
      <c r="VKJ757" s="462"/>
      <c r="VKK757" s="462"/>
      <c r="VKL757" s="462"/>
      <c r="VKM757" s="462"/>
      <c r="VKN757" s="462"/>
      <c r="VKO757" s="462"/>
      <c r="VKP757" s="462"/>
      <c r="VKQ757" s="462"/>
      <c r="VKR757" s="462"/>
      <c r="VKS757" s="462"/>
      <c r="VKT757" s="462"/>
      <c r="VKU757" s="462"/>
      <c r="VKV757" s="462"/>
      <c r="VKW757" s="462"/>
      <c r="VKX757" s="462"/>
      <c r="VKY757" s="462"/>
      <c r="VKZ757" s="462"/>
      <c r="VLA757" s="462"/>
      <c r="VLB757" s="462"/>
      <c r="VLC757" s="462"/>
      <c r="VLD757" s="462"/>
      <c r="VLE757" s="462"/>
      <c r="VLF757" s="462"/>
      <c r="VLG757" s="462"/>
      <c r="VLH757" s="462"/>
      <c r="VLI757" s="462"/>
      <c r="VLJ757" s="462"/>
      <c r="VLK757" s="462"/>
      <c r="VLL757" s="462"/>
      <c r="VLM757" s="462"/>
      <c r="VLN757" s="462"/>
      <c r="VLO757" s="462"/>
      <c r="VLP757" s="462"/>
      <c r="VLQ757" s="462"/>
      <c r="VLR757" s="462"/>
      <c r="VLS757" s="462"/>
      <c r="VLT757" s="462"/>
      <c r="VLU757" s="462"/>
      <c r="VLV757" s="462"/>
      <c r="VLW757" s="462"/>
      <c r="VLX757" s="462"/>
      <c r="VLY757" s="462"/>
      <c r="VLZ757" s="462"/>
      <c r="VMA757" s="462"/>
      <c r="VMB757" s="462"/>
      <c r="VMC757" s="462"/>
      <c r="VMD757" s="462"/>
      <c r="VME757" s="462"/>
      <c r="VMF757" s="462"/>
      <c r="VMG757" s="462"/>
      <c r="VMH757" s="462"/>
      <c r="VMI757" s="462"/>
      <c r="VMJ757" s="462"/>
      <c r="VMK757" s="462"/>
      <c r="VML757" s="462"/>
      <c r="VMM757" s="462"/>
      <c r="VMN757" s="462"/>
      <c r="VMO757" s="462"/>
      <c r="VMP757" s="462"/>
      <c r="VMQ757" s="462"/>
      <c r="VMR757" s="462"/>
      <c r="VMS757" s="462"/>
      <c r="VMT757" s="462"/>
      <c r="VMU757" s="462"/>
      <c r="VMV757" s="462"/>
      <c r="VMW757" s="462"/>
      <c r="VMX757" s="462"/>
      <c r="VMY757" s="462"/>
      <c r="VMZ757" s="462"/>
      <c r="VNA757" s="462"/>
      <c r="VNB757" s="462"/>
      <c r="VNC757" s="462"/>
      <c r="VND757" s="462"/>
      <c r="VNE757" s="462"/>
      <c r="VNF757" s="462"/>
      <c r="VNG757" s="462"/>
      <c r="VNH757" s="462"/>
      <c r="VNI757" s="462"/>
      <c r="VNJ757" s="462"/>
      <c r="VNK757" s="462"/>
      <c r="VNL757" s="462"/>
      <c r="VNM757" s="462"/>
      <c r="VNN757" s="462"/>
      <c r="VNO757" s="462"/>
      <c r="VNP757" s="462"/>
      <c r="VNQ757" s="462"/>
      <c r="VNR757" s="462"/>
      <c r="VNS757" s="462"/>
      <c r="VNT757" s="462"/>
      <c r="VNU757" s="462"/>
      <c r="VNV757" s="462"/>
      <c r="VNW757" s="462"/>
      <c r="VNX757" s="462"/>
      <c r="VNY757" s="462"/>
      <c r="VNZ757" s="462"/>
      <c r="VOA757" s="462"/>
      <c r="VOB757" s="462"/>
      <c r="VOC757" s="462"/>
      <c r="VOD757" s="462"/>
      <c r="VOE757" s="462"/>
      <c r="VOF757" s="462"/>
      <c r="VOG757" s="462"/>
      <c r="VOH757" s="462"/>
      <c r="VOI757" s="462"/>
      <c r="VOJ757" s="462"/>
      <c r="VOK757" s="462"/>
      <c r="VOL757" s="462"/>
      <c r="VOM757" s="462"/>
      <c r="VON757" s="462"/>
      <c r="VOO757" s="462"/>
      <c r="VOP757" s="462"/>
      <c r="VOQ757" s="462"/>
      <c r="VOR757" s="462"/>
      <c r="VOS757" s="462"/>
      <c r="VOT757" s="462"/>
      <c r="VOU757" s="462"/>
      <c r="VOV757" s="462"/>
      <c r="VOW757" s="462"/>
      <c r="VOX757" s="462"/>
      <c r="VOY757" s="462"/>
      <c r="VOZ757" s="462"/>
      <c r="VPA757" s="462"/>
      <c r="VPB757" s="462"/>
      <c r="VPC757" s="462"/>
      <c r="VPD757" s="462"/>
      <c r="VPE757" s="462"/>
      <c r="VPF757" s="462"/>
      <c r="VPG757" s="462"/>
      <c r="VPH757" s="462"/>
      <c r="VPI757" s="462"/>
      <c r="VPJ757" s="462"/>
      <c r="VPK757" s="462"/>
      <c r="VPL757" s="462"/>
      <c r="VPM757" s="462"/>
      <c r="VPN757" s="462"/>
      <c r="VPO757" s="462"/>
      <c r="VPP757" s="462"/>
      <c r="VPQ757" s="462"/>
      <c r="VPR757" s="462"/>
      <c r="VPS757" s="462"/>
      <c r="VPT757" s="462"/>
      <c r="VPU757" s="462"/>
      <c r="VPV757" s="462"/>
      <c r="VPW757" s="462"/>
      <c r="VPX757" s="462"/>
      <c r="VPY757" s="462"/>
      <c r="VPZ757" s="462"/>
      <c r="VQA757" s="462"/>
      <c r="VQB757" s="462"/>
      <c r="VQC757" s="462"/>
      <c r="VQD757" s="462"/>
      <c r="VQE757" s="462"/>
      <c r="VQF757" s="462"/>
      <c r="VQG757" s="462"/>
      <c r="VQH757" s="462"/>
      <c r="VQI757" s="462"/>
      <c r="VQJ757" s="462"/>
      <c r="VQK757" s="462"/>
      <c r="VQL757" s="462"/>
      <c r="VQM757" s="462"/>
      <c r="VQN757" s="462"/>
      <c r="VQO757" s="462"/>
      <c r="VQP757" s="462"/>
      <c r="VQQ757" s="462"/>
      <c r="VQR757" s="462"/>
      <c r="VQS757" s="462"/>
      <c r="VQT757" s="462"/>
      <c r="VQU757" s="462"/>
      <c r="VQV757" s="462"/>
      <c r="VQW757" s="462"/>
      <c r="VQX757" s="462"/>
      <c r="VQY757" s="462"/>
      <c r="VQZ757" s="462"/>
      <c r="VRA757" s="462"/>
      <c r="VRB757" s="462"/>
      <c r="VRC757" s="462"/>
      <c r="VRD757" s="462"/>
      <c r="VRE757" s="462"/>
      <c r="VRF757" s="462"/>
      <c r="VRG757" s="462"/>
      <c r="VRH757" s="462"/>
      <c r="VRI757" s="462"/>
      <c r="VRJ757" s="462"/>
      <c r="VRK757" s="462"/>
      <c r="VRL757" s="462"/>
      <c r="VRM757" s="462"/>
      <c r="VRN757" s="462"/>
      <c r="VRO757" s="462"/>
      <c r="VRP757" s="462"/>
      <c r="VRQ757" s="462"/>
      <c r="VRR757" s="462"/>
      <c r="VRS757" s="462"/>
      <c r="VRT757" s="462"/>
      <c r="VRU757" s="462"/>
      <c r="VRV757" s="462"/>
      <c r="VRW757" s="462"/>
      <c r="VRX757" s="462"/>
      <c r="VRY757" s="462"/>
      <c r="VRZ757" s="462"/>
      <c r="VSA757" s="462"/>
      <c r="VSB757" s="462"/>
      <c r="VSC757" s="462"/>
      <c r="VSD757" s="462"/>
      <c r="VSE757" s="462"/>
      <c r="VSF757" s="462"/>
      <c r="VSG757" s="462"/>
      <c r="VSH757" s="462"/>
      <c r="VSI757" s="462"/>
      <c r="VSJ757" s="462"/>
      <c r="VSK757" s="462"/>
      <c r="VSL757" s="462"/>
      <c r="VSM757" s="462"/>
      <c r="VSN757" s="462"/>
      <c r="VSO757" s="462"/>
      <c r="VSP757" s="462"/>
      <c r="VSQ757" s="462"/>
      <c r="VSR757" s="462"/>
      <c r="VSS757" s="462"/>
      <c r="VST757" s="462"/>
      <c r="VSU757" s="462"/>
      <c r="VSV757" s="462"/>
      <c r="VSW757" s="462"/>
      <c r="VSX757" s="462"/>
      <c r="VSY757" s="462"/>
      <c r="VSZ757" s="462"/>
      <c r="VTA757" s="462"/>
      <c r="VTB757" s="462"/>
      <c r="VTC757" s="462"/>
      <c r="VTD757" s="462"/>
      <c r="VTE757" s="462"/>
      <c r="VTF757" s="462"/>
      <c r="VTG757" s="462"/>
      <c r="VTH757" s="462"/>
      <c r="VTI757" s="462"/>
      <c r="VTJ757" s="462"/>
      <c r="VTK757" s="462"/>
      <c r="VTL757" s="462"/>
      <c r="VTM757" s="462"/>
      <c r="VTN757" s="462"/>
      <c r="VTO757" s="462"/>
      <c r="VTP757" s="462"/>
      <c r="VTQ757" s="462"/>
      <c r="VTR757" s="462"/>
      <c r="VTS757" s="462"/>
      <c r="VTT757" s="462"/>
      <c r="VTU757" s="462"/>
      <c r="VTV757" s="462"/>
      <c r="VTW757" s="462"/>
      <c r="VTX757" s="462"/>
      <c r="VTY757" s="462"/>
      <c r="VTZ757" s="462"/>
      <c r="VUA757" s="462"/>
      <c r="VUB757" s="462"/>
      <c r="VUC757" s="462"/>
      <c r="VUD757" s="462"/>
      <c r="VUE757" s="462"/>
      <c r="VUF757" s="462"/>
      <c r="VUG757" s="462"/>
      <c r="VUH757" s="462"/>
      <c r="VUI757" s="462"/>
      <c r="VUJ757" s="462"/>
      <c r="VUK757" s="462"/>
      <c r="VUL757" s="462"/>
      <c r="VUM757" s="462"/>
      <c r="VUN757" s="462"/>
      <c r="VUO757" s="462"/>
      <c r="VUP757" s="462"/>
      <c r="VUQ757" s="462"/>
      <c r="VUR757" s="462"/>
      <c r="VUS757" s="462"/>
      <c r="VUT757" s="462"/>
      <c r="VUU757" s="462"/>
      <c r="VUV757" s="462"/>
      <c r="VUW757" s="462"/>
      <c r="VUX757" s="462"/>
      <c r="VUY757" s="462"/>
      <c r="VUZ757" s="462"/>
      <c r="VVA757" s="462"/>
      <c r="VVB757" s="462"/>
      <c r="VVC757" s="462"/>
      <c r="VVD757" s="462"/>
      <c r="VVE757" s="462"/>
      <c r="VVF757" s="462"/>
      <c r="VVG757" s="462"/>
      <c r="VVH757" s="462"/>
      <c r="VVI757" s="462"/>
      <c r="VVJ757" s="462"/>
      <c r="VVK757" s="462"/>
      <c r="VVL757" s="462"/>
      <c r="VVM757" s="462"/>
      <c r="VVN757" s="462"/>
      <c r="VVO757" s="462"/>
      <c r="VVP757" s="462"/>
      <c r="VVQ757" s="462"/>
      <c r="VVR757" s="462"/>
      <c r="VVS757" s="462"/>
      <c r="VVT757" s="462"/>
      <c r="VVU757" s="462"/>
      <c r="VVV757" s="462"/>
      <c r="VVW757" s="462"/>
      <c r="VVX757" s="462"/>
      <c r="VVY757" s="462"/>
      <c r="VVZ757" s="462"/>
      <c r="VWA757" s="462"/>
      <c r="VWB757" s="462"/>
      <c r="VWC757" s="462"/>
      <c r="VWD757" s="462"/>
      <c r="VWE757" s="462"/>
      <c r="VWF757" s="462"/>
      <c r="VWG757" s="462"/>
      <c r="VWH757" s="462"/>
      <c r="VWI757" s="462"/>
      <c r="VWJ757" s="462"/>
      <c r="VWK757" s="462"/>
      <c r="VWL757" s="462"/>
      <c r="VWM757" s="462"/>
      <c r="VWN757" s="462"/>
      <c r="VWO757" s="462"/>
      <c r="VWP757" s="462"/>
      <c r="VWQ757" s="462"/>
      <c r="VWR757" s="462"/>
      <c r="VWS757" s="462"/>
      <c r="VWT757" s="462"/>
      <c r="VWU757" s="462"/>
      <c r="VWV757" s="462"/>
      <c r="VWW757" s="462"/>
      <c r="VWX757" s="462"/>
      <c r="VWY757" s="462"/>
      <c r="VWZ757" s="462"/>
      <c r="VXA757" s="462"/>
      <c r="VXB757" s="462"/>
      <c r="VXC757" s="462"/>
      <c r="VXD757" s="462"/>
      <c r="VXE757" s="462"/>
      <c r="VXF757" s="462"/>
      <c r="VXG757" s="462"/>
      <c r="VXH757" s="462"/>
      <c r="VXI757" s="462"/>
      <c r="VXJ757" s="462"/>
      <c r="VXK757" s="462"/>
      <c r="VXL757" s="462"/>
      <c r="VXM757" s="462"/>
      <c r="VXN757" s="462"/>
      <c r="VXO757" s="462"/>
      <c r="VXP757" s="462"/>
      <c r="VXQ757" s="462"/>
      <c r="VXR757" s="462"/>
      <c r="VXS757" s="462"/>
      <c r="VXT757" s="462"/>
      <c r="VXU757" s="462"/>
      <c r="VXV757" s="462"/>
      <c r="VXW757" s="462"/>
      <c r="VXX757" s="462"/>
      <c r="VXY757" s="462"/>
      <c r="VXZ757" s="462"/>
      <c r="VYA757" s="462"/>
      <c r="VYB757" s="462"/>
      <c r="VYC757" s="462"/>
      <c r="VYD757" s="462"/>
      <c r="VYE757" s="462"/>
      <c r="VYF757" s="462"/>
      <c r="VYG757" s="462"/>
      <c r="VYH757" s="462"/>
      <c r="VYI757" s="462"/>
      <c r="VYJ757" s="462"/>
      <c r="VYK757" s="462"/>
      <c r="VYL757" s="462"/>
      <c r="VYM757" s="462"/>
      <c r="VYN757" s="462"/>
      <c r="VYO757" s="462"/>
      <c r="VYP757" s="462"/>
      <c r="VYQ757" s="462"/>
      <c r="VYR757" s="462"/>
      <c r="VYS757" s="462"/>
      <c r="VYT757" s="462"/>
      <c r="VYU757" s="462"/>
      <c r="VYV757" s="462"/>
      <c r="VYW757" s="462"/>
      <c r="VYX757" s="462"/>
      <c r="VYY757" s="462"/>
      <c r="VYZ757" s="462"/>
      <c r="VZA757" s="462"/>
      <c r="VZB757" s="462"/>
      <c r="VZC757" s="462"/>
      <c r="VZD757" s="462"/>
      <c r="VZE757" s="462"/>
      <c r="VZF757" s="462"/>
      <c r="VZG757" s="462"/>
      <c r="VZH757" s="462"/>
      <c r="VZI757" s="462"/>
      <c r="VZJ757" s="462"/>
      <c r="VZK757" s="462"/>
      <c r="VZL757" s="462"/>
      <c r="VZM757" s="462"/>
      <c r="VZN757" s="462"/>
      <c r="VZO757" s="462"/>
      <c r="VZP757" s="462"/>
      <c r="VZQ757" s="462"/>
      <c r="VZR757" s="462"/>
      <c r="VZS757" s="462"/>
      <c r="VZT757" s="462"/>
      <c r="VZU757" s="462"/>
      <c r="VZV757" s="462"/>
      <c r="VZW757" s="462"/>
      <c r="VZX757" s="462"/>
      <c r="VZY757" s="462"/>
      <c r="VZZ757" s="462"/>
      <c r="WAA757" s="462"/>
      <c r="WAB757" s="462"/>
      <c r="WAC757" s="462"/>
      <c r="WAD757" s="462"/>
      <c r="WAE757" s="462"/>
      <c r="WAF757" s="462"/>
      <c r="WAG757" s="462"/>
      <c r="WAH757" s="462"/>
      <c r="WAI757" s="462"/>
      <c r="WAJ757" s="462"/>
      <c r="WAK757" s="462"/>
      <c r="WAL757" s="462"/>
      <c r="WAM757" s="462"/>
      <c r="WAN757" s="462"/>
      <c r="WAO757" s="462"/>
      <c r="WAP757" s="462"/>
      <c r="WAQ757" s="462"/>
      <c r="WAR757" s="462"/>
      <c r="WAS757" s="462"/>
      <c r="WAT757" s="462"/>
      <c r="WAU757" s="462"/>
      <c r="WAV757" s="462"/>
      <c r="WAW757" s="462"/>
      <c r="WAX757" s="462"/>
      <c r="WAY757" s="462"/>
      <c r="WAZ757" s="462"/>
      <c r="WBA757" s="462"/>
      <c r="WBB757" s="462"/>
      <c r="WBC757" s="462"/>
      <c r="WBD757" s="462"/>
      <c r="WBE757" s="462"/>
      <c r="WBF757" s="462"/>
      <c r="WBG757" s="462"/>
      <c r="WBH757" s="462"/>
      <c r="WBI757" s="462"/>
      <c r="WBJ757" s="462"/>
      <c r="WBK757" s="462"/>
      <c r="WBL757" s="462"/>
      <c r="WBM757" s="462"/>
      <c r="WBN757" s="462"/>
      <c r="WBO757" s="462"/>
      <c r="WBP757" s="462"/>
      <c r="WBQ757" s="462"/>
      <c r="WBR757" s="462"/>
      <c r="WBS757" s="462"/>
      <c r="WBT757" s="462"/>
      <c r="WBU757" s="462"/>
      <c r="WBV757" s="462"/>
      <c r="WBW757" s="462"/>
      <c r="WBX757" s="462"/>
      <c r="WBY757" s="462"/>
      <c r="WBZ757" s="462"/>
      <c r="WCA757" s="462"/>
      <c r="WCB757" s="462"/>
      <c r="WCC757" s="462"/>
      <c r="WCD757" s="462"/>
      <c r="WCE757" s="462"/>
      <c r="WCF757" s="462"/>
      <c r="WCG757" s="462"/>
      <c r="WCH757" s="462"/>
      <c r="WCI757" s="462"/>
      <c r="WCJ757" s="462"/>
      <c r="WCK757" s="462"/>
      <c r="WCL757" s="462"/>
      <c r="WCM757" s="462"/>
      <c r="WCN757" s="462"/>
      <c r="WCO757" s="462"/>
      <c r="WCP757" s="462"/>
      <c r="WCQ757" s="462"/>
      <c r="WCR757" s="462"/>
      <c r="WCS757" s="462"/>
      <c r="WCT757" s="462"/>
      <c r="WCU757" s="462"/>
      <c r="WCV757" s="462"/>
      <c r="WCW757" s="462"/>
      <c r="WCX757" s="462"/>
      <c r="WCY757" s="462"/>
      <c r="WCZ757" s="462"/>
      <c r="WDA757" s="462"/>
      <c r="WDB757" s="462"/>
      <c r="WDC757" s="462"/>
      <c r="WDD757" s="462"/>
      <c r="WDE757" s="462"/>
      <c r="WDF757" s="462"/>
      <c r="WDG757" s="462"/>
      <c r="WDH757" s="462"/>
      <c r="WDI757" s="462"/>
      <c r="WDJ757" s="462"/>
      <c r="WDK757" s="462"/>
      <c r="WDL757" s="462"/>
      <c r="WDM757" s="462"/>
      <c r="WDN757" s="462"/>
      <c r="WDO757" s="462"/>
      <c r="WDP757" s="462"/>
      <c r="WDQ757" s="462"/>
      <c r="WDR757" s="462"/>
      <c r="WDS757" s="462"/>
      <c r="WDT757" s="462"/>
      <c r="WDU757" s="462"/>
      <c r="WDV757" s="462"/>
      <c r="WDW757" s="462"/>
      <c r="WDX757" s="462"/>
      <c r="WDY757" s="462"/>
      <c r="WDZ757" s="462"/>
      <c r="WEA757" s="462"/>
      <c r="WEB757" s="462"/>
      <c r="WEC757" s="462"/>
      <c r="WED757" s="462"/>
      <c r="WEE757" s="462"/>
      <c r="WEF757" s="462"/>
      <c r="WEG757" s="462"/>
      <c r="WEH757" s="462"/>
      <c r="WEI757" s="462"/>
      <c r="WEJ757" s="462"/>
      <c r="WEK757" s="462"/>
      <c r="WEL757" s="462"/>
      <c r="WEM757" s="462"/>
      <c r="WEN757" s="462"/>
      <c r="WEO757" s="462"/>
      <c r="WEP757" s="462"/>
      <c r="WEQ757" s="462"/>
      <c r="WER757" s="462"/>
      <c r="WES757" s="462"/>
      <c r="WET757" s="462"/>
      <c r="WEU757" s="462"/>
      <c r="WEV757" s="462"/>
      <c r="WEW757" s="462"/>
      <c r="WEX757" s="462"/>
      <c r="WEY757" s="462"/>
      <c r="WEZ757" s="462"/>
      <c r="WFA757" s="462"/>
      <c r="WFB757" s="462"/>
      <c r="WFC757" s="462"/>
      <c r="WFD757" s="462"/>
      <c r="WFE757" s="462"/>
      <c r="WFF757" s="462"/>
      <c r="WFG757" s="462"/>
      <c r="WFH757" s="462"/>
      <c r="WFI757" s="462"/>
      <c r="WFJ757" s="462"/>
      <c r="WFK757" s="462"/>
      <c r="WFL757" s="462"/>
      <c r="WFM757" s="462"/>
      <c r="WFN757" s="462"/>
      <c r="WFO757" s="462"/>
      <c r="WFP757" s="462"/>
      <c r="WFQ757" s="462"/>
      <c r="WFR757" s="462"/>
      <c r="WFS757" s="462"/>
      <c r="WFT757" s="462"/>
      <c r="WFU757" s="462"/>
      <c r="WFV757" s="462"/>
      <c r="WFW757" s="462"/>
      <c r="WFX757" s="462"/>
      <c r="WFY757" s="462"/>
      <c r="WFZ757" s="462"/>
      <c r="WGA757" s="462"/>
      <c r="WGB757" s="462"/>
      <c r="WGC757" s="462"/>
      <c r="WGD757" s="462"/>
      <c r="WGE757" s="462"/>
      <c r="WGF757" s="462"/>
      <c r="WGG757" s="462"/>
      <c r="WGH757" s="462"/>
      <c r="WGI757" s="462"/>
      <c r="WGJ757" s="462"/>
      <c r="WGK757" s="462"/>
      <c r="WGL757" s="462"/>
      <c r="WGM757" s="462"/>
      <c r="WGN757" s="462"/>
      <c r="WGO757" s="462"/>
      <c r="WGP757" s="462"/>
      <c r="WGQ757" s="462"/>
      <c r="WGR757" s="462"/>
      <c r="WGS757" s="462"/>
      <c r="WGT757" s="462"/>
      <c r="WGU757" s="462"/>
      <c r="WGV757" s="462"/>
      <c r="WGW757" s="462"/>
      <c r="WGX757" s="462"/>
      <c r="WGY757" s="462"/>
      <c r="WGZ757" s="462"/>
      <c r="WHA757" s="462"/>
      <c r="WHB757" s="462"/>
      <c r="WHC757" s="462"/>
      <c r="WHD757" s="462"/>
      <c r="WHE757" s="462"/>
      <c r="WHF757" s="462"/>
      <c r="WHG757" s="462"/>
      <c r="WHH757" s="462"/>
      <c r="WHI757" s="462"/>
      <c r="WHJ757" s="462"/>
      <c r="WHK757" s="462"/>
      <c r="WHL757" s="462"/>
      <c r="WHM757" s="462"/>
      <c r="WHN757" s="462"/>
      <c r="WHO757" s="462"/>
      <c r="WHP757" s="462"/>
      <c r="WHQ757" s="462"/>
      <c r="WHR757" s="462"/>
      <c r="WHS757" s="462"/>
      <c r="WHT757" s="462"/>
      <c r="WHU757" s="462"/>
      <c r="WHV757" s="462"/>
      <c r="WHW757" s="462"/>
      <c r="WHX757" s="462"/>
      <c r="WHY757" s="462"/>
      <c r="WHZ757" s="462"/>
      <c r="WIA757" s="462"/>
      <c r="WIB757" s="462"/>
      <c r="WIC757" s="462"/>
      <c r="WID757" s="462"/>
      <c r="WIE757" s="462"/>
      <c r="WIF757" s="462"/>
      <c r="WIG757" s="462"/>
      <c r="WIH757" s="462"/>
      <c r="WII757" s="462"/>
      <c r="WIJ757" s="462"/>
      <c r="WIK757" s="462"/>
      <c r="WIL757" s="462"/>
      <c r="WIM757" s="462"/>
      <c r="WIN757" s="462"/>
      <c r="WIO757" s="462"/>
      <c r="WIP757" s="462"/>
      <c r="WIQ757" s="462"/>
      <c r="WIR757" s="462"/>
      <c r="WIS757" s="462"/>
      <c r="WIT757" s="462"/>
      <c r="WIU757" s="462"/>
      <c r="WIV757" s="462"/>
      <c r="WIW757" s="462"/>
      <c r="WIX757" s="462"/>
      <c r="WIY757" s="462"/>
      <c r="WIZ757" s="462"/>
      <c r="WJA757" s="462"/>
      <c r="WJB757" s="462"/>
      <c r="WJC757" s="462"/>
      <c r="WJD757" s="462"/>
      <c r="WJE757" s="462"/>
      <c r="WJF757" s="462"/>
      <c r="WJG757" s="462"/>
      <c r="WJH757" s="462"/>
      <c r="WJI757" s="462"/>
      <c r="WJJ757" s="462"/>
      <c r="WJK757" s="462"/>
      <c r="WJL757" s="462"/>
      <c r="WJM757" s="462"/>
      <c r="WJN757" s="462"/>
      <c r="WJO757" s="462"/>
      <c r="WJP757" s="462"/>
      <c r="WJQ757" s="462"/>
      <c r="WJR757" s="462"/>
      <c r="WJS757" s="462"/>
      <c r="WJT757" s="462"/>
      <c r="WJU757" s="462"/>
      <c r="WJV757" s="462"/>
      <c r="WJW757" s="462"/>
      <c r="WJX757" s="462"/>
      <c r="WJY757" s="462"/>
      <c r="WJZ757" s="462"/>
      <c r="WKA757" s="462"/>
      <c r="WKB757" s="462"/>
      <c r="WKC757" s="462"/>
      <c r="WKD757" s="462"/>
      <c r="WKE757" s="462"/>
      <c r="WKF757" s="462"/>
      <c r="WKG757" s="462"/>
      <c r="WKH757" s="462"/>
      <c r="WKI757" s="462"/>
      <c r="WKJ757" s="462"/>
      <c r="WKK757" s="462"/>
      <c r="WKL757" s="462"/>
      <c r="WKM757" s="462"/>
      <c r="WKN757" s="462"/>
      <c r="WKO757" s="462"/>
      <c r="WKP757" s="462"/>
      <c r="WKQ757" s="462"/>
      <c r="WKR757" s="462"/>
      <c r="WKS757" s="462"/>
      <c r="WKT757" s="462"/>
      <c r="WKU757" s="462"/>
      <c r="WKV757" s="462"/>
      <c r="WKW757" s="462"/>
      <c r="WKX757" s="462"/>
      <c r="WKY757" s="462"/>
      <c r="WKZ757" s="462"/>
      <c r="WLA757" s="462"/>
      <c r="WLB757" s="462"/>
      <c r="WLC757" s="462"/>
      <c r="WLD757" s="462"/>
      <c r="WLE757" s="462"/>
      <c r="WLF757" s="462"/>
      <c r="WLG757" s="462"/>
      <c r="WLH757" s="462"/>
      <c r="WLI757" s="462"/>
      <c r="WLJ757" s="462"/>
      <c r="WLK757" s="462"/>
      <c r="WLL757" s="462"/>
      <c r="WLM757" s="462"/>
      <c r="WLN757" s="462"/>
      <c r="WLO757" s="462"/>
      <c r="WLP757" s="462"/>
      <c r="WLQ757" s="462"/>
      <c r="WLR757" s="462"/>
      <c r="WLS757" s="462"/>
      <c r="WLT757" s="462"/>
      <c r="WLU757" s="462"/>
      <c r="WLV757" s="462"/>
      <c r="WLW757" s="462"/>
      <c r="WLX757" s="462"/>
      <c r="WLY757" s="462"/>
      <c r="WLZ757" s="462"/>
      <c r="WMA757" s="462"/>
      <c r="WMB757" s="462"/>
      <c r="WMC757" s="462"/>
      <c r="WMD757" s="462"/>
      <c r="WME757" s="462"/>
      <c r="WMF757" s="462"/>
      <c r="WMG757" s="462"/>
      <c r="WMH757" s="462"/>
      <c r="WMI757" s="462"/>
      <c r="WMJ757" s="462"/>
      <c r="WMK757" s="462"/>
      <c r="WML757" s="462"/>
      <c r="WMM757" s="462"/>
      <c r="WMN757" s="462"/>
      <c r="WMO757" s="462"/>
      <c r="WMP757" s="462"/>
      <c r="WMQ757" s="462"/>
      <c r="WMR757" s="462"/>
      <c r="WMS757" s="462"/>
      <c r="WMT757" s="462"/>
      <c r="WMU757" s="462"/>
      <c r="WMV757" s="462"/>
      <c r="WMW757" s="462"/>
      <c r="WMX757" s="462"/>
      <c r="WMY757" s="462"/>
      <c r="WMZ757" s="462"/>
      <c r="WNA757" s="462"/>
      <c r="WNB757" s="462"/>
      <c r="WNC757" s="462"/>
      <c r="WND757" s="462"/>
      <c r="WNE757" s="462"/>
      <c r="WNF757" s="462"/>
      <c r="WNG757" s="462"/>
      <c r="WNH757" s="462"/>
      <c r="WNI757" s="462"/>
      <c r="WNJ757" s="462"/>
      <c r="WNK757" s="462"/>
      <c r="WNL757" s="462"/>
      <c r="WNM757" s="462"/>
      <c r="WNN757" s="462"/>
      <c r="WNO757" s="462"/>
      <c r="WNP757" s="462"/>
      <c r="WNQ757" s="462"/>
      <c r="WNR757" s="462"/>
      <c r="WNS757" s="462"/>
      <c r="WNT757" s="462"/>
      <c r="WNU757" s="462"/>
      <c r="WNV757" s="462"/>
      <c r="WNW757" s="462"/>
      <c r="WNX757" s="462"/>
      <c r="WNY757" s="462"/>
      <c r="WNZ757" s="462"/>
      <c r="WOA757" s="462"/>
      <c r="WOB757" s="462"/>
      <c r="WOC757" s="462"/>
      <c r="WOD757" s="462"/>
      <c r="WOE757" s="462"/>
      <c r="WOF757" s="462"/>
      <c r="WOG757" s="462"/>
      <c r="WOH757" s="462"/>
      <c r="WOI757" s="462"/>
      <c r="WOJ757" s="462"/>
      <c r="WOK757" s="462"/>
      <c r="WOL757" s="462"/>
      <c r="WOM757" s="462"/>
      <c r="WON757" s="462"/>
      <c r="WOO757" s="462"/>
      <c r="WOP757" s="462"/>
      <c r="WOQ757" s="462"/>
      <c r="WOR757" s="462"/>
      <c r="WOS757" s="462"/>
      <c r="WOT757" s="462"/>
      <c r="WOU757" s="462"/>
      <c r="WOV757" s="462"/>
      <c r="WOW757" s="462"/>
      <c r="WOX757" s="462"/>
      <c r="WOY757" s="462"/>
      <c r="WOZ757" s="462"/>
      <c r="WPA757" s="462"/>
      <c r="WPB757" s="462"/>
      <c r="WPC757" s="462"/>
      <c r="WPD757" s="462"/>
      <c r="WPE757" s="462"/>
      <c r="WPF757" s="462"/>
      <c r="WPG757" s="462"/>
      <c r="WPH757" s="462"/>
      <c r="WPI757" s="462"/>
      <c r="WPJ757" s="462"/>
      <c r="WPK757" s="462"/>
      <c r="WPL757" s="462"/>
      <c r="WPM757" s="462"/>
      <c r="WPN757" s="462"/>
      <c r="WPO757" s="462"/>
      <c r="WPP757" s="462"/>
      <c r="WPQ757" s="462"/>
      <c r="WPR757" s="462"/>
      <c r="WPS757" s="462"/>
      <c r="WPT757" s="462"/>
      <c r="WPU757" s="462"/>
      <c r="WPV757" s="462"/>
      <c r="WPW757" s="462"/>
      <c r="WPX757" s="462"/>
      <c r="WPY757" s="462"/>
      <c r="WPZ757" s="462"/>
      <c r="WQA757" s="462"/>
      <c r="WQB757" s="462"/>
      <c r="WQC757" s="462"/>
      <c r="WQD757" s="462"/>
      <c r="WQE757" s="462"/>
      <c r="WQF757" s="462"/>
      <c r="WQG757" s="462"/>
      <c r="WQH757" s="462"/>
      <c r="WQI757" s="462"/>
      <c r="WQJ757" s="462"/>
      <c r="WQK757" s="462"/>
      <c r="WQL757" s="462"/>
      <c r="WQM757" s="462"/>
      <c r="WQN757" s="462"/>
      <c r="WQO757" s="462"/>
      <c r="WQP757" s="462"/>
      <c r="WQQ757" s="462"/>
      <c r="WQR757" s="462"/>
      <c r="WQS757" s="462"/>
      <c r="WQT757" s="462"/>
      <c r="WQU757" s="462"/>
      <c r="WQV757" s="462"/>
      <c r="WQW757" s="462"/>
      <c r="WQX757" s="462"/>
      <c r="WQY757" s="462"/>
      <c r="WQZ757" s="462"/>
      <c r="WRA757" s="462"/>
      <c r="WRB757" s="462"/>
      <c r="WRC757" s="462"/>
      <c r="WRD757" s="462"/>
      <c r="WRE757" s="462"/>
      <c r="WRF757" s="462"/>
      <c r="WRG757" s="462"/>
      <c r="WRH757" s="462"/>
      <c r="WRI757" s="462"/>
      <c r="WRJ757" s="462"/>
      <c r="WRK757" s="462"/>
      <c r="WRL757" s="462"/>
      <c r="WRM757" s="462"/>
      <c r="WRN757" s="462"/>
      <c r="WRO757" s="462"/>
      <c r="WRP757" s="462"/>
      <c r="WRQ757" s="462"/>
      <c r="WRR757" s="462"/>
      <c r="WRS757" s="462"/>
      <c r="WRT757" s="462"/>
      <c r="WRU757" s="462"/>
      <c r="WRV757" s="462"/>
      <c r="WRW757" s="462"/>
      <c r="WRX757" s="462"/>
      <c r="WRY757" s="462"/>
      <c r="WRZ757" s="462"/>
      <c r="WSA757" s="462"/>
      <c r="WSB757" s="462"/>
      <c r="WSC757" s="462"/>
      <c r="WSD757" s="462"/>
      <c r="WSE757" s="462"/>
      <c r="WSF757" s="462"/>
      <c r="WSG757" s="462"/>
      <c r="WSH757" s="462"/>
      <c r="WSI757" s="462"/>
      <c r="WSJ757" s="462"/>
      <c r="WSK757" s="462"/>
      <c r="WSL757" s="462"/>
      <c r="WSM757" s="462"/>
      <c r="WSN757" s="462"/>
      <c r="WSO757" s="462"/>
      <c r="WSP757" s="462"/>
      <c r="WSQ757" s="462"/>
      <c r="WSR757" s="462"/>
      <c r="WSS757" s="462"/>
      <c r="WST757" s="462"/>
      <c r="WSU757" s="462"/>
      <c r="WSV757" s="462"/>
      <c r="WSW757" s="462"/>
      <c r="WSX757" s="462"/>
      <c r="WSY757" s="462"/>
      <c r="WSZ757" s="462"/>
      <c r="WTA757" s="462"/>
      <c r="WTB757" s="462"/>
      <c r="WTC757" s="462"/>
      <c r="WTD757" s="462"/>
      <c r="WTE757" s="462"/>
      <c r="WTF757" s="462"/>
      <c r="WTG757" s="462"/>
      <c r="WTH757" s="462"/>
      <c r="WTI757" s="462"/>
      <c r="WTJ757" s="462"/>
      <c r="WTK757" s="462"/>
      <c r="WTL757" s="462"/>
      <c r="WTM757" s="462"/>
      <c r="WTN757" s="462"/>
      <c r="WTO757" s="462"/>
      <c r="WTP757" s="462"/>
      <c r="WTQ757" s="462"/>
      <c r="WTR757" s="462"/>
      <c r="WTS757" s="462"/>
      <c r="WTT757" s="462"/>
      <c r="WTU757" s="462"/>
      <c r="WTV757" s="462"/>
      <c r="WTW757" s="462"/>
      <c r="WTX757" s="462"/>
      <c r="WTY757" s="462"/>
      <c r="WTZ757" s="462"/>
      <c r="WUA757" s="462"/>
      <c r="WUB757" s="462"/>
      <c r="WUC757" s="462"/>
      <c r="WUD757" s="462"/>
      <c r="WUE757" s="462"/>
      <c r="WUF757" s="462"/>
      <c r="WUG757" s="462"/>
      <c r="WUH757" s="462"/>
      <c r="WUI757" s="462"/>
      <c r="WUJ757" s="462"/>
      <c r="WUK757" s="462"/>
      <c r="WUL757" s="462"/>
      <c r="WUM757" s="462"/>
      <c r="WUN757" s="462"/>
      <c r="WUO757" s="462"/>
      <c r="WUP757" s="462"/>
      <c r="WUQ757" s="462"/>
      <c r="WUR757" s="462"/>
      <c r="WUS757" s="462"/>
      <c r="WUT757" s="462"/>
      <c r="WUU757" s="462"/>
      <c r="WUV757" s="462"/>
      <c r="WUW757" s="462"/>
      <c r="WUX757" s="462"/>
      <c r="WUY757" s="462"/>
      <c r="WUZ757" s="462"/>
      <c r="WVA757" s="462"/>
      <c r="WVB757" s="462"/>
      <c r="WVC757" s="462"/>
      <c r="WVD757" s="462"/>
      <c r="WVE757" s="462"/>
      <c r="WVF757" s="462"/>
      <c r="WVG757" s="462"/>
      <c r="WVH757" s="462"/>
      <c r="WVI757" s="462"/>
      <c r="WVJ757" s="462"/>
      <c r="WVK757" s="462"/>
      <c r="WVL757" s="462"/>
      <c r="WVM757" s="462"/>
      <c r="WVN757" s="462"/>
      <c r="WVO757" s="462"/>
      <c r="WVP757" s="462"/>
      <c r="WVQ757" s="462"/>
      <c r="WVR757" s="462"/>
      <c r="WVS757" s="462"/>
      <c r="WVT757" s="462"/>
      <c r="WVU757" s="462"/>
      <c r="WVV757" s="462"/>
      <c r="WVW757" s="462"/>
      <c r="WVX757" s="462"/>
      <c r="WVY757" s="462"/>
      <c r="WVZ757" s="462"/>
      <c r="WWA757" s="462"/>
      <c r="WWB757" s="462"/>
      <c r="WWC757" s="462"/>
      <c r="WWD757" s="462"/>
      <c r="WWE757" s="462"/>
      <c r="WWF757" s="462"/>
      <c r="WWG757" s="462"/>
      <c r="WWH757" s="462"/>
      <c r="WWI757" s="462"/>
      <c r="WWJ757" s="462"/>
      <c r="WWK757" s="462"/>
      <c r="WWL757" s="462"/>
      <c r="WWM757" s="462"/>
      <c r="WWN757" s="462"/>
      <c r="WWO757" s="462"/>
      <c r="WWP757" s="462"/>
      <c r="WWQ757" s="462"/>
      <c r="WWR757" s="462"/>
      <c r="WWS757" s="462"/>
      <c r="WWT757" s="462"/>
      <c r="WWU757" s="462"/>
      <c r="WWV757" s="462"/>
      <c r="WWW757" s="462"/>
      <c r="WWX757" s="462"/>
      <c r="WWY757" s="462"/>
      <c r="WWZ757" s="462"/>
      <c r="WXA757" s="462"/>
      <c r="WXB757" s="462"/>
      <c r="WXC757" s="462"/>
      <c r="WXD757" s="462"/>
      <c r="WXE757" s="462"/>
      <c r="WXF757" s="462"/>
      <c r="WXG757" s="462"/>
      <c r="WXH757" s="462"/>
      <c r="WXI757" s="462"/>
      <c r="WXJ757" s="462"/>
      <c r="WXK757" s="462"/>
      <c r="WXL757" s="462"/>
      <c r="WXM757" s="462"/>
      <c r="WXN757" s="462"/>
      <c r="WXO757" s="462"/>
      <c r="WXP757" s="462"/>
      <c r="WXQ757" s="462"/>
      <c r="WXR757" s="462"/>
      <c r="WXS757" s="462"/>
      <c r="WXT757" s="462"/>
      <c r="WXU757" s="462"/>
      <c r="WXV757" s="462"/>
      <c r="WXW757" s="462"/>
      <c r="WXX757" s="462"/>
      <c r="WXY757" s="462"/>
      <c r="WXZ757" s="462"/>
      <c r="WYA757" s="462"/>
      <c r="WYB757" s="462"/>
      <c r="WYC757" s="462"/>
      <c r="WYD757" s="462"/>
      <c r="WYE757" s="462"/>
      <c r="WYF757" s="462"/>
      <c r="WYG757" s="462"/>
      <c r="WYH757" s="462"/>
      <c r="WYI757" s="462"/>
      <c r="WYJ757" s="462"/>
      <c r="WYK757" s="462"/>
      <c r="WYL757" s="462"/>
      <c r="WYM757" s="462"/>
      <c r="WYN757" s="462"/>
      <c r="WYO757" s="462"/>
      <c r="WYP757" s="462"/>
      <c r="WYQ757" s="462"/>
      <c r="WYR757" s="462"/>
      <c r="WYS757" s="462"/>
      <c r="WYT757" s="462"/>
      <c r="WYU757" s="462"/>
      <c r="WYV757" s="462"/>
      <c r="WYW757" s="462"/>
      <c r="WYX757" s="462"/>
      <c r="WYY757" s="462"/>
      <c r="WYZ757" s="462"/>
      <c r="WZA757" s="462"/>
      <c r="WZB757" s="462"/>
      <c r="WZC757" s="462"/>
      <c r="WZD757" s="462"/>
      <c r="WZE757" s="462"/>
      <c r="WZF757" s="462"/>
      <c r="WZG757" s="462"/>
      <c r="WZH757" s="462"/>
      <c r="WZI757" s="462"/>
      <c r="WZJ757" s="462"/>
      <c r="WZK757" s="462"/>
      <c r="WZL757" s="462"/>
      <c r="WZM757" s="462"/>
      <c r="WZN757" s="462"/>
      <c r="WZO757" s="462"/>
      <c r="WZP757" s="462"/>
      <c r="WZQ757" s="462"/>
      <c r="WZR757" s="462"/>
      <c r="WZS757" s="462"/>
      <c r="WZT757" s="462"/>
      <c r="WZU757" s="462"/>
      <c r="WZV757" s="462"/>
      <c r="WZW757" s="462"/>
      <c r="WZX757" s="462"/>
      <c r="WZY757" s="462"/>
      <c r="WZZ757" s="462"/>
      <c r="XAA757" s="462"/>
      <c r="XAB757" s="462"/>
      <c r="XAC757" s="462"/>
      <c r="XAD757" s="462"/>
      <c r="XAE757" s="462"/>
      <c r="XAF757" s="462"/>
      <c r="XAG757" s="462"/>
      <c r="XAH757" s="462"/>
      <c r="XAI757" s="462"/>
      <c r="XAJ757" s="462"/>
      <c r="XAK757" s="462"/>
      <c r="XAL757" s="462"/>
      <c r="XAM757" s="462"/>
      <c r="XAN757" s="462"/>
      <c r="XAO757" s="462"/>
      <c r="XAP757" s="462"/>
      <c r="XAQ757" s="462"/>
      <c r="XAR757" s="462"/>
      <c r="XAS757" s="462"/>
      <c r="XAT757" s="462"/>
      <c r="XAU757" s="462"/>
      <c r="XAV757" s="462"/>
      <c r="XAW757" s="462"/>
      <c r="XAX757" s="462"/>
      <c r="XAY757" s="462"/>
      <c r="XAZ757" s="462"/>
      <c r="XBA757" s="462"/>
      <c r="XBB757" s="462"/>
      <c r="XBC757" s="462"/>
      <c r="XBD757" s="462"/>
      <c r="XBE757" s="462"/>
      <c r="XBF757" s="462"/>
      <c r="XBG757" s="462"/>
      <c r="XBH757" s="462"/>
      <c r="XBI757" s="462"/>
      <c r="XBJ757" s="462"/>
      <c r="XBK757" s="462"/>
      <c r="XBL757" s="462"/>
      <c r="XBM757" s="462"/>
      <c r="XBN757" s="462"/>
      <c r="XBO757" s="462"/>
      <c r="XBP757" s="462"/>
      <c r="XBQ757" s="462"/>
      <c r="XBR757" s="462"/>
      <c r="XBS757" s="462"/>
      <c r="XBT757" s="462"/>
      <c r="XBU757" s="462"/>
      <c r="XBV757" s="462"/>
      <c r="XBW757" s="462"/>
      <c r="XBX757" s="462"/>
      <c r="XBY757" s="462"/>
      <c r="XBZ757" s="462"/>
      <c r="XCA757" s="462"/>
      <c r="XCB757" s="462"/>
      <c r="XCC757" s="462"/>
      <c r="XCD757" s="462"/>
      <c r="XCE757" s="462"/>
      <c r="XCF757" s="462"/>
      <c r="XCG757" s="462"/>
      <c r="XCH757" s="462"/>
      <c r="XCI757" s="462"/>
      <c r="XCJ757" s="462"/>
      <c r="XCK757" s="462"/>
      <c r="XCL757" s="462"/>
      <c r="XCM757" s="462"/>
      <c r="XCN757" s="462"/>
      <c r="XCO757" s="462"/>
      <c r="XCP757" s="462"/>
      <c r="XCQ757" s="462"/>
      <c r="XCR757" s="462"/>
      <c r="XCS757" s="462"/>
      <c r="XCT757" s="462"/>
      <c r="XCU757" s="462"/>
      <c r="XCV757" s="462"/>
      <c r="XCW757" s="462"/>
      <c r="XCX757" s="462"/>
      <c r="XCY757" s="462"/>
      <c r="XCZ757" s="462"/>
      <c r="XDA757" s="462"/>
      <c r="XDB757" s="462"/>
      <c r="XDC757" s="462"/>
      <c r="XDD757" s="462"/>
      <c r="XDE757" s="462"/>
      <c r="XDF757" s="462"/>
      <c r="XDG757" s="462"/>
      <c r="XDH757" s="462"/>
      <c r="XDI757" s="462"/>
      <c r="XDJ757" s="462"/>
      <c r="XDK757" s="462"/>
      <c r="XDL757" s="462"/>
      <c r="XDM757" s="462"/>
      <c r="XDN757" s="462"/>
      <c r="XDO757" s="462"/>
      <c r="XDP757" s="462"/>
      <c r="XDQ757" s="462"/>
      <c r="XDR757" s="462"/>
      <c r="XDS757" s="462"/>
      <c r="XDT757" s="462"/>
      <c r="XDU757" s="462"/>
      <c r="XDV757" s="462"/>
      <c r="XDW757" s="462"/>
      <c r="XDX757" s="462"/>
      <c r="XDY757" s="462"/>
      <c r="XDZ757" s="462"/>
      <c r="XEA757" s="462"/>
      <c r="XEB757" s="462"/>
      <c r="XEC757" s="462"/>
      <c r="XED757" s="462"/>
      <c r="XEE757" s="462"/>
      <c r="XEF757" s="462"/>
      <c r="XEG757" s="462"/>
      <c r="XEH757" s="462"/>
      <c r="XEI757" s="462"/>
      <c r="XEJ757" s="462"/>
      <c r="XEK757" s="462"/>
      <c r="XEL757" s="462"/>
      <c r="XEM757" s="462"/>
      <c r="XEN757" s="462"/>
      <c r="XEO757" s="462"/>
      <c r="XEP757" s="462"/>
      <c r="XEQ757" s="462"/>
      <c r="XER757" s="462"/>
      <c r="XES757" s="462"/>
      <c r="XET757" s="462"/>
      <c r="XEU757" s="462"/>
      <c r="XEV757" s="462"/>
      <c r="XEW757" s="462"/>
      <c r="XEX757" s="462"/>
      <c r="XEY757" s="462"/>
      <c r="XEZ757" s="462"/>
      <c r="XFA757" s="462"/>
      <c r="XFB757" s="462"/>
      <c r="XFC757" s="462"/>
    </row>
    <row r="758" spans="1:16383" ht="12.75" customHeight="1">
      <c r="A758" s="462"/>
      <c r="B758" s="68"/>
      <c r="C758" s="67"/>
      <c r="D758" s="67"/>
      <c r="E758" s="67"/>
      <c r="F758" s="67"/>
      <c r="G758" s="1209"/>
      <c r="H758" s="1209"/>
      <c r="I758" s="1209"/>
      <c r="J758" s="1209"/>
      <c r="K758" s="1209"/>
      <c r="L758" s="67"/>
      <c r="M758" s="67"/>
      <c r="N758" s="67"/>
      <c r="O758" s="67"/>
      <c r="P758" s="67"/>
      <c r="Q758" s="1209"/>
      <c r="R758" s="1209"/>
      <c r="S758" s="1209"/>
      <c r="T758" s="1209"/>
      <c r="U758" s="1209"/>
      <c r="V758" s="462"/>
      <c r="W758" s="462"/>
      <c r="X758" s="462"/>
      <c r="Y758" s="462"/>
      <c r="Z758" s="462"/>
      <c r="AA758" s="462"/>
      <c r="AB758" s="462"/>
      <c r="AC758" s="462"/>
      <c r="AD758" s="462"/>
      <c r="AE758" s="462"/>
      <c r="AF758" s="462"/>
      <c r="AG758" s="462"/>
      <c r="AH758" s="462"/>
      <c r="AI758" s="462"/>
      <c r="AJ758" s="462"/>
      <c r="AK758" s="462"/>
      <c r="AL758" s="462"/>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2"/>
      <c r="DH758" s="462"/>
      <c r="DI758" s="462"/>
      <c r="DJ758" s="462"/>
      <c r="DK758" s="462"/>
      <c r="DL758" s="462"/>
      <c r="DM758" s="462"/>
      <c r="DN758" s="462"/>
      <c r="DO758" s="462"/>
      <c r="DP758" s="462"/>
      <c r="DQ758" s="462"/>
      <c r="DR758" s="462"/>
      <c r="DS758" s="462"/>
      <c r="DT758" s="462"/>
      <c r="DU758" s="462"/>
      <c r="DV758" s="462"/>
      <c r="DW758" s="462"/>
      <c r="DX758" s="462"/>
      <c r="DY758" s="462"/>
      <c r="DZ758" s="462"/>
      <c r="EA758" s="462"/>
      <c r="EB758" s="462"/>
      <c r="EC758" s="462"/>
      <c r="ED758" s="462"/>
      <c r="EE758" s="462"/>
      <c r="EF758" s="462"/>
      <c r="EG758" s="462"/>
      <c r="EH758" s="462"/>
      <c r="EI758" s="462"/>
      <c r="EJ758" s="462"/>
      <c r="EK758" s="462"/>
      <c r="EL758" s="462"/>
      <c r="EM758" s="462"/>
      <c r="EN758" s="462"/>
      <c r="EO758" s="462"/>
      <c r="EP758" s="462"/>
      <c r="EQ758" s="462"/>
      <c r="ER758" s="462"/>
      <c r="ES758" s="462"/>
      <c r="ET758" s="462"/>
      <c r="EU758" s="462"/>
      <c r="EV758" s="462"/>
      <c r="EW758" s="462"/>
      <c r="EX758" s="462"/>
      <c r="EY758" s="462"/>
      <c r="EZ758" s="462"/>
      <c r="FA758" s="462"/>
      <c r="FB758" s="462"/>
      <c r="FC758" s="462"/>
      <c r="FD758" s="462"/>
      <c r="FE758" s="462"/>
      <c r="FF758" s="462"/>
      <c r="FG758" s="462"/>
      <c r="FH758" s="462"/>
      <c r="FI758" s="462"/>
      <c r="FJ758" s="462"/>
      <c r="FK758" s="462"/>
      <c r="FL758" s="462"/>
      <c r="FM758" s="462"/>
      <c r="FN758" s="462"/>
      <c r="FO758" s="462"/>
      <c r="FP758" s="462"/>
      <c r="FQ758" s="462"/>
      <c r="FR758" s="462"/>
      <c r="FS758" s="462"/>
      <c r="FT758" s="462"/>
      <c r="FU758" s="462"/>
      <c r="FV758" s="462"/>
      <c r="FW758" s="462"/>
      <c r="FX758" s="462"/>
      <c r="FY758" s="462"/>
      <c r="FZ758" s="462"/>
      <c r="GA758" s="462"/>
      <c r="GB758" s="462"/>
      <c r="GC758" s="462"/>
      <c r="GD758" s="462"/>
      <c r="GE758" s="462"/>
      <c r="GF758" s="462"/>
      <c r="GG758" s="462"/>
      <c r="GH758" s="462"/>
      <c r="GI758" s="462"/>
      <c r="GJ758" s="462"/>
      <c r="GK758" s="462"/>
      <c r="GL758" s="462"/>
      <c r="GM758" s="462"/>
      <c r="GN758" s="462"/>
      <c r="GO758" s="462"/>
      <c r="GP758" s="462"/>
      <c r="GQ758" s="462"/>
      <c r="GR758" s="462"/>
      <c r="GS758" s="462"/>
      <c r="GT758" s="462"/>
      <c r="GU758" s="462"/>
      <c r="GV758" s="462"/>
      <c r="GW758" s="462"/>
      <c r="GX758" s="462"/>
      <c r="GY758" s="462"/>
      <c r="GZ758" s="462"/>
      <c r="HA758" s="462"/>
      <c r="HB758" s="462"/>
      <c r="HC758" s="462"/>
      <c r="HD758" s="462"/>
      <c r="HE758" s="462"/>
      <c r="HF758" s="462"/>
      <c r="HG758" s="462"/>
      <c r="HH758" s="462"/>
      <c r="HI758" s="462"/>
      <c r="HJ758" s="462"/>
      <c r="HK758" s="462"/>
      <c r="HL758" s="462"/>
      <c r="HM758" s="462"/>
      <c r="HN758" s="462"/>
      <c r="HO758" s="462"/>
      <c r="HP758" s="462"/>
      <c r="HQ758" s="462"/>
      <c r="HR758" s="462"/>
      <c r="HS758" s="462"/>
      <c r="HT758" s="462"/>
      <c r="HU758" s="462"/>
      <c r="HV758" s="462"/>
      <c r="HW758" s="462"/>
      <c r="HX758" s="462"/>
      <c r="HY758" s="462"/>
      <c r="HZ758" s="462"/>
      <c r="IA758" s="462"/>
      <c r="IB758" s="462"/>
      <c r="IC758" s="462"/>
      <c r="ID758" s="462"/>
      <c r="IE758" s="462"/>
      <c r="IF758" s="462"/>
      <c r="IG758" s="462"/>
      <c r="IH758" s="462"/>
      <c r="II758" s="462"/>
      <c r="IJ758" s="462"/>
      <c r="IK758" s="462"/>
      <c r="IL758" s="462"/>
      <c r="IM758" s="462"/>
      <c r="IN758" s="462"/>
      <c r="IO758" s="462"/>
      <c r="IP758" s="462"/>
      <c r="IQ758" s="462"/>
      <c r="IR758" s="462"/>
      <c r="IS758" s="462"/>
      <c r="IT758" s="462"/>
      <c r="IU758" s="462"/>
      <c r="IV758" s="462"/>
      <c r="IW758" s="462"/>
      <c r="IX758" s="462"/>
      <c r="IY758" s="462"/>
      <c r="IZ758" s="462"/>
      <c r="JA758" s="462"/>
      <c r="JB758" s="462"/>
      <c r="JC758" s="462"/>
      <c r="JD758" s="462"/>
      <c r="JE758" s="462"/>
      <c r="JF758" s="462"/>
      <c r="JG758" s="462"/>
      <c r="JH758" s="462"/>
      <c r="JI758" s="462"/>
      <c r="JJ758" s="462"/>
      <c r="JK758" s="462"/>
      <c r="JL758" s="462"/>
      <c r="JM758" s="462"/>
      <c r="JN758" s="462"/>
      <c r="JO758" s="462"/>
      <c r="JP758" s="462"/>
      <c r="JQ758" s="462"/>
      <c r="JR758" s="462"/>
      <c r="JS758" s="462"/>
      <c r="JT758" s="462"/>
      <c r="JU758" s="462"/>
      <c r="JV758" s="462"/>
      <c r="JW758" s="462"/>
      <c r="JX758" s="462"/>
      <c r="JY758" s="462"/>
      <c r="JZ758" s="462"/>
      <c r="KA758" s="462"/>
      <c r="KB758" s="462"/>
      <c r="KC758" s="462"/>
      <c r="KD758" s="462"/>
      <c r="KE758" s="462"/>
      <c r="KF758" s="462"/>
      <c r="KG758" s="462"/>
      <c r="KH758" s="462"/>
      <c r="KI758" s="462"/>
      <c r="KJ758" s="462"/>
      <c r="KK758" s="462"/>
      <c r="KL758" s="462"/>
      <c r="KM758" s="462"/>
      <c r="KN758" s="462"/>
      <c r="KO758" s="462"/>
      <c r="KP758" s="462"/>
      <c r="KQ758" s="462"/>
      <c r="KR758" s="462"/>
      <c r="KS758" s="462"/>
      <c r="KT758" s="462"/>
      <c r="KU758" s="462"/>
      <c r="KV758" s="462"/>
      <c r="KW758" s="462"/>
      <c r="KX758" s="462"/>
      <c r="KY758" s="462"/>
      <c r="KZ758" s="462"/>
      <c r="LA758" s="462"/>
      <c r="LB758" s="462"/>
      <c r="LC758" s="462"/>
      <c r="LD758" s="462"/>
      <c r="LE758" s="462"/>
      <c r="LF758" s="462"/>
      <c r="LG758" s="462"/>
      <c r="LH758" s="462"/>
      <c r="LI758" s="462"/>
      <c r="LJ758" s="462"/>
      <c r="LK758" s="462"/>
      <c r="LL758" s="462"/>
      <c r="LM758" s="462"/>
      <c r="LN758" s="462"/>
      <c r="LO758" s="462"/>
      <c r="LP758" s="462"/>
      <c r="LQ758" s="462"/>
      <c r="LR758" s="462"/>
      <c r="LS758" s="462"/>
      <c r="LT758" s="462"/>
      <c r="LU758" s="462"/>
      <c r="LV758" s="462"/>
      <c r="LW758" s="462"/>
      <c r="LX758" s="462"/>
      <c r="LY758" s="462"/>
      <c r="LZ758" s="462"/>
      <c r="MA758" s="462"/>
      <c r="MB758" s="462"/>
      <c r="MC758" s="462"/>
      <c r="MD758" s="462"/>
      <c r="ME758" s="462"/>
      <c r="MF758" s="462"/>
      <c r="MG758" s="462"/>
      <c r="MH758" s="462"/>
      <c r="MI758" s="462"/>
      <c r="MJ758" s="462"/>
      <c r="MK758" s="462"/>
      <c r="ML758" s="462"/>
      <c r="MM758" s="462"/>
      <c r="MN758" s="462"/>
      <c r="MO758" s="462"/>
      <c r="MP758" s="462"/>
      <c r="MQ758" s="462"/>
      <c r="MR758" s="462"/>
      <c r="MS758" s="462"/>
      <c r="MT758" s="462"/>
      <c r="MU758" s="462"/>
      <c r="MV758" s="462"/>
      <c r="MW758" s="462"/>
      <c r="MX758" s="462"/>
      <c r="MY758" s="462"/>
      <c r="MZ758" s="462"/>
      <c r="NA758" s="462"/>
      <c r="NB758" s="462"/>
      <c r="NC758" s="462"/>
      <c r="ND758" s="462"/>
      <c r="NE758" s="462"/>
      <c r="NF758" s="462"/>
      <c r="NG758" s="462"/>
      <c r="NH758" s="462"/>
      <c r="NI758" s="462"/>
      <c r="NJ758" s="462"/>
      <c r="NK758" s="462"/>
      <c r="NL758" s="462"/>
      <c r="NM758" s="462"/>
      <c r="NN758" s="462"/>
      <c r="NO758" s="462"/>
      <c r="NP758" s="462"/>
      <c r="NQ758" s="462"/>
      <c r="NR758" s="462"/>
      <c r="NS758" s="462"/>
      <c r="NT758" s="462"/>
      <c r="NU758" s="462"/>
      <c r="NV758" s="462"/>
      <c r="NW758" s="462"/>
      <c r="NX758" s="462"/>
      <c r="NY758" s="462"/>
      <c r="NZ758" s="462"/>
      <c r="OA758" s="462"/>
      <c r="OB758" s="462"/>
      <c r="OC758" s="462"/>
      <c r="OD758" s="462"/>
      <c r="OE758" s="462"/>
      <c r="OF758" s="462"/>
      <c r="OG758" s="462"/>
      <c r="OH758" s="462"/>
      <c r="OI758" s="462"/>
      <c r="OJ758" s="462"/>
      <c r="OK758" s="462"/>
      <c r="OL758" s="462"/>
      <c r="OM758" s="462"/>
      <c r="ON758" s="462"/>
      <c r="OO758" s="462"/>
      <c r="OP758" s="462"/>
      <c r="OQ758" s="462"/>
      <c r="OR758" s="462"/>
      <c r="OS758" s="462"/>
      <c r="OT758" s="462"/>
      <c r="OU758" s="462"/>
      <c r="OV758" s="462"/>
      <c r="OW758" s="462"/>
      <c r="OX758" s="462"/>
      <c r="OY758" s="462"/>
      <c r="OZ758" s="462"/>
      <c r="PA758" s="462"/>
      <c r="PB758" s="462"/>
      <c r="PC758" s="462"/>
      <c r="PD758" s="462"/>
      <c r="PE758" s="462"/>
      <c r="PF758" s="462"/>
      <c r="PG758" s="462"/>
      <c r="PH758" s="462"/>
      <c r="PI758" s="462"/>
      <c r="PJ758" s="462"/>
      <c r="PK758" s="462"/>
      <c r="PL758" s="462"/>
      <c r="PM758" s="462"/>
      <c r="PN758" s="462"/>
      <c r="PO758" s="462"/>
      <c r="PP758" s="462"/>
      <c r="PQ758" s="462"/>
      <c r="PR758" s="462"/>
      <c r="PS758" s="462"/>
      <c r="PT758" s="462"/>
      <c r="PU758" s="462"/>
      <c r="PV758" s="462"/>
      <c r="PW758" s="462"/>
      <c r="PX758" s="462"/>
      <c r="PY758" s="462"/>
      <c r="PZ758" s="462"/>
      <c r="QA758" s="462"/>
      <c r="QB758" s="462"/>
      <c r="QC758" s="462"/>
      <c r="QD758" s="462"/>
      <c r="QE758" s="462"/>
      <c r="QF758" s="462"/>
      <c r="QG758" s="462"/>
      <c r="QH758" s="462"/>
      <c r="QI758" s="462"/>
      <c r="QJ758" s="462"/>
      <c r="QK758" s="462"/>
      <c r="QL758" s="462"/>
      <c r="QM758" s="462"/>
      <c r="QN758" s="462"/>
      <c r="QO758" s="462"/>
      <c r="QP758" s="462"/>
      <c r="QQ758" s="462"/>
      <c r="QR758" s="462"/>
      <c r="QS758" s="462"/>
      <c r="QT758" s="462"/>
      <c r="QU758" s="462"/>
      <c r="QV758" s="462"/>
      <c r="QW758" s="462"/>
      <c r="QX758" s="462"/>
      <c r="QY758" s="462"/>
      <c r="QZ758" s="462"/>
      <c r="RA758" s="462"/>
      <c r="RB758" s="462"/>
      <c r="RC758" s="462"/>
      <c r="RD758" s="462"/>
      <c r="RE758" s="462"/>
      <c r="RF758" s="462"/>
      <c r="RG758" s="462"/>
      <c r="RH758" s="462"/>
      <c r="RI758" s="462"/>
      <c r="RJ758" s="462"/>
      <c r="RK758" s="462"/>
      <c r="RL758" s="462"/>
      <c r="RM758" s="462"/>
      <c r="RN758" s="462"/>
      <c r="RO758" s="462"/>
      <c r="RP758" s="462"/>
      <c r="RQ758" s="462"/>
      <c r="RR758" s="462"/>
      <c r="RS758" s="462"/>
      <c r="RT758" s="462"/>
      <c r="RU758" s="462"/>
      <c r="RV758" s="462"/>
      <c r="RW758" s="462"/>
      <c r="RX758" s="462"/>
      <c r="RY758" s="462"/>
      <c r="RZ758" s="462"/>
      <c r="SA758" s="462"/>
      <c r="SB758" s="462"/>
      <c r="SC758" s="462"/>
      <c r="SD758" s="462"/>
      <c r="SE758" s="462"/>
      <c r="SF758" s="462"/>
      <c r="SG758" s="462"/>
      <c r="SH758" s="462"/>
      <c r="SI758" s="462"/>
      <c r="SJ758" s="462"/>
      <c r="SK758" s="462"/>
      <c r="SL758" s="462"/>
      <c r="SM758" s="462"/>
      <c r="SN758" s="462"/>
      <c r="SO758" s="462"/>
      <c r="SP758" s="462"/>
      <c r="SQ758" s="462"/>
      <c r="SR758" s="462"/>
      <c r="SS758" s="462"/>
      <c r="ST758" s="462"/>
      <c r="SU758" s="462"/>
      <c r="SV758" s="462"/>
      <c r="SW758" s="462"/>
      <c r="SX758" s="462"/>
      <c r="SY758" s="462"/>
      <c r="SZ758" s="462"/>
      <c r="TA758" s="462"/>
      <c r="TB758" s="462"/>
      <c r="TC758" s="462"/>
      <c r="TD758" s="462"/>
      <c r="TE758" s="462"/>
      <c r="TF758" s="462"/>
      <c r="TG758" s="462"/>
      <c r="TH758" s="462"/>
      <c r="TI758" s="462"/>
      <c r="TJ758" s="462"/>
      <c r="TK758" s="462"/>
      <c r="TL758" s="462"/>
      <c r="TM758" s="462"/>
      <c r="TN758" s="462"/>
      <c r="TO758" s="462"/>
      <c r="TP758" s="462"/>
      <c r="TQ758" s="462"/>
      <c r="TR758" s="462"/>
      <c r="TS758" s="462"/>
      <c r="TT758" s="462"/>
      <c r="TU758" s="462"/>
      <c r="TV758" s="462"/>
      <c r="TW758" s="462"/>
      <c r="TX758" s="462"/>
      <c r="TY758" s="462"/>
      <c r="TZ758" s="462"/>
      <c r="UA758" s="462"/>
      <c r="UB758" s="462"/>
      <c r="UC758" s="462"/>
      <c r="UD758" s="462"/>
      <c r="UE758" s="462"/>
      <c r="UF758" s="462"/>
      <c r="UG758" s="462"/>
      <c r="UH758" s="462"/>
      <c r="UI758" s="462"/>
      <c r="UJ758" s="462"/>
      <c r="UK758" s="462"/>
      <c r="UL758" s="462"/>
      <c r="UM758" s="462"/>
      <c r="UN758" s="462"/>
      <c r="UO758" s="462"/>
      <c r="UP758" s="462"/>
      <c r="UQ758" s="462"/>
      <c r="UR758" s="462"/>
      <c r="US758" s="462"/>
      <c r="UT758" s="462"/>
      <c r="UU758" s="462"/>
      <c r="UV758" s="462"/>
      <c r="UW758" s="462"/>
      <c r="UX758" s="462"/>
      <c r="UY758" s="462"/>
      <c r="UZ758" s="462"/>
      <c r="VA758" s="462"/>
      <c r="VB758" s="462"/>
      <c r="VC758" s="462"/>
      <c r="VD758" s="462"/>
      <c r="VE758" s="462"/>
      <c r="VF758" s="462"/>
      <c r="VG758" s="462"/>
      <c r="VH758" s="462"/>
      <c r="VI758" s="462"/>
      <c r="VJ758" s="462"/>
      <c r="VK758" s="462"/>
      <c r="VL758" s="462"/>
      <c r="VM758" s="462"/>
      <c r="VN758" s="462"/>
      <c r="VO758" s="462"/>
      <c r="VP758" s="462"/>
      <c r="VQ758" s="462"/>
      <c r="VR758" s="462"/>
      <c r="VS758" s="462"/>
      <c r="VT758" s="462"/>
      <c r="VU758" s="462"/>
      <c r="VV758" s="462"/>
      <c r="VW758" s="462"/>
      <c r="VX758" s="462"/>
      <c r="VY758" s="462"/>
      <c r="VZ758" s="462"/>
      <c r="WA758" s="462"/>
      <c r="WB758" s="462"/>
      <c r="WC758" s="462"/>
      <c r="WD758" s="462"/>
      <c r="WE758" s="462"/>
      <c r="WF758" s="462"/>
      <c r="WG758" s="462"/>
      <c r="WH758" s="462"/>
      <c r="WI758" s="462"/>
      <c r="WJ758" s="462"/>
      <c r="WK758" s="462"/>
      <c r="WL758" s="462"/>
      <c r="WM758" s="462"/>
      <c r="WN758" s="462"/>
      <c r="WO758" s="462"/>
      <c r="WP758" s="462"/>
      <c r="WQ758" s="462"/>
      <c r="WR758" s="462"/>
      <c r="WS758" s="462"/>
      <c r="WT758" s="462"/>
      <c r="WU758" s="462"/>
      <c r="WV758" s="462"/>
      <c r="WW758" s="462"/>
      <c r="WX758" s="462"/>
      <c r="WY758" s="462"/>
      <c r="WZ758" s="462"/>
      <c r="XA758" s="462"/>
      <c r="XB758" s="462"/>
      <c r="XC758" s="462"/>
      <c r="XD758" s="462"/>
      <c r="XE758" s="462"/>
      <c r="XF758" s="462"/>
      <c r="XG758" s="462"/>
      <c r="XH758" s="462"/>
      <c r="XI758" s="462"/>
      <c r="XJ758" s="462"/>
      <c r="XK758" s="462"/>
      <c r="XL758" s="462"/>
      <c r="XM758" s="462"/>
      <c r="XN758" s="462"/>
      <c r="XO758" s="462"/>
      <c r="XP758" s="462"/>
      <c r="XQ758" s="462"/>
      <c r="XR758" s="462"/>
      <c r="XS758" s="462"/>
      <c r="XT758" s="462"/>
      <c r="XU758" s="462"/>
      <c r="XV758" s="462"/>
      <c r="XW758" s="462"/>
      <c r="XX758" s="462"/>
      <c r="XY758" s="462"/>
      <c r="XZ758" s="462"/>
      <c r="YA758" s="462"/>
      <c r="YB758" s="462"/>
      <c r="YC758" s="462"/>
      <c r="YD758" s="462"/>
      <c r="YE758" s="462"/>
      <c r="YF758" s="462"/>
      <c r="YG758" s="462"/>
      <c r="YH758" s="462"/>
      <c r="YI758" s="462"/>
      <c r="YJ758" s="462"/>
      <c r="YK758" s="462"/>
      <c r="YL758" s="462"/>
      <c r="YM758" s="462"/>
      <c r="YN758" s="462"/>
      <c r="YO758" s="462"/>
      <c r="YP758" s="462"/>
      <c r="YQ758" s="462"/>
      <c r="YR758" s="462"/>
      <c r="YS758" s="462"/>
      <c r="YT758" s="462"/>
      <c r="YU758" s="462"/>
      <c r="YV758" s="462"/>
      <c r="YW758" s="462"/>
      <c r="YX758" s="462"/>
      <c r="YY758" s="462"/>
      <c r="YZ758" s="462"/>
      <c r="ZA758" s="462"/>
      <c r="ZB758" s="462"/>
      <c r="ZC758" s="462"/>
      <c r="ZD758" s="462"/>
      <c r="ZE758" s="462"/>
      <c r="ZF758" s="462"/>
      <c r="ZG758" s="462"/>
      <c r="ZH758" s="462"/>
      <c r="ZI758" s="462"/>
      <c r="ZJ758" s="462"/>
      <c r="ZK758" s="462"/>
      <c r="ZL758" s="462"/>
      <c r="ZM758" s="462"/>
      <c r="ZN758" s="462"/>
      <c r="ZO758" s="462"/>
      <c r="ZP758" s="462"/>
      <c r="ZQ758" s="462"/>
      <c r="ZR758" s="462"/>
      <c r="ZS758" s="462"/>
      <c r="ZT758" s="462"/>
      <c r="ZU758" s="462"/>
      <c r="ZV758" s="462"/>
      <c r="ZW758" s="462"/>
      <c r="ZX758" s="462"/>
      <c r="ZY758" s="462"/>
      <c r="ZZ758" s="462"/>
      <c r="AAA758" s="462"/>
      <c r="AAB758" s="462"/>
      <c r="AAC758" s="462"/>
      <c r="AAD758" s="462"/>
      <c r="AAE758" s="462"/>
      <c r="AAF758" s="462"/>
      <c r="AAG758" s="462"/>
      <c r="AAH758" s="462"/>
      <c r="AAI758" s="462"/>
      <c r="AAJ758" s="462"/>
      <c r="AAK758" s="462"/>
      <c r="AAL758" s="462"/>
      <c r="AAM758" s="462"/>
      <c r="AAN758" s="462"/>
      <c r="AAO758" s="462"/>
      <c r="AAP758" s="462"/>
      <c r="AAQ758" s="462"/>
      <c r="AAR758" s="462"/>
      <c r="AAS758" s="462"/>
      <c r="AAT758" s="462"/>
      <c r="AAU758" s="462"/>
      <c r="AAV758" s="462"/>
      <c r="AAW758" s="462"/>
      <c r="AAX758" s="462"/>
      <c r="AAY758" s="462"/>
      <c r="AAZ758" s="462"/>
      <c r="ABA758" s="462"/>
      <c r="ABB758" s="462"/>
      <c r="ABC758" s="462"/>
      <c r="ABD758" s="462"/>
      <c r="ABE758" s="462"/>
      <c r="ABF758" s="462"/>
      <c r="ABG758" s="462"/>
      <c r="ABH758" s="462"/>
      <c r="ABI758" s="462"/>
      <c r="ABJ758" s="462"/>
      <c r="ABK758" s="462"/>
      <c r="ABL758" s="462"/>
      <c r="ABM758" s="462"/>
      <c r="ABN758" s="462"/>
      <c r="ABO758" s="462"/>
      <c r="ABP758" s="462"/>
      <c r="ABQ758" s="462"/>
      <c r="ABR758" s="462"/>
      <c r="ABS758" s="462"/>
      <c r="ABT758" s="462"/>
      <c r="ABU758" s="462"/>
      <c r="ABV758" s="462"/>
      <c r="ABW758" s="462"/>
      <c r="ABX758" s="462"/>
      <c r="ABY758" s="462"/>
      <c r="ABZ758" s="462"/>
      <c r="ACA758" s="462"/>
      <c r="ACB758" s="462"/>
      <c r="ACC758" s="462"/>
      <c r="ACD758" s="462"/>
      <c r="ACE758" s="462"/>
      <c r="ACF758" s="462"/>
      <c r="ACG758" s="462"/>
      <c r="ACH758" s="462"/>
      <c r="ACI758" s="462"/>
      <c r="ACJ758" s="462"/>
      <c r="ACK758" s="462"/>
      <c r="ACL758" s="462"/>
      <c r="ACM758" s="462"/>
      <c r="ACN758" s="462"/>
      <c r="ACO758" s="462"/>
      <c r="ACP758" s="462"/>
      <c r="ACQ758" s="462"/>
      <c r="ACR758" s="462"/>
      <c r="ACS758" s="462"/>
      <c r="ACT758" s="462"/>
      <c r="ACU758" s="462"/>
      <c r="ACV758" s="462"/>
      <c r="ACW758" s="462"/>
      <c r="ACX758" s="462"/>
      <c r="ACY758" s="462"/>
      <c r="ACZ758" s="462"/>
      <c r="ADA758" s="462"/>
      <c r="ADB758" s="462"/>
      <c r="ADC758" s="462"/>
      <c r="ADD758" s="462"/>
      <c r="ADE758" s="462"/>
      <c r="ADF758" s="462"/>
      <c r="ADG758" s="462"/>
      <c r="ADH758" s="462"/>
      <c r="ADI758" s="462"/>
      <c r="ADJ758" s="462"/>
      <c r="ADK758" s="462"/>
      <c r="ADL758" s="462"/>
      <c r="ADM758" s="462"/>
      <c r="ADN758" s="462"/>
      <c r="ADO758" s="462"/>
      <c r="ADP758" s="462"/>
      <c r="ADQ758" s="462"/>
      <c r="ADR758" s="462"/>
      <c r="ADS758" s="462"/>
      <c r="ADT758" s="462"/>
      <c r="ADU758" s="462"/>
      <c r="ADV758" s="462"/>
      <c r="ADW758" s="462"/>
      <c r="ADX758" s="462"/>
      <c r="ADY758" s="462"/>
      <c r="ADZ758" s="462"/>
      <c r="AEA758" s="462"/>
      <c r="AEB758" s="462"/>
      <c r="AEC758" s="462"/>
      <c r="AED758" s="462"/>
      <c r="AEE758" s="462"/>
      <c r="AEF758" s="462"/>
      <c r="AEG758" s="462"/>
      <c r="AEH758" s="462"/>
      <c r="AEI758" s="462"/>
      <c r="AEJ758" s="462"/>
      <c r="AEK758" s="462"/>
      <c r="AEL758" s="462"/>
      <c r="AEM758" s="462"/>
      <c r="AEN758" s="462"/>
      <c r="AEO758" s="462"/>
      <c r="AEP758" s="462"/>
      <c r="AEQ758" s="462"/>
      <c r="AER758" s="462"/>
      <c r="AES758" s="462"/>
      <c r="AET758" s="462"/>
      <c r="AEU758" s="462"/>
      <c r="AEV758" s="462"/>
      <c r="AEW758" s="462"/>
      <c r="AEX758" s="462"/>
      <c r="AEY758" s="462"/>
      <c r="AEZ758" s="462"/>
      <c r="AFA758" s="462"/>
      <c r="AFB758" s="462"/>
      <c r="AFC758" s="462"/>
      <c r="AFD758" s="462"/>
      <c r="AFE758" s="462"/>
      <c r="AFF758" s="462"/>
      <c r="AFG758" s="462"/>
      <c r="AFH758" s="462"/>
      <c r="AFI758" s="462"/>
      <c r="AFJ758" s="462"/>
      <c r="AFK758" s="462"/>
      <c r="AFL758" s="462"/>
      <c r="AFM758" s="462"/>
      <c r="AFN758" s="462"/>
      <c r="AFO758" s="462"/>
      <c r="AFP758" s="462"/>
      <c r="AFQ758" s="462"/>
      <c r="AFR758" s="462"/>
      <c r="AFS758" s="462"/>
      <c r="AFT758" s="462"/>
      <c r="AFU758" s="462"/>
      <c r="AFV758" s="462"/>
      <c r="AFW758" s="462"/>
      <c r="AFX758" s="462"/>
      <c r="AFY758" s="462"/>
      <c r="AFZ758" s="462"/>
      <c r="AGA758" s="462"/>
      <c r="AGB758" s="462"/>
      <c r="AGC758" s="462"/>
      <c r="AGD758" s="462"/>
      <c r="AGE758" s="462"/>
      <c r="AGF758" s="462"/>
      <c r="AGG758" s="462"/>
      <c r="AGH758" s="462"/>
      <c r="AGI758" s="462"/>
      <c r="AGJ758" s="462"/>
      <c r="AGK758" s="462"/>
      <c r="AGL758" s="462"/>
      <c r="AGM758" s="462"/>
      <c r="AGN758" s="462"/>
      <c r="AGO758" s="462"/>
      <c r="AGP758" s="462"/>
      <c r="AGQ758" s="462"/>
      <c r="AGR758" s="462"/>
      <c r="AGS758" s="462"/>
      <c r="AGT758" s="462"/>
      <c r="AGU758" s="462"/>
      <c r="AGV758" s="462"/>
      <c r="AGW758" s="462"/>
      <c r="AGX758" s="462"/>
      <c r="AGY758" s="462"/>
      <c r="AGZ758" s="462"/>
      <c r="AHA758" s="462"/>
      <c r="AHB758" s="462"/>
      <c r="AHC758" s="462"/>
      <c r="AHD758" s="462"/>
      <c r="AHE758" s="462"/>
      <c r="AHF758" s="462"/>
      <c r="AHG758" s="462"/>
      <c r="AHH758" s="462"/>
      <c r="AHI758" s="462"/>
      <c r="AHJ758" s="462"/>
      <c r="AHK758" s="462"/>
      <c r="AHL758" s="462"/>
      <c r="AHM758" s="462"/>
      <c r="AHN758" s="462"/>
      <c r="AHO758" s="462"/>
      <c r="AHP758" s="462"/>
      <c r="AHQ758" s="462"/>
      <c r="AHR758" s="462"/>
      <c r="AHS758" s="462"/>
      <c r="AHT758" s="462"/>
      <c r="AHU758" s="462"/>
      <c r="AHV758" s="462"/>
      <c r="AHW758" s="462"/>
      <c r="AHX758" s="462"/>
      <c r="AHY758" s="462"/>
      <c r="AHZ758" s="462"/>
      <c r="AIA758" s="462"/>
      <c r="AIB758" s="462"/>
      <c r="AIC758" s="462"/>
      <c r="AID758" s="462"/>
      <c r="AIE758" s="462"/>
      <c r="AIF758" s="462"/>
      <c r="AIG758" s="462"/>
      <c r="AIH758" s="462"/>
      <c r="AII758" s="462"/>
      <c r="AIJ758" s="462"/>
      <c r="AIK758" s="462"/>
      <c r="AIL758" s="462"/>
      <c r="AIM758" s="462"/>
      <c r="AIN758" s="462"/>
      <c r="AIO758" s="462"/>
      <c r="AIP758" s="462"/>
      <c r="AIQ758" s="462"/>
      <c r="AIR758" s="462"/>
      <c r="AIS758" s="462"/>
      <c r="AIT758" s="462"/>
      <c r="AIU758" s="462"/>
      <c r="AIV758" s="462"/>
      <c r="AIW758" s="462"/>
      <c r="AIX758" s="462"/>
      <c r="AIY758" s="462"/>
      <c r="AIZ758" s="462"/>
      <c r="AJA758" s="462"/>
      <c r="AJB758" s="462"/>
      <c r="AJC758" s="462"/>
      <c r="AJD758" s="462"/>
      <c r="AJE758" s="462"/>
      <c r="AJF758" s="462"/>
      <c r="AJG758" s="462"/>
      <c r="AJH758" s="462"/>
      <c r="AJI758" s="462"/>
      <c r="AJJ758" s="462"/>
      <c r="AJK758" s="462"/>
      <c r="AJL758" s="462"/>
      <c r="AJM758" s="462"/>
      <c r="AJN758" s="462"/>
      <c r="AJO758" s="462"/>
      <c r="AJP758" s="462"/>
      <c r="AJQ758" s="462"/>
      <c r="AJR758" s="462"/>
      <c r="AJS758" s="462"/>
      <c r="AJT758" s="462"/>
      <c r="AJU758" s="462"/>
      <c r="AJV758" s="462"/>
      <c r="AJW758" s="462"/>
      <c r="AJX758" s="462"/>
      <c r="AJY758" s="462"/>
      <c r="AJZ758" s="462"/>
      <c r="AKA758" s="462"/>
      <c r="AKB758" s="462"/>
      <c r="AKC758" s="462"/>
      <c r="AKD758" s="462"/>
      <c r="AKE758" s="462"/>
      <c r="AKF758" s="462"/>
      <c r="AKG758" s="462"/>
      <c r="AKH758" s="462"/>
      <c r="AKI758" s="462"/>
      <c r="AKJ758" s="462"/>
      <c r="AKK758" s="462"/>
      <c r="AKL758" s="462"/>
      <c r="AKM758" s="462"/>
      <c r="AKN758" s="462"/>
      <c r="AKO758" s="462"/>
      <c r="AKP758" s="462"/>
      <c r="AKQ758" s="462"/>
      <c r="AKR758" s="462"/>
      <c r="AKS758" s="462"/>
      <c r="AKT758" s="462"/>
      <c r="AKU758" s="462"/>
      <c r="AKV758" s="462"/>
      <c r="AKW758" s="462"/>
      <c r="AKX758" s="462"/>
      <c r="AKY758" s="462"/>
      <c r="AKZ758" s="462"/>
      <c r="ALA758" s="462"/>
      <c r="ALB758" s="462"/>
      <c r="ALC758" s="462"/>
      <c r="ALD758" s="462"/>
      <c r="ALE758" s="462"/>
      <c r="ALF758" s="462"/>
      <c r="ALG758" s="462"/>
      <c r="ALH758" s="462"/>
      <c r="ALI758" s="462"/>
      <c r="ALJ758" s="462"/>
      <c r="ALK758" s="462"/>
      <c r="ALL758" s="462"/>
      <c r="ALM758" s="462"/>
      <c r="ALN758" s="462"/>
      <c r="ALO758" s="462"/>
      <c r="ALP758" s="462"/>
      <c r="ALQ758" s="462"/>
      <c r="ALR758" s="462"/>
      <c r="ALS758" s="462"/>
      <c r="ALT758" s="462"/>
      <c r="ALU758" s="462"/>
      <c r="ALV758" s="462"/>
      <c r="ALW758" s="462"/>
      <c r="ALX758" s="462"/>
      <c r="ALY758" s="462"/>
      <c r="ALZ758" s="462"/>
      <c r="AMA758" s="462"/>
      <c r="AMB758" s="462"/>
      <c r="AMC758" s="462"/>
      <c r="AMD758" s="462"/>
      <c r="AME758" s="462"/>
      <c r="AMF758" s="462"/>
      <c r="AMG758" s="462"/>
      <c r="AMH758" s="462"/>
      <c r="AMI758" s="462"/>
      <c r="AMJ758" s="462"/>
      <c r="AMK758" s="462"/>
      <c r="AML758" s="462"/>
      <c r="AMM758" s="462"/>
      <c r="AMN758" s="462"/>
      <c r="AMO758" s="462"/>
      <c r="AMP758" s="462"/>
      <c r="AMQ758" s="462"/>
      <c r="AMR758" s="462"/>
      <c r="AMS758" s="462"/>
      <c r="AMT758" s="462"/>
      <c r="AMU758" s="462"/>
      <c r="AMV758" s="462"/>
      <c r="AMW758" s="462"/>
      <c r="AMX758" s="462"/>
      <c r="AMY758" s="462"/>
      <c r="AMZ758" s="462"/>
      <c r="ANA758" s="462"/>
      <c r="ANB758" s="462"/>
      <c r="ANC758" s="462"/>
      <c r="AND758" s="462"/>
      <c r="ANE758" s="462"/>
      <c r="ANF758" s="462"/>
      <c r="ANG758" s="462"/>
      <c r="ANH758" s="462"/>
      <c r="ANI758" s="462"/>
      <c r="ANJ758" s="462"/>
      <c r="ANK758" s="462"/>
      <c r="ANL758" s="462"/>
      <c r="ANM758" s="462"/>
      <c r="ANN758" s="462"/>
      <c r="ANO758" s="462"/>
      <c r="ANP758" s="462"/>
      <c r="ANQ758" s="462"/>
      <c r="ANR758" s="462"/>
      <c r="ANS758" s="462"/>
      <c r="ANT758" s="462"/>
      <c r="ANU758" s="462"/>
      <c r="ANV758" s="462"/>
      <c r="ANW758" s="462"/>
      <c r="ANX758" s="462"/>
      <c r="ANY758" s="462"/>
      <c r="ANZ758" s="462"/>
      <c r="AOA758" s="462"/>
      <c r="AOB758" s="462"/>
      <c r="AOC758" s="462"/>
      <c r="AOD758" s="462"/>
      <c r="AOE758" s="462"/>
      <c r="AOF758" s="462"/>
      <c r="AOG758" s="462"/>
      <c r="AOH758" s="462"/>
      <c r="AOI758" s="462"/>
      <c r="AOJ758" s="462"/>
      <c r="AOK758" s="462"/>
      <c r="AOL758" s="462"/>
      <c r="AOM758" s="462"/>
      <c r="AON758" s="462"/>
      <c r="AOO758" s="462"/>
      <c r="AOP758" s="462"/>
      <c r="AOQ758" s="462"/>
      <c r="AOR758" s="462"/>
      <c r="AOS758" s="462"/>
      <c r="AOT758" s="462"/>
      <c r="AOU758" s="462"/>
      <c r="AOV758" s="462"/>
      <c r="AOW758" s="462"/>
      <c r="AOX758" s="462"/>
      <c r="AOY758" s="462"/>
      <c r="AOZ758" s="462"/>
      <c r="APA758" s="462"/>
      <c r="APB758" s="462"/>
      <c r="APC758" s="462"/>
      <c r="APD758" s="462"/>
      <c r="APE758" s="462"/>
      <c r="APF758" s="462"/>
      <c r="APG758" s="462"/>
      <c r="APH758" s="462"/>
      <c r="API758" s="462"/>
      <c r="APJ758" s="462"/>
      <c r="APK758" s="462"/>
      <c r="APL758" s="462"/>
      <c r="APM758" s="462"/>
      <c r="APN758" s="462"/>
      <c r="APO758" s="462"/>
      <c r="APP758" s="462"/>
      <c r="APQ758" s="462"/>
      <c r="APR758" s="462"/>
      <c r="APS758" s="462"/>
      <c r="APT758" s="462"/>
      <c r="APU758" s="462"/>
      <c r="APV758" s="462"/>
      <c r="APW758" s="462"/>
      <c r="APX758" s="462"/>
      <c r="APY758" s="462"/>
      <c r="APZ758" s="462"/>
      <c r="AQA758" s="462"/>
      <c r="AQB758" s="462"/>
      <c r="AQC758" s="462"/>
      <c r="AQD758" s="462"/>
      <c r="AQE758" s="462"/>
      <c r="AQF758" s="462"/>
      <c r="AQG758" s="462"/>
      <c r="AQH758" s="462"/>
      <c r="AQI758" s="462"/>
      <c r="AQJ758" s="462"/>
      <c r="AQK758" s="462"/>
      <c r="AQL758" s="462"/>
      <c r="AQM758" s="462"/>
      <c r="AQN758" s="462"/>
      <c r="AQO758" s="462"/>
      <c r="AQP758" s="462"/>
      <c r="AQQ758" s="462"/>
      <c r="AQR758" s="462"/>
      <c r="AQS758" s="462"/>
      <c r="AQT758" s="462"/>
      <c r="AQU758" s="462"/>
      <c r="AQV758" s="462"/>
      <c r="AQW758" s="462"/>
      <c r="AQX758" s="462"/>
      <c r="AQY758" s="462"/>
      <c r="AQZ758" s="462"/>
      <c r="ARA758" s="462"/>
      <c r="ARB758" s="462"/>
      <c r="ARC758" s="462"/>
      <c r="ARD758" s="462"/>
      <c r="ARE758" s="462"/>
      <c r="ARF758" s="462"/>
      <c r="ARG758" s="462"/>
      <c r="ARH758" s="462"/>
      <c r="ARI758" s="462"/>
      <c r="ARJ758" s="462"/>
      <c r="ARK758" s="462"/>
      <c r="ARL758" s="462"/>
      <c r="ARM758" s="462"/>
      <c r="ARN758" s="462"/>
      <c r="ARO758" s="462"/>
      <c r="ARP758" s="462"/>
      <c r="ARQ758" s="462"/>
      <c r="ARR758" s="462"/>
      <c r="ARS758" s="462"/>
      <c r="ART758" s="462"/>
      <c r="ARU758" s="462"/>
      <c r="ARV758" s="462"/>
      <c r="ARW758" s="462"/>
      <c r="ARX758" s="462"/>
      <c r="ARY758" s="462"/>
      <c r="ARZ758" s="462"/>
      <c r="ASA758" s="462"/>
      <c r="ASB758" s="462"/>
      <c r="ASC758" s="462"/>
      <c r="ASD758" s="462"/>
      <c r="ASE758" s="462"/>
      <c r="ASF758" s="462"/>
      <c r="ASG758" s="462"/>
      <c r="ASH758" s="462"/>
      <c r="ASI758" s="462"/>
      <c r="ASJ758" s="462"/>
      <c r="ASK758" s="462"/>
      <c r="ASL758" s="462"/>
      <c r="ASM758" s="462"/>
      <c r="ASN758" s="462"/>
      <c r="ASO758" s="462"/>
      <c r="ASP758" s="462"/>
      <c r="ASQ758" s="462"/>
      <c r="ASR758" s="462"/>
      <c r="ASS758" s="462"/>
      <c r="AST758" s="462"/>
      <c r="ASU758" s="462"/>
      <c r="ASV758" s="462"/>
      <c r="ASW758" s="462"/>
      <c r="ASX758" s="462"/>
      <c r="ASY758" s="462"/>
      <c r="ASZ758" s="462"/>
      <c r="ATA758" s="462"/>
      <c r="ATB758" s="462"/>
      <c r="ATC758" s="462"/>
      <c r="ATD758" s="462"/>
      <c r="ATE758" s="462"/>
      <c r="ATF758" s="462"/>
      <c r="ATG758" s="462"/>
      <c r="ATH758" s="462"/>
      <c r="ATI758" s="462"/>
      <c r="ATJ758" s="462"/>
      <c r="ATK758" s="462"/>
      <c r="ATL758" s="462"/>
      <c r="ATM758" s="462"/>
      <c r="ATN758" s="462"/>
      <c r="ATO758" s="462"/>
      <c r="ATP758" s="462"/>
      <c r="ATQ758" s="462"/>
      <c r="ATR758" s="462"/>
      <c r="ATS758" s="462"/>
      <c r="ATT758" s="462"/>
      <c r="ATU758" s="462"/>
      <c r="ATV758" s="462"/>
      <c r="ATW758" s="462"/>
      <c r="ATX758" s="462"/>
      <c r="ATY758" s="462"/>
      <c r="ATZ758" s="462"/>
      <c r="AUA758" s="462"/>
      <c r="AUB758" s="462"/>
      <c r="AUC758" s="462"/>
      <c r="AUD758" s="462"/>
      <c r="AUE758" s="462"/>
      <c r="AUF758" s="462"/>
      <c r="AUG758" s="462"/>
      <c r="AUH758" s="462"/>
      <c r="AUI758" s="462"/>
      <c r="AUJ758" s="462"/>
      <c r="AUK758" s="462"/>
      <c r="AUL758" s="462"/>
      <c r="AUM758" s="462"/>
      <c r="AUN758" s="462"/>
      <c r="AUO758" s="462"/>
      <c r="AUP758" s="462"/>
      <c r="AUQ758" s="462"/>
      <c r="AUR758" s="462"/>
      <c r="AUS758" s="462"/>
      <c r="AUT758" s="462"/>
      <c r="AUU758" s="462"/>
      <c r="AUV758" s="462"/>
      <c r="AUW758" s="462"/>
      <c r="AUX758" s="462"/>
      <c r="AUY758" s="462"/>
      <c r="AUZ758" s="462"/>
      <c r="AVA758" s="462"/>
      <c r="AVB758" s="462"/>
      <c r="AVC758" s="462"/>
      <c r="AVD758" s="462"/>
      <c r="AVE758" s="462"/>
      <c r="AVF758" s="462"/>
      <c r="AVG758" s="462"/>
      <c r="AVH758" s="462"/>
      <c r="AVI758" s="462"/>
      <c r="AVJ758" s="462"/>
      <c r="AVK758" s="462"/>
      <c r="AVL758" s="462"/>
      <c r="AVM758" s="462"/>
      <c r="AVN758" s="462"/>
      <c r="AVO758" s="462"/>
      <c r="AVP758" s="462"/>
      <c r="AVQ758" s="462"/>
      <c r="AVR758" s="462"/>
      <c r="AVS758" s="462"/>
      <c r="AVT758" s="462"/>
      <c r="AVU758" s="462"/>
      <c r="AVV758" s="462"/>
      <c r="AVW758" s="462"/>
      <c r="AVX758" s="462"/>
      <c r="AVY758" s="462"/>
      <c r="AVZ758" s="462"/>
      <c r="AWA758" s="462"/>
      <c r="AWB758" s="462"/>
      <c r="AWC758" s="462"/>
      <c r="AWD758" s="462"/>
      <c r="AWE758" s="462"/>
      <c r="AWF758" s="462"/>
      <c r="AWG758" s="462"/>
      <c r="AWH758" s="462"/>
      <c r="AWI758" s="462"/>
      <c r="AWJ758" s="462"/>
      <c r="AWK758" s="462"/>
      <c r="AWL758" s="462"/>
      <c r="AWM758" s="462"/>
      <c r="AWN758" s="462"/>
      <c r="AWO758" s="462"/>
      <c r="AWP758" s="462"/>
      <c r="AWQ758" s="462"/>
      <c r="AWR758" s="462"/>
      <c r="AWS758" s="462"/>
      <c r="AWT758" s="462"/>
      <c r="AWU758" s="462"/>
      <c r="AWV758" s="462"/>
      <c r="AWW758" s="462"/>
      <c r="AWX758" s="462"/>
      <c r="AWY758" s="462"/>
      <c r="AWZ758" s="462"/>
      <c r="AXA758" s="462"/>
      <c r="AXB758" s="462"/>
      <c r="AXC758" s="462"/>
      <c r="AXD758" s="462"/>
      <c r="AXE758" s="462"/>
      <c r="AXF758" s="462"/>
      <c r="AXG758" s="462"/>
      <c r="AXH758" s="462"/>
      <c r="AXI758" s="462"/>
      <c r="AXJ758" s="462"/>
      <c r="AXK758" s="462"/>
      <c r="AXL758" s="462"/>
      <c r="AXM758" s="462"/>
      <c r="AXN758" s="462"/>
      <c r="AXO758" s="462"/>
      <c r="AXP758" s="462"/>
      <c r="AXQ758" s="462"/>
      <c r="AXR758" s="462"/>
      <c r="AXS758" s="462"/>
      <c r="AXT758" s="462"/>
      <c r="AXU758" s="462"/>
      <c r="AXV758" s="462"/>
      <c r="AXW758" s="462"/>
      <c r="AXX758" s="462"/>
      <c r="AXY758" s="462"/>
      <c r="AXZ758" s="462"/>
      <c r="AYA758" s="462"/>
      <c r="AYB758" s="462"/>
      <c r="AYC758" s="462"/>
      <c r="AYD758" s="462"/>
      <c r="AYE758" s="462"/>
      <c r="AYF758" s="462"/>
      <c r="AYG758" s="462"/>
      <c r="AYH758" s="462"/>
      <c r="AYI758" s="462"/>
      <c r="AYJ758" s="462"/>
      <c r="AYK758" s="462"/>
      <c r="AYL758" s="462"/>
      <c r="AYM758" s="462"/>
      <c r="AYN758" s="462"/>
      <c r="AYO758" s="462"/>
      <c r="AYP758" s="462"/>
      <c r="AYQ758" s="462"/>
      <c r="AYR758" s="462"/>
      <c r="AYS758" s="462"/>
      <c r="AYT758" s="462"/>
      <c r="AYU758" s="462"/>
      <c r="AYV758" s="462"/>
      <c r="AYW758" s="462"/>
      <c r="AYX758" s="462"/>
      <c r="AYY758" s="462"/>
      <c r="AYZ758" s="462"/>
      <c r="AZA758" s="462"/>
      <c r="AZB758" s="462"/>
      <c r="AZC758" s="462"/>
      <c r="AZD758" s="462"/>
      <c r="AZE758" s="462"/>
      <c r="AZF758" s="462"/>
      <c r="AZG758" s="462"/>
      <c r="AZH758" s="462"/>
      <c r="AZI758" s="462"/>
      <c r="AZJ758" s="462"/>
      <c r="AZK758" s="462"/>
      <c r="AZL758" s="462"/>
      <c r="AZM758" s="462"/>
      <c r="AZN758" s="462"/>
      <c r="AZO758" s="462"/>
      <c r="AZP758" s="462"/>
      <c r="AZQ758" s="462"/>
      <c r="AZR758" s="462"/>
      <c r="AZS758" s="462"/>
      <c r="AZT758" s="462"/>
      <c r="AZU758" s="462"/>
      <c r="AZV758" s="462"/>
      <c r="AZW758" s="462"/>
      <c r="AZX758" s="462"/>
      <c r="AZY758" s="462"/>
      <c r="AZZ758" s="462"/>
      <c r="BAA758" s="462"/>
      <c r="BAB758" s="462"/>
      <c r="BAC758" s="462"/>
      <c r="BAD758" s="462"/>
      <c r="BAE758" s="462"/>
      <c r="BAF758" s="462"/>
      <c r="BAG758" s="462"/>
      <c r="BAH758" s="462"/>
      <c r="BAI758" s="462"/>
      <c r="BAJ758" s="462"/>
      <c r="BAK758" s="462"/>
      <c r="BAL758" s="462"/>
      <c r="BAM758" s="462"/>
      <c r="BAN758" s="462"/>
      <c r="BAO758" s="462"/>
      <c r="BAP758" s="462"/>
      <c r="BAQ758" s="462"/>
      <c r="BAR758" s="462"/>
      <c r="BAS758" s="462"/>
      <c r="BAT758" s="462"/>
      <c r="BAU758" s="462"/>
      <c r="BAV758" s="462"/>
      <c r="BAW758" s="462"/>
      <c r="BAX758" s="462"/>
      <c r="BAY758" s="462"/>
      <c r="BAZ758" s="462"/>
      <c r="BBA758" s="462"/>
      <c r="BBB758" s="462"/>
      <c r="BBC758" s="462"/>
      <c r="BBD758" s="462"/>
      <c r="BBE758" s="462"/>
      <c r="BBF758" s="462"/>
      <c r="BBG758" s="462"/>
      <c r="BBH758" s="462"/>
      <c r="BBI758" s="462"/>
      <c r="BBJ758" s="462"/>
      <c r="BBK758" s="462"/>
      <c r="BBL758" s="462"/>
      <c r="BBM758" s="462"/>
      <c r="BBN758" s="462"/>
      <c r="BBO758" s="462"/>
      <c r="BBP758" s="462"/>
      <c r="BBQ758" s="462"/>
      <c r="BBR758" s="462"/>
      <c r="BBS758" s="462"/>
      <c r="BBT758" s="462"/>
      <c r="BBU758" s="462"/>
      <c r="BBV758" s="462"/>
      <c r="BBW758" s="462"/>
      <c r="BBX758" s="462"/>
      <c r="BBY758" s="462"/>
      <c r="BBZ758" s="462"/>
      <c r="BCA758" s="462"/>
      <c r="BCB758" s="462"/>
      <c r="BCC758" s="462"/>
      <c r="BCD758" s="462"/>
      <c r="BCE758" s="462"/>
      <c r="BCF758" s="462"/>
      <c r="BCG758" s="462"/>
      <c r="BCH758" s="462"/>
      <c r="BCI758" s="462"/>
      <c r="BCJ758" s="462"/>
      <c r="BCK758" s="462"/>
      <c r="BCL758" s="462"/>
      <c r="BCM758" s="462"/>
      <c r="BCN758" s="462"/>
      <c r="BCO758" s="462"/>
      <c r="BCP758" s="462"/>
      <c r="BCQ758" s="462"/>
      <c r="BCR758" s="462"/>
      <c r="BCS758" s="462"/>
      <c r="BCT758" s="462"/>
      <c r="BCU758" s="462"/>
      <c r="BCV758" s="462"/>
      <c r="BCW758" s="462"/>
      <c r="BCX758" s="462"/>
      <c r="BCY758" s="462"/>
      <c r="BCZ758" s="462"/>
      <c r="BDA758" s="462"/>
      <c r="BDB758" s="462"/>
      <c r="BDC758" s="462"/>
      <c r="BDD758" s="462"/>
      <c r="BDE758" s="462"/>
      <c r="BDF758" s="462"/>
      <c r="BDG758" s="462"/>
      <c r="BDH758" s="462"/>
      <c r="BDI758" s="462"/>
      <c r="BDJ758" s="462"/>
      <c r="BDK758" s="462"/>
      <c r="BDL758" s="462"/>
      <c r="BDM758" s="462"/>
      <c r="BDN758" s="462"/>
      <c r="BDO758" s="462"/>
      <c r="BDP758" s="462"/>
      <c r="BDQ758" s="462"/>
      <c r="BDR758" s="462"/>
      <c r="BDS758" s="462"/>
      <c r="BDT758" s="462"/>
      <c r="BDU758" s="462"/>
      <c r="BDV758" s="462"/>
      <c r="BDW758" s="462"/>
      <c r="BDX758" s="462"/>
      <c r="BDY758" s="462"/>
      <c r="BDZ758" s="462"/>
      <c r="BEA758" s="462"/>
      <c r="BEB758" s="462"/>
      <c r="BEC758" s="462"/>
      <c r="BED758" s="462"/>
      <c r="BEE758" s="462"/>
      <c r="BEF758" s="462"/>
      <c r="BEG758" s="462"/>
      <c r="BEH758" s="462"/>
      <c r="BEI758" s="462"/>
      <c r="BEJ758" s="462"/>
      <c r="BEK758" s="462"/>
      <c r="BEL758" s="462"/>
      <c r="BEM758" s="462"/>
      <c r="BEN758" s="462"/>
      <c r="BEO758" s="462"/>
      <c r="BEP758" s="462"/>
      <c r="BEQ758" s="462"/>
      <c r="BER758" s="462"/>
      <c r="BES758" s="462"/>
      <c r="BET758" s="462"/>
      <c r="BEU758" s="462"/>
      <c r="BEV758" s="462"/>
      <c r="BEW758" s="462"/>
      <c r="BEX758" s="462"/>
      <c r="BEY758" s="462"/>
      <c r="BEZ758" s="462"/>
      <c r="BFA758" s="462"/>
      <c r="BFB758" s="462"/>
      <c r="BFC758" s="462"/>
      <c r="BFD758" s="462"/>
      <c r="BFE758" s="462"/>
      <c r="BFF758" s="462"/>
      <c r="BFG758" s="462"/>
      <c r="BFH758" s="462"/>
      <c r="BFI758" s="462"/>
      <c r="BFJ758" s="462"/>
      <c r="BFK758" s="462"/>
      <c r="BFL758" s="462"/>
      <c r="BFM758" s="462"/>
      <c r="BFN758" s="462"/>
      <c r="BFO758" s="462"/>
      <c r="BFP758" s="462"/>
      <c r="BFQ758" s="462"/>
      <c r="BFR758" s="462"/>
      <c r="BFS758" s="462"/>
      <c r="BFT758" s="462"/>
      <c r="BFU758" s="462"/>
      <c r="BFV758" s="462"/>
      <c r="BFW758" s="462"/>
      <c r="BFX758" s="462"/>
      <c r="BFY758" s="462"/>
      <c r="BFZ758" s="462"/>
      <c r="BGA758" s="462"/>
      <c r="BGB758" s="462"/>
      <c r="BGC758" s="462"/>
      <c r="BGD758" s="462"/>
      <c r="BGE758" s="462"/>
      <c r="BGF758" s="462"/>
      <c r="BGG758" s="462"/>
      <c r="BGH758" s="462"/>
      <c r="BGI758" s="462"/>
      <c r="BGJ758" s="462"/>
      <c r="BGK758" s="462"/>
      <c r="BGL758" s="462"/>
      <c r="BGM758" s="462"/>
      <c r="BGN758" s="462"/>
      <c r="BGO758" s="462"/>
      <c r="BGP758" s="462"/>
      <c r="BGQ758" s="462"/>
      <c r="BGR758" s="462"/>
      <c r="BGS758" s="462"/>
      <c r="BGT758" s="462"/>
      <c r="BGU758" s="462"/>
      <c r="BGV758" s="462"/>
      <c r="BGW758" s="462"/>
      <c r="BGX758" s="462"/>
      <c r="BGY758" s="462"/>
      <c r="BGZ758" s="462"/>
      <c r="BHA758" s="462"/>
      <c r="BHB758" s="462"/>
      <c r="BHC758" s="462"/>
      <c r="BHD758" s="462"/>
      <c r="BHE758" s="462"/>
      <c r="BHF758" s="462"/>
      <c r="BHG758" s="462"/>
      <c r="BHH758" s="462"/>
      <c r="BHI758" s="462"/>
      <c r="BHJ758" s="462"/>
      <c r="BHK758" s="462"/>
      <c r="BHL758" s="462"/>
      <c r="BHM758" s="462"/>
      <c r="BHN758" s="462"/>
      <c r="BHO758" s="462"/>
      <c r="BHP758" s="462"/>
      <c r="BHQ758" s="462"/>
      <c r="BHR758" s="462"/>
      <c r="BHS758" s="462"/>
      <c r="BHT758" s="462"/>
      <c r="BHU758" s="462"/>
      <c r="BHV758" s="462"/>
      <c r="BHW758" s="462"/>
      <c r="BHX758" s="462"/>
      <c r="BHY758" s="462"/>
      <c r="BHZ758" s="462"/>
      <c r="BIA758" s="462"/>
      <c r="BIB758" s="462"/>
      <c r="BIC758" s="462"/>
      <c r="BID758" s="462"/>
      <c r="BIE758" s="462"/>
      <c r="BIF758" s="462"/>
      <c r="BIG758" s="462"/>
      <c r="BIH758" s="462"/>
      <c r="BII758" s="462"/>
      <c r="BIJ758" s="462"/>
      <c r="BIK758" s="462"/>
      <c r="BIL758" s="462"/>
      <c r="BIM758" s="462"/>
      <c r="BIN758" s="462"/>
      <c r="BIO758" s="462"/>
      <c r="BIP758" s="462"/>
      <c r="BIQ758" s="462"/>
      <c r="BIR758" s="462"/>
      <c r="BIS758" s="462"/>
      <c r="BIT758" s="462"/>
      <c r="BIU758" s="462"/>
      <c r="BIV758" s="462"/>
      <c r="BIW758" s="462"/>
      <c r="BIX758" s="462"/>
      <c r="BIY758" s="462"/>
      <c r="BIZ758" s="462"/>
      <c r="BJA758" s="462"/>
      <c r="BJB758" s="462"/>
      <c r="BJC758" s="462"/>
      <c r="BJD758" s="462"/>
      <c r="BJE758" s="462"/>
      <c r="BJF758" s="462"/>
      <c r="BJG758" s="462"/>
      <c r="BJH758" s="462"/>
      <c r="BJI758" s="462"/>
      <c r="BJJ758" s="462"/>
      <c r="BJK758" s="462"/>
      <c r="BJL758" s="462"/>
      <c r="BJM758" s="462"/>
      <c r="BJN758" s="462"/>
      <c r="BJO758" s="462"/>
      <c r="BJP758" s="462"/>
      <c r="BJQ758" s="462"/>
      <c r="BJR758" s="462"/>
      <c r="BJS758" s="462"/>
      <c r="BJT758" s="462"/>
      <c r="BJU758" s="462"/>
      <c r="BJV758" s="462"/>
      <c r="BJW758" s="462"/>
      <c r="BJX758" s="462"/>
      <c r="BJY758" s="462"/>
      <c r="BJZ758" s="462"/>
      <c r="BKA758" s="462"/>
      <c r="BKB758" s="462"/>
      <c r="BKC758" s="462"/>
      <c r="BKD758" s="462"/>
      <c r="BKE758" s="462"/>
      <c r="BKF758" s="462"/>
      <c r="BKG758" s="462"/>
      <c r="BKH758" s="462"/>
      <c r="BKI758" s="462"/>
      <c r="BKJ758" s="462"/>
      <c r="BKK758" s="462"/>
      <c r="BKL758" s="462"/>
      <c r="BKM758" s="462"/>
      <c r="BKN758" s="462"/>
      <c r="BKO758" s="462"/>
      <c r="BKP758" s="462"/>
      <c r="BKQ758" s="462"/>
      <c r="BKR758" s="462"/>
      <c r="BKS758" s="462"/>
      <c r="BKT758" s="462"/>
      <c r="BKU758" s="462"/>
      <c r="BKV758" s="462"/>
      <c r="BKW758" s="462"/>
      <c r="BKX758" s="462"/>
      <c r="BKY758" s="462"/>
      <c r="BKZ758" s="462"/>
      <c r="BLA758" s="462"/>
      <c r="BLB758" s="462"/>
      <c r="BLC758" s="462"/>
      <c r="BLD758" s="462"/>
      <c r="BLE758" s="462"/>
      <c r="BLF758" s="462"/>
      <c r="BLG758" s="462"/>
      <c r="BLH758" s="462"/>
      <c r="BLI758" s="462"/>
      <c r="BLJ758" s="462"/>
      <c r="BLK758" s="462"/>
      <c r="BLL758" s="462"/>
      <c r="BLM758" s="462"/>
      <c r="BLN758" s="462"/>
      <c r="BLO758" s="462"/>
      <c r="BLP758" s="462"/>
      <c r="BLQ758" s="462"/>
      <c r="BLR758" s="462"/>
      <c r="BLS758" s="462"/>
      <c r="BLT758" s="462"/>
      <c r="BLU758" s="462"/>
      <c r="BLV758" s="462"/>
      <c r="BLW758" s="462"/>
      <c r="BLX758" s="462"/>
      <c r="BLY758" s="462"/>
      <c r="BLZ758" s="462"/>
      <c r="BMA758" s="462"/>
      <c r="BMB758" s="462"/>
      <c r="BMC758" s="462"/>
      <c r="BMD758" s="462"/>
      <c r="BME758" s="462"/>
      <c r="BMF758" s="462"/>
      <c r="BMG758" s="462"/>
      <c r="BMH758" s="462"/>
      <c r="BMI758" s="462"/>
      <c r="BMJ758" s="462"/>
      <c r="BMK758" s="462"/>
      <c r="BML758" s="462"/>
      <c r="BMM758" s="462"/>
      <c r="BMN758" s="462"/>
      <c r="BMO758" s="462"/>
      <c r="BMP758" s="462"/>
      <c r="BMQ758" s="462"/>
      <c r="BMR758" s="462"/>
      <c r="BMS758" s="462"/>
      <c r="BMT758" s="462"/>
      <c r="BMU758" s="462"/>
      <c r="BMV758" s="462"/>
      <c r="BMW758" s="462"/>
      <c r="BMX758" s="462"/>
      <c r="BMY758" s="462"/>
      <c r="BMZ758" s="462"/>
      <c r="BNA758" s="462"/>
      <c r="BNB758" s="462"/>
      <c r="BNC758" s="462"/>
      <c r="BND758" s="462"/>
      <c r="BNE758" s="462"/>
      <c r="BNF758" s="462"/>
      <c r="BNG758" s="462"/>
      <c r="BNH758" s="462"/>
      <c r="BNI758" s="462"/>
      <c r="BNJ758" s="462"/>
      <c r="BNK758" s="462"/>
      <c r="BNL758" s="462"/>
      <c r="BNM758" s="462"/>
      <c r="BNN758" s="462"/>
      <c r="BNO758" s="462"/>
      <c r="BNP758" s="462"/>
      <c r="BNQ758" s="462"/>
      <c r="BNR758" s="462"/>
      <c r="BNS758" s="462"/>
      <c r="BNT758" s="462"/>
      <c r="BNU758" s="462"/>
      <c r="BNV758" s="462"/>
      <c r="BNW758" s="462"/>
      <c r="BNX758" s="462"/>
      <c r="BNY758" s="462"/>
      <c r="BNZ758" s="462"/>
      <c r="BOA758" s="462"/>
      <c r="BOB758" s="462"/>
      <c r="BOC758" s="462"/>
      <c r="BOD758" s="462"/>
      <c r="BOE758" s="462"/>
      <c r="BOF758" s="462"/>
      <c r="BOG758" s="462"/>
      <c r="BOH758" s="462"/>
      <c r="BOI758" s="462"/>
      <c r="BOJ758" s="462"/>
      <c r="BOK758" s="462"/>
      <c r="BOL758" s="462"/>
      <c r="BOM758" s="462"/>
      <c r="BON758" s="462"/>
      <c r="BOO758" s="462"/>
      <c r="BOP758" s="462"/>
      <c r="BOQ758" s="462"/>
      <c r="BOR758" s="462"/>
      <c r="BOS758" s="462"/>
      <c r="BOT758" s="462"/>
      <c r="BOU758" s="462"/>
      <c r="BOV758" s="462"/>
      <c r="BOW758" s="462"/>
      <c r="BOX758" s="462"/>
      <c r="BOY758" s="462"/>
      <c r="BOZ758" s="462"/>
      <c r="BPA758" s="462"/>
      <c r="BPB758" s="462"/>
      <c r="BPC758" s="462"/>
      <c r="BPD758" s="462"/>
      <c r="BPE758" s="462"/>
      <c r="BPF758" s="462"/>
      <c r="BPG758" s="462"/>
      <c r="BPH758" s="462"/>
      <c r="BPI758" s="462"/>
      <c r="BPJ758" s="462"/>
      <c r="BPK758" s="462"/>
      <c r="BPL758" s="462"/>
      <c r="BPM758" s="462"/>
      <c r="BPN758" s="462"/>
      <c r="BPO758" s="462"/>
      <c r="BPP758" s="462"/>
      <c r="BPQ758" s="462"/>
      <c r="BPR758" s="462"/>
      <c r="BPS758" s="462"/>
      <c r="BPT758" s="462"/>
      <c r="BPU758" s="462"/>
      <c r="BPV758" s="462"/>
      <c r="BPW758" s="462"/>
      <c r="BPX758" s="462"/>
      <c r="BPY758" s="462"/>
      <c r="BPZ758" s="462"/>
      <c r="BQA758" s="462"/>
      <c r="BQB758" s="462"/>
      <c r="BQC758" s="462"/>
      <c r="BQD758" s="462"/>
      <c r="BQE758" s="462"/>
      <c r="BQF758" s="462"/>
      <c r="BQG758" s="462"/>
      <c r="BQH758" s="462"/>
      <c r="BQI758" s="462"/>
      <c r="BQJ758" s="462"/>
      <c r="BQK758" s="462"/>
      <c r="BQL758" s="462"/>
      <c r="BQM758" s="462"/>
      <c r="BQN758" s="462"/>
      <c r="BQO758" s="462"/>
      <c r="BQP758" s="462"/>
      <c r="BQQ758" s="462"/>
      <c r="BQR758" s="462"/>
      <c r="BQS758" s="462"/>
      <c r="BQT758" s="462"/>
      <c r="BQU758" s="462"/>
      <c r="BQV758" s="462"/>
      <c r="BQW758" s="462"/>
      <c r="BQX758" s="462"/>
      <c r="BQY758" s="462"/>
      <c r="BQZ758" s="462"/>
      <c r="BRA758" s="462"/>
      <c r="BRB758" s="462"/>
      <c r="BRC758" s="462"/>
      <c r="BRD758" s="462"/>
      <c r="BRE758" s="462"/>
      <c r="BRF758" s="462"/>
      <c r="BRG758" s="462"/>
      <c r="BRH758" s="462"/>
      <c r="BRI758" s="462"/>
      <c r="BRJ758" s="462"/>
      <c r="BRK758" s="462"/>
      <c r="BRL758" s="462"/>
      <c r="BRM758" s="462"/>
      <c r="BRN758" s="462"/>
      <c r="BRO758" s="462"/>
      <c r="BRP758" s="462"/>
      <c r="BRQ758" s="462"/>
      <c r="BRR758" s="462"/>
      <c r="BRS758" s="462"/>
      <c r="BRT758" s="462"/>
      <c r="BRU758" s="462"/>
      <c r="BRV758" s="462"/>
      <c r="BRW758" s="462"/>
      <c r="BRX758" s="462"/>
      <c r="BRY758" s="462"/>
      <c r="BRZ758" s="462"/>
      <c r="BSA758" s="462"/>
      <c r="BSB758" s="462"/>
      <c r="BSC758" s="462"/>
      <c r="BSD758" s="462"/>
      <c r="BSE758" s="462"/>
      <c r="BSF758" s="462"/>
      <c r="BSG758" s="462"/>
      <c r="BSH758" s="462"/>
      <c r="BSI758" s="462"/>
      <c r="BSJ758" s="462"/>
      <c r="BSK758" s="462"/>
      <c r="BSL758" s="462"/>
      <c r="BSM758" s="462"/>
      <c r="BSN758" s="462"/>
      <c r="BSO758" s="462"/>
      <c r="BSP758" s="462"/>
      <c r="BSQ758" s="462"/>
      <c r="BSR758" s="462"/>
      <c r="BSS758" s="462"/>
      <c r="BST758" s="462"/>
      <c r="BSU758" s="462"/>
      <c r="BSV758" s="462"/>
      <c r="BSW758" s="462"/>
      <c r="BSX758" s="462"/>
      <c r="BSY758" s="462"/>
      <c r="BSZ758" s="462"/>
      <c r="BTA758" s="462"/>
      <c r="BTB758" s="462"/>
      <c r="BTC758" s="462"/>
      <c r="BTD758" s="462"/>
      <c r="BTE758" s="462"/>
      <c r="BTF758" s="462"/>
      <c r="BTG758" s="462"/>
      <c r="BTH758" s="462"/>
      <c r="BTI758" s="462"/>
      <c r="BTJ758" s="462"/>
      <c r="BTK758" s="462"/>
      <c r="BTL758" s="462"/>
      <c r="BTM758" s="462"/>
      <c r="BTN758" s="462"/>
      <c r="BTO758" s="462"/>
      <c r="BTP758" s="462"/>
      <c r="BTQ758" s="462"/>
      <c r="BTR758" s="462"/>
      <c r="BTS758" s="462"/>
      <c r="BTT758" s="462"/>
      <c r="BTU758" s="462"/>
      <c r="BTV758" s="462"/>
      <c r="BTW758" s="462"/>
      <c r="BTX758" s="462"/>
      <c r="BTY758" s="462"/>
      <c r="BTZ758" s="462"/>
      <c r="BUA758" s="462"/>
      <c r="BUB758" s="462"/>
      <c r="BUC758" s="462"/>
      <c r="BUD758" s="462"/>
      <c r="BUE758" s="462"/>
      <c r="BUF758" s="462"/>
      <c r="BUG758" s="462"/>
      <c r="BUH758" s="462"/>
      <c r="BUI758" s="462"/>
      <c r="BUJ758" s="462"/>
      <c r="BUK758" s="462"/>
      <c r="BUL758" s="462"/>
      <c r="BUM758" s="462"/>
      <c r="BUN758" s="462"/>
      <c r="BUO758" s="462"/>
      <c r="BUP758" s="462"/>
      <c r="BUQ758" s="462"/>
      <c r="BUR758" s="462"/>
      <c r="BUS758" s="462"/>
      <c r="BUT758" s="462"/>
      <c r="BUU758" s="462"/>
      <c r="BUV758" s="462"/>
      <c r="BUW758" s="462"/>
      <c r="BUX758" s="462"/>
      <c r="BUY758" s="462"/>
      <c r="BUZ758" s="462"/>
      <c r="BVA758" s="462"/>
      <c r="BVB758" s="462"/>
      <c r="BVC758" s="462"/>
      <c r="BVD758" s="462"/>
      <c r="BVE758" s="462"/>
      <c r="BVF758" s="462"/>
      <c r="BVG758" s="462"/>
      <c r="BVH758" s="462"/>
      <c r="BVI758" s="462"/>
      <c r="BVJ758" s="462"/>
      <c r="BVK758" s="462"/>
      <c r="BVL758" s="462"/>
      <c r="BVM758" s="462"/>
      <c r="BVN758" s="462"/>
      <c r="BVO758" s="462"/>
      <c r="BVP758" s="462"/>
      <c r="BVQ758" s="462"/>
      <c r="BVR758" s="462"/>
      <c r="BVS758" s="462"/>
      <c r="BVT758" s="462"/>
      <c r="BVU758" s="462"/>
      <c r="BVV758" s="462"/>
      <c r="BVW758" s="462"/>
      <c r="BVX758" s="462"/>
      <c r="BVY758" s="462"/>
      <c r="BVZ758" s="462"/>
      <c r="BWA758" s="462"/>
      <c r="BWB758" s="462"/>
      <c r="BWC758" s="462"/>
      <c r="BWD758" s="462"/>
      <c r="BWE758" s="462"/>
      <c r="BWF758" s="462"/>
      <c r="BWG758" s="462"/>
      <c r="BWH758" s="462"/>
      <c r="BWI758" s="462"/>
      <c r="BWJ758" s="462"/>
      <c r="BWK758" s="462"/>
      <c r="BWL758" s="462"/>
      <c r="BWM758" s="462"/>
      <c r="BWN758" s="462"/>
      <c r="BWO758" s="462"/>
      <c r="BWP758" s="462"/>
      <c r="BWQ758" s="462"/>
      <c r="BWR758" s="462"/>
      <c r="BWS758" s="462"/>
      <c r="BWT758" s="462"/>
      <c r="BWU758" s="462"/>
      <c r="BWV758" s="462"/>
      <c r="BWW758" s="462"/>
      <c r="BWX758" s="462"/>
      <c r="BWY758" s="462"/>
      <c r="BWZ758" s="462"/>
      <c r="BXA758" s="462"/>
      <c r="BXB758" s="462"/>
      <c r="BXC758" s="462"/>
      <c r="BXD758" s="462"/>
      <c r="BXE758" s="462"/>
      <c r="BXF758" s="462"/>
      <c r="BXG758" s="462"/>
      <c r="BXH758" s="462"/>
      <c r="BXI758" s="462"/>
      <c r="BXJ758" s="462"/>
      <c r="BXK758" s="462"/>
      <c r="BXL758" s="462"/>
      <c r="BXM758" s="462"/>
      <c r="BXN758" s="462"/>
      <c r="BXO758" s="462"/>
      <c r="BXP758" s="462"/>
      <c r="BXQ758" s="462"/>
      <c r="BXR758" s="462"/>
      <c r="BXS758" s="462"/>
      <c r="BXT758" s="462"/>
      <c r="BXU758" s="462"/>
      <c r="BXV758" s="462"/>
      <c r="BXW758" s="462"/>
      <c r="BXX758" s="462"/>
      <c r="BXY758" s="462"/>
      <c r="BXZ758" s="462"/>
      <c r="BYA758" s="462"/>
      <c r="BYB758" s="462"/>
      <c r="BYC758" s="462"/>
      <c r="BYD758" s="462"/>
      <c r="BYE758" s="462"/>
      <c r="BYF758" s="462"/>
      <c r="BYG758" s="462"/>
      <c r="BYH758" s="462"/>
      <c r="BYI758" s="462"/>
      <c r="BYJ758" s="462"/>
      <c r="BYK758" s="462"/>
      <c r="BYL758" s="462"/>
      <c r="BYM758" s="462"/>
      <c r="BYN758" s="462"/>
      <c r="BYO758" s="462"/>
      <c r="BYP758" s="462"/>
      <c r="BYQ758" s="462"/>
      <c r="BYR758" s="462"/>
      <c r="BYS758" s="462"/>
      <c r="BYT758" s="462"/>
      <c r="BYU758" s="462"/>
      <c r="BYV758" s="462"/>
      <c r="BYW758" s="462"/>
      <c r="BYX758" s="462"/>
      <c r="BYY758" s="462"/>
      <c r="BYZ758" s="462"/>
      <c r="BZA758" s="462"/>
      <c r="BZB758" s="462"/>
      <c r="BZC758" s="462"/>
      <c r="BZD758" s="462"/>
      <c r="BZE758" s="462"/>
      <c r="BZF758" s="462"/>
      <c r="BZG758" s="462"/>
      <c r="BZH758" s="462"/>
      <c r="BZI758" s="462"/>
      <c r="BZJ758" s="462"/>
      <c r="BZK758" s="462"/>
      <c r="BZL758" s="462"/>
      <c r="BZM758" s="462"/>
      <c r="BZN758" s="462"/>
      <c r="BZO758" s="462"/>
      <c r="BZP758" s="462"/>
      <c r="BZQ758" s="462"/>
      <c r="BZR758" s="462"/>
      <c r="BZS758" s="462"/>
      <c r="BZT758" s="462"/>
      <c r="BZU758" s="462"/>
      <c r="BZV758" s="462"/>
      <c r="BZW758" s="462"/>
      <c r="BZX758" s="462"/>
      <c r="BZY758" s="462"/>
      <c r="BZZ758" s="462"/>
      <c r="CAA758" s="462"/>
      <c r="CAB758" s="462"/>
      <c r="CAC758" s="462"/>
      <c r="CAD758" s="462"/>
      <c r="CAE758" s="462"/>
      <c r="CAF758" s="462"/>
      <c r="CAG758" s="462"/>
      <c r="CAH758" s="462"/>
      <c r="CAI758" s="462"/>
      <c r="CAJ758" s="462"/>
      <c r="CAK758" s="462"/>
      <c r="CAL758" s="462"/>
      <c r="CAM758" s="462"/>
      <c r="CAN758" s="462"/>
      <c r="CAO758" s="462"/>
      <c r="CAP758" s="462"/>
      <c r="CAQ758" s="462"/>
      <c r="CAR758" s="462"/>
      <c r="CAS758" s="462"/>
      <c r="CAT758" s="462"/>
      <c r="CAU758" s="462"/>
      <c r="CAV758" s="462"/>
      <c r="CAW758" s="462"/>
      <c r="CAX758" s="462"/>
      <c r="CAY758" s="462"/>
      <c r="CAZ758" s="462"/>
      <c r="CBA758" s="462"/>
      <c r="CBB758" s="462"/>
      <c r="CBC758" s="462"/>
      <c r="CBD758" s="462"/>
      <c r="CBE758" s="462"/>
      <c r="CBF758" s="462"/>
      <c r="CBG758" s="462"/>
      <c r="CBH758" s="462"/>
      <c r="CBI758" s="462"/>
      <c r="CBJ758" s="462"/>
      <c r="CBK758" s="462"/>
      <c r="CBL758" s="462"/>
      <c r="CBM758" s="462"/>
      <c r="CBN758" s="462"/>
      <c r="CBO758" s="462"/>
      <c r="CBP758" s="462"/>
      <c r="CBQ758" s="462"/>
      <c r="CBR758" s="462"/>
      <c r="CBS758" s="462"/>
      <c r="CBT758" s="462"/>
      <c r="CBU758" s="462"/>
      <c r="CBV758" s="462"/>
      <c r="CBW758" s="462"/>
      <c r="CBX758" s="462"/>
      <c r="CBY758" s="462"/>
      <c r="CBZ758" s="462"/>
      <c r="CCA758" s="462"/>
      <c r="CCB758" s="462"/>
      <c r="CCC758" s="462"/>
      <c r="CCD758" s="462"/>
      <c r="CCE758" s="462"/>
      <c r="CCF758" s="462"/>
      <c r="CCG758" s="462"/>
      <c r="CCH758" s="462"/>
      <c r="CCI758" s="462"/>
      <c r="CCJ758" s="462"/>
      <c r="CCK758" s="462"/>
      <c r="CCL758" s="462"/>
      <c r="CCM758" s="462"/>
      <c r="CCN758" s="462"/>
      <c r="CCO758" s="462"/>
      <c r="CCP758" s="462"/>
      <c r="CCQ758" s="462"/>
      <c r="CCR758" s="462"/>
      <c r="CCS758" s="462"/>
      <c r="CCT758" s="462"/>
      <c r="CCU758" s="462"/>
      <c r="CCV758" s="462"/>
      <c r="CCW758" s="462"/>
      <c r="CCX758" s="462"/>
      <c r="CCY758" s="462"/>
      <c r="CCZ758" s="462"/>
      <c r="CDA758" s="462"/>
      <c r="CDB758" s="462"/>
      <c r="CDC758" s="462"/>
      <c r="CDD758" s="462"/>
      <c r="CDE758" s="462"/>
      <c r="CDF758" s="462"/>
      <c r="CDG758" s="462"/>
      <c r="CDH758" s="462"/>
      <c r="CDI758" s="462"/>
      <c r="CDJ758" s="462"/>
      <c r="CDK758" s="462"/>
      <c r="CDL758" s="462"/>
      <c r="CDM758" s="462"/>
      <c r="CDN758" s="462"/>
      <c r="CDO758" s="462"/>
      <c r="CDP758" s="462"/>
      <c r="CDQ758" s="462"/>
      <c r="CDR758" s="462"/>
      <c r="CDS758" s="462"/>
      <c r="CDT758" s="462"/>
      <c r="CDU758" s="462"/>
      <c r="CDV758" s="462"/>
      <c r="CDW758" s="462"/>
      <c r="CDX758" s="462"/>
      <c r="CDY758" s="462"/>
      <c r="CDZ758" s="462"/>
      <c r="CEA758" s="462"/>
      <c r="CEB758" s="462"/>
      <c r="CEC758" s="462"/>
      <c r="CED758" s="462"/>
      <c r="CEE758" s="462"/>
      <c r="CEF758" s="462"/>
      <c r="CEG758" s="462"/>
      <c r="CEH758" s="462"/>
      <c r="CEI758" s="462"/>
      <c r="CEJ758" s="462"/>
      <c r="CEK758" s="462"/>
      <c r="CEL758" s="462"/>
      <c r="CEM758" s="462"/>
      <c r="CEN758" s="462"/>
      <c r="CEO758" s="462"/>
      <c r="CEP758" s="462"/>
      <c r="CEQ758" s="462"/>
      <c r="CER758" s="462"/>
      <c r="CES758" s="462"/>
      <c r="CET758" s="462"/>
      <c r="CEU758" s="462"/>
      <c r="CEV758" s="462"/>
      <c r="CEW758" s="462"/>
      <c r="CEX758" s="462"/>
      <c r="CEY758" s="462"/>
      <c r="CEZ758" s="462"/>
      <c r="CFA758" s="462"/>
      <c r="CFB758" s="462"/>
      <c r="CFC758" s="462"/>
      <c r="CFD758" s="462"/>
      <c r="CFE758" s="462"/>
      <c r="CFF758" s="462"/>
      <c r="CFG758" s="462"/>
      <c r="CFH758" s="462"/>
      <c r="CFI758" s="462"/>
      <c r="CFJ758" s="462"/>
      <c r="CFK758" s="462"/>
      <c r="CFL758" s="462"/>
      <c r="CFM758" s="462"/>
      <c r="CFN758" s="462"/>
      <c r="CFO758" s="462"/>
      <c r="CFP758" s="462"/>
      <c r="CFQ758" s="462"/>
      <c r="CFR758" s="462"/>
      <c r="CFS758" s="462"/>
      <c r="CFT758" s="462"/>
      <c r="CFU758" s="462"/>
      <c r="CFV758" s="462"/>
      <c r="CFW758" s="462"/>
      <c r="CFX758" s="462"/>
      <c r="CFY758" s="462"/>
      <c r="CFZ758" s="462"/>
      <c r="CGA758" s="462"/>
      <c r="CGB758" s="462"/>
      <c r="CGC758" s="462"/>
      <c r="CGD758" s="462"/>
      <c r="CGE758" s="462"/>
      <c r="CGF758" s="462"/>
      <c r="CGG758" s="462"/>
      <c r="CGH758" s="462"/>
      <c r="CGI758" s="462"/>
      <c r="CGJ758" s="462"/>
      <c r="CGK758" s="462"/>
      <c r="CGL758" s="462"/>
      <c r="CGM758" s="462"/>
      <c r="CGN758" s="462"/>
      <c r="CGO758" s="462"/>
      <c r="CGP758" s="462"/>
      <c r="CGQ758" s="462"/>
      <c r="CGR758" s="462"/>
      <c r="CGS758" s="462"/>
      <c r="CGT758" s="462"/>
      <c r="CGU758" s="462"/>
      <c r="CGV758" s="462"/>
      <c r="CGW758" s="462"/>
      <c r="CGX758" s="462"/>
      <c r="CGY758" s="462"/>
      <c r="CGZ758" s="462"/>
      <c r="CHA758" s="462"/>
      <c r="CHB758" s="462"/>
      <c r="CHC758" s="462"/>
      <c r="CHD758" s="462"/>
      <c r="CHE758" s="462"/>
      <c r="CHF758" s="462"/>
      <c r="CHG758" s="462"/>
      <c r="CHH758" s="462"/>
      <c r="CHI758" s="462"/>
      <c r="CHJ758" s="462"/>
      <c r="CHK758" s="462"/>
      <c r="CHL758" s="462"/>
      <c r="CHM758" s="462"/>
      <c r="CHN758" s="462"/>
      <c r="CHO758" s="462"/>
      <c r="CHP758" s="462"/>
      <c r="CHQ758" s="462"/>
      <c r="CHR758" s="462"/>
      <c r="CHS758" s="462"/>
      <c r="CHT758" s="462"/>
      <c r="CHU758" s="462"/>
      <c r="CHV758" s="462"/>
      <c r="CHW758" s="462"/>
      <c r="CHX758" s="462"/>
      <c r="CHY758" s="462"/>
      <c r="CHZ758" s="462"/>
      <c r="CIA758" s="462"/>
      <c r="CIB758" s="462"/>
      <c r="CIC758" s="462"/>
      <c r="CID758" s="462"/>
      <c r="CIE758" s="462"/>
      <c r="CIF758" s="462"/>
      <c r="CIG758" s="462"/>
      <c r="CIH758" s="462"/>
      <c r="CII758" s="462"/>
      <c r="CIJ758" s="462"/>
      <c r="CIK758" s="462"/>
      <c r="CIL758" s="462"/>
      <c r="CIM758" s="462"/>
      <c r="CIN758" s="462"/>
      <c r="CIO758" s="462"/>
      <c r="CIP758" s="462"/>
      <c r="CIQ758" s="462"/>
      <c r="CIR758" s="462"/>
      <c r="CIS758" s="462"/>
      <c r="CIT758" s="462"/>
      <c r="CIU758" s="462"/>
      <c r="CIV758" s="462"/>
      <c r="CIW758" s="462"/>
      <c r="CIX758" s="462"/>
      <c r="CIY758" s="462"/>
      <c r="CIZ758" s="462"/>
      <c r="CJA758" s="462"/>
      <c r="CJB758" s="462"/>
      <c r="CJC758" s="462"/>
      <c r="CJD758" s="462"/>
      <c r="CJE758" s="462"/>
      <c r="CJF758" s="462"/>
      <c r="CJG758" s="462"/>
      <c r="CJH758" s="462"/>
      <c r="CJI758" s="462"/>
      <c r="CJJ758" s="462"/>
      <c r="CJK758" s="462"/>
      <c r="CJL758" s="462"/>
      <c r="CJM758" s="462"/>
      <c r="CJN758" s="462"/>
      <c r="CJO758" s="462"/>
      <c r="CJP758" s="462"/>
      <c r="CJQ758" s="462"/>
      <c r="CJR758" s="462"/>
      <c r="CJS758" s="462"/>
      <c r="CJT758" s="462"/>
      <c r="CJU758" s="462"/>
      <c r="CJV758" s="462"/>
      <c r="CJW758" s="462"/>
      <c r="CJX758" s="462"/>
      <c r="CJY758" s="462"/>
      <c r="CJZ758" s="462"/>
      <c r="CKA758" s="462"/>
      <c r="CKB758" s="462"/>
      <c r="CKC758" s="462"/>
      <c r="CKD758" s="462"/>
      <c r="CKE758" s="462"/>
      <c r="CKF758" s="462"/>
      <c r="CKG758" s="462"/>
      <c r="CKH758" s="462"/>
      <c r="CKI758" s="462"/>
      <c r="CKJ758" s="462"/>
      <c r="CKK758" s="462"/>
      <c r="CKL758" s="462"/>
      <c r="CKM758" s="462"/>
      <c r="CKN758" s="462"/>
      <c r="CKO758" s="462"/>
      <c r="CKP758" s="462"/>
      <c r="CKQ758" s="462"/>
      <c r="CKR758" s="462"/>
      <c r="CKS758" s="462"/>
      <c r="CKT758" s="462"/>
      <c r="CKU758" s="462"/>
      <c r="CKV758" s="462"/>
      <c r="CKW758" s="462"/>
      <c r="CKX758" s="462"/>
      <c r="CKY758" s="462"/>
      <c r="CKZ758" s="462"/>
      <c r="CLA758" s="462"/>
      <c r="CLB758" s="462"/>
      <c r="CLC758" s="462"/>
      <c r="CLD758" s="462"/>
      <c r="CLE758" s="462"/>
      <c r="CLF758" s="462"/>
      <c r="CLG758" s="462"/>
      <c r="CLH758" s="462"/>
      <c r="CLI758" s="462"/>
      <c r="CLJ758" s="462"/>
      <c r="CLK758" s="462"/>
      <c r="CLL758" s="462"/>
      <c r="CLM758" s="462"/>
      <c r="CLN758" s="462"/>
      <c r="CLO758" s="462"/>
      <c r="CLP758" s="462"/>
      <c r="CLQ758" s="462"/>
      <c r="CLR758" s="462"/>
      <c r="CLS758" s="462"/>
      <c r="CLT758" s="462"/>
      <c r="CLU758" s="462"/>
      <c r="CLV758" s="462"/>
      <c r="CLW758" s="462"/>
      <c r="CLX758" s="462"/>
      <c r="CLY758" s="462"/>
      <c r="CLZ758" s="462"/>
      <c r="CMA758" s="462"/>
      <c r="CMB758" s="462"/>
      <c r="CMC758" s="462"/>
      <c r="CMD758" s="462"/>
      <c r="CME758" s="462"/>
      <c r="CMF758" s="462"/>
      <c r="CMG758" s="462"/>
      <c r="CMH758" s="462"/>
      <c r="CMI758" s="462"/>
      <c r="CMJ758" s="462"/>
      <c r="CMK758" s="462"/>
      <c r="CML758" s="462"/>
      <c r="CMM758" s="462"/>
      <c r="CMN758" s="462"/>
      <c r="CMO758" s="462"/>
      <c r="CMP758" s="462"/>
      <c r="CMQ758" s="462"/>
      <c r="CMR758" s="462"/>
      <c r="CMS758" s="462"/>
      <c r="CMT758" s="462"/>
      <c r="CMU758" s="462"/>
      <c r="CMV758" s="462"/>
      <c r="CMW758" s="462"/>
      <c r="CMX758" s="462"/>
      <c r="CMY758" s="462"/>
      <c r="CMZ758" s="462"/>
      <c r="CNA758" s="462"/>
      <c r="CNB758" s="462"/>
      <c r="CNC758" s="462"/>
      <c r="CND758" s="462"/>
      <c r="CNE758" s="462"/>
      <c r="CNF758" s="462"/>
      <c r="CNG758" s="462"/>
      <c r="CNH758" s="462"/>
      <c r="CNI758" s="462"/>
      <c r="CNJ758" s="462"/>
      <c r="CNK758" s="462"/>
      <c r="CNL758" s="462"/>
      <c r="CNM758" s="462"/>
      <c r="CNN758" s="462"/>
      <c r="CNO758" s="462"/>
      <c r="CNP758" s="462"/>
      <c r="CNQ758" s="462"/>
      <c r="CNR758" s="462"/>
      <c r="CNS758" s="462"/>
      <c r="CNT758" s="462"/>
      <c r="CNU758" s="462"/>
      <c r="CNV758" s="462"/>
      <c r="CNW758" s="462"/>
      <c r="CNX758" s="462"/>
      <c r="CNY758" s="462"/>
      <c r="CNZ758" s="462"/>
      <c r="COA758" s="462"/>
      <c r="COB758" s="462"/>
      <c r="COC758" s="462"/>
      <c r="COD758" s="462"/>
      <c r="COE758" s="462"/>
      <c r="COF758" s="462"/>
      <c r="COG758" s="462"/>
      <c r="COH758" s="462"/>
      <c r="COI758" s="462"/>
      <c r="COJ758" s="462"/>
      <c r="COK758" s="462"/>
      <c r="COL758" s="462"/>
      <c r="COM758" s="462"/>
      <c r="CON758" s="462"/>
      <c r="COO758" s="462"/>
      <c r="COP758" s="462"/>
      <c r="COQ758" s="462"/>
      <c r="COR758" s="462"/>
      <c r="COS758" s="462"/>
      <c r="COT758" s="462"/>
      <c r="COU758" s="462"/>
      <c r="COV758" s="462"/>
      <c r="COW758" s="462"/>
      <c r="COX758" s="462"/>
      <c r="COY758" s="462"/>
      <c r="COZ758" s="462"/>
      <c r="CPA758" s="462"/>
      <c r="CPB758" s="462"/>
      <c r="CPC758" s="462"/>
      <c r="CPD758" s="462"/>
      <c r="CPE758" s="462"/>
      <c r="CPF758" s="462"/>
      <c r="CPG758" s="462"/>
      <c r="CPH758" s="462"/>
      <c r="CPI758" s="462"/>
      <c r="CPJ758" s="462"/>
      <c r="CPK758" s="462"/>
      <c r="CPL758" s="462"/>
      <c r="CPM758" s="462"/>
      <c r="CPN758" s="462"/>
      <c r="CPO758" s="462"/>
      <c r="CPP758" s="462"/>
      <c r="CPQ758" s="462"/>
      <c r="CPR758" s="462"/>
      <c r="CPS758" s="462"/>
      <c r="CPT758" s="462"/>
      <c r="CPU758" s="462"/>
      <c r="CPV758" s="462"/>
      <c r="CPW758" s="462"/>
      <c r="CPX758" s="462"/>
      <c r="CPY758" s="462"/>
      <c r="CPZ758" s="462"/>
      <c r="CQA758" s="462"/>
      <c r="CQB758" s="462"/>
      <c r="CQC758" s="462"/>
      <c r="CQD758" s="462"/>
      <c r="CQE758" s="462"/>
      <c r="CQF758" s="462"/>
      <c r="CQG758" s="462"/>
      <c r="CQH758" s="462"/>
      <c r="CQI758" s="462"/>
      <c r="CQJ758" s="462"/>
      <c r="CQK758" s="462"/>
      <c r="CQL758" s="462"/>
      <c r="CQM758" s="462"/>
      <c r="CQN758" s="462"/>
      <c r="CQO758" s="462"/>
      <c r="CQP758" s="462"/>
      <c r="CQQ758" s="462"/>
      <c r="CQR758" s="462"/>
      <c r="CQS758" s="462"/>
      <c r="CQT758" s="462"/>
      <c r="CQU758" s="462"/>
      <c r="CQV758" s="462"/>
      <c r="CQW758" s="462"/>
      <c r="CQX758" s="462"/>
      <c r="CQY758" s="462"/>
      <c r="CQZ758" s="462"/>
      <c r="CRA758" s="462"/>
      <c r="CRB758" s="462"/>
      <c r="CRC758" s="462"/>
      <c r="CRD758" s="462"/>
      <c r="CRE758" s="462"/>
      <c r="CRF758" s="462"/>
      <c r="CRG758" s="462"/>
      <c r="CRH758" s="462"/>
      <c r="CRI758" s="462"/>
      <c r="CRJ758" s="462"/>
      <c r="CRK758" s="462"/>
      <c r="CRL758" s="462"/>
      <c r="CRM758" s="462"/>
      <c r="CRN758" s="462"/>
      <c r="CRO758" s="462"/>
      <c r="CRP758" s="462"/>
      <c r="CRQ758" s="462"/>
      <c r="CRR758" s="462"/>
      <c r="CRS758" s="462"/>
      <c r="CRT758" s="462"/>
      <c r="CRU758" s="462"/>
      <c r="CRV758" s="462"/>
      <c r="CRW758" s="462"/>
      <c r="CRX758" s="462"/>
      <c r="CRY758" s="462"/>
      <c r="CRZ758" s="462"/>
      <c r="CSA758" s="462"/>
      <c r="CSB758" s="462"/>
      <c r="CSC758" s="462"/>
      <c r="CSD758" s="462"/>
      <c r="CSE758" s="462"/>
      <c r="CSF758" s="462"/>
      <c r="CSG758" s="462"/>
      <c r="CSH758" s="462"/>
      <c r="CSI758" s="462"/>
      <c r="CSJ758" s="462"/>
      <c r="CSK758" s="462"/>
      <c r="CSL758" s="462"/>
      <c r="CSM758" s="462"/>
      <c r="CSN758" s="462"/>
      <c r="CSO758" s="462"/>
      <c r="CSP758" s="462"/>
      <c r="CSQ758" s="462"/>
      <c r="CSR758" s="462"/>
      <c r="CSS758" s="462"/>
      <c r="CST758" s="462"/>
      <c r="CSU758" s="462"/>
      <c r="CSV758" s="462"/>
      <c r="CSW758" s="462"/>
      <c r="CSX758" s="462"/>
      <c r="CSY758" s="462"/>
      <c r="CSZ758" s="462"/>
      <c r="CTA758" s="462"/>
      <c r="CTB758" s="462"/>
      <c r="CTC758" s="462"/>
      <c r="CTD758" s="462"/>
      <c r="CTE758" s="462"/>
      <c r="CTF758" s="462"/>
      <c r="CTG758" s="462"/>
      <c r="CTH758" s="462"/>
      <c r="CTI758" s="462"/>
      <c r="CTJ758" s="462"/>
      <c r="CTK758" s="462"/>
      <c r="CTL758" s="462"/>
      <c r="CTM758" s="462"/>
      <c r="CTN758" s="462"/>
      <c r="CTO758" s="462"/>
      <c r="CTP758" s="462"/>
      <c r="CTQ758" s="462"/>
      <c r="CTR758" s="462"/>
      <c r="CTS758" s="462"/>
      <c r="CTT758" s="462"/>
      <c r="CTU758" s="462"/>
      <c r="CTV758" s="462"/>
      <c r="CTW758" s="462"/>
      <c r="CTX758" s="462"/>
      <c r="CTY758" s="462"/>
      <c r="CTZ758" s="462"/>
      <c r="CUA758" s="462"/>
      <c r="CUB758" s="462"/>
      <c r="CUC758" s="462"/>
      <c r="CUD758" s="462"/>
      <c r="CUE758" s="462"/>
      <c r="CUF758" s="462"/>
      <c r="CUG758" s="462"/>
      <c r="CUH758" s="462"/>
      <c r="CUI758" s="462"/>
      <c r="CUJ758" s="462"/>
      <c r="CUK758" s="462"/>
      <c r="CUL758" s="462"/>
      <c r="CUM758" s="462"/>
      <c r="CUN758" s="462"/>
      <c r="CUO758" s="462"/>
      <c r="CUP758" s="462"/>
      <c r="CUQ758" s="462"/>
      <c r="CUR758" s="462"/>
      <c r="CUS758" s="462"/>
      <c r="CUT758" s="462"/>
      <c r="CUU758" s="462"/>
      <c r="CUV758" s="462"/>
      <c r="CUW758" s="462"/>
      <c r="CUX758" s="462"/>
      <c r="CUY758" s="462"/>
      <c r="CUZ758" s="462"/>
      <c r="CVA758" s="462"/>
      <c r="CVB758" s="462"/>
      <c r="CVC758" s="462"/>
      <c r="CVD758" s="462"/>
      <c r="CVE758" s="462"/>
      <c r="CVF758" s="462"/>
      <c r="CVG758" s="462"/>
      <c r="CVH758" s="462"/>
      <c r="CVI758" s="462"/>
      <c r="CVJ758" s="462"/>
      <c r="CVK758" s="462"/>
      <c r="CVL758" s="462"/>
      <c r="CVM758" s="462"/>
      <c r="CVN758" s="462"/>
      <c r="CVO758" s="462"/>
      <c r="CVP758" s="462"/>
      <c r="CVQ758" s="462"/>
      <c r="CVR758" s="462"/>
      <c r="CVS758" s="462"/>
      <c r="CVT758" s="462"/>
      <c r="CVU758" s="462"/>
      <c r="CVV758" s="462"/>
      <c r="CVW758" s="462"/>
      <c r="CVX758" s="462"/>
      <c r="CVY758" s="462"/>
      <c r="CVZ758" s="462"/>
      <c r="CWA758" s="462"/>
      <c r="CWB758" s="462"/>
      <c r="CWC758" s="462"/>
      <c r="CWD758" s="462"/>
      <c r="CWE758" s="462"/>
      <c r="CWF758" s="462"/>
      <c r="CWG758" s="462"/>
      <c r="CWH758" s="462"/>
      <c r="CWI758" s="462"/>
      <c r="CWJ758" s="462"/>
      <c r="CWK758" s="462"/>
      <c r="CWL758" s="462"/>
      <c r="CWM758" s="462"/>
      <c r="CWN758" s="462"/>
      <c r="CWO758" s="462"/>
      <c r="CWP758" s="462"/>
      <c r="CWQ758" s="462"/>
      <c r="CWR758" s="462"/>
      <c r="CWS758" s="462"/>
      <c r="CWT758" s="462"/>
      <c r="CWU758" s="462"/>
      <c r="CWV758" s="462"/>
      <c r="CWW758" s="462"/>
      <c r="CWX758" s="462"/>
      <c r="CWY758" s="462"/>
      <c r="CWZ758" s="462"/>
      <c r="CXA758" s="462"/>
      <c r="CXB758" s="462"/>
      <c r="CXC758" s="462"/>
      <c r="CXD758" s="462"/>
      <c r="CXE758" s="462"/>
      <c r="CXF758" s="462"/>
      <c r="CXG758" s="462"/>
      <c r="CXH758" s="462"/>
      <c r="CXI758" s="462"/>
      <c r="CXJ758" s="462"/>
      <c r="CXK758" s="462"/>
      <c r="CXL758" s="462"/>
      <c r="CXM758" s="462"/>
      <c r="CXN758" s="462"/>
      <c r="CXO758" s="462"/>
      <c r="CXP758" s="462"/>
      <c r="CXQ758" s="462"/>
      <c r="CXR758" s="462"/>
      <c r="CXS758" s="462"/>
      <c r="CXT758" s="462"/>
      <c r="CXU758" s="462"/>
      <c r="CXV758" s="462"/>
      <c r="CXW758" s="462"/>
      <c r="CXX758" s="462"/>
      <c r="CXY758" s="462"/>
      <c r="CXZ758" s="462"/>
      <c r="CYA758" s="462"/>
      <c r="CYB758" s="462"/>
      <c r="CYC758" s="462"/>
      <c r="CYD758" s="462"/>
      <c r="CYE758" s="462"/>
      <c r="CYF758" s="462"/>
      <c r="CYG758" s="462"/>
      <c r="CYH758" s="462"/>
      <c r="CYI758" s="462"/>
      <c r="CYJ758" s="462"/>
      <c r="CYK758" s="462"/>
      <c r="CYL758" s="462"/>
      <c r="CYM758" s="462"/>
      <c r="CYN758" s="462"/>
      <c r="CYO758" s="462"/>
      <c r="CYP758" s="462"/>
      <c r="CYQ758" s="462"/>
      <c r="CYR758" s="462"/>
      <c r="CYS758" s="462"/>
      <c r="CYT758" s="462"/>
      <c r="CYU758" s="462"/>
      <c r="CYV758" s="462"/>
      <c r="CYW758" s="462"/>
      <c r="CYX758" s="462"/>
      <c r="CYY758" s="462"/>
      <c r="CYZ758" s="462"/>
      <c r="CZA758" s="462"/>
      <c r="CZB758" s="462"/>
      <c r="CZC758" s="462"/>
      <c r="CZD758" s="462"/>
      <c r="CZE758" s="462"/>
      <c r="CZF758" s="462"/>
      <c r="CZG758" s="462"/>
      <c r="CZH758" s="462"/>
      <c r="CZI758" s="462"/>
      <c r="CZJ758" s="462"/>
      <c r="CZK758" s="462"/>
      <c r="CZL758" s="462"/>
      <c r="CZM758" s="462"/>
      <c r="CZN758" s="462"/>
      <c r="CZO758" s="462"/>
      <c r="CZP758" s="462"/>
      <c r="CZQ758" s="462"/>
      <c r="CZR758" s="462"/>
      <c r="CZS758" s="462"/>
      <c r="CZT758" s="462"/>
      <c r="CZU758" s="462"/>
      <c r="CZV758" s="462"/>
      <c r="CZW758" s="462"/>
      <c r="CZX758" s="462"/>
      <c r="CZY758" s="462"/>
      <c r="CZZ758" s="462"/>
      <c r="DAA758" s="462"/>
      <c r="DAB758" s="462"/>
      <c r="DAC758" s="462"/>
      <c r="DAD758" s="462"/>
      <c r="DAE758" s="462"/>
      <c r="DAF758" s="462"/>
      <c r="DAG758" s="462"/>
      <c r="DAH758" s="462"/>
      <c r="DAI758" s="462"/>
      <c r="DAJ758" s="462"/>
      <c r="DAK758" s="462"/>
      <c r="DAL758" s="462"/>
      <c r="DAM758" s="462"/>
      <c r="DAN758" s="462"/>
      <c r="DAO758" s="462"/>
      <c r="DAP758" s="462"/>
      <c r="DAQ758" s="462"/>
      <c r="DAR758" s="462"/>
      <c r="DAS758" s="462"/>
      <c r="DAT758" s="462"/>
      <c r="DAU758" s="462"/>
      <c r="DAV758" s="462"/>
      <c r="DAW758" s="462"/>
      <c r="DAX758" s="462"/>
      <c r="DAY758" s="462"/>
      <c r="DAZ758" s="462"/>
      <c r="DBA758" s="462"/>
      <c r="DBB758" s="462"/>
      <c r="DBC758" s="462"/>
      <c r="DBD758" s="462"/>
      <c r="DBE758" s="462"/>
      <c r="DBF758" s="462"/>
      <c r="DBG758" s="462"/>
      <c r="DBH758" s="462"/>
      <c r="DBI758" s="462"/>
      <c r="DBJ758" s="462"/>
      <c r="DBK758" s="462"/>
      <c r="DBL758" s="462"/>
      <c r="DBM758" s="462"/>
      <c r="DBN758" s="462"/>
      <c r="DBO758" s="462"/>
      <c r="DBP758" s="462"/>
      <c r="DBQ758" s="462"/>
      <c r="DBR758" s="462"/>
      <c r="DBS758" s="462"/>
      <c r="DBT758" s="462"/>
      <c r="DBU758" s="462"/>
      <c r="DBV758" s="462"/>
      <c r="DBW758" s="462"/>
      <c r="DBX758" s="462"/>
      <c r="DBY758" s="462"/>
      <c r="DBZ758" s="462"/>
      <c r="DCA758" s="462"/>
      <c r="DCB758" s="462"/>
      <c r="DCC758" s="462"/>
      <c r="DCD758" s="462"/>
      <c r="DCE758" s="462"/>
      <c r="DCF758" s="462"/>
      <c r="DCG758" s="462"/>
      <c r="DCH758" s="462"/>
      <c r="DCI758" s="462"/>
      <c r="DCJ758" s="462"/>
      <c r="DCK758" s="462"/>
      <c r="DCL758" s="462"/>
      <c r="DCM758" s="462"/>
      <c r="DCN758" s="462"/>
      <c r="DCO758" s="462"/>
      <c r="DCP758" s="462"/>
      <c r="DCQ758" s="462"/>
      <c r="DCR758" s="462"/>
      <c r="DCS758" s="462"/>
      <c r="DCT758" s="462"/>
      <c r="DCU758" s="462"/>
      <c r="DCV758" s="462"/>
      <c r="DCW758" s="462"/>
      <c r="DCX758" s="462"/>
      <c r="DCY758" s="462"/>
      <c r="DCZ758" s="462"/>
      <c r="DDA758" s="462"/>
      <c r="DDB758" s="462"/>
      <c r="DDC758" s="462"/>
      <c r="DDD758" s="462"/>
      <c r="DDE758" s="462"/>
      <c r="DDF758" s="462"/>
      <c r="DDG758" s="462"/>
      <c r="DDH758" s="462"/>
      <c r="DDI758" s="462"/>
      <c r="DDJ758" s="462"/>
      <c r="DDK758" s="462"/>
      <c r="DDL758" s="462"/>
      <c r="DDM758" s="462"/>
      <c r="DDN758" s="462"/>
      <c r="DDO758" s="462"/>
      <c r="DDP758" s="462"/>
      <c r="DDQ758" s="462"/>
      <c r="DDR758" s="462"/>
      <c r="DDS758" s="462"/>
      <c r="DDT758" s="462"/>
      <c r="DDU758" s="462"/>
      <c r="DDV758" s="462"/>
      <c r="DDW758" s="462"/>
      <c r="DDX758" s="462"/>
      <c r="DDY758" s="462"/>
      <c r="DDZ758" s="462"/>
      <c r="DEA758" s="462"/>
      <c r="DEB758" s="462"/>
      <c r="DEC758" s="462"/>
      <c r="DED758" s="462"/>
      <c r="DEE758" s="462"/>
      <c r="DEF758" s="462"/>
      <c r="DEG758" s="462"/>
      <c r="DEH758" s="462"/>
      <c r="DEI758" s="462"/>
      <c r="DEJ758" s="462"/>
      <c r="DEK758" s="462"/>
      <c r="DEL758" s="462"/>
      <c r="DEM758" s="462"/>
      <c r="DEN758" s="462"/>
      <c r="DEO758" s="462"/>
      <c r="DEP758" s="462"/>
      <c r="DEQ758" s="462"/>
      <c r="DER758" s="462"/>
      <c r="DES758" s="462"/>
      <c r="DET758" s="462"/>
      <c r="DEU758" s="462"/>
      <c r="DEV758" s="462"/>
      <c r="DEW758" s="462"/>
      <c r="DEX758" s="462"/>
      <c r="DEY758" s="462"/>
      <c r="DEZ758" s="462"/>
      <c r="DFA758" s="462"/>
      <c r="DFB758" s="462"/>
      <c r="DFC758" s="462"/>
      <c r="DFD758" s="462"/>
      <c r="DFE758" s="462"/>
      <c r="DFF758" s="462"/>
      <c r="DFG758" s="462"/>
      <c r="DFH758" s="462"/>
      <c r="DFI758" s="462"/>
      <c r="DFJ758" s="462"/>
      <c r="DFK758" s="462"/>
      <c r="DFL758" s="462"/>
      <c r="DFM758" s="462"/>
      <c r="DFN758" s="462"/>
      <c r="DFO758" s="462"/>
      <c r="DFP758" s="462"/>
      <c r="DFQ758" s="462"/>
      <c r="DFR758" s="462"/>
      <c r="DFS758" s="462"/>
      <c r="DFT758" s="462"/>
      <c r="DFU758" s="462"/>
      <c r="DFV758" s="462"/>
      <c r="DFW758" s="462"/>
      <c r="DFX758" s="462"/>
      <c r="DFY758" s="462"/>
      <c r="DFZ758" s="462"/>
      <c r="DGA758" s="462"/>
      <c r="DGB758" s="462"/>
      <c r="DGC758" s="462"/>
      <c r="DGD758" s="462"/>
      <c r="DGE758" s="462"/>
      <c r="DGF758" s="462"/>
      <c r="DGG758" s="462"/>
      <c r="DGH758" s="462"/>
      <c r="DGI758" s="462"/>
      <c r="DGJ758" s="462"/>
      <c r="DGK758" s="462"/>
      <c r="DGL758" s="462"/>
      <c r="DGM758" s="462"/>
      <c r="DGN758" s="462"/>
      <c r="DGO758" s="462"/>
      <c r="DGP758" s="462"/>
      <c r="DGQ758" s="462"/>
      <c r="DGR758" s="462"/>
      <c r="DGS758" s="462"/>
      <c r="DGT758" s="462"/>
      <c r="DGU758" s="462"/>
      <c r="DGV758" s="462"/>
      <c r="DGW758" s="462"/>
      <c r="DGX758" s="462"/>
      <c r="DGY758" s="462"/>
      <c r="DGZ758" s="462"/>
      <c r="DHA758" s="462"/>
      <c r="DHB758" s="462"/>
      <c r="DHC758" s="462"/>
      <c r="DHD758" s="462"/>
      <c r="DHE758" s="462"/>
      <c r="DHF758" s="462"/>
      <c r="DHG758" s="462"/>
      <c r="DHH758" s="462"/>
      <c r="DHI758" s="462"/>
      <c r="DHJ758" s="462"/>
      <c r="DHK758" s="462"/>
      <c r="DHL758" s="462"/>
      <c r="DHM758" s="462"/>
      <c r="DHN758" s="462"/>
      <c r="DHO758" s="462"/>
      <c r="DHP758" s="462"/>
      <c r="DHQ758" s="462"/>
      <c r="DHR758" s="462"/>
      <c r="DHS758" s="462"/>
      <c r="DHT758" s="462"/>
      <c r="DHU758" s="462"/>
      <c r="DHV758" s="462"/>
      <c r="DHW758" s="462"/>
      <c r="DHX758" s="462"/>
      <c r="DHY758" s="462"/>
      <c r="DHZ758" s="462"/>
      <c r="DIA758" s="462"/>
      <c r="DIB758" s="462"/>
      <c r="DIC758" s="462"/>
      <c r="DID758" s="462"/>
      <c r="DIE758" s="462"/>
      <c r="DIF758" s="462"/>
      <c r="DIG758" s="462"/>
      <c r="DIH758" s="462"/>
      <c r="DII758" s="462"/>
      <c r="DIJ758" s="462"/>
      <c r="DIK758" s="462"/>
      <c r="DIL758" s="462"/>
      <c r="DIM758" s="462"/>
      <c r="DIN758" s="462"/>
      <c r="DIO758" s="462"/>
      <c r="DIP758" s="462"/>
      <c r="DIQ758" s="462"/>
      <c r="DIR758" s="462"/>
      <c r="DIS758" s="462"/>
      <c r="DIT758" s="462"/>
      <c r="DIU758" s="462"/>
      <c r="DIV758" s="462"/>
      <c r="DIW758" s="462"/>
      <c r="DIX758" s="462"/>
      <c r="DIY758" s="462"/>
      <c r="DIZ758" s="462"/>
      <c r="DJA758" s="462"/>
      <c r="DJB758" s="462"/>
      <c r="DJC758" s="462"/>
      <c r="DJD758" s="462"/>
      <c r="DJE758" s="462"/>
      <c r="DJF758" s="462"/>
      <c r="DJG758" s="462"/>
      <c r="DJH758" s="462"/>
      <c r="DJI758" s="462"/>
      <c r="DJJ758" s="462"/>
      <c r="DJK758" s="462"/>
      <c r="DJL758" s="462"/>
      <c r="DJM758" s="462"/>
      <c r="DJN758" s="462"/>
      <c r="DJO758" s="462"/>
      <c r="DJP758" s="462"/>
      <c r="DJQ758" s="462"/>
      <c r="DJR758" s="462"/>
      <c r="DJS758" s="462"/>
      <c r="DJT758" s="462"/>
      <c r="DJU758" s="462"/>
      <c r="DJV758" s="462"/>
      <c r="DJW758" s="462"/>
      <c r="DJX758" s="462"/>
      <c r="DJY758" s="462"/>
      <c r="DJZ758" s="462"/>
      <c r="DKA758" s="462"/>
      <c r="DKB758" s="462"/>
      <c r="DKC758" s="462"/>
      <c r="DKD758" s="462"/>
      <c r="DKE758" s="462"/>
      <c r="DKF758" s="462"/>
      <c r="DKG758" s="462"/>
      <c r="DKH758" s="462"/>
      <c r="DKI758" s="462"/>
      <c r="DKJ758" s="462"/>
      <c r="DKK758" s="462"/>
      <c r="DKL758" s="462"/>
      <c r="DKM758" s="462"/>
      <c r="DKN758" s="462"/>
      <c r="DKO758" s="462"/>
      <c r="DKP758" s="462"/>
      <c r="DKQ758" s="462"/>
      <c r="DKR758" s="462"/>
      <c r="DKS758" s="462"/>
      <c r="DKT758" s="462"/>
      <c r="DKU758" s="462"/>
      <c r="DKV758" s="462"/>
      <c r="DKW758" s="462"/>
      <c r="DKX758" s="462"/>
      <c r="DKY758" s="462"/>
      <c r="DKZ758" s="462"/>
      <c r="DLA758" s="462"/>
      <c r="DLB758" s="462"/>
      <c r="DLC758" s="462"/>
      <c r="DLD758" s="462"/>
      <c r="DLE758" s="462"/>
      <c r="DLF758" s="462"/>
      <c r="DLG758" s="462"/>
      <c r="DLH758" s="462"/>
      <c r="DLI758" s="462"/>
      <c r="DLJ758" s="462"/>
      <c r="DLK758" s="462"/>
      <c r="DLL758" s="462"/>
      <c r="DLM758" s="462"/>
      <c r="DLN758" s="462"/>
      <c r="DLO758" s="462"/>
      <c r="DLP758" s="462"/>
      <c r="DLQ758" s="462"/>
      <c r="DLR758" s="462"/>
      <c r="DLS758" s="462"/>
      <c r="DLT758" s="462"/>
      <c r="DLU758" s="462"/>
      <c r="DLV758" s="462"/>
      <c r="DLW758" s="462"/>
      <c r="DLX758" s="462"/>
      <c r="DLY758" s="462"/>
      <c r="DLZ758" s="462"/>
      <c r="DMA758" s="462"/>
      <c r="DMB758" s="462"/>
      <c r="DMC758" s="462"/>
      <c r="DMD758" s="462"/>
      <c r="DME758" s="462"/>
      <c r="DMF758" s="462"/>
      <c r="DMG758" s="462"/>
      <c r="DMH758" s="462"/>
      <c r="DMI758" s="462"/>
      <c r="DMJ758" s="462"/>
      <c r="DMK758" s="462"/>
      <c r="DML758" s="462"/>
      <c r="DMM758" s="462"/>
      <c r="DMN758" s="462"/>
      <c r="DMO758" s="462"/>
      <c r="DMP758" s="462"/>
      <c r="DMQ758" s="462"/>
      <c r="DMR758" s="462"/>
      <c r="DMS758" s="462"/>
      <c r="DMT758" s="462"/>
      <c r="DMU758" s="462"/>
      <c r="DMV758" s="462"/>
      <c r="DMW758" s="462"/>
      <c r="DMX758" s="462"/>
      <c r="DMY758" s="462"/>
      <c r="DMZ758" s="462"/>
      <c r="DNA758" s="462"/>
      <c r="DNB758" s="462"/>
      <c r="DNC758" s="462"/>
      <c r="DND758" s="462"/>
      <c r="DNE758" s="462"/>
      <c r="DNF758" s="462"/>
      <c r="DNG758" s="462"/>
      <c r="DNH758" s="462"/>
      <c r="DNI758" s="462"/>
      <c r="DNJ758" s="462"/>
      <c r="DNK758" s="462"/>
      <c r="DNL758" s="462"/>
      <c r="DNM758" s="462"/>
      <c r="DNN758" s="462"/>
      <c r="DNO758" s="462"/>
      <c r="DNP758" s="462"/>
      <c r="DNQ758" s="462"/>
      <c r="DNR758" s="462"/>
      <c r="DNS758" s="462"/>
      <c r="DNT758" s="462"/>
      <c r="DNU758" s="462"/>
      <c r="DNV758" s="462"/>
      <c r="DNW758" s="462"/>
      <c r="DNX758" s="462"/>
      <c r="DNY758" s="462"/>
      <c r="DNZ758" s="462"/>
      <c r="DOA758" s="462"/>
      <c r="DOB758" s="462"/>
      <c r="DOC758" s="462"/>
      <c r="DOD758" s="462"/>
      <c r="DOE758" s="462"/>
      <c r="DOF758" s="462"/>
      <c r="DOG758" s="462"/>
      <c r="DOH758" s="462"/>
      <c r="DOI758" s="462"/>
      <c r="DOJ758" s="462"/>
      <c r="DOK758" s="462"/>
      <c r="DOL758" s="462"/>
      <c r="DOM758" s="462"/>
      <c r="DON758" s="462"/>
      <c r="DOO758" s="462"/>
      <c r="DOP758" s="462"/>
      <c r="DOQ758" s="462"/>
      <c r="DOR758" s="462"/>
      <c r="DOS758" s="462"/>
      <c r="DOT758" s="462"/>
      <c r="DOU758" s="462"/>
      <c r="DOV758" s="462"/>
      <c r="DOW758" s="462"/>
      <c r="DOX758" s="462"/>
      <c r="DOY758" s="462"/>
      <c r="DOZ758" s="462"/>
      <c r="DPA758" s="462"/>
      <c r="DPB758" s="462"/>
      <c r="DPC758" s="462"/>
      <c r="DPD758" s="462"/>
      <c r="DPE758" s="462"/>
      <c r="DPF758" s="462"/>
      <c r="DPG758" s="462"/>
      <c r="DPH758" s="462"/>
      <c r="DPI758" s="462"/>
      <c r="DPJ758" s="462"/>
      <c r="DPK758" s="462"/>
      <c r="DPL758" s="462"/>
      <c r="DPM758" s="462"/>
      <c r="DPN758" s="462"/>
      <c r="DPO758" s="462"/>
      <c r="DPP758" s="462"/>
      <c r="DPQ758" s="462"/>
      <c r="DPR758" s="462"/>
      <c r="DPS758" s="462"/>
      <c r="DPT758" s="462"/>
      <c r="DPU758" s="462"/>
      <c r="DPV758" s="462"/>
      <c r="DPW758" s="462"/>
      <c r="DPX758" s="462"/>
      <c r="DPY758" s="462"/>
      <c r="DPZ758" s="462"/>
      <c r="DQA758" s="462"/>
      <c r="DQB758" s="462"/>
      <c r="DQC758" s="462"/>
      <c r="DQD758" s="462"/>
      <c r="DQE758" s="462"/>
      <c r="DQF758" s="462"/>
      <c r="DQG758" s="462"/>
      <c r="DQH758" s="462"/>
      <c r="DQI758" s="462"/>
      <c r="DQJ758" s="462"/>
      <c r="DQK758" s="462"/>
      <c r="DQL758" s="462"/>
      <c r="DQM758" s="462"/>
      <c r="DQN758" s="462"/>
      <c r="DQO758" s="462"/>
      <c r="DQP758" s="462"/>
      <c r="DQQ758" s="462"/>
      <c r="DQR758" s="462"/>
      <c r="DQS758" s="462"/>
      <c r="DQT758" s="462"/>
      <c r="DQU758" s="462"/>
      <c r="DQV758" s="462"/>
      <c r="DQW758" s="462"/>
      <c r="DQX758" s="462"/>
      <c r="DQY758" s="462"/>
      <c r="DQZ758" s="462"/>
      <c r="DRA758" s="462"/>
      <c r="DRB758" s="462"/>
      <c r="DRC758" s="462"/>
      <c r="DRD758" s="462"/>
      <c r="DRE758" s="462"/>
      <c r="DRF758" s="462"/>
      <c r="DRG758" s="462"/>
      <c r="DRH758" s="462"/>
      <c r="DRI758" s="462"/>
      <c r="DRJ758" s="462"/>
      <c r="DRK758" s="462"/>
      <c r="DRL758" s="462"/>
      <c r="DRM758" s="462"/>
      <c r="DRN758" s="462"/>
      <c r="DRO758" s="462"/>
      <c r="DRP758" s="462"/>
      <c r="DRQ758" s="462"/>
      <c r="DRR758" s="462"/>
      <c r="DRS758" s="462"/>
      <c r="DRT758" s="462"/>
      <c r="DRU758" s="462"/>
      <c r="DRV758" s="462"/>
      <c r="DRW758" s="462"/>
      <c r="DRX758" s="462"/>
      <c r="DRY758" s="462"/>
      <c r="DRZ758" s="462"/>
      <c r="DSA758" s="462"/>
      <c r="DSB758" s="462"/>
      <c r="DSC758" s="462"/>
      <c r="DSD758" s="462"/>
      <c r="DSE758" s="462"/>
      <c r="DSF758" s="462"/>
      <c r="DSG758" s="462"/>
      <c r="DSH758" s="462"/>
      <c r="DSI758" s="462"/>
      <c r="DSJ758" s="462"/>
      <c r="DSK758" s="462"/>
      <c r="DSL758" s="462"/>
      <c r="DSM758" s="462"/>
      <c r="DSN758" s="462"/>
      <c r="DSO758" s="462"/>
      <c r="DSP758" s="462"/>
      <c r="DSQ758" s="462"/>
      <c r="DSR758" s="462"/>
      <c r="DSS758" s="462"/>
      <c r="DST758" s="462"/>
      <c r="DSU758" s="462"/>
      <c r="DSV758" s="462"/>
      <c r="DSW758" s="462"/>
      <c r="DSX758" s="462"/>
      <c r="DSY758" s="462"/>
      <c r="DSZ758" s="462"/>
      <c r="DTA758" s="462"/>
      <c r="DTB758" s="462"/>
      <c r="DTC758" s="462"/>
      <c r="DTD758" s="462"/>
      <c r="DTE758" s="462"/>
      <c r="DTF758" s="462"/>
      <c r="DTG758" s="462"/>
      <c r="DTH758" s="462"/>
      <c r="DTI758" s="462"/>
      <c r="DTJ758" s="462"/>
      <c r="DTK758" s="462"/>
      <c r="DTL758" s="462"/>
      <c r="DTM758" s="462"/>
      <c r="DTN758" s="462"/>
      <c r="DTO758" s="462"/>
      <c r="DTP758" s="462"/>
      <c r="DTQ758" s="462"/>
      <c r="DTR758" s="462"/>
      <c r="DTS758" s="462"/>
      <c r="DTT758" s="462"/>
      <c r="DTU758" s="462"/>
      <c r="DTV758" s="462"/>
      <c r="DTW758" s="462"/>
      <c r="DTX758" s="462"/>
      <c r="DTY758" s="462"/>
      <c r="DTZ758" s="462"/>
      <c r="DUA758" s="462"/>
      <c r="DUB758" s="462"/>
      <c r="DUC758" s="462"/>
      <c r="DUD758" s="462"/>
      <c r="DUE758" s="462"/>
      <c r="DUF758" s="462"/>
      <c r="DUG758" s="462"/>
      <c r="DUH758" s="462"/>
      <c r="DUI758" s="462"/>
      <c r="DUJ758" s="462"/>
      <c r="DUK758" s="462"/>
      <c r="DUL758" s="462"/>
      <c r="DUM758" s="462"/>
      <c r="DUN758" s="462"/>
      <c r="DUO758" s="462"/>
      <c r="DUP758" s="462"/>
      <c r="DUQ758" s="462"/>
      <c r="DUR758" s="462"/>
      <c r="DUS758" s="462"/>
      <c r="DUT758" s="462"/>
      <c r="DUU758" s="462"/>
      <c r="DUV758" s="462"/>
      <c r="DUW758" s="462"/>
      <c r="DUX758" s="462"/>
      <c r="DUY758" s="462"/>
      <c r="DUZ758" s="462"/>
      <c r="DVA758" s="462"/>
      <c r="DVB758" s="462"/>
      <c r="DVC758" s="462"/>
      <c r="DVD758" s="462"/>
      <c r="DVE758" s="462"/>
      <c r="DVF758" s="462"/>
      <c r="DVG758" s="462"/>
      <c r="DVH758" s="462"/>
      <c r="DVI758" s="462"/>
      <c r="DVJ758" s="462"/>
      <c r="DVK758" s="462"/>
      <c r="DVL758" s="462"/>
      <c r="DVM758" s="462"/>
      <c r="DVN758" s="462"/>
      <c r="DVO758" s="462"/>
      <c r="DVP758" s="462"/>
      <c r="DVQ758" s="462"/>
      <c r="DVR758" s="462"/>
      <c r="DVS758" s="462"/>
      <c r="DVT758" s="462"/>
      <c r="DVU758" s="462"/>
      <c r="DVV758" s="462"/>
      <c r="DVW758" s="462"/>
      <c r="DVX758" s="462"/>
      <c r="DVY758" s="462"/>
      <c r="DVZ758" s="462"/>
      <c r="DWA758" s="462"/>
      <c r="DWB758" s="462"/>
      <c r="DWC758" s="462"/>
      <c r="DWD758" s="462"/>
      <c r="DWE758" s="462"/>
      <c r="DWF758" s="462"/>
      <c r="DWG758" s="462"/>
      <c r="DWH758" s="462"/>
      <c r="DWI758" s="462"/>
      <c r="DWJ758" s="462"/>
      <c r="DWK758" s="462"/>
      <c r="DWL758" s="462"/>
      <c r="DWM758" s="462"/>
      <c r="DWN758" s="462"/>
      <c r="DWO758" s="462"/>
      <c r="DWP758" s="462"/>
      <c r="DWQ758" s="462"/>
      <c r="DWR758" s="462"/>
      <c r="DWS758" s="462"/>
      <c r="DWT758" s="462"/>
      <c r="DWU758" s="462"/>
      <c r="DWV758" s="462"/>
      <c r="DWW758" s="462"/>
      <c r="DWX758" s="462"/>
      <c r="DWY758" s="462"/>
      <c r="DWZ758" s="462"/>
      <c r="DXA758" s="462"/>
      <c r="DXB758" s="462"/>
      <c r="DXC758" s="462"/>
      <c r="DXD758" s="462"/>
      <c r="DXE758" s="462"/>
      <c r="DXF758" s="462"/>
      <c r="DXG758" s="462"/>
      <c r="DXH758" s="462"/>
      <c r="DXI758" s="462"/>
      <c r="DXJ758" s="462"/>
      <c r="DXK758" s="462"/>
      <c r="DXL758" s="462"/>
      <c r="DXM758" s="462"/>
      <c r="DXN758" s="462"/>
      <c r="DXO758" s="462"/>
      <c r="DXP758" s="462"/>
      <c r="DXQ758" s="462"/>
      <c r="DXR758" s="462"/>
      <c r="DXS758" s="462"/>
      <c r="DXT758" s="462"/>
      <c r="DXU758" s="462"/>
      <c r="DXV758" s="462"/>
      <c r="DXW758" s="462"/>
      <c r="DXX758" s="462"/>
      <c r="DXY758" s="462"/>
      <c r="DXZ758" s="462"/>
      <c r="DYA758" s="462"/>
      <c r="DYB758" s="462"/>
      <c r="DYC758" s="462"/>
      <c r="DYD758" s="462"/>
      <c r="DYE758" s="462"/>
      <c r="DYF758" s="462"/>
      <c r="DYG758" s="462"/>
      <c r="DYH758" s="462"/>
      <c r="DYI758" s="462"/>
      <c r="DYJ758" s="462"/>
      <c r="DYK758" s="462"/>
      <c r="DYL758" s="462"/>
      <c r="DYM758" s="462"/>
      <c r="DYN758" s="462"/>
      <c r="DYO758" s="462"/>
      <c r="DYP758" s="462"/>
      <c r="DYQ758" s="462"/>
      <c r="DYR758" s="462"/>
      <c r="DYS758" s="462"/>
      <c r="DYT758" s="462"/>
      <c r="DYU758" s="462"/>
      <c r="DYV758" s="462"/>
      <c r="DYW758" s="462"/>
      <c r="DYX758" s="462"/>
      <c r="DYY758" s="462"/>
      <c r="DYZ758" s="462"/>
      <c r="DZA758" s="462"/>
      <c r="DZB758" s="462"/>
      <c r="DZC758" s="462"/>
      <c r="DZD758" s="462"/>
      <c r="DZE758" s="462"/>
      <c r="DZF758" s="462"/>
      <c r="DZG758" s="462"/>
      <c r="DZH758" s="462"/>
      <c r="DZI758" s="462"/>
      <c r="DZJ758" s="462"/>
      <c r="DZK758" s="462"/>
      <c r="DZL758" s="462"/>
      <c r="DZM758" s="462"/>
      <c r="DZN758" s="462"/>
      <c r="DZO758" s="462"/>
      <c r="DZP758" s="462"/>
      <c r="DZQ758" s="462"/>
      <c r="DZR758" s="462"/>
      <c r="DZS758" s="462"/>
      <c r="DZT758" s="462"/>
      <c r="DZU758" s="462"/>
      <c r="DZV758" s="462"/>
      <c r="DZW758" s="462"/>
      <c r="DZX758" s="462"/>
      <c r="DZY758" s="462"/>
      <c r="DZZ758" s="462"/>
      <c r="EAA758" s="462"/>
      <c r="EAB758" s="462"/>
      <c r="EAC758" s="462"/>
      <c r="EAD758" s="462"/>
      <c r="EAE758" s="462"/>
      <c r="EAF758" s="462"/>
      <c r="EAG758" s="462"/>
      <c r="EAH758" s="462"/>
      <c r="EAI758" s="462"/>
      <c r="EAJ758" s="462"/>
      <c r="EAK758" s="462"/>
      <c r="EAL758" s="462"/>
      <c r="EAM758" s="462"/>
      <c r="EAN758" s="462"/>
      <c r="EAO758" s="462"/>
      <c r="EAP758" s="462"/>
      <c r="EAQ758" s="462"/>
      <c r="EAR758" s="462"/>
      <c r="EAS758" s="462"/>
      <c r="EAT758" s="462"/>
      <c r="EAU758" s="462"/>
      <c r="EAV758" s="462"/>
      <c r="EAW758" s="462"/>
      <c r="EAX758" s="462"/>
      <c r="EAY758" s="462"/>
      <c r="EAZ758" s="462"/>
      <c r="EBA758" s="462"/>
      <c r="EBB758" s="462"/>
      <c r="EBC758" s="462"/>
      <c r="EBD758" s="462"/>
      <c r="EBE758" s="462"/>
      <c r="EBF758" s="462"/>
      <c r="EBG758" s="462"/>
      <c r="EBH758" s="462"/>
      <c r="EBI758" s="462"/>
      <c r="EBJ758" s="462"/>
      <c r="EBK758" s="462"/>
      <c r="EBL758" s="462"/>
      <c r="EBM758" s="462"/>
      <c r="EBN758" s="462"/>
      <c r="EBO758" s="462"/>
      <c r="EBP758" s="462"/>
      <c r="EBQ758" s="462"/>
      <c r="EBR758" s="462"/>
      <c r="EBS758" s="462"/>
      <c r="EBT758" s="462"/>
      <c r="EBU758" s="462"/>
      <c r="EBV758" s="462"/>
      <c r="EBW758" s="462"/>
      <c r="EBX758" s="462"/>
      <c r="EBY758" s="462"/>
      <c r="EBZ758" s="462"/>
      <c r="ECA758" s="462"/>
      <c r="ECB758" s="462"/>
      <c r="ECC758" s="462"/>
      <c r="ECD758" s="462"/>
      <c r="ECE758" s="462"/>
      <c r="ECF758" s="462"/>
      <c r="ECG758" s="462"/>
      <c r="ECH758" s="462"/>
      <c r="ECI758" s="462"/>
      <c r="ECJ758" s="462"/>
      <c r="ECK758" s="462"/>
      <c r="ECL758" s="462"/>
      <c r="ECM758" s="462"/>
      <c r="ECN758" s="462"/>
      <c r="ECO758" s="462"/>
      <c r="ECP758" s="462"/>
      <c r="ECQ758" s="462"/>
      <c r="ECR758" s="462"/>
      <c r="ECS758" s="462"/>
      <c r="ECT758" s="462"/>
      <c r="ECU758" s="462"/>
      <c r="ECV758" s="462"/>
      <c r="ECW758" s="462"/>
      <c r="ECX758" s="462"/>
      <c r="ECY758" s="462"/>
      <c r="ECZ758" s="462"/>
      <c r="EDA758" s="462"/>
      <c r="EDB758" s="462"/>
      <c r="EDC758" s="462"/>
      <c r="EDD758" s="462"/>
      <c r="EDE758" s="462"/>
      <c r="EDF758" s="462"/>
      <c r="EDG758" s="462"/>
      <c r="EDH758" s="462"/>
      <c r="EDI758" s="462"/>
      <c r="EDJ758" s="462"/>
      <c r="EDK758" s="462"/>
      <c r="EDL758" s="462"/>
      <c r="EDM758" s="462"/>
      <c r="EDN758" s="462"/>
      <c r="EDO758" s="462"/>
      <c r="EDP758" s="462"/>
      <c r="EDQ758" s="462"/>
      <c r="EDR758" s="462"/>
      <c r="EDS758" s="462"/>
      <c r="EDT758" s="462"/>
      <c r="EDU758" s="462"/>
      <c r="EDV758" s="462"/>
      <c r="EDW758" s="462"/>
      <c r="EDX758" s="462"/>
      <c r="EDY758" s="462"/>
      <c r="EDZ758" s="462"/>
      <c r="EEA758" s="462"/>
      <c r="EEB758" s="462"/>
      <c r="EEC758" s="462"/>
      <c r="EED758" s="462"/>
      <c r="EEE758" s="462"/>
      <c r="EEF758" s="462"/>
      <c r="EEG758" s="462"/>
      <c r="EEH758" s="462"/>
      <c r="EEI758" s="462"/>
      <c r="EEJ758" s="462"/>
      <c r="EEK758" s="462"/>
      <c r="EEL758" s="462"/>
      <c r="EEM758" s="462"/>
      <c r="EEN758" s="462"/>
      <c r="EEO758" s="462"/>
      <c r="EEP758" s="462"/>
      <c r="EEQ758" s="462"/>
      <c r="EER758" s="462"/>
      <c r="EES758" s="462"/>
      <c r="EET758" s="462"/>
      <c r="EEU758" s="462"/>
      <c r="EEV758" s="462"/>
      <c r="EEW758" s="462"/>
      <c r="EEX758" s="462"/>
      <c r="EEY758" s="462"/>
      <c r="EEZ758" s="462"/>
      <c r="EFA758" s="462"/>
      <c r="EFB758" s="462"/>
      <c r="EFC758" s="462"/>
      <c r="EFD758" s="462"/>
      <c r="EFE758" s="462"/>
      <c r="EFF758" s="462"/>
      <c r="EFG758" s="462"/>
      <c r="EFH758" s="462"/>
      <c r="EFI758" s="462"/>
      <c r="EFJ758" s="462"/>
      <c r="EFK758" s="462"/>
      <c r="EFL758" s="462"/>
      <c r="EFM758" s="462"/>
      <c r="EFN758" s="462"/>
      <c r="EFO758" s="462"/>
      <c r="EFP758" s="462"/>
      <c r="EFQ758" s="462"/>
      <c r="EFR758" s="462"/>
      <c r="EFS758" s="462"/>
      <c r="EFT758" s="462"/>
      <c r="EFU758" s="462"/>
      <c r="EFV758" s="462"/>
      <c r="EFW758" s="462"/>
      <c r="EFX758" s="462"/>
      <c r="EFY758" s="462"/>
      <c r="EFZ758" s="462"/>
      <c r="EGA758" s="462"/>
      <c r="EGB758" s="462"/>
      <c r="EGC758" s="462"/>
      <c r="EGD758" s="462"/>
      <c r="EGE758" s="462"/>
      <c r="EGF758" s="462"/>
      <c r="EGG758" s="462"/>
      <c r="EGH758" s="462"/>
      <c r="EGI758" s="462"/>
      <c r="EGJ758" s="462"/>
      <c r="EGK758" s="462"/>
      <c r="EGL758" s="462"/>
      <c r="EGM758" s="462"/>
      <c r="EGN758" s="462"/>
      <c r="EGO758" s="462"/>
      <c r="EGP758" s="462"/>
      <c r="EGQ758" s="462"/>
      <c r="EGR758" s="462"/>
      <c r="EGS758" s="462"/>
      <c r="EGT758" s="462"/>
      <c r="EGU758" s="462"/>
      <c r="EGV758" s="462"/>
      <c r="EGW758" s="462"/>
      <c r="EGX758" s="462"/>
      <c r="EGY758" s="462"/>
      <c r="EGZ758" s="462"/>
      <c r="EHA758" s="462"/>
      <c r="EHB758" s="462"/>
      <c r="EHC758" s="462"/>
      <c r="EHD758" s="462"/>
      <c r="EHE758" s="462"/>
      <c r="EHF758" s="462"/>
      <c r="EHG758" s="462"/>
      <c r="EHH758" s="462"/>
      <c r="EHI758" s="462"/>
      <c r="EHJ758" s="462"/>
      <c r="EHK758" s="462"/>
      <c r="EHL758" s="462"/>
      <c r="EHM758" s="462"/>
      <c r="EHN758" s="462"/>
      <c r="EHO758" s="462"/>
      <c r="EHP758" s="462"/>
      <c r="EHQ758" s="462"/>
      <c r="EHR758" s="462"/>
      <c r="EHS758" s="462"/>
      <c r="EHT758" s="462"/>
      <c r="EHU758" s="462"/>
      <c r="EHV758" s="462"/>
      <c r="EHW758" s="462"/>
      <c r="EHX758" s="462"/>
      <c r="EHY758" s="462"/>
      <c r="EHZ758" s="462"/>
      <c r="EIA758" s="462"/>
      <c r="EIB758" s="462"/>
      <c r="EIC758" s="462"/>
      <c r="EID758" s="462"/>
      <c r="EIE758" s="462"/>
      <c r="EIF758" s="462"/>
      <c r="EIG758" s="462"/>
      <c r="EIH758" s="462"/>
      <c r="EII758" s="462"/>
      <c r="EIJ758" s="462"/>
      <c r="EIK758" s="462"/>
      <c r="EIL758" s="462"/>
      <c r="EIM758" s="462"/>
      <c r="EIN758" s="462"/>
      <c r="EIO758" s="462"/>
      <c r="EIP758" s="462"/>
      <c r="EIQ758" s="462"/>
      <c r="EIR758" s="462"/>
      <c r="EIS758" s="462"/>
      <c r="EIT758" s="462"/>
      <c r="EIU758" s="462"/>
      <c r="EIV758" s="462"/>
      <c r="EIW758" s="462"/>
      <c r="EIX758" s="462"/>
      <c r="EIY758" s="462"/>
      <c r="EIZ758" s="462"/>
      <c r="EJA758" s="462"/>
      <c r="EJB758" s="462"/>
      <c r="EJC758" s="462"/>
      <c r="EJD758" s="462"/>
      <c r="EJE758" s="462"/>
      <c r="EJF758" s="462"/>
      <c r="EJG758" s="462"/>
      <c r="EJH758" s="462"/>
      <c r="EJI758" s="462"/>
      <c r="EJJ758" s="462"/>
      <c r="EJK758" s="462"/>
      <c r="EJL758" s="462"/>
      <c r="EJM758" s="462"/>
      <c r="EJN758" s="462"/>
      <c r="EJO758" s="462"/>
      <c r="EJP758" s="462"/>
      <c r="EJQ758" s="462"/>
      <c r="EJR758" s="462"/>
      <c r="EJS758" s="462"/>
      <c r="EJT758" s="462"/>
      <c r="EJU758" s="462"/>
      <c r="EJV758" s="462"/>
      <c r="EJW758" s="462"/>
      <c r="EJX758" s="462"/>
      <c r="EJY758" s="462"/>
      <c r="EJZ758" s="462"/>
      <c r="EKA758" s="462"/>
      <c r="EKB758" s="462"/>
      <c r="EKC758" s="462"/>
      <c r="EKD758" s="462"/>
      <c r="EKE758" s="462"/>
      <c r="EKF758" s="462"/>
      <c r="EKG758" s="462"/>
      <c r="EKH758" s="462"/>
      <c r="EKI758" s="462"/>
      <c r="EKJ758" s="462"/>
      <c r="EKK758" s="462"/>
      <c r="EKL758" s="462"/>
      <c r="EKM758" s="462"/>
      <c r="EKN758" s="462"/>
      <c r="EKO758" s="462"/>
      <c r="EKP758" s="462"/>
      <c r="EKQ758" s="462"/>
      <c r="EKR758" s="462"/>
      <c r="EKS758" s="462"/>
      <c r="EKT758" s="462"/>
      <c r="EKU758" s="462"/>
      <c r="EKV758" s="462"/>
      <c r="EKW758" s="462"/>
      <c r="EKX758" s="462"/>
      <c r="EKY758" s="462"/>
      <c r="EKZ758" s="462"/>
      <c r="ELA758" s="462"/>
      <c r="ELB758" s="462"/>
      <c r="ELC758" s="462"/>
      <c r="ELD758" s="462"/>
      <c r="ELE758" s="462"/>
      <c r="ELF758" s="462"/>
      <c r="ELG758" s="462"/>
      <c r="ELH758" s="462"/>
      <c r="ELI758" s="462"/>
      <c r="ELJ758" s="462"/>
      <c r="ELK758" s="462"/>
      <c r="ELL758" s="462"/>
      <c r="ELM758" s="462"/>
      <c r="ELN758" s="462"/>
      <c r="ELO758" s="462"/>
      <c r="ELP758" s="462"/>
      <c r="ELQ758" s="462"/>
      <c r="ELR758" s="462"/>
      <c r="ELS758" s="462"/>
      <c r="ELT758" s="462"/>
      <c r="ELU758" s="462"/>
      <c r="ELV758" s="462"/>
      <c r="ELW758" s="462"/>
      <c r="ELX758" s="462"/>
      <c r="ELY758" s="462"/>
      <c r="ELZ758" s="462"/>
      <c r="EMA758" s="462"/>
      <c r="EMB758" s="462"/>
      <c r="EMC758" s="462"/>
      <c r="EMD758" s="462"/>
      <c r="EME758" s="462"/>
      <c r="EMF758" s="462"/>
      <c r="EMG758" s="462"/>
      <c r="EMH758" s="462"/>
      <c r="EMI758" s="462"/>
      <c r="EMJ758" s="462"/>
      <c r="EMK758" s="462"/>
      <c r="EML758" s="462"/>
      <c r="EMM758" s="462"/>
      <c r="EMN758" s="462"/>
      <c r="EMO758" s="462"/>
      <c r="EMP758" s="462"/>
      <c r="EMQ758" s="462"/>
      <c r="EMR758" s="462"/>
      <c r="EMS758" s="462"/>
      <c r="EMT758" s="462"/>
      <c r="EMU758" s="462"/>
      <c r="EMV758" s="462"/>
      <c r="EMW758" s="462"/>
      <c r="EMX758" s="462"/>
      <c r="EMY758" s="462"/>
      <c r="EMZ758" s="462"/>
      <c r="ENA758" s="462"/>
      <c r="ENB758" s="462"/>
      <c r="ENC758" s="462"/>
      <c r="END758" s="462"/>
      <c r="ENE758" s="462"/>
      <c r="ENF758" s="462"/>
      <c r="ENG758" s="462"/>
      <c r="ENH758" s="462"/>
      <c r="ENI758" s="462"/>
      <c r="ENJ758" s="462"/>
      <c r="ENK758" s="462"/>
      <c r="ENL758" s="462"/>
      <c r="ENM758" s="462"/>
      <c r="ENN758" s="462"/>
      <c r="ENO758" s="462"/>
      <c r="ENP758" s="462"/>
      <c r="ENQ758" s="462"/>
      <c r="ENR758" s="462"/>
      <c r="ENS758" s="462"/>
      <c r="ENT758" s="462"/>
      <c r="ENU758" s="462"/>
      <c r="ENV758" s="462"/>
      <c r="ENW758" s="462"/>
      <c r="ENX758" s="462"/>
      <c r="ENY758" s="462"/>
      <c r="ENZ758" s="462"/>
      <c r="EOA758" s="462"/>
      <c r="EOB758" s="462"/>
      <c r="EOC758" s="462"/>
      <c r="EOD758" s="462"/>
      <c r="EOE758" s="462"/>
      <c r="EOF758" s="462"/>
      <c r="EOG758" s="462"/>
      <c r="EOH758" s="462"/>
      <c r="EOI758" s="462"/>
      <c r="EOJ758" s="462"/>
      <c r="EOK758" s="462"/>
      <c r="EOL758" s="462"/>
      <c r="EOM758" s="462"/>
      <c r="EON758" s="462"/>
      <c r="EOO758" s="462"/>
      <c r="EOP758" s="462"/>
      <c r="EOQ758" s="462"/>
      <c r="EOR758" s="462"/>
      <c r="EOS758" s="462"/>
      <c r="EOT758" s="462"/>
      <c r="EOU758" s="462"/>
      <c r="EOV758" s="462"/>
      <c r="EOW758" s="462"/>
      <c r="EOX758" s="462"/>
      <c r="EOY758" s="462"/>
      <c r="EOZ758" s="462"/>
      <c r="EPA758" s="462"/>
      <c r="EPB758" s="462"/>
      <c r="EPC758" s="462"/>
      <c r="EPD758" s="462"/>
      <c r="EPE758" s="462"/>
      <c r="EPF758" s="462"/>
      <c r="EPG758" s="462"/>
      <c r="EPH758" s="462"/>
      <c r="EPI758" s="462"/>
      <c r="EPJ758" s="462"/>
      <c r="EPK758" s="462"/>
      <c r="EPL758" s="462"/>
      <c r="EPM758" s="462"/>
      <c r="EPN758" s="462"/>
      <c r="EPO758" s="462"/>
      <c r="EPP758" s="462"/>
      <c r="EPQ758" s="462"/>
      <c r="EPR758" s="462"/>
      <c r="EPS758" s="462"/>
      <c r="EPT758" s="462"/>
      <c r="EPU758" s="462"/>
      <c r="EPV758" s="462"/>
      <c r="EPW758" s="462"/>
      <c r="EPX758" s="462"/>
      <c r="EPY758" s="462"/>
      <c r="EPZ758" s="462"/>
      <c r="EQA758" s="462"/>
      <c r="EQB758" s="462"/>
      <c r="EQC758" s="462"/>
      <c r="EQD758" s="462"/>
      <c r="EQE758" s="462"/>
      <c r="EQF758" s="462"/>
      <c r="EQG758" s="462"/>
      <c r="EQH758" s="462"/>
      <c r="EQI758" s="462"/>
      <c r="EQJ758" s="462"/>
      <c r="EQK758" s="462"/>
      <c r="EQL758" s="462"/>
      <c r="EQM758" s="462"/>
      <c r="EQN758" s="462"/>
      <c r="EQO758" s="462"/>
      <c r="EQP758" s="462"/>
      <c r="EQQ758" s="462"/>
      <c r="EQR758" s="462"/>
      <c r="EQS758" s="462"/>
      <c r="EQT758" s="462"/>
      <c r="EQU758" s="462"/>
      <c r="EQV758" s="462"/>
      <c r="EQW758" s="462"/>
      <c r="EQX758" s="462"/>
      <c r="EQY758" s="462"/>
      <c r="EQZ758" s="462"/>
      <c r="ERA758" s="462"/>
      <c r="ERB758" s="462"/>
      <c r="ERC758" s="462"/>
      <c r="ERD758" s="462"/>
      <c r="ERE758" s="462"/>
      <c r="ERF758" s="462"/>
      <c r="ERG758" s="462"/>
      <c r="ERH758" s="462"/>
      <c r="ERI758" s="462"/>
      <c r="ERJ758" s="462"/>
      <c r="ERK758" s="462"/>
      <c r="ERL758" s="462"/>
      <c r="ERM758" s="462"/>
      <c r="ERN758" s="462"/>
      <c r="ERO758" s="462"/>
      <c r="ERP758" s="462"/>
      <c r="ERQ758" s="462"/>
      <c r="ERR758" s="462"/>
      <c r="ERS758" s="462"/>
      <c r="ERT758" s="462"/>
      <c r="ERU758" s="462"/>
      <c r="ERV758" s="462"/>
      <c r="ERW758" s="462"/>
      <c r="ERX758" s="462"/>
      <c r="ERY758" s="462"/>
      <c r="ERZ758" s="462"/>
      <c r="ESA758" s="462"/>
      <c r="ESB758" s="462"/>
      <c r="ESC758" s="462"/>
      <c r="ESD758" s="462"/>
      <c r="ESE758" s="462"/>
      <c r="ESF758" s="462"/>
      <c r="ESG758" s="462"/>
      <c r="ESH758" s="462"/>
      <c r="ESI758" s="462"/>
      <c r="ESJ758" s="462"/>
      <c r="ESK758" s="462"/>
      <c r="ESL758" s="462"/>
      <c r="ESM758" s="462"/>
      <c r="ESN758" s="462"/>
      <c r="ESO758" s="462"/>
      <c r="ESP758" s="462"/>
      <c r="ESQ758" s="462"/>
      <c r="ESR758" s="462"/>
      <c r="ESS758" s="462"/>
      <c r="EST758" s="462"/>
      <c r="ESU758" s="462"/>
      <c r="ESV758" s="462"/>
      <c r="ESW758" s="462"/>
      <c r="ESX758" s="462"/>
      <c r="ESY758" s="462"/>
      <c r="ESZ758" s="462"/>
      <c r="ETA758" s="462"/>
      <c r="ETB758" s="462"/>
      <c r="ETC758" s="462"/>
      <c r="ETD758" s="462"/>
      <c r="ETE758" s="462"/>
      <c r="ETF758" s="462"/>
      <c r="ETG758" s="462"/>
      <c r="ETH758" s="462"/>
      <c r="ETI758" s="462"/>
      <c r="ETJ758" s="462"/>
      <c r="ETK758" s="462"/>
      <c r="ETL758" s="462"/>
      <c r="ETM758" s="462"/>
      <c r="ETN758" s="462"/>
      <c r="ETO758" s="462"/>
      <c r="ETP758" s="462"/>
      <c r="ETQ758" s="462"/>
      <c r="ETR758" s="462"/>
      <c r="ETS758" s="462"/>
      <c r="ETT758" s="462"/>
      <c r="ETU758" s="462"/>
      <c r="ETV758" s="462"/>
      <c r="ETW758" s="462"/>
      <c r="ETX758" s="462"/>
      <c r="ETY758" s="462"/>
      <c r="ETZ758" s="462"/>
      <c r="EUA758" s="462"/>
      <c r="EUB758" s="462"/>
      <c r="EUC758" s="462"/>
      <c r="EUD758" s="462"/>
      <c r="EUE758" s="462"/>
      <c r="EUF758" s="462"/>
      <c r="EUG758" s="462"/>
      <c r="EUH758" s="462"/>
      <c r="EUI758" s="462"/>
      <c r="EUJ758" s="462"/>
      <c r="EUK758" s="462"/>
      <c r="EUL758" s="462"/>
      <c r="EUM758" s="462"/>
      <c r="EUN758" s="462"/>
      <c r="EUO758" s="462"/>
      <c r="EUP758" s="462"/>
      <c r="EUQ758" s="462"/>
      <c r="EUR758" s="462"/>
      <c r="EUS758" s="462"/>
      <c r="EUT758" s="462"/>
      <c r="EUU758" s="462"/>
      <c r="EUV758" s="462"/>
      <c r="EUW758" s="462"/>
      <c r="EUX758" s="462"/>
      <c r="EUY758" s="462"/>
      <c r="EUZ758" s="462"/>
      <c r="EVA758" s="462"/>
      <c r="EVB758" s="462"/>
      <c r="EVC758" s="462"/>
      <c r="EVD758" s="462"/>
      <c r="EVE758" s="462"/>
      <c r="EVF758" s="462"/>
      <c r="EVG758" s="462"/>
      <c r="EVH758" s="462"/>
      <c r="EVI758" s="462"/>
      <c r="EVJ758" s="462"/>
      <c r="EVK758" s="462"/>
      <c r="EVL758" s="462"/>
      <c r="EVM758" s="462"/>
      <c r="EVN758" s="462"/>
      <c r="EVO758" s="462"/>
      <c r="EVP758" s="462"/>
      <c r="EVQ758" s="462"/>
      <c r="EVR758" s="462"/>
      <c r="EVS758" s="462"/>
      <c r="EVT758" s="462"/>
      <c r="EVU758" s="462"/>
      <c r="EVV758" s="462"/>
      <c r="EVW758" s="462"/>
      <c r="EVX758" s="462"/>
      <c r="EVY758" s="462"/>
      <c r="EVZ758" s="462"/>
      <c r="EWA758" s="462"/>
      <c r="EWB758" s="462"/>
      <c r="EWC758" s="462"/>
      <c r="EWD758" s="462"/>
      <c r="EWE758" s="462"/>
      <c r="EWF758" s="462"/>
      <c r="EWG758" s="462"/>
      <c r="EWH758" s="462"/>
      <c r="EWI758" s="462"/>
      <c r="EWJ758" s="462"/>
      <c r="EWK758" s="462"/>
      <c r="EWL758" s="462"/>
      <c r="EWM758" s="462"/>
      <c r="EWN758" s="462"/>
      <c r="EWO758" s="462"/>
      <c r="EWP758" s="462"/>
      <c r="EWQ758" s="462"/>
      <c r="EWR758" s="462"/>
      <c r="EWS758" s="462"/>
      <c r="EWT758" s="462"/>
      <c r="EWU758" s="462"/>
      <c r="EWV758" s="462"/>
      <c r="EWW758" s="462"/>
      <c r="EWX758" s="462"/>
      <c r="EWY758" s="462"/>
      <c r="EWZ758" s="462"/>
      <c r="EXA758" s="462"/>
      <c r="EXB758" s="462"/>
      <c r="EXC758" s="462"/>
      <c r="EXD758" s="462"/>
      <c r="EXE758" s="462"/>
      <c r="EXF758" s="462"/>
      <c r="EXG758" s="462"/>
      <c r="EXH758" s="462"/>
      <c r="EXI758" s="462"/>
      <c r="EXJ758" s="462"/>
      <c r="EXK758" s="462"/>
      <c r="EXL758" s="462"/>
      <c r="EXM758" s="462"/>
      <c r="EXN758" s="462"/>
      <c r="EXO758" s="462"/>
      <c r="EXP758" s="462"/>
      <c r="EXQ758" s="462"/>
      <c r="EXR758" s="462"/>
      <c r="EXS758" s="462"/>
      <c r="EXT758" s="462"/>
      <c r="EXU758" s="462"/>
      <c r="EXV758" s="462"/>
      <c r="EXW758" s="462"/>
      <c r="EXX758" s="462"/>
      <c r="EXY758" s="462"/>
      <c r="EXZ758" s="462"/>
      <c r="EYA758" s="462"/>
      <c r="EYB758" s="462"/>
      <c r="EYC758" s="462"/>
      <c r="EYD758" s="462"/>
      <c r="EYE758" s="462"/>
      <c r="EYF758" s="462"/>
      <c r="EYG758" s="462"/>
      <c r="EYH758" s="462"/>
      <c r="EYI758" s="462"/>
      <c r="EYJ758" s="462"/>
      <c r="EYK758" s="462"/>
      <c r="EYL758" s="462"/>
      <c r="EYM758" s="462"/>
      <c r="EYN758" s="462"/>
      <c r="EYO758" s="462"/>
      <c r="EYP758" s="462"/>
      <c r="EYQ758" s="462"/>
      <c r="EYR758" s="462"/>
      <c r="EYS758" s="462"/>
      <c r="EYT758" s="462"/>
      <c r="EYU758" s="462"/>
      <c r="EYV758" s="462"/>
      <c r="EYW758" s="462"/>
      <c r="EYX758" s="462"/>
      <c r="EYY758" s="462"/>
      <c r="EYZ758" s="462"/>
      <c r="EZA758" s="462"/>
      <c r="EZB758" s="462"/>
      <c r="EZC758" s="462"/>
      <c r="EZD758" s="462"/>
      <c r="EZE758" s="462"/>
      <c r="EZF758" s="462"/>
      <c r="EZG758" s="462"/>
      <c r="EZH758" s="462"/>
      <c r="EZI758" s="462"/>
      <c r="EZJ758" s="462"/>
      <c r="EZK758" s="462"/>
      <c r="EZL758" s="462"/>
      <c r="EZM758" s="462"/>
      <c r="EZN758" s="462"/>
      <c r="EZO758" s="462"/>
      <c r="EZP758" s="462"/>
      <c r="EZQ758" s="462"/>
      <c r="EZR758" s="462"/>
      <c r="EZS758" s="462"/>
      <c r="EZT758" s="462"/>
      <c r="EZU758" s="462"/>
      <c r="EZV758" s="462"/>
      <c r="EZW758" s="462"/>
      <c r="EZX758" s="462"/>
      <c r="EZY758" s="462"/>
      <c r="EZZ758" s="462"/>
      <c r="FAA758" s="462"/>
      <c r="FAB758" s="462"/>
      <c r="FAC758" s="462"/>
      <c r="FAD758" s="462"/>
      <c r="FAE758" s="462"/>
      <c r="FAF758" s="462"/>
      <c r="FAG758" s="462"/>
      <c r="FAH758" s="462"/>
      <c r="FAI758" s="462"/>
      <c r="FAJ758" s="462"/>
      <c r="FAK758" s="462"/>
      <c r="FAL758" s="462"/>
      <c r="FAM758" s="462"/>
      <c r="FAN758" s="462"/>
      <c r="FAO758" s="462"/>
      <c r="FAP758" s="462"/>
      <c r="FAQ758" s="462"/>
      <c r="FAR758" s="462"/>
      <c r="FAS758" s="462"/>
      <c r="FAT758" s="462"/>
      <c r="FAU758" s="462"/>
      <c r="FAV758" s="462"/>
      <c r="FAW758" s="462"/>
      <c r="FAX758" s="462"/>
      <c r="FAY758" s="462"/>
      <c r="FAZ758" s="462"/>
      <c r="FBA758" s="462"/>
      <c r="FBB758" s="462"/>
      <c r="FBC758" s="462"/>
      <c r="FBD758" s="462"/>
      <c r="FBE758" s="462"/>
      <c r="FBF758" s="462"/>
      <c r="FBG758" s="462"/>
      <c r="FBH758" s="462"/>
      <c r="FBI758" s="462"/>
      <c r="FBJ758" s="462"/>
      <c r="FBK758" s="462"/>
      <c r="FBL758" s="462"/>
      <c r="FBM758" s="462"/>
      <c r="FBN758" s="462"/>
      <c r="FBO758" s="462"/>
      <c r="FBP758" s="462"/>
      <c r="FBQ758" s="462"/>
      <c r="FBR758" s="462"/>
      <c r="FBS758" s="462"/>
      <c r="FBT758" s="462"/>
      <c r="FBU758" s="462"/>
      <c r="FBV758" s="462"/>
      <c r="FBW758" s="462"/>
      <c r="FBX758" s="462"/>
      <c r="FBY758" s="462"/>
      <c r="FBZ758" s="462"/>
      <c r="FCA758" s="462"/>
      <c r="FCB758" s="462"/>
      <c r="FCC758" s="462"/>
      <c r="FCD758" s="462"/>
      <c r="FCE758" s="462"/>
      <c r="FCF758" s="462"/>
      <c r="FCG758" s="462"/>
      <c r="FCH758" s="462"/>
      <c r="FCI758" s="462"/>
      <c r="FCJ758" s="462"/>
      <c r="FCK758" s="462"/>
      <c r="FCL758" s="462"/>
      <c r="FCM758" s="462"/>
      <c r="FCN758" s="462"/>
      <c r="FCO758" s="462"/>
      <c r="FCP758" s="462"/>
      <c r="FCQ758" s="462"/>
      <c r="FCR758" s="462"/>
      <c r="FCS758" s="462"/>
      <c r="FCT758" s="462"/>
      <c r="FCU758" s="462"/>
      <c r="FCV758" s="462"/>
      <c r="FCW758" s="462"/>
      <c r="FCX758" s="462"/>
      <c r="FCY758" s="462"/>
      <c r="FCZ758" s="462"/>
      <c r="FDA758" s="462"/>
      <c r="FDB758" s="462"/>
      <c r="FDC758" s="462"/>
      <c r="FDD758" s="462"/>
      <c r="FDE758" s="462"/>
      <c r="FDF758" s="462"/>
      <c r="FDG758" s="462"/>
      <c r="FDH758" s="462"/>
      <c r="FDI758" s="462"/>
      <c r="FDJ758" s="462"/>
      <c r="FDK758" s="462"/>
      <c r="FDL758" s="462"/>
      <c r="FDM758" s="462"/>
      <c r="FDN758" s="462"/>
      <c r="FDO758" s="462"/>
      <c r="FDP758" s="462"/>
      <c r="FDQ758" s="462"/>
      <c r="FDR758" s="462"/>
      <c r="FDS758" s="462"/>
      <c r="FDT758" s="462"/>
      <c r="FDU758" s="462"/>
      <c r="FDV758" s="462"/>
      <c r="FDW758" s="462"/>
      <c r="FDX758" s="462"/>
      <c r="FDY758" s="462"/>
      <c r="FDZ758" s="462"/>
      <c r="FEA758" s="462"/>
      <c r="FEB758" s="462"/>
      <c r="FEC758" s="462"/>
      <c r="FED758" s="462"/>
      <c r="FEE758" s="462"/>
      <c r="FEF758" s="462"/>
      <c r="FEG758" s="462"/>
      <c r="FEH758" s="462"/>
      <c r="FEI758" s="462"/>
      <c r="FEJ758" s="462"/>
      <c r="FEK758" s="462"/>
      <c r="FEL758" s="462"/>
      <c r="FEM758" s="462"/>
      <c r="FEN758" s="462"/>
      <c r="FEO758" s="462"/>
      <c r="FEP758" s="462"/>
      <c r="FEQ758" s="462"/>
      <c r="FER758" s="462"/>
      <c r="FES758" s="462"/>
      <c r="FET758" s="462"/>
      <c r="FEU758" s="462"/>
      <c r="FEV758" s="462"/>
      <c r="FEW758" s="462"/>
      <c r="FEX758" s="462"/>
      <c r="FEY758" s="462"/>
      <c r="FEZ758" s="462"/>
      <c r="FFA758" s="462"/>
      <c r="FFB758" s="462"/>
      <c r="FFC758" s="462"/>
      <c r="FFD758" s="462"/>
      <c r="FFE758" s="462"/>
      <c r="FFF758" s="462"/>
      <c r="FFG758" s="462"/>
      <c r="FFH758" s="462"/>
      <c r="FFI758" s="462"/>
      <c r="FFJ758" s="462"/>
      <c r="FFK758" s="462"/>
      <c r="FFL758" s="462"/>
      <c r="FFM758" s="462"/>
      <c r="FFN758" s="462"/>
      <c r="FFO758" s="462"/>
      <c r="FFP758" s="462"/>
      <c r="FFQ758" s="462"/>
      <c r="FFR758" s="462"/>
      <c r="FFS758" s="462"/>
      <c r="FFT758" s="462"/>
      <c r="FFU758" s="462"/>
      <c r="FFV758" s="462"/>
      <c r="FFW758" s="462"/>
      <c r="FFX758" s="462"/>
      <c r="FFY758" s="462"/>
      <c r="FFZ758" s="462"/>
      <c r="FGA758" s="462"/>
      <c r="FGB758" s="462"/>
      <c r="FGC758" s="462"/>
      <c r="FGD758" s="462"/>
      <c r="FGE758" s="462"/>
      <c r="FGF758" s="462"/>
      <c r="FGG758" s="462"/>
      <c r="FGH758" s="462"/>
      <c r="FGI758" s="462"/>
      <c r="FGJ758" s="462"/>
      <c r="FGK758" s="462"/>
      <c r="FGL758" s="462"/>
      <c r="FGM758" s="462"/>
      <c r="FGN758" s="462"/>
      <c r="FGO758" s="462"/>
      <c r="FGP758" s="462"/>
      <c r="FGQ758" s="462"/>
      <c r="FGR758" s="462"/>
      <c r="FGS758" s="462"/>
      <c r="FGT758" s="462"/>
      <c r="FGU758" s="462"/>
      <c r="FGV758" s="462"/>
      <c r="FGW758" s="462"/>
      <c r="FGX758" s="462"/>
      <c r="FGY758" s="462"/>
      <c r="FGZ758" s="462"/>
      <c r="FHA758" s="462"/>
      <c r="FHB758" s="462"/>
      <c r="FHC758" s="462"/>
      <c r="FHD758" s="462"/>
      <c r="FHE758" s="462"/>
      <c r="FHF758" s="462"/>
      <c r="FHG758" s="462"/>
      <c r="FHH758" s="462"/>
      <c r="FHI758" s="462"/>
      <c r="FHJ758" s="462"/>
      <c r="FHK758" s="462"/>
      <c r="FHL758" s="462"/>
      <c r="FHM758" s="462"/>
      <c r="FHN758" s="462"/>
      <c r="FHO758" s="462"/>
      <c r="FHP758" s="462"/>
      <c r="FHQ758" s="462"/>
      <c r="FHR758" s="462"/>
      <c r="FHS758" s="462"/>
      <c r="FHT758" s="462"/>
      <c r="FHU758" s="462"/>
      <c r="FHV758" s="462"/>
      <c r="FHW758" s="462"/>
      <c r="FHX758" s="462"/>
      <c r="FHY758" s="462"/>
      <c r="FHZ758" s="462"/>
      <c r="FIA758" s="462"/>
      <c r="FIB758" s="462"/>
      <c r="FIC758" s="462"/>
      <c r="FID758" s="462"/>
      <c r="FIE758" s="462"/>
      <c r="FIF758" s="462"/>
      <c r="FIG758" s="462"/>
      <c r="FIH758" s="462"/>
      <c r="FII758" s="462"/>
      <c r="FIJ758" s="462"/>
      <c r="FIK758" s="462"/>
      <c r="FIL758" s="462"/>
      <c r="FIM758" s="462"/>
      <c r="FIN758" s="462"/>
      <c r="FIO758" s="462"/>
      <c r="FIP758" s="462"/>
      <c r="FIQ758" s="462"/>
      <c r="FIR758" s="462"/>
      <c r="FIS758" s="462"/>
      <c r="FIT758" s="462"/>
      <c r="FIU758" s="462"/>
      <c r="FIV758" s="462"/>
      <c r="FIW758" s="462"/>
      <c r="FIX758" s="462"/>
      <c r="FIY758" s="462"/>
      <c r="FIZ758" s="462"/>
      <c r="FJA758" s="462"/>
      <c r="FJB758" s="462"/>
      <c r="FJC758" s="462"/>
      <c r="FJD758" s="462"/>
      <c r="FJE758" s="462"/>
      <c r="FJF758" s="462"/>
      <c r="FJG758" s="462"/>
      <c r="FJH758" s="462"/>
      <c r="FJI758" s="462"/>
      <c r="FJJ758" s="462"/>
      <c r="FJK758" s="462"/>
      <c r="FJL758" s="462"/>
      <c r="FJM758" s="462"/>
      <c r="FJN758" s="462"/>
      <c r="FJO758" s="462"/>
      <c r="FJP758" s="462"/>
      <c r="FJQ758" s="462"/>
      <c r="FJR758" s="462"/>
      <c r="FJS758" s="462"/>
      <c r="FJT758" s="462"/>
      <c r="FJU758" s="462"/>
      <c r="FJV758" s="462"/>
      <c r="FJW758" s="462"/>
      <c r="FJX758" s="462"/>
      <c r="FJY758" s="462"/>
      <c r="FJZ758" s="462"/>
      <c r="FKA758" s="462"/>
      <c r="FKB758" s="462"/>
      <c r="FKC758" s="462"/>
      <c r="FKD758" s="462"/>
      <c r="FKE758" s="462"/>
      <c r="FKF758" s="462"/>
      <c r="FKG758" s="462"/>
      <c r="FKH758" s="462"/>
      <c r="FKI758" s="462"/>
      <c r="FKJ758" s="462"/>
      <c r="FKK758" s="462"/>
      <c r="FKL758" s="462"/>
      <c r="FKM758" s="462"/>
      <c r="FKN758" s="462"/>
      <c r="FKO758" s="462"/>
      <c r="FKP758" s="462"/>
      <c r="FKQ758" s="462"/>
      <c r="FKR758" s="462"/>
      <c r="FKS758" s="462"/>
      <c r="FKT758" s="462"/>
      <c r="FKU758" s="462"/>
      <c r="FKV758" s="462"/>
      <c r="FKW758" s="462"/>
      <c r="FKX758" s="462"/>
      <c r="FKY758" s="462"/>
      <c r="FKZ758" s="462"/>
      <c r="FLA758" s="462"/>
      <c r="FLB758" s="462"/>
      <c r="FLC758" s="462"/>
      <c r="FLD758" s="462"/>
      <c r="FLE758" s="462"/>
      <c r="FLF758" s="462"/>
      <c r="FLG758" s="462"/>
      <c r="FLH758" s="462"/>
      <c r="FLI758" s="462"/>
      <c r="FLJ758" s="462"/>
      <c r="FLK758" s="462"/>
      <c r="FLL758" s="462"/>
      <c r="FLM758" s="462"/>
      <c r="FLN758" s="462"/>
      <c r="FLO758" s="462"/>
      <c r="FLP758" s="462"/>
      <c r="FLQ758" s="462"/>
      <c r="FLR758" s="462"/>
      <c r="FLS758" s="462"/>
      <c r="FLT758" s="462"/>
      <c r="FLU758" s="462"/>
      <c r="FLV758" s="462"/>
      <c r="FLW758" s="462"/>
      <c r="FLX758" s="462"/>
      <c r="FLY758" s="462"/>
      <c r="FLZ758" s="462"/>
      <c r="FMA758" s="462"/>
      <c r="FMB758" s="462"/>
      <c r="FMC758" s="462"/>
      <c r="FMD758" s="462"/>
      <c r="FME758" s="462"/>
      <c r="FMF758" s="462"/>
      <c r="FMG758" s="462"/>
      <c r="FMH758" s="462"/>
      <c r="FMI758" s="462"/>
      <c r="FMJ758" s="462"/>
      <c r="FMK758" s="462"/>
      <c r="FML758" s="462"/>
      <c r="FMM758" s="462"/>
      <c r="FMN758" s="462"/>
      <c r="FMO758" s="462"/>
      <c r="FMP758" s="462"/>
      <c r="FMQ758" s="462"/>
      <c r="FMR758" s="462"/>
      <c r="FMS758" s="462"/>
      <c r="FMT758" s="462"/>
      <c r="FMU758" s="462"/>
      <c r="FMV758" s="462"/>
      <c r="FMW758" s="462"/>
      <c r="FMX758" s="462"/>
      <c r="FMY758" s="462"/>
      <c r="FMZ758" s="462"/>
      <c r="FNA758" s="462"/>
      <c r="FNB758" s="462"/>
      <c r="FNC758" s="462"/>
      <c r="FND758" s="462"/>
      <c r="FNE758" s="462"/>
      <c r="FNF758" s="462"/>
      <c r="FNG758" s="462"/>
      <c r="FNH758" s="462"/>
      <c r="FNI758" s="462"/>
      <c r="FNJ758" s="462"/>
      <c r="FNK758" s="462"/>
      <c r="FNL758" s="462"/>
      <c r="FNM758" s="462"/>
      <c r="FNN758" s="462"/>
      <c r="FNO758" s="462"/>
      <c r="FNP758" s="462"/>
      <c r="FNQ758" s="462"/>
      <c r="FNR758" s="462"/>
      <c r="FNS758" s="462"/>
      <c r="FNT758" s="462"/>
      <c r="FNU758" s="462"/>
      <c r="FNV758" s="462"/>
      <c r="FNW758" s="462"/>
      <c r="FNX758" s="462"/>
      <c r="FNY758" s="462"/>
      <c r="FNZ758" s="462"/>
      <c r="FOA758" s="462"/>
      <c r="FOB758" s="462"/>
      <c r="FOC758" s="462"/>
      <c r="FOD758" s="462"/>
      <c r="FOE758" s="462"/>
      <c r="FOF758" s="462"/>
      <c r="FOG758" s="462"/>
      <c r="FOH758" s="462"/>
      <c r="FOI758" s="462"/>
      <c r="FOJ758" s="462"/>
      <c r="FOK758" s="462"/>
      <c r="FOL758" s="462"/>
      <c r="FOM758" s="462"/>
      <c r="FON758" s="462"/>
      <c r="FOO758" s="462"/>
      <c r="FOP758" s="462"/>
      <c r="FOQ758" s="462"/>
      <c r="FOR758" s="462"/>
      <c r="FOS758" s="462"/>
      <c r="FOT758" s="462"/>
      <c r="FOU758" s="462"/>
      <c r="FOV758" s="462"/>
      <c r="FOW758" s="462"/>
      <c r="FOX758" s="462"/>
      <c r="FOY758" s="462"/>
      <c r="FOZ758" s="462"/>
      <c r="FPA758" s="462"/>
      <c r="FPB758" s="462"/>
      <c r="FPC758" s="462"/>
      <c r="FPD758" s="462"/>
      <c r="FPE758" s="462"/>
      <c r="FPF758" s="462"/>
      <c r="FPG758" s="462"/>
      <c r="FPH758" s="462"/>
      <c r="FPI758" s="462"/>
      <c r="FPJ758" s="462"/>
      <c r="FPK758" s="462"/>
      <c r="FPL758" s="462"/>
      <c r="FPM758" s="462"/>
      <c r="FPN758" s="462"/>
      <c r="FPO758" s="462"/>
      <c r="FPP758" s="462"/>
      <c r="FPQ758" s="462"/>
      <c r="FPR758" s="462"/>
      <c r="FPS758" s="462"/>
      <c r="FPT758" s="462"/>
      <c r="FPU758" s="462"/>
      <c r="FPV758" s="462"/>
      <c r="FPW758" s="462"/>
      <c r="FPX758" s="462"/>
      <c r="FPY758" s="462"/>
      <c r="FPZ758" s="462"/>
      <c r="FQA758" s="462"/>
      <c r="FQB758" s="462"/>
      <c r="FQC758" s="462"/>
      <c r="FQD758" s="462"/>
      <c r="FQE758" s="462"/>
      <c r="FQF758" s="462"/>
      <c r="FQG758" s="462"/>
      <c r="FQH758" s="462"/>
      <c r="FQI758" s="462"/>
      <c r="FQJ758" s="462"/>
      <c r="FQK758" s="462"/>
      <c r="FQL758" s="462"/>
      <c r="FQM758" s="462"/>
      <c r="FQN758" s="462"/>
      <c r="FQO758" s="462"/>
      <c r="FQP758" s="462"/>
      <c r="FQQ758" s="462"/>
      <c r="FQR758" s="462"/>
      <c r="FQS758" s="462"/>
      <c r="FQT758" s="462"/>
      <c r="FQU758" s="462"/>
      <c r="FQV758" s="462"/>
      <c r="FQW758" s="462"/>
      <c r="FQX758" s="462"/>
      <c r="FQY758" s="462"/>
      <c r="FQZ758" s="462"/>
      <c r="FRA758" s="462"/>
      <c r="FRB758" s="462"/>
      <c r="FRC758" s="462"/>
      <c r="FRD758" s="462"/>
      <c r="FRE758" s="462"/>
      <c r="FRF758" s="462"/>
      <c r="FRG758" s="462"/>
      <c r="FRH758" s="462"/>
      <c r="FRI758" s="462"/>
      <c r="FRJ758" s="462"/>
      <c r="FRK758" s="462"/>
      <c r="FRL758" s="462"/>
      <c r="FRM758" s="462"/>
      <c r="FRN758" s="462"/>
      <c r="FRO758" s="462"/>
      <c r="FRP758" s="462"/>
      <c r="FRQ758" s="462"/>
      <c r="FRR758" s="462"/>
      <c r="FRS758" s="462"/>
      <c r="FRT758" s="462"/>
      <c r="FRU758" s="462"/>
      <c r="FRV758" s="462"/>
      <c r="FRW758" s="462"/>
      <c r="FRX758" s="462"/>
      <c r="FRY758" s="462"/>
      <c r="FRZ758" s="462"/>
      <c r="FSA758" s="462"/>
      <c r="FSB758" s="462"/>
      <c r="FSC758" s="462"/>
      <c r="FSD758" s="462"/>
      <c r="FSE758" s="462"/>
      <c r="FSF758" s="462"/>
      <c r="FSG758" s="462"/>
      <c r="FSH758" s="462"/>
      <c r="FSI758" s="462"/>
      <c r="FSJ758" s="462"/>
      <c r="FSK758" s="462"/>
      <c r="FSL758" s="462"/>
      <c r="FSM758" s="462"/>
      <c r="FSN758" s="462"/>
      <c r="FSO758" s="462"/>
      <c r="FSP758" s="462"/>
      <c r="FSQ758" s="462"/>
      <c r="FSR758" s="462"/>
      <c r="FSS758" s="462"/>
      <c r="FST758" s="462"/>
      <c r="FSU758" s="462"/>
      <c r="FSV758" s="462"/>
      <c r="FSW758" s="462"/>
      <c r="FSX758" s="462"/>
      <c r="FSY758" s="462"/>
      <c r="FSZ758" s="462"/>
      <c r="FTA758" s="462"/>
      <c r="FTB758" s="462"/>
      <c r="FTC758" s="462"/>
      <c r="FTD758" s="462"/>
      <c r="FTE758" s="462"/>
      <c r="FTF758" s="462"/>
      <c r="FTG758" s="462"/>
      <c r="FTH758" s="462"/>
      <c r="FTI758" s="462"/>
      <c r="FTJ758" s="462"/>
      <c r="FTK758" s="462"/>
      <c r="FTL758" s="462"/>
      <c r="FTM758" s="462"/>
      <c r="FTN758" s="462"/>
      <c r="FTO758" s="462"/>
      <c r="FTP758" s="462"/>
      <c r="FTQ758" s="462"/>
      <c r="FTR758" s="462"/>
      <c r="FTS758" s="462"/>
      <c r="FTT758" s="462"/>
      <c r="FTU758" s="462"/>
      <c r="FTV758" s="462"/>
      <c r="FTW758" s="462"/>
      <c r="FTX758" s="462"/>
      <c r="FTY758" s="462"/>
      <c r="FTZ758" s="462"/>
      <c r="FUA758" s="462"/>
      <c r="FUB758" s="462"/>
      <c r="FUC758" s="462"/>
      <c r="FUD758" s="462"/>
      <c r="FUE758" s="462"/>
      <c r="FUF758" s="462"/>
      <c r="FUG758" s="462"/>
      <c r="FUH758" s="462"/>
      <c r="FUI758" s="462"/>
      <c r="FUJ758" s="462"/>
      <c r="FUK758" s="462"/>
      <c r="FUL758" s="462"/>
      <c r="FUM758" s="462"/>
      <c r="FUN758" s="462"/>
      <c r="FUO758" s="462"/>
      <c r="FUP758" s="462"/>
      <c r="FUQ758" s="462"/>
      <c r="FUR758" s="462"/>
      <c r="FUS758" s="462"/>
      <c r="FUT758" s="462"/>
      <c r="FUU758" s="462"/>
      <c r="FUV758" s="462"/>
      <c r="FUW758" s="462"/>
      <c r="FUX758" s="462"/>
      <c r="FUY758" s="462"/>
      <c r="FUZ758" s="462"/>
      <c r="FVA758" s="462"/>
      <c r="FVB758" s="462"/>
      <c r="FVC758" s="462"/>
      <c r="FVD758" s="462"/>
      <c r="FVE758" s="462"/>
      <c r="FVF758" s="462"/>
      <c r="FVG758" s="462"/>
      <c r="FVH758" s="462"/>
      <c r="FVI758" s="462"/>
      <c r="FVJ758" s="462"/>
      <c r="FVK758" s="462"/>
      <c r="FVL758" s="462"/>
      <c r="FVM758" s="462"/>
      <c r="FVN758" s="462"/>
      <c r="FVO758" s="462"/>
      <c r="FVP758" s="462"/>
      <c r="FVQ758" s="462"/>
      <c r="FVR758" s="462"/>
      <c r="FVS758" s="462"/>
      <c r="FVT758" s="462"/>
      <c r="FVU758" s="462"/>
      <c r="FVV758" s="462"/>
      <c r="FVW758" s="462"/>
      <c r="FVX758" s="462"/>
      <c r="FVY758" s="462"/>
      <c r="FVZ758" s="462"/>
      <c r="FWA758" s="462"/>
      <c r="FWB758" s="462"/>
      <c r="FWC758" s="462"/>
      <c r="FWD758" s="462"/>
      <c r="FWE758" s="462"/>
      <c r="FWF758" s="462"/>
      <c r="FWG758" s="462"/>
      <c r="FWH758" s="462"/>
      <c r="FWI758" s="462"/>
      <c r="FWJ758" s="462"/>
      <c r="FWK758" s="462"/>
      <c r="FWL758" s="462"/>
      <c r="FWM758" s="462"/>
      <c r="FWN758" s="462"/>
      <c r="FWO758" s="462"/>
      <c r="FWP758" s="462"/>
      <c r="FWQ758" s="462"/>
      <c r="FWR758" s="462"/>
      <c r="FWS758" s="462"/>
      <c r="FWT758" s="462"/>
      <c r="FWU758" s="462"/>
      <c r="FWV758" s="462"/>
      <c r="FWW758" s="462"/>
      <c r="FWX758" s="462"/>
      <c r="FWY758" s="462"/>
      <c r="FWZ758" s="462"/>
      <c r="FXA758" s="462"/>
      <c r="FXB758" s="462"/>
      <c r="FXC758" s="462"/>
      <c r="FXD758" s="462"/>
      <c r="FXE758" s="462"/>
      <c r="FXF758" s="462"/>
      <c r="FXG758" s="462"/>
      <c r="FXH758" s="462"/>
      <c r="FXI758" s="462"/>
      <c r="FXJ758" s="462"/>
      <c r="FXK758" s="462"/>
      <c r="FXL758" s="462"/>
      <c r="FXM758" s="462"/>
      <c r="FXN758" s="462"/>
      <c r="FXO758" s="462"/>
      <c r="FXP758" s="462"/>
      <c r="FXQ758" s="462"/>
      <c r="FXR758" s="462"/>
      <c r="FXS758" s="462"/>
      <c r="FXT758" s="462"/>
      <c r="FXU758" s="462"/>
      <c r="FXV758" s="462"/>
      <c r="FXW758" s="462"/>
      <c r="FXX758" s="462"/>
      <c r="FXY758" s="462"/>
      <c r="FXZ758" s="462"/>
      <c r="FYA758" s="462"/>
      <c r="FYB758" s="462"/>
      <c r="FYC758" s="462"/>
      <c r="FYD758" s="462"/>
      <c r="FYE758" s="462"/>
      <c r="FYF758" s="462"/>
      <c r="FYG758" s="462"/>
      <c r="FYH758" s="462"/>
      <c r="FYI758" s="462"/>
      <c r="FYJ758" s="462"/>
      <c r="FYK758" s="462"/>
      <c r="FYL758" s="462"/>
      <c r="FYM758" s="462"/>
      <c r="FYN758" s="462"/>
      <c r="FYO758" s="462"/>
      <c r="FYP758" s="462"/>
      <c r="FYQ758" s="462"/>
      <c r="FYR758" s="462"/>
      <c r="FYS758" s="462"/>
      <c r="FYT758" s="462"/>
      <c r="FYU758" s="462"/>
      <c r="FYV758" s="462"/>
      <c r="FYW758" s="462"/>
      <c r="FYX758" s="462"/>
      <c r="FYY758" s="462"/>
      <c r="FYZ758" s="462"/>
      <c r="FZA758" s="462"/>
      <c r="FZB758" s="462"/>
      <c r="FZC758" s="462"/>
      <c r="FZD758" s="462"/>
      <c r="FZE758" s="462"/>
      <c r="FZF758" s="462"/>
      <c r="FZG758" s="462"/>
      <c r="FZH758" s="462"/>
      <c r="FZI758" s="462"/>
      <c r="FZJ758" s="462"/>
      <c r="FZK758" s="462"/>
      <c r="FZL758" s="462"/>
      <c r="FZM758" s="462"/>
      <c r="FZN758" s="462"/>
      <c r="FZO758" s="462"/>
      <c r="FZP758" s="462"/>
      <c r="FZQ758" s="462"/>
      <c r="FZR758" s="462"/>
      <c r="FZS758" s="462"/>
      <c r="FZT758" s="462"/>
      <c r="FZU758" s="462"/>
      <c r="FZV758" s="462"/>
      <c r="FZW758" s="462"/>
      <c r="FZX758" s="462"/>
      <c r="FZY758" s="462"/>
      <c r="FZZ758" s="462"/>
      <c r="GAA758" s="462"/>
      <c r="GAB758" s="462"/>
      <c r="GAC758" s="462"/>
      <c r="GAD758" s="462"/>
      <c r="GAE758" s="462"/>
      <c r="GAF758" s="462"/>
      <c r="GAG758" s="462"/>
      <c r="GAH758" s="462"/>
      <c r="GAI758" s="462"/>
      <c r="GAJ758" s="462"/>
      <c r="GAK758" s="462"/>
      <c r="GAL758" s="462"/>
      <c r="GAM758" s="462"/>
      <c r="GAN758" s="462"/>
      <c r="GAO758" s="462"/>
      <c r="GAP758" s="462"/>
      <c r="GAQ758" s="462"/>
      <c r="GAR758" s="462"/>
      <c r="GAS758" s="462"/>
      <c r="GAT758" s="462"/>
      <c r="GAU758" s="462"/>
      <c r="GAV758" s="462"/>
      <c r="GAW758" s="462"/>
      <c r="GAX758" s="462"/>
      <c r="GAY758" s="462"/>
      <c r="GAZ758" s="462"/>
      <c r="GBA758" s="462"/>
      <c r="GBB758" s="462"/>
      <c r="GBC758" s="462"/>
      <c r="GBD758" s="462"/>
      <c r="GBE758" s="462"/>
      <c r="GBF758" s="462"/>
      <c r="GBG758" s="462"/>
      <c r="GBH758" s="462"/>
      <c r="GBI758" s="462"/>
      <c r="GBJ758" s="462"/>
      <c r="GBK758" s="462"/>
      <c r="GBL758" s="462"/>
      <c r="GBM758" s="462"/>
      <c r="GBN758" s="462"/>
      <c r="GBO758" s="462"/>
      <c r="GBP758" s="462"/>
      <c r="GBQ758" s="462"/>
      <c r="GBR758" s="462"/>
      <c r="GBS758" s="462"/>
      <c r="GBT758" s="462"/>
      <c r="GBU758" s="462"/>
      <c r="GBV758" s="462"/>
      <c r="GBW758" s="462"/>
      <c r="GBX758" s="462"/>
      <c r="GBY758" s="462"/>
      <c r="GBZ758" s="462"/>
      <c r="GCA758" s="462"/>
      <c r="GCB758" s="462"/>
      <c r="GCC758" s="462"/>
      <c r="GCD758" s="462"/>
      <c r="GCE758" s="462"/>
      <c r="GCF758" s="462"/>
      <c r="GCG758" s="462"/>
      <c r="GCH758" s="462"/>
      <c r="GCI758" s="462"/>
      <c r="GCJ758" s="462"/>
      <c r="GCK758" s="462"/>
      <c r="GCL758" s="462"/>
      <c r="GCM758" s="462"/>
      <c r="GCN758" s="462"/>
      <c r="GCO758" s="462"/>
      <c r="GCP758" s="462"/>
      <c r="GCQ758" s="462"/>
      <c r="GCR758" s="462"/>
      <c r="GCS758" s="462"/>
      <c r="GCT758" s="462"/>
      <c r="GCU758" s="462"/>
      <c r="GCV758" s="462"/>
      <c r="GCW758" s="462"/>
      <c r="GCX758" s="462"/>
      <c r="GCY758" s="462"/>
      <c r="GCZ758" s="462"/>
      <c r="GDA758" s="462"/>
      <c r="GDB758" s="462"/>
      <c r="GDC758" s="462"/>
      <c r="GDD758" s="462"/>
      <c r="GDE758" s="462"/>
      <c r="GDF758" s="462"/>
      <c r="GDG758" s="462"/>
      <c r="GDH758" s="462"/>
      <c r="GDI758" s="462"/>
      <c r="GDJ758" s="462"/>
      <c r="GDK758" s="462"/>
      <c r="GDL758" s="462"/>
      <c r="GDM758" s="462"/>
      <c r="GDN758" s="462"/>
      <c r="GDO758" s="462"/>
      <c r="GDP758" s="462"/>
      <c r="GDQ758" s="462"/>
      <c r="GDR758" s="462"/>
      <c r="GDS758" s="462"/>
      <c r="GDT758" s="462"/>
      <c r="GDU758" s="462"/>
      <c r="GDV758" s="462"/>
      <c r="GDW758" s="462"/>
      <c r="GDX758" s="462"/>
      <c r="GDY758" s="462"/>
      <c r="GDZ758" s="462"/>
      <c r="GEA758" s="462"/>
      <c r="GEB758" s="462"/>
      <c r="GEC758" s="462"/>
      <c r="GED758" s="462"/>
      <c r="GEE758" s="462"/>
      <c r="GEF758" s="462"/>
      <c r="GEG758" s="462"/>
      <c r="GEH758" s="462"/>
      <c r="GEI758" s="462"/>
      <c r="GEJ758" s="462"/>
      <c r="GEK758" s="462"/>
      <c r="GEL758" s="462"/>
      <c r="GEM758" s="462"/>
      <c r="GEN758" s="462"/>
      <c r="GEO758" s="462"/>
      <c r="GEP758" s="462"/>
      <c r="GEQ758" s="462"/>
      <c r="GER758" s="462"/>
      <c r="GES758" s="462"/>
      <c r="GET758" s="462"/>
      <c r="GEU758" s="462"/>
      <c r="GEV758" s="462"/>
      <c r="GEW758" s="462"/>
      <c r="GEX758" s="462"/>
      <c r="GEY758" s="462"/>
      <c r="GEZ758" s="462"/>
      <c r="GFA758" s="462"/>
      <c r="GFB758" s="462"/>
      <c r="GFC758" s="462"/>
      <c r="GFD758" s="462"/>
      <c r="GFE758" s="462"/>
      <c r="GFF758" s="462"/>
      <c r="GFG758" s="462"/>
      <c r="GFH758" s="462"/>
      <c r="GFI758" s="462"/>
      <c r="GFJ758" s="462"/>
      <c r="GFK758" s="462"/>
      <c r="GFL758" s="462"/>
      <c r="GFM758" s="462"/>
      <c r="GFN758" s="462"/>
      <c r="GFO758" s="462"/>
      <c r="GFP758" s="462"/>
      <c r="GFQ758" s="462"/>
      <c r="GFR758" s="462"/>
      <c r="GFS758" s="462"/>
      <c r="GFT758" s="462"/>
      <c r="GFU758" s="462"/>
      <c r="GFV758" s="462"/>
      <c r="GFW758" s="462"/>
      <c r="GFX758" s="462"/>
      <c r="GFY758" s="462"/>
      <c r="GFZ758" s="462"/>
      <c r="GGA758" s="462"/>
      <c r="GGB758" s="462"/>
      <c r="GGC758" s="462"/>
      <c r="GGD758" s="462"/>
      <c r="GGE758" s="462"/>
      <c r="GGF758" s="462"/>
      <c r="GGG758" s="462"/>
      <c r="GGH758" s="462"/>
      <c r="GGI758" s="462"/>
      <c r="GGJ758" s="462"/>
      <c r="GGK758" s="462"/>
      <c r="GGL758" s="462"/>
      <c r="GGM758" s="462"/>
      <c r="GGN758" s="462"/>
      <c r="GGO758" s="462"/>
      <c r="GGP758" s="462"/>
      <c r="GGQ758" s="462"/>
      <c r="GGR758" s="462"/>
      <c r="GGS758" s="462"/>
      <c r="GGT758" s="462"/>
      <c r="GGU758" s="462"/>
      <c r="GGV758" s="462"/>
      <c r="GGW758" s="462"/>
      <c r="GGX758" s="462"/>
      <c r="GGY758" s="462"/>
      <c r="GGZ758" s="462"/>
      <c r="GHA758" s="462"/>
      <c r="GHB758" s="462"/>
      <c r="GHC758" s="462"/>
      <c r="GHD758" s="462"/>
      <c r="GHE758" s="462"/>
      <c r="GHF758" s="462"/>
      <c r="GHG758" s="462"/>
      <c r="GHH758" s="462"/>
      <c r="GHI758" s="462"/>
      <c r="GHJ758" s="462"/>
      <c r="GHK758" s="462"/>
      <c r="GHL758" s="462"/>
      <c r="GHM758" s="462"/>
      <c r="GHN758" s="462"/>
      <c r="GHO758" s="462"/>
      <c r="GHP758" s="462"/>
      <c r="GHQ758" s="462"/>
      <c r="GHR758" s="462"/>
      <c r="GHS758" s="462"/>
      <c r="GHT758" s="462"/>
      <c r="GHU758" s="462"/>
      <c r="GHV758" s="462"/>
      <c r="GHW758" s="462"/>
      <c r="GHX758" s="462"/>
      <c r="GHY758" s="462"/>
      <c r="GHZ758" s="462"/>
      <c r="GIA758" s="462"/>
      <c r="GIB758" s="462"/>
      <c r="GIC758" s="462"/>
      <c r="GID758" s="462"/>
      <c r="GIE758" s="462"/>
      <c r="GIF758" s="462"/>
      <c r="GIG758" s="462"/>
      <c r="GIH758" s="462"/>
      <c r="GII758" s="462"/>
      <c r="GIJ758" s="462"/>
      <c r="GIK758" s="462"/>
      <c r="GIL758" s="462"/>
      <c r="GIM758" s="462"/>
      <c r="GIN758" s="462"/>
      <c r="GIO758" s="462"/>
      <c r="GIP758" s="462"/>
      <c r="GIQ758" s="462"/>
      <c r="GIR758" s="462"/>
      <c r="GIS758" s="462"/>
      <c r="GIT758" s="462"/>
      <c r="GIU758" s="462"/>
      <c r="GIV758" s="462"/>
      <c r="GIW758" s="462"/>
      <c r="GIX758" s="462"/>
      <c r="GIY758" s="462"/>
      <c r="GIZ758" s="462"/>
      <c r="GJA758" s="462"/>
      <c r="GJB758" s="462"/>
      <c r="GJC758" s="462"/>
      <c r="GJD758" s="462"/>
      <c r="GJE758" s="462"/>
      <c r="GJF758" s="462"/>
      <c r="GJG758" s="462"/>
      <c r="GJH758" s="462"/>
      <c r="GJI758" s="462"/>
      <c r="GJJ758" s="462"/>
      <c r="GJK758" s="462"/>
      <c r="GJL758" s="462"/>
      <c r="GJM758" s="462"/>
      <c r="GJN758" s="462"/>
      <c r="GJO758" s="462"/>
      <c r="GJP758" s="462"/>
      <c r="GJQ758" s="462"/>
      <c r="GJR758" s="462"/>
      <c r="GJS758" s="462"/>
      <c r="GJT758" s="462"/>
      <c r="GJU758" s="462"/>
      <c r="GJV758" s="462"/>
      <c r="GJW758" s="462"/>
      <c r="GJX758" s="462"/>
      <c r="GJY758" s="462"/>
      <c r="GJZ758" s="462"/>
      <c r="GKA758" s="462"/>
      <c r="GKB758" s="462"/>
      <c r="GKC758" s="462"/>
      <c r="GKD758" s="462"/>
      <c r="GKE758" s="462"/>
      <c r="GKF758" s="462"/>
      <c r="GKG758" s="462"/>
      <c r="GKH758" s="462"/>
      <c r="GKI758" s="462"/>
      <c r="GKJ758" s="462"/>
      <c r="GKK758" s="462"/>
      <c r="GKL758" s="462"/>
      <c r="GKM758" s="462"/>
      <c r="GKN758" s="462"/>
      <c r="GKO758" s="462"/>
      <c r="GKP758" s="462"/>
      <c r="GKQ758" s="462"/>
      <c r="GKR758" s="462"/>
      <c r="GKS758" s="462"/>
      <c r="GKT758" s="462"/>
      <c r="GKU758" s="462"/>
      <c r="GKV758" s="462"/>
      <c r="GKW758" s="462"/>
      <c r="GKX758" s="462"/>
      <c r="GKY758" s="462"/>
      <c r="GKZ758" s="462"/>
      <c r="GLA758" s="462"/>
      <c r="GLB758" s="462"/>
      <c r="GLC758" s="462"/>
      <c r="GLD758" s="462"/>
      <c r="GLE758" s="462"/>
      <c r="GLF758" s="462"/>
      <c r="GLG758" s="462"/>
      <c r="GLH758" s="462"/>
      <c r="GLI758" s="462"/>
      <c r="GLJ758" s="462"/>
      <c r="GLK758" s="462"/>
      <c r="GLL758" s="462"/>
      <c r="GLM758" s="462"/>
      <c r="GLN758" s="462"/>
      <c r="GLO758" s="462"/>
      <c r="GLP758" s="462"/>
      <c r="GLQ758" s="462"/>
      <c r="GLR758" s="462"/>
      <c r="GLS758" s="462"/>
      <c r="GLT758" s="462"/>
      <c r="GLU758" s="462"/>
      <c r="GLV758" s="462"/>
      <c r="GLW758" s="462"/>
      <c r="GLX758" s="462"/>
      <c r="GLY758" s="462"/>
      <c r="GLZ758" s="462"/>
      <c r="GMA758" s="462"/>
      <c r="GMB758" s="462"/>
      <c r="GMC758" s="462"/>
      <c r="GMD758" s="462"/>
      <c r="GME758" s="462"/>
      <c r="GMF758" s="462"/>
      <c r="GMG758" s="462"/>
      <c r="GMH758" s="462"/>
      <c r="GMI758" s="462"/>
      <c r="GMJ758" s="462"/>
      <c r="GMK758" s="462"/>
      <c r="GML758" s="462"/>
      <c r="GMM758" s="462"/>
      <c r="GMN758" s="462"/>
      <c r="GMO758" s="462"/>
      <c r="GMP758" s="462"/>
      <c r="GMQ758" s="462"/>
      <c r="GMR758" s="462"/>
      <c r="GMS758" s="462"/>
      <c r="GMT758" s="462"/>
      <c r="GMU758" s="462"/>
      <c r="GMV758" s="462"/>
      <c r="GMW758" s="462"/>
      <c r="GMX758" s="462"/>
      <c r="GMY758" s="462"/>
      <c r="GMZ758" s="462"/>
      <c r="GNA758" s="462"/>
      <c r="GNB758" s="462"/>
      <c r="GNC758" s="462"/>
      <c r="GND758" s="462"/>
      <c r="GNE758" s="462"/>
      <c r="GNF758" s="462"/>
      <c r="GNG758" s="462"/>
      <c r="GNH758" s="462"/>
      <c r="GNI758" s="462"/>
      <c r="GNJ758" s="462"/>
      <c r="GNK758" s="462"/>
      <c r="GNL758" s="462"/>
      <c r="GNM758" s="462"/>
      <c r="GNN758" s="462"/>
      <c r="GNO758" s="462"/>
      <c r="GNP758" s="462"/>
      <c r="GNQ758" s="462"/>
      <c r="GNR758" s="462"/>
      <c r="GNS758" s="462"/>
      <c r="GNT758" s="462"/>
      <c r="GNU758" s="462"/>
      <c r="GNV758" s="462"/>
      <c r="GNW758" s="462"/>
      <c r="GNX758" s="462"/>
      <c r="GNY758" s="462"/>
      <c r="GNZ758" s="462"/>
      <c r="GOA758" s="462"/>
      <c r="GOB758" s="462"/>
      <c r="GOC758" s="462"/>
      <c r="GOD758" s="462"/>
      <c r="GOE758" s="462"/>
      <c r="GOF758" s="462"/>
      <c r="GOG758" s="462"/>
      <c r="GOH758" s="462"/>
      <c r="GOI758" s="462"/>
      <c r="GOJ758" s="462"/>
      <c r="GOK758" s="462"/>
      <c r="GOL758" s="462"/>
      <c r="GOM758" s="462"/>
      <c r="GON758" s="462"/>
      <c r="GOO758" s="462"/>
      <c r="GOP758" s="462"/>
      <c r="GOQ758" s="462"/>
      <c r="GOR758" s="462"/>
      <c r="GOS758" s="462"/>
      <c r="GOT758" s="462"/>
      <c r="GOU758" s="462"/>
      <c r="GOV758" s="462"/>
      <c r="GOW758" s="462"/>
      <c r="GOX758" s="462"/>
      <c r="GOY758" s="462"/>
      <c r="GOZ758" s="462"/>
      <c r="GPA758" s="462"/>
      <c r="GPB758" s="462"/>
      <c r="GPC758" s="462"/>
      <c r="GPD758" s="462"/>
      <c r="GPE758" s="462"/>
      <c r="GPF758" s="462"/>
      <c r="GPG758" s="462"/>
      <c r="GPH758" s="462"/>
      <c r="GPI758" s="462"/>
      <c r="GPJ758" s="462"/>
      <c r="GPK758" s="462"/>
      <c r="GPL758" s="462"/>
      <c r="GPM758" s="462"/>
      <c r="GPN758" s="462"/>
      <c r="GPO758" s="462"/>
      <c r="GPP758" s="462"/>
      <c r="GPQ758" s="462"/>
      <c r="GPR758" s="462"/>
      <c r="GPS758" s="462"/>
      <c r="GPT758" s="462"/>
      <c r="GPU758" s="462"/>
      <c r="GPV758" s="462"/>
      <c r="GPW758" s="462"/>
      <c r="GPX758" s="462"/>
      <c r="GPY758" s="462"/>
      <c r="GPZ758" s="462"/>
      <c r="GQA758" s="462"/>
      <c r="GQB758" s="462"/>
      <c r="GQC758" s="462"/>
      <c r="GQD758" s="462"/>
      <c r="GQE758" s="462"/>
      <c r="GQF758" s="462"/>
      <c r="GQG758" s="462"/>
      <c r="GQH758" s="462"/>
      <c r="GQI758" s="462"/>
      <c r="GQJ758" s="462"/>
      <c r="GQK758" s="462"/>
      <c r="GQL758" s="462"/>
      <c r="GQM758" s="462"/>
      <c r="GQN758" s="462"/>
      <c r="GQO758" s="462"/>
      <c r="GQP758" s="462"/>
      <c r="GQQ758" s="462"/>
      <c r="GQR758" s="462"/>
      <c r="GQS758" s="462"/>
      <c r="GQT758" s="462"/>
      <c r="GQU758" s="462"/>
      <c r="GQV758" s="462"/>
      <c r="GQW758" s="462"/>
      <c r="GQX758" s="462"/>
      <c r="GQY758" s="462"/>
      <c r="GQZ758" s="462"/>
      <c r="GRA758" s="462"/>
      <c r="GRB758" s="462"/>
      <c r="GRC758" s="462"/>
      <c r="GRD758" s="462"/>
      <c r="GRE758" s="462"/>
      <c r="GRF758" s="462"/>
      <c r="GRG758" s="462"/>
      <c r="GRH758" s="462"/>
      <c r="GRI758" s="462"/>
      <c r="GRJ758" s="462"/>
      <c r="GRK758" s="462"/>
      <c r="GRL758" s="462"/>
      <c r="GRM758" s="462"/>
      <c r="GRN758" s="462"/>
      <c r="GRO758" s="462"/>
      <c r="GRP758" s="462"/>
      <c r="GRQ758" s="462"/>
      <c r="GRR758" s="462"/>
      <c r="GRS758" s="462"/>
      <c r="GRT758" s="462"/>
      <c r="GRU758" s="462"/>
      <c r="GRV758" s="462"/>
      <c r="GRW758" s="462"/>
      <c r="GRX758" s="462"/>
      <c r="GRY758" s="462"/>
      <c r="GRZ758" s="462"/>
      <c r="GSA758" s="462"/>
      <c r="GSB758" s="462"/>
      <c r="GSC758" s="462"/>
      <c r="GSD758" s="462"/>
      <c r="GSE758" s="462"/>
      <c r="GSF758" s="462"/>
      <c r="GSG758" s="462"/>
      <c r="GSH758" s="462"/>
      <c r="GSI758" s="462"/>
      <c r="GSJ758" s="462"/>
      <c r="GSK758" s="462"/>
      <c r="GSL758" s="462"/>
      <c r="GSM758" s="462"/>
      <c r="GSN758" s="462"/>
      <c r="GSO758" s="462"/>
      <c r="GSP758" s="462"/>
      <c r="GSQ758" s="462"/>
      <c r="GSR758" s="462"/>
      <c r="GSS758" s="462"/>
      <c r="GST758" s="462"/>
      <c r="GSU758" s="462"/>
      <c r="GSV758" s="462"/>
      <c r="GSW758" s="462"/>
      <c r="GSX758" s="462"/>
      <c r="GSY758" s="462"/>
      <c r="GSZ758" s="462"/>
      <c r="GTA758" s="462"/>
      <c r="GTB758" s="462"/>
      <c r="GTC758" s="462"/>
      <c r="GTD758" s="462"/>
      <c r="GTE758" s="462"/>
      <c r="GTF758" s="462"/>
      <c r="GTG758" s="462"/>
      <c r="GTH758" s="462"/>
      <c r="GTI758" s="462"/>
      <c r="GTJ758" s="462"/>
      <c r="GTK758" s="462"/>
      <c r="GTL758" s="462"/>
      <c r="GTM758" s="462"/>
      <c r="GTN758" s="462"/>
      <c r="GTO758" s="462"/>
      <c r="GTP758" s="462"/>
      <c r="GTQ758" s="462"/>
      <c r="GTR758" s="462"/>
      <c r="GTS758" s="462"/>
      <c r="GTT758" s="462"/>
      <c r="GTU758" s="462"/>
      <c r="GTV758" s="462"/>
      <c r="GTW758" s="462"/>
      <c r="GTX758" s="462"/>
      <c r="GTY758" s="462"/>
      <c r="GTZ758" s="462"/>
      <c r="GUA758" s="462"/>
      <c r="GUB758" s="462"/>
      <c r="GUC758" s="462"/>
      <c r="GUD758" s="462"/>
      <c r="GUE758" s="462"/>
      <c r="GUF758" s="462"/>
      <c r="GUG758" s="462"/>
      <c r="GUH758" s="462"/>
      <c r="GUI758" s="462"/>
      <c r="GUJ758" s="462"/>
      <c r="GUK758" s="462"/>
      <c r="GUL758" s="462"/>
      <c r="GUM758" s="462"/>
      <c r="GUN758" s="462"/>
      <c r="GUO758" s="462"/>
      <c r="GUP758" s="462"/>
      <c r="GUQ758" s="462"/>
      <c r="GUR758" s="462"/>
      <c r="GUS758" s="462"/>
      <c r="GUT758" s="462"/>
      <c r="GUU758" s="462"/>
      <c r="GUV758" s="462"/>
      <c r="GUW758" s="462"/>
      <c r="GUX758" s="462"/>
      <c r="GUY758" s="462"/>
      <c r="GUZ758" s="462"/>
      <c r="GVA758" s="462"/>
      <c r="GVB758" s="462"/>
      <c r="GVC758" s="462"/>
      <c r="GVD758" s="462"/>
      <c r="GVE758" s="462"/>
      <c r="GVF758" s="462"/>
      <c r="GVG758" s="462"/>
      <c r="GVH758" s="462"/>
      <c r="GVI758" s="462"/>
      <c r="GVJ758" s="462"/>
      <c r="GVK758" s="462"/>
      <c r="GVL758" s="462"/>
      <c r="GVM758" s="462"/>
      <c r="GVN758" s="462"/>
      <c r="GVO758" s="462"/>
      <c r="GVP758" s="462"/>
      <c r="GVQ758" s="462"/>
      <c r="GVR758" s="462"/>
      <c r="GVS758" s="462"/>
      <c r="GVT758" s="462"/>
      <c r="GVU758" s="462"/>
      <c r="GVV758" s="462"/>
      <c r="GVW758" s="462"/>
      <c r="GVX758" s="462"/>
      <c r="GVY758" s="462"/>
      <c r="GVZ758" s="462"/>
      <c r="GWA758" s="462"/>
      <c r="GWB758" s="462"/>
      <c r="GWC758" s="462"/>
      <c r="GWD758" s="462"/>
      <c r="GWE758" s="462"/>
      <c r="GWF758" s="462"/>
      <c r="GWG758" s="462"/>
      <c r="GWH758" s="462"/>
      <c r="GWI758" s="462"/>
      <c r="GWJ758" s="462"/>
      <c r="GWK758" s="462"/>
      <c r="GWL758" s="462"/>
      <c r="GWM758" s="462"/>
      <c r="GWN758" s="462"/>
      <c r="GWO758" s="462"/>
      <c r="GWP758" s="462"/>
      <c r="GWQ758" s="462"/>
      <c r="GWR758" s="462"/>
      <c r="GWS758" s="462"/>
      <c r="GWT758" s="462"/>
      <c r="GWU758" s="462"/>
      <c r="GWV758" s="462"/>
      <c r="GWW758" s="462"/>
      <c r="GWX758" s="462"/>
      <c r="GWY758" s="462"/>
      <c r="GWZ758" s="462"/>
      <c r="GXA758" s="462"/>
      <c r="GXB758" s="462"/>
      <c r="GXC758" s="462"/>
      <c r="GXD758" s="462"/>
      <c r="GXE758" s="462"/>
      <c r="GXF758" s="462"/>
      <c r="GXG758" s="462"/>
      <c r="GXH758" s="462"/>
      <c r="GXI758" s="462"/>
      <c r="GXJ758" s="462"/>
      <c r="GXK758" s="462"/>
      <c r="GXL758" s="462"/>
      <c r="GXM758" s="462"/>
      <c r="GXN758" s="462"/>
      <c r="GXO758" s="462"/>
      <c r="GXP758" s="462"/>
      <c r="GXQ758" s="462"/>
      <c r="GXR758" s="462"/>
      <c r="GXS758" s="462"/>
      <c r="GXT758" s="462"/>
      <c r="GXU758" s="462"/>
      <c r="GXV758" s="462"/>
      <c r="GXW758" s="462"/>
      <c r="GXX758" s="462"/>
      <c r="GXY758" s="462"/>
      <c r="GXZ758" s="462"/>
      <c r="GYA758" s="462"/>
      <c r="GYB758" s="462"/>
      <c r="GYC758" s="462"/>
      <c r="GYD758" s="462"/>
      <c r="GYE758" s="462"/>
      <c r="GYF758" s="462"/>
      <c r="GYG758" s="462"/>
      <c r="GYH758" s="462"/>
      <c r="GYI758" s="462"/>
      <c r="GYJ758" s="462"/>
      <c r="GYK758" s="462"/>
      <c r="GYL758" s="462"/>
      <c r="GYM758" s="462"/>
      <c r="GYN758" s="462"/>
      <c r="GYO758" s="462"/>
      <c r="GYP758" s="462"/>
      <c r="GYQ758" s="462"/>
      <c r="GYR758" s="462"/>
      <c r="GYS758" s="462"/>
      <c r="GYT758" s="462"/>
      <c r="GYU758" s="462"/>
      <c r="GYV758" s="462"/>
      <c r="GYW758" s="462"/>
      <c r="GYX758" s="462"/>
      <c r="GYY758" s="462"/>
      <c r="GYZ758" s="462"/>
      <c r="GZA758" s="462"/>
      <c r="GZB758" s="462"/>
      <c r="GZC758" s="462"/>
      <c r="GZD758" s="462"/>
      <c r="GZE758" s="462"/>
      <c r="GZF758" s="462"/>
      <c r="GZG758" s="462"/>
      <c r="GZH758" s="462"/>
      <c r="GZI758" s="462"/>
      <c r="GZJ758" s="462"/>
      <c r="GZK758" s="462"/>
      <c r="GZL758" s="462"/>
      <c r="GZM758" s="462"/>
      <c r="GZN758" s="462"/>
      <c r="GZO758" s="462"/>
      <c r="GZP758" s="462"/>
      <c r="GZQ758" s="462"/>
      <c r="GZR758" s="462"/>
      <c r="GZS758" s="462"/>
      <c r="GZT758" s="462"/>
      <c r="GZU758" s="462"/>
      <c r="GZV758" s="462"/>
      <c r="GZW758" s="462"/>
      <c r="GZX758" s="462"/>
      <c r="GZY758" s="462"/>
      <c r="GZZ758" s="462"/>
      <c r="HAA758" s="462"/>
      <c r="HAB758" s="462"/>
      <c r="HAC758" s="462"/>
      <c r="HAD758" s="462"/>
      <c r="HAE758" s="462"/>
      <c r="HAF758" s="462"/>
      <c r="HAG758" s="462"/>
      <c r="HAH758" s="462"/>
      <c r="HAI758" s="462"/>
      <c r="HAJ758" s="462"/>
      <c r="HAK758" s="462"/>
      <c r="HAL758" s="462"/>
      <c r="HAM758" s="462"/>
      <c r="HAN758" s="462"/>
      <c r="HAO758" s="462"/>
      <c r="HAP758" s="462"/>
      <c r="HAQ758" s="462"/>
      <c r="HAR758" s="462"/>
      <c r="HAS758" s="462"/>
      <c r="HAT758" s="462"/>
      <c r="HAU758" s="462"/>
      <c r="HAV758" s="462"/>
      <c r="HAW758" s="462"/>
      <c r="HAX758" s="462"/>
      <c r="HAY758" s="462"/>
      <c r="HAZ758" s="462"/>
      <c r="HBA758" s="462"/>
      <c r="HBB758" s="462"/>
      <c r="HBC758" s="462"/>
      <c r="HBD758" s="462"/>
      <c r="HBE758" s="462"/>
      <c r="HBF758" s="462"/>
      <c r="HBG758" s="462"/>
      <c r="HBH758" s="462"/>
      <c r="HBI758" s="462"/>
      <c r="HBJ758" s="462"/>
      <c r="HBK758" s="462"/>
      <c r="HBL758" s="462"/>
      <c r="HBM758" s="462"/>
      <c r="HBN758" s="462"/>
      <c r="HBO758" s="462"/>
      <c r="HBP758" s="462"/>
      <c r="HBQ758" s="462"/>
      <c r="HBR758" s="462"/>
      <c r="HBS758" s="462"/>
      <c r="HBT758" s="462"/>
      <c r="HBU758" s="462"/>
      <c r="HBV758" s="462"/>
      <c r="HBW758" s="462"/>
      <c r="HBX758" s="462"/>
      <c r="HBY758" s="462"/>
      <c r="HBZ758" s="462"/>
      <c r="HCA758" s="462"/>
      <c r="HCB758" s="462"/>
      <c r="HCC758" s="462"/>
      <c r="HCD758" s="462"/>
      <c r="HCE758" s="462"/>
      <c r="HCF758" s="462"/>
      <c r="HCG758" s="462"/>
      <c r="HCH758" s="462"/>
      <c r="HCI758" s="462"/>
      <c r="HCJ758" s="462"/>
      <c r="HCK758" s="462"/>
      <c r="HCL758" s="462"/>
      <c r="HCM758" s="462"/>
      <c r="HCN758" s="462"/>
      <c r="HCO758" s="462"/>
      <c r="HCP758" s="462"/>
      <c r="HCQ758" s="462"/>
      <c r="HCR758" s="462"/>
      <c r="HCS758" s="462"/>
      <c r="HCT758" s="462"/>
      <c r="HCU758" s="462"/>
      <c r="HCV758" s="462"/>
      <c r="HCW758" s="462"/>
      <c r="HCX758" s="462"/>
      <c r="HCY758" s="462"/>
      <c r="HCZ758" s="462"/>
      <c r="HDA758" s="462"/>
      <c r="HDB758" s="462"/>
      <c r="HDC758" s="462"/>
      <c r="HDD758" s="462"/>
      <c r="HDE758" s="462"/>
      <c r="HDF758" s="462"/>
      <c r="HDG758" s="462"/>
      <c r="HDH758" s="462"/>
      <c r="HDI758" s="462"/>
      <c r="HDJ758" s="462"/>
      <c r="HDK758" s="462"/>
      <c r="HDL758" s="462"/>
      <c r="HDM758" s="462"/>
      <c r="HDN758" s="462"/>
      <c r="HDO758" s="462"/>
      <c r="HDP758" s="462"/>
      <c r="HDQ758" s="462"/>
      <c r="HDR758" s="462"/>
      <c r="HDS758" s="462"/>
      <c r="HDT758" s="462"/>
      <c r="HDU758" s="462"/>
      <c r="HDV758" s="462"/>
      <c r="HDW758" s="462"/>
      <c r="HDX758" s="462"/>
      <c r="HDY758" s="462"/>
      <c r="HDZ758" s="462"/>
      <c r="HEA758" s="462"/>
      <c r="HEB758" s="462"/>
      <c r="HEC758" s="462"/>
      <c r="HED758" s="462"/>
      <c r="HEE758" s="462"/>
      <c r="HEF758" s="462"/>
      <c r="HEG758" s="462"/>
      <c r="HEH758" s="462"/>
      <c r="HEI758" s="462"/>
      <c r="HEJ758" s="462"/>
      <c r="HEK758" s="462"/>
      <c r="HEL758" s="462"/>
      <c r="HEM758" s="462"/>
      <c r="HEN758" s="462"/>
      <c r="HEO758" s="462"/>
      <c r="HEP758" s="462"/>
      <c r="HEQ758" s="462"/>
      <c r="HER758" s="462"/>
      <c r="HES758" s="462"/>
      <c r="HET758" s="462"/>
      <c r="HEU758" s="462"/>
      <c r="HEV758" s="462"/>
      <c r="HEW758" s="462"/>
      <c r="HEX758" s="462"/>
      <c r="HEY758" s="462"/>
      <c r="HEZ758" s="462"/>
      <c r="HFA758" s="462"/>
      <c r="HFB758" s="462"/>
      <c r="HFC758" s="462"/>
      <c r="HFD758" s="462"/>
      <c r="HFE758" s="462"/>
      <c r="HFF758" s="462"/>
      <c r="HFG758" s="462"/>
      <c r="HFH758" s="462"/>
      <c r="HFI758" s="462"/>
      <c r="HFJ758" s="462"/>
      <c r="HFK758" s="462"/>
      <c r="HFL758" s="462"/>
      <c r="HFM758" s="462"/>
      <c r="HFN758" s="462"/>
      <c r="HFO758" s="462"/>
      <c r="HFP758" s="462"/>
      <c r="HFQ758" s="462"/>
      <c r="HFR758" s="462"/>
      <c r="HFS758" s="462"/>
      <c r="HFT758" s="462"/>
      <c r="HFU758" s="462"/>
      <c r="HFV758" s="462"/>
      <c r="HFW758" s="462"/>
      <c r="HFX758" s="462"/>
      <c r="HFY758" s="462"/>
      <c r="HFZ758" s="462"/>
      <c r="HGA758" s="462"/>
      <c r="HGB758" s="462"/>
      <c r="HGC758" s="462"/>
      <c r="HGD758" s="462"/>
      <c r="HGE758" s="462"/>
      <c r="HGF758" s="462"/>
      <c r="HGG758" s="462"/>
      <c r="HGH758" s="462"/>
      <c r="HGI758" s="462"/>
      <c r="HGJ758" s="462"/>
      <c r="HGK758" s="462"/>
      <c r="HGL758" s="462"/>
      <c r="HGM758" s="462"/>
      <c r="HGN758" s="462"/>
      <c r="HGO758" s="462"/>
      <c r="HGP758" s="462"/>
      <c r="HGQ758" s="462"/>
      <c r="HGR758" s="462"/>
      <c r="HGS758" s="462"/>
      <c r="HGT758" s="462"/>
      <c r="HGU758" s="462"/>
      <c r="HGV758" s="462"/>
      <c r="HGW758" s="462"/>
      <c r="HGX758" s="462"/>
      <c r="HGY758" s="462"/>
      <c r="HGZ758" s="462"/>
      <c r="HHA758" s="462"/>
      <c r="HHB758" s="462"/>
      <c r="HHC758" s="462"/>
      <c r="HHD758" s="462"/>
      <c r="HHE758" s="462"/>
      <c r="HHF758" s="462"/>
      <c r="HHG758" s="462"/>
      <c r="HHH758" s="462"/>
      <c r="HHI758" s="462"/>
      <c r="HHJ758" s="462"/>
      <c r="HHK758" s="462"/>
      <c r="HHL758" s="462"/>
      <c r="HHM758" s="462"/>
      <c r="HHN758" s="462"/>
      <c r="HHO758" s="462"/>
      <c r="HHP758" s="462"/>
      <c r="HHQ758" s="462"/>
      <c r="HHR758" s="462"/>
      <c r="HHS758" s="462"/>
      <c r="HHT758" s="462"/>
      <c r="HHU758" s="462"/>
      <c r="HHV758" s="462"/>
      <c r="HHW758" s="462"/>
      <c r="HHX758" s="462"/>
      <c r="HHY758" s="462"/>
      <c r="HHZ758" s="462"/>
      <c r="HIA758" s="462"/>
      <c r="HIB758" s="462"/>
      <c r="HIC758" s="462"/>
      <c r="HID758" s="462"/>
      <c r="HIE758" s="462"/>
      <c r="HIF758" s="462"/>
      <c r="HIG758" s="462"/>
      <c r="HIH758" s="462"/>
      <c r="HII758" s="462"/>
      <c r="HIJ758" s="462"/>
      <c r="HIK758" s="462"/>
      <c r="HIL758" s="462"/>
      <c r="HIM758" s="462"/>
      <c r="HIN758" s="462"/>
      <c r="HIO758" s="462"/>
      <c r="HIP758" s="462"/>
      <c r="HIQ758" s="462"/>
      <c r="HIR758" s="462"/>
      <c r="HIS758" s="462"/>
      <c r="HIT758" s="462"/>
      <c r="HIU758" s="462"/>
      <c r="HIV758" s="462"/>
      <c r="HIW758" s="462"/>
      <c r="HIX758" s="462"/>
      <c r="HIY758" s="462"/>
      <c r="HIZ758" s="462"/>
      <c r="HJA758" s="462"/>
      <c r="HJB758" s="462"/>
      <c r="HJC758" s="462"/>
      <c r="HJD758" s="462"/>
      <c r="HJE758" s="462"/>
      <c r="HJF758" s="462"/>
      <c r="HJG758" s="462"/>
      <c r="HJH758" s="462"/>
      <c r="HJI758" s="462"/>
      <c r="HJJ758" s="462"/>
      <c r="HJK758" s="462"/>
      <c r="HJL758" s="462"/>
      <c r="HJM758" s="462"/>
      <c r="HJN758" s="462"/>
      <c r="HJO758" s="462"/>
      <c r="HJP758" s="462"/>
      <c r="HJQ758" s="462"/>
      <c r="HJR758" s="462"/>
      <c r="HJS758" s="462"/>
      <c r="HJT758" s="462"/>
      <c r="HJU758" s="462"/>
      <c r="HJV758" s="462"/>
      <c r="HJW758" s="462"/>
      <c r="HJX758" s="462"/>
      <c r="HJY758" s="462"/>
      <c r="HJZ758" s="462"/>
      <c r="HKA758" s="462"/>
      <c r="HKB758" s="462"/>
      <c r="HKC758" s="462"/>
      <c r="HKD758" s="462"/>
      <c r="HKE758" s="462"/>
      <c r="HKF758" s="462"/>
      <c r="HKG758" s="462"/>
      <c r="HKH758" s="462"/>
      <c r="HKI758" s="462"/>
      <c r="HKJ758" s="462"/>
      <c r="HKK758" s="462"/>
      <c r="HKL758" s="462"/>
      <c r="HKM758" s="462"/>
      <c r="HKN758" s="462"/>
      <c r="HKO758" s="462"/>
      <c r="HKP758" s="462"/>
      <c r="HKQ758" s="462"/>
      <c r="HKR758" s="462"/>
      <c r="HKS758" s="462"/>
      <c r="HKT758" s="462"/>
      <c r="HKU758" s="462"/>
      <c r="HKV758" s="462"/>
      <c r="HKW758" s="462"/>
      <c r="HKX758" s="462"/>
      <c r="HKY758" s="462"/>
      <c r="HKZ758" s="462"/>
      <c r="HLA758" s="462"/>
      <c r="HLB758" s="462"/>
      <c r="HLC758" s="462"/>
      <c r="HLD758" s="462"/>
      <c r="HLE758" s="462"/>
      <c r="HLF758" s="462"/>
      <c r="HLG758" s="462"/>
      <c r="HLH758" s="462"/>
      <c r="HLI758" s="462"/>
      <c r="HLJ758" s="462"/>
      <c r="HLK758" s="462"/>
      <c r="HLL758" s="462"/>
      <c r="HLM758" s="462"/>
      <c r="HLN758" s="462"/>
      <c r="HLO758" s="462"/>
      <c r="HLP758" s="462"/>
      <c r="HLQ758" s="462"/>
      <c r="HLR758" s="462"/>
      <c r="HLS758" s="462"/>
      <c r="HLT758" s="462"/>
      <c r="HLU758" s="462"/>
      <c r="HLV758" s="462"/>
      <c r="HLW758" s="462"/>
      <c r="HLX758" s="462"/>
      <c r="HLY758" s="462"/>
      <c r="HLZ758" s="462"/>
      <c r="HMA758" s="462"/>
      <c r="HMB758" s="462"/>
      <c r="HMC758" s="462"/>
      <c r="HMD758" s="462"/>
      <c r="HME758" s="462"/>
      <c r="HMF758" s="462"/>
      <c r="HMG758" s="462"/>
      <c r="HMH758" s="462"/>
      <c r="HMI758" s="462"/>
      <c r="HMJ758" s="462"/>
      <c r="HMK758" s="462"/>
      <c r="HML758" s="462"/>
      <c r="HMM758" s="462"/>
      <c r="HMN758" s="462"/>
      <c r="HMO758" s="462"/>
      <c r="HMP758" s="462"/>
      <c r="HMQ758" s="462"/>
      <c r="HMR758" s="462"/>
      <c r="HMS758" s="462"/>
      <c r="HMT758" s="462"/>
      <c r="HMU758" s="462"/>
      <c r="HMV758" s="462"/>
      <c r="HMW758" s="462"/>
      <c r="HMX758" s="462"/>
      <c r="HMY758" s="462"/>
      <c r="HMZ758" s="462"/>
      <c r="HNA758" s="462"/>
      <c r="HNB758" s="462"/>
      <c r="HNC758" s="462"/>
      <c r="HND758" s="462"/>
      <c r="HNE758" s="462"/>
      <c r="HNF758" s="462"/>
      <c r="HNG758" s="462"/>
      <c r="HNH758" s="462"/>
      <c r="HNI758" s="462"/>
      <c r="HNJ758" s="462"/>
      <c r="HNK758" s="462"/>
      <c r="HNL758" s="462"/>
      <c r="HNM758" s="462"/>
      <c r="HNN758" s="462"/>
      <c r="HNO758" s="462"/>
      <c r="HNP758" s="462"/>
      <c r="HNQ758" s="462"/>
      <c r="HNR758" s="462"/>
      <c r="HNS758" s="462"/>
      <c r="HNT758" s="462"/>
      <c r="HNU758" s="462"/>
      <c r="HNV758" s="462"/>
      <c r="HNW758" s="462"/>
      <c r="HNX758" s="462"/>
      <c r="HNY758" s="462"/>
      <c r="HNZ758" s="462"/>
      <c r="HOA758" s="462"/>
      <c r="HOB758" s="462"/>
      <c r="HOC758" s="462"/>
      <c r="HOD758" s="462"/>
      <c r="HOE758" s="462"/>
      <c r="HOF758" s="462"/>
      <c r="HOG758" s="462"/>
      <c r="HOH758" s="462"/>
      <c r="HOI758" s="462"/>
      <c r="HOJ758" s="462"/>
      <c r="HOK758" s="462"/>
      <c r="HOL758" s="462"/>
      <c r="HOM758" s="462"/>
      <c r="HON758" s="462"/>
      <c r="HOO758" s="462"/>
      <c r="HOP758" s="462"/>
      <c r="HOQ758" s="462"/>
      <c r="HOR758" s="462"/>
      <c r="HOS758" s="462"/>
      <c r="HOT758" s="462"/>
      <c r="HOU758" s="462"/>
      <c r="HOV758" s="462"/>
      <c r="HOW758" s="462"/>
      <c r="HOX758" s="462"/>
      <c r="HOY758" s="462"/>
      <c r="HOZ758" s="462"/>
      <c r="HPA758" s="462"/>
      <c r="HPB758" s="462"/>
      <c r="HPC758" s="462"/>
      <c r="HPD758" s="462"/>
      <c r="HPE758" s="462"/>
      <c r="HPF758" s="462"/>
      <c r="HPG758" s="462"/>
      <c r="HPH758" s="462"/>
      <c r="HPI758" s="462"/>
      <c r="HPJ758" s="462"/>
      <c r="HPK758" s="462"/>
      <c r="HPL758" s="462"/>
      <c r="HPM758" s="462"/>
      <c r="HPN758" s="462"/>
      <c r="HPO758" s="462"/>
      <c r="HPP758" s="462"/>
      <c r="HPQ758" s="462"/>
      <c r="HPR758" s="462"/>
      <c r="HPS758" s="462"/>
      <c r="HPT758" s="462"/>
      <c r="HPU758" s="462"/>
      <c r="HPV758" s="462"/>
      <c r="HPW758" s="462"/>
      <c r="HPX758" s="462"/>
      <c r="HPY758" s="462"/>
      <c r="HPZ758" s="462"/>
      <c r="HQA758" s="462"/>
      <c r="HQB758" s="462"/>
      <c r="HQC758" s="462"/>
      <c r="HQD758" s="462"/>
      <c r="HQE758" s="462"/>
      <c r="HQF758" s="462"/>
      <c r="HQG758" s="462"/>
      <c r="HQH758" s="462"/>
      <c r="HQI758" s="462"/>
      <c r="HQJ758" s="462"/>
      <c r="HQK758" s="462"/>
      <c r="HQL758" s="462"/>
      <c r="HQM758" s="462"/>
      <c r="HQN758" s="462"/>
      <c r="HQO758" s="462"/>
      <c r="HQP758" s="462"/>
      <c r="HQQ758" s="462"/>
      <c r="HQR758" s="462"/>
      <c r="HQS758" s="462"/>
      <c r="HQT758" s="462"/>
      <c r="HQU758" s="462"/>
      <c r="HQV758" s="462"/>
      <c r="HQW758" s="462"/>
      <c r="HQX758" s="462"/>
      <c r="HQY758" s="462"/>
      <c r="HQZ758" s="462"/>
      <c r="HRA758" s="462"/>
      <c r="HRB758" s="462"/>
      <c r="HRC758" s="462"/>
      <c r="HRD758" s="462"/>
      <c r="HRE758" s="462"/>
      <c r="HRF758" s="462"/>
      <c r="HRG758" s="462"/>
      <c r="HRH758" s="462"/>
      <c r="HRI758" s="462"/>
      <c r="HRJ758" s="462"/>
      <c r="HRK758" s="462"/>
      <c r="HRL758" s="462"/>
      <c r="HRM758" s="462"/>
      <c r="HRN758" s="462"/>
      <c r="HRO758" s="462"/>
      <c r="HRP758" s="462"/>
      <c r="HRQ758" s="462"/>
      <c r="HRR758" s="462"/>
      <c r="HRS758" s="462"/>
      <c r="HRT758" s="462"/>
      <c r="HRU758" s="462"/>
      <c r="HRV758" s="462"/>
      <c r="HRW758" s="462"/>
      <c r="HRX758" s="462"/>
      <c r="HRY758" s="462"/>
      <c r="HRZ758" s="462"/>
      <c r="HSA758" s="462"/>
      <c r="HSB758" s="462"/>
      <c r="HSC758" s="462"/>
      <c r="HSD758" s="462"/>
      <c r="HSE758" s="462"/>
      <c r="HSF758" s="462"/>
      <c r="HSG758" s="462"/>
      <c r="HSH758" s="462"/>
      <c r="HSI758" s="462"/>
      <c r="HSJ758" s="462"/>
      <c r="HSK758" s="462"/>
      <c r="HSL758" s="462"/>
      <c r="HSM758" s="462"/>
      <c r="HSN758" s="462"/>
      <c r="HSO758" s="462"/>
      <c r="HSP758" s="462"/>
      <c r="HSQ758" s="462"/>
      <c r="HSR758" s="462"/>
      <c r="HSS758" s="462"/>
      <c r="HST758" s="462"/>
      <c r="HSU758" s="462"/>
      <c r="HSV758" s="462"/>
      <c r="HSW758" s="462"/>
      <c r="HSX758" s="462"/>
      <c r="HSY758" s="462"/>
      <c r="HSZ758" s="462"/>
      <c r="HTA758" s="462"/>
      <c r="HTB758" s="462"/>
      <c r="HTC758" s="462"/>
      <c r="HTD758" s="462"/>
      <c r="HTE758" s="462"/>
      <c r="HTF758" s="462"/>
      <c r="HTG758" s="462"/>
      <c r="HTH758" s="462"/>
      <c r="HTI758" s="462"/>
      <c r="HTJ758" s="462"/>
      <c r="HTK758" s="462"/>
      <c r="HTL758" s="462"/>
      <c r="HTM758" s="462"/>
      <c r="HTN758" s="462"/>
      <c r="HTO758" s="462"/>
      <c r="HTP758" s="462"/>
      <c r="HTQ758" s="462"/>
      <c r="HTR758" s="462"/>
      <c r="HTS758" s="462"/>
      <c r="HTT758" s="462"/>
      <c r="HTU758" s="462"/>
      <c r="HTV758" s="462"/>
      <c r="HTW758" s="462"/>
      <c r="HTX758" s="462"/>
      <c r="HTY758" s="462"/>
      <c r="HTZ758" s="462"/>
      <c r="HUA758" s="462"/>
      <c r="HUB758" s="462"/>
      <c r="HUC758" s="462"/>
      <c r="HUD758" s="462"/>
      <c r="HUE758" s="462"/>
      <c r="HUF758" s="462"/>
      <c r="HUG758" s="462"/>
      <c r="HUH758" s="462"/>
      <c r="HUI758" s="462"/>
      <c r="HUJ758" s="462"/>
      <c r="HUK758" s="462"/>
      <c r="HUL758" s="462"/>
      <c r="HUM758" s="462"/>
      <c r="HUN758" s="462"/>
      <c r="HUO758" s="462"/>
      <c r="HUP758" s="462"/>
      <c r="HUQ758" s="462"/>
      <c r="HUR758" s="462"/>
      <c r="HUS758" s="462"/>
      <c r="HUT758" s="462"/>
      <c r="HUU758" s="462"/>
      <c r="HUV758" s="462"/>
      <c r="HUW758" s="462"/>
      <c r="HUX758" s="462"/>
      <c r="HUY758" s="462"/>
      <c r="HUZ758" s="462"/>
      <c r="HVA758" s="462"/>
      <c r="HVB758" s="462"/>
      <c r="HVC758" s="462"/>
      <c r="HVD758" s="462"/>
      <c r="HVE758" s="462"/>
      <c r="HVF758" s="462"/>
      <c r="HVG758" s="462"/>
      <c r="HVH758" s="462"/>
      <c r="HVI758" s="462"/>
      <c r="HVJ758" s="462"/>
      <c r="HVK758" s="462"/>
      <c r="HVL758" s="462"/>
      <c r="HVM758" s="462"/>
      <c r="HVN758" s="462"/>
      <c r="HVO758" s="462"/>
      <c r="HVP758" s="462"/>
      <c r="HVQ758" s="462"/>
      <c r="HVR758" s="462"/>
      <c r="HVS758" s="462"/>
      <c r="HVT758" s="462"/>
      <c r="HVU758" s="462"/>
      <c r="HVV758" s="462"/>
      <c r="HVW758" s="462"/>
      <c r="HVX758" s="462"/>
      <c r="HVY758" s="462"/>
      <c r="HVZ758" s="462"/>
      <c r="HWA758" s="462"/>
      <c r="HWB758" s="462"/>
      <c r="HWC758" s="462"/>
      <c r="HWD758" s="462"/>
      <c r="HWE758" s="462"/>
      <c r="HWF758" s="462"/>
      <c r="HWG758" s="462"/>
      <c r="HWH758" s="462"/>
      <c r="HWI758" s="462"/>
      <c r="HWJ758" s="462"/>
      <c r="HWK758" s="462"/>
      <c r="HWL758" s="462"/>
      <c r="HWM758" s="462"/>
      <c r="HWN758" s="462"/>
      <c r="HWO758" s="462"/>
      <c r="HWP758" s="462"/>
      <c r="HWQ758" s="462"/>
      <c r="HWR758" s="462"/>
      <c r="HWS758" s="462"/>
      <c r="HWT758" s="462"/>
      <c r="HWU758" s="462"/>
      <c r="HWV758" s="462"/>
      <c r="HWW758" s="462"/>
      <c r="HWX758" s="462"/>
      <c r="HWY758" s="462"/>
      <c r="HWZ758" s="462"/>
      <c r="HXA758" s="462"/>
      <c r="HXB758" s="462"/>
      <c r="HXC758" s="462"/>
      <c r="HXD758" s="462"/>
      <c r="HXE758" s="462"/>
      <c r="HXF758" s="462"/>
      <c r="HXG758" s="462"/>
      <c r="HXH758" s="462"/>
      <c r="HXI758" s="462"/>
      <c r="HXJ758" s="462"/>
      <c r="HXK758" s="462"/>
      <c r="HXL758" s="462"/>
      <c r="HXM758" s="462"/>
      <c r="HXN758" s="462"/>
      <c r="HXO758" s="462"/>
      <c r="HXP758" s="462"/>
      <c r="HXQ758" s="462"/>
      <c r="HXR758" s="462"/>
      <c r="HXS758" s="462"/>
      <c r="HXT758" s="462"/>
      <c r="HXU758" s="462"/>
      <c r="HXV758" s="462"/>
      <c r="HXW758" s="462"/>
      <c r="HXX758" s="462"/>
      <c r="HXY758" s="462"/>
      <c r="HXZ758" s="462"/>
      <c r="HYA758" s="462"/>
      <c r="HYB758" s="462"/>
      <c r="HYC758" s="462"/>
      <c r="HYD758" s="462"/>
      <c r="HYE758" s="462"/>
      <c r="HYF758" s="462"/>
      <c r="HYG758" s="462"/>
      <c r="HYH758" s="462"/>
      <c r="HYI758" s="462"/>
      <c r="HYJ758" s="462"/>
      <c r="HYK758" s="462"/>
      <c r="HYL758" s="462"/>
      <c r="HYM758" s="462"/>
      <c r="HYN758" s="462"/>
      <c r="HYO758" s="462"/>
      <c r="HYP758" s="462"/>
      <c r="HYQ758" s="462"/>
      <c r="HYR758" s="462"/>
      <c r="HYS758" s="462"/>
      <c r="HYT758" s="462"/>
      <c r="HYU758" s="462"/>
      <c r="HYV758" s="462"/>
      <c r="HYW758" s="462"/>
      <c r="HYX758" s="462"/>
      <c r="HYY758" s="462"/>
      <c r="HYZ758" s="462"/>
      <c r="HZA758" s="462"/>
      <c r="HZB758" s="462"/>
      <c r="HZC758" s="462"/>
      <c r="HZD758" s="462"/>
      <c r="HZE758" s="462"/>
      <c r="HZF758" s="462"/>
      <c r="HZG758" s="462"/>
      <c r="HZH758" s="462"/>
      <c r="HZI758" s="462"/>
      <c r="HZJ758" s="462"/>
      <c r="HZK758" s="462"/>
      <c r="HZL758" s="462"/>
      <c r="HZM758" s="462"/>
      <c r="HZN758" s="462"/>
      <c r="HZO758" s="462"/>
      <c r="HZP758" s="462"/>
      <c r="HZQ758" s="462"/>
      <c r="HZR758" s="462"/>
      <c r="HZS758" s="462"/>
      <c r="HZT758" s="462"/>
      <c r="HZU758" s="462"/>
      <c r="HZV758" s="462"/>
      <c r="HZW758" s="462"/>
      <c r="HZX758" s="462"/>
      <c r="HZY758" s="462"/>
      <c r="HZZ758" s="462"/>
      <c r="IAA758" s="462"/>
      <c r="IAB758" s="462"/>
      <c r="IAC758" s="462"/>
      <c r="IAD758" s="462"/>
      <c r="IAE758" s="462"/>
      <c r="IAF758" s="462"/>
      <c r="IAG758" s="462"/>
      <c r="IAH758" s="462"/>
      <c r="IAI758" s="462"/>
      <c r="IAJ758" s="462"/>
      <c r="IAK758" s="462"/>
      <c r="IAL758" s="462"/>
      <c r="IAM758" s="462"/>
      <c r="IAN758" s="462"/>
      <c r="IAO758" s="462"/>
      <c r="IAP758" s="462"/>
      <c r="IAQ758" s="462"/>
      <c r="IAR758" s="462"/>
      <c r="IAS758" s="462"/>
      <c r="IAT758" s="462"/>
      <c r="IAU758" s="462"/>
      <c r="IAV758" s="462"/>
      <c r="IAW758" s="462"/>
      <c r="IAX758" s="462"/>
      <c r="IAY758" s="462"/>
      <c r="IAZ758" s="462"/>
      <c r="IBA758" s="462"/>
      <c r="IBB758" s="462"/>
      <c r="IBC758" s="462"/>
      <c r="IBD758" s="462"/>
      <c r="IBE758" s="462"/>
      <c r="IBF758" s="462"/>
      <c r="IBG758" s="462"/>
      <c r="IBH758" s="462"/>
      <c r="IBI758" s="462"/>
      <c r="IBJ758" s="462"/>
      <c r="IBK758" s="462"/>
      <c r="IBL758" s="462"/>
      <c r="IBM758" s="462"/>
      <c r="IBN758" s="462"/>
      <c r="IBO758" s="462"/>
      <c r="IBP758" s="462"/>
      <c r="IBQ758" s="462"/>
      <c r="IBR758" s="462"/>
      <c r="IBS758" s="462"/>
      <c r="IBT758" s="462"/>
      <c r="IBU758" s="462"/>
      <c r="IBV758" s="462"/>
      <c r="IBW758" s="462"/>
      <c r="IBX758" s="462"/>
      <c r="IBY758" s="462"/>
      <c r="IBZ758" s="462"/>
      <c r="ICA758" s="462"/>
      <c r="ICB758" s="462"/>
      <c r="ICC758" s="462"/>
      <c r="ICD758" s="462"/>
      <c r="ICE758" s="462"/>
      <c r="ICF758" s="462"/>
      <c r="ICG758" s="462"/>
      <c r="ICH758" s="462"/>
      <c r="ICI758" s="462"/>
      <c r="ICJ758" s="462"/>
      <c r="ICK758" s="462"/>
      <c r="ICL758" s="462"/>
      <c r="ICM758" s="462"/>
      <c r="ICN758" s="462"/>
      <c r="ICO758" s="462"/>
      <c r="ICP758" s="462"/>
      <c r="ICQ758" s="462"/>
      <c r="ICR758" s="462"/>
      <c r="ICS758" s="462"/>
      <c r="ICT758" s="462"/>
      <c r="ICU758" s="462"/>
      <c r="ICV758" s="462"/>
      <c r="ICW758" s="462"/>
      <c r="ICX758" s="462"/>
      <c r="ICY758" s="462"/>
      <c r="ICZ758" s="462"/>
      <c r="IDA758" s="462"/>
      <c r="IDB758" s="462"/>
      <c r="IDC758" s="462"/>
      <c r="IDD758" s="462"/>
      <c r="IDE758" s="462"/>
      <c r="IDF758" s="462"/>
      <c r="IDG758" s="462"/>
      <c r="IDH758" s="462"/>
      <c r="IDI758" s="462"/>
      <c r="IDJ758" s="462"/>
      <c r="IDK758" s="462"/>
      <c r="IDL758" s="462"/>
      <c r="IDM758" s="462"/>
      <c r="IDN758" s="462"/>
      <c r="IDO758" s="462"/>
      <c r="IDP758" s="462"/>
      <c r="IDQ758" s="462"/>
      <c r="IDR758" s="462"/>
      <c r="IDS758" s="462"/>
      <c r="IDT758" s="462"/>
      <c r="IDU758" s="462"/>
      <c r="IDV758" s="462"/>
      <c r="IDW758" s="462"/>
      <c r="IDX758" s="462"/>
      <c r="IDY758" s="462"/>
      <c r="IDZ758" s="462"/>
      <c r="IEA758" s="462"/>
      <c r="IEB758" s="462"/>
      <c r="IEC758" s="462"/>
      <c r="IED758" s="462"/>
      <c r="IEE758" s="462"/>
      <c r="IEF758" s="462"/>
      <c r="IEG758" s="462"/>
      <c r="IEH758" s="462"/>
      <c r="IEI758" s="462"/>
      <c r="IEJ758" s="462"/>
      <c r="IEK758" s="462"/>
      <c r="IEL758" s="462"/>
      <c r="IEM758" s="462"/>
      <c r="IEN758" s="462"/>
      <c r="IEO758" s="462"/>
      <c r="IEP758" s="462"/>
      <c r="IEQ758" s="462"/>
      <c r="IER758" s="462"/>
      <c r="IES758" s="462"/>
      <c r="IET758" s="462"/>
      <c r="IEU758" s="462"/>
      <c r="IEV758" s="462"/>
      <c r="IEW758" s="462"/>
      <c r="IEX758" s="462"/>
      <c r="IEY758" s="462"/>
      <c r="IEZ758" s="462"/>
      <c r="IFA758" s="462"/>
      <c r="IFB758" s="462"/>
      <c r="IFC758" s="462"/>
      <c r="IFD758" s="462"/>
      <c r="IFE758" s="462"/>
      <c r="IFF758" s="462"/>
      <c r="IFG758" s="462"/>
      <c r="IFH758" s="462"/>
      <c r="IFI758" s="462"/>
      <c r="IFJ758" s="462"/>
      <c r="IFK758" s="462"/>
      <c r="IFL758" s="462"/>
      <c r="IFM758" s="462"/>
      <c r="IFN758" s="462"/>
      <c r="IFO758" s="462"/>
      <c r="IFP758" s="462"/>
      <c r="IFQ758" s="462"/>
      <c r="IFR758" s="462"/>
      <c r="IFS758" s="462"/>
      <c r="IFT758" s="462"/>
      <c r="IFU758" s="462"/>
      <c r="IFV758" s="462"/>
      <c r="IFW758" s="462"/>
      <c r="IFX758" s="462"/>
      <c r="IFY758" s="462"/>
      <c r="IFZ758" s="462"/>
      <c r="IGA758" s="462"/>
      <c r="IGB758" s="462"/>
      <c r="IGC758" s="462"/>
      <c r="IGD758" s="462"/>
      <c r="IGE758" s="462"/>
      <c r="IGF758" s="462"/>
      <c r="IGG758" s="462"/>
      <c r="IGH758" s="462"/>
      <c r="IGI758" s="462"/>
      <c r="IGJ758" s="462"/>
      <c r="IGK758" s="462"/>
      <c r="IGL758" s="462"/>
      <c r="IGM758" s="462"/>
      <c r="IGN758" s="462"/>
      <c r="IGO758" s="462"/>
      <c r="IGP758" s="462"/>
      <c r="IGQ758" s="462"/>
      <c r="IGR758" s="462"/>
      <c r="IGS758" s="462"/>
      <c r="IGT758" s="462"/>
      <c r="IGU758" s="462"/>
      <c r="IGV758" s="462"/>
      <c r="IGW758" s="462"/>
      <c r="IGX758" s="462"/>
      <c r="IGY758" s="462"/>
      <c r="IGZ758" s="462"/>
      <c r="IHA758" s="462"/>
      <c r="IHB758" s="462"/>
      <c r="IHC758" s="462"/>
      <c r="IHD758" s="462"/>
      <c r="IHE758" s="462"/>
      <c r="IHF758" s="462"/>
      <c r="IHG758" s="462"/>
      <c r="IHH758" s="462"/>
      <c r="IHI758" s="462"/>
      <c r="IHJ758" s="462"/>
      <c r="IHK758" s="462"/>
      <c r="IHL758" s="462"/>
      <c r="IHM758" s="462"/>
      <c r="IHN758" s="462"/>
      <c r="IHO758" s="462"/>
      <c r="IHP758" s="462"/>
      <c r="IHQ758" s="462"/>
      <c r="IHR758" s="462"/>
      <c r="IHS758" s="462"/>
      <c r="IHT758" s="462"/>
      <c r="IHU758" s="462"/>
      <c r="IHV758" s="462"/>
      <c r="IHW758" s="462"/>
      <c r="IHX758" s="462"/>
      <c r="IHY758" s="462"/>
      <c r="IHZ758" s="462"/>
      <c r="IIA758" s="462"/>
      <c r="IIB758" s="462"/>
      <c r="IIC758" s="462"/>
      <c r="IID758" s="462"/>
      <c r="IIE758" s="462"/>
      <c r="IIF758" s="462"/>
      <c r="IIG758" s="462"/>
      <c r="IIH758" s="462"/>
      <c r="III758" s="462"/>
      <c r="IIJ758" s="462"/>
      <c r="IIK758" s="462"/>
      <c r="IIL758" s="462"/>
      <c r="IIM758" s="462"/>
      <c r="IIN758" s="462"/>
      <c r="IIO758" s="462"/>
      <c r="IIP758" s="462"/>
      <c r="IIQ758" s="462"/>
      <c r="IIR758" s="462"/>
      <c r="IIS758" s="462"/>
      <c r="IIT758" s="462"/>
      <c r="IIU758" s="462"/>
      <c r="IIV758" s="462"/>
      <c r="IIW758" s="462"/>
      <c r="IIX758" s="462"/>
      <c r="IIY758" s="462"/>
      <c r="IIZ758" s="462"/>
      <c r="IJA758" s="462"/>
      <c r="IJB758" s="462"/>
      <c r="IJC758" s="462"/>
      <c r="IJD758" s="462"/>
      <c r="IJE758" s="462"/>
      <c r="IJF758" s="462"/>
      <c r="IJG758" s="462"/>
      <c r="IJH758" s="462"/>
      <c r="IJI758" s="462"/>
      <c r="IJJ758" s="462"/>
      <c r="IJK758" s="462"/>
      <c r="IJL758" s="462"/>
      <c r="IJM758" s="462"/>
      <c r="IJN758" s="462"/>
      <c r="IJO758" s="462"/>
      <c r="IJP758" s="462"/>
      <c r="IJQ758" s="462"/>
      <c r="IJR758" s="462"/>
      <c r="IJS758" s="462"/>
      <c r="IJT758" s="462"/>
      <c r="IJU758" s="462"/>
      <c r="IJV758" s="462"/>
      <c r="IJW758" s="462"/>
      <c r="IJX758" s="462"/>
      <c r="IJY758" s="462"/>
      <c r="IJZ758" s="462"/>
      <c r="IKA758" s="462"/>
      <c r="IKB758" s="462"/>
      <c r="IKC758" s="462"/>
      <c r="IKD758" s="462"/>
      <c r="IKE758" s="462"/>
      <c r="IKF758" s="462"/>
      <c r="IKG758" s="462"/>
      <c r="IKH758" s="462"/>
      <c r="IKI758" s="462"/>
      <c r="IKJ758" s="462"/>
      <c r="IKK758" s="462"/>
      <c r="IKL758" s="462"/>
      <c r="IKM758" s="462"/>
      <c r="IKN758" s="462"/>
      <c r="IKO758" s="462"/>
      <c r="IKP758" s="462"/>
      <c r="IKQ758" s="462"/>
      <c r="IKR758" s="462"/>
      <c r="IKS758" s="462"/>
      <c r="IKT758" s="462"/>
      <c r="IKU758" s="462"/>
      <c r="IKV758" s="462"/>
      <c r="IKW758" s="462"/>
      <c r="IKX758" s="462"/>
      <c r="IKY758" s="462"/>
      <c r="IKZ758" s="462"/>
      <c r="ILA758" s="462"/>
      <c r="ILB758" s="462"/>
      <c r="ILC758" s="462"/>
      <c r="ILD758" s="462"/>
      <c r="ILE758" s="462"/>
      <c r="ILF758" s="462"/>
      <c r="ILG758" s="462"/>
      <c r="ILH758" s="462"/>
      <c r="ILI758" s="462"/>
      <c r="ILJ758" s="462"/>
      <c r="ILK758" s="462"/>
      <c r="ILL758" s="462"/>
      <c r="ILM758" s="462"/>
      <c r="ILN758" s="462"/>
      <c r="ILO758" s="462"/>
      <c r="ILP758" s="462"/>
      <c r="ILQ758" s="462"/>
      <c r="ILR758" s="462"/>
      <c r="ILS758" s="462"/>
      <c r="ILT758" s="462"/>
      <c r="ILU758" s="462"/>
      <c r="ILV758" s="462"/>
      <c r="ILW758" s="462"/>
      <c r="ILX758" s="462"/>
      <c r="ILY758" s="462"/>
      <c r="ILZ758" s="462"/>
      <c r="IMA758" s="462"/>
      <c r="IMB758" s="462"/>
      <c r="IMC758" s="462"/>
      <c r="IMD758" s="462"/>
      <c r="IME758" s="462"/>
      <c r="IMF758" s="462"/>
      <c r="IMG758" s="462"/>
      <c r="IMH758" s="462"/>
      <c r="IMI758" s="462"/>
      <c r="IMJ758" s="462"/>
      <c r="IMK758" s="462"/>
      <c r="IML758" s="462"/>
      <c r="IMM758" s="462"/>
      <c r="IMN758" s="462"/>
      <c r="IMO758" s="462"/>
      <c r="IMP758" s="462"/>
      <c r="IMQ758" s="462"/>
      <c r="IMR758" s="462"/>
      <c r="IMS758" s="462"/>
      <c r="IMT758" s="462"/>
      <c r="IMU758" s="462"/>
      <c r="IMV758" s="462"/>
      <c r="IMW758" s="462"/>
      <c r="IMX758" s="462"/>
      <c r="IMY758" s="462"/>
      <c r="IMZ758" s="462"/>
      <c r="INA758" s="462"/>
      <c r="INB758" s="462"/>
      <c r="INC758" s="462"/>
      <c r="IND758" s="462"/>
      <c r="INE758" s="462"/>
      <c r="INF758" s="462"/>
      <c r="ING758" s="462"/>
      <c r="INH758" s="462"/>
      <c r="INI758" s="462"/>
      <c r="INJ758" s="462"/>
      <c r="INK758" s="462"/>
      <c r="INL758" s="462"/>
      <c r="INM758" s="462"/>
      <c r="INN758" s="462"/>
      <c r="INO758" s="462"/>
      <c r="INP758" s="462"/>
      <c r="INQ758" s="462"/>
      <c r="INR758" s="462"/>
      <c r="INS758" s="462"/>
      <c r="INT758" s="462"/>
      <c r="INU758" s="462"/>
      <c r="INV758" s="462"/>
      <c r="INW758" s="462"/>
      <c r="INX758" s="462"/>
      <c r="INY758" s="462"/>
      <c r="INZ758" s="462"/>
      <c r="IOA758" s="462"/>
      <c r="IOB758" s="462"/>
      <c r="IOC758" s="462"/>
      <c r="IOD758" s="462"/>
      <c r="IOE758" s="462"/>
      <c r="IOF758" s="462"/>
      <c r="IOG758" s="462"/>
      <c r="IOH758" s="462"/>
      <c r="IOI758" s="462"/>
      <c r="IOJ758" s="462"/>
      <c r="IOK758" s="462"/>
      <c r="IOL758" s="462"/>
      <c r="IOM758" s="462"/>
      <c r="ION758" s="462"/>
      <c r="IOO758" s="462"/>
      <c r="IOP758" s="462"/>
      <c r="IOQ758" s="462"/>
      <c r="IOR758" s="462"/>
      <c r="IOS758" s="462"/>
      <c r="IOT758" s="462"/>
      <c r="IOU758" s="462"/>
      <c r="IOV758" s="462"/>
      <c r="IOW758" s="462"/>
      <c r="IOX758" s="462"/>
      <c r="IOY758" s="462"/>
      <c r="IOZ758" s="462"/>
      <c r="IPA758" s="462"/>
      <c r="IPB758" s="462"/>
      <c r="IPC758" s="462"/>
      <c r="IPD758" s="462"/>
      <c r="IPE758" s="462"/>
      <c r="IPF758" s="462"/>
      <c r="IPG758" s="462"/>
      <c r="IPH758" s="462"/>
      <c r="IPI758" s="462"/>
      <c r="IPJ758" s="462"/>
      <c r="IPK758" s="462"/>
      <c r="IPL758" s="462"/>
      <c r="IPM758" s="462"/>
      <c r="IPN758" s="462"/>
      <c r="IPO758" s="462"/>
      <c r="IPP758" s="462"/>
      <c r="IPQ758" s="462"/>
      <c r="IPR758" s="462"/>
      <c r="IPS758" s="462"/>
      <c r="IPT758" s="462"/>
      <c r="IPU758" s="462"/>
      <c r="IPV758" s="462"/>
      <c r="IPW758" s="462"/>
      <c r="IPX758" s="462"/>
      <c r="IPY758" s="462"/>
      <c r="IPZ758" s="462"/>
      <c r="IQA758" s="462"/>
      <c r="IQB758" s="462"/>
      <c r="IQC758" s="462"/>
      <c r="IQD758" s="462"/>
      <c r="IQE758" s="462"/>
      <c r="IQF758" s="462"/>
      <c r="IQG758" s="462"/>
      <c r="IQH758" s="462"/>
      <c r="IQI758" s="462"/>
      <c r="IQJ758" s="462"/>
      <c r="IQK758" s="462"/>
      <c r="IQL758" s="462"/>
      <c r="IQM758" s="462"/>
      <c r="IQN758" s="462"/>
      <c r="IQO758" s="462"/>
      <c r="IQP758" s="462"/>
      <c r="IQQ758" s="462"/>
      <c r="IQR758" s="462"/>
      <c r="IQS758" s="462"/>
      <c r="IQT758" s="462"/>
      <c r="IQU758" s="462"/>
      <c r="IQV758" s="462"/>
      <c r="IQW758" s="462"/>
      <c r="IQX758" s="462"/>
      <c r="IQY758" s="462"/>
      <c r="IQZ758" s="462"/>
      <c r="IRA758" s="462"/>
      <c r="IRB758" s="462"/>
      <c r="IRC758" s="462"/>
      <c r="IRD758" s="462"/>
      <c r="IRE758" s="462"/>
      <c r="IRF758" s="462"/>
      <c r="IRG758" s="462"/>
      <c r="IRH758" s="462"/>
      <c r="IRI758" s="462"/>
      <c r="IRJ758" s="462"/>
      <c r="IRK758" s="462"/>
      <c r="IRL758" s="462"/>
      <c r="IRM758" s="462"/>
      <c r="IRN758" s="462"/>
      <c r="IRO758" s="462"/>
      <c r="IRP758" s="462"/>
      <c r="IRQ758" s="462"/>
      <c r="IRR758" s="462"/>
      <c r="IRS758" s="462"/>
      <c r="IRT758" s="462"/>
      <c r="IRU758" s="462"/>
      <c r="IRV758" s="462"/>
      <c r="IRW758" s="462"/>
      <c r="IRX758" s="462"/>
      <c r="IRY758" s="462"/>
      <c r="IRZ758" s="462"/>
      <c r="ISA758" s="462"/>
      <c r="ISB758" s="462"/>
      <c r="ISC758" s="462"/>
      <c r="ISD758" s="462"/>
      <c r="ISE758" s="462"/>
      <c r="ISF758" s="462"/>
      <c r="ISG758" s="462"/>
      <c r="ISH758" s="462"/>
      <c r="ISI758" s="462"/>
      <c r="ISJ758" s="462"/>
      <c r="ISK758" s="462"/>
      <c r="ISL758" s="462"/>
      <c r="ISM758" s="462"/>
      <c r="ISN758" s="462"/>
      <c r="ISO758" s="462"/>
      <c r="ISP758" s="462"/>
      <c r="ISQ758" s="462"/>
      <c r="ISR758" s="462"/>
      <c r="ISS758" s="462"/>
      <c r="IST758" s="462"/>
      <c r="ISU758" s="462"/>
      <c r="ISV758" s="462"/>
      <c r="ISW758" s="462"/>
      <c r="ISX758" s="462"/>
      <c r="ISY758" s="462"/>
      <c r="ISZ758" s="462"/>
      <c r="ITA758" s="462"/>
      <c r="ITB758" s="462"/>
      <c r="ITC758" s="462"/>
      <c r="ITD758" s="462"/>
      <c r="ITE758" s="462"/>
      <c r="ITF758" s="462"/>
      <c r="ITG758" s="462"/>
      <c r="ITH758" s="462"/>
      <c r="ITI758" s="462"/>
      <c r="ITJ758" s="462"/>
      <c r="ITK758" s="462"/>
      <c r="ITL758" s="462"/>
      <c r="ITM758" s="462"/>
      <c r="ITN758" s="462"/>
      <c r="ITO758" s="462"/>
      <c r="ITP758" s="462"/>
      <c r="ITQ758" s="462"/>
      <c r="ITR758" s="462"/>
      <c r="ITS758" s="462"/>
      <c r="ITT758" s="462"/>
      <c r="ITU758" s="462"/>
      <c r="ITV758" s="462"/>
      <c r="ITW758" s="462"/>
      <c r="ITX758" s="462"/>
      <c r="ITY758" s="462"/>
      <c r="ITZ758" s="462"/>
      <c r="IUA758" s="462"/>
      <c r="IUB758" s="462"/>
      <c r="IUC758" s="462"/>
      <c r="IUD758" s="462"/>
      <c r="IUE758" s="462"/>
      <c r="IUF758" s="462"/>
      <c r="IUG758" s="462"/>
      <c r="IUH758" s="462"/>
      <c r="IUI758" s="462"/>
      <c r="IUJ758" s="462"/>
      <c r="IUK758" s="462"/>
      <c r="IUL758" s="462"/>
      <c r="IUM758" s="462"/>
      <c r="IUN758" s="462"/>
      <c r="IUO758" s="462"/>
      <c r="IUP758" s="462"/>
      <c r="IUQ758" s="462"/>
      <c r="IUR758" s="462"/>
      <c r="IUS758" s="462"/>
      <c r="IUT758" s="462"/>
      <c r="IUU758" s="462"/>
      <c r="IUV758" s="462"/>
      <c r="IUW758" s="462"/>
      <c r="IUX758" s="462"/>
      <c r="IUY758" s="462"/>
      <c r="IUZ758" s="462"/>
      <c r="IVA758" s="462"/>
      <c r="IVB758" s="462"/>
      <c r="IVC758" s="462"/>
      <c r="IVD758" s="462"/>
      <c r="IVE758" s="462"/>
      <c r="IVF758" s="462"/>
      <c r="IVG758" s="462"/>
      <c r="IVH758" s="462"/>
      <c r="IVI758" s="462"/>
      <c r="IVJ758" s="462"/>
      <c r="IVK758" s="462"/>
      <c r="IVL758" s="462"/>
      <c r="IVM758" s="462"/>
      <c r="IVN758" s="462"/>
      <c r="IVO758" s="462"/>
      <c r="IVP758" s="462"/>
      <c r="IVQ758" s="462"/>
      <c r="IVR758" s="462"/>
      <c r="IVS758" s="462"/>
      <c r="IVT758" s="462"/>
      <c r="IVU758" s="462"/>
      <c r="IVV758" s="462"/>
      <c r="IVW758" s="462"/>
      <c r="IVX758" s="462"/>
      <c r="IVY758" s="462"/>
      <c r="IVZ758" s="462"/>
      <c r="IWA758" s="462"/>
      <c r="IWB758" s="462"/>
      <c r="IWC758" s="462"/>
      <c r="IWD758" s="462"/>
      <c r="IWE758" s="462"/>
      <c r="IWF758" s="462"/>
      <c r="IWG758" s="462"/>
      <c r="IWH758" s="462"/>
      <c r="IWI758" s="462"/>
      <c r="IWJ758" s="462"/>
      <c r="IWK758" s="462"/>
      <c r="IWL758" s="462"/>
      <c r="IWM758" s="462"/>
      <c r="IWN758" s="462"/>
      <c r="IWO758" s="462"/>
      <c r="IWP758" s="462"/>
      <c r="IWQ758" s="462"/>
      <c r="IWR758" s="462"/>
      <c r="IWS758" s="462"/>
      <c r="IWT758" s="462"/>
      <c r="IWU758" s="462"/>
      <c r="IWV758" s="462"/>
      <c r="IWW758" s="462"/>
      <c r="IWX758" s="462"/>
      <c r="IWY758" s="462"/>
      <c r="IWZ758" s="462"/>
      <c r="IXA758" s="462"/>
      <c r="IXB758" s="462"/>
      <c r="IXC758" s="462"/>
      <c r="IXD758" s="462"/>
      <c r="IXE758" s="462"/>
      <c r="IXF758" s="462"/>
      <c r="IXG758" s="462"/>
      <c r="IXH758" s="462"/>
      <c r="IXI758" s="462"/>
      <c r="IXJ758" s="462"/>
      <c r="IXK758" s="462"/>
      <c r="IXL758" s="462"/>
      <c r="IXM758" s="462"/>
      <c r="IXN758" s="462"/>
      <c r="IXO758" s="462"/>
      <c r="IXP758" s="462"/>
      <c r="IXQ758" s="462"/>
      <c r="IXR758" s="462"/>
      <c r="IXS758" s="462"/>
      <c r="IXT758" s="462"/>
      <c r="IXU758" s="462"/>
      <c r="IXV758" s="462"/>
      <c r="IXW758" s="462"/>
      <c r="IXX758" s="462"/>
      <c r="IXY758" s="462"/>
      <c r="IXZ758" s="462"/>
      <c r="IYA758" s="462"/>
      <c r="IYB758" s="462"/>
      <c r="IYC758" s="462"/>
      <c r="IYD758" s="462"/>
      <c r="IYE758" s="462"/>
      <c r="IYF758" s="462"/>
      <c r="IYG758" s="462"/>
      <c r="IYH758" s="462"/>
      <c r="IYI758" s="462"/>
      <c r="IYJ758" s="462"/>
      <c r="IYK758" s="462"/>
      <c r="IYL758" s="462"/>
      <c r="IYM758" s="462"/>
      <c r="IYN758" s="462"/>
      <c r="IYO758" s="462"/>
      <c r="IYP758" s="462"/>
      <c r="IYQ758" s="462"/>
      <c r="IYR758" s="462"/>
      <c r="IYS758" s="462"/>
      <c r="IYT758" s="462"/>
      <c r="IYU758" s="462"/>
      <c r="IYV758" s="462"/>
      <c r="IYW758" s="462"/>
      <c r="IYX758" s="462"/>
      <c r="IYY758" s="462"/>
      <c r="IYZ758" s="462"/>
      <c r="IZA758" s="462"/>
      <c r="IZB758" s="462"/>
      <c r="IZC758" s="462"/>
      <c r="IZD758" s="462"/>
      <c r="IZE758" s="462"/>
      <c r="IZF758" s="462"/>
      <c r="IZG758" s="462"/>
      <c r="IZH758" s="462"/>
      <c r="IZI758" s="462"/>
      <c r="IZJ758" s="462"/>
      <c r="IZK758" s="462"/>
      <c r="IZL758" s="462"/>
      <c r="IZM758" s="462"/>
      <c r="IZN758" s="462"/>
      <c r="IZO758" s="462"/>
      <c r="IZP758" s="462"/>
      <c r="IZQ758" s="462"/>
      <c r="IZR758" s="462"/>
      <c r="IZS758" s="462"/>
      <c r="IZT758" s="462"/>
      <c r="IZU758" s="462"/>
      <c r="IZV758" s="462"/>
      <c r="IZW758" s="462"/>
      <c r="IZX758" s="462"/>
      <c r="IZY758" s="462"/>
      <c r="IZZ758" s="462"/>
      <c r="JAA758" s="462"/>
      <c r="JAB758" s="462"/>
      <c r="JAC758" s="462"/>
      <c r="JAD758" s="462"/>
      <c r="JAE758" s="462"/>
      <c r="JAF758" s="462"/>
      <c r="JAG758" s="462"/>
      <c r="JAH758" s="462"/>
      <c r="JAI758" s="462"/>
      <c r="JAJ758" s="462"/>
      <c r="JAK758" s="462"/>
      <c r="JAL758" s="462"/>
      <c r="JAM758" s="462"/>
      <c r="JAN758" s="462"/>
      <c r="JAO758" s="462"/>
      <c r="JAP758" s="462"/>
      <c r="JAQ758" s="462"/>
      <c r="JAR758" s="462"/>
      <c r="JAS758" s="462"/>
      <c r="JAT758" s="462"/>
      <c r="JAU758" s="462"/>
      <c r="JAV758" s="462"/>
      <c r="JAW758" s="462"/>
      <c r="JAX758" s="462"/>
      <c r="JAY758" s="462"/>
      <c r="JAZ758" s="462"/>
      <c r="JBA758" s="462"/>
      <c r="JBB758" s="462"/>
      <c r="JBC758" s="462"/>
      <c r="JBD758" s="462"/>
      <c r="JBE758" s="462"/>
      <c r="JBF758" s="462"/>
      <c r="JBG758" s="462"/>
      <c r="JBH758" s="462"/>
      <c r="JBI758" s="462"/>
      <c r="JBJ758" s="462"/>
      <c r="JBK758" s="462"/>
      <c r="JBL758" s="462"/>
      <c r="JBM758" s="462"/>
      <c r="JBN758" s="462"/>
      <c r="JBO758" s="462"/>
      <c r="JBP758" s="462"/>
      <c r="JBQ758" s="462"/>
      <c r="JBR758" s="462"/>
      <c r="JBS758" s="462"/>
      <c r="JBT758" s="462"/>
      <c r="JBU758" s="462"/>
      <c r="JBV758" s="462"/>
      <c r="JBW758" s="462"/>
      <c r="JBX758" s="462"/>
      <c r="JBY758" s="462"/>
      <c r="JBZ758" s="462"/>
      <c r="JCA758" s="462"/>
      <c r="JCB758" s="462"/>
      <c r="JCC758" s="462"/>
      <c r="JCD758" s="462"/>
      <c r="JCE758" s="462"/>
      <c r="JCF758" s="462"/>
      <c r="JCG758" s="462"/>
      <c r="JCH758" s="462"/>
      <c r="JCI758" s="462"/>
      <c r="JCJ758" s="462"/>
      <c r="JCK758" s="462"/>
      <c r="JCL758" s="462"/>
      <c r="JCM758" s="462"/>
      <c r="JCN758" s="462"/>
      <c r="JCO758" s="462"/>
      <c r="JCP758" s="462"/>
      <c r="JCQ758" s="462"/>
      <c r="JCR758" s="462"/>
      <c r="JCS758" s="462"/>
      <c r="JCT758" s="462"/>
      <c r="JCU758" s="462"/>
      <c r="JCV758" s="462"/>
      <c r="JCW758" s="462"/>
      <c r="JCX758" s="462"/>
      <c r="JCY758" s="462"/>
      <c r="JCZ758" s="462"/>
      <c r="JDA758" s="462"/>
      <c r="JDB758" s="462"/>
      <c r="JDC758" s="462"/>
      <c r="JDD758" s="462"/>
      <c r="JDE758" s="462"/>
      <c r="JDF758" s="462"/>
      <c r="JDG758" s="462"/>
      <c r="JDH758" s="462"/>
      <c r="JDI758" s="462"/>
      <c r="JDJ758" s="462"/>
      <c r="JDK758" s="462"/>
      <c r="JDL758" s="462"/>
      <c r="JDM758" s="462"/>
      <c r="JDN758" s="462"/>
      <c r="JDO758" s="462"/>
      <c r="JDP758" s="462"/>
      <c r="JDQ758" s="462"/>
      <c r="JDR758" s="462"/>
      <c r="JDS758" s="462"/>
      <c r="JDT758" s="462"/>
      <c r="JDU758" s="462"/>
      <c r="JDV758" s="462"/>
      <c r="JDW758" s="462"/>
      <c r="JDX758" s="462"/>
      <c r="JDY758" s="462"/>
      <c r="JDZ758" s="462"/>
      <c r="JEA758" s="462"/>
      <c r="JEB758" s="462"/>
      <c r="JEC758" s="462"/>
      <c r="JED758" s="462"/>
      <c r="JEE758" s="462"/>
      <c r="JEF758" s="462"/>
      <c r="JEG758" s="462"/>
      <c r="JEH758" s="462"/>
      <c r="JEI758" s="462"/>
      <c r="JEJ758" s="462"/>
      <c r="JEK758" s="462"/>
      <c r="JEL758" s="462"/>
      <c r="JEM758" s="462"/>
      <c r="JEN758" s="462"/>
      <c r="JEO758" s="462"/>
      <c r="JEP758" s="462"/>
      <c r="JEQ758" s="462"/>
      <c r="JER758" s="462"/>
      <c r="JES758" s="462"/>
      <c r="JET758" s="462"/>
      <c r="JEU758" s="462"/>
      <c r="JEV758" s="462"/>
      <c r="JEW758" s="462"/>
      <c r="JEX758" s="462"/>
      <c r="JEY758" s="462"/>
      <c r="JEZ758" s="462"/>
      <c r="JFA758" s="462"/>
      <c r="JFB758" s="462"/>
      <c r="JFC758" s="462"/>
      <c r="JFD758" s="462"/>
      <c r="JFE758" s="462"/>
      <c r="JFF758" s="462"/>
      <c r="JFG758" s="462"/>
      <c r="JFH758" s="462"/>
      <c r="JFI758" s="462"/>
      <c r="JFJ758" s="462"/>
      <c r="JFK758" s="462"/>
      <c r="JFL758" s="462"/>
      <c r="JFM758" s="462"/>
      <c r="JFN758" s="462"/>
      <c r="JFO758" s="462"/>
      <c r="JFP758" s="462"/>
      <c r="JFQ758" s="462"/>
      <c r="JFR758" s="462"/>
      <c r="JFS758" s="462"/>
      <c r="JFT758" s="462"/>
      <c r="JFU758" s="462"/>
      <c r="JFV758" s="462"/>
      <c r="JFW758" s="462"/>
      <c r="JFX758" s="462"/>
      <c r="JFY758" s="462"/>
      <c r="JFZ758" s="462"/>
      <c r="JGA758" s="462"/>
      <c r="JGB758" s="462"/>
      <c r="JGC758" s="462"/>
      <c r="JGD758" s="462"/>
      <c r="JGE758" s="462"/>
      <c r="JGF758" s="462"/>
      <c r="JGG758" s="462"/>
      <c r="JGH758" s="462"/>
      <c r="JGI758" s="462"/>
      <c r="JGJ758" s="462"/>
      <c r="JGK758" s="462"/>
      <c r="JGL758" s="462"/>
      <c r="JGM758" s="462"/>
      <c r="JGN758" s="462"/>
      <c r="JGO758" s="462"/>
      <c r="JGP758" s="462"/>
      <c r="JGQ758" s="462"/>
      <c r="JGR758" s="462"/>
      <c r="JGS758" s="462"/>
      <c r="JGT758" s="462"/>
      <c r="JGU758" s="462"/>
      <c r="JGV758" s="462"/>
      <c r="JGW758" s="462"/>
      <c r="JGX758" s="462"/>
      <c r="JGY758" s="462"/>
      <c r="JGZ758" s="462"/>
      <c r="JHA758" s="462"/>
      <c r="JHB758" s="462"/>
      <c r="JHC758" s="462"/>
      <c r="JHD758" s="462"/>
      <c r="JHE758" s="462"/>
      <c r="JHF758" s="462"/>
      <c r="JHG758" s="462"/>
      <c r="JHH758" s="462"/>
      <c r="JHI758" s="462"/>
      <c r="JHJ758" s="462"/>
      <c r="JHK758" s="462"/>
      <c r="JHL758" s="462"/>
      <c r="JHM758" s="462"/>
      <c r="JHN758" s="462"/>
      <c r="JHO758" s="462"/>
      <c r="JHP758" s="462"/>
      <c r="JHQ758" s="462"/>
      <c r="JHR758" s="462"/>
      <c r="JHS758" s="462"/>
      <c r="JHT758" s="462"/>
      <c r="JHU758" s="462"/>
      <c r="JHV758" s="462"/>
      <c r="JHW758" s="462"/>
      <c r="JHX758" s="462"/>
      <c r="JHY758" s="462"/>
      <c r="JHZ758" s="462"/>
      <c r="JIA758" s="462"/>
      <c r="JIB758" s="462"/>
      <c r="JIC758" s="462"/>
      <c r="JID758" s="462"/>
      <c r="JIE758" s="462"/>
      <c r="JIF758" s="462"/>
      <c r="JIG758" s="462"/>
      <c r="JIH758" s="462"/>
      <c r="JII758" s="462"/>
      <c r="JIJ758" s="462"/>
      <c r="JIK758" s="462"/>
      <c r="JIL758" s="462"/>
      <c r="JIM758" s="462"/>
      <c r="JIN758" s="462"/>
      <c r="JIO758" s="462"/>
      <c r="JIP758" s="462"/>
      <c r="JIQ758" s="462"/>
      <c r="JIR758" s="462"/>
      <c r="JIS758" s="462"/>
      <c r="JIT758" s="462"/>
      <c r="JIU758" s="462"/>
      <c r="JIV758" s="462"/>
      <c r="JIW758" s="462"/>
      <c r="JIX758" s="462"/>
      <c r="JIY758" s="462"/>
      <c r="JIZ758" s="462"/>
      <c r="JJA758" s="462"/>
      <c r="JJB758" s="462"/>
      <c r="JJC758" s="462"/>
      <c r="JJD758" s="462"/>
      <c r="JJE758" s="462"/>
      <c r="JJF758" s="462"/>
      <c r="JJG758" s="462"/>
      <c r="JJH758" s="462"/>
      <c r="JJI758" s="462"/>
      <c r="JJJ758" s="462"/>
      <c r="JJK758" s="462"/>
      <c r="JJL758" s="462"/>
      <c r="JJM758" s="462"/>
      <c r="JJN758" s="462"/>
      <c r="JJO758" s="462"/>
      <c r="JJP758" s="462"/>
      <c r="JJQ758" s="462"/>
      <c r="JJR758" s="462"/>
      <c r="JJS758" s="462"/>
      <c r="JJT758" s="462"/>
      <c r="JJU758" s="462"/>
      <c r="JJV758" s="462"/>
      <c r="JJW758" s="462"/>
      <c r="JJX758" s="462"/>
      <c r="JJY758" s="462"/>
      <c r="JJZ758" s="462"/>
      <c r="JKA758" s="462"/>
      <c r="JKB758" s="462"/>
      <c r="JKC758" s="462"/>
      <c r="JKD758" s="462"/>
      <c r="JKE758" s="462"/>
      <c r="JKF758" s="462"/>
      <c r="JKG758" s="462"/>
      <c r="JKH758" s="462"/>
      <c r="JKI758" s="462"/>
      <c r="JKJ758" s="462"/>
      <c r="JKK758" s="462"/>
      <c r="JKL758" s="462"/>
      <c r="JKM758" s="462"/>
      <c r="JKN758" s="462"/>
      <c r="JKO758" s="462"/>
      <c r="JKP758" s="462"/>
      <c r="JKQ758" s="462"/>
      <c r="JKR758" s="462"/>
      <c r="JKS758" s="462"/>
      <c r="JKT758" s="462"/>
      <c r="JKU758" s="462"/>
      <c r="JKV758" s="462"/>
      <c r="JKW758" s="462"/>
      <c r="JKX758" s="462"/>
      <c r="JKY758" s="462"/>
      <c r="JKZ758" s="462"/>
      <c r="JLA758" s="462"/>
      <c r="JLB758" s="462"/>
      <c r="JLC758" s="462"/>
      <c r="JLD758" s="462"/>
      <c r="JLE758" s="462"/>
      <c r="JLF758" s="462"/>
      <c r="JLG758" s="462"/>
      <c r="JLH758" s="462"/>
      <c r="JLI758" s="462"/>
      <c r="JLJ758" s="462"/>
      <c r="JLK758" s="462"/>
      <c r="JLL758" s="462"/>
      <c r="JLM758" s="462"/>
      <c r="JLN758" s="462"/>
      <c r="JLO758" s="462"/>
      <c r="JLP758" s="462"/>
      <c r="JLQ758" s="462"/>
      <c r="JLR758" s="462"/>
      <c r="JLS758" s="462"/>
      <c r="JLT758" s="462"/>
      <c r="JLU758" s="462"/>
      <c r="JLV758" s="462"/>
      <c r="JLW758" s="462"/>
      <c r="JLX758" s="462"/>
      <c r="JLY758" s="462"/>
      <c r="JLZ758" s="462"/>
      <c r="JMA758" s="462"/>
      <c r="JMB758" s="462"/>
      <c r="JMC758" s="462"/>
      <c r="JMD758" s="462"/>
      <c r="JME758" s="462"/>
      <c r="JMF758" s="462"/>
      <c r="JMG758" s="462"/>
      <c r="JMH758" s="462"/>
      <c r="JMI758" s="462"/>
      <c r="JMJ758" s="462"/>
      <c r="JMK758" s="462"/>
      <c r="JML758" s="462"/>
      <c r="JMM758" s="462"/>
      <c r="JMN758" s="462"/>
      <c r="JMO758" s="462"/>
      <c r="JMP758" s="462"/>
      <c r="JMQ758" s="462"/>
      <c r="JMR758" s="462"/>
      <c r="JMS758" s="462"/>
      <c r="JMT758" s="462"/>
      <c r="JMU758" s="462"/>
      <c r="JMV758" s="462"/>
      <c r="JMW758" s="462"/>
      <c r="JMX758" s="462"/>
      <c r="JMY758" s="462"/>
      <c r="JMZ758" s="462"/>
      <c r="JNA758" s="462"/>
      <c r="JNB758" s="462"/>
      <c r="JNC758" s="462"/>
      <c r="JND758" s="462"/>
      <c r="JNE758" s="462"/>
      <c r="JNF758" s="462"/>
      <c r="JNG758" s="462"/>
      <c r="JNH758" s="462"/>
      <c r="JNI758" s="462"/>
      <c r="JNJ758" s="462"/>
      <c r="JNK758" s="462"/>
      <c r="JNL758" s="462"/>
      <c r="JNM758" s="462"/>
      <c r="JNN758" s="462"/>
      <c r="JNO758" s="462"/>
      <c r="JNP758" s="462"/>
      <c r="JNQ758" s="462"/>
      <c r="JNR758" s="462"/>
      <c r="JNS758" s="462"/>
      <c r="JNT758" s="462"/>
      <c r="JNU758" s="462"/>
      <c r="JNV758" s="462"/>
      <c r="JNW758" s="462"/>
      <c r="JNX758" s="462"/>
      <c r="JNY758" s="462"/>
      <c r="JNZ758" s="462"/>
      <c r="JOA758" s="462"/>
      <c r="JOB758" s="462"/>
      <c r="JOC758" s="462"/>
      <c r="JOD758" s="462"/>
      <c r="JOE758" s="462"/>
      <c r="JOF758" s="462"/>
      <c r="JOG758" s="462"/>
      <c r="JOH758" s="462"/>
      <c r="JOI758" s="462"/>
      <c r="JOJ758" s="462"/>
      <c r="JOK758" s="462"/>
      <c r="JOL758" s="462"/>
      <c r="JOM758" s="462"/>
      <c r="JON758" s="462"/>
      <c r="JOO758" s="462"/>
      <c r="JOP758" s="462"/>
      <c r="JOQ758" s="462"/>
      <c r="JOR758" s="462"/>
      <c r="JOS758" s="462"/>
      <c r="JOT758" s="462"/>
      <c r="JOU758" s="462"/>
      <c r="JOV758" s="462"/>
      <c r="JOW758" s="462"/>
      <c r="JOX758" s="462"/>
      <c r="JOY758" s="462"/>
      <c r="JOZ758" s="462"/>
      <c r="JPA758" s="462"/>
      <c r="JPB758" s="462"/>
      <c r="JPC758" s="462"/>
      <c r="JPD758" s="462"/>
      <c r="JPE758" s="462"/>
      <c r="JPF758" s="462"/>
      <c r="JPG758" s="462"/>
      <c r="JPH758" s="462"/>
      <c r="JPI758" s="462"/>
      <c r="JPJ758" s="462"/>
      <c r="JPK758" s="462"/>
      <c r="JPL758" s="462"/>
      <c r="JPM758" s="462"/>
      <c r="JPN758" s="462"/>
      <c r="JPO758" s="462"/>
      <c r="JPP758" s="462"/>
      <c r="JPQ758" s="462"/>
      <c r="JPR758" s="462"/>
      <c r="JPS758" s="462"/>
      <c r="JPT758" s="462"/>
      <c r="JPU758" s="462"/>
      <c r="JPV758" s="462"/>
      <c r="JPW758" s="462"/>
      <c r="JPX758" s="462"/>
      <c r="JPY758" s="462"/>
      <c r="JPZ758" s="462"/>
      <c r="JQA758" s="462"/>
      <c r="JQB758" s="462"/>
      <c r="JQC758" s="462"/>
      <c r="JQD758" s="462"/>
      <c r="JQE758" s="462"/>
      <c r="JQF758" s="462"/>
      <c r="JQG758" s="462"/>
      <c r="JQH758" s="462"/>
      <c r="JQI758" s="462"/>
      <c r="JQJ758" s="462"/>
      <c r="JQK758" s="462"/>
      <c r="JQL758" s="462"/>
      <c r="JQM758" s="462"/>
      <c r="JQN758" s="462"/>
      <c r="JQO758" s="462"/>
      <c r="JQP758" s="462"/>
      <c r="JQQ758" s="462"/>
      <c r="JQR758" s="462"/>
      <c r="JQS758" s="462"/>
      <c r="JQT758" s="462"/>
      <c r="JQU758" s="462"/>
      <c r="JQV758" s="462"/>
      <c r="JQW758" s="462"/>
      <c r="JQX758" s="462"/>
      <c r="JQY758" s="462"/>
      <c r="JQZ758" s="462"/>
      <c r="JRA758" s="462"/>
      <c r="JRB758" s="462"/>
      <c r="JRC758" s="462"/>
      <c r="JRD758" s="462"/>
      <c r="JRE758" s="462"/>
      <c r="JRF758" s="462"/>
      <c r="JRG758" s="462"/>
      <c r="JRH758" s="462"/>
      <c r="JRI758" s="462"/>
      <c r="JRJ758" s="462"/>
      <c r="JRK758" s="462"/>
      <c r="JRL758" s="462"/>
      <c r="JRM758" s="462"/>
      <c r="JRN758" s="462"/>
      <c r="JRO758" s="462"/>
      <c r="JRP758" s="462"/>
      <c r="JRQ758" s="462"/>
      <c r="JRR758" s="462"/>
      <c r="JRS758" s="462"/>
      <c r="JRT758" s="462"/>
      <c r="JRU758" s="462"/>
      <c r="JRV758" s="462"/>
      <c r="JRW758" s="462"/>
      <c r="JRX758" s="462"/>
      <c r="JRY758" s="462"/>
      <c r="JRZ758" s="462"/>
      <c r="JSA758" s="462"/>
      <c r="JSB758" s="462"/>
      <c r="JSC758" s="462"/>
      <c r="JSD758" s="462"/>
      <c r="JSE758" s="462"/>
      <c r="JSF758" s="462"/>
      <c r="JSG758" s="462"/>
      <c r="JSH758" s="462"/>
      <c r="JSI758" s="462"/>
      <c r="JSJ758" s="462"/>
      <c r="JSK758" s="462"/>
      <c r="JSL758" s="462"/>
      <c r="JSM758" s="462"/>
      <c r="JSN758" s="462"/>
      <c r="JSO758" s="462"/>
      <c r="JSP758" s="462"/>
      <c r="JSQ758" s="462"/>
      <c r="JSR758" s="462"/>
      <c r="JSS758" s="462"/>
      <c r="JST758" s="462"/>
      <c r="JSU758" s="462"/>
      <c r="JSV758" s="462"/>
      <c r="JSW758" s="462"/>
      <c r="JSX758" s="462"/>
      <c r="JSY758" s="462"/>
      <c r="JSZ758" s="462"/>
      <c r="JTA758" s="462"/>
      <c r="JTB758" s="462"/>
      <c r="JTC758" s="462"/>
      <c r="JTD758" s="462"/>
      <c r="JTE758" s="462"/>
      <c r="JTF758" s="462"/>
      <c r="JTG758" s="462"/>
      <c r="JTH758" s="462"/>
      <c r="JTI758" s="462"/>
      <c r="JTJ758" s="462"/>
      <c r="JTK758" s="462"/>
      <c r="JTL758" s="462"/>
      <c r="JTM758" s="462"/>
      <c r="JTN758" s="462"/>
      <c r="JTO758" s="462"/>
      <c r="JTP758" s="462"/>
      <c r="JTQ758" s="462"/>
      <c r="JTR758" s="462"/>
      <c r="JTS758" s="462"/>
      <c r="JTT758" s="462"/>
      <c r="JTU758" s="462"/>
      <c r="JTV758" s="462"/>
      <c r="JTW758" s="462"/>
      <c r="JTX758" s="462"/>
      <c r="JTY758" s="462"/>
      <c r="JTZ758" s="462"/>
      <c r="JUA758" s="462"/>
      <c r="JUB758" s="462"/>
      <c r="JUC758" s="462"/>
      <c r="JUD758" s="462"/>
      <c r="JUE758" s="462"/>
      <c r="JUF758" s="462"/>
      <c r="JUG758" s="462"/>
      <c r="JUH758" s="462"/>
      <c r="JUI758" s="462"/>
      <c r="JUJ758" s="462"/>
      <c r="JUK758" s="462"/>
      <c r="JUL758" s="462"/>
      <c r="JUM758" s="462"/>
      <c r="JUN758" s="462"/>
      <c r="JUO758" s="462"/>
      <c r="JUP758" s="462"/>
      <c r="JUQ758" s="462"/>
      <c r="JUR758" s="462"/>
      <c r="JUS758" s="462"/>
      <c r="JUT758" s="462"/>
      <c r="JUU758" s="462"/>
      <c r="JUV758" s="462"/>
      <c r="JUW758" s="462"/>
      <c r="JUX758" s="462"/>
      <c r="JUY758" s="462"/>
      <c r="JUZ758" s="462"/>
      <c r="JVA758" s="462"/>
      <c r="JVB758" s="462"/>
      <c r="JVC758" s="462"/>
      <c r="JVD758" s="462"/>
      <c r="JVE758" s="462"/>
      <c r="JVF758" s="462"/>
      <c r="JVG758" s="462"/>
      <c r="JVH758" s="462"/>
      <c r="JVI758" s="462"/>
      <c r="JVJ758" s="462"/>
      <c r="JVK758" s="462"/>
      <c r="JVL758" s="462"/>
      <c r="JVM758" s="462"/>
      <c r="JVN758" s="462"/>
      <c r="JVO758" s="462"/>
      <c r="JVP758" s="462"/>
      <c r="JVQ758" s="462"/>
      <c r="JVR758" s="462"/>
      <c r="JVS758" s="462"/>
      <c r="JVT758" s="462"/>
      <c r="JVU758" s="462"/>
      <c r="JVV758" s="462"/>
      <c r="JVW758" s="462"/>
      <c r="JVX758" s="462"/>
      <c r="JVY758" s="462"/>
      <c r="JVZ758" s="462"/>
      <c r="JWA758" s="462"/>
      <c r="JWB758" s="462"/>
      <c r="JWC758" s="462"/>
      <c r="JWD758" s="462"/>
      <c r="JWE758" s="462"/>
      <c r="JWF758" s="462"/>
      <c r="JWG758" s="462"/>
      <c r="JWH758" s="462"/>
      <c r="JWI758" s="462"/>
      <c r="JWJ758" s="462"/>
      <c r="JWK758" s="462"/>
      <c r="JWL758" s="462"/>
      <c r="JWM758" s="462"/>
      <c r="JWN758" s="462"/>
      <c r="JWO758" s="462"/>
      <c r="JWP758" s="462"/>
      <c r="JWQ758" s="462"/>
      <c r="JWR758" s="462"/>
      <c r="JWS758" s="462"/>
      <c r="JWT758" s="462"/>
      <c r="JWU758" s="462"/>
      <c r="JWV758" s="462"/>
      <c r="JWW758" s="462"/>
      <c r="JWX758" s="462"/>
      <c r="JWY758" s="462"/>
      <c r="JWZ758" s="462"/>
      <c r="JXA758" s="462"/>
      <c r="JXB758" s="462"/>
      <c r="JXC758" s="462"/>
      <c r="JXD758" s="462"/>
      <c r="JXE758" s="462"/>
      <c r="JXF758" s="462"/>
      <c r="JXG758" s="462"/>
      <c r="JXH758" s="462"/>
      <c r="JXI758" s="462"/>
      <c r="JXJ758" s="462"/>
      <c r="JXK758" s="462"/>
      <c r="JXL758" s="462"/>
      <c r="JXM758" s="462"/>
      <c r="JXN758" s="462"/>
      <c r="JXO758" s="462"/>
      <c r="JXP758" s="462"/>
      <c r="JXQ758" s="462"/>
      <c r="JXR758" s="462"/>
      <c r="JXS758" s="462"/>
      <c r="JXT758" s="462"/>
      <c r="JXU758" s="462"/>
      <c r="JXV758" s="462"/>
      <c r="JXW758" s="462"/>
      <c r="JXX758" s="462"/>
      <c r="JXY758" s="462"/>
      <c r="JXZ758" s="462"/>
      <c r="JYA758" s="462"/>
      <c r="JYB758" s="462"/>
      <c r="JYC758" s="462"/>
      <c r="JYD758" s="462"/>
      <c r="JYE758" s="462"/>
      <c r="JYF758" s="462"/>
      <c r="JYG758" s="462"/>
      <c r="JYH758" s="462"/>
      <c r="JYI758" s="462"/>
      <c r="JYJ758" s="462"/>
      <c r="JYK758" s="462"/>
      <c r="JYL758" s="462"/>
      <c r="JYM758" s="462"/>
      <c r="JYN758" s="462"/>
      <c r="JYO758" s="462"/>
      <c r="JYP758" s="462"/>
      <c r="JYQ758" s="462"/>
      <c r="JYR758" s="462"/>
      <c r="JYS758" s="462"/>
      <c r="JYT758" s="462"/>
      <c r="JYU758" s="462"/>
      <c r="JYV758" s="462"/>
      <c r="JYW758" s="462"/>
      <c r="JYX758" s="462"/>
      <c r="JYY758" s="462"/>
      <c r="JYZ758" s="462"/>
      <c r="JZA758" s="462"/>
      <c r="JZB758" s="462"/>
      <c r="JZC758" s="462"/>
      <c r="JZD758" s="462"/>
      <c r="JZE758" s="462"/>
      <c r="JZF758" s="462"/>
      <c r="JZG758" s="462"/>
      <c r="JZH758" s="462"/>
      <c r="JZI758" s="462"/>
      <c r="JZJ758" s="462"/>
      <c r="JZK758" s="462"/>
      <c r="JZL758" s="462"/>
      <c r="JZM758" s="462"/>
      <c r="JZN758" s="462"/>
      <c r="JZO758" s="462"/>
      <c r="JZP758" s="462"/>
      <c r="JZQ758" s="462"/>
      <c r="JZR758" s="462"/>
      <c r="JZS758" s="462"/>
      <c r="JZT758" s="462"/>
      <c r="JZU758" s="462"/>
      <c r="JZV758" s="462"/>
      <c r="JZW758" s="462"/>
      <c r="JZX758" s="462"/>
      <c r="JZY758" s="462"/>
      <c r="JZZ758" s="462"/>
      <c r="KAA758" s="462"/>
      <c r="KAB758" s="462"/>
      <c r="KAC758" s="462"/>
      <c r="KAD758" s="462"/>
      <c r="KAE758" s="462"/>
      <c r="KAF758" s="462"/>
      <c r="KAG758" s="462"/>
      <c r="KAH758" s="462"/>
      <c r="KAI758" s="462"/>
      <c r="KAJ758" s="462"/>
      <c r="KAK758" s="462"/>
      <c r="KAL758" s="462"/>
      <c r="KAM758" s="462"/>
      <c r="KAN758" s="462"/>
      <c r="KAO758" s="462"/>
      <c r="KAP758" s="462"/>
      <c r="KAQ758" s="462"/>
      <c r="KAR758" s="462"/>
      <c r="KAS758" s="462"/>
      <c r="KAT758" s="462"/>
      <c r="KAU758" s="462"/>
      <c r="KAV758" s="462"/>
      <c r="KAW758" s="462"/>
      <c r="KAX758" s="462"/>
      <c r="KAY758" s="462"/>
      <c r="KAZ758" s="462"/>
      <c r="KBA758" s="462"/>
      <c r="KBB758" s="462"/>
      <c r="KBC758" s="462"/>
      <c r="KBD758" s="462"/>
      <c r="KBE758" s="462"/>
      <c r="KBF758" s="462"/>
      <c r="KBG758" s="462"/>
      <c r="KBH758" s="462"/>
      <c r="KBI758" s="462"/>
      <c r="KBJ758" s="462"/>
      <c r="KBK758" s="462"/>
      <c r="KBL758" s="462"/>
      <c r="KBM758" s="462"/>
      <c r="KBN758" s="462"/>
      <c r="KBO758" s="462"/>
      <c r="KBP758" s="462"/>
      <c r="KBQ758" s="462"/>
      <c r="KBR758" s="462"/>
      <c r="KBS758" s="462"/>
      <c r="KBT758" s="462"/>
      <c r="KBU758" s="462"/>
      <c r="KBV758" s="462"/>
      <c r="KBW758" s="462"/>
      <c r="KBX758" s="462"/>
      <c r="KBY758" s="462"/>
      <c r="KBZ758" s="462"/>
      <c r="KCA758" s="462"/>
      <c r="KCB758" s="462"/>
      <c r="KCC758" s="462"/>
      <c r="KCD758" s="462"/>
      <c r="KCE758" s="462"/>
      <c r="KCF758" s="462"/>
      <c r="KCG758" s="462"/>
      <c r="KCH758" s="462"/>
      <c r="KCI758" s="462"/>
      <c r="KCJ758" s="462"/>
      <c r="KCK758" s="462"/>
      <c r="KCL758" s="462"/>
      <c r="KCM758" s="462"/>
      <c r="KCN758" s="462"/>
      <c r="KCO758" s="462"/>
      <c r="KCP758" s="462"/>
      <c r="KCQ758" s="462"/>
      <c r="KCR758" s="462"/>
      <c r="KCS758" s="462"/>
      <c r="KCT758" s="462"/>
      <c r="KCU758" s="462"/>
      <c r="KCV758" s="462"/>
      <c r="KCW758" s="462"/>
      <c r="KCX758" s="462"/>
      <c r="KCY758" s="462"/>
      <c r="KCZ758" s="462"/>
      <c r="KDA758" s="462"/>
      <c r="KDB758" s="462"/>
      <c r="KDC758" s="462"/>
      <c r="KDD758" s="462"/>
      <c r="KDE758" s="462"/>
      <c r="KDF758" s="462"/>
      <c r="KDG758" s="462"/>
      <c r="KDH758" s="462"/>
      <c r="KDI758" s="462"/>
      <c r="KDJ758" s="462"/>
      <c r="KDK758" s="462"/>
      <c r="KDL758" s="462"/>
      <c r="KDM758" s="462"/>
      <c r="KDN758" s="462"/>
      <c r="KDO758" s="462"/>
      <c r="KDP758" s="462"/>
      <c r="KDQ758" s="462"/>
      <c r="KDR758" s="462"/>
      <c r="KDS758" s="462"/>
      <c r="KDT758" s="462"/>
      <c r="KDU758" s="462"/>
      <c r="KDV758" s="462"/>
      <c r="KDW758" s="462"/>
      <c r="KDX758" s="462"/>
      <c r="KDY758" s="462"/>
      <c r="KDZ758" s="462"/>
      <c r="KEA758" s="462"/>
      <c r="KEB758" s="462"/>
      <c r="KEC758" s="462"/>
      <c r="KED758" s="462"/>
      <c r="KEE758" s="462"/>
      <c r="KEF758" s="462"/>
      <c r="KEG758" s="462"/>
      <c r="KEH758" s="462"/>
      <c r="KEI758" s="462"/>
      <c r="KEJ758" s="462"/>
      <c r="KEK758" s="462"/>
      <c r="KEL758" s="462"/>
      <c r="KEM758" s="462"/>
      <c r="KEN758" s="462"/>
      <c r="KEO758" s="462"/>
      <c r="KEP758" s="462"/>
      <c r="KEQ758" s="462"/>
      <c r="KER758" s="462"/>
      <c r="KES758" s="462"/>
      <c r="KET758" s="462"/>
      <c r="KEU758" s="462"/>
      <c r="KEV758" s="462"/>
      <c r="KEW758" s="462"/>
      <c r="KEX758" s="462"/>
      <c r="KEY758" s="462"/>
      <c r="KEZ758" s="462"/>
      <c r="KFA758" s="462"/>
      <c r="KFB758" s="462"/>
      <c r="KFC758" s="462"/>
      <c r="KFD758" s="462"/>
      <c r="KFE758" s="462"/>
      <c r="KFF758" s="462"/>
      <c r="KFG758" s="462"/>
      <c r="KFH758" s="462"/>
      <c r="KFI758" s="462"/>
      <c r="KFJ758" s="462"/>
      <c r="KFK758" s="462"/>
      <c r="KFL758" s="462"/>
      <c r="KFM758" s="462"/>
      <c r="KFN758" s="462"/>
      <c r="KFO758" s="462"/>
      <c r="KFP758" s="462"/>
      <c r="KFQ758" s="462"/>
      <c r="KFR758" s="462"/>
      <c r="KFS758" s="462"/>
      <c r="KFT758" s="462"/>
      <c r="KFU758" s="462"/>
      <c r="KFV758" s="462"/>
      <c r="KFW758" s="462"/>
      <c r="KFX758" s="462"/>
      <c r="KFY758" s="462"/>
      <c r="KFZ758" s="462"/>
      <c r="KGA758" s="462"/>
      <c r="KGB758" s="462"/>
      <c r="KGC758" s="462"/>
      <c r="KGD758" s="462"/>
      <c r="KGE758" s="462"/>
      <c r="KGF758" s="462"/>
      <c r="KGG758" s="462"/>
      <c r="KGH758" s="462"/>
      <c r="KGI758" s="462"/>
      <c r="KGJ758" s="462"/>
      <c r="KGK758" s="462"/>
      <c r="KGL758" s="462"/>
      <c r="KGM758" s="462"/>
      <c r="KGN758" s="462"/>
      <c r="KGO758" s="462"/>
      <c r="KGP758" s="462"/>
      <c r="KGQ758" s="462"/>
      <c r="KGR758" s="462"/>
      <c r="KGS758" s="462"/>
      <c r="KGT758" s="462"/>
      <c r="KGU758" s="462"/>
      <c r="KGV758" s="462"/>
      <c r="KGW758" s="462"/>
      <c r="KGX758" s="462"/>
      <c r="KGY758" s="462"/>
      <c r="KGZ758" s="462"/>
      <c r="KHA758" s="462"/>
      <c r="KHB758" s="462"/>
      <c r="KHC758" s="462"/>
      <c r="KHD758" s="462"/>
      <c r="KHE758" s="462"/>
      <c r="KHF758" s="462"/>
      <c r="KHG758" s="462"/>
      <c r="KHH758" s="462"/>
      <c r="KHI758" s="462"/>
      <c r="KHJ758" s="462"/>
      <c r="KHK758" s="462"/>
      <c r="KHL758" s="462"/>
      <c r="KHM758" s="462"/>
      <c r="KHN758" s="462"/>
      <c r="KHO758" s="462"/>
      <c r="KHP758" s="462"/>
      <c r="KHQ758" s="462"/>
      <c r="KHR758" s="462"/>
      <c r="KHS758" s="462"/>
      <c r="KHT758" s="462"/>
      <c r="KHU758" s="462"/>
      <c r="KHV758" s="462"/>
      <c r="KHW758" s="462"/>
      <c r="KHX758" s="462"/>
      <c r="KHY758" s="462"/>
      <c r="KHZ758" s="462"/>
      <c r="KIA758" s="462"/>
      <c r="KIB758" s="462"/>
      <c r="KIC758" s="462"/>
      <c r="KID758" s="462"/>
      <c r="KIE758" s="462"/>
      <c r="KIF758" s="462"/>
      <c r="KIG758" s="462"/>
      <c r="KIH758" s="462"/>
      <c r="KII758" s="462"/>
      <c r="KIJ758" s="462"/>
      <c r="KIK758" s="462"/>
      <c r="KIL758" s="462"/>
      <c r="KIM758" s="462"/>
      <c r="KIN758" s="462"/>
      <c r="KIO758" s="462"/>
      <c r="KIP758" s="462"/>
      <c r="KIQ758" s="462"/>
      <c r="KIR758" s="462"/>
      <c r="KIS758" s="462"/>
      <c r="KIT758" s="462"/>
      <c r="KIU758" s="462"/>
      <c r="KIV758" s="462"/>
      <c r="KIW758" s="462"/>
      <c r="KIX758" s="462"/>
      <c r="KIY758" s="462"/>
      <c r="KIZ758" s="462"/>
      <c r="KJA758" s="462"/>
      <c r="KJB758" s="462"/>
      <c r="KJC758" s="462"/>
      <c r="KJD758" s="462"/>
      <c r="KJE758" s="462"/>
      <c r="KJF758" s="462"/>
      <c r="KJG758" s="462"/>
      <c r="KJH758" s="462"/>
      <c r="KJI758" s="462"/>
      <c r="KJJ758" s="462"/>
      <c r="KJK758" s="462"/>
      <c r="KJL758" s="462"/>
      <c r="KJM758" s="462"/>
      <c r="KJN758" s="462"/>
      <c r="KJO758" s="462"/>
      <c r="KJP758" s="462"/>
      <c r="KJQ758" s="462"/>
      <c r="KJR758" s="462"/>
      <c r="KJS758" s="462"/>
      <c r="KJT758" s="462"/>
      <c r="KJU758" s="462"/>
      <c r="KJV758" s="462"/>
      <c r="KJW758" s="462"/>
      <c r="KJX758" s="462"/>
      <c r="KJY758" s="462"/>
      <c r="KJZ758" s="462"/>
      <c r="KKA758" s="462"/>
      <c r="KKB758" s="462"/>
      <c r="KKC758" s="462"/>
      <c r="KKD758" s="462"/>
      <c r="KKE758" s="462"/>
      <c r="KKF758" s="462"/>
      <c r="KKG758" s="462"/>
      <c r="KKH758" s="462"/>
      <c r="KKI758" s="462"/>
      <c r="KKJ758" s="462"/>
      <c r="KKK758" s="462"/>
      <c r="KKL758" s="462"/>
      <c r="KKM758" s="462"/>
      <c r="KKN758" s="462"/>
      <c r="KKO758" s="462"/>
      <c r="KKP758" s="462"/>
      <c r="KKQ758" s="462"/>
      <c r="KKR758" s="462"/>
      <c r="KKS758" s="462"/>
      <c r="KKT758" s="462"/>
      <c r="KKU758" s="462"/>
      <c r="KKV758" s="462"/>
      <c r="KKW758" s="462"/>
      <c r="KKX758" s="462"/>
      <c r="KKY758" s="462"/>
      <c r="KKZ758" s="462"/>
      <c r="KLA758" s="462"/>
      <c r="KLB758" s="462"/>
      <c r="KLC758" s="462"/>
      <c r="KLD758" s="462"/>
      <c r="KLE758" s="462"/>
      <c r="KLF758" s="462"/>
      <c r="KLG758" s="462"/>
      <c r="KLH758" s="462"/>
      <c r="KLI758" s="462"/>
      <c r="KLJ758" s="462"/>
      <c r="KLK758" s="462"/>
      <c r="KLL758" s="462"/>
      <c r="KLM758" s="462"/>
      <c r="KLN758" s="462"/>
      <c r="KLO758" s="462"/>
      <c r="KLP758" s="462"/>
      <c r="KLQ758" s="462"/>
      <c r="KLR758" s="462"/>
      <c r="KLS758" s="462"/>
      <c r="KLT758" s="462"/>
      <c r="KLU758" s="462"/>
      <c r="KLV758" s="462"/>
      <c r="KLW758" s="462"/>
      <c r="KLX758" s="462"/>
      <c r="KLY758" s="462"/>
      <c r="KLZ758" s="462"/>
      <c r="KMA758" s="462"/>
      <c r="KMB758" s="462"/>
      <c r="KMC758" s="462"/>
      <c r="KMD758" s="462"/>
      <c r="KME758" s="462"/>
      <c r="KMF758" s="462"/>
      <c r="KMG758" s="462"/>
      <c r="KMH758" s="462"/>
      <c r="KMI758" s="462"/>
      <c r="KMJ758" s="462"/>
      <c r="KMK758" s="462"/>
      <c r="KML758" s="462"/>
      <c r="KMM758" s="462"/>
      <c r="KMN758" s="462"/>
      <c r="KMO758" s="462"/>
      <c r="KMP758" s="462"/>
      <c r="KMQ758" s="462"/>
      <c r="KMR758" s="462"/>
      <c r="KMS758" s="462"/>
      <c r="KMT758" s="462"/>
      <c r="KMU758" s="462"/>
      <c r="KMV758" s="462"/>
      <c r="KMW758" s="462"/>
      <c r="KMX758" s="462"/>
      <c r="KMY758" s="462"/>
      <c r="KMZ758" s="462"/>
      <c r="KNA758" s="462"/>
      <c r="KNB758" s="462"/>
      <c r="KNC758" s="462"/>
      <c r="KND758" s="462"/>
      <c r="KNE758" s="462"/>
      <c r="KNF758" s="462"/>
      <c r="KNG758" s="462"/>
      <c r="KNH758" s="462"/>
      <c r="KNI758" s="462"/>
      <c r="KNJ758" s="462"/>
      <c r="KNK758" s="462"/>
      <c r="KNL758" s="462"/>
      <c r="KNM758" s="462"/>
      <c r="KNN758" s="462"/>
      <c r="KNO758" s="462"/>
      <c r="KNP758" s="462"/>
      <c r="KNQ758" s="462"/>
      <c r="KNR758" s="462"/>
      <c r="KNS758" s="462"/>
      <c r="KNT758" s="462"/>
      <c r="KNU758" s="462"/>
      <c r="KNV758" s="462"/>
      <c r="KNW758" s="462"/>
      <c r="KNX758" s="462"/>
      <c r="KNY758" s="462"/>
      <c r="KNZ758" s="462"/>
      <c r="KOA758" s="462"/>
      <c r="KOB758" s="462"/>
      <c r="KOC758" s="462"/>
      <c r="KOD758" s="462"/>
      <c r="KOE758" s="462"/>
      <c r="KOF758" s="462"/>
      <c r="KOG758" s="462"/>
      <c r="KOH758" s="462"/>
      <c r="KOI758" s="462"/>
      <c r="KOJ758" s="462"/>
      <c r="KOK758" s="462"/>
      <c r="KOL758" s="462"/>
      <c r="KOM758" s="462"/>
      <c r="KON758" s="462"/>
      <c r="KOO758" s="462"/>
      <c r="KOP758" s="462"/>
      <c r="KOQ758" s="462"/>
      <c r="KOR758" s="462"/>
      <c r="KOS758" s="462"/>
      <c r="KOT758" s="462"/>
      <c r="KOU758" s="462"/>
      <c r="KOV758" s="462"/>
      <c r="KOW758" s="462"/>
      <c r="KOX758" s="462"/>
      <c r="KOY758" s="462"/>
      <c r="KOZ758" s="462"/>
      <c r="KPA758" s="462"/>
      <c r="KPB758" s="462"/>
      <c r="KPC758" s="462"/>
      <c r="KPD758" s="462"/>
      <c r="KPE758" s="462"/>
      <c r="KPF758" s="462"/>
      <c r="KPG758" s="462"/>
      <c r="KPH758" s="462"/>
      <c r="KPI758" s="462"/>
      <c r="KPJ758" s="462"/>
      <c r="KPK758" s="462"/>
      <c r="KPL758" s="462"/>
      <c r="KPM758" s="462"/>
      <c r="KPN758" s="462"/>
      <c r="KPO758" s="462"/>
      <c r="KPP758" s="462"/>
      <c r="KPQ758" s="462"/>
      <c r="KPR758" s="462"/>
      <c r="KPS758" s="462"/>
      <c r="KPT758" s="462"/>
      <c r="KPU758" s="462"/>
      <c r="KPV758" s="462"/>
      <c r="KPW758" s="462"/>
      <c r="KPX758" s="462"/>
      <c r="KPY758" s="462"/>
      <c r="KPZ758" s="462"/>
      <c r="KQA758" s="462"/>
      <c r="KQB758" s="462"/>
      <c r="KQC758" s="462"/>
      <c r="KQD758" s="462"/>
      <c r="KQE758" s="462"/>
      <c r="KQF758" s="462"/>
      <c r="KQG758" s="462"/>
      <c r="KQH758" s="462"/>
      <c r="KQI758" s="462"/>
      <c r="KQJ758" s="462"/>
      <c r="KQK758" s="462"/>
      <c r="KQL758" s="462"/>
      <c r="KQM758" s="462"/>
      <c r="KQN758" s="462"/>
      <c r="KQO758" s="462"/>
      <c r="KQP758" s="462"/>
      <c r="KQQ758" s="462"/>
      <c r="KQR758" s="462"/>
      <c r="KQS758" s="462"/>
      <c r="KQT758" s="462"/>
      <c r="KQU758" s="462"/>
      <c r="KQV758" s="462"/>
      <c r="KQW758" s="462"/>
      <c r="KQX758" s="462"/>
      <c r="KQY758" s="462"/>
      <c r="KQZ758" s="462"/>
      <c r="KRA758" s="462"/>
      <c r="KRB758" s="462"/>
      <c r="KRC758" s="462"/>
      <c r="KRD758" s="462"/>
      <c r="KRE758" s="462"/>
      <c r="KRF758" s="462"/>
      <c r="KRG758" s="462"/>
      <c r="KRH758" s="462"/>
      <c r="KRI758" s="462"/>
      <c r="KRJ758" s="462"/>
      <c r="KRK758" s="462"/>
      <c r="KRL758" s="462"/>
      <c r="KRM758" s="462"/>
      <c r="KRN758" s="462"/>
      <c r="KRO758" s="462"/>
      <c r="KRP758" s="462"/>
      <c r="KRQ758" s="462"/>
      <c r="KRR758" s="462"/>
      <c r="KRS758" s="462"/>
      <c r="KRT758" s="462"/>
      <c r="KRU758" s="462"/>
      <c r="KRV758" s="462"/>
      <c r="KRW758" s="462"/>
      <c r="KRX758" s="462"/>
      <c r="KRY758" s="462"/>
      <c r="KRZ758" s="462"/>
      <c r="KSA758" s="462"/>
      <c r="KSB758" s="462"/>
      <c r="KSC758" s="462"/>
      <c r="KSD758" s="462"/>
      <c r="KSE758" s="462"/>
      <c r="KSF758" s="462"/>
      <c r="KSG758" s="462"/>
      <c r="KSH758" s="462"/>
      <c r="KSI758" s="462"/>
      <c r="KSJ758" s="462"/>
      <c r="KSK758" s="462"/>
      <c r="KSL758" s="462"/>
      <c r="KSM758" s="462"/>
      <c r="KSN758" s="462"/>
      <c r="KSO758" s="462"/>
      <c r="KSP758" s="462"/>
      <c r="KSQ758" s="462"/>
      <c r="KSR758" s="462"/>
      <c r="KSS758" s="462"/>
      <c r="KST758" s="462"/>
      <c r="KSU758" s="462"/>
      <c r="KSV758" s="462"/>
      <c r="KSW758" s="462"/>
      <c r="KSX758" s="462"/>
      <c r="KSY758" s="462"/>
      <c r="KSZ758" s="462"/>
      <c r="KTA758" s="462"/>
      <c r="KTB758" s="462"/>
      <c r="KTC758" s="462"/>
      <c r="KTD758" s="462"/>
      <c r="KTE758" s="462"/>
      <c r="KTF758" s="462"/>
      <c r="KTG758" s="462"/>
      <c r="KTH758" s="462"/>
      <c r="KTI758" s="462"/>
      <c r="KTJ758" s="462"/>
      <c r="KTK758" s="462"/>
      <c r="KTL758" s="462"/>
      <c r="KTM758" s="462"/>
      <c r="KTN758" s="462"/>
      <c r="KTO758" s="462"/>
      <c r="KTP758" s="462"/>
      <c r="KTQ758" s="462"/>
      <c r="KTR758" s="462"/>
      <c r="KTS758" s="462"/>
      <c r="KTT758" s="462"/>
      <c r="KTU758" s="462"/>
      <c r="KTV758" s="462"/>
      <c r="KTW758" s="462"/>
      <c r="KTX758" s="462"/>
      <c r="KTY758" s="462"/>
      <c r="KTZ758" s="462"/>
      <c r="KUA758" s="462"/>
      <c r="KUB758" s="462"/>
      <c r="KUC758" s="462"/>
      <c r="KUD758" s="462"/>
      <c r="KUE758" s="462"/>
      <c r="KUF758" s="462"/>
      <c r="KUG758" s="462"/>
      <c r="KUH758" s="462"/>
      <c r="KUI758" s="462"/>
      <c r="KUJ758" s="462"/>
      <c r="KUK758" s="462"/>
      <c r="KUL758" s="462"/>
      <c r="KUM758" s="462"/>
      <c r="KUN758" s="462"/>
      <c r="KUO758" s="462"/>
      <c r="KUP758" s="462"/>
      <c r="KUQ758" s="462"/>
      <c r="KUR758" s="462"/>
      <c r="KUS758" s="462"/>
      <c r="KUT758" s="462"/>
      <c r="KUU758" s="462"/>
      <c r="KUV758" s="462"/>
      <c r="KUW758" s="462"/>
      <c r="KUX758" s="462"/>
      <c r="KUY758" s="462"/>
      <c r="KUZ758" s="462"/>
      <c r="KVA758" s="462"/>
      <c r="KVB758" s="462"/>
      <c r="KVC758" s="462"/>
      <c r="KVD758" s="462"/>
      <c r="KVE758" s="462"/>
      <c r="KVF758" s="462"/>
      <c r="KVG758" s="462"/>
      <c r="KVH758" s="462"/>
      <c r="KVI758" s="462"/>
      <c r="KVJ758" s="462"/>
      <c r="KVK758" s="462"/>
      <c r="KVL758" s="462"/>
      <c r="KVM758" s="462"/>
      <c r="KVN758" s="462"/>
      <c r="KVO758" s="462"/>
      <c r="KVP758" s="462"/>
      <c r="KVQ758" s="462"/>
      <c r="KVR758" s="462"/>
      <c r="KVS758" s="462"/>
      <c r="KVT758" s="462"/>
      <c r="KVU758" s="462"/>
      <c r="KVV758" s="462"/>
      <c r="KVW758" s="462"/>
      <c r="KVX758" s="462"/>
      <c r="KVY758" s="462"/>
      <c r="KVZ758" s="462"/>
      <c r="KWA758" s="462"/>
      <c r="KWB758" s="462"/>
      <c r="KWC758" s="462"/>
      <c r="KWD758" s="462"/>
      <c r="KWE758" s="462"/>
      <c r="KWF758" s="462"/>
      <c r="KWG758" s="462"/>
      <c r="KWH758" s="462"/>
      <c r="KWI758" s="462"/>
      <c r="KWJ758" s="462"/>
      <c r="KWK758" s="462"/>
      <c r="KWL758" s="462"/>
      <c r="KWM758" s="462"/>
      <c r="KWN758" s="462"/>
      <c r="KWO758" s="462"/>
      <c r="KWP758" s="462"/>
      <c r="KWQ758" s="462"/>
      <c r="KWR758" s="462"/>
      <c r="KWS758" s="462"/>
      <c r="KWT758" s="462"/>
      <c r="KWU758" s="462"/>
      <c r="KWV758" s="462"/>
      <c r="KWW758" s="462"/>
      <c r="KWX758" s="462"/>
      <c r="KWY758" s="462"/>
      <c r="KWZ758" s="462"/>
      <c r="KXA758" s="462"/>
      <c r="KXB758" s="462"/>
      <c r="KXC758" s="462"/>
      <c r="KXD758" s="462"/>
      <c r="KXE758" s="462"/>
      <c r="KXF758" s="462"/>
      <c r="KXG758" s="462"/>
      <c r="KXH758" s="462"/>
      <c r="KXI758" s="462"/>
      <c r="KXJ758" s="462"/>
      <c r="KXK758" s="462"/>
      <c r="KXL758" s="462"/>
      <c r="KXM758" s="462"/>
      <c r="KXN758" s="462"/>
      <c r="KXO758" s="462"/>
      <c r="KXP758" s="462"/>
      <c r="KXQ758" s="462"/>
      <c r="KXR758" s="462"/>
      <c r="KXS758" s="462"/>
      <c r="KXT758" s="462"/>
      <c r="KXU758" s="462"/>
      <c r="KXV758" s="462"/>
      <c r="KXW758" s="462"/>
      <c r="KXX758" s="462"/>
      <c r="KXY758" s="462"/>
      <c r="KXZ758" s="462"/>
      <c r="KYA758" s="462"/>
      <c r="KYB758" s="462"/>
      <c r="KYC758" s="462"/>
      <c r="KYD758" s="462"/>
      <c r="KYE758" s="462"/>
      <c r="KYF758" s="462"/>
      <c r="KYG758" s="462"/>
      <c r="KYH758" s="462"/>
      <c r="KYI758" s="462"/>
      <c r="KYJ758" s="462"/>
      <c r="KYK758" s="462"/>
      <c r="KYL758" s="462"/>
      <c r="KYM758" s="462"/>
      <c r="KYN758" s="462"/>
      <c r="KYO758" s="462"/>
      <c r="KYP758" s="462"/>
      <c r="KYQ758" s="462"/>
      <c r="KYR758" s="462"/>
      <c r="KYS758" s="462"/>
      <c r="KYT758" s="462"/>
      <c r="KYU758" s="462"/>
      <c r="KYV758" s="462"/>
      <c r="KYW758" s="462"/>
      <c r="KYX758" s="462"/>
      <c r="KYY758" s="462"/>
      <c r="KYZ758" s="462"/>
      <c r="KZA758" s="462"/>
      <c r="KZB758" s="462"/>
      <c r="KZC758" s="462"/>
      <c r="KZD758" s="462"/>
      <c r="KZE758" s="462"/>
      <c r="KZF758" s="462"/>
      <c r="KZG758" s="462"/>
      <c r="KZH758" s="462"/>
      <c r="KZI758" s="462"/>
      <c r="KZJ758" s="462"/>
      <c r="KZK758" s="462"/>
      <c r="KZL758" s="462"/>
      <c r="KZM758" s="462"/>
      <c r="KZN758" s="462"/>
      <c r="KZO758" s="462"/>
      <c r="KZP758" s="462"/>
      <c r="KZQ758" s="462"/>
      <c r="KZR758" s="462"/>
      <c r="KZS758" s="462"/>
      <c r="KZT758" s="462"/>
      <c r="KZU758" s="462"/>
      <c r="KZV758" s="462"/>
      <c r="KZW758" s="462"/>
      <c r="KZX758" s="462"/>
      <c r="KZY758" s="462"/>
      <c r="KZZ758" s="462"/>
      <c r="LAA758" s="462"/>
      <c r="LAB758" s="462"/>
      <c r="LAC758" s="462"/>
      <c r="LAD758" s="462"/>
      <c r="LAE758" s="462"/>
      <c r="LAF758" s="462"/>
      <c r="LAG758" s="462"/>
      <c r="LAH758" s="462"/>
      <c r="LAI758" s="462"/>
      <c r="LAJ758" s="462"/>
      <c r="LAK758" s="462"/>
      <c r="LAL758" s="462"/>
      <c r="LAM758" s="462"/>
      <c r="LAN758" s="462"/>
      <c r="LAO758" s="462"/>
      <c r="LAP758" s="462"/>
      <c r="LAQ758" s="462"/>
      <c r="LAR758" s="462"/>
      <c r="LAS758" s="462"/>
      <c r="LAT758" s="462"/>
      <c r="LAU758" s="462"/>
      <c r="LAV758" s="462"/>
      <c r="LAW758" s="462"/>
      <c r="LAX758" s="462"/>
      <c r="LAY758" s="462"/>
      <c r="LAZ758" s="462"/>
      <c r="LBA758" s="462"/>
      <c r="LBB758" s="462"/>
      <c r="LBC758" s="462"/>
      <c r="LBD758" s="462"/>
      <c r="LBE758" s="462"/>
      <c r="LBF758" s="462"/>
      <c r="LBG758" s="462"/>
      <c r="LBH758" s="462"/>
      <c r="LBI758" s="462"/>
      <c r="LBJ758" s="462"/>
      <c r="LBK758" s="462"/>
      <c r="LBL758" s="462"/>
      <c r="LBM758" s="462"/>
      <c r="LBN758" s="462"/>
      <c r="LBO758" s="462"/>
      <c r="LBP758" s="462"/>
      <c r="LBQ758" s="462"/>
      <c r="LBR758" s="462"/>
      <c r="LBS758" s="462"/>
      <c r="LBT758" s="462"/>
      <c r="LBU758" s="462"/>
      <c r="LBV758" s="462"/>
      <c r="LBW758" s="462"/>
      <c r="LBX758" s="462"/>
      <c r="LBY758" s="462"/>
      <c r="LBZ758" s="462"/>
      <c r="LCA758" s="462"/>
      <c r="LCB758" s="462"/>
      <c r="LCC758" s="462"/>
      <c r="LCD758" s="462"/>
      <c r="LCE758" s="462"/>
      <c r="LCF758" s="462"/>
      <c r="LCG758" s="462"/>
      <c r="LCH758" s="462"/>
      <c r="LCI758" s="462"/>
      <c r="LCJ758" s="462"/>
      <c r="LCK758" s="462"/>
      <c r="LCL758" s="462"/>
      <c r="LCM758" s="462"/>
      <c r="LCN758" s="462"/>
      <c r="LCO758" s="462"/>
      <c r="LCP758" s="462"/>
      <c r="LCQ758" s="462"/>
      <c r="LCR758" s="462"/>
      <c r="LCS758" s="462"/>
      <c r="LCT758" s="462"/>
      <c r="LCU758" s="462"/>
      <c r="LCV758" s="462"/>
      <c r="LCW758" s="462"/>
      <c r="LCX758" s="462"/>
      <c r="LCY758" s="462"/>
      <c r="LCZ758" s="462"/>
      <c r="LDA758" s="462"/>
      <c r="LDB758" s="462"/>
      <c r="LDC758" s="462"/>
      <c r="LDD758" s="462"/>
      <c r="LDE758" s="462"/>
      <c r="LDF758" s="462"/>
      <c r="LDG758" s="462"/>
      <c r="LDH758" s="462"/>
      <c r="LDI758" s="462"/>
      <c r="LDJ758" s="462"/>
      <c r="LDK758" s="462"/>
      <c r="LDL758" s="462"/>
      <c r="LDM758" s="462"/>
      <c r="LDN758" s="462"/>
      <c r="LDO758" s="462"/>
      <c r="LDP758" s="462"/>
      <c r="LDQ758" s="462"/>
      <c r="LDR758" s="462"/>
      <c r="LDS758" s="462"/>
      <c r="LDT758" s="462"/>
      <c r="LDU758" s="462"/>
      <c r="LDV758" s="462"/>
      <c r="LDW758" s="462"/>
      <c r="LDX758" s="462"/>
      <c r="LDY758" s="462"/>
      <c r="LDZ758" s="462"/>
      <c r="LEA758" s="462"/>
      <c r="LEB758" s="462"/>
      <c r="LEC758" s="462"/>
      <c r="LED758" s="462"/>
      <c r="LEE758" s="462"/>
      <c r="LEF758" s="462"/>
      <c r="LEG758" s="462"/>
      <c r="LEH758" s="462"/>
      <c r="LEI758" s="462"/>
      <c r="LEJ758" s="462"/>
      <c r="LEK758" s="462"/>
      <c r="LEL758" s="462"/>
      <c r="LEM758" s="462"/>
      <c r="LEN758" s="462"/>
      <c r="LEO758" s="462"/>
      <c r="LEP758" s="462"/>
      <c r="LEQ758" s="462"/>
      <c r="LER758" s="462"/>
      <c r="LES758" s="462"/>
      <c r="LET758" s="462"/>
      <c r="LEU758" s="462"/>
      <c r="LEV758" s="462"/>
      <c r="LEW758" s="462"/>
      <c r="LEX758" s="462"/>
      <c r="LEY758" s="462"/>
      <c r="LEZ758" s="462"/>
      <c r="LFA758" s="462"/>
      <c r="LFB758" s="462"/>
      <c r="LFC758" s="462"/>
      <c r="LFD758" s="462"/>
      <c r="LFE758" s="462"/>
      <c r="LFF758" s="462"/>
      <c r="LFG758" s="462"/>
      <c r="LFH758" s="462"/>
      <c r="LFI758" s="462"/>
      <c r="LFJ758" s="462"/>
      <c r="LFK758" s="462"/>
      <c r="LFL758" s="462"/>
      <c r="LFM758" s="462"/>
      <c r="LFN758" s="462"/>
      <c r="LFO758" s="462"/>
      <c r="LFP758" s="462"/>
      <c r="LFQ758" s="462"/>
      <c r="LFR758" s="462"/>
      <c r="LFS758" s="462"/>
      <c r="LFT758" s="462"/>
      <c r="LFU758" s="462"/>
      <c r="LFV758" s="462"/>
      <c r="LFW758" s="462"/>
      <c r="LFX758" s="462"/>
      <c r="LFY758" s="462"/>
      <c r="LFZ758" s="462"/>
      <c r="LGA758" s="462"/>
      <c r="LGB758" s="462"/>
      <c r="LGC758" s="462"/>
      <c r="LGD758" s="462"/>
      <c r="LGE758" s="462"/>
      <c r="LGF758" s="462"/>
      <c r="LGG758" s="462"/>
      <c r="LGH758" s="462"/>
      <c r="LGI758" s="462"/>
      <c r="LGJ758" s="462"/>
      <c r="LGK758" s="462"/>
      <c r="LGL758" s="462"/>
      <c r="LGM758" s="462"/>
      <c r="LGN758" s="462"/>
      <c r="LGO758" s="462"/>
      <c r="LGP758" s="462"/>
      <c r="LGQ758" s="462"/>
      <c r="LGR758" s="462"/>
      <c r="LGS758" s="462"/>
      <c r="LGT758" s="462"/>
      <c r="LGU758" s="462"/>
      <c r="LGV758" s="462"/>
      <c r="LGW758" s="462"/>
      <c r="LGX758" s="462"/>
      <c r="LGY758" s="462"/>
      <c r="LGZ758" s="462"/>
      <c r="LHA758" s="462"/>
      <c r="LHB758" s="462"/>
      <c r="LHC758" s="462"/>
      <c r="LHD758" s="462"/>
      <c r="LHE758" s="462"/>
      <c r="LHF758" s="462"/>
      <c r="LHG758" s="462"/>
      <c r="LHH758" s="462"/>
      <c r="LHI758" s="462"/>
      <c r="LHJ758" s="462"/>
      <c r="LHK758" s="462"/>
      <c r="LHL758" s="462"/>
      <c r="LHM758" s="462"/>
      <c r="LHN758" s="462"/>
      <c r="LHO758" s="462"/>
      <c r="LHP758" s="462"/>
      <c r="LHQ758" s="462"/>
      <c r="LHR758" s="462"/>
      <c r="LHS758" s="462"/>
      <c r="LHT758" s="462"/>
      <c r="LHU758" s="462"/>
      <c r="LHV758" s="462"/>
      <c r="LHW758" s="462"/>
      <c r="LHX758" s="462"/>
      <c r="LHY758" s="462"/>
      <c r="LHZ758" s="462"/>
      <c r="LIA758" s="462"/>
      <c r="LIB758" s="462"/>
      <c r="LIC758" s="462"/>
      <c r="LID758" s="462"/>
      <c r="LIE758" s="462"/>
      <c r="LIF758" s="462"/>
      <c r="LIG758" s="462"/>
      <c r="LIH758" s="462"/>
      <c r="LII758" s="462"/>
      <c r="LIJ758" s="462"/>
      <c r="LIK758" s="462"/>
      <c r="LIL758" s="462"/>
      <c r="LIM758" s="462"/>
      <c r="LIN758" s="462"/>
      <c r="LIO758" s="462"/>
      <c r="LIP758" s="462"/>
      <c r="LIQ758" s="462"/>
      <c r="LIR758" s="462"/>
      <c r="LIS758" s="462"/>
      <c r="LIT758" s="462"/>
      <c r="LIU758" s="462"/>
      <c r="LIV758" s="462"/>
      <c r="LIW758" s="462"/>
      <c r="LIX758" s="462"/>
      <c r="LIY758" s="462"/>
      <c r="LIZ758" s="462"/>
      <c r="LJA758" s="462"/>
      <c r="LJB758" s="462"/>
      <c r="LJC758" s="462"/>
      <c r="LJD758" s="462"/>
      <c r="LJE758" s="462"/>
      <c r="LJF758" s="462"/>
      <c r="LJG758" s="462"/>
      <c r="LJH758" s="462"/>
      <c r="LJI758" s="462"/>
      <c r="LJJ758" s="462"/>
      <c r="LJK758" s="462"/>
      <c r="LJL758" s="462"/>
      <c r="LJM758" s="462"/>
      <c r="LJN758" s="462"/>
      <c r="LJO758" s="462"/>
      <c r="LJP758" s="462"/>
      <c r="LJQ758" s="462"/>
      <c r="LJR758" s="462"/>
      <c r="LJS758" s="462"/>
      <c r="LJT758" s="462"/>
      <c r="LJU758" s="462"/>
      <c r="LJV758" s="462"/>
      <c r="LJW758" s="462"/>
      <c r="LJX758" s="462"/>
      <c r="LJY758" s="462"/>
      <c r="LJZ758" s="462"/>
      <c r="LKA758" s="462"/>
      <c r="LKB758" s="462"/>
      <c r="LKC758" s="462"/>
      <c r="LKD758" s="462"/>
      <c r="LKE758" s="462"/>
      <c r="LKF758" s="462"/>
      <c r="LKG758" s="462"/>
      <c r="LKH758" s="462"/>
      <c r="LKI758" s="462"/>
      <c r="LKJ758" s="462"/>
      <c r="LKK758" s="462"/>
      <c r="LKL758" s="462"/>
      <c r="LKM758" s="462"/>
      <c r="LKN758" s="462"/>
      <c r="LKO758" s="462"/>
      <c r="LKP758" s="462"/>
      <c r="LKQ758" s="462"/>
      <c r="LKR758" s="462"/>
      <c r="LKS758" s="462"/>
      <c r="LKT758" s="462"/>
      <c r="LKU758" s="462"/>
      <c r="LKV758" s="462"/>
      <c r="LKW758" s="462"/>
      <c r="LKX758" s="462"/>
      <c r="LKY758" s="462"/>
      <c r="LKZ758" s="462"/>
      <c r="LLA758" s="462"/>
      <c r="LLB758" s="462"/>
      <c r="LLC758" s="462"/>
      <c r="LLD758" s="462"/>
      <c r="LLE758" s="462"/>
      <c r="LLF758" s="462"/>
      <c r="LLG758" s="462"/>
      <c r="LLH758" s="462"/>
      <c r="LLI758" s="462"/>
      <c r="LLJ758" s="462"/>
      <c r="LLK758" s="462"/>
      <c r="LLL758" s="462"/>
      <c r="LLM758" s="462"/>
      <c r="LLN758" s="462"/>
      <c r="LLO758" s="462"/>
      <c r="LLP758" s="462"/>
      <c r="LLQ758" s="462"/>
      <c r="LLR758" s="462"/>
      <c r="LLS758" s="462"/>
      <c r="LLT758" s="462"/>
      <c r="LLU758" s="462"/>
      <c r="LLV758" s="462"/>
      <c r="LLW758" s="462"/>
      <c r="LLX758" s="462"/>
      <c r="LLY758" s="462"/>
      <c r="LLZ758" s="462"/>
      <c r="LMA758" s="462"/>
      <c r="LMB758" s="462"/>
      <c r="LMC758" s="462"/>
      <c r="LMD758" s="462"/>
      <c r="LME758" s="462"/>
      <c r="LMF758" s="462"/>
      <c r="LMG758" s="462"/>
      <c r="LMH758" s="462"/>
      <c r="LMI758" s="462"/>
      <c r="LMJ758" s="462"/>
      <c r="LMK758" s="462"/>
      <c r="LML758" s="462"/>
      <c r="LMM758" s="462"/>
      <c r="LMN758" s="462"/>
      <c r="LMO758" s="462"/>
      <c r="LMP758" s="462"/>
      <c r="LMQ758" s="462"/>
      <c r="LMR758" s="462"/>
      <c r="LMS758" s="462"/>
      <c r="LMT758" s="462"/>
      <c r="LMU758" s="462"/>
      <c r="LMV758" s="462"/>
      <c r="LMW758" s="462"/>
      <c r="LMX758" s="462"/>
      <c r="LMY758" s="462"/>
      <c r="LMZ758" s="462"/>
      <c r="LNA758" s="462"/>
      <c r="LNB758" s="462"/>
      <c r="LNC758" s="462"/>
      <c r="LND758" s="462"/>
      <c r="LNE758" s="462"/>
      <c r="LNF758" s="462"/>
      <c r="LNG758" s="462"/>
      <c r="LNH758" s="462"/>
      <c r="LNI758" s="462"/>
      <c r="LNJ758" s="462"/>
      <c r="LNK758" s="462"/>
      <c r="LNL758" s="462"/>
      <c r="LNM758" s="462"/>
      <c r="LNN758" s="462"/>
      <c r="LNO758" s="462"/>
      <c r="LNP758" s="462"/>
      <c r="LNQ758" s="462"/>
      <c r="LNR758" s="462"/>
      <c r="LNS758" s="462"/>
      <c r="LNT758" s="462"/>
      <c r="LNU758" s="462"/>
      <c r="LNV758" s="462"/>
      <c r="LNW758" s="462"/>
      <c r="LNX758" s="462"/>
      <c r="LNY758" s="462"/>
      <c r="LNZ758" s="462"/>
      <c r="LOA758" s="462"/>
      <c r="LOB758" s="462"/>
      <c r="LOC758" s="462"/>
      <c r="LOD758" s="462"/>
      <c r="LOE758" s="462"/>
      <c r="LOF758" s="462"/>
      <c r="LOG758" s="462"/>
      <c r="LOH758" s="462"/>
      <c r="LOI758" s="462"/>
      <c r="LOJ758" s="462"/>
      <c r="LOK758" s="462"/>
      <c r="LOL758" s="462"/>
      <c r="LOM758" s="462"/>
      <c r="LON758" s="462"/>
      <c r="LOO758" s="462"/>
      <c r="LOP758" s="462"/>
      <c r="LOQ758" s="462"/>
      <c r="LOR758" s="462"/>
      <c r="LOS758" s="462"/>
      <c r="LOT758" s="462"/>
      <c r="LOU758" s="462"/>
      <c r="LOV758" s="462"/>
      <c r="LOW758" s="462"/>
      <c r="LOX758" s="462"/>
      <c r="LOY758" s="462"/>
      <c r="LOZ758" s="462"/>
      <c r="LPA758" s="462"/>
      <c r="LPB758" s="462"/>
      <c r="LPC758" s="462"/>
      <c r="LPD758" s="462"/>
      <c r="LPE758" s="462"/>
      <c r="LPF758" s="462"/>
      <c r="LPG758" s="462"/>
      <c r="LPH758" s="462"/>
      <c r="LPI758" s="462"/>
      <c r="LPJ758" s="462"/>
      <c r="LPK758" s="462"/>
      <c r="LPL758" s="462"/>
      <c r="LPM758" s="462"/>
      <c r="LPN758" s="462"/>
      <c r="LPO758" s="462"/>
      <c r="LPP758" s="462"/>
      <c r="LPQ758" s="462"/>
      <c r="LPR758" s="462"/>
      <c r="LPS758" s="462"/>
      <c r="LPT758" s="462"/>
      <c r="LPU758" s="462"/>
      <c r="LPV758" s="462"/>
      <c r="LPW758" s="462"/>
      <c r="LPX758" s="462"/>
      <c r="LPY758" s="462"/>
      <c r="LPZ758" s="462"/>
      <c r="LQA758" s="462"/>
      <c r="LQB758" s="462"/>
      <c r="LQC758" s="462"/>
      <c r="LQD758" s="462"/>
      <c r="LQE758" s="462"/>
      <c r="LQF758" s="462"/>
      <c r="LQG758" s="462"/>
      <c r="LQH758" s="462"/>
      <c r="LQI758" s="462"/>
      <c r="LQJ758" s="462"/>
      <c r="LQK758" s="462"/>
      <c r="LQL758" s="462"/>
      <c r="LQM758" s="462"/>
      <c r="LQN758" s="462"/>
      <c r="LQO758" s="462"/>
      <c r="LQP758" s="462"/>
      <c r="LQQ758" s="462"/>
      <c r="LQR758" s="462"/>
      <c r="LQS758" s="462"/>
      <c r="LQT758" s="462"/>
      <c r="LQU758" s="462"/>
      <c r="LQV758" s="462"/>
      <c r="LQW758" s="462"/>
      <c r="LQX758" s="462"/>
      <c r="LQY758" s="462"/>
      <c r="LQZ758" s="462"/>
      <c r="LRA758" s="462"/>
      <c r="LRB758" s="462"/>
      <c r="LRC758" s="462"/>
      <c r="LRD758" s="462"/>
      <c r="LRE758" s="462"/>
      <c r="LRF758" s="462"/>
      <c r="LRG758" s="462"/>
      <c r="LRH758" s="462"/>
      <c r="LRI758" s="462"/>
      <c r="LRJ758" s="462"/>
      <c r="LRK758" s="462"/>
      <c r="LRL758" s="462"/>
      <c r="LRM758" s="462"/>
      <c r="LRN758" s="462"/>
      <c r="LRO758" s="462"/>
      <c r="LRP758" s="462"/>
      <c r="LRQ758" s="462"/>
      <c r="LRR758" s="462"/>
      <c r="LRS758" s="462"/>
      <c r="LRT758" s="462"/>
      <c r="LRU758" s="462"/>
      <c r="LRV758" s="462"/>
      <c r="LRW758" s="462"/>
      <c r="LRX758" s="462"/>
      <c r="LRY758" s="462"/>
      <c r="LRZ758" s="462"/>
      <c r="LSA758" s="462"/>
      <c r="LSB758" s="462"/>
      <c r="LSC758" s="462"/>
      <c r="LSD758" s="462"/>
      <c r="LSE758" s="462"/>
      <c r="LSF758" s="462"/>
      <c r="LSG758" s="462"/>
      <c r="LSH758" s="462"/>
      <c r="LSI758" s="462"/>
      <c r="LSJ758" s="462"/>
      <c r="LSK758" s="462"/>
      <c r="LSL758" s="462"/>
      <c r="LSM758" s="462"/>
      <c r="LSN758" s="462"/>
      <c r="LSO758" s="462"/>
      <c r="LSP758" s="462"/>
      <c r="LSQ758" s="462"/>
      <c r="LSR758" s="462"/>
      <c r="LSS758" s="462"/>
      <c r="LST758" s="462"/>
      <c r="LSU758" s="462"/>
      <c r="LSV758" s="462"/>
      <c r="LSW758" s="462"/>
      <c r="LSX758" s="462"/>
      <c r="LSY758" s="462"/>
      <c r="LSZ758" s="462"/>
      <c r="LTA758" s="462"/>
      <c r="LTB758" s="462"/>
      <c r="LTC758" s="462"/>
      <c r="LTD758" s="462"/>
      <c r="LTE758" s="462"/>
      <c r="LTF758" s="462"/>
      <c r="LTG758" s="462"/>
      <c r="LTH758" s="462"/>
      <c r="LTI758" s="462"/>
      <c r="LTJ758" s="462"/>
      <c r="LTK758" s="462"/>
      <c r="LTL758" s="462"/>
      <c r="LTM758" s="462"/>
      <c r="LTN758" s="462"/>
      <c r="LTO758" s="462"/>
      <c r="LTP758" s="462"/>
      <c r="LTQ758" s="462"/>
      <c r="LTR758" s="462"/>
      <c r="LTS758" s="462"/>
      <c r="LTT758" s="462"/>
      <c r="LTU758" s="462"/>
      <c r="LTV758" s="462"/>
      <c r="LTW758" s="462"/>
      <c r="LTX758" s="462"/>
      <c r="LTY758" s="462"/>
      <c r="LTZ758" s="462"/>
      <c r="LUA758" s="462"/>
      <c r="LUB758" s="462"/>
      <c r="LUC758" s="462"/>
      <c r="LUD758" s="462"/>
      <c r="LUE758" s="462"/>
      <c r="LUF758" s="462"/>
      <c r="LUG758" s="462"/>
      <c r="LUH758" s="462"/>
      <c r="LUI758" s="462"/>
      <c r="LUJ758" s="462"/>
      <c r="LUK758" s="462"/>
      <c r="LUL758" s="462"/>
      <c r="LUM758" s="462"/>
      <c r="LUN758" s="462"/>
      <c r="LUO758" s="462"/>
      <c r="LUP758" s="462"/>
      <c r="LUQ758" s="462"/>
      <c r="LUR758" s="462"/>
      <c r="LUS758" s="462"/>
      <c r="LUT758" s="462"/>
      <c r="LUU758" s="462"/>
      <c r="LUV758" s="462"/>
      <c r="LUW758" s="462"/>
      <c r="LUX758" s="462"/>
      <c r="LUY758" s="462"/>
      <c r="LUZ758" s="462"/>
      <c r="LVA758" s="462"/>
      <c r="LVB758" s="462"/>
      <c r="LVC758" s="462"/>
      <c r="LVD758" s="462"/>
      <c r="LVE758" s="462"/>
      <c r="LVF758" s="462"/>
      <c r="LVG758" s="462"/>
      <c r="LVH758" s="462"/>
      <c r="LVI758" s="462"/>
      <c r="LVJ758" s="462"/>
      <c r="LVK758" s="462"/>
      <c r="LVL758" s="462"/>
      <c r="LVM758" s="462"/>
      <c r="LVN758" s="462"/>
      <c r="LVO758" s="462"/>
      <c r="LVP758" s="462"/>
      <c r="LVQ758" s="462"/>
      <c r="LVR758" s="462"/>
      <c r="LVS758" s="462"/>
      <c r="LVT758" s="462"/>
      <c r="LVU758" s="462"/>
      <c r="LVV758" s="462"/>
      <c r="LVW758" s="462"/>
      <c r="LVX758" s="462"/>
      <c r="LVY758" s="462"/>
      <c r="LVZ758" s="462"/>
      <c r="LWA758" s="462"/>
      <c r="LWB758" s="462"/>
      <c r="LWC758" s="462"/>
      <c r="LWD758" s="462"/>
      <c r="LWE758" s="462"/>
      <c r="LWF758" s="462"/>
      <c r="LWG758" s="462"/>
      <c r="LWH758" s="462"/>
      <c r="LWI758" s="462"/>
      <c r="LWJ758" s="462"/>
      <c r="LWK758" s="462"/>
      <c r="LWL758" s="462"/>
      <c r="LWM758" s="462"/>
      <c r="LWN758" s="462"/>
      <c r="LWO758" s="462"/>
      <c r="LWP758" s="462"/>
      <c r="LWQ758" s="462"/>
      <c r="LWR758" s="462"/>
      <c r="LWS758" s="462"/>
      <c r="LWT758" s="462"/>
      <c r="LWU758" s="462"/>
      <c r="LWV758" s="462"/>
      <c r="LWW758" s="462"/>
      <c r="LWX758" s="462"/>
      <c r="LWY758" s="462"/>
      <c r="LWZ758" s="462"/>
      <c r="LXA758" s="462"/>
      <c r="LXB758" s="462"/>
      <c r="LXC758" s="462"/>
      <c r="LXD758" s="462"/>
      <c r="LXE758" s="462"/>
      <c r="LXF758" s="462"/>
      <c r="LXG758" s="462"/>
      <c r="LXH758" s="462"/>
      <c r="LXI758" s="462"/>
      <c r="LXJ758" s="462"/>
      <c r="LXK758" s="462"/>
      <c r="LXL758" s="462"/>
      <c r="LXM758" s="462"/>
      <c r="LXN758" s="462"/>
      <c r="LXO758" s="462"/>
      <c r="LXP758" s="462"/>
      <c r="LXQ758" s="462"/>
      <c r="LXR758" s="462"/>
      <c r="LXS758" s="462"/>
      <c r="LXT758" s="462"/>
      <c r="LXU758" s="462"/>
      <c r="LXV758" s="462"/>
      <c r="LXW758" s="462"/>
      <c r="LXX758" s="462"/>
      <c r="LXY758" s="462"/>
      <c r="LXZ758" s="462"/>
      <c r="LYA758" s="462"/>
      <c r="LYB758" s="462"/>
      <c r="LYC758" s="462"/>
      <c r="LYD758" s="462"/>
      <c r="LYE758" s="462"/>
      <c r="LYF758" s="462"/>
      <c r="LYG758" s="462"/>
      <c r="LYH758" s="462"/>
      <c r="LYI758" s="462"/>
      <c r="LYJ758" s="462"/>
      <c r="LYK758" s="462"/>
      <c r="LYL758" s="462"/>
      <c r="LYM758" s="462"/>
      <c r="LYN758" s="462"/>
      <c r="LYO758" s="462"/>
      <c r="LYP758" s="462"/>
      <c r="LYQ758" s="462"/>
      <c r="LYR758" s="462"/>
      <c r="LYS758" s="462"/>
      <c r="LYT758" s="462"/>
      <c r="LYU758" s="462"/>
      <c r="LYV758" s="462"/>
      <c r="LYW758" s="462"/>
      <c r="LYX758" s="462"/>
      <c r="LYY758" s="462"/>
      <c r="LYZ758" s="462"/>
      <c r="LZA758" s="462"/>
      <c r="LZB758" s="462"/>
      <c r="LZC758" s="462"/>
      <c r="LZD758" s="462"/>
      <c r="LZE758" s="462"/>
      <c r="LZF758" s="462"/>
      <c r="LZG758" s="462"/>
      <c r="LZH758" s="462"/>
      <c r="LZI758" s="462"/>
      <c r="LZJ758" s="462"/>
      <c r="LZK758" s="462"/>
      <c r="LZL758" s="462"/>
      <c r="LZM758" s="462"/>
      <c r="LZN758" s="462"/>
      <c r="LZO758" s="462"/>
      <c r="LZP758" s="462"/>
      <c r="LZQ758" s="462"/>
      <c r="LZR758" s="462"/>
      <c r="LZS758" s="462"/>
      <c r="LZT758" s="462"/>
      <c r="LZU758" s="462"/>
      <c r="LZV758" s="462"/>
      <c r="LZW758" s="462"/>
      <c r="LZX758" s="462"/>
      <c r="LZY758" s="462"/>
      <c r="LZZ758" s="462"/>
      <c r="MAA758" s="462"/>
      <c r="MAB758" s="462"/>
      <c r="MAC758" s="462"/>
      <c r="MAD758" s="462"/>
      <c r="MAE758" s="462"/>
      <c r="MAF758" s="462"/>
      <c r="MAG758" s="462"/>
      <c r="MAH758" s="462"/>
      <c r="MAI758" s="462"/>
      <c r="MAJ758" s="462"/>
      <c r="MAK758" s="462"/>
      <c r="MAL758" s="462"/>
      <c r="MAM758" s="462"/>
      <c r="MAN758" s="462"/>
      <c r="MAO758" s="462"/>
      <c r="MAP758" s="462"/>
      <c r="MAQ758" s="462"/>
      <c r="MAR758" s="462"/>
      <c r="MAS758" s="462"/>
      <c r="MAT758" s="462"/>
      <c r="MAU758" s="462"/>
      <c r="MAV758" s="462"/>
      <c r="MAW758" s="462"/>
      <c r="MAX758" s="462"/>
      <c r="MAY758" s="462"/>
      <c r="MAZ758" s="462"/>
      <c r="MBA758" s="462"/>
      <c r="MBB758" s="462"/>
      <c r="MBC758" s="462"/>
      <c r="MBD758" s="462"/>
      <c r="MBE758" s="462"/>
      <c r="MBF758" s="462"/>
      <c r="MBG758" s="462"/>
      <c r="MBH758" s="462"/>
      <c r="MBI758" s="462"/>
      <c r="MBJ758" s="462"/>
      <c r="MBK758" s="462"/>
      <c r="MBL758" s="462"/>
      <c r="MBM758" s="462"/>
      <c r="MBN758" s="462"/>
      <c r="MBO758" s="462"/>
      <c r="MBP758" s="462"/>
      <c r="MBQ758" s="462"/>
      <c r="MBR758" s="462"/>
      <c r="MBS758" s="462"/>
      <c r="MBT758" s="462"/>
      <c r="MBU758" s="462"/>
      <c r="MBV758" s="462"/>
      <c r="MBW758" s="462"/>
      <c r="MBX758" s="462"/>
      <c r="MBY758" s="462"/>
      <c r="MBZ758" s="462"/>
      <c r="MCA758" s="462"/>
      <c r="MCB758" s="462"/>
      <c r="MCC758" s="462"/>
      <c r="MCD758" s="462"/>
      <c r="MCE758" s="462"/>
      <c r="MCF758" s="462"/>
      <c r="MCG758" s="462"/>
      <c r="MCH758" s="462"/>
      <c r="MCI758" s="462"/>
      <c r="MCJ758" s="462"/>
      <c r="MCK758" s="462"/>
      <c r="MCL758" s="462"/>
      <c r="MCM758" s="462"/>
      <c r="MCN758" s="462"/>
      <c r="MCO758" s="462"/>
      <c r="MCP758" s="462"/>
      <c r="MCQ758" s="462"/>
      <c r="MCR758" s="462"/>
      <c r="MCS758" s="462"/>
      <c r="MCT758" s="462"/>
      <c r="MCU758" s="462"/>
      <c r="MCV758" s="462"/>
      <c r="MCW758" s="462"/>
      <c r="MCX758" s="462"/>
      <c r="MCY758" s="462"/>
      <c r="MCZ758" s="462"/>
      <c r="MDA758" s="462"/>
      <c r="MDB758" s="462"/>
      <c r="MDC758" s="462"/>
      <c r="MDD758" s="462"/>
      <c r="MDE758" s="462"/>
      <c r="MDF758" s="462"/>
      <c r="MDG758" s="462"/>
      <c r="MDH758" s="462"/>
      <c r="MDI758" s="462"/>
      <c r="MDJ758" s="462"/>
      <c r="MDK758" s="462"/>
      <c r="MDL758" s="462"/>
      <c r="MDM758" s="462"/>
      <c r="MDN758" s="462"/>
      <c r="MDO758" s="462"/>
      <c r="MDP758" s="462"/>
      <c r="MDQ758" s="462"/>
      <c r="MDR758" s="462"/>
      <c r="MDS758" s="462"/>
      <c r="MDT758" s="462"/>
      <c r="MDU758" s="462"/>
      <c r="MDV758" s="462"/>
      <c r="MDW758" s="462"/>
      <c r="MDX758" s="462"/>
      <c r="MDY758" s="462"/>
      <c r="MDZ758" s="462"/>
      <c r="MEA758" s="462"/>
      <c r="MEB758" s="462"/>
      <c r="MEC758" s="462"/>
      <c r="MED758" s="462"/>
      <c r="MEE758" s="462"/>
      <c r="MEF758" s="462"/>
      <c r="MEG758" s="462"/>
      <c r="MEH758" s="462"/>
      <c r="MEI758" s="462"/>
      <c r="MEJ758" s="462"/>
      <c r="MEK758" s="462"/>
      <c r="MEL758" s="462"/>
      <c r="MEM758" s="462"/>
      <c r="MEN758" s="462"/>
      <c r="MEO758" s="462"/>
      <c r="MEP758" s="462"/>
      <c r="MEQ758" s="462"/>
      <c r="MER758" s="462"/>
      <c r="MES758" s="462"/>
      <c r="MET758" s="462"/>
      <c r="MEU758" s="462"/>
      <c r="MEV758" s="462"/>
      <c r="MEW758" s="462"/>
      <c r="MEX758" s="462"/>
      <c r="MEY758" s="462"/>
      <c r="MEZ758" s="462"/>
      <c r="MFA758" s="462"/>
      <c r="MFB758" s="462"/>
      <c r="MFC758" s="462"/>
      <c r="MFD758" s="462"/>
      <c r="MFE758" s="462"/>
      <c r="MFF758" s="462"/>
      <c r="MFG758" s="462"/>
      <c r="MFH758" s="462"/>
      <c r="MFI758" s="462"/>
      <c r="MFJ758" s="462"/>
      <c r="MFK758" s="462"/>
      <c r="MFL758" s="462"/>
      <c r="MFM758" s="462"/>
      <c r="MFN758" s="462"/>
      <c r="MFO758" s="462"/>
      <c r="MFP758" s="462"/>
      <c r="MFQ758" s="462"/>
      <c r="MFR758" s="462"/>
      <c r="MFS758" s="462"/>
      <c r="MFT758" s="462"/>
      <c r="MFU758" s="462"/>
      <c r="MFV758" s="462"/>
      <c r="MFW758" s="462"/>
      <c r="MFX758" s="462"/>
      <c r="MFY758" s="462"/>
      <c r="MFZ758" s="462"/>
      <c r="MGA758" s="462"/>
      <c r="MGB758" s="462"/>
      <c r="MGC758" s="462"/>
      <c r="MGD758" s="462"/>
      <c r="MGE758" s="462"/>
      <c r="MGF758" s="462"/>
      <c r="MGG758" s="462"/>
      <c r="MGH758" s="462"/>
      <c r="MGI758" s="462"/>
      <c r="MGJ758" s="462"/>
      <c r="MGK758" s="462"/>
      <c r="MGL758" s="462"/>
      <c r="MGM758" s="462"/>
      <c r="MGN758" s="462"/>
      <c r="MGO758" s="462"/>
      <c r="MGP758" s="462"/>
      <c r="MGQ758" s="462"/>
      <c r="MGR758" s="462"/>
      <c r="MGS758" s="462"/>
      <c r="MGT758" s="462"/>
      <c r="MGU758" s="462"/>
      <c r="MGV758" s="462"/>
      <c r="MGW758" s="462"/>
      <c r="MGX758" s="462"/>
      <c r="MGY758" s="462"/>
      <c r="MGZ758" s="462"/>
      <c r="MHA758" s="462"/>
      <c r="MHB758" s="462"/>
      <c r="MHC758" s="462"/>
      <c r="MHD758" s="462"/>
      <c r="MHE758" s="462"/>
      <c r="MHF758" s="462"/>
      <c r="MHG758" s="462"/>
      <c r="MHH758" s="462"/>
      <c r="MHI758" s="462"/>
      <c r="MHJ758" s="462"/>
      <c r="MHK758" s="462"/>
      <c r="MHL758" s="462"/>
      <c r="MHM758" s="462"/>
      <c r="MHN758" s="462"/>
      <c r="MHO758" s="462"/>
      <c r="MHP758" s="462"/>
      <c r="MHQ758" s="462"/>
      <c r="MHR758" s="462"/>
      <c r="MHS758" s="462"/>
      <c r="MHT758" s="462"/>
      <c r="MHU758" s="462"/>
      <c r="MHV758" s="462"/>
      <c r="MHW758" s="462"/>
      <c r="MHX758" s="462"/>
      <c r="MHY758" s="462"/>
      <c r="MHZ758" s="462"/>
      <c r="MIA758" s="462"/>
      <c r="MIB758" s="462"/>
      <c r="MIC758" s="462"/>
      <c r="MID758" s="462"/>
      <c r="MIE758" s="462"/>
      <c r="MIF758" s="462"/>
      <c r="MIG758" s="462"/>
      <c r="MIH758" s="462"/>
      <c r="MII758" s="462"/>
      <c r="MIJ758" s="462"/>
      <c r="MIK758" s="462"/>
      <c r="MIL758" s="462"/>
      <c r="MIM758" s="462"/>
      <c r="MIN758" s="462"/>
      <c r="MIO758" s="462"/>
      <c r="MIP758" s="462"/>
      <c r="MIQ758" s="462"/>
      <c r="MIR758" s="462"/>
      <c r="MIS758" s="462"/>
      <c r="MIT758" s="462"/>
      <c r="MIU758" s="462"/>
      <c r="MIV758" s="462"/>
      <c r="MIW758" s="462"/>
      <c r="MIX758" s="462"/>
      <c r="MIY758" s="462"/>
      <c r="MIZ758" s="462"/>
      <c r="MJA758" s="462"/>
      <c r="MJB758" s="462"/>
      <c r="MJC758" s="462"/>
      <c r="MJD758" s="462"/>
      <c r="MJE758" s="462"/>
      <c r="MJF758" s="462"/>
      <c r="MJG758" s="462"/>
      <c r="MJH758" s="462"/>
      <c r="MJI758" s="462"/>
      <c r="MJJ758" s="462"/>
      <c r="MJK758" s="462"/>
      <c r="MJL758" s="462"/>
      <c r="MJM758" s="462"/>
      <c r="MJN758" s="462"/>
      <c r="MJO758" s="462"/>
      <c r="MJP758" s="462"/>
      <c r="MJQ758" s="462"/>
      <c r="MJR758" s="462"/>
      <c r="MJS758" s="462"/>
      <c r="MJT758" s="462"/>
      <c r="MJU758" s="462"/>
      <c r="MJV758" s="462"/>
      <c r="MJW758" s="462"/>
      <c r="MJX758" s="462"/>
      <c r="MJY758" s="462"/>
      <c r="MJZ758" s="462"/>
      <c r="MKA758" s="462"/>
      <c r="MKB758" s="462"/>
      <c r="MKC758" s="462"/>
      <c r="MKD758" s="462"/>
      <c r="MKE758" s="462"/>
      <c r="MKF758" s="462"/>
      <c r="MKG758" s="462"/>
      <c r="MKH758" s="462"/>
      <c r="MKI758" s="462"/>
      <c r="MKJ758" s="462"/>
      <c r="MKK758" s="462"/>
      <c r="MKL758" s="462"/>
      <c r="MKM758" s="462"/>
      <c r="MKN758" s="462"/>
      <c r="MKO758" s="462"/>
      <c r="MKP758" s="462"/>
      <c r="MKQ758" s="462"/>
      <c r="MKR758" s="462"/>
      <c r="MKS758" s="462"/>
      <c r="MKT758" s="462"/>
      <c r="MKU758" s="462"/>
      <c r="MKV758" s="462"/>
      <c r="MKW758" s="462"/>
      <c r="MKX758" s="462"/>
      <c r="MKY758" s="462"/>
      <c r="MKZ758" s="462"/>
      <c r="MLA758" s="462"/>
      <c r="MLB758" s="462"/>
      <c r="MLC758" s="462"/>
      <c r="MLD758" s="462"/>
      <c r="MLE758" s="462"/>
      <c r="MLF758" s="462"/>
      <c r="MLG758" s="462"/>
      <c r="MLH758" s="462"/>
      <c r="MLI758" s="462"/>
      <c r="MLJ758" s="462"/>
      <c r="MLK758" s="462"/>
      <c r="MLL758" s="462"/>
      <c r="MLM758" s="462"/>
      <c r="MLN758" s="462"/>
      <c r="MLO758" s="462"/>
      <c r="MLP758" s="462"/>
      <c r="MLQ758" s="462"/>
      <c r="MLR758" s="462"/>
      <c r="MLS758" s="462"/>
      <c r="MLT758" s="462"/>
      <c r="MLU758" s="462"/>
      <c r="MLV758" s="462"/>
      <c r="MLW758" s="462"/>
      <c r="MLX758" s="462"/>
      <c r="MLY758" s="462"/>
      <c r="MLZ758" s="462"/>
      <c r="MMA758" s="462"/>
      <c r="MMB758" s="462"/>
      <c r="MMC758" s="462"/>
      <c r="MMD758" s="462"/>
      <c r="MME758" s="462"/>
      <c r="MMF758" s="462"/>
      <c r="MMG758" s="462"/>
      <c r="MMH758" s="462"/>
      <c r="MMI758" s="462"/>
      <c r="MMJ758" s="462"/>
      <c r="MMK758" s="462"/>
      <c r="MML758" s="462"/>
      <c r="MMM758" s="462"/>
      <c r="MMN758" s="462"/>
      <c r="MMO758" s="462"/>
      <c r="MMP758" s="462"/>
      <c r="MMQ758" s="462"/>
      <c r="MMR758" s="462"/>
      <c r="MMS758" s="462"/>
      <c r="MMT758" s="462"/>
      <c r="MMU758" s="462"/>
      <c r="MMV758" s="462"/>
      <c r="MMW758" s="462"/>
      <c r="MMX758" s="462"/>
      <c r="MMY758" s="462"/>
      <c r="MMZ758" s="462"/>
      <c r="MNA758" s="462"/>
      <c r="MNB758" s="462"/>
      <c r="MNC758" s="462"/>
      <c r="MND758" s="462"/>
      <c r="MNE758" s="462"/>
      <c r="MNF758" s="462"/>
      <c r="MNG758" s="462"/>
      <c r="MNH758" s="462"/>
      <c r="MNI758" s="462"/>
      <c r="MNJ758" s="462"/>
      <c r="MNK758" s="462"/>
      <c r="MNL758" s="462"/>
      <c r="MNM758" s="462"/>
      <c r="MNN758" s="462"/>
      <c r="MNO758" s="462"/>
      <c r="MNP758" s="462"/>
      <c r="MNQ758" s="462"/>
      <c r="MNR758" s="462"/>
      <c r="MNS758" s="462"/>
      <c r="MNT758" s="462"/>
      <c r="MNU758" s="462"/>
      <c r="MNV758" s="462"/>
      <c r="MNW758" s="462"/>
      <c r="MNX758" s="462"/>
      <c r="MNY758" s="462"/>
      <c r="MNZ758" s="462"/>
      <c r="MOA758" s="462"/>
      <c r="MOB758" s="462"/>
      <c r="MOC758" s="462"/>
      <c r="MOD758" s="462"/>
      <c r="MOE758" s="462"/>
      <c r="MOF758" s="462"/>
      <c r="MOG758" s="462"/>
      <c r="MOH758" s="462"/>
      <c r="MOI758" s="462"/>
      <c r="MOJ758" s="462"/>
      <c r="MOK758" s="462"/>
      <c r="MOL758" s="462"/>
      <c r="MOM758" s="462"/>
      <c r="MON758" s="462"/>
      <c r="MOO758" s="462"/>
      <c r="MOP758" s="462"/>
      <c r="MOQ758" s="462"/>
      <c r="MOR758" s="462"/>
      <c r="MOS758" s="462"/>
      <c r="MOT758" s="462"/>
      <c r="MOU758" s="462"/>
      <c r="MOV758" s="462"/>
      <c r="MOW758" s="462"/>
      <c r="MOX758" s="462"/>
      <c r="MOY758" s="462"/>
      <c r="MOZ758" s="462"/>
      <c r="MPA758" s="462"/>
      <c r="MPB758" s="462"/>
      <c r="MPC758" s="462"/>
      <c r="MPD758" s="462"/>
      <c r="MPE758" s="462"/>
      <c r="MPF758" s="462"/>
      <c r="MPG758" s="462"/>
      <c r="MPH758" s="462"/>
      <c r="MPI758" s="462"/>
      <c r="MPJ758" s="462"/>
      <c r="MPK758" s="462"/>
      <c r="MPL758" s="462"/>
      <c r="MPM758" s="462"/>
      <c r="MPN758" s="462"/>
      <c r="MPO758" s="462"/>
      <c r="MPP758" s="462"/>
      <c r="MPQ758" s="462"/>
      <c r="MPR758" s="462"/>
      <c r="MPS758" s="462"/>
      <c r="MPT758" s="462"/>
      <c r="MPU758" s="462"/>
      <c r="MPV758" s="462"/>
      <c r="MPW758" s="462"/>
      <c r="MPX758" s="462"/>
      <c r="MPY758" s="462"/>
      <c r="MPZ758" s="462"/>
      <c r="MQA758" s="462"/>
      <c r="MQB758" s="462"/>
      <c r="MQC758" s="462"/>
      <c r="MQD758" s="462"/>
      <c r="MQE758" s="462"/>
      <c r="MQF758" s="462"/>
      <c r="MQG758" s="462"/>
      <c r="MQH758" s="462"/>
      <c r="MQI758" s="462"/>
      <c r="MQJ758" s="462"/>
      <c r="MQK758" s="462"/>
      <c r="MQL758" s="462"/>
      <c r="MQM758" s="462"/>
      <c r="MQN758" s="462"/>
      <c r="MQO758" s="462"/>
      <c r="MQP758" s="462"/>
      <c r="MQQ758" s="462"/>
      <c r="MQR758" s="462"/>
      <c r="MQS758" s="462"/>
      <c r="MQT758" s="462"/>
      <c r="MQU758" s="462"/>
      <c r="MQV758" s="462"/>
      <c r="MQW758" s="462"/>
      <c r="MQX758" s="462"/>
      <c r="MQY758" s="462"/>
      <c r="MQZ758" s="462"/>
      <c r="MRA758" s="462"/>
      <c r="MRB758" s="462"/>
      <c r="MRC758" s="462"/>
      <c r="MRD758" s="462"/>
      <c r="MRE758" s="462"/>
      <c r="MRF758" s="462"/>
      <c r="MRG758" s="462"/>
      <c r="MRH758" s="462"/>
      <c r="MRI758" s="462"/>
      <c r="MRJ758" s="462"/>
      <c r="MRK758" s="462"/>
      <c r="MRL758" s="462"/>
      <c r="MRM758" s="462"/>
      <c r="MRN758" s="462"/>
      <c r="MRO758" s="462"/>
      <c r="MRP758" s="462"/>
      <c r="MRQ758" s="462"/>
      <c r="MRR758" s="462"/>
      <c r="MRS758" s="462"/>
      <c r="MRT758" s="462"/>
      <c r="MRU758" s="462"/>
      <c r="MRV758" s="462"/>
      <c r="MRW758" s="462"/>
      <c r="MRX758" s="462"/>
      <c r="MRY758" s="462"/>
      <c r="MRZ758" s="462"/>
      <c r="MSA758" s="462"/>
      <c r="MSB758" s="462"/>
      <c r="MSC758" s="462"/>
      <c r="MSD758" s="462"/>
      <c r="MSE758" s="462"/>
      <c r="MSF758" s="462"/>
      <c r="MSG758" s="462"/>
      <c r="MSH758" s="462"/>
      <c r="MSI758" s="462"/>
      <c r="MSJ758" s="462"/>
      <c r="MSK758" s="462"/>
      <c r="MSL758" s="462"/>
      <c r="MSM758" s="462"/>
      <c r="MSN758" s="462"/>
      <c r="MSO758" s="462"/>
      <c r="MSP758" s="462"/>
      <c r="MSQ758" s="462"/>
      <c r="MSR758" s="462"/>
      <c r="MSS758" s="462"/>
      <c r="MST758" s="462"/>
      <c r="MSU758" s="462"/>
      <c r="MSV758" s="462"/>
      <c r="MSW758" s="462"/>
      <c r="MSX758" s="462"/>
      <c r="MSY758" s="462"/>
      <c r="MSZ758" s="462"/>
      <c r="MTA758" s="462"/>
      <c r="MTB758" s="462"/>
      <c r="MTC758" s="462"/>
      <c r="MTD758" s="462"/>
      <c r="MTE758" s="462"/>
      <c r="MTF758" s="462"/>
      <c r="MTG758" s="462"/>
      <c r="MTH758" s="462"/>
      <c r="MTI758" s="462"/>
      <c r="MTJ758" s="462"/>
      <c r="MTK758" s="462"/>
      <c r="MTL758" s="462"/>
      <c r="MTM758" s="462"/>
      <c r="MTN758" s="462"/>
      <c r="MTO758" s="462"/>
      <c r="MTP758" s="462"/>
      <c r="MTQ758" s="462"/>
      <c r="MTR758" s="462"/>
      <c r="MTS758" s="462"/>
      <c r="MTT758" s="462"/>
      <c r="MTU758" s="462"/>
      <c r="MTV758" s="462"/>
      <c r="MTW758" s="462"/>
      <c r="MTX758" s="462"/>
      <c r="MTY758" s="462"/>
      <c r="MTZ758" s="462"/>
      <c r="MUA758" s="462"/>
      <c r="MUB758" s="462"/>
      <c r="MUC758" s="462"/>
      <c r="MUD758" s="462"/>
      <c r="MUE758" s="462"/>
      <c r="MUF758" s="462"/>
      <c r="MUG758" s="462"/>
      <c r="MUH758" s="462"/>
      <c r="MUI758" s="462"/>
      <c r="MUJ758" s="462"/>
      <c r="MUK758" s="462"/>
      <c r="MUL758" s="462"/>
      <c r="MUM758" s="462"/>
      <c r="MUN758" s="462"/>
      <c r="MUO758" s="462"/>
      <c r="MUP758" s="462"/>
      <c r="MUQ758" s="462"/>
      <c r="MUR758" s="462"/>
      <c r="MUS758" s="462"/>
      <c r="MUT758" s="462"/>
      <c r="MUU758" s="462"/>
      <c r="MUV758" s="462"/>
      <c r="MUW758" s="462"/>
      <c r="MUX758" s="462"/>
      <c r="MUY758" s="462"/>
      <c r="MUZ758" s="462"/>
      <c r="MVA758" s="462"/>
      <c r="MVB758" s="462"/>
      <c r="MVC758" s="462"/>
      <c r="MVD758" s="462"/>
      <c r="MVE758" s="462"/>
      <c r="MVF758" s="462"/>
      <c r="MVG758" s="462"/>
      <c r="MVH758" s="462"/>
      <c r="MVI758" s="462"/>
      <c r="MVJ758" s="462"/>
      <c r="MVK758" s="462"/>
      <c r="MVL758" s="462"/>
      <c r="MVM758" s="462"/>
      <c r="MVN758" s="462"/>
      <c r="MVO758" s="462"/>
      <c r="MVP758" s="462"/>
      <c r="MVQ758" s="462"/>
      <c r="MVR758" s="462"/>
      <c r="MVS758" s="462"/>
      <c r="MVT758" s="462"/>
      <c r="MVU758" s="462"/>
      <c r="MVV758" s="462"/>
      <c r="MVW758" s="462"/>
      <c r="MVX758" s="462"/>
      <c r="MVY758" s="462"/>
      <c r="MVZ758" s="462"/>
      <c r="MWA758" s="462"/>
      <c r="MWB758" s="462"/>
      <c r="MWC758" s="462"/>
      <c r="MWD758" s="462"/>
      <c r="MWE758" s="462"/>
      <c r="MWF758" s="462"/>
      <c r="MWG758" s="462"/>
      <c r="MWH758" s="462"/>
      <c r="MWI758" s="462"/>
      <c r="MWJ758" s="462"/>
      <c r="MWK758" s="462"/>
      <c r="MWL758" s="462"/>
      <c r="MWM758" s="462"/>
      <c r="MWN758" s="462"/>
      <c r="MWO758" s="462"/>
      <c r="MWP758" s="462"/>
      <c r="MWQ758" s="462"/>
      <c r="MWR758" s="462"/>
      <c r="MWS758" s="462"/>
      <c r="MWT758" s="462"/>
      <c r="MWU758" s="462"/>
      <c r="MWV758" s="462"/>
      <c r="MWW758" s="462"/>
      <c r="MWX758" s="462"/>
      <c r="MWY758" s="462"/>
      <c r="MWZ758" s="462"/>
      <c r="MXA758" s="462"/>
      <c r="MXB758" s="462"/>
      <c r="MXC758" s="462"/>
      <c r="MXD758" s="462"/>
      <c r="MXE758" s="462"/>
      <c r="MXF758" s="462"/>
      <c r="MXG758" s="462"/>
      <c r="MXH758" s="462"/>
      <c r="MXI758" s="462"/>
      <c r="MXJ758" s="462"/>
      <c r="MXK758" s="462"/>
      <c r="MXL758" s="462"/>
      <c r="MXM758" s="462"/>
      <c r="MXN758" s="462"/>
      <c r="MXO758" s="462"/>
      <c r="MXP758" s="462"/>
      <c r="MXQ758" s="462"/>
      <c r="MXR758" s="462"/>
      <c r="MXS758" s="462"/>
      <c r="MXT758" s="462"/>
      <c r="MXU758" s="462"/>
      <c r="MXV758" s="462"/>
      <c r="MXW758" s="462"/>
      <c r="MXX758" s="462"/>
      <c r="MXY758" s="462"/>
      <c r="MXZ758" s="462"/>
      <c r="MYA758" s="462"/>
      <c r="MYB758" s="462"/>
      <c r="MYC758" s="462"/>
      <c r="MYD758" s="462"/>
      <c r="MYE758" s="462"/>
      <c r="MYF758" s="462"/>
      <c r="MYG758" s="462"/>
      <c r="MYH758" s="462"/>
      <c r="MYI758" s="462"/>
      <c r="MYJ758" s="462"/>
      <c r="MYK758" s="462"/>
      <c r="MYL758" s="462"/>
      <c r="MYM758" s="462"/>
      <c r="MYN758" s="462"/>
      <c r="MYO758" s="462"/>
      <c r="MYP758" s="462"/>
      <c r="MYQ758" s="462"/>
      <c r="MYR758" s="462"/>
      <c r="MYS758" s="462"/>
      <c r="MYT758" s="462"/>
      <c r="MYU758" s="462"/>
      <c r="MYV758" s="462"/>
      <c r="MYW758" s="462"/>
      <c r="MYX758" s="462"/>
      <c r="MYY758" s="462"/>
      <c r="MYZ758" s="462"/>
      <c r="MZA758" s="462"/>
      <c r="MZB758" s="462"/>
      <c r="MZC758" s="462"/>
      <c r="MZD758" s="462"/>
      <c r="MZE758" s="462"/>
      <c r="MZF758" s="462"/>
      <c r="MZG758" s="462"/>
      <c r="MZH758" s="462"/>
      <c r="MZI758" s="462"/>
      <c r="MZJ758" s="462"/>
      <c r="MZK758" s="462"/>
      <c r="MZL758" s="462"/>
      <c r="MZM758" s="462"/>
      <c r="MZN758" s="462"/>
      <c r="MZO758" s="462"/>
      <c r="MZP758" s="462"/>
      <c r="MZQ758" s="462"/>
      <c r="MZR758" s="462"/>
      <c r="MZS758" s="462"/>
      <c r="MZT758" s="462"/>
      <c r="MZU758" s="462"/>
      <c r="MZV758" s="462"/>
      <c r="MZW758" s="462"/>
      <c r="MZX758" s="462"/>
      <c r="MZY758" s="462"/>
      <c r="MZZ758" s="462"/>
      <c r="NAA758" s="462"/>
      <c r="NAB758" s="462"/>
      <c r="NAC758" s="462"/>
      <c r="NAD758" s="462"/>
      <c r="NAE758" s="462"/>
      <c r="NAF758" s="462"/>
      <c r="NAG758" s="462"/>
      <c r="NAH758" s="462"/>
      <c r="NAI758" s="462"/>
      <c r="NAJ758" s="462"/>
      <c r="NAK758" s="462"/>
      <c r="NAL758" s="462"/>
      <c r="NAM758" s="462"/>
      <c r="NAN758" s="462"/>
      <c r="NAO758" s="462"/>
      <c r="NAP758" s="462"/>
      <c r="NAQ758" s="462"/>
      <c r="NAR758" s="462"/>
      <c r="NAS758" s="462"/>
      <c r="NAT758" s="462"/>
      <c r="NAU758" s="462"/>
      <c r="NAV758" s="462"/>
      <c r="NAW758" s="462"/>
      <c r="NAX758" s="462"/>
      <c r="NAY758" s="462"/>
      <c r="NAZ758" s="462"/>
      <c r="NBA758" s="462"/>
      <c r="NBB758" s="462"/>
      <c r="NBC758" s="462"/>
      <c r="NBD758" s="462"/>
      <c r="NBE758" s="462"/>
      <c r="NBF758" s="462"/>
      <c r="NBG758" s="462"/>
      <c r="NBH758" s="462"/>
      <c r="NBI758" s="462"/>
      <c r="NBJ758" s="462"/>
      <c r="NBK758" s="462"/>
      <c r="NBL758" s="462"/>
      <c r="NBM758" s="462"/>
      <c r="NBN758" s="462"/>
      <c r="NBO758" s="462"/>
      <c r="NBP758" s="462"/>
      <c r="NBQ758" s="462"/>
      <c r="NBR758" s="462"/>
      <c r="NBS758" s="462"/>
      <c r="NBT758" s="462"/>
      <c r="NBU758" s="462"/>
      <c r="NBV758" s="462"/>
      <c r="NBW758" s="462"/>
      <c r="NBX758" s="462"/>
      <c r="NBY758" s="462"/>
      <c r="NBZ758" s="462"/>
      <c r="NCA758" s="462"/>
      <c r="NCB758" s="462"/>
      <c r="NCC758" s="462"/>
      <c r="NCD758" s="462"/>
      <c r="NCE758" s="462"/>
      <c r="NCF758" s="462"/>
      <c r="NCG758" s="462"/>
      <c r="NCH758" s="462"/>
      <c r="NCI758" s="462"/>
      <c r="NCJ758" s="462"/>
      <c r="NCK758" s="462"/>
      <c r="NCL758" s="462"/>
      <c r="NCM758" s="462"/>
      <c r="NCN758" s="462"/>
      <c r="NCO758" s="462"/>
      <c r="NCP758" s="462"/>
      <c r="NCQ758" s="462"/>
      <c r="NCR758" s="462"/>
      <c r="NCS758" s="462"/>
      <c r="NCT758" s="462"/>
      <c r="NCU758" s="462"/>
      <c r="NCV758" s="462"/>
      <c r="NCW758" s="462"/>
      <c r="NCX758" s="462"/>
      <c r="NCY758" s="462"/>
      <c r="NCZ758" s="462"/>
      <c r="NDA758" s="462"/>
      <c r="NDB758" s="462"/>
      <c r="NDC758" s="462"/>
      <c r="NDD758" s="462"/>
      <c r="NDE758" s="462"/>
      <c r="NDF758" s="462"/>
      <c r="NDG758" s="462"/>
      <c r="NDH758" s="462"/>
      <c r="NDI758" s="462"/>
      <c r="NDJ758" s="462"/>
      <c r="NDK758" s="462"/>
      <c r="NDL758" s="462"/>
      <c r="NDM758" s="462"/>
      <c r="NDN758" s="462"/>
      <c r="NDO758" s="462"/>
      <c r="NDP758" s="462"/>
      <c r="NDQ758" s="462"/>
      <c r="NDR758" s="462"/>
      <c r="NDS758" s="462"/>
      <c r="NDT758" s="462"/>
      <c r="NDU758" s="462"/>
      <c r="NDV758" s="462"/>
      <c r="NDW758" s="462"/>
      <c r="NDX758" s="462"/>
      <c r="NDY758" s="462"/>
      <c r="NDZ758" s="462"/>
      <c r="NEA758" s="462"/>
      <c r="NEB758" s="462"/>
      <c r="NEC758" s="462"/>
      <c r="NED758" s="462"/>
      <c r="NEE758" s="462"/>
      <c r="NEF758" s="462"/>
      <c r="NEG758" s="462"/>
      <c r="NEH758" s="462"/>
      <c r="NEI758" s="462"/>
      <c r="NEJ758" s="462"/>
      <c r="NEK758" s="462"/>
      <c r="NEL758" s="462"/>
      <c r="NEM758" s="462"/>
      <c r="NEN758" s="462"/>
      <c r="NEO758" s="462"/>
      <c r="NEP758" s="462"/>
      <c r="NEQ758" s="462"/>
      <c r="NER758" s="462"/>
      <c r="NES758" s="462"/>
      <c r="NET758" s="462"/>
      <c r="NEU758" s="462"/>
      <c r="NEV758" s="462"/>
      <c r="NEW758" s="462"/>
      <c r="NEX758" s="462"/>
      <c r="NEY758" s="462"/>
      <c r="NEZ758" s="462"/>
      <c r="NFA758" s="462"/>
      <c r="NFB758" s="462"/>
      <c r="NFC758" s="462"/>
      <c r="NFD758" s="462"/>
      <c r="NFE758" s="462"/>
      <c r="NFF758" s="462"/>
      <c r="NFG758" s="462"/>
      <c r="NFH758" s="462"/>
      <c r="NFI758" s="462"/>
      <c r="NFJ758" s="462"/>
      <c r="NFK758" s="462"/>
      <c r="NFL758" s="462"/>
      <c r="NFM758" s="462"/>
      <c r="NFN758" s="462"/>
      <c r="NFO758" s="462"/>
      <c r="NFP758" s="462"/>
      <c r="NFQ758" s="462"/>
      <c r="NFR758" s="462"/>
      <c r="NFS758" s="462"/>
      <c r="NFT758" s="462"/>
      <c r="NFU758" s="462"/>
      <c r="NFV758" s="462"/>
      <c r="NFW758" s="462"/>
      <c r="NFX758" s="462"/>
      <c r="NFY758" s="462"/>
      <c r="NFZ758" s="462"/>
      <c r="NGA758" s="462"/>
      <c r="NGB758" s="462"/>
      <c r="NGC758" s="462"/>
      <c r="NGD758" s="462"/>
      <c r="NGE758" s="462"/>
      <c r="NGF758" s="462"/>
      <c r="NGG758" s="462"/>
      <c r="NGH758" s="462"/>
      <c r="NGI758" s="462"/>
      <c r="NGJ758" s="462"/>
      <c r="NGK758" s="462"/>
      <c r="NGL758" s="462"/>
      <c r="NGM758" s="462"/>
      <c r="NGN758" s="462"/>
      <c r="NGO758" s="462"/>
      <c r="NGP758" s="462"/>
      <c r="NGQ758" s="462"/>
      <c r="NGR758" s="462"/>
      <c r="NGS758" s="462"/>
      <c r="NGT758" s="462"/>
      <c r="NGU758" s="462"/>
      <c r="NGV758" s="462"/>
      <c r="NGW758" s="462"/>
      <c r="NGX758" s="462"/>
      <c r="NGY758" s="462"/>
      <c r="NGZ758" s="462"/>
      <c r="NHA758" s="462"/>
      <c r="NHB758" s="462"/>
      <c r="NHC758" s="462"/>
      <c r="NHD758" s="462"/>
      <c r="NHE758" s="462"/>
      <c r="NHF758" s="462"/>
      <c r="NHG758" s="462"/>
      <c r="NHH758" s="462"/>
      <c r="NHI758" s="462"/>
      <c r="NHJ758" s="462"/>
      <c r="NHK758" s="462"/>
      <c r="NHL758" s="462"/>
      <c r="NHM758" s="462"/>
      <c r="NHN758" s="462"/>
      <c r="NHO758" s="462"/>
      <c r="NHP758" s="462"/>
      <c r="NHQ758" s="462"/>
      <c r="NHR758" s="462"/>
      <c r="NHS758" s="462"/>
      <c r="NHT758" s="462"/>
      <c r="NHU758" s="462"/>
      <c r="NHV758" s="462"/>
      <c r="NHW758" s="462"/>
      <c r="NHX758" s="462"/>
      <c r="NHY758" s="462"/>
      <c r="NHZ758" s="462"/>
      <c r="NIA758" s="462"/>
      <c r="NIB758" s="462"/>
      <c r="NIC758" s="462"/>
      <c r="NID758" s="462"/>
      <c r="NIE758" s="462"/>
      <c r="NIF758" s="462"/>
      <c r="NIG758" s="462"/>
      <c r="NIH758" s="462"/>
      <c r="NII758" s="462"/>
      <c r="NIJ758" s="462"/>
      <c r="NIK758" s="462"/>
      <c r="NIL758" s="462"/>
      <c r="NIM758" s="462"/>
      <c r="NIN758" s="462"/>
      <c r="NIO758" s="462"/>
      <c r="NIP758" s="462"/>
      <c r="NIQ758" s="462"/>
      <c r="NIR758" s="462"/>
      <c r="NIS758" s="462"/>
      <c r="NIT758" s="462"/>
      <c r="NIU758" s="462"/>
      <c r="NIV758" s="462"/>
      <c r="NIW758" s="462"/>
      <c r="NIX758" s="462"/>
      <c r="NIY758" s="462"/>
      <c r="NIZ758" s="462"/>
      <c r="NJA758" s="462"/>
      <c r="NJB758" s="462"/>
      <c r="NJC758" s="462"/>
      <c r="NJD758" s="462"/>
      <c r="NJE758" s="462"/>
      <c r="NJF758" s="462"/>
      <c r="NJG758" s="462"/>
      <c r="NJH758" s="462"/>
      <c r="NJI758" s="462"/>
      <c r="NJJ758" s="462"/>
      <c r="NJK758" s="462"/>
      <c r="NJL758" s="462"/>
      <c r="NJM758" s="462"/>
      <c r="NJN758" s="462"/>
      <c r="NJO758" s="462"/>
      <c r="NJP758" s="462"/>
      <c r="NJQ758" s="462"/>
      <c r="NJR758" s="462"/>
      <c r="NJS758" s="462"/>
      <c r="NJT758" s="462"/>
      <c r="NJU758" s="462"/>
      <c r="NJV758" s="462"/>
      <c r="NJW758" s="462"/>
      <c r="NJX758" s="462"/>
      <c r="NJY758" s="462"/>
      <c r="NJZ758" s="462"/>
      <c r="NKA758" s="462"/>
      <c r="NKB758" s="462"/>
      <c r="NKC758" s="462"/>
      <c r="NKD758" s="462"/>
      <c r="NKE758" s="462"/>
      <c r="NKF758" s="462"/>
      <c r="NKG758" s="462"/>
      <c r="NKH758" s="462"/>
      <c r="NKI758" s="462"/>
      <c r="NKJ758" s="462"/>
      <c r="NKK758" s="462"/>
      <c r="NKL758" s="462"/>
      <c r="NKM758" s="462"/>
      <c r="NKN758" s="462"/>
      <c r="NKO758" s="462"/>
      <c r="NKP758" s="462"/>
      <c r="NKQ758" s="462"/>
      <c r="NKR758" s="462"/>
      <c r="NKS758" s="462"/>
      <c r="NKT758" s="462"/>
      <c r="NKU758" s="462"/>
      <c r="NKV758" s="462"/>
      <c r="NKW758" s="462"/>
      <c r="NKX758" s="462"/>
      <c r="NKY758" s="462"/>
      <c r="NKZ758" s="462"/>
      <c r="NLA758" s="462"/>
      <c r="NLB758" s="462"/>
      <c r="NLC758" s="462"/>
      <c r="NLD758" s="462"/>
      <c r="NLE758" s="462"/>
      <c r="NLF758" s="462"/>
      <c r="NLG758" s="462"/>
      <c r="NLH758" s="462"/>
      <c r="NLI758" s="462"/>
      <c r="NLJ758" s="462"/>
      <c r="NLK758" s="462"/>
      <c r="NLL758" s="462"/>
      <c r="NLM758" s="462"/>
      <c r="NLN758" s="462"/>
      <c r="NLO758" s="462"/>
      <c r="NLP758" s="462"/>
      <c r="NLQ758" s="462"/>
      <c r="NLR758" s="462"/>
      <c r="NLS758" s="462"/>
      <c r="NLT758" s="462"/>
      <c r="NLU758" s="462"/>
      <c r="NLV758" s="462"/>
      <c r="NLW758" s="462"/>
      <c r="NLX758" s="462"/>
      <c r="NLY758" s="462"/>
      <c r="NLZ758" s="462"/>
      <c r="NMA758" s="462"/>
      <c r="NMB758" s="462"/>
      <c r="NMC758" s="462"/>
      <c r="NMD758" s="462"/>
      <c r="NME758" s="462"/>
      <c r="NMF758" s="462"/>
      <c r="NMG758" s="462"/>
      <c r="NMH758" s="462"/>
      <c r="NMI758" s="462"/>
      <c r="NMJ758" s="462"/>
      <c r="NMK758" s="462"/>
      <c r="NML758" s="462"/>
      <c r="NMM758" s="462"/>
      <c r="NMN758" s="462"/>
      <c r="NMO758" s="462"/>
      <c r="NMP758" s="462"/>
      <c r="NMQ758" s="462"/>
      <c r="NMR758" s="462"/>
      <c r="NMS758" s="462"/>
      <c r="NMT758" s="462"/>
      <c r="NMU758" s="462"/>
      <c r="NMV758" s="462"/>
      <c r="NMW758" s="462"/>
      <c r="NMX758" s="462"/>
      <c r="NMY758" s="462"/>
      <c r="NMZ758" s="462"/>
      <c r="NNA758" s="462"/>
      <c r="NNB758" s="462"/>
      <c r="NNC758" s="462"/>
      <c r="NND758" s="462"/>
      <c r="NNE758" s="462"/>
      <c r="NNF758" s="462"/>
      <c r="NNG758" s="462"/>
      <c r="NNH758" s="462"/>
      <c r="NNI758" s="462"/>
      <c r="NNJ758" s="462"/>
      <c r="NNK758" s="462"/>
      <c r="NNL758" s="462"/>
      <c r="NNM758" s="462"/>
      <c r="NNN758" s="462"/>
      <c r="NNO758" s="462"/>
      <c r="NNP758" s="462"/>
      <c r="NNQ758" s="462"/>
      <c r="NNR758" s="462"/>
      <c r="NNS758" s="462"/>
      <c r="NNT758" s="462"/>
      <c r="NNU758" s="462"/>
      <c r="NNV758" s="462"/>
      <c r="NNW758" s="462"/>
      <c r="NNX758" s="462"/>
      <c r="NNY758" s="462"/>
      <c r="NNZ758" s="462"/>
      <c r="NOA758" s="462"/>
      <c r="NOB758" s="462"/>
      <c r="NOC758" s="462"/>
      <c r="NOD758" s="462"/>
      <c r="NOE758" s="462"/>
      <c r="NOF758" s="462"/>
      <c r="NOG758" s="462"/>
      <c r="NOH758" s="462"/>
      <c r="NOI758" s="462"/>
      <c r="NOJ758" s="462"/>
      <c r="NOK758" s="462"/>
      <c r="NOL758" s="462"/>
      <c r="NOM758" s="462"/>
      <c r="NON758" s="462"/>
      <c r="NOO758" s="462"/>
      <c r="NOP758" s="462"/>
      <c r="NOQ758" s="462"/>
      <c r="NOR758" s="462"/>
      <c r="NOS758" s="462"/>
      <c r="NOT758" s="462"/>
      <c r="NOU758" s="462"/>
      <c r="NOV758" s="462"/>
      <c r="NOW758" s="462"/>
      <c r="NOX758" s="462"/>
      <c r="NOY758" s="462"/>
      <c r="NOZ758" s="462"/>
      <c r="NPA758" s="462"/>
      <c r="NPB758" s="462"/>
      <c r="NPC758" s="462"/>
      <c r="NPD758" s="462"/>
      <c r="NPE758" s="462"/>
      <c r="NPF758" s="462"/>
      <c r="NPG758" s="462"/>
      <c r="NPH758" s="462"/>
      <c r="NPI758" s="462"/>
      <c r="NPJ758" s="462"/>
      <c r="NPK758" s="462"/>
      <c r="NPL758" s="462"/>
      <c r="NPM758" s="462"/>
      <c r="NPN758" s="462"/>
      <c r="NPO758" s="462"/>
      <c r="NPP758" s="462"/>
      <c r="NPQ758" s="462"/>
      <c r="NPR758" s="462"/>
      <c r="NPS758" s="462"/>
      <c r="NPT758" s="462"/>
      <c r="NPU758" s="462"/>
      <c r="NPV758" s="462"/>
      <c r="NPW758" s="462"/>
      <c r="NPX758" s="462"/>
      <c r="NPY758" s="462"/>
      <c r="NPZ758" s="462"/>
      <c r="NQA758" s="462"/>
      <c r="NQB758" s="462"/>
      <c r="NQC758" s="462"/>
      <c r="NQD758" s="462"/>
      <c r="NQE758" s="462"/>
      <c r="NQF758" s="462"/>
      <c r="NQG758" s="462"/>
      <c r="NQH758" s="462"/>
      <c r="NQI758" s="462"/>
      <c r="NQJ758" s="462"/>
      <c r="NQK758" s="462"/>
      <c r="NQL758" s="462"/>
      <c r="NQM758" s="462"/>
      <c r="NQN758" s="462"/>
      <c r="NQO758" s="462"/>
      <c r="NQP758" s="462"/>
      <c r="NQQ758" s="462"/>
      <c r="NQR758" s="462"/>
      <c r="NQS758" s="462"/>
      <c r="NQT758" s="462"/>
      <c r="NQU758" s="462"/>
      <c r="NQV758" s="462"/>
      <c r="NQW758" s="462"/>
      <c r="NQX758" s="462"/>
      <c r="NQY758" s="462"/>
      <c r="NQZ758" s="462"/>
      <c r="NRA758" s="462"/>
      <c r="NRB758" s="462"/>
      <c r="NRC758" s="462"/>
      <c r="NRD758" s="462"/>
      <c r="NRE758" s="462"/>
      <c r="NRF758" s="462"/>
      <c r="NRG758" s="462"/>
      <c r="NRH758" s="462"/>
      <c r="NRI758" s="462"/>
      <c r="NRJ758" s="462"/>
      <c r="NRK758" s="462"/>
      <c r="NRL758" s="462"/>
      <c r="NRM758" s="462"/>
      <c r="NRN758" s="462"/>
      <c r="NRO758" s="462"/>
      <c r="NRP758" s="462"/>
      <c r="NRQ758" s="462"/>
      <c r="NRR758" s="462"/>
      <c r="NRS758" s="462"/>
      <c r="NRT758" s="462"/>
      <c r="NRU758" s="462"/>
      <c r="NRV758" s="462"/>
      <c r="NRW758" s="462"/>
      <c r="NRX758" s="462"/>
      <c r="NRY758" s="462"/>
      <c r="NRZ758" s="462"/>
      <c r="NSA758" s="462"/>
      <c r="NSB758" s="462"/>
      <c r="NSC758" s="462"/>
      <c r="NSD758" s="462"/>
      <c r="NSE758" s="462"/>
      <c r="NSF758" s="462"/>
      <c r="NSG758" s="462"/>
      <c r="NSH758" s="462"/>
      <c r="NSI758" s="462"/>
      <c r="NSJ758" s="462"/>
      <c r="NSK758" s="462"/>
      <c r="NSL758" s="462"/>
      <c r="NSM758" s="462"/>
      <c r="NSN758" s="462"/>
      <c r="NSO758" s="462"/>
      <c r="NSP758" s="462"/>
      <c r="NSQ758" s="462"/>
      <c r="NSR758" s="462"/>
      <c r="NSS758" s="462"/>
      <c r="NST758" s="462"/>
      <c r="NSU758" s="462"/>
      <c r="NSV758" s="462"/>
      <c r="NSW758" s="462"/>
      <c r="NSX758" s="462"/>
      <c r="NSY758" s="462"/>
      <c r="NSZ758" s="462"/>
      <c r="NTA758" s="462"/>
      <c r="NTB758" s="462"/>
      <c r="NTC758" s="462"/>
      <c r="NTD758" s="462"/>
      <c r="NTE758" s="462"/>
      <c r="NTF758" s="462"/>
      <c r="NTG758" s="462"/>
      <c r="NTH758" s="462"/>
      <c r="NTI758" s="462"/>
      <c r="NTJ758" s="462"/>
      <c r="NTK758" s="462"/>
      <c r="NTL758" s="462"/>
      <c r="NTM758" s="462"/>
      <c r="NTN758" s="462"/>
      <c r="NTO758" s="462"/>
      <c r="NTP758" s="462"/>
      <c r="NTQ758" s="462"/>
      <c r="NTR758" s="462"/>
      <c r="NTS758" s="462"/>
      <c r="NTT758" s="462"/>
      <c r="NTU758" s="462"/>
      <c r="NTV758" s="462"/>
      <c r="NTW758" s="462"/>
      <c r="NTX758" s="462"/>
      <c r="NTY758" s="462"/>
      <c r="NTZ758" s="462"/>
      <c r="NUA758" s="462"/>
      <c r="NUB758" s="462"/>
      <c r="NUC758" s="462"/>
      <c r="NUD758" s="462"/>
      <c r="NUE758" s="462"/>
      <c r="NUF758" s="462"/>
      <c r="NUG758" s="462"/>
      <c r="NUH758" s="462"/>
      <c r="NUI758" s="462"/>
      <c r="NUJ758" s="462"/>
      <c r="NUK758" s="462"/>
      <c r="NUL758" s="462"/>
      <c r="NUM758" s="462"/>
      <c r="NUN758" s="462"/>
      <c r="NUO758" s="462"/>
      <c r="NUP758" s="462"/>
      <c r="NUQ758" s="462"/>
      <c r="NUR758" s="462"/>
      <c r="NUS758" s="462"/>
      <c r="NUT758" s="462"/>
      <c r="NUU758" s="462"/>
      <c r="NUV758" s="462"/>
      <c r="NUW758" s="462"/>
      <c r="NUX758" s="462"/>
      <c r="NUY758" s="462"/>
      <c r="NUZ758" s="462"/>
      <c r="NVA758" s="462"/>
      <c r="NVB758" s="462"/>
      <c r="NVC758" s="462"/>
      <c r="NVD758" s="462"/>
      <c r="NVE758" s="462"/>
      <c r="NVF758" s="462"/>
      <c r="NVG758" s="462"/>
      <c r="NVH758" s="462"/>
      <c r="NVI758" s="462"/>
      <c r="NVJ758" s="462"/>
      <c r="NVK758" s="462"/>
      <c r="NVL758" s="462"/>
      <c r="NVM758" s="462"/>
      <c r="NVN758" s="462"/>
      <c r="NVO758" s="462"/>
      <c r="NVP758" s="462"/>
      <c r="NVQ758" s="462"/>
      <c r="NVR758" s="462"/>
      <c r="NVS758" s="462"/>
      <c r="NVT758" s="462"/>
      <c r="NVU758" s="462"/>
      <c r="NVV758" s="462"/>
      <c r="NVW758" s="462"/>
      <c r="NVX758" s="462"/>
      <c r="NVY758" s="462"/>
      <c r="NVZ758" s="462"/>
      <c r="NWA758" s="462"/>
      <c r="NWB758" s="462"/>
      <c r="NWC758" s="462"/>
      <c r="NWD758" s="462"/>
      <c r="NWE758" s="462"/>
      <c r="NWF758" s="462"/>
      <c r="NWG758" s="462"/>
      <c r="NWH758" s="462"/>
      <c r="NWI758" s="462"/>
      <c r="NWJ758" s="462"/>
      <c r="NWK758" s="462"/>
      <c r="NWL758" s="462"/>
      <c r="NWM758" s="462"/>
      <c r="NWN758" s="462"/>
      <c r="NWO758" s="462"/>
      <c r="NWP758" s="462"/>
      <c r="NWQ758" s="462"/>
      <c r="NWR758" s="462"/>
      <c r="NWS758" s="462"/>
      <c r="NWT758" s="462"/>
      <c r="NWU758" s="462"/>
      <c r="NWV758" s="462"/>
      <c r="NWW758" s="462"/>
      <c r="NWX758" s="462"/>
      <c r="NWY758" s="462"/>
      <c r="NWZ758" s="462"/>
      <c r="NXA758" s="462"/>
      <c r="NXB758" s="462"/>
      <c r="NXC758" s="462"/>
      <c r="NXD758" s="462"/>
      <c r="NXE758" s="462"/>
      <c r="NXF758" s="462"/>
      <c r="NXG758" s="462"/>
      <c r="NXH758" s="462"/>
      <c r="NXI758" s="462"/>
      <c r="NXJ758" s="462"/>
      <c r="NXK758" s="462"/>
      <c r="NXL758" s="462"/>
      <c r="NXM758" s="462"/>
      <c r="NXN758" s="462"/>
      <c r="NXO758" s="462"/>
      <c r="NXP758" s="462"/>
      <c r="NXQ758" s="462"/>
      <c r="NXR758" s="462"/>
      <c r="NXS758" s="462"/>
      <c r="NXT758" s="462"/>
      <c r="NXU758" s="462"/>
      <c r="NXV758" s="462"/>
      <c r="NXW758" s="462"/>
      <c r="NXX758" s="462"/>
      <c r="NXY758" s="462"/>
      <c r="NXZ758" s="462"/>
      <c r="NYA758" s="462"/>
      <c r="NYB758" s="462"/>
      <c r="NYC758" s="462"/>
      <c r="NYD758" s="462"/>
      <c r="NYE758" s="462"/>
      <c r="NYF758" s="462"/>
      <c r="NYG758" s="462"/>
      <c r="NYH758" s="462"/>
      <c r="NYI758" s="462"/>
      <c r="NYJ758" s="462"/>
      <c r="NYK758" s="462"/>
      <c r="NYL758" s="462"/>
      <c r="NYM758" s="462"/>
      <c r="NYN758" s="462"/>
      <c r="NYO758" s="462"/>
      <c r="NYP758" s="462"/>
      <c r="NYQ758" s="462"/>
      <c r="NYR758" s="462"/>
      <c r="NYS758" s="462"/>
      <c r="NYT758" s="462"/>
      <c r="NYU758" s="462"/>
      <c r="NYV758" s="462"/>
      <c r="NYW758" s="462"/>
      <c r="NYX758" s="462"/>
      <c r="NYY758" s="462"/>
      <c r="NYZ758" s="462"/>
      <c r="NZA758" s="462"/>
      <c r="NZB758" s="462"/>
      <c r="NZC758" s="462"/>
      <c r="NZD758" s="462"/>
      <c r="NZE758" s="462"/>
      <c r="NZF758" s="462"/>
      <c r="NZG758" s="462"/>
      <c r="NZH758" s="462"/>
      <c r="NZI758" s="462"/>
      <c r="NZJ758" s="462"/>
      <c r="NZK758" s="462"/>
      <c r="NZL758" s="462"/>
      <c r="NZM758" s="462"/>
      <c r="NZN758" s="462"/>
      <c r="NZO758" s="462"/>
      <c r="NZP758" s="462"/>
      <c r="NZQ758" s="462"/>
      <c r="NZR758" s="462"/>
      <c r="NZS758" s="462"/>
      <c r="NZT758" s="462"/>
      <c r="NZU758" s="462"/>
      <c r="NZV758" s="462"/>
      <c r="NZW758" s="462"/>
      <c r="NZX758" s="462"/>
      <c r="NZY758" s="462"/>
      <c r="NZZ758" s="462"/>
      <c r="OAA758" s="462"/>
      <c r="OAB758" s="462"/>
      <c r="OAC758" s="462"/>
      <c r="OAD758" s="462"/>
      <c r="OAE758" s="462"/>
      <c r="OAF758" s="462"/>
      <c r="OAG758" s="462"/>
      <c r="OAH758" s="462"/>
      <c r="OAI758" s="462"/>
      <c r="OAJ758" s="462"/>
      <c r="OAK758" s="462"/>
      <c r="OAL758" s="462"/>
      <c r="OAM758" s="462"/>
      <c r="OAN758" s="462"/>
      <c r="OAO758" s="462"/>
      <c r="OAP758" s="462"/>
      <c r="OAQ758" s="462"/>
      <c r="OAR758" s="462"/>
      <c r="OAS758" s="462"/>
      <c r="OAT758" s="462"/>
      <c r="OAU758" s="462"/>
      <c r="OAV758" s="462"/>
      <c r="OAW758" s="462"/>
      <c r="OAX758" s="462"/>
      <c r="OAY758" s="462"/>
      <c r="OAZ758" s="462"/>
      <c r="OBA758" s="462"/>
      <c r="OBB758" s="462"/>
      <c r="OBC758" s="462"/>
      <c r="OBD758" s="462"/>
      <c r="OBE758" s="462"/>
      <c r="OBF758" s="462"/>
      <c r="OBG758" s="462"/>
      <c r="OBH758" s="462"/>
      <c r="OBI758" s="462"/>
      <c r="OBJ758" s="462"/>
      <c r="OBK758" s="462"/>
      <c r="OBL758" s="462"/>
      <c r="OBM758" s="462"/>
      <c r="OBN758" s="462"/>
      <c r="OBO758" s="462"/>
      <c r="OBP758" s="462"/>
      <c r="OBQ758" s="462"/>
      <c r="OBR758" s="462"/>
      <c r="OBS758" s="462"/>
      <c r="OBT758" s="462"/>
      <c r="OBU758" s="462"/>
      <c r="OBV758" s="462"/>
      <c r="OBW758" s="462"/>
      <c r="OBX758" s="462"/>
      <c r="OBY758" s="462"/>
      <c r="OBZ758" s="462"/>
      <c r="OCA758" s="462"/>
      <c r="OCB758" s="462"/>
      <c r="OCC758" s="462"/>
      <c r="OCD758" s="462"/>
      <c r="OCE758" s="462"/>
      <c r="OCF758" s="462"/>
      <c r="OCG758" s="462"/>
      <c r="OCH758" s="462"/>
      <c r="OCI758" s="462"/>
      <c r="OCJ758" s="462"/>
      <c r="OCK758" s="462"/>
      <c r="OCL758" s="462"/>
      <c r="OCM758" s="462"/>
      <c r="OCN758" s="462"/>
      <c r="OCO758" s="462"/>
      <c r="OCP758" s="462"/>
      <c r="OCQ758" s="462"/>
      <c r="OCR758" s="462"/>
      <c r="OCS758" s="462"/>
      <c r="OCT758" s="462"/>
      <c r="OCU758" s="462"/>
      <c r="OCV758" s="462"/>
      <c r="OCW758" s="462"/>
      <c r="OCX758" s="462"/>
      <c r="OCY758" s="462"/>
      <c r="OCZ758" s="462"/>
      <c r="ODA758" s="462"/>
      <c r="ODB758" s="462"/>
      <c r="ODC758" s="462"/>
      <c r="ODD758" s="462"/>
      <c r="ODE758" s="462"/>
      <c r="ODF758" s="462"/>
      <c r="ODG758" s="462"/>
      <c r="ODH758" s="462"/>
      <c r="ODI758" s="462"/>
      <c r="ODJ758" s="462"/>
      <c r="ODK758" s="462"/>
      <c r="ODL758" s="462"/>
      <c r="ODM758" s="462"/>
      <c r="ODN758" s="462"/>
      <c r="ODO758" s="462"/>
      <c r="ODP758" s="462"/>
      <c r="ODQ758" s="462"/>
      <c r="ODR758" s="462"/>
      <c r="ODS758" s="462"/>
      <c r="ODT758" s="462"/>
      <c r="ODU758" s="462"/>
      <c r="ODV758" s="462"/>
      <c r="ODW758" s="462"/>
      <c r="ODX758" s="462"/>
      <c r="ODY758" s="462"/>
      <c r="ODZ758" s="462"/>
      <c r="OEA758" s="462"/>
      <c r="OEB758" s="462"/>
      <c r="OEC758" s="462"/>
      <c r="OED758" s="462"/>
      <c r="OEE758" s="462"/>
      <c r="OEF758" s="462"/>
      <c r="OEG758" s="462"/>
      <c r="OEH758" s="462"/>
      <c r="OEI758" s="462"/>
      <c r="OEJ758" s="462"/>
      <c r="OEK758" s="462"/>
      <c r="OEL758" s="462"/>
      <c r="OEM758" s="462"/>
      <c r="OEN758" s="462"/>
      <c r="OEO758" s="462"/>
      <c r="OEP758" s="462"/>
      <c r="OEQ758" s="462"/>
      <c r="OER758" s="462"/>
      <c r="OES758" s="462"/>
      <c r="OET758" s="462"/>
      <c r="OEU758" s="462"/>
      <c r="OEV758" s="462"/>
      <c r="OEW758" s="462"/>
      <c r="OEX758" s="462"/>
      <c r="OEY758" s="462"/>
      <c r="OEZ758" s="462"/>
      <c r="OFA758" s="462"/>
      <c r="OFB758" s="462"/>
      <c r="OFC758" s="462"/>
      <c r="OFD758" s="462"/>
      <c r="OFE758" s="462"/>
      <c r="OFF758" s="462"/>
      <c r="OFG758" s="462"/>
      <c r="OFH758" s="462"/>
      <c r="OFI758" s="462"/>
      <c r="OFJ758" s="462"/>
      <c r="OFK758" s="462"/>
      <c r="OFL758" s="462"/>
      <c r="OFM758" s="462"/>
      <c r="OFN758" s="462"/>
      <c r="OFO758" s="462"/>
      <c r="OFP758" s="462"/>
      <c r="OFQ758" s="462"/>
      <c r="OFR758" s="462"/>
      <c r="OFS758" s="462"/>
      <c r="OFT758" s="462"/>
      <c r="OFU758" s="462"/>
      <c r="OFV758" s="462"/>
      <c r="OFW758" s="462"/>
      <c r="OFX758" s="462"/>
      <c r="OFY758" s="462"/>
      <c r="OFZ758" s="462"/>
      <c r="OGA758" s="462"/>
      <c r="OGB758" s="462"/>
      <c r="OGC758" s="462"/>
      <c r="OGD758" s="462"/>
      <c r="OGE758" s="462"/>
      <c r="OGF758" s="462"/>
      <c r="OGG758" s="462"/>
      <c r="OGH758" s="462"/>
      <c r="OGI758" s="462"/>
      <c r="OGJ758" s="462"/>
      <c r="OGK758" s="462"/>
      <c r="OGL758" s="462"/>
      <c r="OGM758" s="462"/>
      <c r="OGN758" s="462"/>
      <c r="OGO758" s="462"/>
      <c r="OGP758" s="462"/>
      <c r="OGQ758" s="462"/>
      <c r="OGR758" s="462"/>
      <c r="OGS758" s="462"/>
      <c r="OGT758" s="462"/>
      <c r="OGU758" s="462"/>
      <c r="OGV758" s="462"/>
      <c r="OGW758" s="462"/>
      <c r="OGX758" s="462"/>
      <c r="OGY758" s="462"/>
      <c r="OGZ758" s="462"/>
      <c r="OHA758" s="462"/>
      <c r="OHB758" s="462"/>
      <c r="OHC758" s="462"/>
      <c r="OHD758" s="462"/>
      <c r="OHE758" s="462"/>
      <c r="OHF758" s="462"/>
      <c r="OHG758" s="462"/>
      <c r="OHH758" s="462"/>
      <c r="OHI758" s="462"/>
      <c r="OHJ758" s="462"/>
      <c r="OHK758" s="462"/>
      <c r="OHL758" s="462"/>
      <c r="OHM758" s="462"/>
      <c r="OHN758" s="462"/>
      <c r="OHO758" s="462"/>
      <c r="OHP758" s="462"/>
      <c r="OHQ758" s="462"/>
      <c r="OHR758" s="462"/>
      <c r="OHS758" s="462"/>
      <c r="OHT758" s="462"/>
      <c r="OHU758" s="462"/>
      <c r="OHV758" s="462"/>
      <c r="OHW758" s="462"/>
      <c r="OHX758" s="462"/>
      <c r="OHY758" s="462"/>
      <c r="OHZ758" s="462"/>
      <c r="OIA758" s="462"/>
      <c r="OIB758" s="462"/>
      <c r="OIC758" s="462"/>
      <c r="OID758" s="462"/>
      <c r="OIE758" s="462"/>
      <c r="OIF758" s="462"/>
      <c r="OIG758" s="462"/>
      <c r="OIH758" s="462"/>
      <c r="OII758" s="462"/>
      <c r="OIJ758" s="462"/>
      <c r="OIK758" s="462"/>
      <c r="OIL758" s="462"/>
      <c r="OIM758" s="462"/>
      <c r="OIN758" s="462"/>
      <c r="OIO758" s="462"/>
      <c r="OIP758" s="462"/>
      <c r="OIQ758" s="462"/>
      <c r="OIR758" s="462"/>
      <c r="OIS758" s="462"/>
      <c r="OIT758" s="462"/>
      <c r="OIU758" s="462"/>
      <c r="OIV758" s="462"/>
      <c r="OIW758" s="462"/>
      <c r="OIX758" s="462"/>
      <c r="OIY758" s="462"/>
      <c r="OIZ758" s="462"/>
      <c r="OJA758" s="462"/>
      <c r="OJB758" s="462"/>
      <c r="OJC758" s="462"/>
      <c r="OJD758" s="462"/>
      <c r="OJE758" s="462"/>
      <c r="OJF758" s="462"/>
      <c r="OJG758" s="462"/>
      <c r="OJH758" s="462"/>
      <c r="OJI758" s="462"/>
      <c r="OJJ758" s="462"/>
      <c r="OJK758" s="462"/>
      <c r="OJL758" s="462"/>
      <c r="OJM758" s="462"/>
      <c r="OJN758" s="462"/>
      <c r="OJO758" s="462"/>
      <c r="OJP758" s="462"/>
      <c r="OJQ758" s="462"/>
      <c r="OJR758" s="462"/>
      <c r="OJS758" s="462"/>
      <c r="OJT758" s="462"/>
      <c r="OJU758" s="462"/>
      <c r="OJV758" s="462"/>
      <c r="OJW758" s="462"/>
      <c r="OJX758" s="462"/>
      <c r="OJY758" s="462"/>
      <c r="OJZ758" s="462"/>
      <c r="OKA758" s="462"/>
      <c r="OKB758" s="462"/>
      <c r="OKC758" s="462"/>
      <c r="OKD758" s="462"/>
      <c r="OKE758" s="462"/>
      <c r="OKF758" s="462"/>
      <c r="OKG758" s="462"/>
      <c r="OKH758" s="462"/>
      <c r="OKI758" s="462"/>
      <c r="OKJ758" s="462"/>
      <c r="OKK758" s="462"/>
      <c r="OKL758" s="462"/>
      <c r="OKM758" s="462"/>
      <c r="OKN758" s="462"/>
      <c r="OKO758" s="462"/>
      <c r="OKP758" s="462"/>
      <c r="OKQ758" s="462"/>
      <c r="OKR758" s="462"/>
      <c r="OKS758" s="462"/>
      <c r="OKT758" s="462"/>
      <c r="OKU758" s="462"/>
      <c r="OKV758" s="462"/>
      <c r="OKW758" s="462"/>
      <c r="OKX758" s="462"/>
      <c r="OKY758" s="462"/>
      <c r="OKZ758" s="462"/>
      <c r="OLA758" s="462"/>
      <c r="OLB758" s="462"/>
      <c r="OLC758" s="462"/>
      <c r="OLD758" s="462"/>
      <c r="OLE758" s="462"/>
      <c r="OLF758" s="462"/>
      <c r="OLG758" s="462"/>
      <c r="OLH758" s="462"/>
      <c r="OLI758" s="462"/>
      <c r="OLJ758" s="462"/>
      <c r="OLK758" s="462"/>
      <c r="OLL758" s="462"/>
      <c r="OLM758" s="462"/>
      <c r="OLN758" s="462"/>
      <c r="OLO758" s="462"/>
      <c r="OLP758" s="462"/>
      <c r="OLQ758" s="462"/>
      <c r="OLR758" s="462"/>
      <c r="OLS758" s="462"/>
      <c r="OLT758" s="462"/>
      <c r="OLU758" s="462"/>
      <c r="OLV758" s="462"/>
      <c r="OLW758" s="462"/>
      <c r="OLX758" s="462"/>
      <c r="OLY758" s="462"/>
      <c r="OLZ758" s="462"/>
      <c r="OMA758" s="462"/>
      <c r="OMB758" s="462"/>
      <c r="OMC758" s="462"/>
      <c r="OMD758" s="462"/>
      <c r="OME758" s="462"/>
      <c r="OMF758" s="462"/>
      <c r="OMG758" s="462"/>
      <c r="OMH758" s="462"/>
      <c r="OMI758" s="462"/>
      <c r="OMJ758" s="462"/>
      <c r="OMK758" s="462"/>
      <c r="OML758" s="462"/>
      <c r="OMM758" s="462"/>
      <c r="OMN758" s="462"/>
      <c r="OMO758" s="462"/>
      <c r="OMP758" s="462"/>
      <c r="OMQ758" s="462"/>
      <c r="OMR758" s="462"/>
      <c r="OMS758" s="462"/>
      <c r="OMT758" s="462"/>
      <c r="OMU758" s="462"/>
      <c r="OMV758" s="462"/>
      <c r="OMW758" s="462"/>
      <c r="OMX758" s="462"/>
      <c r="OMY758" s="462"/>
      <c r="OMZ758" s="462"/>
      <c r="ONA758" s="462"/>
      <c r="ONB758" s="462"/>
      <c r="ONC758" s="462"/>
      <c r="OND758" s="462"/>
      <c r="ONE758" s="462"/>
      <c r="ONF758" s="462"/>
      <c r="ONG758" s="462"/>
      <c r="ONH758" s="462"/>
      <c r="ONI758" s="462"/>
      <c r="ONJ758" s="462"/>
      <c r="ONK758" s="462"/>
      <c r="ONL758" s="462"/>
      <c r="ONM758" s="462"/>
      <c r="ONN758" s="462"/>
      <c r="ONO758" s="462"/>
      <c r="ONP758" s="462"/>
      <c r="ONQ758" s="462"/>
      <c r="ONR758" s="462"/>
      <c r="ONS758" s="462"/>
      <c r="ONT758" s="462"/>
      <c r="ONU758" s="462"/>
      <c r="ONV758" s="462"/>
      <c r="ONW758" s="462"/>
      <c r="ONX758" s="462"/>
      <c r="ONY758" s="462"/>
      <c r="ONZ758" s="462"/>
      <c r="OOA758" s="462"/>
      <c r="OOB758" s="462"/>
      <c r="OOC758" s="462"/>
      <c r="OOD758" s="462"/>
      <c r="OOE758" s="462"/>
      <c r="OOF758" s="462"/>
      <c r="OOG758" s="462"/>
      <c r="OOH758" s="462"/>
      <c r="OOI758" s="462"/>
      <c r="OOJ758" s="462"/>
      <c r="OOK758" s="462"/>
      <c r="OOL758" s="462"/>
      <c r="OOM758" s="462"/>
      <c r="OON758" s="462"/>
      <c r="OOO758" s="462"/>
      <c r="OOP758" s="462"/>
      <c r="OOQ758" s="462"/>
      <c r="OOR758" s="462"/>
      <c r="OOS758" s="462"/>
      <c r="OOT758" s="462"/>
      <c r="OOU758" s="462"/>
      <c r="OOV758" s="462"/>
      <c r="OOW758" s="462"/>
      <c r="OOX758" s="462"/>
      <c r="OOY758" s="462"/>
      <c r="OOZ758" s="462"/>
      <c r="OPA758" s="462"/>
      <c r="OPB758" s="462"/>
      <c r="OPC758" s="462"/>
      <c r="OPD758" s="462"/>
      <c r="OPE758" s="462"/>
      <c r="OPF758" s="462"/>
      <c r="OPG758" s="462"/>
      <c r="OPH758" s="462"/>
      <c r="OPI758" s="462"/>
      <c r="OPJ758" s="462"/>
      <c r="OPK758" s="462"/>
      <c r="OPL758" s="462"/>
      <c r="OPM758" s="462"/>
      <c r="OPN758" s="462"/>
      <c r="OPO758" s="462"/>
      <c r="OPP758" s="462"/>
      <c r="OPQ758" s="462"/>
      <c r="OPR758" s="462"/>
      <c r="OPS758" s="462"/>
      <c r="OPT758" s="462"/>
      <c r="OPU758" s="462"/>
      <c r="OPV758" s="462"/>
      <c r="OPW758" s="462"/>
      <c r="OPX758" s="462"/>
      <c r="OPY758" s="462"/>
      <c r="OPZ758" s="462"/>
      <c r="OQA758" s="462"/>
      <c r="OQB758" s="462"/>
      <c r="OQC758" s="462"/>
      <c r="OQD758" s="462"/>
      <c r="OQE758" s="462"/>
      <c r="OQF758" s="462"/>
      <c r="OQG758" s="462"/>
      <c r="OQH758" s="462"/>
      <c r="OQI758" s="462"/>
      <c r="OQJ758" s="462"/>
      <c r="OQK758" s="462"/>
      <c r="OQL758" s="462"/>
      <c r="OQM758" s="462"/>
      <c r="OQN758" s="462"/>
      <c r="OQO758" s="462"/>
      <c r="OQP758" s="462"/>
      <c r="OQQ758" s="462"/>
      <c r="OQR758" s="462"/>
      <c r="OQS758" s="462"/>
      <c r="OQT758" s="462"/>
      <c r="OQU758" s="462"/>
      <c r="OQV758" s="462"/>
      <c r="OQW758" s="462"/>
      <c r="OQX758" s="462"/>
      <c r="OQY758" s="462"/>
      <c r="OQZ758" s="462"/>
      <c r="ORA758" s="462"/>
      <c r="ORB758" s="462"/>
      <c r="ORC758" s="462"/>
      <c r="ORD758" s="462"/>
      <c r="ORE758" s="462"/>
      <c r="ORF758" s="462"/>
      <c r="ORG758" s="462"/>
      <c r="ORH758" s="462"/>
      <c r="ORI758" s="462"/>
      <c r="ORJ758" s="462"/>
      <c r="ORK758" s="462"/>
      <c r="ORL758" s="462"/>
      <c r="ORM758" s="462"/>
      <c r="ORN758" s="462"/>
      <c r="ORO758" s="462"/>
      <c r="ORP758" s="462"/>
      <c r="ORQ758" s="462"/>
      <c r="ORR758" s="462"/>
      <c r="ORS758" s="462"/>
      <c r="ORT758" s="462"/>
      <c r="ORU758" s="462"/>
      <c r="ORV758" s="462"/>
      <c r="ORW758" s="462"/>
      <c r="ORX758" s="462"/>
      <c r="ORY758" s="462"/>
      <c r="ORZ758" s="462"/>
      <c r="OSA758" s="462"/>
      <c r="OSB758" s="462"/>
      <c r="OSC758" s="462"/>
      <c r="OSD758" s="462"/>
      <c r="OSE758" s="462"/>
      <c r="OSF758" s="462"/>
      <c r="OSG758" s="462"/>
      <c r="OSH758" s="462"/>
      <c r="OSI758" s="462"/>
      <c r="OSJ758" s="462"/>
      <c r="OSK758" s="462"/>
      <c r="OSL758" s="462"/>
      <c r="OSM758" s="462"/>
      <c r="OSN758" s="462"/>
      <c r="OSO758" s="462"/>
      <c r="OSP758" s="462"/>
      <c r="OSQ758" s="462"/>
      <c r="OSR758" s="462"/>
      <c r="OSS758" s="462"/>
      <c r="OST758" s="462"/>
      <c r="OSU758" s="462"/>
      <c r="OSV758" s="462"/>
      <c r="OSW758" s="462"/>
      <c r="OSX758" s="462"/>
      <c r="OSY758" s="462"/>
      <c r="OSZ758" s="462"/>
      <c r="OTA758" s="462"/>
      <c r="OTB758" s="462"/>
      <c r="OTC758" s="462"/>
      <c r="OTD758" s="462"/>
      <c r="OTE758" s="462"/>
      <c r="OTF758" s="462"/>
      <c r="OTG758" s="462"/>
      <c r="OTH758" s="462"/>
      <c r="OTI758" s="462"/>
      <c r="OTJ758" s="462"/>
      <c r="OTK758" s="462"/>
      <c r="OTL758" s="462"/>
      <c r="OTM758" s="462"/>
      <c r="OTN758" s="462"/>
      <c r="OTO758" s="462"/>
      <c r="OTP758" s="462"/>
      <c r="OTQ758" s="462"/>
      <c r="OTR758" s="462"/>
      <c r="OTS758" s="462"/>
      <c r="OTT758" s="462"/>
      <c r="OTU758" s="462"/>
      <c r="OTV758" s="462"/>
      <c r="OTW758" s="462"/>
      <c r="OTX758" s="462"/>
      <c r="OTY758" s="462"/>
      <c r="OTZ758" s="462"/>
      <c r="OUA758" s="462"/>
      <c r="OUB758" s="462"/>
      <c r="OUC758" s="462"/>
      <c r="OUD758" s="462"/>
      <c r="OUE758" s="462"/>
      <c r="OUF758" s="462"/>
      <c r="OUG758" s="462"/>
      <c r="OUH758" s="462"/>
      <c r="OUI758" s="462"/>
      <c r="OUJ758" s="462"/>
      <c r="OUK758" s="462"/>
      <c r="OUL758" s="462"/>
      <c r="OUM758" s="462"/>
      <c r="OUN758" s="462"/>
      <c r="OUO758" s="462"/>
      <c r="OUP758" s="462"/>
      <c r="OUQ758" s="462"/>
      <c r="OUR758" s="462"/>
      <c r="OUS758" s="462"/>
      <c r="OUT758" s="462"/>
      <c r="OUU758" s="462"/>
      <c r="OUV758" s="462"/>
      <c r="OUW758" s="462"/>
      <c r="OUX758" s="462"/>
      <c r="OUY758" s="462"/>
      <c r="OUZ758" s="462"/>
      <c r="OVA758" s="462"/>
      <c r="OVB758" s="462"/>
      <c r="OVC758" s="462"/>
      <c r="OVD758" s="462"/>
      <c r="OVE758" s="462"/>
      <c r="OVF758" s="462"/>
      <c r="OVG758" s="462"/>
      <c r="OVH758" s="462"/>
      <c r="OVI758" s="462"/>
      <c r="OVJ758" s="462"/>
      <c r="OVK758" s="462"/>
      <c r="OVL758" s="462"/>
      <c r="OVM758" s="462"/>
      <c r="OVN758" s="462"/>
      <c r="OVO758" s="462"/>
      <c r="OVP758" s="462"/>
      <c r="OVQ758" s="462"/>
      <c r="OVR758" s="462"/>
      <c r="OVS758" s="462"/>
      <c r="OVT758" s="462"/>
      <c r="OVU758" s="462"/>
      <c r="OVV758" s="462"/>
      <c r="OVW758" s="462"/>
      <c r="OVX758" s="462"/>
      <c r="OVY758" s="462"/>
      <c r="OVZ758" s="462"/>
      <c r="OWA758" s="462"/>
      <c r="OWB758" s="462"/>
      <c r="OWC758" s="462"/>
      <c r="OWD758" s="462"/>
      <c r="OWE758" s="462"/>
      <c r="OWF758" s="462"/>
      <c r="OWG758" s="462"/>
      <c r="OWH758" s="462"/>
      <c r="OWI758" s="462"/>
      <c r="OWJ758" s="462"/>
      <c r="OWK758" s="462"/>
      <c r="OWL758" s="462"/>
      <c r="OWM758" s="462"/>
      <c r="OWN758" s="462"/>
      <c r="OWO758" s="462"/>
      <c r="OWP758" s="462"/>
      <c r="OWQ758" s="462"/>
      <c r="OWR758" s="462"/>
      <c r="OWS758" s="462"/>
      <c r="OWT758" s="462"/>
      <c r="OWU758" s="462"/>
      <c r="OWV758" s="462"/>
      <c r="OWW758" s="462"/>
      <c r="OWX758" s="462"/>
      <c r="OWY758" s="462"/>
      <c r="OWZ758" s="462"/>
      <c r="OXA758" s="462"/>
      <c r="OXB758" s="462"/>
      <c r="OXC758" s="462"/>
      <c r="OXD758" s="462"/>
      <c r="OXE758" s="462"/>
      <c r="OXF758" s="462"/>
      <c r="OXG758" s="462"/>
      <c r="OXH758" s="462"/>
      <c r="OXI758" s="462"/>
      <c r="OXJ758" s="462"/>
      <c r="OXK758" s="462"/>
      <c r="OXL758" s="462"/>
      <c r="OXM758" s="462"/>
      <c r="OXN758" s="462"/>
      <c r="OXO758" s="462"/>
      <c r="OXP758" s="462"/>
      <c r="OXQ758" s="462"/>
      <c r="OXR758" s="462"/>
      <c r="OXS758" s="462"/>
      <c r="OXT758" s="462"/>
      <c r="OXU758" s="462"/>
      <c r="OXV758" s="462"/>
      <c r="OXW758" s="462"/>
      <c r="OXX758" s="462"/>
      <c r="OXY758" s="462"/>
      <c r="OXZ758" s="462"/>
      <c r="OYA758" s="462"/>
      <c r="OYB758" s="462"/>
      <c r="OYC758" s="462"/>
      <c r="OYD758" s="462"/>
      <c r="OYE758" s="462"/>
      <c r="OYF758" s="462"/>
      <c r="OYG758" s="462"/>
      <c r="OYH758" s="462"/>
      <c r="OYI758" s="462"/>
      <c r="OYJ758" s="462"/>
      <c r="OYK758" s="462"/>
      <c r="OYL758" s="462"/>
      <c r="OYM758" s="462"/>
      <c r="OYN758" s="462"/>
      <c r="OYO758" s="462"/>
      <c r="OYP758" s="462"/>
      <c r="OYQ758" s="462"/>
      <c r="OYR758" s="462"/>
      <c r="OYS758" s="462"/>
      <c r="OYT758" s="462"/>
      <c r="OYU758" s="462"/>
      <c r="OYV758" s="462"/>
      <c r="OYW758" s="462"/>
      <c r="OYX758" s="462"/>
      <c r="OYY758" s="462"/>
      <c r="OYZ758" s="462"/>
      <c r="OZA758" s="462"/>
      <c r="OZB758" s="462"/>
      <c r="OZC758" s="462"/>
      <c r="OZD758" s="462"/>
      <c r="OZE758" s="462"/>
      <c r="OZF758" s="462"/>
      <c r="OZG758" s="462"/>
      <c r="OZH758" s="462"/>
      <c r="OZI758" s="462"/>
      <c r="OZJ758" s="462"/>
      <c r="OZK758" s="462"/>
      <c r="OZL758" s="462"/>
      <c r="OZM758" s="462"/>
      <c r="OZN758" s="462"/>
      <c r="OZO758" s="462"/>
      <c r="OZP758" s="462"/>
      <c r="OZQ758" s="462"/>
      <c r="OZR758" s="462"/>
      <c r="OZS758" s="462"/>
      <c r="OZT758" s="462"/>
      <c r="OZU758" s="462"/>
      <c r="OZV758" s="462"/>
      <c r="OZW758" s="462"/>
      <c r="OZX758" s="462"/>
      <c r="OZY758" s="462"/>
      <c r="OZZ758" s="462"/>
      <c r="PAA758" s="462"/>
      <c r="PAB758" s="462"/>
      <c r="PAC758" s="462"/>
      <c r="PAD758" s="462"/>
      <c r="PAE758" s="462"/>
      <c r="PAF758" s="462"/>
      <c r="PAG758" s="462"/>
      <c r="PAH758" s="462"/>
      <c r="PAI758" s="462"/>
      <c r="PAJ758" s="462"/>
      <c r="PAK758" s="462"/>
      <c r="PAL758" s="462"/>
      <c r="PAM758" s="462"/>
      <c r="PAN758" s="462"/>
      <c r="PAO758" s="462"/>
      <c r="PAP758" s="462"/>
      <c r="PAQ758" s="462"/>
      <c r="PAR758" s="462"/>
      <c r="PAS758" s="462"/>
      <c r="PAT758" s="462"/>
      <c r="PAU758" s="462"/>
      <c r="PAV758" s="462"/>
      <c r="PAW758" s="462"/>
      <c r="PAX758" s="462"/>
      <c r="PAY758" s="462"/>
      <c r="PAZ758" s="462"/>
      <c r="PBA758" s="462"/>
      <c r="PBB758" s="462"/>
      <c r="PBC758" s="462"/>
      <c r="PBD758" s="462"/>
      <c r="PBE758" s="462"/>
      <c r="PBF758" s="462"/>
      <c r="PBG758" s="462"/>
      <c r="PBH758" s="462"/>
      <c r="PBI758" s="462"/>
      <c r="PBJ758" s="462"/>
      <c r="PBK758" s="462"/>
      <c r="PBL758" s="462"/>
      <c r="PBM758" s="462"/>
      <c r="PBN758" s="462"/>
      <c r="PBO758" s="462"/>
      <c r="PBP758" s="462"/>
      <c r="PBQ758" s="462"/>
      <c r="PBR758" s="462"/>
      <c r="PBS758" s="462"/>
      <c r="PBT758" s="462"/>
      <c r="PBU758" s="462"/>
      <c r="PBV758" s="462"/>
      <c r="PBW758" s="462"/>
      <c r="PBX758" s="462"/>
      <c r="PBY758" s="462"/>
      <c r="PBZ758" s="462"/>
      <c r="PCA758" s="462"/>
      <c r="PCB758" s="462"/>
      <c r="PCC758" s="462"/>
      <c r="PCD758" s="462"/>
      <c r="PCE758" s="462"/>
      <c r="PCF758" s="462"/>
      <c r="PCG758" s="462"/>
      <c r="PCH758" s="462"/>
      <c r="PCI758" s="462"/>
      <c r="PCJ758" s="462"/>
      <c r="PCK758" s="462"/>
      <c r="PCL758" s="462"/>
      <c r="PCM758" s="462"/>
      <c r="PCN758" s="462"/>
      <c r="PCO758" s="462"/>
      <c r="PCP758" s="462"/>
      <c r="PCQ758" s="462"/>
      <c r="PCR758" s="462"/>
      <c r="PCS758" s="462"/>
      <c r="PCT758" s="462"/>
      <c r="PCU758" s="462"/>
      <c r="PCV758" s="462"/>
      <c r="PCW758" s="462"/>
      <c r="PCX758" s="462"/>
      <c r="PCY758" s="462"/>
      <c r="PCZ758" s="462"/>
      <c r="PDA758" s="462"/>
      <c r="PDB758" s="462"/>
      <c r="PDC758" s="462"/>
      <c r="PDD758" s="462"/>
      <c r="PDE758" s="462"/>
      <c r="PDF758" s="462"/>
      <c r="PDG758" s="462"/>
      <c r="PDH758" s="462"/>
      <c r="PDI758" s="462"/>
      <c r="PDJ758" s="462"/>
      <c r="PDK758" s="462"/>
      <c r="PDL758" s="462"/>
      <c r="PDM758" s="462"/>
      <c r="PDN758" s="462"/>
      <c r="PDO758" s="462"/>
      <c r="PDP758" s="462"/>
      <c r="PDQ758" s="462"/>
      <c r="PDR758" s="462"/>
      <c r="PDS758" s="462"/>
      <c r="PDT758" s="462"/>
      <c r="PDU758" s="462"/>
      <c r="PDV758" s="462"/>
      <c r="PDW758" s="462"/>
      <c r="PDX758" s="462"/>
      <c r="PDY758" s="462"/>
      <c r="PDZ758" s="462"/>
      <c r="PEA758" s="462"/>
      <c r="PEB758" s="462"/>
      <c r="PEC758" s="462"/>
      <c r="PED758" s="462"/>
      <c r="PEE758" s="462"/>
      <c r="PEF758" s="462"/>
      <c r="PEG758" s="462"/>
      <c r="PEH758" s="462"/>
      <c r="PEI758" s="462"/>
      <c r="PEJ758" s="462"/>
      <c r="PEK758" s="462"/>
      <c r="PEL758" s="462"/>
      <c r="PEM758" s="462"/>
      <c r="PEN758" s="462"/>
      <c r="PEO758" s="462"/>
      <c r="PEP758" s="462"/>
      <c r="PEQ758" s="462"/>
      <c r="PER758" s="462"/>
      <c r="PES758" s="462"/>
      <c r="PET758" s="462"/>
      <c r="PEU758" s="462"/>
      <c r="PEV758" s="462"/>
      <c r="PEW758" s="462"/>
      <c r="PEX758" s="462"/>
      <c r="PEY758" s="462"/>
      <c r="PEZ758" s="462"/>
      <c r="PFA758" s="462"/>
      <c r="PFB758" s="462"/>
      <c r="PFC758" s="462"/>
      <c r="PFD758" s="462"/>
      <c r="PFE758" s="462"/>
      <c r="PFF758" s="462"/>
      <c r="PFG758" s="462"/>
      <c r="PFH758" s="462"/>
      <c r="PFI758" s="462"/>
      <c r="PFJ758" s="462"/>
      <c r="PFK758" s="462"/>
      <c r="PFL758" s="462"/>
      <c r="PFM758" s="462"/>
      <c r="PFN758" s="462"/>
      <c r="PFO758" s="462"/>
      <c r="PFP758" s="462"/>
      <c r="PFQ758" s="462"/>
      <c r="PFR758" s="462"/>
      <c r="PFS758" s="462"/>
      <c r="PFT758" s="462"/>
      <c r="PFU758" s="462"/>
      <c r="PFV758" s="462"/>
      <c r="PFW758" s="462"/>
      <c r="PFX758" s="462"/>
      <c r="PFY758" s="462"/>
      <c r="PFZ758" s="462"/>
      <c r="PGA758" s="462"/>
      <c r="PGB758" s="462"/>
      <c r="PGC758" s="462"/>
      <c r="PGD758" s="462"/>
      <c r="PGE758" s="462"/>
      <c r="PGF758" s="462"/>
      <c r="PGG758" s="462"/>
      <c r="PGH758" s="462"/>
      <c r="PGI758" s="462"/>
      <c r="PGJ758" s="462"/>
      <c r="PGK758" s="462"/>
      <c r="PGL758" s="462"/>
      <c r="PGM758" s="462"/>
      <c r="PGN758" s="462"/>
      <c r="PGO758" s="462"/>
      <c r="PGP758" s="462"/>
      <c r="PGQ758" s="462"/>
      <c r="PGR758" s="462"/>
      <c r="PGS758" s="462"/>
      <c r="PGT758" s="462"/>
      <c r="PGU758" s="462"/>
      <c r="PGV758" s="462"/>
      <c r="PGW758" s="462"/>
      <c r="PGX758" s="462"/>
      <c r="PGY758" s="462"/>
      <c r="PGZ758" s="462"/>
      <c r="PHA758" s="462"/>
      <c r="PHB758" s="462"/>
      <c r="PHC758" s="462"/>
      <c r="PHD758" s="462"/>
      <c r="PHE758" s="462"/>
      <c r="PHF758" s="462"/>
      <c r="PHG758" s="462"/>
      <c r="PHH758" s="462"/>
      <c r="PHI758" s="462"/>
      <c r="PHJ758" s="462"/>
      <c r="PHK758" s="462"/>
      <c r="PHL758" s="462"/>
      <c r="PHM758" s="462"/>
      <c r="PHN758" s="462"/>
      <c r="PHO758" s="462"/>
      <c r="PHP758" s="462"/>
      <c r="PHQ758" s="462"/>
      <c r="PHR758" s="462"/>
      <c r="PHS758" s="462"/>
      <c r="PHT758" s="462"/>
      <c r="PHU758" s="462"/>
      <c r="PHV758" s="462"/>
      <c r="PHW758" s="462"/>
      <c r="PHX758" s="462"/>
      <c r="PHY758" s="462"/>
      <c r="PHZ758" s="462"/>
      <c r="PIA758" s="462"/>
      <c r="PIB758" s="462"/>
      <c r="PIC758" s="462"/>
      <c r="PID758" s="462"/>
      <c r="PIE758" s="462"/>
      <c r="PIF758" s="462"/>
      <c r="PIG758" s="462"/>
      <c r="PIH758" s="462"/>
      <c r="PII758" s="462"/>
      <c r="PIJ758" s="462"/>
      <c r="PIK758" s="462"/>
      <c r="PIL758" s="462"/>
      <c r="PIM758" s="462"/>
      <c r="PIN758" s="462"/>
      <c r="PIO758" s="462"/>
      <c r="PIP758" s="462"/>
      <c r="PIQ758" s="462"/>
      <c r="PIR758" s="462"/>
      <c r="PIS758" s="462"/>
      <c r="PIT758" s="462"/>
      <c r="PIU758" s="462"/>
      <c r="PIV758" s="462"/>
      <c r="PIW758" s="462"/>
      <c r="PIX758" s="462"/>
      <c r="PIY758" s="462"/>
      <c r="PIZ758" s="462"/>
      <c r="PJA758" s="462"/>
      <c r="PJB758" s="462"/>
      <c r="PJC758" s="462"/>
      <c r="PJD758" s="462"/>
      <c r="PJE758" s="462"/>
      <c r="PJF758" s="462"/>
      <c r="PJG758" s="462"/>
      <c r="PJH758" s="462"/>
      <c r="PJI758" s="462"/>
      <c r="PJJ758" s="462"/>
      <c r="PJK758" s="462"/>
      <c r="PJL758" s="462"/>
      <c r="PJM758" s="462"/>
      <c r="PJN758" s="462"/>
      <c r="PJO758" s="462"/>
      <c r="PJP758" s="462"/>
      <c r="PJQ758" s="462"/>
      <c r="PJR758" s="462"/>
      <c r="PJS758" s="462"/>
      <c r="PJT758" s="462"/>
      <c r="PJU758" s="462"/>
      <c r="PJV758" s="462"/>
      <c r="PJW758" s="462"/>
      <c r="PJX758" s="462"/>
      <c r="PJY758" s="462"/>
      <c r="PJZ758" s="462"/>
      <c r="PKA758" s="462"/>
      <c r="PKB758" s="462"/>
      <c r="PKC758" s="462"/>
      <c r="PKD758" s="462"/>
      <c r="PKE758" s="462"/>
      <c r="PKF758" s="462"/>
      <c r="PKG758" s="462"/>
      <c r="PKH758" s="462"/>
      <c r="PKI758" s="462"/>
      <c r="PKJ758" s="462"/>
      <c r="PKK758" s="462"/>
      <c r="PKL758" s="462"/>
      <c r="PKM758" s="462"/>
      <c r="PKN758" s="462"/>
      <c r="PKO758" s="462"/>
      <c r="PKP758" s="462"/>
      <c r="PKQ758" s="462"/>
      <c r="PKR758" s="462"/>
      <c r="PKS758" s="462"/>
      <c r="PKT758" s="462"/>
      <c r="PKU758" s="462"/>
      <c r="PKV758" s="462"/>
      <c r="PKW758" s="462"/>
      <c r="PKX758" s="462"/>
      <c r="PKY758" s="462"/>
      <c r="PKZ758" s="462"/>
      <c r="PLA758" s="462"/>
      <c r="PLB758" s="462"/>
      <c r="PLC758" s="462"/>
      <c r="PLD758" s="462"/>
      <c r="PLE758" s="462"/>
      <c r="PLF758" s="462"/>
      <c r="PLG758" s="462"/>
      <c r="PLH758" s="462"/>
      <c r="PLI758" s="462"/>
      <c r="PLJ758" s="462"/>
      <c r="PLK758" s="462"/>
      <c r="PLL758" s="462"/>
      <c r="PLM758" s="462"/>
      <c r="PLN758" s="462"/>
      <c r="PLO758" s="462"/>
      <c r="PLP758" s="462"/>
      <c r="PLQ758" s="462"/>
      <c r="PLR758" s="462"/>
      <c r="PLS758" s="462"/>
      <c r="PLT758" s="462"/>
      <c r="PLU758" s="462"/>
      <c r="PLV758" s="462"/>
      <c r="PLW758" s="462"/>
      <c r="PLX758" s="462"/>
      <c r="PLY758" s="462"/>
      <c r="PLZ758" s="462"/>
      <c r="PMA758" s="462"/>
      <c r="PMB758" s="462"/>
      <c r="PMC758" s="462"/>
      <c r="PMD758" s="462"/>
      <c r="PME758" s="462"/>
      <c r="PMF758" s="462"/>
      <c r="PMG758" s="462"/>
      <c r="PMH758" s="462"/>
      <c r="PMI758" s="462"/>
      <c r="PMJ758" s="462"/>
      <c r="PMK758" s="462"/>
      <c r="PML758" s="462"/>
      <c r="PMM758" s="462"/>
      <c r="PMN758" s="462"/>
      <c r="PMO758" s="462"/>
      <c r="PMP758" s="462"/>
      <c r="PMQ758" s="462"/>
      <c r="PMR758" s="462"/>
      <c r="PMS758" s="462"/>
      <c r="PMT758" s="462"/>
      <c r="PMU758" s="462"/>
      <c r="PMV758" s="462"/>
      <c r="PMW758" s="462"/>
      <c r="PMX758" s="462"/>
      <c r="PMY758" s="462"/>
      <c r="PMZ758" s="462"/>
      <c r="PNA758" s="462"/>
      <c r="PNB758" s="462"/>
      <c r="PNC758" s="462"/>
      <c r="PND758" s="462"/>
      <c r="PNE758" s="462"/>
      <c r="PNF758" s="462"/>
      <c r="PNG758" s="462"/>
      <c r="PNH758" s="462"/>
      <c r="PNI758" s="462"/>
      <c r="PNJ758" s="462"/>
      <c r="PNK758" s="462"/>
      <c r="PNL758" s="462"/>
      <c r="PNM758" s="462"/>
      <c r="PNN758" s="462"/>
      <c r="PNO758" s="462"/>
      <c r="PNP758" s="462"/>
      <c r="PNQ758" s="462"/>
      <c r="PNR758" s="462"/>
      <c r="PNS758" s="462"/>
      <c r="PNT758" s="462"/>
      <c r="PNU758" s="462"/>
      <c r="PNV758" s="462"/>
      <c r="PNW758" s="462"/>
      <c r="PNX758" s="462"/>
      <c r="PNY758" s="462"/>
      <c r="PNZ758" s="462"/>
      <c r="POA758" s="462"/>
      <c r="POB758" s="462"/>
      <c r="POC758" s="462"/>
      <c r="POD758" s="462"/>
      <c r="POE758" s="462"/>
      <c r="POF758" s="462"/>
      <c r="POG758" s="462"/>
      <c r="POH758" s="462"/>
      <c r="POI758" s="462"/>
      <c r="POJ758" s="462"/>
      <c r="POK758" s="462"/>
      <c r="POL758" s="462"/>
      <c r="POM758" s="462"/>
      <c r="PON758" s="462"/>
      <c r="POO758" s="462"/>
      <c r="POP758" s="462"/>
      <c r="POQ758" s="462"/>
      <c r="POR758" s="462"/>
      <c r="POS758" s="462"/>
      <c r="POT758" s="462"/>
      <c r="POU758" s="462"/>
      <c r="POV758" s="462"/>
      <c r="POW758" s="462"/>
      <c r="POX758" s="462"/>
      <c r="POY758" s="462"/>
      <c r="POZ758" s="462"/>
      <c r="PPA758" s="462"/>
      <c r="PPB758" s="462"/>
      <c r="PPC758" s="462"/>
      <c r="PPD758" s="462"/>
      <c r="PPE758" s="462"/>
      <c r="PPF758" s="462"/>
      <c r="PPG758" s="462"/>
      <c r="PPH758" s="462"/>
      <c r="PPI758" s="462"/>
      <c r="PPJ758" s="462"/>
      <c r="PPK758" s="462"/>
      <c r="PPL758" s="462"/>
      <c r="PPM758" s="462"/>
      <c r="PPN758" s="462"/>
      <c r="PPO758" s="462"/>
      <c r="PPP758" s="462"/>
      <c r="PPQ758" s="462"/>
      <c r="PPR758" s="462"/>
      <c r="PPS758" s="462"/>
      <c r="PPT758" s="462"/>
      <c r="PPU758" s="462"/>
      <c r="PPV758" s="462"/>
      <c r="PPW758" s="462"/>
      <c r="PPX758" s="462"/>
      <c r="PPY758" s="462"/>
      <c r="PPZ758" s="462"/>
      <c r="PQA758" s="462"/>
      <c r="PQB758" s="462"/>
      <c r="PQC758" s="462"/>
      <c r="PQD758" s="462"/>
      <c r="PQE758" s="462"/>
      <c r="PQF758" s="462"/>
      <c r="PQG758" s="462"/>
      <c r="PQH758" s="462"/>
      <c r="PQI758" s="462"/>
      <c r="PQJ758" s="462"/>
      <c r="PQK758" s="462"/>
      <c r="PQL758" s="462"/>
      <c r="PQM758" s="462"/>
      <c r="PQN758" s="462"/>
      <c r="PQO758" s="462"/>
      <c r="PQP758" s="462"/>
      <c r="PQQ758" s="462"/>
      <c r="PQR758" s="462"/>
      <c r="PQS758" s="462"/>
      <c r="PQT758" s="462"/>
      <c r="PQU758" s="462"/>
      <c r="PQV758" s="462"/>
      <c r="PQW758" s="462"/>
      <c r="PQX758" s="462"/>
      <c r="PQY758" s="462"/>
      <c r="PQZ758" s="462"/>
      <c r="PRA758" s="462"/>
      <c r="PRB758" s="462"/>
      <c r="PRC758" s="462"/>
      <c r="PRD758" s="462"/>
      <c r="PRE758" s="462"/>
      <c r="PRF758" s="462"/>
      <c r="PRG758" s="462"/>
      <c r="PRH758" s="462"/>
      <c r="PRI758" s="462"/>
      <c r="PRJ758" s="462"/>
      <c r="PRK758" s="462"/>
      <c r="PRL758" s="462"/>
      <c r="PRM758" s="462"/>
      <c r="PRN758" s="462"/>
      <c r="PRO758" s="462"/>
      <c r="PRP758" s="462"/>
      <c r="PRQ758" s="462"/>
      <c r="PRR758" s="462"/>
      <c r="PRS758" s="462"/>
      <c r="PRT758" s="462"/>
      <c r="PRU758" s="462"/>
      <c r="PRV758" s="462"/>
      <c r="PRW758" s="462"/>
      <c r="PRX758" s="462"/>
      <c r="PRY758" s="462"/>
      <c r="PRZ758" s="462"/>
      <c r="PSA758" s="462"/>
      <c r="PSB758" s="462"/>
      <c r="PSC758" s="462"/>
      <c r="PSD758" s="462"/>
      <c r="PSE758" s="462"/>
      <c r="PSF758" s="462"/>
      <c r="PSG758" s="462"/>
      <c r="PSH758" s="462"/>
      <c r="PSI758" s="462"/>
      <c r="PSJ758" s="462"/>
      <c r="PSK758" s="462"/>
      <c r="PSL758" s="462"/>
      <c r="PSM758" s="462"/>
      <c r="PSN758" s="462"/>
      <c r="PSO758" s="462"/>
      <c r="PSP758" s="462"/>
      <c r="PSQ758" s="462"/>
      <c r="PSR758" s="462"/>
      <c r="PSS758" s="462"/>
      <c r="PST758" s="462"/>
      <c r="PSU758" s="462"/>
      <c r="PSV758" s="462"/>
      <c r="PSW758" s="462"/>
      <c r="PSX758" s="462"/>
      <c r="PSY758" s="462"/>
      <c r="PSZ758" s="462"/>
      <c r="PTA758" s="462"/>
      <c r="PTB758" s="462"/>
      <c r="PTC758" s="462"/>
      <c r="PTD758" s="462"/>
      <c r="PTE758" s="462"/>
      <c r="PTF758" s="462"/>
      <c r="PTG758" s="462"/>
      <c r="PTH758" s="462"/>
      <c r="PTI758" s="462"/>
      <c r="PTJ758" s="462"/>
      <c r="PTK758" s="462"/>
      <c r="PTL758" s="462"/>
      <c r="PTM758" s="462"/>
      <c r="PTN758" s="462"/>
      <c r="PTO758" s="462"/>
      <c r="PTP758" s="462"/>
      <c r="PTQ758" s="462"/>
      <c r="PTR758" s="462"/>
      <c r="PTS758" s="462"/>
      <c r="PTT758" s="462"/>
      <c r="PTU758" s="462"/>
      <c r="PTV758" s="462"/>
      <c r="PTW758" s="462"/>
      <c r="PTX758" s="462"/>
      <c r="PTY758" s="462"/>
      <c r="PTZ758" s="462"/>
      <c r="PUA758" s="462"/>
      <c r="PUB758" s="462"/>
      <c r="PUC758" s="462"/>
      <c r="PUD758" s="462"/>
      <c r="PUE758" s="462"/>
      <c r="PUF758" s="462"/>
      <c r="PUG758" s="462"/>
      <c r="PUH758" s="462"/>
      <c r="PUI758" s="462"/>
      <c r="PUJ758" s="462"/>
      <c r="PUK758" s="462"/>
      <c r="PUL758" s="462"/>
      <c r="PUM758" s="462"/>
      <c r="PUN758" s="462"/>
      <c r="PUO758" s="462"/>
      <c r="PUP758" s="462"/>
      <c r="PUQ758" s="462"/>
      <c r="PUR758" s="462"/>
      <c r="PUS758" s="462"/>
      <c r="PUT758" s="462"/>
      <c r="PUU758" s="462"/>
      <c r="PUV758" s="462"/>
      <c r="PUW758" s="462"/>
      <c r="PUX758" s="462"/>
      <c r="PUY758" s="462"/>
      <c r="PUZ758" s="462"/>
      <c r="PVA758" s="462"/>
      <c r="PVB758" s="462"/>
      <c r="PVC758" s="462"/>
      <c r="PVD758" s="462"/>
      <c r="PVE758" s="462"/>
      <c r="PVF758" s="462"/>
      <c r="PVG758" s="462"/>
      <c r="PVH758" s="462"/>
      <c r="PVI758" s="462"/>
      <c r="PVJ758" s="462"/>
      <c r="PVK758" s="462"/>
      <c r="PVL758" s="462"/>
      <c r="PVM758" s="462"/>
      <c r="PVN758" s="462"/>
      <c r="PVO758" s="462"/>
      <c r="PVP758" s="462"/>
      <c r="PVQ758" s="462"/>
      <c r="PVR758" s="462"/>
      <c r="PVS758" s="462"/>
      <c r="PVT758" s="462"/>
      <c r="PVU758" s="462"/>
      <c r="PVV758" s="462"/>
      <c r="PVW758" s="462"/>
      <c r="PVX758" s="462"/>
      <c r="PVY758" s="462"/>
      <c r="PVZ758" s="462"/>
      <c r="PWA758" s="462"/>
      <c r="PWB758" s="462"/>
      <c r="PWC758" s="462"/>
      <c r="PWD758" s="462"/>
      <c r="PWE758" s="462"/>
      <c r="PWF758" s="462"/>
      <c r="PWG758" s="462"/>
      <c r="PWH758" s="462"/>
      <c r="PWI758" s="462"/>
      <c r="PWJ758" s="462"/>
      <c r="PWK758" s="462"/>
      <c r="PWL758" s="462"/>
      <c r="PWM758" s="462"/>
      <c r="PWN758" s="462"/>
      <c r="PWO758" s="462"/>
      <c r="PWP758" s="462"/>
      <c r="PWQ758" s="462"/>
      <c r="PWR758" s="462"/>
      <c r="PWS758" s="462"/>
      <c r="PWT758" s="462"/>
      <c r="PWU758" s="462"/>
      <c r="PWV758" s="462"/>
      <c r="PWW758" s="462"/>
      <c r="PWX758" s="462"/>
      <c r="PWY758" s="462"/>
      <c r="PWZ758" s="462"/>
      <c r="PXA758" s="462"/>
      <c r="PXB758" s="462"/>
      <c r="PXC758" s="462"/>
      <c r="PXD758" s="462"/>
      <c r="PXE758" s="462"/>
      <c r="PXF758" s="462"/>
      <c r="PXG758" s="462"/>
      <c r="PXH758" s="462"/>
      <c r="PXI758" s="462"/>
      <c r="PXJ758" s="462"/>
      <c r="PXK758" s="462"/>
      <c r="PXL758" s="462"/>
      <c r="PXM758" s="462"/>
      <c r="PXN758" s="462"/>
      <c r="PXO758" s="462"/>
      <c r="PXP758" s="462"/>
      <c r="PXQ758" s="462"/>
      <c r="PXR758" s="462"/>
      <c r="PXS758" s="462"/>
      <c r="PXT758" s="462"/>
      <c r="PXU758" s="462"/>
      <c r="PXV758" s="462"/>
      <c r="PXW758" s="462"/>
      <c r="PXX758" s="462"/>
      <c r="PXY758" s="462"/>
      <c r="PXZ758" s="462"/>
      <c r="PYA758" s="462"/>
      <c r="PYB758" s="462"/>
      <c r="PYC758" s="462"/>
      <c r="PYD758" s="462"/>
      <c r="PYE758" s="462"/>
      <c r="PYF758" s="462"/>
      <c r="PYG758" s="462"/>
      <c r="PYH758" s="462"/>
      <c r="PYI758" s="462"/>
      <c r="PYJ758" s="462"/>
      <c r="PYK758" s="462"/>
      <c r="PYL758" s="462"/>
      <c r="PYM758" s="462"/>
      <c r="PYN758" s="462"/>
      <c r="PYO758" s="462"/>
      <c r="PYP758" s="462"/>
      <c r="PYQ758" s="462"/>
      <c r="PYR758" s="462"/>
      <c r="PYS758" s="462"/>
      <c r="PYT758" s="462"/>
      <c r="PYU758" s="462"/>
      <c r="PYV758" s="462"/>
      <c r="PYW758" s="462"/>
      <c r="PYX758" s="462"/>
      <c r="PYY758" s="462"/>
      <c r="PYZ758" s="462"/>
      <c r="PZA758" s="462"/>
      <c r="PZB758" s="462"/>
      <c r="PZC758" s="462"/>
      <c r="PZD758" s="462"/>
      <c r="PZE758" s="462"/>
      <c r="PZF758" s="462"/>
      <c r="PZG758" s="462"/>
      <c r="PZH758" s="462"/>
      <c r="PZI758" s="462"/>
      <c r="PZJ758" s="462"/>
      <c r="PZK758" s="462"/>
      <c r="PZL758" s="462"/>
      <c r="PZM758" s="462"/>
      <c r="PZN758" s="462"/>
      <c r="PZO758" s="462"/>
      <c r="PZP758" s="462"/>
      <c r="PZQ758" s="462"/>
      <c r="PZR758" s="462"/>
      <c r="PZS758" s="462"/>
      <c r="PZT758" s="462"/>
      <c r="PZU758" s="462"/>
      <c r="PZV758" s="462"/>
      <c r="PZW758" s="462"/>
      <c r="PZX758" s="462"/>
      <c r="PZY758" s="462"/>
      <c r="PZZ758" s="462"/>
      <c r="QAA758" s="462"/>
      <c r="QAB758" s="462"/>
      <c r="QAC758" s="462"/>
      <c r="QAD758" s="462"/>
      <c r="QAE758" s="462"/>
      <c r="QAF758" s="462"/>
      <c r="QAG758" s="462"/>
      <c r="QAH758" s="462"/>
      <c r="QAI758" s="462"/>
      <c r="QAJ758" s="462"/>
      <c r="QAK758" s="462"/>
      <c r="QAL758" s="462"/>
      <c r="QAM758" s="462"/>
      <c r="QAN758" s="462"/>
      <c r="QAO758" s="462"/>
      <c r="QAP758" s="462"/>
      <c r="QAQ758" s="462"/>
      <c r="QAR758" s="462"/>
      <c r="QAS758" s="462"/>
      <c r="QAT758" s="462"/>
      <c r="QAU758" s="462"/>
      <c r="QAV758" s="462"/>
      <c r="QAW758" s="462"/>
      <c r="QAX758" s="462"/>
      <c r="QAY758" s="462"/>
      <c r="QAZ758" s="462"/>
      <c r="QBA758" s="462"/>
      <c r="QBB758" s="462"/>
      <c r="QBC758" s="462"/>
      <c r="QBD758" s="462"/>
      <c r="QBE758" s="462"/>
      <c r="QBF758" s="462"/>
      <c r="QBG758" s="462"/>
      <c r="QBH758" s="462"/>
      <c r="QBI758" s="462"/>
      <c r="QBJ758" s="462"/>
      <c r="QBK758" s="462"/>
      <c r="QBL758" s="462"/>
      <c r="QBM758" s="462"/>
      <c r="QBN758" s="462"/>
      <c r="QBO758" s="462"/>
      <c r="QBP758" s="462"/>
      <c r="QBQ758" s="462"/>
      <c r="QBR758" s="462"/>
      <c r="QBS758" s="462"/>
      <c r="QBT758" s="462"/>
      <c r="QBU758" s="462"/>
      <c r="QBV758" s="462"/>
      <c r="QBW758" s="462"/>
      <c r="QBX758" s="462"/>
      <c r="QBY758" s="462"/>
      <c r="QBZ758" s="462"/>
      <c r="QCA758" s="462"/>
      <c r="QCB758" s="462"/>
      <c r="QCC758" s="462"/>
      <c r="QCD758" s="462"/>
      <c r="QCE758" s="462"/>
      <c r="QCF758" s="462"/>
      <c r="QCG758" s="462"/>
      <c r="QCH758" s="462"/>
      <c r="QCI758" s="462"/>
      <c r="QCJ758" s="462"/>
      <c r="QCK758" s="462"/>
      <c r="QCL758" s="462"/>
      <c r="QCM758" s="462"/>
      <c r="QCN758" s="462"/>
      <c r="QCO758" s="462"/>
      <c r="QCP758" s="462"/>
      <c r="QCQ758" s="462"/>
      <c r="QCR758" s="462"/>
      <c r="QCS758" s="462"/>
      <c r="QCT758" s="462"/>
      <c r="QCU758" s="462"/>
      <c r="QCV758" s="462"/>
      <c r="QCW758" s="462"/>
      <c r="QCX758" s="462"/>
      <c r="QCY758" s="462"/>
      <c r="QCZ758" s="462"/>
      <c r="QDA758" s="462"/>
      <c r="QDB758" s="462"/>
      <c r="QDC758" s="462"/>
      <c r="QDD758" s="462"/>
      <c r="QDE758" s="462"/>
      <c r="QDF758" s="462"/>
      <c r="QDG758" s="462"/>
      <c r="QDH758" s="462"/>
      <c r="QDI758" s="462"/>
      <c r="QDJ758" s="462"/>
      <c r="QDK758" s="462"/>
      <c r="QDL758" s="462"/>
      <c r="QDM758" s="462"/>
      <c r="QDN758" s="462"/>
      <c r="QDO758" s="462"/>
      <c r="QDP758" s="462"/>
      <c r="QDQ758" s="462"/>
      <c r="QDR758" s="462"/>
      <c r="QDS758" s="462"/>
      <c r="QDT758" s="462"/>
      <c r="QDU758" s="462"/>
      <c r="QDV758" s="462"/>
      <c r="QDW758" s="462"/>
      <c r="QDX758" s="462"/>
      <c r="QDY758" s="462"/>
      <c r="QDZ758" s="462"/>
      <c r="QEA758" s="462"/>
      <c r="QEB758" s="462"/>
      <c r="QEC758" s="462"/>
      <c r="QED758" s="462"/>
      <c r="QEE758" s="462"/>
      <c r="QEF758" s="462"/>
      <c r="QEG758" s="462"/>
      <c r="QEH758" s="462"/>
      <c r="QEI758" s="462"/>
      <c r="QEJ758" s="462"/>
      <c r="QEK758" s="462"/>
      <c r="QEL758" s="462"/>
      <c r="QEM758" s="462"/>
      <c r="QEN758" s="462"/>
      <c r="QEO758" s="462"/>
      <c r="QEP758" s="462"/>
      <c r="QEQ758" s="462"/>
      <c r="QER758" s="462"/>
      <c r="QES758" s="462"/>
      <c r="QET758" s="462"/>
      <c r="QEU758" s="462"/>
      <c r="QEV758" s="462"/>
      <c r="QEW758" s="462"/>
      <c r="QEX758" s="462"/>
      <c r="QEY758" s="462"/>
      <c r="QEZ758" s="462"/>
      <c r="QFA758" s="462"/>
      <c r="QFB758" s="462"/>
      <c r="QFC758" s="462"/>
      <c r="QFD758" s="462"/>
      <c r="QFE758" s="462"/>
      <c r="QFF758" s="462"/>
      <c r="QFG758" s="462"/>
      <c r="QFH758" s="462"/>
      <c r="QFI758" s="462"/>
      <c r="QFJ758" s="462"/>
      <c r="QFK758" s="462"/>
      <c r="QFL758" s="462"/>
      <c r="QFM758" s="462"/>
      <c r="QFN758" s="462"/>
      <c r="QFO758" s="462"/>
      <c r="QFP758" s="462"/>
      <c r="QFQ758" s="462"/>
      <c r="QFR758" s="462"/>
      <c r="QFS758" s="462"/>
      <c r="QFT758" s="462"/>
      <c r="QFU758" s="462"/>
      <c r="QFV758" s="462"/>
      <c r="QFW758" s="462"/>
      <c r="QFX758" s="462"/>
      <c r="QFY758" s="462"/>
      <c r="QFZ758" s="462"/>
      <c r="QGA758" s="462"/>
      <c r="QGB758" s="462"/>
      <c r="QGC758" s="462"/>
      <c r="QGD758" s="462"/>
      <c r="QGE758" s="462"/>
      <c r="QGF758" s="462"/>
      <c r="QGG758" s="462"/>
      <c r="QGH758" s="462"/>
      <c r="QGI758" s="462"/>
      <c r="QGJ758" s="462"/>
      <c r="QGK758" s="462"/>
      <c r="QGL758" s="462"/>
      <c r="QGM758" s="462"/>
      <c r="QGN758" s="462"/>
      <c r="QGO758" s="462"/>
      <c r="QGP758" s="462"/>
      <c r="QGQ758" s="462"/>
      <c r="QGR758" s="462"/>
      <c r="QGS758" s="462"/>
      <c r="QGT758" s="462"/>
      <c r="QGU758" s="462"/>
      <c r="QGV758" s="462"/>
      <c r="QGW758" s="462"/>
      <c r="QGX758" s="462"/>
      <c r="QGY758" s="462"/>
      <c r="QGZ758" s="462"/>
      <c r="QHA758" s="462"/>
      <c r="QHB758" s="462"/>
      <c r="QHC758" s="462"/>
      <c r="QHD758" s="462"/>
      <c r="QHE758" s="462"/>
      <c r="QHF758" s="462"/>
      <c r="QHG758" s="462"/>
      <c r="QHH758" s="462"/>
      <c r="QHI758" s="462"/>
      <c r="QHJ758" s="462"/>
      <c r="QHK758" s="462"/>
      <c r="QHL758" s="462"/>
      <c r="QHM758" s="462"/>
      <c r="QHN758" s="462"/>
      <c r="QHO758" s="462"/>
      <c r="QHP758" s="462"/>
      <c r="QHQ758" s="462"/>
      <c r="QHR758" s="462"/>
      <c r="QHS758" s="462"/>
      <c r="QHT758" s="462"/>
      <c r="QHU758" s="462"/>
      <c r="QHV758" s="462"/>
      <c r="QHW758" s="462"/>
      <c r="QHX758" s="462"/>
      <c r="QHY758" s="462"/>
      <c r="QHZ758" s="462"/>
      <c r="QIA758" s="462"/>
      <c r="QIB758" s="462"/>
      <c r="QIC758" s="462"/>
      <c r="QID758" s="462"/>
      <c r="QIE758" s="462"/>
      <c r="QIF758" s="462"/>
      <c r="QIG758" s="462"/>
      <c r="QIH758" s="462"/>
      <c r="QII758" s="462"/>
      <c r="QIJ758" s="462"/>
      <c r="QIK758" s="462"/>
      <c r="QIL758" s="462"/>
      <c r="QIM758" s="462"/>
      <c r="QIN758" s="462"/>
      <c r="QIO758" s="462"/>
      <c r="QIP758" s="462"/>
      <c r="QIQ758" s="462"/>
      <c r="QIR758" s="462"/>
      <c r="QIS758" s="462"/>
      <c r="QIT758" s="462"/>
      <c r="QIU758" s="462"/>
      <c r="QIV758" s="462"/>
      <c r="QIW758" s="462"/>
      <c r="QIX758" s="462"/>
      <c r="QIY758" s="462"/>
      <c r="QIZ758" s="462"/>
      <c r="QJA758" s="462"/>
      <c r="QJB758" s="462"/>
      <c r="QJC758" s="462"/>
      <c r="QJD758" s="462"/>
      <c r="QJE758" s="462"/>
      <c r="QJF758" s="462"/>
      <c r="QJG758" s="462"/>
      <c r="QJH758" s="462"/>
      <c r="QJI758" s="462"/>
      <c r="QJJ758" s="462"/>
      <c r="QJK758" s="462"/>
      <c r="QJL758" s="462"/>
      <c r="QJM758" s="462"/>
      <c r="QJN758" s="462"/>
      <c r="QJO758" s="462"/>
      <c r="QJP758" s="462"/>
      <c r="QJQ758" s="462"/>
      <c r="QJR758" s="462"/>
      <c r="QJS758" s="462"/>
      <c r="QJT758" s="462"/>
      <c r="QJU758" s="462"/>
      <c r="QJV758" s="462"/>
      <c r="QJW758" s="462"/>
      <c r="QJX758" s="462"/>
      <c r="QJY758" s="462"/>
      <c r="QJZ758" s="462"/>
      <c r="QKA758" s="462"/>
      <c r="QKB758" s="462"/>
      <c r="QKC758" s="462"/>
      <c r="QKD758" s="462"/>
      <c r="QKE758" s="462"/>
      <c r="QKF758" s="462"/>
      <c r="QKG758" s="462"/>
      <c r="QKH758" s="462"/>
      <c r="QKI758" s="462"/>
      <c r="QKJ758" s="462"/>
      <c r="QKK758" s="462"/>
      <c r="QKL758" s="462"/>
      <c r="QKM758" s="462"/>
      <c r="QKN758" s="462"/>
      <c r="QKO758" s="462"/>
      <c r="QKP758" s="462"/>
      <c r="QKQ758" s="462"/>
      <c r="QKR758" s="462"/>
      <c r="QKS758" s="462"/>
      <c r="QKT758" s="462"/>
      <c r="QKU758" s="462"/>
      <c r="QKV758" s="462"/>
      <c r="QKW758" s="462"/>
      <c r="QKX758" s="462"/>
      <c r="QKY758" s="462"/>
      <c r="QKZ758" s="462"/>
      <c r="QLA758" s="462"/>
      <c r="QLB758" s="462"/>
      <c r="QLC758" s="462"/>
      <c r="QLD758" s="462"/>
      <c r="QLE758" s="462"/>
      <c r="QLF758" s="462"/>
      <c r="QLG758" s="462"/>
      <c r="QLH758" s="462"/>
      <c r="QLI758" s="462"/>
      <c r="QLJ758" s="462"/>
      <c r="QLK758" s="462"/>
      <c r="QLL758" s="462"/>
      <c r="QLM758" s="462"/>
      <c r="QLN758" s="462"/>
      <c r="QLO758" s="462"/>
      <c r="QLP758" s="462"/>
      <c r="QLQ758" s="462"/>
      <c r="QLR758" s="462"/>
      <c r="QLS758" s="462"/>
      <c r="QLT758" s="462"/>
      <c r="QLU758" s="462"/>
      <c r="QLV758" s="462"/>
      <c r="QLW758" s="462"/>
      <c r="QLX758" s="462"/>
      <c r="QLY758" s="462"/>
      <c r="QLZ758" s="462"/>
      <c r="QMA758" s="462"/>
      <c r="QMB758" s="462"/>
      <c r="QMC758" s="462"/>
      <c r="QMD758" s="462"/>
      <c r="QME758" s="462"/>
      <c r="QMF758" s="462"/>
      <c r="QMG758" s="462"/>
      <c r="QMH758" s="462"/>
      <c r="QMI758" s="462"/>
      <c r="QMJ758" s="462"/>
      <c r="QMK758" s="462"/>
      <c r="QML758" s="462"/>
      <c r="QMM758" s="462"/>
      <c r="QMN758" s="462"/>
      <c r="QMO758" s="462"/>
      <c r="QMP758" s="462"/>
      <c r="QMQ758" s="462"/>
      <c r="QMR758" s="462"/>
      <c r="QMS758" s="462"/>
      <c r="QMT758" s="462"/>
      <c r="QMU758" s="462"/>
      <c r="QMV758" s="462"/>
      <c r="QMW758" s="462"/>
      <c r="QMX758" s="462"/>
      <c r="QMY758" s="462"/>
      <c r="QMZ758" s="462"/>
      <c r="QNA758" s="462"/>
      <c r="QNB758" s="462"/>
      <c r="QNC758" s="462"/>
      <c r="QND758" s="462"/>
      <c r="QNE758" s="462"/>
      <c r="QNF758" s="462"/>
      <c r="QNG758" s="462"/>
      <c r="QNH758" s="462"/>
      <c r="QNI758" s="462"/>
      <c r="QNJ758" s="462"/>
      <c r="QNK758" s="462"/>
      <c r="QNL758" s="462"/>
      <c r="QNM758" s="462"/>
      <c r="QNN758" s="462"/>
      <c r="QNO758" s="462"/>
      <c r="QNP758" s="462"/>
      <c r="QNQ758" s="462"/>
      <c r="QNR758" s="462"/>
      <c r="QNS758" s="462"/>
      <c r="QNT758" s="462"/>
      <c r="QNU758" s="462"/>
      <c r="QNV758" s="462"/>
      <c r="QNW758" s="462"/>
      <c r="QNX758" s="462"/>
      <c r="QNY758" s="462"/>
      <c r="QNZ758" s="462"/>
      <c r="QOA758" s="462"/>
      <c r="QOB758" s="462"/>
      <c r="QOC758" s="462"/>
      <c r="QOD758" s="462"/>
      <c r="QOE758" s="462"/>
      <c r="QOF758" s="462"/>
      <c r="QOG758" s="462"/>
      <c r="QOH758" s="462"/>
      <c r="QOI758" s="462"/>
      <c r="QOJ758" s="462"/>
      <c r="QOK758" s="462"/>
      <c r="QOL758" s="462"/>
      <c r="QOM758" s="462"/>
      <c r="QON758" s="462"/>
      <c r="QOO758" s="462"/>
      <c r="QOP758" s="462"/>
      <c r="QOQ758" s="462"/>
      <c r="QOR758" s="462"/>
      <c r="QOS758" s="462"/>
      <c r="QOT758" s="462"/>
      <c r="QOU758" s="462"/>
      <c r="QOV758" s="462"/>
      <c r="QOW758" s="462"/>
      <c r="QOX758" s="462"/>
      <c r="QOY758" s="462"/>
      <c r="QOZ758" s="462"/>
      <c r="QPA758" s="462"/>
      <c r="QPB758" s="462"/>
      <c r="QPC758" s="462"/>
      <c r="QPD758" s="462"/>
      <c r="QPE758" s="462"/>
      <c r="QPF758" s="462"/>
      <c r="QPG758" s="462"/>
      <c r="QPH758" s="462"/>
      <c r="QPI758" s="462"/>
      <c r="QPJ758" s="462"/>
      <c r="QPK758" s="462"/>
      <c r="QPL758" s="462"/>
      <c r="QPM758" s="462"/>
      <c r="QPN758" s="462"/>
      <c r="QPO758" s="462"/>
      <c r="QPP758" s="462"/>
      <c r="QPQ758" s="462"/>
      <c r="QPR758" s="462"/>
      <c r="QPS758" s="462"/>
      <c r="QPT758" s="462"/>
      <c r="QPU758" s="462"/>
      <c r="QPV758" s="462"/>
      <c r="QPW758" s="462"/>
      <c r="QPX758" s="462"/>
      <c r="QPY758" s="462"/>
      <c r="QPZ758" s="462"/>
      <c r="QQA758" s="462"/>
      <c r="QQB758" s="462"/>
      <c r="QQC758" s="462"/>
      <c r="QQD758" s="462"/>
      <c r="QQE758" s="462"/>
      <c r="QQF758" s="462"/>
      <c r="QQG758" s="462"/>
      <c r="QQH758" s="462"/>
      <c r="QQI758" s="462"/>
      <c r="QQJ758" s="462"/>
      <c r="QQK758" s="462"/>
      <c r="QQL758" s="462"/>
      <c r="QQM758" s="462"/>
      <c r="QQN758" s="462"/>
      <c r="QQO758" s="462"/>
      <c r="QQP758" s="462"/>
      <c r="QQQ758" s="462"/>
      <c r="QQR758" s="462"/>
      <c r="QQS758" s="462"/>
      <c r="QQT758" s="462"/>
      <c r="QQU758" s="462"/>
      <c r="QQV758" s="462"/>
      <c r="QQW758" s="462"/>
      <c r="QQX758" s="462"/>
      <c r="QQY758" s="462"/>
      <c r="QQZ758" s="462"/>
      <c r="QRA758" s="462"/>
      <c r="QRB758" s="462"/>
      <c r="QRC758" s="462"/>
      <c r="QRD758" s="462"/>
      <c r="QRE758" s="462"/>
      <c r="QRF758" s="462"/>
      <c r="QRG758" s="462"/>
      <c r="QRH758" s="462"/>
      <c r="QRI758" s="462"/>
      <c r="QRJ758" s="462"/>
      <c r="QRK758" s="462"/>
      <c r="QRL758" s="462"/>
      <c r="QRM758" s="462"/>
      <c r="QRN758" s="462"/>
      <c r="QRO758" s="462"/>
      <c r="QRP758" s="462"/>
      <c r="QRQ758" s="462"/>
      <c r="QRR758" s="462"/>
      <c r="QRS758" s="462"/>
      <c r="QRT758" s="462"/>
      <c r="QRU758" s="462"/>
      <c r="QRV758" s="462"/>
      <c r="QRW758" s="462"/>
      <c r="QRX758" s="462"/>
      <c r="QRY758" s="462"/>
      <c r="QRZ758" s="462"/>
      <c r="QSA758" s="462"/>
      <c r="QSB758" s="462"/>
      <c r="QSC758" s="462"/>
      <c r="QSD758" s="462"/>
      <c r="QSE758" s="462"/>
      <c r="QSF758" s="462"/>
      <c r="QSG758" s="462"/>
      <c r="QSH758" s="462"/>
      <c r="QSI758" s="462"/>
      <c r="QSJ758" s="462"/>
      <c r="QSK758" s="462"/>
      <c r="QSL758" s="462"/>
      <c r="QSM758" s="462"/>
      <c r="QSN758" s="462"/>
      <c r="QSO758" s="462"/>
      <c r="QSP758" s="462"/>
      <c r="QSQ758" s="462"/>
      <c r="QSR758" s="462"/>
      <c r="QSS758" s="462"/>
      <c r="QST758" s="462"/>
      <c r="QSU758" s="462"/>
      <c r="QSV758" s="462"/>
      <c r="QSW758" s="462"/>
      <c r="QSX758" s="462"/>
      <c r="QSY758" s="462"/>
      <c r="QSZ758" s="462"/>
      <c r="QTA758" s="462"/>
      <c r="QTB758" s="462"/>
      <c r="QTC758" s="462"/>
      <c r="QTD758" s="462"/>
      <c r="QTE758" s="462"/>
      <c r="QTF758" s="462"/>
      <c r="QTG758" s="462"/>
      <c r="QTH758" s="462"/>
      <c r="QTI758" s="462"/>
      <c r="QTJ758" s="462"/>
      <c r="QTK758" s="462"/>
      <c r="QTL758" s="462"/>
      <c r="QTM758" s="462"/>
      <c r="QTN758" s="462"/>
      <c r="QTO758" s="462"/>
      <c r="QTP758" s="462"/>
      <c r="QTQ758" s="462"/>
      <c r="QTR758" s="462"/>
      <c r="QTS758" s="462"/>
      <c r="QTT758" s="462"/>
      <c r="QTU758" s="462"/>
      <c r="QTV758" s="462"/>
      <c r="QTW758" s="462"/>
      <c r="QTX758" s="462"/>
      <c r="QTY758" s="462"/>
      <c r="QTZ758" s="462"/>
      <c r="QUA758" s="462"/>
      <c r="QUB758" s="462"/>
      <c r="QUC758" s="462"/>
      <c r="QUD758" s="462"/>
      <c r="QUE758" s="462"/>
      <c r="QUF758" s="462"/>
      <c r="QUG758" s="462"/>
      <c r="QUH758" s="462"/>
      <c r="QUI758" s="462"/>
      <c r="QUJ758" s="462"/>
      <c r="QUK758" s="462"/>
      <c r="QUL758" s="462"/>
      <c r="QUM758" s="462"/>
      <c r="QUN758" s="462"/>
      <c r="QUO758" s="462"/>
      <c r="QUP758" s="462"/>
      <c r="QUQ758" s="462"/>
      <c r="QUR758" s="462"/>
      <c r="QUS758" s="462"/>
      <c r="QUT758" s="462"/>
      <c r="QUU758" s="462"/>
      <c r="QUV758" s="462"/>
      <c r="QUW758" s="462"/>
      <c r="QUX758" s="462"/>
      <c r="QUY758" s="462"/>
      <c r="QUZ758" s="462"/>
      <c r="QVA758" s="462"/>
      <c r="QVB758" s="462"/>
      <c r="QVC758" s="462"/>
      <c r="QVD758" s="462"/>
      <c r="QVE758" s="462"/>
      <c r="QVF758" s="462"/>
      <c r="QVG758" s="462"/>
      <c r="QVH758" s="462"/>
      <c r="QVI758" s="462"/>
      <c r="QVJ758" s="462"/>
      <c r="QVK758" s="462"/>
      <c r="QVL758" s="462"/>
      <c r="QVM758" s="462"/>
      <c r="QVN758" s="462"/>
      <c r="QVO758" s="462"/>
      <c r="QVP758" s="462"/>
      <c r="QVQ758" s="462"/>
      <c r="QVR758" s="462"/>
      <c r="QVS758" s="462"/>
      <c r="QVT758" s="462"/>
      <c r="QVU758" s="462"/>
      <c r="QVV758" s="462"/>
      <c r="QVW758" s="462"/>
      <c r="QVX758" s="462"/>
      <c r="QVY758" s="462"/>
      <c r="QVZ758" s="462"/>
      <c r="QWA758" s="462"/>
      <c r="QWB758" s="462"/>
      <c r="QWC758" s="462"/>
      <c r="QWD758" s="462"/>
      <c r="QWE758" s="462"/>
      <c r="QWF758" s="462"/>
      <c r="QWG758" s="462"/>
      <c r="QWH758" s="462"/>
      <c r="QWI758" s="462"/>
      <c r="QWJ758" s="462"/>
      <c r="QWK758" s="462"/>
      <c r="QWL758" s="462"/>
      <c r="QWM758" s="462"/>
      <c r="QWN758" s="462"/>
      <c r="QWO758" s="462"/>
      <c r="QWP758" s="462"/>
      <c r="QWQ758" s="462"/>
      <c r="QWR758" s="462"/>
      <c r="QWS758" s="462"/>
      <c r="QWT758" s="462"/>
      <c r="QWU758" s="462"/>
      <c r="QWV758" s="462"/>
      <c r="QWW758" s="462"/>
      <c r="QWX758" s="462"/>
      <c r="QWY758" s="462"/>
      <c r="QWZ758" s="462"/>
      <c r="QXA758" s="462"/>
      <c r="QXB758" s="462"/>
      <c r="QXC758" s="462"/>
      <c r="QXD758" s="462"/>
      <c r="QXE758" s="462"/>
      <c r="QXF758" s="462"/>
      <c r="QXG758" s="462"/>
      <c r="QXH758" s="462"/>
      <c r="QXI758" s="462"/>
      <c r="QXJ758" s="462"/>
      <c r="QXK758" s="462"/>
      <c r="QXL758" s="462"/>
      <c r="QXM758" s="462"/>
      <c r="QXN758" s="462"/>
      <c r="QXO758" s="462"/>
      <c r="QXP758" s="462"/>
      <c r="QXQ758" s="462"/>
      <c r="QXR758" s="462"/>
      <c r="QXS758" s="462"/>
      <c r="QXT758" s="462"/>
      <c r="QXU758" s="462"/>
      <c r="QXV758" s="462"/>
      <c r="QXW758" s="462"/>
      <c r="QXX758" s="462"/>
      <c r="QXY758" s="462"/>
      <c r="QXZ758" s="462"/>
      <c r="QYA758" s="462"/>
      <c r="QYB758" s="462"/>
      <c r="QYC758" s="462"/>
      <c r="QYD758" s="462"/>
      <c r="QYE758" s="462"/>
      <c r="QYF758" s="462"/>
      <c r="QYG758" s="462"/>
      <c r="QYH758" s="462"/>
      <c r="QYI758" s="462"/>
      <c r="QYJ758" s="462"/>
      <c r="QYK758" s="462"/>
      <c r="QYL758" s="462"/>
      <c r="QYM758" s="462"/>
      <c r="QYN758" s="462"/>
      <c r="QYO758" s="462"/>
      <c r="QYP758" s="462"/>
      <c r="QYQ758" s="462"/>
      <c r="QYR758" s="462"/>
      <c r="QYS758" s="462"/>
      <c r="QYT758" s="462"/>
      <c r="QYU758" s="462"/>
      <c r="QYV758" s="462"/>
      <c r="QYW758" s="462"/>
      <c r="QYX758" s="462"/>
      <c r="QYY758" s="462"/>
      <c r="QYZ758" s="462"/>
      <c r="QZA758" s="462"/>
      <c r="QZB758" s="462"/>
      <c r="QZC758" s="462"/>
      <c r="QZD758" s="462"/>
      <c r="QZE758" s="462"/>
      <c r="QZF758" s="462"/>
      <c r="QZG758" s="462"/>
      <c r="QZH758" s="462"/>
      <c r="QZI758" s="462"/>
      <c r="QZJ758" s="462"/>
      <c r="QZK758" s="462"/>
      <c r="QZL758" s="462"/>
      <c r="QZM758" s="462"/>
      <c r="QZN758" s="462"/>
      <c r="QZO758" s="462"/>
      <c r="QZP758" s="462"/>
      <c r="QZQ758" s="462"/>
      <c r="QZR758" s="462"/>
      <c r="QZS758" s="462"/>
      <c r="QZT758" s="462"/>
      <c r="QZU758" s="462"/>
      <c r="QZV758" s="462"/>
      <c r="QZW758" s="462"/>
      <c r="QZX758" s="462"/>
      <c r="QZY758" s="462"/>
      <c r="QZZ758" s="462"/>
      <c r="RAA758" s="462"/>
      <c r="RAB758" s="462"/>
      <c r="RAC758" s="462"/>
      <c r="RAD758" s="462"/>
      <c r="RAE758" s="462"/>
      <c r="RAF758" s="462"/>
      <c r="RAG758" s="462"/>
      <c r="RAH758" s="462"/>
      <c r="RAI758" s="462"/>
      <c r="RAJ758" s="462"/>
      <c r="RAK758" s="462"/>
      <c r="RAL758" s="462"/>
      <c r="RAM758" s="462"/>
      <c r="RAN758" s="462"/>
      <c r="RAO758" s="462"/>
      <c r="RAP758" s="462"/>
      <c r="RAQ758" s="462"/>
      <c r="RAR758" s="462"/>
      <c r="RAS758" s="462"/>
      <c r="RAT758" s="462"/>
      <c r="RAU758" s="462"/>
      <c r="RAV758" s="462"/>
      <c r="RAW758" s="462"/>
      <c r="RAX758" s="462"/>
      <c r="RAY758" s="462"/>
      <c r="RAZ758" s="462"/>
      <c r="RBA758" s="462"/>
      <c r="RBB758" s="462"/>
      <c r="RBC758" s="462"/>
      <c r="RBD758" s="462"/>
      <c r="RBE758" s="462"/>
      <c r="RBF758" s="462"/>
      <c r="RBG758" s="462"/>
      <c r="RBH758" s="462"/>
      <c r="RBI758" s="462"/>
      <c r="RBJ758" s="462"/>
      <c r="RBK758" s="462"/>
      <c r="RBL758" s="462"/>
      <c r="RBM758" s="462"/>
      <c r="RBN758" s="462"/>
      <c r="RBO758" s="462"/>
      <c r="RBP758" s="462"/>
      <c r="RBQ758" s="462"/>
      <c r="RBR758" s="462"/>
      <c r="RBS758" s="462"/>
      <c r="RBT758" s="462"/>
      <c r="RBU758" s="462"/>
      <c r="RBV758" s="462"/>
      <c r="RBW758" s="462"/>
      <c r="RBX758" s="462"/>
      <c r="RBY758" s="462"/>
      <c r="RBZ758" s="462"/>
      <c r="RCA758" s="462"/>
      <c r="RCB758" s="462"/>
      <c r="RCC758" s="462"/>
      <c r="RCD758" s="462"/>
      <c r="RCE758" s="462"/>
      <c r="RCF758" s="462"/>
      <c r="RCG758" s="462"/>
      <c r="RCH758" s="462"/>
      <c r="RCI758" s="462"/>
      <c r="RCJ758" s="462"/>
      <c r="RCK758" s="462"/>
      <c r="RCL758" s="462"/>
      <c r="RCM758" s="462"/>
      <c r="RCN758" s="462"/>
      <c r="RCO758" s="462"/>
      <c r="RCP758" s="462"/>
      <c r="RCQ758" s="462"/>
      <c r="RCR758" s="462"/>
      <c r="RCS758" s="462"/>
      <c r="RCT758" s="462"/>
      <c r="RCU758" s="462"/>
      <c r="RCV758" s="462"/>
      <c r="RCW758" s="462"/>
      <c r="RCX758" s="462"/>
      <c r="RCY758" s="462"/>
      <c r="RCZ758" s="462"/>
      <c r="RDA758" s="462"/>
      <c r="RDB758" s="462"/>
      <c r="RDC758" s="462"/>
      <c r="RDD758" s="462"/>
      <c r="RDE758" s="462"/>
      <c r="RDF758" s="462"/>
      <c r="RDG758" s="462"/>
      <c r="RDH758" s="462"/>
      <c r="RDI758" s="462"/>
      <c r="RDJ758" s="462"/>
      <c r="RDK758" s="462"/>
      <c r="RDL758" s="462"/>
      <c r="RDM758" s="462"/>
      <c r="RDN758" s="462"/>
      <c r="RDO758" s="462"/>
      <c r="RDP758" s="462"/>
      <c r="RDQ758" s="462"/>
      <c r="RDR758" s="462"/>
      <c r="RDS758" s="462"/>
      <c r="RDT758" s="462"/>
      <c r="RDU758" s="462"/>
      <c r="RDV758" s="462"/>
      <c r="RDW758" s="462"/>
      <c r="RDX758" s="462"/>
      <c r="RDY758" s="462"/>
      <c r="RDZ758" s="462"/>
      <c r="REA758" s="462"/>
      <c r="REB758" s="462"/>
      <c r="REC758" s="462"/>
      <c r="RED758" s="462"/>
      <c r="REE758" s="462"/>
      <c r="REF758" s="462"/>
      <c r="REG758" s="462"/>
      <c r="REH758" s="462"/>
      <c r="REI758" s="462"/>
      <c r="REJ758" s="462"/>
      <c r="REK758" s="462"/>
      <c r="REL758" s="462"/>
      <c r="REM758" s="462"/>
      <c r="REN758" s="462"/>
      <c r="REO758" s="462"/>
      <c r="REP758" s="462"/>
      <c r="REQ758" s="462"/>
      <c r="RER758" s="462"/>
      <c r="RES758" s="462"/>
      <c r="RET758" s="462"/>
      <c r="REU758" s="462"/>
      <c r="REV758" s="462"/>
      <c r="REW758" s="462"/>
      <c r="REX758" s="462"/>
      <c r="REY758" s="462"/>
      <c r="REZ758" s="462"/>
      <c r="RFA758" s="462"/>
      <c r="RFB758" s="462"/>
      <c r="RFC758" s="462"/>
      <c r="RFD758" s="462"/>
      <c r="RFE758" s="462"/>
      <c r="RFF758" s="462"/>
      <c r="RFG758" s="462"/>
      <c r="RFH758" s="462"/>
      <c r="RFI758" s="462"/>
      <c r="RFJ758" s="462"/>
      <c r="RFK758" s="462"/>
      <c r="RFL758" s="462"/>
      <c r="RFM758" s="462"/>
      <c r="RFN758" s="462"/>
      <c r="RFO758" s="462"/>
      <c r="RFP758" s="462"/>
      <c r="RFQ758" s="462"/>
      <c r="RFR758" s="462"/>
      <c r="RFS758" s="462"/>
      <c r="RFT758" s="462"/>
      <c r="RFU758" s="462"/>
      <c r="RFV758" s="462"/>
      <c r="RFW758" s="462"/>
      <c r="RFX758" s="462"/>
      <c r="RFY758" s="462"/>
      <c r="RFZ758" s="462"/>
      <c r="RGA758" s="462"/>
      <c r="RGB758" s="462"/>
      <c r="RGC758" s="462"/>
      <c r="RGD758" s="462"/>
      <c r="RGE758" s="462"/>
      <c r="RGF758" s="462"/>
      <c r="RGG758" s="462"/>
      <c r="RGH758" s="462"/>
      <c r="RGI758" s="462"/>
      <c r="RGJ758" s="462"/>
      <c r="RGK758" s="462"/>
      <c r="RGL758" s="462"/>
      <c r="RGM758" s="462"/>
      <c r="RGN758" s="462"/>
      <c r="RGO758" s="462"/>
      <c r="RGP758" s="462"/>
      <c r="RGQ758" s="462"/>
      <c r="RGR758" s="462"/>
      <c r="RGS758" s="462"/>
      <c r="RGT758" s="462"/>
      <c r="RGU758" s="462"/>
      <c r="RGV758" s="462"/>
      <c r="RGW758" s="462"/>
      <c r="RGX758" s="462"/>
      <c r="RGY758" s="462"/>
      <c r="RGZ758" s="462"/>
      <c r="RHA758" s="462"/>
      <c r="RHB758" s="462"/>
      <c r="RHC758" s="462"/>
      <c r="RHD758" s="462"/>
      <c r="RHE758" s="462"/>
      <c r="RHF758" s="462"/>
      <c r="RHG758" s="462"/>
      <c r="RHH758" s="462"/>
      <c r="RHI758" s="462"/>
      <c r="RHJ758" s="462"/>
      <c r="RHK758" s="462"/>
      <c r="RHL758" s="462"/>
      <c r="RHM758" s="462"/>
      <c r="RHN758" s="462"/>
      <c r="RHO758" s="462"/>
      <c r="RHP758" s="462"/>
      <c r="RHQ758" s="462"/>
      <c r="RHR758" s="462"/>
      <c r="RHS758" s="462"/>
      <c r="RHT758" s="462"/>
      <c r="RHU758" s="462"/>
      <c r="RHV758" s="462"/>
      <c r="RHW758" s="462"/>
      <c r="RHX758" s="462"/>
      <c r="RHY758" s="462"/>
      <c r="RHZ758" s="462"/>
      <c r="RIA758" s="462"/>
      <c r="RIB758" s="462"/>
      <c r="RIC758" s="462"/>
      <c r="RID758" s="462"/>
      <c r="RIE758" s="462"/>
      <c r="RIF758" s="462"/>
      <c r="RIG758" s="462"/>
      <c r="RIH758" s="462"/>
      <c r="RII758" s="462"/>
      <c r="RIJ758" s="462"/>
      <c r="RIK758" s="462"/>
      <c r="RIL758" s="462"/>
      <c r="RIM758" s="462"/>
      <c r="RIN758" s="462"/>
      <c r="RIO758" s="462"/>
      <c r="RIP758" s="462"/>
      <c r="RIQ758" s="462"/>
      <c r="RIR758" s="462"/>
      <c r="RIS758" s="462"/>
      <c r="RIT758" s="462"/>
      <c r="RIU758" s="462"/>
      <c r="RIV758" s="462"/>
      <c r="RIW758" s="462"/>
      <c r="RIX758" s="462"/>
      <c r="RIY758" s="462"/>
      <c r="RIZ758" s="462"/>
      <c r="RJA758" s="462"/>
      <c r="RJB758" s="462"/>
      <c r="RJC758" s="462"/>
      <c r="RJD758" s="462"/>
      <c r="RJE758" s="462"/>
      <c r="RJF758" s="462"/>
      <c r="RJG758" s="462"/>
      <c r="RJH758" s="462"/>
      <c r="RJI758" s="462"/>
      <c r="RJJ758" s="462"/>
      <c r="RJK758" s="462"/>
      <c r="RJL758" s="462"/>
      <c r="RJM758" s="462"/>
      <c r="RJN758" s="462"/>
      <c r="RJO758" s="462"/>
      <c r="RJP758" s="462"/>
      <c r="RJQ758" s="462"/>
      <c r="RJR758" s="462"/>
      <c r="RJS758" s="462"/>
      <c r="RJT758" s="462"/>
      <c r="RJU758" s="462"/>
      <c r="RJV758" s="462"/>
      <c r="RJW758" s="462"/>
      <c r="RJX758" s="462"/>
      <c r="RJY758" s="462"/>
      <c r="RJZ758" s="462"/>
      <c r="RKA758" s="462"/>
      <c r="RKB758" s="462"/>
      <c r="RKC758" s="462"/>
      <c r="RKD758" s="462"/>
      <c r="RKE758" s="462"/>
      <c r="RKF758" s="462"/>
      <c r="RKG758" s="462"/>
      <c r="RKH758" s="462"/>
      <c r="RKI758" s="462"/>
      <c r="RKJ758" s="462"/>
      <c r="RKK758" s="462"/>
      <c r="RKL758" s="462"/>
      <c r="RKM758" s="462"/>
      <c r="RKN758" s="462"/>
      <c r="RKO758" s="462"/>
      <c r="RKP758" s="462"/>
      <c r="RKQ758" s="462"/>
      <c r="RKR758" s="462"/>
      <c r="RKS758" s="462"/>
      <c r="RKT758" s="462"/>
      <c r="RKU758" s="462"/>
      <c r="RKV758" s="462"/>
      <c r="RKW758" s="462"/>
      <c r="RKX758" s="462"/>
      <c r="RKY758" s="462"/>
      <c r="RKZ758" s="462"/>
      <c r="RLA758" s="462"/>
      <c r="RLB758" s="462"/>
      <c r="RLC758" s="462"/>
      <c r="RLD758" s="462"/>
      <c r="RLE758" s="462"/>
      <c r="RLF758" s="462"/>
      <c r="RLG758" s="462"/>
      <c r="RLH758" s="462"/>
      <c r="RLI758" s="462"/>
      <c r="RLJ758" s="462"/>
      <c r="RLK758" s="462"/>
      <c r="RLL758" s="462"/>
      <c r="RLM758" s="462"/>
      <c r="RLN758" s="462"/>
      <c r="RLO758" s="462"/>
      <c r="RLP758" s="462"/>
      <c r="RLQ758" s="462"/>
      <c r="RLR758" s="462"/>
      <c r="RLS758" s="462"/>
      <c r="RLT758" s="462"/>
      <c r="RLU758" s="462"/>
      <c r="RLV758" s="462"/>
      <c r="RLW758" s="462"/>
      <c r="RLX758" s="462"/>
      <c r="RLY758" s="462"/>
      <c r="RLZ758" s="462"/>
      <c r="RMA758" s="462"/>
      <c r="RMB758" s="462"/>
      <c r="RMC758" s="462"/>
      <c r="RMD758" s="462"/>
      <c r="RME758" s="462"/>
      <c r="RMF758" s="462"/>
      <c r="RMG758" s="462"/>
      <c r="RMH758" s="462"/>
      <c r="RMI758" s="462"/>
      <c r="RMJ758" s="462"/>
      <c r="RMK758" s="462"/>
      <c r="RML758" s="462"/>
      <c r="RMM758" s="462"/>
      <c r="RMN758" s="462"/>
      <c r="RMO758" s="462"/>
      <c r="RMP758" s="462"/>
      <c r="RMQ758" s="462"/>
      <c r="RMR758" s="462"/>
      <c r="RMS758" s="462"/>
      <c r="RMT758" s="462"/>
      <c r="RMU758" s="462"/>
      <c r="RMV758" s="462"/>
      <c r="RMW758" s="462"/>
      <c r="RMX758" s="462"/>
      <c r="RMY758" s="462"/>
      <c r="RMZ758" s="462"/>
      <c r="RNA758" s="462"/>
      <c r="RNB758" s="462"/>
      <c r="RNC758" s="462"/>
      <c r="RND758" s="462"/>
      <c r="RNE758" s="462"/>
      <c r="RNF758" s="462"/>
      <c r="RNG758" s="462"/>
      <c r="RNH758" s="462"/>
      <c r="RNI758" s="462"/>
      <c r="RNJ758" s="462"/>
      <c r="RNK758" s="462"/>
      <c r="RNL758" s="462"/>
      <c r="RNM758" s="462"/>
      <c r="RNN758" s="462"/>
      <c r="RNO758" s="462"/>
      <c r="RNP758" s="462"/>
      <c r="RNQ758" s="462"/>
      <c r="RNR758" s="462"/>
      <c r="RNS758" s="462"/>
      <c r="RNT758" s="462"/>
      <c r="RNU758" s="462"/>
      <c r="RNV758" s="462"/>
      <c r="RNW758" s="462"/>
      <c r="RNX758" s="462"/>
      <c r="RNY758" s="462"/>
      <c r="RNZ758" s="462"/>
      <c r="ROA758" s="462"/>
      <c r="ROB758" s="462"/>
      <c r="ROC758" s="462"/>
      <c r="ROD758" s="462"/>
      <c r="ROE758" s="462"/>
      <c r="ROF758" s="462"/>
      <c r="ROG758" s="462"/>
      <c r="ROH758" s="462"/>
      <c r="ROI758" s="462"/>
      <c r="ROJ758" s="462"/>
      <c r="ROK758" s="462"/>
      <c r="ROL758" s="462"/>
      <c r="ROM758" s="462"/>
      <c r="RON758" s="462"/>
      <c r="ROO758" s="462"/>
      <c r="ROP758" s="462"/>
      <c r="ROQ758" s="462"/>
      <c r="ROR758" s="462"/>
      <c r="ROS758" s="462"/>
      <c r="ROT758" s="462"/>
      <c r="ROU758" s="462"/>
      <c r="ROV758" s="462"/>
      <c r="ROW758" s="462"/>
      <c r="ROX758" s="462"/>
      <c r="ROY758" s="462"/>
      <c r="ROZ758" s="462"/>
      <c r="RPA758" s="462"/>
      <c r="RPB758" s="462"/>
      <c r="RPC758" s="462"/>
      <c r="RPD758" s="462"/>
      <c r="RPE758" s="462"/>
      <c r="RPF758" s="462"/>
      <c r="RPG758" s="462"/>
      <c r="RPH758" s="462"/>
      <c r="RPI758" s="462"/>
      <c r="RPJ758" s="462"/>
      <c r="RPK758" s="462"/>
      <c r="RPL758" s="462"/>
      <c r="RPM758" s="462"/>
      <c r="RPN758" s="462"/>
      <c r="RPO758" s="462"/>
      <c r="RPP758" s="462"/>
      <c r="RPQ758" s="462"/>
      <c r="RPR758" s="462"/>
      <c r="RPS758" s="462"/>
      <c r="RPT758" s="462"/>
      <c r="RPU758" s="462"/>
      <c r="RPV758" s="462"/>
      <c r="RPW758" s="462"/>
      <c r="RPX758" s="462"/>
      <c r="RPY758" s="462"/>
      <c r="RPZ758" s="462"/>
      <c r="RQA758" s="462"/>
      <c r="RQB758" s="462"/>
      <c r="RQC758" s="462"/>
      <c r="RQD758" s="462"/>
      <c r="RQE758" s="462"/>
      <c r="RQF758" s="462"/>
      <c r="RQG758" s="462"/>
      <c r="RQH758" s="462"/>
      <c r="RQI758" s="462"/>
      <c r="RQJ758" s="462"/>
      <c r="RQK758" s="462"/>
      <c r="RQL758" s="462"/>
      <c r="RQM758" s="462"/>
      <c r="RQN758" s="462"/>
      <c r="RQO758" s="462"/>
      <c r="RQP758" s="462"/>
      <c r="RQQ758" s="462"/>
      <c r="RQR758" s="462"/>
      <c r="RQS758" s="462"/>
      <c r="RQT758" s="462"/>
      <c r="RQU758" s="462"/>
      <c r="RQV758" s="462"/>
      <c r="RQW758" s="462"/>
      <c r="RQX758" s="462"/>
      <c r="RQY758" s="462"/>
      <c r="RQZ758" s="462"/>
      <c r="RRA758" s="462"/>
      <c r="RRB758" s="462"/>
      <c r="RRC758" s="462"/>
      <c r="RRD758" s="462"/>
      <c r="RRE758" s="462"/>
      <c r="RRF758" s="462"/>
      <c r="RRG758" s="462"/>
      <c r="RRH758" s="462"/>
      <c r="RRI758" s="462"/>
      <c r="RRJ758" s="462"/>
      <c r="RRK758" s="462"/>
      <c r="RRL758" s="462"/>
      <c r="RRM758" s="462"/>
      <c r="RRN758" s="462"/>
      <c r="RRO758" s="462"/>
      <c r="RRP758" s="462"/>
      <c r="RRQ758" s="462"/>
      <c r="RRR758" s="462"/>
      <c r="RRS758" s="462"/>
      <c r="RRT758" s="462"/>
      <c r="RRU758" s="462"/>
      <c r="RRV758" s="462"/>
      <c r="RRW758" s="462"/>
      <c r="RRX758" s="462"/>
      <c r="RRY758" s="462"/>
      <c r="RRZ758" s="462"/>
      <c r="RSA758" s="462"/>
      <c r="RSB758" s="462"/>
      <c r="RSC758" s="462"/>
      <c r="RSD758" s="462"/>
      <c r="RSE758" s="462"/>
      <c r="RSF758" s="462"/>
      <c r="RSG758" s="462"/>
      <c r="RSH758" s="462"/>
      <c r="RSI758" s="462"/>
      <c r="RSJ758" s="462"/>
      <c r="RSK758" s="462"/>
      <c r="RSL758" s="462"/>
      <c r="RSM758" s="462"/>
      <c r="RSN758" s="462"/>
      <c r="RSO758" s="462"/>
      <c r="RSP758" s="462"/>
      <c r="RSQ758" s="462"/>
      <c r="RSR758" s="462"/>
      <c r="RSS758" s="462"/>
      <c r="RST758" s="462"/>
      <c r="RSU758" s="462"/>
      <c r="RSV758" s="462"/>
      <c r="RSW758" s="462"/>
      <c r="RSX758" s="462"/>
      <c r="RSY758" s="462"/>
      <c r="RSZ758" s="462"/>
      <c r="RTA758" s="462"/>
      <c r="RTB758" s="462"/>
      <c r="RTC758" s="462"/>
      <c r="RTD758" s="462"/>
      <c r="RTE758" s="462"/>
      <c r="RTF758" s="462"/>
      <c r="RTG758" s="462"/>
      <c r="RTH758" s="462"/>
      <c r="RTI758" s="462"/>
      <c r="RTJ758" s="462"/>
      <c r="RTK758" s="462"/>
      <c r="RTL758" s="462"/>
      <c r="RTM758" s="462"/>
      <c r="RTN758" s="462"/>
      <c r="RTO758" s="462"/>
      <c r="RTP758" s="462"/>
      <c r="RTQ758" s="462"/>
      <c r="RTR758" s="462"/>
      <c r="RTS758" s="462"/>
      <c r="RTT758" s="462"/>
      <c r="RTU758" s="462"/>
      <c r="RTV758" s="462"/>
      <c r="RTW758" s="462"/>
      <c r="RTX758" s="462"/>
      <c r="RTY758" s="462"/>
      <c r="RTZ758" s="462"/>
      <c r="RUA758" s="462"/>
      <c r="RUB758" s="462"/>
      <c r="RUC758" s="462"/>
      <c r="RUD758" s="462"/>
      <c r="RUE758" s="462"/>
      <c r="RUF758" s="462"/>
      <c r="RUG758" s="462"/>
      <c r="RUH758" s="462"/>
      <c r="RUI758" s="462"/>
      <c r="RUJ758" s="462"/>
      <c r="RUK758" s="462"/>
      <c r="RUL758" s="462"/>
      <c r="RUM758" s="462"/>
      <c r="RUN758" s="462"/>
      <c r="RUO758" s="462"/>
      <c r="RUP758" s="462"/>
      <c r="RUQ758" s="462"/>
      <c r="RUR758" s="462"/>
      <c r="RUS758" s="462"/>
      <c r="RUT758" s="462"/>
      <c r="RUU758" s="462"/>
      <c r="RUV758" s="462"/>
      <c r="RUW758" s="462"/>
      <c r="RUX758" s="462"/>
      <c r="RUY758" s="462"/>
      <c r="RUZ758" s="462"/>
      <c r="RVA758" s="462"/>
      <c r="RVB758" s="462"/>
      <c r="RVC758" s="462"/>
      <c r="RVD758" s="462"/>
      <c r="RVE758" s="462"/>
      <c r="RVF758" s="462"/>
      <c r="RVG758" s="462"/>
      <c r="RVH758" s="462"/>
      <c r="RVI758" s="462"/>
      <c r="RVJ758" s="462"/>
      <c r="RVK758" s="462"/>
      <c r="RVL758" s="462"/>
      <c r="RVM758" s="462"/>
      <c r="RVN758" s="462"/>
      <c r="RVO758" s="462"/>
      <c r="RVP758" s="462"/>
      <c r="RVQ758" s="462"/>
      <c r="RVR758" s="462"/>
      <c r="RVS758" s="462"/>
      <c r="RVT758" s="462"/>
      <c r="RVU758" s="462"/>
      <c r="RVV758" s="462"/>
      <c r="RVW758" s="462"/>
      <c r="RVX758" s="462"/>
      <c r="RVY758" s="462"/>
      <c r="RVZ758" s="462"/>
      <c r="RWA758" s="462"/>
      <c r="RWB758" s="462"/>
      <c r="RWC758" s="462"/>
      <c r="RWD758" s="462"/>
      <c r="RWE758" s="462"/>
      <c r="RWF758" s="462"/>
      <c r="RWG758" s="462"/>
      <c r="RWH758" s="462"/>
      <c r="RWI758" s="462"/>
      <c r="RWJ758" s="462"/>
      <c r="RWK758" s="462"/>
      <c r="RWL758" s="462"/>
      <c r="RWM758" s="462"/>
      <c r="RWN758" s="462"/>
      <c r="RWO758" s="462"/>
      <c r="RWP758" s="462"/>
      <c r="RWQ758" s="462"/>
      <c r="RWR758" s="462"/>
      <c r="RWS758" s="462"/>
      <c r="RWT758" s="462"/>
      <c r="RWU758" s="462"/>
      <c r="RWV758" s="462"/>
      <c r="RWW758" s="462"/>
      <c r="RWX758" s="462"/>
      <c r="RWY758" s="462"/>
      <c r="RWZ758" s="462"/>
      <c r="RXA758" s="462"/>
      <c r="RXB758" s="462"/>
      <c r="RXC758" s="462"/>
      <c r="RXD758" s="462"/>
      <c r="RXE758" s="462"/>
      <c r="RXF758" s="462"/>
      <c r="RXG758" s="462"/>
      <c r="RXH758" s="462"/>
      <c r="RXI758" s="462"/>
      <c r="RXJ758" s="462"/>
      <c r="RXK758" s="462"/>
      <c r="RXL758" s="462"/>
      <c r="RXM758" s="462"/>
      <c r="RXN758" s="462"/>
      <c r="RXO758" s="462"/>
      <c r="RXP758" s="462"/>
      <c r="RXQ758" s="462"/>
      <c r="RXR758" s="462"/>
      <c r="RXS758" s="462"/>
      <c r="RXT758" s="462"/>
      <c r="RXU758" s="462"/>
      <c r="RXV758" s="462"/>
      <c r="RXW758" s="462"/>
      <c r="RXX758" s="462"/>
      <c r="RXY758" s="462"/>
      <c r="RXZ758" s="462"/>
      <c r="RYA758" s="462"/>
      <c r="RYB758" s="462"/>
      <c r="RYC758" s="462"/>
      <c r="RYD758" s="462"/>
      <c r="RYE758" s="462"/>
      <c r="RYF758" s="462"/>
      <c r="RYG758" s="462"/>
      <c r="RYH758" s="462"/>
      <c r="RYI758" s="462"/>
      <c r="RYJ758" s="462"/>
      <c r="RYK758" s="462"/>
      <c r="RYL758" s="462"/>
      <c r="RYM758" s="462"/>
      <c r="RYN758" s="462"/>
      <c r="RYO758" s="462"/>
      <c r="RYP758" s="462"/>
      <c r="RYQ758" s="462"/>
      <c r="RYR758" s="462"/>
      <c r="RYS758" s="462"/>
      <c r="RYT758" s="462"/>
      <c r="RYU758" s="462"/>
      <c r="RYV758" s="462"/>
      <c r="RYW758" s="462"/>
      <c r="RYX758" s="462"/>
      <c r="RYY758" s="462"/>
      <c r="RYZ758" s="462"/>
      <c r="RZA758" s="462"/>
      <c r="RZB758" s="462"/>
      <c r="RZC758" s="462"/>
      <c r="RZD758" s="462"/>
      <c r="RZE758" s="462"/>
      <c r="RZF758" s="462"/>
      <c r="RZG758" s="462"/>
      <c r="RZH758" s="462"/>
      <c r="RZI758" s="462"/>
      <c r="RZJ758" s="462"/>
      <c r="RZK758" s="462"/>
      <c r="RZL758" s="462"/>
      <c r="RZM758" s="462"/>
      <c r="RZN758" s="462"/>
      <c r="RZO758" s="462"/>
      <c r="RZP758" s="462"/>
      <c r="RZQ758" s="462"/>
      <c r="RZR758" s="462"/>
      <c r="RZS758" s="462"/>
      <c r="RZT758" s="462"/>
      <c r="RZU758" s="462"/>
      <c r="RZV758" s="462"/>
      <c r="RZW758" s="462"/>
      <c r="RZX758" s="462"/>
      <c r="RZY758" s="462"/>
      <c r="RZZ758" s="462"/>
      <c r="SAA758" s="462"/>
      <c r="SAB758" s="462"/>
      <c r="SAC758" s="462"/>
      <c r="SAD758" s="462"/>
      <c r="SAE758" s="462"/>
      <c r="SAF758" s="462"/>
      <c r="SAG758" s="462"/>
      <c r="SAH758" s="462"/>
      <c r="SAI758" s="462"/>
      <c r="SAJ758" s="462"/>
      <c r="SAK758" s="462"/>
      <c r="SAL758" s="462"/>
      <c r="SAM758" s="462"/>
      <c r="SAN758" s="462"/>
      <c r="SAO758" s="462"/>
      <c r="SAP758" s="462"/>
      <c r="SAQ758" s="462"/>
      <c r="SAR758" s="462"/>
      <c r="SAS758" s="462"/>
      <c r="SAT758" s="462"/>
      <c r="SAU758" s="462"/>
      <c r="SAV758" s="462"/>
      <c r="SAW758" s="462"/>
      <c r="SAX758" s="462"/>
      <c r="SAY758" s="462"/>
      <c r="SAZ758" s="462"/>
      <c r="SBA758" s="462"/>
      <c r="SBB758" s="462"/>
      <c r="SBC758" s="462"/>
      <c r="SBD758" s="462"/>
      <c r="SBE758" s="462"/>
      <c r="SBF758" s="462"/>
      <c r="SBG758" s="462"/>
      <c r="SBH758" s="462"/>
      <c r="SBI758" s="462"/>
      <c r="SBJ758" s="462"/>
      <c r="SBK758" s="462"/>
      <c r="SBL758" s="462"/>
      <c r="SBM758" s="462"/>
      <c r="SBN758" s="462"/>
      <c r="SBO758" s="462"/>
      <c r="SBP758" s="462"/>
      <c r="SBQ758" s="462"/>
      <c r="SBR758" s="462"/>
      <c r="SBS758" s="462"/>
      <c r="SBT758" s="462"/>
      <c r="SBU758" s="462"/>
      <c r="SBV758" s="462"/>
      <c r="SBW758" s="462"/>
      <c r="SBX758" s="462"/>
      <c r="SBY758" s="462"/>
      <c r="SBZ758" s="462"/>
      <c r="SCA758" s="462"/>
      <c r="SCB758" s="462"/>
      <c r="SCC758" s="462"/>
      <c r="SCD758" s="462"/>
      <c r="SCE758" s="462"/>
      <c r="SCF758" s="462"/>
      <c r="SCG758" s="462"/>
      <c r="SCH758" s="462"/>
      <c r="SCI758" s="462"/>
      <c r="SCJ758" s="462"/>
      <c r="SCK758" s="462"/>
      <c r="SCL758" s="462"/>
      <c r="SCM758" s="462"/>
      <c r="SCN758" s="462"/>
      <c r="SCO758" s="462"/>
      <c r="SCP758" s="462"/>
      <c r="SCQ758" s="462"/>
      <c r="SCR758" s="462"/>
      <c r="SCS758" s="462"/>
      <c r="SCT758" s="462"/>
      <c r="SCU758" s="462"/>
      <c r="SCV758" s="462"/>
      <c r="SCW758" s="462"/>
      <c r="SCX758" s="462"/>
      <c r="SCY758" s="462"/>
      <c r="SCZ758" s="462"/>
      <c r="SDA758" s="462"/>
      <c r="SDB758" s="462"/>
      <c r="SDC758" s="462"/>
      <c r="SDD758" s="462"/>
      <c r="SDE758" s="462"/>
      <c r="SDF758" s="462"/>
      <c r="SDG758" s="462"/>
      <c r="SDH758" s="462"/>
      <c r="SDI758" s="462"/>
      <c r="SDJ758" s="462"/>
      <c r="SDK758" s="462"/>
      <c r="SDL758" s="462"/>
      <c r="SDM758" s="462"/>
      <c r="SDN758" s="462"/>
      <c r="SDO758" s="462"/>
      <c r="SDP758" s="462"/>
      <c r="SDQ758" s="462"/>
      <c r="SDR758" s="462"/>
      <c r="SDS758" s="462"/>
      <c r="SDT758" s="462"/>
      <c r="SDU758" s="462"/>
      <c r="SDV758" s="462"/>
      <c r="SDW758" s="462"/>
      <c r="SDX758" s="462"/>
      <c r="SDY758" s="462"/>
      <c r="SDZ758" s="462"/>
      <c r="SEA758" s="462"/>
      <c r="SEB758" s="462"/>
      <c r="SEC758" s="462"/>
      <c r="SED758" s="462"/>
      <c r="SEE758" s="462"/>
      <c r="SEF758" s="462"/>
      <c r="SEG758" s="462"/>
      <c r="SEH758" s="462"/>
      <c r="SEI758" s="462"/>
      <c r="SEJ758" s="462"/>
      <c r="SEK758" s="462"/>
      <c r="SEL758" s="462"/>
      <c r="SEM758" s="462"/>
      <c r="SEN758" s="462"/>
      <c r="SEO758" s="462"/>
      <c r="SEP758" s="462"/>
      <c r="SEQ758" s="462"/>
      <c r="SER758" s="462"/>
      <c r="SES758" s="462"/>
      <c r="SET758" s="462"/>
      <c r="SEU758" s="462"/>
      <c r="SEV758" s="462"/>
      <c r="SEW758" s="462"/>
      <c r="SEX758" s="462"/>
      <c r="SEY758" s="462"/>
      <c r="SEZ758" s="462"/>
      <c r="SFA758" s="462"/>
      <c r="SFB758" s="462"/>
      <c r="SFC758" s="462"/>
      <c r="SFD758" s="462"/>
      <c r="SFE758" s="462"/>
      <c r="SFF758" s="462"/>
      <c r="SFG758" s="462"/>
      <c r="SFH758" s="462"/>
      <c r="SFI758" s="462"/>
      <c r="SFJ758" s="462"/>
      <c r="SFK758" s="462"/>
      <c r="SFL758" s="462"/>
      <c r="SFM758" s="462"/>
      <c r="SFN758" s="462"/>
      <c r="SFO758" s="462"/>
      <c r="SFP758" s="462"/>
      <c r="SFQ758" s="462"/>
      <c r="SFR758" s="462"/>
      <c r="SFS758" s="462"/>
      <c r="SFT758" s="462"/>
      <c r="SFU758" s="462"/>
      <c r="SFV758" s="462"/>
      <c r="SFW758" s="462"/>
      <c r="SFX758" s="462"/>
      <c r="SFY758" s="462"/>
      <c r="SFZ758" s="462"/>
      <c r="SGA758" s="462"/>
      <c r="SGB758" s="462"/>
      <c r="SGC758" s="462"/>
      <c r="SGD758" s="462"/>
      <c r="SGE758" s="462"/>
      <c r="SGF758" s="462"/>
      <c r="SGG758" s="462"/>
      <c r="SGH758" s="462"/>
      <c r="SGI758" s="462"/>
      <c r="SGJ758" s="462"/>
      <c r="SGK758" s="462"/>
      <c r="SGL758" s="462"/>
      <c r="SGM758" s="462"/>
      <c r="SGN758" s="462"/>
      <c r="SGO758" s="462"/>
      <c r="SGP758" s="462"/>
      <c r="SGQ758" s="462"/>
      <c r="SGR758" s="462"/>
      <c r="SGS758" s="462"/>
      <c r="SGT758" s="462"/>
      <c r="SGU758" s="462"/>
      <c r="SGV758" s="462"/>
      <c r="SGW758" s="462"/>
      <c r="SGX758" s="462"/>
      <c r="SGY758" s="462"/>
      <c r="SGZ758" s="462"/>
      <c r="SHA758" s="462"/>
      <c r="SHB758" s="462"/>
      <c r="SHC758" s="462"/>
      <c r="SHD758" s="462"/>
      <c r="SHE758" s="462"/>
      <c r="SHF758" s="462"/>
      <c r="SHG758" s="462"/>
      <c r="SHH758" s="462"/>
      <c r="SHI758" s="462"/>
      <c r="SHJ758" s="462"/>
      <c r="SHK758" s="462"/>
      <c r="SHL758" s="462"/>
      <c r="SHM758" s="462"/>
      <c r="SHN758" s="462"/>
      <c r="SHO758" s="462"/>
      <c r="SHP758" s="462"/>
      <c r="SHQ758" s="462"/>
      <c r="SHR758" s="462"/>
      <c r="SHS758" s="462"/>
      <c r="SHT758" s="462"/>
      <c r="SHU758" s="462"/>
      <c r="SHV758" s="462"/>
      <c r="SHW758" s="462"/>
      <c r="SHX758" s="462"/>
      <c r="SHY758" s="462"/>
      <c r="SHZ758" s="462"/>
      <c r="SIA758" s="462"/>
      <c r="SIB758" s="462"/>
      <c r="SIC758" s="462"/>
      <c r="SID758" s="462"/>
      <c r="SIE758" s="462"/>
      <c r="SIF758" s="462"/>
      <c r="SIG758" s="462"/>
      <c r="SIH758" s="462"/>
      <c r="SII758" s="462"/>
      <c r="SIJ758" s="462"/>
      <c r="SIK758" s="462"/>
      <c r="SIL758" s="462"/>
      <c r="SIM758" s="462"/>
      <c r="SIN758" s="462"/>
      <c r="SIO758" s="462"/>
      <c r="SIP758" s="462"/>
      <c r="SIQ758" s="462"/>
      <c r="SIR758" s="462"/>
      <c r="SIS758" s="462"/>
      <c r="SIT758" s="462"/>
      <c r="SIU758" s="462"/>
      <c r="SIV758" s="462"/>
      <c r="SIW758" s="462"/>
      <c r="SIX758" s="462"/>
      <c r="SIY758" s="462"/>
      <c r="SIZ758" s="462"/>
      <c r="SJA758" s="462"/>
      <c r="SJB758" s="462"/>
      <c r="SJC758" s="462"/>
      <c r="SJD758" s="462"/>
      <c r="SJE758" s="462"/>
      <c r="SJF758" s="462"/>
      <c r="SJG758" s="462"/>
      <c r="SJH758" s="462"/>
      <c r="SJI758" s="462"/>
      <c r="SJJ758" s="462"/>
      <c r="SJK758" s="462"/>
      <c r="SJL758" s="462"/>
      <c r="SJM758" s="462"/>
      <c r="SJN758" s="462"/>
      <c r="SJO758" s="462"/>
      <c r="SJP758" s="462"/>
      <c r="SJQ758" s="462"/>
      <c r="SJR758" s="462"/>
      <c r="SJS758" s="462"/>
      <c r="SJT758" s="462"/>
      <c r="SJU758" s="462"/>
      <c r="SJV758" s="462"/>
      <c r="SJW758" s="462"/>
      <c r="SJX758" s="462"/>
      <c r="SJY758" s="462"/>
      <c r="SJZ758" s="462"/>
      <c r="SKA758" s="462"/>
      <c r="SKB758" s="462"/>
      <c r="SKC758" s="462"/>
      <c r="SKD758" s="462"/>
      <c r="SKE758" s="462"/>
      <c r="SKF758" s="462"/>
      <c r="SKG758" s="462"/>
      <c r="SKH758" s="462"/>
      <c r="SKI758" s="462"/>
      <c r="SKJ758" s="462"/>
      <c r="SKK758" s="462"/>
      <c r="SKL758" s="462"/>
      <c r="SKM758" s="462"/>
      <c r="SKN758" s="462"/>
      <c r="SKO758" s="462"/>
      <c r="SKP758" s="462"/>
      <c r="SKQ758" s="462"/>
      <c r="SKR758" s="462"/>
      <c r="SKS758" s="462"/>
      <c r="SKT758" s="462"/>
      <c r="SKU758" s="462"/>
      <c r="SKV758" s="462"/>
      <c r="SKW758" s="462"/>
      <c r="SKX758" s="462"/>
      <c r="SKY758" s="462"/>
      <c r="SKZ758" s="462"/>
      <c r="SLA758" s="462"/>
      <c r="SLB758" s="462"/>
      <c r="SLC758" s="462"/>
      <c r="SLD758" s="462"/>
      <c r="SLE758" s="462"/>
      <c r="SLF758" s="462"/>
      <c r="SLG758" s="462"/>
      <c r="SLH758" s="462"/>
      <c r="SLI758" s="462"/>
      <c r="SLJ758" s="462"/>
      <c r="SLK758" s="462"/>
      <c r="SLL758" s="462"/>
      <c r="SLM758" s="462"/>
      <c r="SLN758" s="462"/>
      <c r="SLO758" s="462"/>
      <c r="SLP758" s="462"/>
      <c r="SLQ758" s="462"/>
      <c r="SLR758" s="462"/>
      <c r="SLS758" s="462"/>
      <c r="SLT758" s="462"/>
      <c r="SLU758" s="462"/>
      <c r="SLV758" s="462"/>
      <c r="SLW758" s="462"/>
      <c r="SLX758" s="462"/>
      <c r="SLY758" s="462"/>
      <c r="SLZ758" s="462"/>
      <c r="SMA758" s="462"/>
      <c r="SMB758" s="462"/>
      <c r="SMC758" s="462"/>
      <c r="SMD758" s="462"/>
      <c r="SME758" s="462"/>
      <c r="SMF758" s="462"/>
      <c r="SMG758" s="462"/>
      <c r="SMH758" s="462"/>
      <c r="SMI758" s="462"/>
      <c r="SMJ758" s="462"/>
      <c r="SMK758" s="462"/>
      <c r="SML758" s="462"/>
      <c r="SMM758" s="462"/>
      <c r="SMN758" s="462"/>
      <c r="SMO758" s="462"/>
      <c r="SMP758" s="462"/>
      <c r="SMQ758" s="462"/>
      <c r="SMR758" s="462"/>
      <c r="SMS758" s="462"/>
      <c r="SMT758" s="462"/>
      <c r="SMU758" s="462"/>
      <c r="SMV758" s="462"/>
      <c r="SMW758" s="462"/>
      <c r="SMX758" s="462"/>
      <c r="SMY758" s="462"/>
      <c r="SMZ758" s="462"/>
      <c r="SNA758" s="462"/>
      <c r="SNB758" s="462"/>
      <c r="SNC758" s="462"/>
      <c r="SND758" s="462"/>
      <c r="SNE758" s="462"/>
      <c r="SNF758" s="462"/>
      <c r="SNG758" s="462"/>
      <c r="SNH758" s="462"/>
      <c r="SNI758" s="462"/>
      <c r="SNJ758" s="462"/>
      <c r="SNK758" s="462"/>
      <c r="SNL758" s="462"/>
      <c r="SNM758" s="462"/>
      <c r="SNN758" s="462"/>
      <c r="SNO758" s="462"/>
      <c r="SNP758" s="462"/>
      <c r="SNQ758" s="462"/>
      <c r="SNR758" s="462"/>
      <c r="SNS758" s="462"/>
      <c r="SNT758" s="462"/>
      <c r="SNU758" s="462"/>
      <c r="SNV758" s="462"/>
      <c r="SNW758" s="462"/>
      <c r="SNX758" s="462"/>
      <c r="SNY758" s="462"/>
      <c r="SNZ758" s="462"/>
      <c r="SOA758" s="462"/>
      <c r="SOB758" s="462"/>
      <c r="SOC758" s="462"/>
      <c r="SOD758" s="462"/>
      <c r="SOE758" s="462"/>
      <c r="SOF758" s="462"/>
      <c r="SOG758" s="462"/>
      <c r="SOH758" s="462"/>
      <c r="SOI758" s="462"/>
      <c r="SOJ758" s="462"/>
      <c r="SOK758" s="462"/>
      <c r="SOL758" s="462"/>
      <c r="SOM758" s="462"/>
      <c r="SON758" s="462"/>
      <c r="SOO758" s="462"/>
      <c r="SOP758" s="462"/>
      <c r="SOQ758" s="462"/>
      <c r="SOR758" s="462"/>
      <c r="SOS758" s="462"/>
      <c r="SOT758" s="462"/>
      <c r="SOU758" s="462"/>
      <c r="SOV758" s="462"/>
      <c r="SOW758" s="462"/>
      <c r="SOX758" s="462"/>
      <c r="SOY758" s="462"/>
      <c r="SOZ758" s="462"/>
      <c r="SPA758" s="462"/>
      <c r="SPB758" s="462"/>
      <c r="SPC758" s="462"/>
      <c r="SPD758" s="462"/>
      <c r="SPE758" s="462"/>
      <c r="SPF758" s="462"/>
      <c r="SPG758" s="462"/>
      <c r="SPH758" s="462"/>
      <c r="SPI758" s="462"/>
      <c r="SPJ758" s="462"/>
      <c r="SPK758" s="462"/>
      <c r="SPL758" s="462"/>
      <c r="SPM758" s="462"/>
      <c r="SPN758" s="462"/>
      <c r="SPO758" s="462"/>
      <c r="SPP758" s="462"/>
      <c r="SPQ758" s="462"/>
      <c r="SPR758" s="462"/>
      <c r="SPS758" s="462"/>
      <c r="SPT758" s="462"/>
      <c r="SPU758" s="462"/>
      <c r="SPV758" s="462"/>
      <c r="SPW758" s="462"/>
      <c r="SPX758" s="462"/>
      <c r="SPY758" s="462"/>
      <c r="SPZ758" s="462"/>
      <c r="SQA758" s="462"/>
      <c r="SQB758" s="462"/>
      <c r="SQC758" s="462"/>
      <c r="SQD758" s="462"/>
      <c r="SQE758" s="462"/>
      <c r="SQF758" s="462"/>
      <c r="SQG758" s="462"/>
      <c r="SQH758" s="462"/>
      <c r="SQI758" s="462"/>
      <c r="SQJ758" s="462"/>
      <c r="SQK758" s="462"/>
      <c r="SQL758" s="462"/>
      <c r="SQM758" s="462"/>
      <c r="SQN758" s="462"/>
      <c r="SQO758" s="462"/>
      <c r="SQP758" s="462"/>
      <c r="SQQ758" s="462"/>
      <c r="SQR758" s="462"/>
      <c r="SQS758" s="462"/>
      <c r="SQT758" s="462"/>
      <c r="SQU758" s="462"/>
      <c r="SQV758" s="462"/>
      <c r="SQW758" s="462"/>
      <c r="SQX758" s="462"/>
      <c r="SQY758" s="462"/>
      <c r="SQZ758" s="462"/>
      <c r="SRA758" s="462"/>
      <c r="SRB758" s="462"/>
      <c r="SRC758" s="462"/>
      <c r="SRD758" s="462"/>
      <c r="SRE758" s="462"/>
      <c r="SRF758" s="462"/>
      <c r="SRG758" s="462"/>
      <c r="SRH758" s="462"/>
      <c r="SRI758" s="462"/>
      <c r="SRJ758" s="462"/>
      <c r="SRK758" s="462"/>
      <c r="SRL758" s="462"/>
      <c r="SRM758" s="462"/>
      <c r="SRN758" s="462"/>
      <c r="SRO758" s="462"/>
      <c r="SRP758" s="462"/>
      <c r="SRQ758" s="462"/>
      <c r="SRR758" s="462"/>
      <c r="SRS758" s="462"/>
      <c r="SRT758" s="462"/>
      <c r="SRU758" s="462"/>
      <c r="SRV758" s="462"/>
      <c r="SRW758" s="462"/>
      <c r="SRX758" s="462"/>
      <c r="SRY758" s="462"/>
      <c r="SRZ758" s="462"/>
      <c r="SSA758" s="462"/>
      <c r="SSB758" s="462"/>
      <c r="SSC758" s="462"/>
      <c r="SSD758" s="462"/>
      <c r="SSE758" s="462"/>
      <c r="SSF758" s="462"/>
      <c r="SSG758" s="462"/>
      <c r="SSH758" s="462"/>
      <c r="SSI758" s="462"/>
      <c r="SSJ758" s="462"/>
      <c r="SSK758" s="462"/>
      <c r="SSL758" s="462"/>
      <c r="SSM758" s="462"/>
      <c r="SSN758" s="462"/>
      <c r="SSO758" s="462"/>
      <c r="SSP758" s="462"/>
      <c r="SSQ758" s="462"/>
      <c r="SSR758" s="462"/>
      <c r="SSS758" s="462"/>
      <c r="SST758" s="462"/>
      <c r="SSU758" s="462"/>
      <c r="SSV758" s="462"/>
      <c r="SSW758" s="462"/>
      <c r="SSX758" s="462"/>
      <c r="SSY758" s="462"/>
      <c r="SSZ758" s="462"/>
      <c r="STA758" s="462"/>
      <c r="STB758" s="462"/>
      <c r="STC758" s="462"/>
      <c r="STD758" s="462"/>
      <c r="STE758" s="462"/>
      <c r="STF758" s="462"/>
      <c r="STG758" s="462"/>
      <c r="STH758" s="462"/>
      <c r="STI758" s="462"/>
      <c r="STJ758" s="462"/>
      <c r="STK758" s="462"/>
      <c r="STL758" s="462"/>
      <c r="STM758" s="462"/>
      <c r="STN758" s="462"/>
      <c r="STO758" s="462"/>
      <c r="STP758" s="462"/>
      <c r="STQ758" s="462"/>
      <c r="STR758" s="462"/>
      <c r="STS758" s="462"/>
      <c r="STT758" s="462"/>
      <c r="STU758" s="462"/>
      <c r="STV758" s="462"/>
      <c r="STW758" s="462"/>
      <c r="STX758" s="462"/>
      <c r="STY758" s="462"/>
      <c r="STZ758" s="462"/>
      <c r="SUA758" s="462"/>
      <c r="SUB758" s="462"/>
      <c r="SUC758" s="462"/>
      <c r="SUD758" s="462"/>
      <c r="SUE758" s="462"/>
      <c r="SUF758" s="462"/>
      <c r="SUG758" s="462"/>
      <c r="SUH758" s="462"/>
      <c r="SUI758" s="462"/>
      <c r="SUJ758" s="462"/>
      <c r="SUK758" s="462"/>
      <c r="SUL758" s="462"/>
      <c r="SUM758" s="462"/>
      <c r="SUN758" s="462"/>
      <c r="SUO758" s="462"/>
      <c r="SUP758" s="462"/>
      <c r="SUQ758" s="462"/>
      <c r="SUR758" s="462"/>
      <c r="SUS758" s="462"/>
      <c r="SUT758" s="462"/>
      <c r="SUU758" s="462"/>
      <c r="SUV758" s="462"/>
      <c r="SUW758" s="462"/>
      <c r="SUX758" s="462"/>
      <c r="SUY758" s="462"/>
      <c r="SUZ758" s="462"/>
      <c r="SVA758" s="462"/>
      <c r="SVB758" s="462"/>
      <c r="SVC758" s="462"/>
      <c r="SVD758" s="462"/>
      <c r="SVE758" s="462"/>
      <c r="SVF758" s="462"/>
      <c r="SVG758" s="462"/>
      <c r="SVH758" s="462"/>
      <c r="SVI758" s="462"/>
      <c r="SVJ758" s="462"/>
      <c r="SVK758" s="462"/>
      <c r="SVL758" s="462"/>
      <c r="SVM758" s="462"/>
      <c r="SVN758" s="462"/>
      <c r="SVO758" s="462"/>
      <c r="SVP758" s="462"/>
      <c r="SVQ758" s="462"/>
      <c r="SVR758" s="462"/>
      <c r="SVS758" s="462"/>
      <c r="SVT758" s="462"/>
      <c r="SVU758" s="462"/>
      <c r="SVV758" s="462"/>
      <c r="SVW758" s="462"/>
      <c r="SVX758" s="462"/>
      <c r="SVY758" s="462"/>
      <c r="SVZ758" s="462"/>
      <c r="SWA758" s="462"/>
      <c r="SWB758" s="462"/>
      <c r="SWC758" s="462"/>
      <c r="SWD758" s="462"/>
      <c r="SWE758" s="462"/>
      <c r="SWF758" s="462"/>
      <c r="SWG758" s="462"/>
      <c r="SWH758" s="462"/>
      <c r="SWI758" s="462"/>
      <c r="SWJ758" s="462"/>
      <c r="SWK758" s="462"/>
      <c r="SWL758" s="462"/>
      <c r="SWM758" s="462"/>
      <c r="SWN758" s="462"/>
      <c r="SWO758" s="462"/>
      <c r="SWP758" s="462"/>
      <c r="SWQ758" s="462"/>
      <c r="SWR758" s="462"/>
      <c r="SWS758" s="462"/>
      <c r="SWT758" s="462"/>
      <c r="SWU758" s="462"/>
      <c r="SWV758" s="462"/>
      <c r="SWW758" s="462"/>
      <c r="SWX758" s="462"/>
      <c r="SWY758" s="462"/>
      <c r="SWZ758" s="462"/>
      <c r="SXA758" s="462"/>
      <c r="SXB758" s="462"/>
      <c r="SXC758" s="462"/>
      <c r="SXD758" s="462"/>
      <c r="SXE758" s="462"/>
      <c r="SXF758" s="462"/>
      <c r="SXG758" s="462"/>
      <c r="SXH758" s="462"/>
      <c r="SXI758" s="462"/>
      <c r="SXJ758" s="462"/>
      <c r="SXK758" s="462"/>
      <c r="SXL758" s="462"/>
      <c r="SXM758" s="462"/>
      <c r="SXN758" s="462"/>
      <c r="SXO758" s="462"/>
      <c r="SXP758" s="462"/>
      <c r="SXQ758" s="462"/>
      <c r="SXR758" s="462"/>
      <c r="SXS758" s="462"/>
      <c r="SXT758" s="462"/>
      <c r="SXU758" s="462"/>
      <c r="SXV758" s="462"/>
      <c r="SXW758" s="462"/>
      <c r="SXX758" s="462"/>
      <c r="SXY758" s="462"/>
      <c r="SXZ758" s="462"/>
      <c r="SYA758" s="462"/>
      <c r="SYB758" s="462"/>
      <c r="SYC758" s="462"/>
      <c r="SYD758" s="462"/>
      <c r="SYE758" s="462"/>
      <c r="SYF758" s="462"/>
      <c r="SYG758" s="462"/>
      <c r="SYH758" s="462"/>
      <c r="SYI758" s="462"/>
      <c r="SYJ758" s="462"/>
      <c r="SYK758" s="462"/>
      <c r="SYL758" s="462"/>
      <c r="SYM758" s="462"/>
      <c r="SYN758" s="462"/>
      <c r="SYO758" s="462"/>
      <c r="SYP758" s="462"/>
      <c r="SYQ758" s="462"/>
      <c r="SYR758" s="462"/>
      <c r="SYS758" s="462"/>
      <c r="SYT758" s="462"/>
      <c r="SYU758" s="462"/>
      <c r="SYV758" s="462"/>
      <c r="SYW758" s="462"/>
      <c r="SYX758" s="462"/>
      <c r="SYY758" s="462"/>
      <c r="SYZ758" s="462"/>
      <c r="SZA758" s="462"/>
      <c r="SZB758" s="462"/>
      <c r="SZC758" s="462"/>
      <c r="SZD758" s="462"/>
      <c r="SZE758" s="462"/>
      <c r="SZF758" s="462"/>
      <c r="SZG758" s="462"/>
      <c r="SZH758" s="462"/>
      <c r="SZI758" s="462"/>
      <c r="SZJ758" s="462"/>
      <c r="SZK758" s="462"/>
      <c r="SZL758" s="462"/>
      <c r="SZM758" s="462"/>
      <c r="SZN758" s="462"/>
      <c r="SZO758" s="462"/>
      <c r="SZP758" s="462"/>
      <c r="SZQ758" s="462"/>
      <c r="SZR758" s="462"/>
      <c r="SZS758" s="462"/>
      <c r="SZT758" s="462"/>
      <c r="SZU758" s="462"/>
      <c r="SZV758" s="462"/>
      <c r="SZW758" s="462"/>
      <c r="SZX758" s="462"/>
      <c r="SZY758" s="462"/>
      <c r="SZZ758" s="462"/>
      <c r="TAA758" s="462"/>
      <c r="TAB758" s="462"/>
      <c r="TAC758" s="462"/>
      <c r="TAD758" s="462"/>
      <c r="TAE758" s="462"/>
      <c r="TAF758" s="462"/>
      <c r="TAG758" s="462"/>
      <c r="TAH758" s="462"/>
      <c r="TAI758" s="462"/>
      <c r="TAJ758" s="462"/>
      <c r="TAK758" s="462"/>
      <c r="TAL758" s="462"/>
      <c r="TAM758" s="462"/>
      <c r="TAN758" s="462"/>
      <c r="TAO758" s="462"/>
      <c r="TAP758" s="462"/>
      <c r="TAQ758" s="462"/>
      <c r="TAR758" s="462"/>
      <c r="TAS758" s="462"/>
      <c r="TAT758" s="462"/>
      <c r="TAU758" s="462"/>
      <c r="TAV758" s="462"/>
      <c r="TAW758" s="462"/>
      <c r="TAX758" s="462"/>
      <c r="TAY758" s="462"/>
      <c r="TAZ758" s="462"/>
      <c r="TBA758" s="462"/>
      <c r="TBB758" s="462"/>
      <c r="TBC758" s="462"/>
      <c r="TBD758" s="462"/>
      <c r="TBE758" s="462"/>
      <c r="TBF758" s="462"/>
      <c r="TBG758" s="462"/>
      <c r="TBH758" s="462"/>
      <c r="TBI758" s="462"/>
      <c r="TBJ758" s="462"/>
      <c r="TBK758" s="462"/>
      <c r="TBL758" s="462"/>
      <c r="TBM758" s="462"/>
      <c r="TBN758" s="462"/>
      <c r="TBO758" s="462"/>
      <c r="TBP758" s="462"/>
      <c r="TBQ758" s="462"/>
      <c r="TBR758" s="462"/>
      <c r="TBS758" s="462"/>
      <c r="TBT758" s="462"/>
      <c r="TBU758" s="462"/>
      <c r="TBV758" s="462"/>
      <c r="TBW758" s="462"/>
      <c r="TBX758" s="462"/>
      <c r="TBY758" s="462"/>
      <c r="TBZ758" s="462"/>
      <c r="TCA758" s="462"/>
      <c r="TCB758" s="462"/>
      <c r="TCC758" s="462"/>
      <c r="TCD758" s="462"/>
      <c r="TCE758" s="462"/>
      <c r="TCF758" s="462"/>
      <c r="TCG758" s="462"/>
      <c r="TCH758" s="462"/>
      <c r="TCI758" s="462"/>
      <c r="TCJ758" s="462"/>
      <c r="TCK758" s="462"/>
      <c r="TCL758" s="462"/>
      <c r="TCM758" s="462"/>
      <c r="TCN758" s="462"/>
      <c r="TCO758" s="462"/>
      <c r="TCP758" s="462"/>
      <c r="TCQ758" s="462"/>
      <c r="TCR758" s="462"/>
      <c r="TCS758" s="462"/>
      <c r="TCT758" s="462"/>
      <c r="TCU758" s="462"/>
      <c r="TCV758" s="462"/>
      <c r="TCW758" s="462"/>
      <c r="TCX758" s="462"/>
      <c r="TCY758" s="462"/>
      <c r="TCZ758" s="462"/>
      <c r="TDA758" s="462"/>
      <c r="TDB758" s="462"/>
      <c r="TDC758" s="462"/>
      <c r="TDD758" s="462"/>
      <c r="TDE758" s="462"/>
      <c r="TDF758" s="462"/>
      <c r="TDG758" s="462"/>
      <c r="TDH758" s="462"/>
      <c r="TDI758" s="462"/>
      <c r="TDJ758" s="462"/>
      <c r="TDK758" s="462"/>
      <c r="TDL758" s="462"/>
      <c r="TDM758" s="462"/>
      <c r="TDN758" s="462"/>
      <c r="TDO758" s="462"/>
      <c r="TDP758" s="462"/>
      <c r="TDQ758" s="462"/>
      <c r="TDR758" s="462"/>
      <c r="TDS758" s="462"/>
      <c r="TDT758" s="462"/>
      <c r="TDU758" s="462"/>
      <c r="TDV758" s="462"/>
      <c r="TDW758" s="462"/>
      <c r="TDX758" s="462"/>
      <c r="TDY758" s="462"/>
      <c r="TDZ758" s="462"/>
      <c r="TEA758" s="462"/>
      <c r="TEB758" s="462"/>
      <c r="TEC758" s="462"/>
      <c r="TED758" s="462"/>
      <c r="TEE758" s="462"/>
      <c r="TEF758" s="462"/>
      <c r="TEG758" s="462"/>
      <c r="TEH758" s="462"/>
      <c r="TEI758" s="462"/>
      <c r="TEJ758" s="462"/>
      <c r="TEK758" s="462"/>
      <c r="TEL758" s="462"/>
      <c r="TEM758" s="462"/>
      <c r="TEN758" s="462"/>
      <c r="TEO758" s="462"/>
      <c r="TEP758" s="462"/>
      <c r="TEQ758" s="462"/>
      <c r="TER758" s="462"/>
      <c r="TES758" s="462"/>
      <c r="TET758" s="462"/>
      <c r="TEU758" s="462"/>
      <c r="TEV758" s="462"/>
      <c r="TEW758" s="462"/>
      <c r="TEX758" s="462"/>
      <c r="TEY758" s="462"/>
      <c r="TEZ758" s="462"/>
      <c r="TFA758" s="462"/>
      <c r="TFB758" s="462"/>
      <c r="TFC758" s="462"/>
      <c r="TFD758" s="462"/>
      <c r="TFE758" s="462"/>
      <c r="TFF758" s="462"/>
      <c r="TFG758" s="462"/>
      <c r="TFH758" s="462"/>
      <c r="TFI758" s="462"/>
      <c r="TFJ758" s="462"/>
      <c r="TFK758" s="462"/>
      <c r="TFL758" s="462"/>
      <c r="TFM758" s="462"/>
      <c r="TFN758" s="462"/>
      <c r="TFO758" s="462"/>
      <c r="TFP758" s="462"/>
      <c r="TFQ758" s="462"/>
      <c r="TFR758" s="462"/>
      <c r="TFS758" s="462"/>
      <c r="TFT758" s="462"/>
      <c r="TFU758" s="462"/>
      <c r="TFV758" s="462"/>
      <c r="TFW758" s="462"/>
      <c r="TFX758" s="462"/>
      <c r="TFY758" s="462"/>
      <c r="TFZ758" s="462"/>
      <c r="TGA758" s="462"/>
      <c r="TGB758" s="462"/>
      <c r="TGC758" s="462"/>
      <c r="TGD758" s="462"/>
      <c r="TGE758" s="462"/>
      <c r="TGF758" s="462"/>
      <c r="TGG758" s="462"/>
      <c r="TGH758" s="462"/>
      <c r="TGI758" s="462"/>
      <c r="TGJ758" s="462"/>
      <c r="TGK758" s="462"/>
      <c r="TGL758" s="462"/>
      <c r="TGM758" s="462"/>
      <c r="TGN758" s="462"/>
      <c r="TGO758" s="462"/>
      <c r="TGP758" s="462"/>
      <c r="TGQ758" s="462"/>
      <c r="TGR758" s="462"/>
      <c r="TGS758" s="462"/>
      <c r="TGT758" s="462"/>
      <c r="TGU758" s="462"/>
      <c r="TGV758" s="462"/>
      <c r="TGW758" s="462"/>
      <c r="TGX758" s="462"/>
      <c r="TGY758" s="462"/>
      <c r="TGZ758" s="462"/>
      <c r="THA758" s="462"/>
      <c r="THB758" s="462"/>
      <c r="THC758" s="462"/>
      <c r="THD758" s="462"/>
      <c r="THE758" s="462"/>
      <c r="THF758" s="462"/>
      <c r="THG758" s="462"/>
      <c r="THH758" s="462"/>
      <c r="THI758" s="462"/>
      <c r="THJ758" s="462"/>
      <c r="THK758" s="462"/>
      <c r="THL758" s="462"/>
      <c r="THM758" s="462"/>
      <c r="THN758" s="462"/>
      <c r="THO758" s="462"/>
      <c r="THP758" s="462"/>
      <c r="THQ758" s="462"/>
      <c r="THR758" s="462"/>
      <c r="THS758" s="462"/>
      <c r="THT758" s="462"/>
      <c r="THU758" s="462"/>
      <c r="THV758" s="462"/>
      <c r="THW758" s="462"/>
      <c r="THX758" s="462"/>
      <c r="THY758" s="462"/>
      <c r="THZ758" s="462"/>
      <c r="TIA758" s="462"/>
      <c r="TIB758" s="462"/>
      <c r="TIC758" s="462"/>
      <c r="TID758" s="462"/>
      <c r="TIE758" s="462"/>
      <c r="TIF758" s="462"/>
      <c r="TIG758" s="462"/>
      <c r="TIH758" s="462"/>
      <c r="TII758" s="462"/>
      <c r="TIJ758" s="462"/>
      <c r="TIK758" s="462"/>
      <c r="TIL758" s="462"/>
      <c r="TIM758" s="462"/>
      <c r="TIN758" s="462"/>
      <c r="TIO758" s="462"/>
      <c r="TIP758" s="462"/>
      <c r="TIQ758" s="462"/>
      <c r="TIR758" s="462"/>
      <c r="TIS758" s="462"/>
      <c r="TIT758" s="462"/>
      <c r="TIU758" s="462"/>
      <c r="TIV758" s="462"/>
      <c r="TIW758" s="462"/>
      <c r="TIX758" s="462"/>
      <c r="TIY758" s="462"/>
      <c r="TIZ758" s="462"/>
      <c r="TJA758" s="462"/>
      <c r="TJB758" s="462"/>
      <c r="TJC758" s="462"/>
      <c r="TJD758" s="462"/>
      <c r="TJE758" s="462"/>
      <c r="TJF758" s="462"/>
      <c r="TJG758" s="462"/>
      <c r="TJH758" s="462"/>
      <c r="TJI758" s="462"/>
      <c r="TJJ758" s="462"/>
      <c r="TJK758" s="462"/>
      <c r="TJL758" s="462"/>
      <c r="TJM758" s="462"/>
      <c r="TJN758" s="462"/>
      <c r="TJO758" s="462"/>
      <c r="TJP758" s="462"/>
      <c r="TJQ758" s="462"/>
      <c r="TJR758" s="462"/>
      <c r="TJS758" s="462"/>
      <c r="TJT758" s="462"/>
      <c r="TJU758" s="462"/>
      <c r="TJV758" s="462"/>
      <c r="TJW758" s="462"/>
      <c r="TJX758" s="462"/>
      <c r="TJY758" s="462"/>
      <c r="TJZ758" s="462"/>
      <c r="TKA758" s="462"/>
      <c r="TKB758" s="462"/>
      <c r="TKC758" s="462"/>
      <c r="TKD758" s="462"/>
      <c r="TKE758" s="462"/>
      <c r="TKF758" s="462"/>
      <c r="TKG758" s="462"/>
      <c r="TKH758" s="462"/>
      <c r="TKI758" s="462"/>
      <c r="TKJ758" s="462"/>
      <c r="TKK758" s="462"/>
      <c r="TKL758" s="462"/>
      <c r="TKM758" s="462"/>
      <c r="TKN758" s="462"/>
      <c r="TKO758" s="462"/>
      <c r="TKP758" s="462"/>
      <c r="TKQ758" s="462"/>
      <c r="TKR758" s="462"/>
      <c r="TKS758" s="462"/>
      <c r="TKT758" s="462"/>
      <c r="TKU758" s="462"/>
      <c r="TKV758" s="462"/>
      <c r="TKW758" s="462"/>
      <c r="TKX758" s="462"/>
      <c r="TKY758" s="462"/>
      <c r="TKZ758" s="462"/>
      <c r="TLA758" s="462"/>
      <c r="TLB758" s="462"/>
      <c r="TLC758" s="462"/>
      <c r="TLD758" s="462"/>
      <c r="TLE758" s="462"/>
      <c r="TLF758" s="462"/>
      <c r="TLG758" s="462"/>
      <c r="TLH758" s="462"/>
      <c r="TLI758" s="462"/>
      <c r="TLJ758" s="462"/>
      <c r="TLK758" s="462"/>
      <c r="TLL758" s="462"/>
      <c r="TLM758" s="462"/>
      <c r="TLN758" s="462"/>
      <c r="TLO758" s="462"/>
      <c r="TLP758" s="462"/>
      <c r="TLQ758" s="462"/>
      <c r="TLR758" s="462"/>
      <c r="TLS758" s="462"/>
      <c r="TLT758" s="462"/>
      <c r="TLU758" s="462"/>
      <c r="TLV758" s="462"/>
      <c r="TLW758" s="462"/>
      <c r="TLX758" s="462"/>
      <c r="TLY758" s="462"/>
      <c r="TLZ758" s="462"/>
      <c r="TMA758" s="462"/>
      <c r="TMB758" s="462"/>
      <c r="TMC758" s="462"/>
      <c r="TMD758" s="462"/>
      <c r="TME758" s="462"/>
      <c r="TMF758" s="462"/>
      <c r="TMG758" s="462"/>
      <c r="TMH758" s="462"/>
      <c r="TMI758" s="462"/>
      <c r="TMJ758" s="462"/>
      <c r="TMK758" s="462"/>
      <c r="TML758" s="462"/>
      <c r="TMM758" s="462"/>
      <c r="TMN758" s="462"/>
      <c r="TMO758" s="462"/>
      <c r="TMP758" s="462"/>
      <c r="TMQ758" s="462"/>
      <c r="TMR758" s="462"/>
      <c r="TMS758" s="462"/>
      <c r="TMT758" s="462"/>
      <c r="TMU758" s="462"/>
      <c r="TMV758" s="462"/>
      <c r="TMW758" s="462"/>
      <c r="TMX758" s="462"/>
      <c r="TMY758" s="462"/>
      <c r="TMZ758" s="462"/>
      <c r="TNA758" s="462"/>
      <c r="TNB758" s="462"/>
      <c r="TNC758" s="462"/>
      <c r="TND758" s="462"/>
      <c r="TNE758" s="462"/>
      <c r="TNF758" s="462"/>
      <c r="TNG758" s="462"/>
      <c r="TNH758" s="462"/>
      <c r="TNI758" s="462"/>
      <c r="TNJ758" s="462"/>
      <c r="TNK758" s="462"/>
      <c r="TNL758" s="462"/>
      <c r="TNM758" s="462"/>
      <c r="TNN758" s="462"/>
      <c r="TNO758" s="462"/>
      <c r="TNP758" s="462"/>
      <c r="TNQ758" s="462"/>
      <c r="TNR758" s="462"/>
      <c r="TNS758" s="462"/>
      <c r="TNT758" s="462"/>
      <c r="TNU758" s="462"/>
      <c r="TNV758" s="462"/>
      <c r="TNW758" s="462"/>
      <c r="TNX758" s="462"/>
      <c r="TNY758" s="462"/>
      <c r="TNZ758" s="462"/>
      <c r="TOA758" s="462"/>
      <c r="TOB758" s="462"/>
      <c r="TOC758" s="462"/>
      <c r="TOD758" s="462"/>
      <c r="TOE758" s="462"/>
      <c r="TOF758" s="462"/>
      <c r="TOG758" s="462"/>
      <c r="TOH758" s="462"/>
      <c r="TOI758" s="462"/>
      <c r="TOJ758" s="462"/>
      <c r="TOK758" s="462"/>
      <c r="TOL758" s="462"/>
      <c r="TOM758" s="462"/>
      <c r="TON758" s="462"/>
      <c r="TOO758" s="462"/>
      <c r="TOP758" s="462"/>
      <c r="TOQ758" s="462"/>
      <c r="TOR758" s="462"/>
      <c r="TOS758" s="462"/>
      <c r="TOT758" s="462"/>
      <c r="TOU758" s="462"/>
      <c r="TOV758" s="462"/>
      <c r="TOW758" s="462"/>
      <c r="TOX758" s="462"/>
      <c r="TOY758" s="462"/>
      <c r="TOZ758" s="462"/>
      <c r="TPA758" s="462"/>
      <c r="TPB758" s="462"/>
      <c r="TPC758" s="462"/>
      <c r="TPD758" s="462"/>
      <c r="TPE758" s="462"/>
      <c r="TPF758" s="462"/>
      <c r="TPG758" s="462"/>
      <c r="TPH758" s="462"/>
      <c r="TPI758" s="462"/>
      <c r="TPJ758" s="462"/>
      <c r="TPK758" s="462"/>
      <c r="TPL758" s="462"/>
      <c r="TPM758" s="462"/>
      <c r="TPN758" s="462"/>
      <c r="TPO758" s="462"/>
      <c r="TPP758" s="462"/>
      <c r="TPQ758" s="462"/>
      <c r="TPR758" s="462"/>
      <c r="TPS758" s="462"/>
      <c r="TPT758" s="462"/>
      <c r="TPU758" s="462"/>
      <c r="TPV758" s="462"/>
      <c r="TPW758" s="462"/>
      <c r="TPX758" s="462"/>
      <c r="TPY758" s="462"/>
      <c r="TPZ758" s="462"/>
      <c r="TQA758" s="462"/>
      <c r="TQB758" s="462"/>
      <c r="TQC758" s="462"/>
      <c r="TQD758" s="462"/>
      <c r="TQE758" s="462"/>
      <c r="TQF758" s="462"/>
      <c r="TQG758" s="462"/>
      <c r="TQH758" s="462"/>
      <c r="TQI758" s="462"/>
      <c r="TQJ758" s="462"/>
      <c r="TQK758" s="462"/>
      <c r="TQL758" s="462"/>
      <c r="TQM758" s="462"/>
      <c r="TQN758" s="462"/>
      <c r="TQO758" s="462"/>
      <c r="TQP758" s="462"/>
      <c r="TQQ758" s="462"/>
      <c r="TQR758" s="462"/>
      <c r="TQS758" s="462"/>
      <c r="TQT758" s="462"/>
      <c r="TQU758" s="462"/>
      <c r="TQV758" s="462"/>
      <c r="TQW758" s="462"/>
      <c r="TQX758" s="462"/>
      <c r="TQY758" s="462"/>
      <c r="TQZ758" s="462"/>
      <c r="TRA758" s="462"/>
      <c r="TRB758" s="462"/>
      <c r="TRC758" s="462"/>
      <c r="TRD758" s="462"/>
      <c r="TRE758" s="462"/>
      <c r="TRF758" s="462"/>
      <c r="TRG758" s="462"/>
      <c r="TRH758" s="462"/>
      <c r="TRI758" s="462"/>
      <c r="TRJ758" s="462"/>
      <c r="TRK758" s="462"/>
      <c r="TRL758" s="462"/>
      <c r="TRM758" s="462"/>
      <c r="TRN758" s="462"/>
      <c r="TRO758" s="462"/>
      <c r="TRP758" s="462"/>
      <c r="TRQ758" s="462"/>
      <c r="TRR758" s="462"/>
      <c r="TRS758" s="462"/>
      <c r="TRT758" s="462"/>
      <c r="TRU758" s="462"/>
      <c r="TRV758" s="462"/>
      <c r="TRW758" s="462"/>
      <c r="TRX758" s="462"/>
      <c r="TRY758" s="462"/>
      <c r="TRZ758" s="462"/>
      <c r="TSA758" s="462"/>
      <c r="TSB758" s="462"/>
      <c r="TSC758" s="462"/>
      <c r="TSD758" s="462"/>
      <c r="TSE758" s="462"/>
      <c r="TSF758" s="462"/>
      <c r="TSG758" s="462"/>
      <c r="TSH758" s="462"/>
      <c r="TSI758" s="462"/>
      <c r="TSJ758" s="462"/>
      <c r="TSK758" s="462"/>
      <c r="TSL758" s="462"/>
      <c r="TSM758" s="462"/>
      <c r="TSN758" s="462"/>
      <c r="TSO758" s="462"/>
      <c r="TSP758" s="462"/>
      <c r="TSQ758" s="462"/>
      <c r="TSR758" s="462"/>
      <c r="TSS758" s="462"/>
      <c r="TST758" s="462"/>
      <c r="TSU758" s="462"/>
      <c r="TSV758" s="462"/>
      <c r="TSW758" s="462"/>
      <c r="TSX758" s="462"/>
      <c r="TSY758" s="462"/>
      <c r="TSZ758" s="462"/>
      <c r="TTA758" s="462"/>
      <c r="TTB758" s="462"/>
      <c r="TTC758" s="462"/>
      <c r="TTD758" s="462"/>
      <c r="TTE758" s="462"/>
      <c r="TTF758" s="462"/>
      <c r="TTG758" s="462"/>
      <c r="TTH758" s="462"/>
      <c r="TTI758" s="462"/>
      <c r="TTJ758" s="462"/>
      <c r="TTK758" s="462"/>
      <c r="TTL758" s="462"/>
      <c r="TTM758" s="462"/>
      <c r="TTN758" s="462"/>
      <c r="TTO758" s="462"/>
      <c r="TTP758" s="462"/>
      <c r="TTQ758" s="462"/>
      <c r="TTR758" s="462"/>
      <c r="TTS758" s="462"/>
      <c r="TTT758" s="462"/>
      <c r="TTU758" s="462"/>
      <c r="TTV758" s="462"/>
      <c r="TTW758" s="462"/>
      <c r="TTX758" s="462"/>
      <c r="TTY758" s="462"/>
      <c r="TTZ758" s="462"/>
      <c r="TUA758" s="462"/>
      <c r="TUB758" s="462"/>
      <c r="TUC758" s="462"/>
      <c r="TUD758" s="462"/>
      <c r="TUE758" s="462"/>
      <c r="TUF758" s="462"/>
      <c r="TUG758" s="462"/>
      <c r="TUH758" s="462"/>
      <c r="TUI758" s="462"/>
      <c r="TUJ758" s="462"/>
      <c r="TUK758" s="462"/>
      <c r="TUL758" s="462"/>
      <c r="TUM758" s="462"/>
      <c r="TUN758" s="462"/>
      <c r="TUO758" s="462"/>
      <c r="TUP758" s="462"/>
      <c r="TUQ758" s="462"/>
      <c r="TUR758" s="462"/>
      <c r="TUS758" s="462"/>
      <c r="TUT758" s="462"/>
      <c r="TUU758" s="462"/>
      <c r="TUV758" s="462"/>
      <c r="TUW758" s="462"/>
      <c r="TUX758" s="462"/>
      <c r="TUY758" s="462"/>
      <c r="TUZ758" s="462"/>
      <c r="TVA758" s="462"/>
      <c r="TVB758" s="462"/>
      <c r="TVC758" s="462"/>
      <c r="TVD758" s="462"/>
      <c r="TVE758" s="462"/>
      <c r="TVF758" s="462"/>
      <c r="TVG758" s="462"/>
      <c r="TVH758" s="462"/>
      <c r="TVI758" s="462"/>
      <c r="TVJ758" s="462"/>
      <c r="TVK758" s="462"/>
      <c r="TVL758" s="462"/>
      <c r="TVM758" s="462"/>
      <c r="TVN758" s="462"/>
      <c r="TVO758" s="462"/>
      <c r="TVP758" s="462"/>
      <c r="TVQ758" s="462"/>
      <c r="TVR758" s="462"/>
      <c r="TVS758" s="462"/>
      <c r="TVT758" s="462"/>
      <c r="TVU758" s="462"/>
      <c r="TVV758" s="462"/>
      <c r="TVW758" s="462"/>
      <c r="TVX758" s="462"/>
      <c r="TVY758" s="462"/>
      <c r="TVZ758" s="462"/>
      <c r="TWA758" s="462"/>
      <c r="TWB758" s="462"/>
      <c r="TWC758" s="462"/>
      <c r="TWD758" s="462"/>
      <c r="TWE758" s="462"/>
      <c r="TWF758" s="462"/>
      <c r="TWG758" s="462"/>
      <c r="TWH758" s="462"/>
      <c r="TWI758" s="462"/>
      <c r="TWJ758" s="462"/>
      <c r="TWK758" s="462"/>
      <c r="TWL758" s="462"/>
      <c r="TWM758" s="462"/>
      <c r="TWN758" s="462"/>
      <c r="TWO758" s="462"/>
      <c r="TWP758" s="462"/>
      <c r="TWQ758" s="462"/>
      <c r="TWR758" s="462"/>
      <c r="TWS758" s="462"/>
      <c r="TWT758" s="462"/>
      <c r="TWU758" s="462"/>
      <c r="TWV758" s="462"/>
      <c r="TWW758" s="462"/>
      <c r="TWX758" s="462"/>
      <c r="TWY758" s="462"/>
      <c r="TWZ758" s="462"/>
      <c r="TXA758" s="462"/>
      <c r="TXB758" s="462"/>
      <c r="TXC758" s="462"/>
      <c r="TXD758" s="462"/>
      <c r="TXE758" s="462"/>
      <c r="TXF758" s="462"/>
      <c r="TXG758" s="462"/>
      <c r="TXH758" s="462"/>
      <c r="TXI758" s="462"/>
      <c r="TXJ758" s="462"/>
      <c r="TXK758" s="462"/>
      <c r="TXL758" s="462"/>
      <c r="TXM758" s="462"/>
      <c r="TXN758" s="462"/>
      <c r="TXO758" s="462"/>
      <c r="TXP758" s="462"/>
      <c r="TXQ758" s="462"/>
      <c r="TXR758" s="462"/>
      <c r="TXS758" s="462"/>
      <c r="TXT758" s="462"/>
      <c r="TXU758" s="462"/>
      <c r="TXV758" s="462"/>
      <c r="TXW758" s="462"/>
      <c r="TXX758" s="462"/>
      <c r="TXY758" s="462"/>
      <c r="TXZ758" s="462"/>
      <c r="TYA758" s="462"/>
      <c r="TYB758" s="462"/>
      <c r="TYC758" s="462"/>
      <c r="TYD758" s="462"/>
      <c r="TYE758" s="462"/>
      <c r="TYF758" s="462"/>
      <c r="TYG758" s="462"/>
      <c r="TYH758" s="462"/>
      <c r="TYI758" s="462"/>
      <c r="TYJ758" s="462"/>
      <c r="TYK758" s="462"/>
      <c r="TYL758" s="462"/>
      <c r="TYM758" s="462"/>
      <c r="TYN758" s="462"/>
      <c r="TYO758" s="462"/>
      <c r="TYP758" s="462"/>
      <c r="TYQ758" s="462"/>
      <c r="TYR758" s="462"/>
      <c r="TYS758" s="462"/>
      <c r="TYT758" s="462"/>
      <c r="TYU758" s="462"/>
      <c r="TYV758" s="462"/>
      <c r="TYW758" s="462"/>
      <c r="TYX758" s="462"/>
      <c r="TYY758" s="462"/>
      <c r="TYZ758" s="462"/>
      <c r="TZA758" s="462"/>
      <c r="TZB758" s="462"/>
      <c r="TZC758" s="462"/>
      <c r="TZD758" s="462"/>
      <c r="TZE758" s="462"/>
      <c r="TZF758" s="462"/>
      <c r="TZG758" s="462"/>
      <c r="TZH758" s="462"/>
      <c r="TZI758" s="462"/>
      <c r="TZJ758" s="462"/>
      <c r="TZK758" s="462"/>
      <c r="TZL758" s="462"/>
      <c r="TZM758" s="462"/>
      <c r="TZN758" s="462"/>
      <c r="TZO758" s="462"/>
      <c r="TZP758" s="462"/>
      <c r="TZQ758" s="462"/>
      <c r="TZR758" s="462"/>
      <c r="TZS758" s="462"/>
      <c r="TZT758" s="462"/>
      <c r="TZU758" s="462"/>
      <c r="TZV758" s="462"/>
      <c r="TZW758" s="462"/>
      <c r="TZX758" s="462"/>
      <c r="TZY758" s="462"/>
      <c r="TZZ758" s="462"/>
      <c r="UAA758" s="462"/>
      <c r="UAB758" s="462"/>
      <c r="UAC758" s="462"/>
      <c r="UAD758" s="462"/>
      <c r="UAE758" s="462"/>
      <c r="UAF758" s="462"/>
      <c r="UAG758" s="462"/>
      <c r="UAH758" s="462"/>
      <c r="UAI758" s="462"/>
      <c r="UAJ758" s="462"/>
      <c r="UAK758" s="462"/>
      <c r="UAL758" s="462"/>
      <c r="UAM758" s="462"/>
      <c r="UAN758" s="462"/>
      <c r="UAO758" s="462"/>
      <c r="UAP758" s="462"/>
      <c r="UAQ758" s="462"/>
      <c r="UAR758" s="462"/>
      <c r="UAS758" s="462"/>
      <c r="UAT758" s="462"/>
      <c r="UAU758" s="462"/>
      <c r="UAV758" s="462"/>
      <c r="UAW758" s="462"/>
      <c r="UAX758" s="462"/>
      <c r="UAY758" s="462"/>
      <c r="UAZ758" s="462"/>
      <c r="UBA758" s="462"/>
      <c r="UBB758" s="462"/>
      <c r="UBC758" s="462"/>
      <c r="UBD758" s="462"/>
      <c r="UBE758" s="462"/>
      <c r="UBF758" s="462"/>
      <c r="UBG758" s="462"/>
      <c r="UBH758" s="462"/>
      <c r="UBI758" s="462"/>
      <c r="UBJ758" s="462"/>
      <c r="UBK758" s="462"/>
      <c r="UBL758" s="462"/>
      <c r="UBM758" s="462"/>
      <c r="UBN758" s="462"/>
      <c r="UBO758" s="462"/>
      <c r="UBP758" s="462"/>
      <c r="UBQ758" s="462"/>
      <c r="UBR758" s="462"/>
      <c r="UBS758" s="462"/>
      <c r="UBT758" s="462"/>
      <c r="UBU758" s="462"/>
      <c r="UBV758" s="462"/>
      <c r="UBW758" s="462"/>
      <c r="UBX758" s="462"/>
      <c r="UBY758" s="462"/>
      <c r="UBZ758" s="462"/>
      <c r="UCA758" s="462"/>
      <c r="UCB758" s="462"/>
      <c r="UCC758" s="462"/>
      <c r="UCD758" s="462"/>
      <c r="UCE758" s="462"/>
      <c r="UCF758" s="462"/>
      <c r="UCG758" s="462"/>
      <c r="UCH758" s="462"/>
      <c r="UCI758" s="462"/>
      <c r="UCJ758" s="462"/>
      <c r="UCK758" s="462"/>
      <c r="UCL758" s="462"/>
      <c r="UCM758" s="462"/>
      <c r="UCN758" s="462"/>
      <c r="UCO758" s="462"/>
      <c r="UCP758" s="462"/>
      <c r="UCQ758" s="462"/>
      <c r="UCR758" s="462"/>
      <c r="UCS758" s="462"/>
      <c r="UCT758" s="462"/>
      <c r="UCU758" s="462"/>
      <c r="UCV758" s="462"/>
      <c r="UCW758" s="462"/>
      <c r="UCX758" s="462"/>
      <c r="UCY758" s="462"/>
      <c r="UCZ758" s="462"/>
      <c r="UDA758" s="462"/>
      <c r="UDB758" s="462"/>
      <c r="UDC758" s="462"/>
      <c r="UDD758" s="462"/>
      <c r="UDE758" s="462"/>
      <c r="UDF758" s="462"/>
      <c r="UDG758" s="462"/>
      <c r="UDH758" s="462"/>
      <c r="UDI758" s="462"/>
      <c r="UDJ758" s="462"/>
      <c r="UDK758" s="462"/>
      <c r="UDL758" s="462"/>
      <c r="UDM758" s="462"/>
      <c r="UDN758" s="462"/>
      <c r="UDO758" s="462"/>
      <c r="UDP758" s="462"/>
      <c r="UDQ758" s="462"/>
      <c r="UDR758" s="462"/>
      <c r="UDS758" s="462"/>
      <c r="UDT758" s="462"/>
      <c r="UDU758" s="462"/>
      <c r="UDV758" s="462"/>
      <c r="UDW758" s="462"/>
      <c r="UDX758" s="462"/>
      <c r="UDY758" s="462"/>
      <c r="UDZ758" s="462"/>
      <c r="UEA758" s="462"/>
      <c r="UEB758" s="462"/>
      <c r="UEC758" s="462"/>
      <c r="UED758" s="462"/>
      <c r="UEE758" s="462"/>
      <c r="UEF758" s="462"/>
      <c r="UEG758" s="462"/>
      <c r="UEH758" s="462"/>
      <c r="UEI758" s="462"/>
      <c r="UEJ758" s="462"/>
      <c r="UEK758" s="462"/>
      <c r="UEL758" s="462"/>
      <c r="UEM758" s="462"/>
      <c r="UEN758" s="462"/>
      <c r="UEO758" s="462"/>
      <c r="UEP758" s="462"/>
      <c r="UEQ758" s="462"/>
      <c r="UER758" s="462"/>
      <c r="UES758" s="462"/>
      <c r="UET758" s="462"/>
      <c r="UEU758" s="462"/>
      <c r="UEV758" s="462"/>
      <c r="UEW758" s="462"/>
      <c r="UEX758" s="462"/>
      <c r="UEY758" s="462"/>
      <c r="UEZ758" s="462"/>
      <c r="UFA758" s="462"/>
      <c r="UFB758" s="462"/>
      <c r="UFC758" s="462"/>
      <c r="UFD758" s="462"/>
      <c r="UFE758" s="462"/>
      <c r="UFF758" s="462"/>
      <c r="UFG758" s="462"/>
      <c r="UFH758" s="462"/>
      <c r="UFI758" s="462"/>
      <c r="UFJ758" s="462"/>
      <c r="UFK758" s="462"/>
      <c r="UFL758" s="462"/>
      <c r="UFM758" s="462"/>
      <c r="UFN758" s="462"/>
      <c r="UFO758" s="462"/>
      <c r="UFP758" s="462"/>
      <c r="UFQ758" s="462"/>
      <c r="UFR758" s="462"/>
      <c r="UFS758" s="462"/>
      <c r="UFT758" s="462"/>
      <c r="UFU758" s="462"/>
      <c r="UFV758" s="462"/>
      <c r="UFW758" s="462"/>
      <c r="UFX758" s="462"/>
      <c r="UFY758" s="462"/>
      <c r="UFZ758" s="462"/>
      <c r="UGA758" s="462"/>
      <c r="UGB758" s="462"/>
      <c r="UGC758" s="462"/>
      <c r="UGD758" s="462"/>
      <c r="UGE758" s="462"/>
      <c r="UGF758" s="462"/>
      <c r="UGG758" s="462"/>
      <c r="UGH758" s="462"/>
      <c r="UGI758" s="462"/>
      <c r="UGJ758" s="462"/>
      <c r="UGK758" s="462"/>
      <c r="UGL758" s="462"/>
      <c r="UGM758" s="462"/>
      <c r="UGN758" s="462"/>
      <c r="UGO758" s="462"/>
      <c r="UGP758" s="462"/>
      <c r="UGQ758" s="462"/>
      <c r="UGR758" s="462"/>
      <c r="UGS758" s="462"/>
      <c r="UGT758" s="462"/>
      <c r="UGU758" s="462"/>
      <c r="UGV758" s="462"/>
      <c r="UGW758" s="462"/>
      <c r="UGX758" s="462"/>
      <c r="UGY758" s="462"/>
      <c r="UGZ758" s="462"/>
      <c r="UHA758" s="462"/>
      <c r="UHB758" s="462"/>
      <c r="UHC758" s="462"/>
      <c r="UHD758" s="462"/>
      <c r="UHE758" s="462"/>
      <c r="UHF758" s="462"/>
      <c r="UHG758" s="462"/>
      <c r="UHH758" s="462"/>
      <c r="UHI758" s="462"/>
      <c r="UHJ758" s="462"/>
      <c r="UHK758" s="462"/>
      <c r="UHL758" s="462"/>
      <c r="UHM758" s="462"/>
      <c r="UHN758" s="462"/>
      <c r="UHO758" s="462"/>
      <c r="UHP758" s="462"/>
      <c r="UHQ758" s="462"/>
      <c r="UHR758" s="462"/>
      <c r="UHS758" s="462"/>
      <c r="UHT758" s="462"/>
      <c r="UHU758" s="462"/>
      <c r="UHV758" s="462"/>
      <c r="UHW758" s="462"/>
      <c r="UHX758" s="462"/>
      <c r="UHY758" s="462"/>
      <c r="UHZ758" s="462"/>
      <c r="UIA758" s="462"/>
      <c r="UIB758" s="462"/>
      <c r="UIC758" s="462"/>
      <c r="UID758" s="462"/>
      <c r="UIE758" s="462"/>
      <c r="UIF758" s="462"/>
      <c r="UIG758" s="462"/>
      <c r="UIH758" s="462"/>
      <c r="UII758" s="462"/>
      <c r="UIJ758" s="462"/>
      <c r="UIK758" s="462"/>
      <c r="UIL758" s="462"/>
      <c r="UIM758" s="462"/>
      <c r="UIN758" s="462"/>
      <c r="UIO758" s="462"/>
      <c r="UIP758" s="462"/>
      <c r="UIQ758" s="462"/>
      <c r="UIR758" s="462"/>
      <c r="UIS758" s="462"/>
      <c r="UIT758" s="462"/>
      <c r="UIU758" s="462"/>
      <c r="UIV758" s="462"/>
      <c r="UIW758" s="462"/>
      <c r="UIX758" s="462"/>
      <c r="UIY758" s="462"/>
      <c r="UIZ758" s="462"/>
      <c r="UJA758" s="462"/>
      <c r="UJB758" s="462"/>
      <c r="UJC758" s="462"/>
      <c r="UJD758" s="462"/>
      <c r="UJE758" s="462"/>
      <c r="UJF758" s="462"/>
      <c r="UJG758" s="462"/>
      <c r="UJH758" s="462"/>
      <c r="UJI758" s="462"/>
      <c r="UJJ758" s="462"/>
      <c r="UJK758" s="462"/>
      <c r="UJL758" s="462"/>
      <c r="UJM758" s="462"/>
      <c r="UJN758" s="462"/>
      <c r="UJO758" s="462"/>
      <c r="UJP758" s="462"/>
      <c r="UJQ758" s="462"/>
      <c r="UJR758" s="462"/>
      <c r="UJS758" s="462"/>
      <c r="UJT758" s="462"/>
      <c r="UJU758" s="462"/>
      <c r="UJV758" s="462"/>
      <c r="UJW758" s="462"/>
      <c r="UJX758" s="462"/>
      <c r="UJY758" s="462"/>
      <c r="UJZ758" s="462"/>
      <c r="UKA758" s="462"/>
      <c r="UKB758" s="462"/>
      <c r="UKC758" s="462"/>
      <c r="UKD758" s="462"/>
      <c r="UKE758" s="462"/>
      <c r="UKF758" s="462"/>
      <c r="UKG758" s="462"/>
      <c r="UKH758" s="462"/>
      <c r="UKI758" s="462"/>
      <c r="UKJ758" s="462"/>
      <c r="UKK758" s="462"/>
      <c r="UKL758" s="462"/>
      <c r="UKM758" s="462"/>
      <c r="UKN758" s="462"/>
      <c r="UKO758" s="462"/>
      <c r="UKP758" s="462"/>
      <c r="UKQ758" s="462"/>
      <c r="UKR758" s="462"/>
      <c r="UKS758" s="462"/>
      <c r="UKT758" s="462"/>
      <c r="UKU758" s="462"/>
      <c r="UKV758" s="462"/>
      <c r="UKW758" s="462"/>
      <c r="UKX758" s="462"/>
      <c r="UKY758" s="462"/>
      <c r="UKZ758" s="462"/>
      <c r="ULA758" s="462"/>
      <c r="ULB758" s="462"/>
      <c r="ULC758" s="462"/>
      <c r="ULD758" s="462"/>
      <c r="ULE758" s="462"/>
      <c r="ULF758" s="462"/>
      <c r="ULG758" s="462"/>
      <c r="ULH758" s="462"/>
      <c r="ULI758" s="462"/>
      <c r="ULJ758" s="462"/>
      <c r="ULK758" s="462"/>
      <c r="ULL758" s="462"/>
      <c r="ULM758" s="462"/>
      <c r="ULN758" s="462"/>
      <c r="ULO758" s="462"/>
      <c r="ULP758" s="462"/>
      <c r="ULQ758" s="462"/>
      <c r="ULR758" s="462"/>
      <c r="ULS758" s="462"/>
      <c r="ULT758" s="462"/>
      <c r="ULU758" s="462"/>
      <c r="ULV758" s="462"/>
      <c r="ULW758" s="462"/>
      <c r="ULX758" s="462"/>
      <c r="ULY758" s="462"/>
      <c r="ULZ758" s="462"/>
      <c r="UMA758" s="462"/>
      <c r="UMB758" s="462"/>
      <c r="UMC758" s="462"/>
      <c r="UMD758" s="462"/>
      <c r="UME758" s="462"/>
      <c r="UMF758" s="462"/>
      <c r="UMG758" s="462"/>
      <c r="UMH758" s="462"/>
      <c r="UMI758" s="462"/>
      <c r="UMJ758" s="462"/>
      <c r="UMK758" s="462"/>
      <c r="UML758" s="462"/>
      <c r="UMM758" s="462"/>
      <c r="UMN758" s="462"/>
      <c r="UMO758" s="462"/>
      <c r="UMP758" s="462"/>
      <c r="UMQ758" s="462"/>
      <c r="UMR758" s="462"/>
      <c r="UMS758" s="462"/>
      <c r="UMT758" s="462"/>
      <c r="UMU758" s="462"/>
      <c r="UMV758" s="462"/>
      <c r="UMW758" s="462"/>
      <c r="UMX758" s="462"/>
      <c r="UMY758" s="462"/>
      <c r="UMZ758" s="462"/>
      <c r="UNA758" s="462"/>
      <c r="UNB758" s="462"/>
      <c r="UNC758" s="462"/>
      <c r="UND758" s="462"/>
      <c r="UNE758" s="462"/>
      <c r="UNF758" s="462"/>
      <c r="UNG758" s="462"/>
      <c r="UNH758" s="462"/>
      <c r="UNI758" s="462"/>
      <c r="UNJ758" s="462"/>
      <c r="UNK758" s="462"/>
      <c r="UNL758" s="462"/>
      <c r="UNM758" s="462"/>
      <c r="UNN758" s="462"/>
      <c r="UNO758" s="462"/>
      <c r="UNP758" s="462"/>
      <c r="UNQ758" s="462"/>
      <c r="UNR758" s="462"/>
      <c r="UNS758" s="462"/>
      <c r="UNT758" s="462"/>
      <c r="UNU758" s="462"/>
      <c r="UNV758" s="462"/>
      <c r="UNW758" s="462"/>
      <c r="UNX758" s="462"/>
      <c r="UNY758" s="462"/>
      <c r="UNZ758" s="462"/>
      <c r="UOA758" s="462"/>
      <c r="UOB758" s="462"/>
      <c r="UOC758" s="462"/>
      <c r="UOD758" s="462"/>
      <c r="UOE758" s="462"/>
      <c r="UOF758" s="462"/>
      <c r="UOG758" s="462"/>
      <c r="UOH758" s="462"/>
      <c r="UOI758" s="462"/>
      <c r="UOJ758" s="462"/>
      <c r="UOK758" s="462"/>
      <c r="UOL758" s="462"/>
      <c r="UOM758" s="462"/>
      <c r="UON758" s="462"/>
      <c r="UOO758" s="462"/>
      <c r="UOP758" s="462"/>
      <c r="UOQ758" s="462"/>
      <c r="UOR758" s="462"/>
      <c r="UOS758" s="462"/>
      <c r="UOT758" s="462"/>
      <c r="UOU758" s="462"/>
      <c r="UOV758" s="462"/>
      <c r="UOW758" s="462"/>
      <c r="UOX758" s="462"/>
      <c r="UOY758" s="462"/>
      <c r="UOZ758" s="462"/>
      <c r="UPA758" s="462"/>
      <c r="UPB758" s="462"/>
      <c r="UPC758" s="462"/>
      <c r="UPD758" s="462"/>
      <c r="UPE758" s="462"/>
      <c r="UPF758" s="462"/>
      <c r="UPG758" s="462"/>
      <c r="UPH758" s="462"/>
      <c r="UPI758" s="462"/>
      <c r="UPJ758" s="462"/>
      <c r="UPK758" s="462"/>
      <c r="UPL758" s="462"/>
      <c r="UPM758" s="462"/>
      <c r="UPN758" s="462"/>
      <c r="UPO758" s="462"/>
      <c r="UPP758" s="462"/>
      <c r="UPQ758" s="462"/>
      <c r="UPR758" s="462"/>
      <c r="UPS758" s="462"/>
      <c r="UPT758" s="462"/>
      <c r="UPU758" s="462"/>
      <c r="UPV758" s="462"/>
      <c r="UPW758" s="462"/>
      <c r="UPX758" s="462"/>
      <c r="UPY758" s="462"/>
      <c r="UPZ758" s="462"/>
      <c r="UQA758" s="462"/>
      <c r="UQB758" s="462"/>
      <c r="UQC758" s="462"/>
      <c r="UQD758" s="462"/>
      <c r="UQE758" s="462"/>
      <c r="UQF758" s="462"/>
      <c r="UQG758" s="462"/>
      <c r="UQH758" s="462"/>
      <c r="UQI758" s="462"/>
      <c r="UQJ758" s="462"/>
      <c r="UQK758" s="462"/>
      <c r="UQL758" s="462"/>
      <c r="UQM758" s="462"/>
      <c r="UQN758" s="462"/>
      <c r="UQO758" s="462"/>
      <c r="UQP758" s="462"/>
      <c r="UQQ758" s="462"/>
      <c r="UQR758" s="462"/>
      <c r="UQS758" s="462"/>
      <c r="UQT758" s="462"/>
      <c r="UQU758" s="462"/>
      <c r="UQV758" s="462"/>
      <c r="UQW758" s="462"/>
      <c r="UQX758" s="462"/>
      <c r="UQY758" s="462"/>
      <c r="UQZ758" s="462"/>
      <c r="URA758" s="462"/>
      <c r="URB758" s="462"/>
      <c r="URC758" s="462"/>
      <c r="URD758" s="462"/>
      <c r="URE758" s="462"/>
      <c r="URF758" s="462"/>
      <c r="URG758" s="462"/>
      <c r="URH758" s="462"/>
      <c r="URI758" s="462"/>
      <c r="URJ758" s="462"/>
      <c r="URK758" s="462"/>
      <c r="URL758" s="462"/>
      <c r="URM758" s="462"/>
      <c r="URN758" s="462"/>
      <c r="URO758" s="462"/>
      <c r="URP758" s="462"/>
      <c r="URQ758" s="462"/>
      <c r="URR758" s="462"/>
      <c r="URS758" s="462"/>
      <c r="URT758" s="462"/>
      <c r="URU758" s="462"/>
      <c r="URV758" s="462"/>
      <c r="URW758" s="462"/>
      <c r="URX758" s="462"/>
      <c r="URY758" s="462"/>
      <c r="URZ758" s="462"/>
      <c r="USA758" s="462"/>
      <c r="USB758" s="462"/>
      <c r="USC758" s="462"/>
      <c r="USD758" s="462"/>
      <c r="USE758" s="462"/>
      <c r="USF758" s="462"/>
      <c r="USG758" s="462"/>
      <c r="USH758" s="462"/>
      <c r="USI758" s="462"/>
      <c r="USJ758" s="462"/>
      <c r="USK758" s="462"/>
      <c r="USL758" s="462"/>
      <c r="USM758" s="462"/>
      <c r="USN758" s="462"/>
      <c r="USO758" s="462"/>
      <c r="USP758" s="462"/>
      <c r="USQ758" s="462"/>
      <c r="USR758" s="462"/>
      <c r="USS758" s="462"/>
      <c r="UST758" s="462"/>
      <c r="USU758" s="462"/>
      <c r="USV758" s="462"/>
      <c r="USW758" s="462"/>
      <c r="USX758" s="462"/>
      <c r="USY758" s="462"/>
      <c r="USZ758" s="462"/>
      <c r="UTA758" s="462"/>
      <c r="UTB758" s="462"/>
      <c r="UTC758" s="462"/>
      <c r="UTD758" s="462"/>
      <c r="UTE758" s="462"/>
      <c r="UTF758" s="462"/>
      <c r="UTG758" s="462"/>
      <c r="UTH758" s="462"/>
      <c r="UTI758" s="462"/>
      <c r="UTJ758" s="462"/>
      <c r="UTK758" s="462"/>
      <c r="UTL758" s="462"/>
      <c r="UTM758" s="462"/>
      <c r="UTN758" s="462"/>
      <c r="UTO758" s="462"/>
      <c r="UTP758" s="462"/>
      <c r="UTQ758" s="462"/>
      <c r="UTR758" s="462"/>
      <c r="UTS758" s="462"/>
      <c r="UTT758" s="462"/>
      <c r="UTU758" s="462"/>
      <c r="UTV758" s="462"/>
      <c r="UTW758" s="462"/>
      <c r="UTX758" s="462"/>
      <c r="UTY758" s="462"/>
      <c r="UTZ758" s="462"/>
      <c r="UUA758" s="462"/>
      <c r="UUB758" s="462"/>
      <c r="UUC758" s="462"/>
      <c r="UUD758" s="462"/>
      <c r="UUE758" s="462"/>
      <c r="UUF758" s="462"/>
      <c r="UUG758" s="462"/>
      <c r="UUH758" s="462"/>
      <c r="UUI758" s="462"/>
      <c r="UUJ758" s="462"/>
      <c r="UUK758" s="462"/>
      <c r="UUL758" s="462"/>
      <c r="UUM758" s="462"/>
      <c r="UUN758" s="462"/>
      <c r="UUO758" s="462"/>
      <c r="UUP758" s="462"/>
      <c r="UUQ758" s="462"/>
      <c r="UUR758" s="462"/>
      <c r="UUS758" s="462"/>
      <c r="UUT758" s="462"/>
      <c r="UUU758" s="462"/>
      <c r="UUV758" s="462"/>
      <c r="UUW758" s="462"/>
      <c r="UUX758" s="462"/>
      <c r="UUY758" s="462"/>
      <c r="UUZ758" s="462"/>
      <c r="UVA758" s="462"/>
      <c r="UVB758" s="462"/>
      <c r="UVC758" s="462"/>
      <c r="UVD758" s="462"/>
      <c r="UVE758" s="462"/>
      <c r="UVF758" s="462"/>
      <c r="UVG758" s="462"/>
      <c r="UVH758" s="462"/>
      <c r="UVI758" s="462"/>
      <c r="UVJ758" s="462"/>
      <c r="UVK758" s="462"/>
      <c r="UVL758" s="462"/>
      <c r="UVM758" s="462"/>
      <c r="UVN758" s="462"/>
      <c r="UVO758" s="462"/>
      <c r="UVP758" s="462"/>
      <c r="UVQ758" s="462"/>
      <c r="UVR758" s="462"/>
      <c r="UVS758" s="462"/>
      <c r="UVT758" s="462"/>
      <c r="UVU758" s="462"/>
      <c r="UVV758" s="462"/>
      <c r="UVW758" s="462"/>
      <c r="UVX758" s="462"/>
      <c r="UVY758" s="462"/>
      <c r="UVZ758" s="462"/>
      <c r="UWA758" s="462"/>
      <c r="UWB758" s="462"/>
      <c r="UWC758" s="462"/>
      <c r="UWD758" s="462"/>
      <c r="UWE758" s="462"/>
      <c r="UWF758" s="462"/>
      <c r="UWG758" s="462"/>
      <c r="UWH758" s="462"/>
      <c r="UWI758" s="462"/>
      <c r="UWJ758" s="462"/>
      <c r="UWK758" s="462"/>
      <c r="UWL758" s="462"/>
      <c r="UWM758" s="462"/>
      <c r="UWN758" s="462"/>
      <c r="UWO758" s="462"/>
      <c r="UWP758" s="462"/>
      <c r="UWQ758" s="462"/>
      <c r="UWR758" s="462"/>
      <c r="UWS758" s="462"/>
      <c r="UWT758" s="462"/>
      <c r="UWU758" s="462"/>
      <c r="UWV758" s="462"/>
      <c r="UWW758" s="462"/>
      <c r="UWX758" s="462"/>
      <c r="UWY758" s="462"/>
      <c r="UWZ758" s="462"/>
      <c r="UXA758" s="462"/>
      <c r="UXB758" s="462"/>
      <c r="UXC758" s="462"/>
      <c r="UXD758" s="462"/>
      <c r="UXE758" s="462"/>
      <c r="UXF758" s="462"/>
      <c r="UXG758" s="462"/>
      <c r="UXH758" s="462"/>
      <c r="UXI758" s="462"/>
      <c r="UXJ758" s="462"/>
      <c r="UXK758" s="462"/>
      <c r="UXL758" s="462"/>
      <c r="UXM758" s="462"/>
      <c r="UXN758" s="462"/>
      <c r="UXO758" s="462"/>
      <c r="UXP758" s="462"/>
      <c r="UXQ758" s="462"/>
      <c r="UXR758" s="462"/>
      <c r="UXS758" s="462"/>
      <c r="UXT758" s="462"/>
      <c r="UXU758" s="462"/>
      <c r="UXV758" s="462"/>
      <c r="UXW758" s="462"/>
      <c r="UXX758" s="462"/>
      <c r="UXY758" s="462"/>
      <c r="UXZ758" s="462"/>
      <c r="UYA758" s="462"/>
      <c r="UYB758" s="462"/>
      <c r="UYC758" s="462"/>
      <c r="UYD758" s="462"/>
      <c r="UYE758" s="462"/>
      <c r="UYF758" s="462"/>
      <c r="UYG758" s="462"/>
      <c r="UYH758" s="462"/>
      <c r="UYI758" s="462"/>
      <c r="UYJ758" s="462"/>
      <c r="UYK758" s="462"/>
      <c r="UYL758" s="462"/>
      <c r="UYM758" s="462"/>
      <c r="UYN758" s="462"/>
      <c r="UYO758" s="462"/>
      <c r="UYP758" s="462"/>
      <c r="UYQ758" s="462"/>
      <c r="UYR758" s="462"/>
      <c r="UYS758" s="462"/>
      <c r="UYT758" s="462"/>
      <c r="UYU758" s="462"/>
      <c r="UYV758" s="462"/>
      <c r="UYW758" s="462"/>
      <c r="UYX758" s="462"/>
      <c r="UYY758" s="462"/>
      <c r="UYZ758" s="462"/>
      <c r="UZA758" s="462"/>
      <c r="UZB758" s="462"/>
      <c r="UZC758" s="462"/>
      <c r="UZD758" s="462"/>
      <c r="UZE758" s="462"/>
      <c r="UZF758" s="462"/>
      <c r="UZG758" s="462"/>
      <c r="UZH758" s="462"/>
      <c r="UZI758" s="462"/>
      <c r="UZJ758" s="462"/>
      <c r="UZK758" s="462"/>
      <c r="UZL758" s="462"/>
      <c r="UZM758" s="462"/>
      <c r="UZN758" s="462"/>
      <c r="UZO758" s="462"/>
      <c r="UZP758" s="462"/>
      <c r="UZQ758" s="462"/>
      <c r="UZR758" s="462"/>
      <c r="UZS758" s="462"/>
      <c r="UZT758" s="462"/>
      <c r="UZU758" s="462"/>
      <c r="UZV758" s="462"/>
      <c r="UZW758" s="462"/>
      <c r="UZX758" s="462"/>
      <c r="UZY758" s="462"/>
      <c r="UZZ758" s="462"/>
      <c r="VAA758" s="462"/>
      <c r="VAB758" s="462"/>
      <c r="VAC758" s="462"/>
      <c r="VAD758" s="462"/>
      <c r="VAE758" s="462"/>
      <c r="VAF758" s="462"/>
      <c r="VAG758" s="462"/>
      <c r="VAH758" s="462"/>
      <c r="VAI758" s="462"/>
      <c r="VAJ758" s="462"/>
      <c r="VAK758" s="462"/>
      <c r="VAL758" s="462"/>
      <c r="VAM758" s="462"/>
      <c r="VAN758" s="462"/>
      <c r="VAO758" s="462"/>
      <c r="VAP758" s="462"/>
      <c r="VAQ758" s="462"/>
      <c r="VAR758" s="462"/>
      <c r="VAS758" s="462"/>
      <c r="VAT758" s="462"/>
      <c r="VAU758" s="462"/>
      <c r="VAV758" s="462"/>
      <c r="VAW758" s="462"/>
      <c r="VAX758" s="462"/>
      <c r="VAY758" s="462"/>
      <c r="VAZ758" s="462"/>
      <c r="VBA758" s="462"/>
      <c r="VBB758" s="462"/>
      <c r="VBC758" s="462"/>
      <c r="VBD758" s="462"/>
      <c r="VBE758" s="462"/>
      <c r="VBF758" s="462"/>
      <c r="VBG758" s="462"/>
      <c r="VBH758" s="462"/>
      <c r="VBI758" s="462"/>
      <c r="VBJ758" s="462"/>
      <c r="VBK758" s="462"/>
      <c r="VBL758" s="462"/>
      <c r="VBM758" s="462"/>
      <c r="VBN758" s="462"/>
      <c r="VBO758" s="462"/>
      <c r="VBP758" s="462"/>
      <c r="VBQ758" s="462"/>
      <c r="VBR758" s="462"/>
      <c r="VBS758" s="462"/>
      <c r="VBT758" s="462"/>
      <c r="VBU758" s="462"/>
      <c r="VBV758" s="462"/>
      <c r="VBW758" s="462"/>
      <c r="VBX758" s="462"/>
      <c r="VBY758" s="462"/>
      <c r="VBZ758" s="462"/>
      <c r="VCA758" s="462"/>
      <c r="VCB758" s="462"/>
      <c r="VCC758" s="462"/>
      <c r="VCD758" s="462"/>
      <c r="VCE758" s="462"/>
      <c r="VCF758" s="462"/>
      <c r="VCG758" s="462"/>
      <c r="VCH758" s="462"/>
      <c r="VCI758" s="462"/>
      <c r="VCJ758" s="462"/>
      <c r="VCK758" s="462"/>
      <c r="VCL758" s="462"/>
      <c r="VCM758" s="462"/>
      <c r="VCN758" s="462"/>
      <c r="VCO758" s="462"/>
      <c r="VCP758" s="462"/>
      <c r="VCQ758" s="462"/>
      <c r="VCR758" s="462"/>
      <c r="VCS758" s="462"/>
      <c r="VCT758" s="462"/>
      <c r="VCU758" s="462"/>
      <c r="VCV758" s="462"/>
      <c r="VCW758" s="462"/>
      <c r="VCX758" s="462"/>
      <c r="VCY758" s="462"/>
      <c r="VCZ758" s="462"/>
      <c r="VDA758" s="462"/>
      <c r="VDB758" s="462"/>
      <c r="VDC758" s="462"/>
      <c r="VDD758" s="462"/>
      <c r="VDE758" s="462"/>
      <c r="VDF758" s="462"/>
      <c r="VDG758" s="462"/>
      <c r="VDH758" s="462"/>
      <c r="VDI758" s="462"/>
      <c r="VDJ758" s="462"/>
      <c r="VDK758" s="462"/>
      <c r="VDL758" s="462"/>
      <c r="VDM758" s="462"/>
      <c r="VDN758" s="462"/>
      <c r="VDO758" s="462"/>
      <c r="VDP758" s="462"/>
      <c r="VDQ758" s="462"/>
      <c r="VDR758" s="462"/>
      <c r="VDS758" s="462"/>
      <c r="VDT758" s="462"/>
      <c r="VDU758" s="462"/>
      <c r="VDV758" s="462"/>
      <c r="VDW758" s="462"/>
      <c r="VDX758" s="462"/>
      <c r="VDY758" s="462"/>
      <c r="VDZ758" s="462"/>
      <c r="VEA758" s="462"/>
      <c r="VEB758" s="462"/>
      <c r="VEC758" s="462"/>
      <c r="VED758" s="462"/>
      <c r="VEE758" s="462"/>
      <c r="VEF758" s="462"/>
      <c r="VEG758" s="462"/>
      <c r="VEH758" s="462"/>
      <c r="VEI758" s="462"/>
      <c r="VEJ758" s="462"/>
      <c r="VEK758" s="462"/>
      <c r="VEL758" s="462"/>
      <c r="VEM758" s="462"/>
      <c r="VEN758" s="462"/>
      <c r="VEO758" s="462"/>
      <c r="VEP758" s="462"/>
      <c r="VEQ758" s="462"/>
      <c r="VER758" s="462"/>
      <c r="VES758" s="462"/>
      <c r="VET758" s="462"/>
      <c r="VEU758" s="462"/>
      <c r="VEV758" s="462"/>
      <c r="VEW758" s="462"/>
      <c r="VEX758" s="462"/>
      <c r="VEY758" s="462"/>
      <c r="VEZ758" s="462"/>
      <c r="VFA758" s="462"/>
      <c r="VFB758" s="462"/>
      <c r="VFC758" s="462"/>
      <c r="VFD758" s="462"/>
      <c r="VFE758" s="462"/>
      <c r="VFF758" s="462"/>
      <c r="VFG758" s="462"/>
      <c r="VFH758" s="462"/>
      <c r="VFI758" s="462"/>
      <c r="VFJ758" s="462"/>
      <c r="VFK758" s="462"/>
      <c r="VFL758" s="462"/>
      <c r="VFM758" s="462"/>
      <c r="VFN758" s="462"/>
      <c r="VFO758" s="462"/>
      <c r="VFP758" s="462"/>
      <c r="VFQ758" s="462"/>
      <c r="VFR758" s="462"/>
      <c r="VFS758" s="462"/>
      <c r="VFT758" s="462"/>
      <c r="VFU758" s="462"/>
      <c r="VFV758" s="462"/>
      <c r="VFW758" s="462"/>
      <c r="VFX758" s="462"/>
      <c r="VFY758" s="462"/>
      <c r="VFZ758" s="462"/>
      <c r="VGA758" s="462"/>
      <c r="VGB758" s="462"/>
      <c r="VGC758" s="462"/>
      <c r="VGD758" s="462"/>
      <c r="VGE758" s="462"/>
      <c r="VGF758" s="462"/>
      <c r="VGG758" s="462"/>
      <c r="VGH758" s="462"/>
      <c r="VGI758" s="462"/>
      <c r="VGJ758" s="462"/>
      <c r="VGK758" s="462"/>
      <c r="VGL758" s="462"/>
      <c r="VGM758" s="462"/>
      <c r="VGN758" s="462"/>
      <c r="VGO758" s="462"/>
      <c r="VGP758" s="462"/>
      <c r="VGQ758" s="462"/>
      <c r="VGR758" s="462"/>
      <c r="VGS758" s="462"/>
      <c r="VGT758" s="462"/>
      <c r="VGU758" s="462"/>
      <c r="VGV758" s="462"/>
      <c r="VGW758" s="462"/>
      <c r="VGX758" s="462"/>
      <c r="VGY758" s="462"/>
      <c r="VGZ758" s="462"/>
      <c r="VHA758" s="462"/>
      <c r="VHB758" s="462"/>
      <c r="VHC758" s="462"/>
      <c r="VHD758" s="462"/>
      <c r="VHE758" s="462"/>
      <c r="VHF758" s="462"/>
      <c r="VHG758" s="462"/>
      <c r="VHH758" s="462"/>
      <c r="VHI758" s="462"/>
      <c r="VHJ758" s="462"/>
      <c r="VHK758" s="462"/>
      <c r="VHL758" s="462"/>
      <c r="VHM758" s="462"/>
      <c r="VHN758" s="462"/>
      <c r="VHO758" s="462"/>
      <c r="VHP758" s="462"/>
      <c r="VHQ758" s="462"/>
      <c r="VHR758" s="462"/>
      <c r="VHS758" s="462"/>
      <c r="VHT758" s="462"/>
      <c r="VHU758" s="462"/>
      <c r="VHV758" s="462"/>
      <c r="VHW758" s="462"/>
      <c r="VHX758" s="462"/>
      <c r="VHY758" s="462"/>
      <c r="VHZ758" s="462"/>
      <c r="VIA758" s="462"/>
      <c r="VIB758" s="462"/>
      <c r="VIC758" s="462"/>
      <c r="VID758" s="462"/>
      <c r="VIE758" s="462"/>
      <c r="VIF758" s="462"/>
      <c r="VIG758" s="462"/>
      <c r="VIH758" s="462"/>
      <c r="VII758" s="462"/>
      <c r="VIJ758" s="462"/>
      <c r="VIK758" s="462"/>
      <c r="VIL758" s="462"/>
      <c r="VIM758" s="462"/>
      <c r="VIN758" s="462"/>
      <c r="VIO758" s="462"/>
      <c r="VIP758" s="462"/>
      <c r="VIQ758" s="462"/>
      <c r="VIR758" s="462"/>
      <c r="VIS758" s="462"/>
      <c r="VIT758" s="462"/>
      <c r="VIU758" s="462"/>
      <c r="VIV758" s="462"/>
      <c r="VIW758" s="462"/>
      <c r="VIX758" s="462"/>
      <c r="VIY758" s="462"/>
      <c r="VIZ758" s="462"/>
      <c r="VJA758" s="462"/>
      <c r="VJB758" s="462"/>
      <c r="VJC758" s="462"/>
      <c r="VJD758" s="462"/>
      <c r="VJE758" s="462"/>
      <c r="VJF758" s="462"/>
      <c r="VJG758" s="462"/>
      <c r="VJH758" s="462"/>
      <c r="VJI758" s="462"/>
      <c r="VJJ758" s="462"/>
      <c r="VJK758" s="462"/>
      <c r="VJL758" s="462"/>
      <c r="VJM758" s="462"/>
      <c r="VJN758" s="462"/>
      <c r="VJO758" s="462"/>
      <c r="VJP758" s="462"/>
      <c r="VJQ758" s="462"/>
      <c r="VJR758" s="462"/>
      <c r="VJS758" s="462"/>
      <c r="VJT758" s="462"/>
      <c r="VJU758" s="462"/>
      <c r="VJV758" s="462"/>
      <c r="VJW758" s="462"/>
      <c r="VJX758" s="462"/>
      <c r="VJY758" s="462"/>
      <c r="VJZ758" s="462"/>
      <c r="VKA758" s="462"/>
      <c r="VKB758" s="462"/>
      <c r="VKC758" s="462"/>
      <c r="VKD758" s="462"/>
      <c r="VKE758" s="462"/>
      <c r="VKF758" s="462"/>
      <c r="VKG758" s="462"/>
      <c r="VKH758" s="462"/>
      <c r="VKI758" s="462"/>
      <c r="VKJ758" s="462"/>
      <c r="VKK758" s="462"/>
      <c r="VKL758" s="462"/>
      <c r="VKM758" s="462"/>
      <c r="VKN758" s="462"/>
      <c r="VKO758" s="462"/>
      <c r="VKP758" s="462"/>
      <c r="VKQ758" s="462"/>
      <c r="VKR758" s="462"/>
      <c r="VKS758" s="462"/>
      <c r="VKT758" s="462"/>
      <c r="VKU758" s="462"/>
      <c r="VKV758" s="462"/>
      <c r="VKW758" s="462"/>
      <c r="VKX758" s="462"/>
      <c r="VKY758" s="462"/>
      <c r="VKZ758" s="462"/>
      <c r="VLA758" s="462"/>
      <c r="VLB758" s="462"/>
      <c r="VLC758" s="462"/>
      <c r="VLD758" s="462"/>
      <c r="VLE758" s="462"/>
      <c r="VLF758" s="462"/>
      <c r="VLG758" s="462"/>
      <c r="VLH758" s="462"/>
      <c r="VLI758" s="462"/>
      <c r="VLJ758" s="462"/>
      <c r="VLK758" s="462"/>
      <c r="VLL758" s="462"/>
      <c r="VLM758" s="462"/>
      <c r="VLN758" s="462"/>
      <c r="VLO758" s="462"/>
      <c r="VLP758" s="462"/>
      <c r="VLQ758" s="462"/>
      <c r="VLR758" s="462"/>
      <c r="VLS758" s="462"/>
      <c r="VLT758" s="462"/>
      <c r="VLU758" s="462"/>
      <c r="VLV758" s="462"/>
      <c r="VLW758" s="462"/>
      <c r="VLX758" s="462"/>
      <c r="VLY758" s="462"/>
      <c r="VLZ758" s="462"/>
      <c r="VMA758" s="462"/>
      <c r="VMB758" s="462"/>
      <c r="VMC758" s="462"/>
      <c r="VMD758" s="462"/>
      <c r="VME758" s="462"/>
      <c r="VMF758" s="462"/>
      <c r="VMG758" s="462"/>
      <c r="VMH758" s="462"/>
      <c r="VMI758" s="462"/>
      <c r="VMJ758" s="462"/>
      <c r="VMK758" s="462"/>
      <c r="VML758" s="462"/>
      <c r="VMM758" s="462"/>
      <c r="VMN758" s="462"/>
      <c r="VMO758" s="462"/>
      <c r="VMP758" s="462"/>
      <c r="VMQ758" s="462"/>
      <c r="VMR758" s="462"/>
      <c r="VMS758" s="462"/>
      <c r="VMT758" s="462"/>
      <c r="VMU758" s="462"/>
      <c r="VMV758" s="462"/>
      <c r="VMW758" s="462"/>
      <c r="VMX758" s="462"/>
      <c r="VMY758" s="462"/>
      <c r="VMZ758" s="462"/>
      <c r="VNA758" s="462"/>
      <c r="VNB758" s="462"/>
      <c r="VNC758" s="462"/>
      <c r="VND758" s="462"/>
      <c r="VNE758" s="462"/>
      <c r="VNF758" s="462"/>
      <c r="VNG758" s="462"/>
      <c r="VNH758" s="462"/>
      <c r="VNI758" s="462"/>
      <c r="VNJ758" s="462"/>
      <c r="VNK758" s="462"/>
      <c r="VNL758" s="462"/>
      <c r="VNM758" s="462"/>
      <c r="VNN758" s="462"/>
      <c r="VNO758" s="462"/>
      <c r="VNP758" s="462"/>
      <c r="VNQ758" s="462"/>
      <c r="VNR758" s="462"/>
      <c r="VNS758" s="462"/>
      <c r="VNT758" s="462"/>
      <c r="VNU758" s="462"/>
      <c r="VNV758" s="462"/>
      <c r="VNW758" s="462"/>
      <c r="VNX758" s="462"/>
      <c r="VNY758" s="462"/>
      <c r="VNZ758" s="462"/>
      <c r="VOA758" s="462"/>
      <c r="VOB758" s="462"/>
      <c r="VOC758" s="462"/>
      <c r="VOD758" s="462"/>
      <c r="VOE758" s="462"/>
      <c r="VOF758" s="462"/>
      <c r="VOG758" s="462"/>
      <c r="VOH758" s="462"/>
      <c r="VOI758" s="462"/>
      <c r="VOJ758" s="462"/>
      <c r="VOK758" s="462"/>
      <c r="VOL758" s="462"/>
      <c r="VOM758" s="462"/>
      <c r="VON758" s="462"/>
      <c r="VOO758" s="462"/>
      <c r="VOP758" s="462"/>
      <c r="VOQ758" s="462"/>
      <c r="VOR758" s="462"/>
      <c r="VOS758" s="462"/>
      <c r="VOT758" s="462"/>
      <c r="VOU758" s="462"/>
      <c r="VOV758" s="462"/>
      <c r="VOW758" s="462"/>
      <c r="VOX758" s="462"/>
      <c r="VOY758" s="462"/>
      <c r="VOZ758" s="462"/>
      <c r="VPA758" s="462"/>
      <c r="VPB758" s="462"/>
      <c r="VPC758" s="462"/>
      <c r="VPD758" s="462"/>
      <c r="VPE758" s="462"/>
      <c r="VPF758" s="462"/>
      <c r="VPG758" s="462"/>
      <c r="VPH758" s="462"/>
      <c r="VPI758" s="462"/>
      <c r="VPJ758" s="462"/>
      <c r="VPK758" s="462"/>
      <c r="VPL758" s="462"/>
      <c r="VPM758" s="462"/>
      <c r="VPN758" s="462"/>
      <c r="VPO758" s="462"/>
      <c r="VPP758" s="462"/>
      <c r="VPQ758" s="462"/>
      <c r="VPR758" s="462"/>
      <c r="VPS758" s="462"/>
      <c r="VPT758" s="462"/>
      <c r="VPU758" s="462"/>
      <c r="VPV758" s="462"/>
      <c r="VPW758" s="462"/>
      <c r="VPX758" s="462"/>
      <c r="VPY758" s="462"/>
      <c r="VPZ758" s="462"/>
      <c r="VQA758" s="462"/>
      <c r="VQB758" s="462"/>
      <c r="VQC758" s="462"/>
      <c r="VQD758" s="462"/>
      <c r="VQE758" s="462"/>
      <c r="VQF758" s="462"/>
      <c r="VQG758" s="462"/>
      <c r="VQH758" s="462"/>
      <c r="VQI758" s="462"/>
      <c r="VQJ758" s="462"/>
      <c r="VQK758" s="462"/>
      <c r="VQL758" s="462"/>
      <c r="VQM758" s="462"/>
      <c r="VQN758" s="462"/>
      <c r="VQO758" s="462"/>
      <c r="VQP758" s="462"/>
      <c r="VQQ758" s="462"/>
      <c r="VQR758" s="462"/>
      <c r="VQS758" s="462"/>
      <c r="VQT758" s="462"/>
      <c r="VQU758" s="462"/>
      <c r="VQV758" s="462"/>
      <c r="VQW758" s="462"/>
      <c r="VQX758" s="462"/>
      <c r="VQY758" s="462"/>
      <c r="VQZ758" s="462"/>
      <c r="VRA758" s="462"/>
      <c r="VRB758" s="462"/>
      <c r="VRC758" s="462"/>
      <c r="VRD758" s="462"/>
      <c r="VRE758" s="462"/>
      <c r="VRF758" s="462"/>
      <c r="VRG758" s="462"/>
      <c r="VRH758" s="462"/>
      <c r="VRI758" s="462"/>
      <c r="VRJ758" s="462"/>
      <c r="VRK758" s="462"/>
      <c r="VRL758" s="462"/>
      <c r="VRM758" s="462"/>
      <c r="VRN758" s="462"/>
      <c r="VRO758" s="462"/>
      <c r="VRP758" s="462"/>
      <c r="VRQ758" s="462"/>
      <c r="VRR758" s="462"/>
      <c r="VRS758" s="462"/>
      <c r="VRT758" s="462"/>
      <c r="VRU758" s="462"/>
      <c r="VRV758" s="462"/>
      <c r="VRW758" s="462"/>
      <c r="VRX758" s="462"/>
      <c r="VRY758" s="462"/>
      <c r="VRZ758" s="462"/>
      <c r="VSA758" s="462"/>
      <c r="VSB758" s="462"/>
      <c r="VSC758" s="462"/>
      <c r="VSD758" s="462"/>
      <c r="VSE758" s="462"/>
      <c r="VSF758" s="462"/>
      <c r="VSG758" s="462"/>
      <c r="VSH758" s="462"/>
      <c r="VSI758" s="462"/>
      <c r="VSJ758" s="462"/>
      <c r="VSK758" s="462"/>
      <c r="VSL758" s="462"/>
      <c r="VSM758" s="462"/>
      <c r="VSN758" s="462"/>
      <c r="VSO758" s="462"/>
      <c r="VSP758" s="462"/>
      <c r="VSQ758" s="462"/>
      <c r="VSR758" s="462"/>
      <c r="VSS758" s="462"/>
      <c r="VST758" s="462"/>
      <c r="VSU758" s="462"/>
      <c r="VSV758" s="462"/>
      <c r="VSW758" s="462"/>
      <c r="VSX758" s="462"/>
      <c r="VSY758" s="462"/>
      <c r="VSZ758" s="462"/>
      <c r="VTA758" s="462"/>
      <c r="VTB758" s="462"/>
      <c r="VTC758" s="462"/>
      <c r="VTD758" s="462"/>
      <c r="VTE758" s="462"/>
      <c r="VTF758" s="462"/>
      <c r="VTG758" s="462"/>
      <c r="VTH758" s="462"/>
      <c r="VTI758" s="462"/>
      <c r="VTJ758" s="462"/>
      <c r="VTK758" s="462"/>
      <c r="VTL758" s="462"/>
      <c r="VTM758" s="462"/>
      <c r="VTN758" s="462"/>
      <c r="VTO758" s="462"/>
      <c r="VTP758" s="462"/>
      <c r="VTQ758" s="462"/>
      <c r="VTR758" s="462"/>
      <c r="VTS758" s="462"/>
      <c r="VTT758" s="462"/>
      <c r="VTU758" s="462"/>
      <c r="VTV758" s="462"/>
      <c r="VTW758" s="462"/>
      <c r="VTX758" s="462"/>
      <c r="VTY758" s="462"/>
      <c r="VTZ758" s="462"/>
      <c r="VUA758" s="462"/>
      <c r="VUB758" s="462"/>
      <c r="VUC758" s="462"/>
      <c r="VUD758" s="462"/>
      <c r="VUE758" s="462"/>
      <c r="VUF758" s="462"/>
      <c r="VUG758" s="462"/>
      <c r="VUH758" s="462"/>
      <c r="VUI758" s="462"/>
      <c r="VUJ758" s="462"/>
      <c r="VUK758" s="462"/>
      <c r="VUL758" s="462"/>
      <c r="VUM758" s="462"/>
      <c r="VUN758" s="462"/>
      <c r="VUO758" s="462"/>
      <c r="VUP758" s="462"/>
      <c r="VUQ758" s="462"/>
      <c r="VUR758" s="462"/>
      <c r="VUS758" s="462"/>
      <c r="VUT758" s="462"/>
      <c r="VUU758" s="462"/>
      <c r="VUV758" s="462"/>
      <c r="VUW758" s="462"/>
      <c r="VUX758" s="462"/>
      <c r="VUY758" s="462"/>
      <c r="VUZ758" s="462"/>
      <c r="VVA758" s="462"/>
      <c r="VVB758" s="462"/>
      <c r="VVC758" s="462"/>
      <c r="VVD758" s="462"/>
      <c r="VVE758" s="462"/>
      <c r="VVF758" s="462"/>
      <c r="VVG758" s="462"/>
      <c r="VVH758" s="462"/>
      <c r="VVI758" s="462"/>
      <c r="VVJ758" s="462"/>
      <c r="VVK758" s="462"/>
      <c r="VVL758" s="462"/>
      <c r="VVM758" s="462"/>
      <c r="VVN758" s="462"/>
      <c r="VVO758" s="462"/>
      <c r="VVP758" s="462"/>
      <c r="VVQ758" s="462"/>
      <c r="VVR758" s="462"/>
      <c r="VVS758" s="462"/>
      <c r="VVT758" s="462"/>
      <c r="VVU758" s="462"/>
      <c r="VVV758" s="462"/>
      <c r="VVW758" s="462"/>
      <c r="VVX758" s="462"/>
      <c r="VVY758" s="462"/>
      <c r="VVZ758" s="462"/>
      <c r="VWA758" s="462"/>
      <c r="VWB758" s="462"/>
      <c r="VWC758" s="462"/>
      <c r="VWD758" s="462"/>
      <c r="VWE758" s="462"/>
      <c r="VWF758" s="462"/>
      <c r="VWG758" s="462"/>
      <c r="VWH758" s="462"/>
      <c r="VWI758" s="462"/>
      <c r="VWJ758" s="462"/>
      <c r="VWK758" s="462"/>
      <c r="VWL758" s="462"/>
      <c r="VWM758" s="462"/>
      <c r="VWN758" s="462"/>
      <c r="VWO758" s="462"/>
      <c r="VWP758" s="462"/>
      <c r="VWQ758" s="462"/>
      <c r="VWR758" s="462"/>
      <c r="VWS758" s="462"/>
      <c r="VWT758" s="462"/>
      <c r="VWU758" s="462"/>
      <c r="VWV758" s="462"/>
      <c r="VWW758" s="462"/>
      <c r="VWX758" s="462"/>
      <c r="VWY758" s="462"/>
      <c r="VWZ758" s="462"/>
      <c r="VXA758" s="462"/>
      <c r="VXB758" s="462"/>
      <c r="VXC758" s="462"/>
      <c r="VXD758" s="462"/>
      <c r="VXE758" s="462"/>
      <c r="VXF758" s="462"/>
      <c r="VXG758" s="462"/>
      <c r="VXH758" s="462"/>
      <c r="VXI758" s="462"/>
      <c r="VXJ758" s="462"/>
      <c r="VXK758" s="462"/>
      <c r="VXL758" s="462"/>
      <c r="VXM758" s="462"/>
      <c r="VXN758" s="462"/>
      <c r="VXO758" s="462"/>
      <c r="VXP758" s="462"/>
      <c r="VXQ758" s="462"/>
      <c r="VXR758" s="462"/>
      <c r="VXS758" s="462"/>
      <c r="VXT758" s="462"/>
      <c r="VXU758" s="462"/>
      <c r="VXV758" s="462"/>
      <c r="VXW758" s="462"/>
      <c r="VXX758" s="462"/>
      <c r="VXY758" s="462"/>
      <c r="VXZ758" s="462"/>
      <c r="VYA758" s="462"/>
      <c r="VYB758" s="462"/>
      <c r="VYC758" s="462"/>
      <c r="VYD758" s="462"/>
      <c r="VYE758" s="462"/>
      <c r="VYF758" s="462"/>
      <c r="VYG758" s="462"/>
      <c r="VYH758" s="462"/>
      <c r="VYI758" s="462"/>
      <c r="VYJ758" s="462"/>
      <c r="VYK758" s="462"/>
      <c r="VYL758" s="462"/>
      <c r="VYM758" s="462"/>
      <c r="VYN758" s="462"/>
      <c r="VYO758" s="462"/>
      <c r="VYP758" s="462"/>
      <c r="VYQ758" s="462"/>
      <c r="VYR758" s="462"/>
      <c r="VYS758" s="462"/>
      <c r="VYT758" s="462"/>
      <c r="VYU758" s="462"/>
      <c r="VYV758" s="462"/>
      <c r="VYW758" s="462"/>
      <c r="VYX758" s="462"/>
      <c r="VYY758" s="462"/>
      <c r="VYZ758" s="462"/>
      <c r="VZA758" s="462"/>
      <c r="VZB758" s="462"/>
      <c r="VZC758" s="462"/>
      <c r="VZD758" s="462"/>
      <c r="VZE758" s="462"/>
      <c r="VZF758" s="462"/>
      <c r="VZG758" s="462"/>
      <c r="VZH758" s="462"/>
      <c r="VZI758" s="462"/>
      <c r="VZJ758" s="462"/>
      <c r="VZK758" s="462"/>
      <c r="VZL758" s="462"/>
      <c r="VZM758" s="462"/>
      <c r="VZN758" s="462"/>
      <c r="VZO758" s="462"/>
      <c r="VZP758" s="462"/>
      <c r="VZQ758" s="462"/>
      <c r="VZR758" s="462"/>
      <c r="VZS758" s="462"/>
      <c r="VZT758" s="462"/>
      <c r="VZU758" s="462"/>
      <c r="VZV758" s="462"/>
      <c r="VZW758" s="462"/>
      <c r="VZX758" s="462"/>
      <c r="VZY758" s="462"/>
      <c r="VZZ758" s="462"/>
      <c r="WAA758" s="462"/>
      <c r="WAB758" s="462"/>
      <c r="WAC758" s="462"/>
      <c r="WAD758" s="462"/>
      <c r="WAE758" s="462"/>
      <c r="WAF758" s="462"/>
      <c r="WAG758" s="462"/>
      <c r="WAH758" s="462"/>
      <c r="WAI758" s="462"/>
      <c r="WAJ758" s="462"/>
      <c r="WAK758" s="462"/>
      <c r="WAL758" s="462"/>
      <c r="WAM758" s="462"/>
      <c r="WAN758" s="462"/>
      <c r="WAO758" s="462"/>
      <c r="WAP758" s="462"/>
      <c r="WAQ758" s="462"/>
      <c r="WAR758" s="462"/>
      <c r="WAS758" s="462"/>
      <c r="WAT758" s="462"/>
      <c r="WAU758" s="462"/>
      <c r="WAV758" s="462"/>
      <c r="WAW758" s="462"/>
      <c r="WAX758" s="462"/>
      <c r="WAY758" s="462"/>
      <c r="WAZ758" s="462"/>
      <c r="WBA758" s="462"/>
      <c r="WBB758" s="462"/>
      <c r="WBC758" s="462"/>
      <c r="WBD758" s="462"/>
      <c r="WBE758" s="462"/>
      <c r="WBF758" s="462"/>
      <c r="WBG758" s="462"/>
      <c r="WBH758" s="462"/>
      <c r="WBI758" s="462"/>
      <c r="WBJ758" s="462"/>
      <c r="WBK758" s="462"/>
      <c r="WBL758" s="462"/>
      <c r="WBM758" s="462"/>
      <c r="WBN758" s="462"/>
      <c r="WBO758" s="462"/>
      <c r="WBP758" s="462"/>
      <c r="WBQ758" s="462"/>
      <c r="WBR758" s="462"/>
      <c r="WBS758" s="462"/>
      <c r="WBT758" s="462"/>
      <c r="WBU758" s="462"/>
      <c r="WBV758" s="462"/>
      <c r="WBW758" s="462"/>
      <c r="WBX758" s="462"/>
      <c r="WBY758" s="462"/>
      <c r="WBZ758" s="462"/>
      <c r="WCA758" s="462"/>
      <c r="WCB758" s="462"/>
      <c r="WCC758" s="462"/>
      <c r="WCD758" s="462"/>
      <c r="WCE758" s="462"/>
      <c r="WCF758" s="462"/>
      <c r="WCG758" s="462"/>
      <c r="WCH758" s="462"/>
      <c r="WCI758" s="462"/>
      <c r="WCJ758" s="462"/>
      <c r="WCK758" s="462"/>
      <c r="WCL758" s="462"/>
      <c r="WCM758" s="462"/>
      <c r="WCN758" s="462"/>
      <c r="WCO758" s="462"/>
      <c r="WCP758" s="462"/>
      <c r="WCQ758" s="462"/>
      <c r="WCR758" s="462"/>
      <c r="WCS758" s="462"/>
      <c r="WCT758" s="462"/>
      <c r="WCU758" s="462"/>
      <c r="WCV758" s="462"/>
      <c r="WCW758" s="462"/>
      <c r="WCX758" s="462"/>
      <c r="WCY758" s="462"/>
      <c r="WCZ758" s="462"/>
      <c r="WDA758" s="462"/>
      <c r="WDB758" s="462"/>
      <c r="WDC758" s="462"/>
      <c r="WDD758" s="462"/>
      <c r="WDE758" s="462"/>
      <c r="WDF758" s="462"/>
      <c r="WDG758" s="462"/>
      <c r="WDH758" s="462"/>
      <c r="WDI758" s="462"/>
      <c r="WDJ758" s="462"/>
      <c r="WDK758" s="462"/>
      <c r="WDL758" s="462"/>
      <c r="WDM758" s="462"/>
      <c r="WDN758" s="462"/>
      <c r="WDO758" s="462"/>
      <c r="WDP758" s="462"/>
      <c r="WDQ758" s="462"/>
      <c r="WDR758" s="462"/>
      <c r="WDS758" s="462"/>
      <c r="WDT758" s="462"/>
      <c r="WDU758" s="462"/>
      <c r="WDV758" s="462"/>
      <c r="WDW758" s="462"/>
      <c r="WDX758" s="462"/>
      <c r="WDY758" s="462"/>
      <c r="WDZ758" s="462"/>
      <c r="WEA758" s="462"/>
      <c r="WEB758" s="462"/>
      <c r="WEC758" s="462"/>
      <c r="WED758" s="462"/>
      <c r="WEE758" s="462"/>
      <c r="WEF758" s="462"/>
      <c r="WEG758" s="462"/>
      <c r="WEH758" s="462"/>
      <c r="WEI758" s="462"/>
      <c r="WEJ758" s="462"/>
      <c r="WEK758" s="462"/>
      <c r="WEL758" s="462"/>
      <c r="WEM758" s="462"/>
      <c r="WEN758" s="462"/>
      <c r="WEO758" s="462"/>
      <c r="WEP758" s="462"/>
      <c r="WEQ758" s="462"/>
      <c r="WER758" s="462"/>
      <c r="WES758" s="462"/>
      <c r="WET758" s="462"/>
      <c r="WEU758" s="462"/>
      <c r="WEV758" s="462"/>
      <c r="WEW758" s="462"/>
      <c r="WEX758" s="462"/>
      <c r="WEY758" s="462"/>
      <c r="WEZ758" s="462"/>
      <c r="WFA758" s="462"/>
      <c r="WFB758" s="462"/>
      <c r="WFC758" s="462"/>
      <c r="WFD758" s="462"/>
      <c r="WFE758" s="462"/>
      <c r="WFF758" s="462"/>
      <c r="WFG758" s="462"/>
      <c r="WFH758" s="462"/>
      <c r="WFI758" s="462"/>
      <c r="WFJ758" s="462"/>
      <c r="WFK758" s="462"/>
      <c r="WFL758" s="462"/>
      <c r="WFM758" s="462"/>
      <c r="WFN758" s="462"/>
      <c r="WFO758" s="462"/>
      <c r="WFP758" s="462"/>
      <c r="WFQ758" s="462"/>
      <c r="WFR758" s="462"/>
      <c r="WFS758" s="462"/>
      <c r="WFT758" s="462"/>
      <c r="WFU758" s="462"/>
      <c r="WFV758" s="462"/>
      <c r="WFW758" s="462"/>
      <c r="WFX758" s="462"/>
      <c r="WFY758" s="462"/>
      <c r="WFZ758" s="462"/>
      <c r="WGA758" s="462"/>
      <c r="WGB758" s="462"/>
      <c r="WGC758" s="462"/>
      <c r="WGD758" s="462"/>
      <c r="WGE758" s="462"/>
      <c r="WGF758" s="462"/>
      <c r="WGG758" s="462"/>
      <c r="WGH758" s="462"/>
      <c r="WGI758" s="462"/>
      <c r="WGJ758" s="462"/>
      <c r="WGK758" s="462"/>
      <c r="WGL758" s="462"/>
      <c r="WGM758" s="462"/>
      <c r="WGN758" s="462"/>
      <c r="WGO758" s="462"/>
      <c r="WGP758" s="462"/>
      <c r="WGQ758" s="462"/>
      <c r="WGR758" s="462"/>
      <c r="WGS758" s="462"/>
      <c r="WGT758" s="462"/>
      <c r="WGU758" s="462"/>
      <c r="WGV758" s="462"/>
      <c r="WGW758" s="462"/>
      <c r="WGX758" s="462"/>
      <c r="WGY758" s="462"/>
      <c r="WGZ758" s="462"/>
      <c r="WHA758" s="462"/>
      <c r="WHB758" s="462"/>
      <c r="WHC758" s="462"/>
      <c r="WHD758" s="462"/>
      <c r="WHE758" s="462"/>
      <c r="WHF758" s="462"/>
      <c r="WHG758" s="462"/>
      <c r="WHH758" s="462"/>
      <c r="WHI758" s="462"/>
      <c r="WHJ758" s="462"/>
      <c r="WHK758" s="462"/>
      <c r="WHL758" s="462"/>
      <c r="WHM758" s="462"/>
      <c r="WHN758" s="462"/>
      <c r="WHO758" s="462"/>
      <c r="WHP758" s="462"/>
      <c r="WHQ758" s="462"/>
      <c r="WHR758" s="462"/>
      <c r="WHS758" s="462"/>
      <c r="WHT758" s="462"/>
      <c r="WHU758" s="462"/>
      <c r="WHV758" s="462"/>
      <c r="WHW758" s="462"/>
      <c r="WHX758" s="462"/>
      <c r="WHY758" s="462"/>
      <c r="WHZ758" s="462"/>
      <c r="WIA758" s="462"/>
      <c r="WIB758" s="462"/>
      <c r="WIC758" s="462"/>
      <c r="WID758" s="462"/>
      <c r="WIE758" s="462"/>
      <c r="WIF758" s="462"/>
      <c r="WIG758" s="462"/>
      <c r="WIH758" s="462"/>
      <c r="WII758" s="462"/>
      <c r="WIJ758" s="462"/>
      <c r="WIK758" s="462"/>
      <c r="WIL758" s="462"/>
      <c r="WIM758" s="462"/>
      <c r="WIN758" s="462"/>
      <c r="WIO758" s="462"/>
      <c r="WIP758" s="462"/>
      <c r="WIQ758" s="462"/>
      <c r="WIR758" s="462"/>
      <c r="WIS758" s="462"/>
      <c r="WIT758" s="462"/>
      <c r="WIU758" s="462"/>
      <c r="WIV758" s="462"/>
      <c r="WIW758" s="462"/>
      <c r="WIX758" s="462"/>
      <c r="WIY758" s="462"/>
      <c r="WIZ758" s="462"/>
      <c r="WJA758" s="462"/>
      <c r="WJB758" s="462"/>
      <c r="WJC758" s="462"/>
      <c r="WJD758" s="462"/>
      <c r="WJE758" s="462"/>
      <c r="WJF758" s="462"/>
      <c r="WJG758" s="462"/>
      <c r="WJH758" s="462"/>
      <c r="WJI758" s="462"/>
      <c r="WJJ758" s="462"/>
      <c r="WJK758" s="462"/>
      <c r="WJL758" s="462"/>
      <c r="WJM758" s="462"/>
      <c r="WJN758" s="462"/>
      <c r="WJO758" s="462"/>
      <c r="WJP758" s="462"/>
      <c r="WJQ758" s="462"/>
      <c r="WJR758" s="462"/>
      <c r="WJS758" s="462"/>
      <c r="WJT758" s="462"/>
      <c r="WJU758" s="462"/>
      <c r="WJV758" s="462"/>
      <c r="WJW758" s="462"/>
      <c r="WJX758" s="462"/>
      <c r="WJY758" s="462"/>
      <c r="WJZ758" s="462"/>
      <c r="WKA758" s="462"/>
      <c r="WKB758" s="462"/>
      <c r="WKC758" s="462"/>
      <c r="WKD758" s="462"/>
      <c r="WKE758" s="462"/>
      <c r="WKF758" s="462"/>
      <c r="WKG758" s="462"/>
      <c r="WKH758" s="462"/>
      <c r="WKI758" s="462"/>
      <c r="WKJ758" s="462"/>
      <c r="WKK758" s="462"/>
      <c r="WKL758" s="462"/>
      <c r="WKM758" s="462"/>
      <c r="WKN758" s="462"/>
      <c r="WKO758" s="462"/>
      <c r="WKP758" s="462"/>
      <c r="WKQ758" s="462"/>
      <c r="WKR758" s="462"/>
      <c r="WKS758" s="462"/>
      <c r="WKT758" s="462"/>
      <c r="WKU758" s="462"/>
      <c r="WKV758" s="462"/>
      <c r="WKW758" s="462"/>
      <c r="WKX758" s="462"/>
      <c r="WKY758" s="462"/>
      <c r="WKZ758" s="462"/>
      <c r="WLA758" s="462"/>
      <c r="WLB758" s="462"/>
      <c r="WLC758" s="462"/>
      <c r="WLD758" s="462"/>
      <c r="WLE758" s="462"/>
      <c r="WLF758" s="462"/>
      <c r="WLG758" s="462"/>
      <c r="WLH758" s="462"/>
      <c r="WLI758" s="462"/>
      <c r="WLJ758" s="462"/>
      <c r="WLK758" s="462"/>
      <c r="WLL758" s="462"/>
      <c r="WLM758" s="462"/>
      <c r="WLN758" s="462"/>
      <c r="WLO758" s="462"/>
      <c r="WLP758" s="462"/>
      <c r="WLQ758" s="462"/>
      <c r="WLR758" s="462"/>
      <c r="WLS758" s="462"/>
      <c r="WLT758" s="462"/>
      <c r="WLU758" s="462"/>
      <c r="WLV758" s="462"/>
      <c r="WLW758" s="462"/>
      <c r="WLX758" s="462"/>
      <c r="WLY758" s="462"/>
      <c r="WLZ758" s="462"/>
      <c r="WMA758" s="462"/>
      <c r="WMB758" s="462"/>
      <c r="WMC758" s="462"/>
      <c r="WMD758" s="462"/>
      <c r="WME758" s="462"/>
      <c r="WMF758" s="462"/>
      <c r="WMG758" s="462"/>
      <c r="WMH758" s="462"/>
      <c r="WMI758" s="462"/>
      <c r="WMJ758" s="462"/>
      <c r="WMK758" s="462"/>
      <c r="WML758" s="462"/>
      <c r="WMM758" s="462"/>
      <c r="WMN758" s="462"/>
      <c r="WMO758" s="462"/>
      <c r="WMP758" s="462"/>
      <c r="WMQ758" s="462"/>
      <c r="WMR758" s="462"/>
      <c r="WMS758" s="462"/>
      <c r="WMT758" s="462"/>
      <c r="WMU758" s="462"/>
      <c r="WMV758" s="462"/>
      <c r="WMW758" s="462"/>
      <c r="WMX758" s="462"/>
      <c r="WMY758" s="462"/>
      <c r="WMZ758" s="462"/>
      <c r="WNA758" s="462"/>
      <c r="WNB758" s="462"/>
      <c r="WNC758" s="462"/>
      <c r="WND758" s="462"/>
      <c r="WNE758" s="462"/>
      <c r="WNF758" s="462"/>
      <c r="WNG758" s="462"/>
      <c r="WNH758" s="462"/>
      <c r="WNI758" s="462"/>
      <c r="WNJ758" s="462"/>
      <c r="WNK758" s="462"/>
      <c r="WNL758" s="462"/>
      <c r="WNM758" s="462"/>
      <c r="WNN758" s="462"/>
      <c r="WNO758" s="462"/>
      <c r="WNP758" s="462"/>
      <c r="WNQ758" s="462"/>
      <c r="WNR758" s="462"/>
      <c r="WNS758" s="462"/>
      <c r="WNT758" s="462"/>
      <c r="WNU758" s="462"/>
      <c r="WNV758" s="462"/>
      <c r="WNW758" s="462"/>
      <c r="WNX758" s="462"/>
      <c r="WNY758" s="462"/>
      <c r="WNZ758" s="462"/>
      <c r="WOA758" s="462"/>
      <c r="WOB758" s="462"/>
      <c r="WOC758" s="462"/>
      <c r="WOD758" s="462"/>
      <c r="WOE758" s="462"/>
      <c r="WOF758" s="462"/>
      <c r="WOG758" s="462"/>
      <c r="WOH758" s="462"/>
      <c r="WOI758" s="462"/>
      <c r="WOJ758" s="462"/>
      <c r="WOK758" s="462"/>
      <c r="WOL758" s="462"/>
      <c r="WOM758" s="462"/>
      <c r="WON758" s="462"/>
      <c r="WOO758" s="462"/>
      <c r="WOP758" s="462"/>
      <c r="WOQ758" s="462"/>
      <c r="WOR758" s="462"/>
      <c r="WOS758" s="462"/>
      <c r="WOT758" s="462"/>
      <c r="WOU758" s="462"/>
      <c r="WOV758" s="462"/>
      <c r="WOW758" s="462"/>
      <c r="WOX758" s="462"/>
      <c r="WOY758" s="462"/>
      <c r="WOZ758" s="462"/>
      <c r="WPA758" s="462"/>
      <c r="WPB758" s="462"/>
      <c r="WPC758" s="462"/>
      <c r="WPD758" s="462"/>
      <c r="WPE758" s="462"/>
      <c r="WPF758" s="462"/>
      <c r="WPG758" s="462"/>
      <c r="WPH758" s="462"/>
      <c r="WPI758" s="462"/>
      <c r="WPJ758" s="462"/>
      <c r="WPK758" s="462"/>
      <c r="WPL758" s="462"/>
      <c r="WPM758" s="462"/>
      <c r="WPN758" s="462"/>
      <c r="WPO758" s="462"/>
      <c r="WPP758" s="462"/>
      <c r="WPQ758" s="462"/>
      <c r="WPR758" s="462"/>
      <c r="WPS758" s="462"/>
      <c r="WPT758" s="462"/>
      <c r="WPU758" s="462"/>
      <c r="WPV758" s="462"/>
      <c r="WPW758" s="462"/>
      <c r="WPX758" s="462"/>
      <c r="WPY758" s="462"/>
      <c r="WPZ758" s="462"/>
      <c r="WQA758" s="462"/>
      <c r="WQB758" s="462"/>
      <c r="WQC758" s="462"/>
      <c r="WQD758" s="462"/>
      <c r="WQE758" s="462"/>
      <c r="WQF758" s="462"/>
      <c r="WQG758" s="462"/>
      <c r="WQH758" s="462"/>
      <c r="WQI758" s="462"/>
      <c r="WQJ758" s="462"/>
      <c r="WQK758" s="462"/>
      <c r="WQL758" s="462"/>
      <c r="WQM758" s="462"/>
      <c r="WQN758" s="462"/>
      <c r="WQO758" s="462"/>
      <c r="WQP758" s="462"/>
      <c r="WQQ758" s="462"/>
      <c r="WQR758" s="462"/>
      <c r="WQS758" s="462"/>
      <c r="WQT758" s="462"/>
      <c r="WQU758" s="462"/>
      <c r="WQV758" s="462"/>
      <c r="WQW758" s="462"/>
      <c r="WQX758" s="462"/>
      <c r="WQY758" s="462"/>
      <c r="WQZ758" s="462"/>
      <c r="WRA758" s="462"/>
      <c r="WRB758" s="462"/>
      <c r="WRC758" s="462"/>
      <c r="WRD758" s="462"/>
      <c r="WRE758" s="462"/>
      <c r="WRF758" s="462"/>
      <c r="WRG758" s="462"/>
      <c r="WRH758" s="462"/>
      <c r="WRI758" s="462"/>
      <c r="WRJ758" s="462"/>
      <c r="WRK758" s="462"/>
      <c r="WRL758" s="462"/>
      <c r="WRM758" s="462"/>
      <c r="WRN758" s="462"/>
      <c r="WRO758" s="462"/>
      <c r="WRP758" s="462"/>
      <c r="WRQ758" s="462"/>
      <c r="WRR758" s="462"/>
      <c r="WRS758" s="462"/>
      <c r="WRT758" s="462"/>
      <c r="WRU758" s="462"/>
      <c r="WRV758" s="462"/>
      <c r="WRW758" s="462"/>
      <c r="WRX758" s="462"/>
      <c r="WRY758" s="462"/>
      <c r="WRZ758" s="462"/>
      <c r="WSA758" s="462"/>
      <c r="WSB758" s="462"/>
      <c r="WSC758" s="462"/>
      <c r="WSD758" s="462"/>
      <c r="WSE758" s="462"/>
      <c r="WSF758" s="462"/>
      <c r="WSG758" s="462"/>
      <c r="WSH758" s="462"/>
      <c r="WSI758" s="462"/>
      <c r="WSJ758" s="462"/>
      <c r="WSK758" s="462"/>
      <c r="WSL758" s="462"/>
      <c r="WSM758" s="462"/>
      <c r="WSN758" s="462"/>
      <c r="WSO758" s="462"/>
      <c r="WSP758" s="462"/>
      <c r="WSQ758" s="462"/>
      <c r="WSR758" s="462"/>
      <c r="WSS758" s="462"/>
      <c r="WST758" s="462"/>
      <c r="WSU758" s="462"/>
      <c r="WSV758" s="462"/>
      <c r="WSW758" s="462"/>
      <c r="WSX758" s="462"/>
      <c r="WSY758" s="462"/>
      <c r="WSZ758" s="462"/>
      <c r="WTA758" s="462"/>
      <c r="WTB758" s="462"/>
      <c r="WTC758" s="462"/>
      <c r="WTD758" s="462"/>
      <c r="WTE758" s="462"/>
      <c r="WTF758" s="462"/>
      <c r="WTG758" s="462"/>
      <c r="WTH758" s="462"/>
      <c r="WTI758" s="462"/>
      <c r="WTJ758" s="462"/>
      <c r="WTK758" s="462"/>
      <c r="WTL758" s="462"/>
      <c r="WTM758" s="462"/>
      <c r="WTN758" s="462"/>
      <c r="WTO758" s="462"/>
      <c r="WTP758" s="462"/>
      <c r="WTQ758" s="462"/>
      <c r="WTR758" s="462"/>
      <c r="WTS758" s="462"/>
      <c r="WTT758" s="462"/>
      <c r="WTU758" s="462"/>
      <c r="WTV758" s="462"/>
      <c r="WTW758" s="462"/>
      <c r="WTX758" s="462"/>
      <c r="WTY758" s="462"/>
      <c r="WTZ758" s="462"/>
      <c r="WUA758" s="462"/>
      <c r="WUB758" s="462"/>
      <c r="WUC758" s="462"/>
      <c r="WUD758" s="462"/>
      <c r="WUE758" s="462"/>
      <c r="WUF758" s="462"/>
      <c r="WUG758" s="462"/>
      <c r="WUH758" s="462"/>
      <c r="WUI758" s="462"/>
      <c r="WUJ758" s="462"/>
      <c r="WUK758" s="462"/>
      <c r="WUL758" s="462"/>
      <c r="WUM758" s="462"/>
      <c r="WUN758" s="462"/>
      <c r="WUO758" s="462"/>
      <c r="WUP758" s="462"/>
      <c r="WUQ758" s="462"/>
      <c r="WUR758" s="462"/>
      <c r="WUS758" s="462"/>
      <c r="WUT758" s="462"/>
      <c r="WUU758" s="462"/>
      <c r="WUV758" s="462"/>
      <c r="WUW758" s="462"/>
      <c r="WUX758" s="462"/>
      <c r="WUY758" s="462"/>
      <c r="WUZ758" s="462"/>
      <c r="WVA758" s="462"/>
      <c r="WVB758" s="462"/>
      <c r="WVC758" s="462"/>
      <c r="WVD758" s="462"/>
      <c r="WVE758" s="462"/>
      <c r="WVF758" s="462"/>
      <c r="WVG758" s="462"/>
      <c r="WVH758" s="462"/>
      <c r="WVI758" s="462"/>
      <c r="WVJ758" s="462"/>
      <c r="WVK758" s="462"/>
      <c r="WVL758" s="462"/>
      <c r="WVM758" s="462"/>
      <c r="WVN758" s="462"/>
      <c r="WVO758" s="462"/>
      <c r="WVP758" s="462"/>
      <c r="WVQ758" s="462"/>
      <c r="WVR758" s="462"/>
      <c r="WVS758" s="462"/>
      <c r="WVT758" s="462"/>
      <c r="WVU758" s="462"/>
      <c r="WVV758" s="462"/>
      <c r="WVW758" s="462"/>
      <c r="WVX758" s="462"/>
      <c r="WVY758" s="462"/>
      <c r="WVZ758" s="462"/>
      <c r="WWA758" s="462"/>
      <c r="WWB758" s="462"/>
      <c r="WWC758" s="462"/>
      <c r="WWD758" s="462"/>
      <c r="WWE758" s="462"/>
      <c r="WWF758" s="462"/>
      <c r="WWG758" s="462"/>
      <c r="WWH758" s="462"/>
      <c r="WWI758" s="462"/>
      <c r="WWJ758" s="462"/>
      <c r="WWK758" s="462"/>
      <c r="WWL758" s="462"/>
      <c r="WWM758" s="462"/>
      <c r="WWN758" s="462"/>
      <c r="WWO758" s="462"/>
      <c r="WWP758" s="462"/>
      <c r="WWQ758" s="462"/>
      <c r="WWR758" s="462"/>
      <c r="WWS758" s="462"/>
      <c r="WWT758" s="462"/>
      <c r="WWU758" s="462"/>
      <c r="WWV758" s="462"/>
      <c r="WWW758" s="462"/>
      <c r="WWX758" s="462"/>
      <c r="WWY758" s="462"/>
      <c r="WWZ758" s="462"/>
      <c r="WXA758" s="462"/>
      <c r="WXB758" s="462"/>
      <c r="WXC758" s="462"/>
      <c r="WXD758" s="462"/>
      <c r="WXE758" s="462"/>
      <c r="WXF758" s="462"/>
      <c r="WXG758" s="462"/>
      <c r="WXH758" s="462"/>
      <c r="WXI758" s="462"/>
      <c r="WXJ758" s="462"/>
      <c r="WXK758" s="462"/>
      <c r="WXL758" s="462"/>
      <c r="WXM758" s="462"/>
      <c r="WXN758" s="462"/>
      <c r="WXO758" s="462"/>
      <c r="WXP758" s="462"/>
      <c r="WXQ758" s="462"/>
      <c r="WXR758" s="462"/>
      <c r="WXS758" s="462"/>
      <c r="WXT758" s="462"/>
      <c r="WXU758" s="462"/>
      <c r="WXV758" s="462"/>
      <c r="WXW758" s="462"/>
      <c r="WXX758" s="462"/>
      <c r="WXY758" s="462"/>
      <c r="WXZ758" s="462"/>
      <c r="WYA758" s="462"/>
      <c r="WYB758" s="462"/>
      <c r="WYC758" s="462"/>
      <c r="WYD758" s="462"/>
      <c r="WYE758" s="462"/>
      <c r="WYF758" s="462"/>
      <c r="WYG758" s="462"/>
      <c r="WYH758" s="462"/>
      <c r="WYI758" s="462"/>
      <c r="WYJ758" s="462"/>
      <c r="WYK758" s="462"/>
      <c r="WYL758" s="462"/>
      <c r="WYM758" s="462"/>
      <c r="WYN758" s="462"/>
      <c r="WYO758" s="462"/>
      <c r="WYP758" s="462"/>
      <c r="WYQ758" s="462"/>
      <c r="WYR758" s="462"/>
      <c r="WYS758" s="462"/>
      <c r="WYT758" s="462"/>
      <c r="WYU758" s="462"/>
      <c r="WYV758" s="462"/>
      <c r="WYW758" s="462"/>
      <c r="WYX758" s="462"/>
      <c r="WYY758" s="462"/>
      <c r="WYZ758" s="462"/>
      <c r="WZA758" s="462"/>
      <c r="WZB758" s="462"/>
      <c r="WZC758" s="462"/>
      <c r="WZD758" s="462"/>
      <c r="WZE758" s="462"/>
      <c r="WZF758" s="462"/>
      <c r="WZG758" s="462"/>
      <c r="WZH758" s="462"/>
      <c r="WZI758" s="462"/>
      <c r="WZJ758" s="462"/>
      <c r="WZK758" s="462"/>
      <c r="WZL758" s="462"/>
      <c r="WZM758" s="462"/>
      <c r="WZN758" s="462"/>
      <c r="WZO758" s="462"/>
      <c r="WZP758" s="462"/>
      <c r="WZQ758" s="462"/>
      <c r="WZR758" s="462"/>
      <c r="WZS758" s="462"/>
      <c r="WZT758" s="462"/>
      <c r="WZU758" s="462"/>
      <c r="WZV758" s="462"/>
      <c r="WZW758" s="462"/>
      <c r="WZX758" s="462"/>
      <c r="WZY758" s="462"/>
      <c r="WZZ758" s="462"/>
      <c r="XAA758" s="462"/>
      <c r="XAB758" s="462"/>
      <c r="XAC758" s="462"/>
      <c r="XAD758" s="462"/>
      <c r="XAE758" s="462"/>
      <c r="XAF758" s="462"/>
      <c r="XAG758" s="462"/>
      <c r="XAH758" s="462"/>
      <c r="XAI758" s="462"/>
      <c r="XAJ758" s="462"/>
      <c r="XAK758" s="462"/>
      <c r="XAL758" s="462"/>
      <c r="XAM758" s="462"/>
      <c r="XAN758" s="462"/>
      <c r="XAO758" s="462"/>
      <c r="XAP758" s="462"/>
      <c r="XAQ758" s="462"/>
      <c r="XAR758" s="462"/>
      <c r="XAS758" s="462"/>
      <c r="XAT758" s="462"/>
      <c r="XAU758" s="462"/>
      <c r="XAV758" s="462"/>
      <c r="XAW758" s="462"/>
      <c r="XAX758" s="462"/>
      <c r="XAY758" s="462"/>
      <c r="XAZ758" s="462"/>
      <c r="XBA758" s="462"/>
      <c r="XBB758" s="462"/>
      <c r="XBC758" s="462"/>
      <c r="XBD758" s="462"/>
      <c r="XBE758" s="462"/>
      <c r="XBF758" s="462"/>
      <c r="XBG758" s="462"/>
      <c r="XBH758" s="462"/>
      <c r="XBI758" s="462"/>
      <c r="XBJ758" s="462"/>
      <c r="XBK758" s="462"/>
      <c r="XBL758" s="462"/>
      <c r="XBM758" s="462"/>
      <c r="XBN758" s="462"/>
      <c r="XBO758" s="462"/>
      <c r="XBP758" s="462"/>
      <c r="XBQ758" s="462"/>
      <c r="XBR758" s="462"/>
      <c r="XBS758" s="462"/>
      <c r="XBT758" s="462"/>
      <c r="XBU758" s="462"/>
      <c r="XBV758" s="462"/>
      <c r="XBW758" s="462"/>
      <c r="XBX758" s="462"/>
      <c r="XBY758" s="462"/>
      <c r="XBZ758" s="462"/>
      <c r="XCA758" s="462"/>
      <c r="XCB758" s="462"/>
      <c r="XCC758" s="462"/>
      <c r="XCD758" s="462"/>
      <c r="XCE758" s="462"/>
      <c r="XCF758" s="462"/>
      <c r="XCG758" s="462"/>
      <c r="XCH758" s="462"/>
      <c r="XCI758" s="462"/>
      <c r="XCJ758" s="462"/>
      <c r="XCK758" s="462"/>
      <c r="XCL758" s="462"/>
      <c r="XCM758" s="462"/>
      <c r="XCN758" s="462"/>
      <c r="XCO758" s="462"/>
      <c r="XCP758" s="462"/>
      <c r="XCQ758" s="462"/>
      <c r="XCR758" s="462"/>
      <c r="XCS758" s="462"/>
      <c r="XCT758" s="462"/>
      <c r="XCU758" s="462"/>
      <c r="XCV758" s="462"/>
      <c r="XCW758" s="462"/>
      <c r="XCX758" s="462"/>
      <c r="XCY758" s="462"/>
      <c r="XCZ758" s="462"/>
      <c r="XDA758" s="462"/>
      <c r="XDB758" s="462"/>
      <c r="XDC758" s="462"/>
      <c r="XDD758" s="462"/>
      <c r="XDE758" s="462"/>
      <c r="XDF758" s="462"/>
      <c r="XDG758" s="462"/>
      <c r="XDH758" s="462"/>
      <c r="XDI758" s="462"/>
      <c r="XDJ758" s="462"/>
      <c r="XDK758" s="462"/>
      <c r="XDL758" s="462"/>
      <c r="XDM758" s="462"/>
      <c r="XDN758" s="462"/>
      <c r="XDO758" s="462"/>
      <c r="XDP758" s="462"/>
      <c r="XDQ758" s="462"/>
      <c r="XDR758" s="462"/>
      <c r="XDS758" s="462"/>
      <c r="XDT758" s="462"/>
      <c r="XDU758" s="462"/>
      <c r="XDV758" s="462"/>
      <c r="XDW758" s="462"/>
      <c r="XDX758" s="462"/>
      <c r="XDY758" s="462"/>
      <c r="XDZ758" s="462"/>
      <c r="XEA758" s="462"/>
      <c r="XEB758" s="462"/>
      <c r="XEC758" s="462"/>
      <c r="XED758" s="462"/>
      <c r="XEE758" s="462"/>
      <c r="XEF758" s="462"/>
      <c r="XEG758" s="462"/>
      <c r="XEH758" s="462"/>
      <c r="XEI758" s="462"/>
      <c r="XEJ758" s="462"/>
      <c r="XEK758" s="462"/>
      <c r="XEL758" s="462"/>
      <c r="XEM758" s="462"/>
      <c r="XEN758" s="462"/>
      <c r="XEO758" s="462"/>
      <c r="XEP758" s="462"/>
      <c r="XEQ758" s="462"/>
      <c r="XER758" s="462"/>
      <c r="XES758" s="462"/>
      <c r="XET758" s="462"/>
      <c r="XEU758" s="462"/>
      <c r="XEV758" s="462"/>
      <c r="XEW758" s="462"/>
      <c r="XEX758" s="462"/>
      <c r="XEY758" s="462"/>
      <c r="XEZ758" s="462"/>
      <c r="XFA758" s="462"/>
      <c r="XFB758" s="462"/>
      <c r="XFC758" s="462"/>
    </row>
    <row r="759" spans="1:16383" ht="12.75" customHeight="1">
      <c r="A759" s="39" t="s">
        <v>968</v>
      </c>
      <c r="B759" s="67"/>
      <c r="C759" s="68" t="s">
        <v>1557</v>
      </c>
      <c r="D759" s="67"/>
      <c r="E759" s="67"/>
      <c r="F759" s="67"/>
      <c r="G759" s="1209"/>
      <c r="H759" s="1209"/>
      <c r="I759" s="1209"/>
      <c r="J759" s="1209"/>
      <c r="K759" s="1209"/>
      <c r="L759" s="67"/>
      <c r="M759" s="67"/>
      <c r="N759" s="67"/>
      <c r="O759" s="67"/>
      <c r="P759" s="67"/>
      <c r="Q759" s="1209"/>
      <c r="R759" s="1209"/>
      <c r="S759" s="1209"/>
      <c r="T759" s="1209"/>
      <c r="U759" s="1209"/>
      <c r="V759" s="462"/>
      <c r="W759" s="462"/>
      <c r="X759" s="462"/>
      <c r="Y759" s="462"/>
      <c r="Z759" s="462"/>
      <c r="AA759" s="462"/>
      <c r="AB759" s="462"/>
      <c r="AC759" s="462"/>
      <c r="AD759" s="462"/>
      <c r="AE759" s="462"/>
      <c r="AF759" s="462"/>
      <c r="AG759" s="462"/>
      <c r="AH759" s="462"/>
      <c r="AI759" s="462"/>
      <c r="AJ759" s="462"/>
      <c r="AK759" s="462"/>
      <c r="AL759" s="46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1558</v>
      </c>
      <c r="D760" s="67"/>
      <c r="E760" s="67"/>
      <c r="F760" s="67"/>
      <c r="G760" s="1209"/>
      <c r="H760" s="1209"/>
      <c r="I760" s="1209"/>
      <c r="J760" s="1209"/>
      <c r="K760" s="1209"/>
      <c r="L760" s="67"/>
      <c r="M760" s="67"/>
      <c r="N760" s="67"/>
      <c r="O760" s="67"/>
      <c r="P760" s="67"/>
      <c r="Q760" s="1209"/>
      <c r="R760" s="1209"/>
      <c r="S760" s="1209"/>
      <c r="T760" s="1209"/>
      <c r="U760" s="1209"/>
      <c r="V760" s="462"/>
      <c r="W760" s="462"/>
      <c r="X760" s="462"/>
      <c r="Y760" s="462"/>
      <c r="Z760" s="462"/>
      <c r="AA760" s="462"/>
      <c r="AB760" s="462"/>
      <c r="AC760" s="462"/>
      <c r="AD760" s="462"/>
      <c r="AE760" s="462"/>
      <c r="AF760" s="462"/>
      <c r="AG760" s="462"/>
      <c r="AH760" s="462"/>
      <c r="AI760" s="462"/>
      <c r="AJ760" s="462"/>
      <c r="AK760" s="462"/>
      <c r="AL760" s="462"/>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2"/>
      <c r="DH760" s="462"/>
      <c r="DI760" s="462"/>
      <c r="DJ760" s="462"/>
      <c r="DK760" s="462"/>
      <c r="DL760" s="462"/>
      <c r="DM760" s="462"/>
      <c r="DN760" s="462"/>
      <c r="DO760" s="462"/>
      <c r="DP760" s="462"/>
      <c r="DQ760" s="462"/>
      <c r="DR760" s="462"/>
      <c r="DS760" s="462"/>
      <c r="DT760" s="462"/>
      <c r="DU760" s="462"/>
      <c r="DV760" s="462"/>
      <c r="DW760" s="462"/>
      <c r="DX760" s="462"/>
      <c r="DY760" s="462"/>
      <c r="DZ760" s="462"/>
      <c r="EA760" s="462"/>
      <c r="EB760" s="462"/>
      <c r="EC760" s="462"/>
      <c r="ED760" s="462"/>
      <c r="EE760" s="462"/>
      <c r="EF760" s="462"/>
      <c r="EG760" s="462"/>
      <c r="EH760" s="462"/>
      <c r="EI760" s="462"/>
      <c r="EJ760" s="462"/>
      <c r="EK760" s="462"/>
      <c r="EL760" s="462"/>
      <c r="EM760" s="462"/>
      <c r="EN760" s="462"/>
      <c r="EO760" s="462"/>
      <c r="EP760" s="462"/>
      <c r="EQ760" s="462"/>
      <c r="ER760" s="462"/>
      <c r="ES760" s="462"/>
      <c r="ET760" s="462"/>
      <c r="EU760" s="462"/>
      <c r="EV760" s="462"/>
      <c r="EW760" s="462"/>
      <c r="EX760" s="462"/>
      <c r="EY760" s="462"/>
      <c r="EZ760" s="462"/>
      <c r="FA760" s="462"/>
      <c r="FB760" s="462"/>
      <c r="FC760" s="462"/>
      <c r="FD760" s="462"/>
      <c r="FE760" s="462"/>
      <c r="FF760" s="462"/>
      <c r="FG760" s="462"/>
      <c r="FH760" s="462"/>
      <c r="FI760" s="462"/>
      <c r="FJ760" s="462"/>
      <c r="FK760" s="462"/>
      <c r="FL760" s="462"/>
      <c r="FM760" s="462"/>
      <c r="FN760" s="462"/>
      <c r="FO760" s="462"/>
      <c r="FP760" s="462"/>
      <c r="FQ760" s="462"/>
      <c r="FR760" s="462"/>
      <c r="FS760" s="462"/>
      <c r="FT760" s="462"/>
      <c r="FU760" s="462"/>
      <c r="FV760" s="462"/>
      <c r="FW760" s="462"/>
      <c r="FX760" s="462"/>
      <c r="FY760" s="462"/>
      <c r="FZ760" s="462"/>
      <c r="GA760" s="462"/>
      <c r="GB760" s="462"/>
      <c r="GC760" s="462"/>
      <c r="GD760" s="462"/>
      <c r="GE760" s="462"/>
      <c r="GF760" s="462"/>
      <c r="GG760" s="462"/>
      <c r="GH760" s="462"/>
      <c r="GI760" s="462"/>
      <c r="GJ760" s="462"/>
      <c r="GK760" s="462"/>
      <c r="GL760" s="462"/>
      <c r="GM760" s="462"/>
      <c r="GN760" s="462"/>
      <c r="GO760" s="462"/>
      <c r="GP760" s="462"/>
      <c r="GQ760" s="462"/>
      <c r="GR760" s="462"/>
      <c r="GS760" s="462"/>
      <c r="GT760" s="462"/>
      <c r="GU760" s="462"/>
      <c r="GV760" s="462"/>
      <c r="GW760" s="462"/>
      <c r="GX760" s="462"/>
      <c r="GY760" s="462"/>
      <c r="GZ760" s="462"/>
      <c r="HA760" s="462"/>
      <c r="HB760" s="462"/>
      <c r="HC760" s="462"/>
      <c r="HD760" s="462"/>
      <c r="HE760" s="462"/>
      <c r="HF760" s="462"/>
      <c r="HG760" s="462"/>
      <c r="HH760" s="462"/>
      <c r="HI760" s="462"/>
      <c r="HJ760" s="462"/>
      <c r="HK760" s="462"/>
      <c r="HL760" s="462"/>
      <c r="HM760" s="462"/>
      <c r="HN760" s="462"/>
      <c r="HO760" s="462"/>
      <c r="HP760" s="462"/>
      <c r="HQ760" s="462"/>
      <c r="HR760" s="462"/>
      <c r="HS760" s="462"/>
      <c r="HT760" s="462"/>
      <c r="HU760" s="462"/>
      <c r="HV760" s="462"/>
      <c r="HW760" s="462"/>
      <c r="HX760" s="462"/>
      <c r="HY760" s="462"/>
      <c r="HZ760" s="462"/>
      <c r="IA760" s="462"/>
      <c r="IB760" s="462"/>
      <c r="IC760" s="462"/>
      <c r="ID760" s="462"/>
      <c r="IE760" s="462"/>
      <c r="IF760" s="462"/>
      <c r="IG760" s="462"/>
      <c r="IH760" s="462"/>
      <c r="II760" s="462"/>
      <c r="IJ760" s="462"/>
      <c r="IK760" s="462"/>
      <c r="IL760" s="462"/>
      <c r="IM760" s="462"/>
      <c r="IN760" s="462"/>
      <c r="IO760" s="462"/>
      <c r="IP760" s="462"/>
      <c r="IQ760" s="462"/>
      <c r="IR760" s="462"/>
      <c r="IS760" s="462"/>
      <c r="IT760" s="462"/>
      <c r="IU760" s="462"/>
      <c r="IV760" s="462"/>
      <c r="IW760" s="462"/>
      <c r="IX760" s="462"/>
      <c r="IY760" s="462"/>
      <c r="IZ760" s="462"/>
      <c r="JA760" s="462"/>
      <c r="JB760" s="462"/>
      <c r="JC760" s="462"/>
      <c r="JD760" s="462"/>
      <c r="JE760" s="462"/>
      <c r="JF760" s="462"/>
      <c r="JG760" s="462"/>
      <c r="JH760" s="462"/>
      <c r="JI760" s="462"/>
      <c r="JJ760" s="462"/>
      <c r="JK760" s="462"/>
      <c r="JL760" s="462"/>
      <c r="JM760" s="462"/>
      <c r="JN760" s="462"/>
      <c r="JO760" s="462"/>
      <c r="JP760" s="462"/>
      <c r="JQ760" s="462"/>
      <c r="JR760" s="462"/>
      <c r="JS760" s="462"/>
      <c r="JT760" s="462"/>
      <c r="JU760" s="462"/>
      <c r="JV760" s="462"/>
      <c r="JW760" s="462"/>
      <c r="JX760" s="462"/>
      <c r="JY760" s="462"/>
      <c r="JZ760" s="462"/>
      <c r="KA760" s="462"/>
      <c r="KB760" s="462"/>
      <c r="KC760" s="462"/>
      <c r="KD760" s="462"/>
      <c r="KE760" s="462"/>
      <c r="KF760" s="462"/>
      <c r="KG760" s="462"/>
      <c r="KH760" s="462"/>
      <c r="KI760" s="462"/>
      <c r="KJ760" s="462"/>
      <c r="KK760" s="462"/>
      <c r="KL760" s="462"/>
      <c r="KM760" s="462"/>
      <c r="KN760" s="462"/>
      <c r="KO760" s="462"/>
      <c r="KP760" s="462"/>
      <c r="KQ760" s="462"/>
      <c r="KR760" s="462"/>
      <c r="KS760" s="462"/>
      <c r="KT760" s="462"/>
      <c r="KU760" s="462"/>
      <c r="KV760" s="462"/>
      <c r="KW760" s="462"/>
      <c r="KX760" s="462"/>
      <c r="KY760" s="462"/>
      <c r="KZ760" s="462"/>
      <c r="LA760" s="462"/>
      <c r="LB760" s="462"/>
      <c r="LC760" s="462"/>
      <c r="LD760" s="462"/>
      <c r="LE760" s="462"/>
      <c r="LF760" s="462"/>
      <c r="LG760" s="462"/>
      <c r="LH760" s="462"/>
      <c r="LI760" s="462"/>
      <c r="LJ760" s="462"/>
      <c r="LK760" s="462"/>
      <c r="LL760" s="462"/>
      <c r="LM760" s="462"/>
      <c r="LN760" s="462"/>
      <c r="LO760" s="462"/>
      <c r="LP760" s="462"/>
      <c r="LQ760" s="462"/>
      <c r="LR760" s="462"/>
      <c r="LS760" s="462"/>
      <c r="LT760" s="462"/>
      <c r="LU760" s="462"/>
      <c r="LV760" s="462"/>
      <c r="LW760" s="462"/>
      <c r="LX760" s="462"/>
      <c r="LY760" s="462"/>
      <c r="LZ760" s="462"/>
      <c r="MA760" s="462"/>
      <c r="MB760" s="462"/>
      <c r="MC760" s="462"/>
      <c r="MD760" s="462"/>
      <c r="ME760" s="462"/>
      <c r="MF760" s="462"/>
      <c r="MG760" s="462"/>
      <c r="MH760" s="462"/>
      <c r="MI760" s="462"/>
      <c r="MJ760" s="462"/>
      <c r="MK760" s="462"/>
      <c r="ML760" s="462"/>
      <c r="MM760" s="462"/>
      <c r="MN760" s="462"/>
      <c r="MO760" s="462"/>
      <c r="MP760" s="462"/>
      <c r="MQ760" s="462"/>
      <c r="MR760" s="462"/>
      <c r="MS760" s="462"/>
      <c r="MT760" s="462"/>
      <c r="MU760" s="462"/>
      <c r="MV760" s="462"/>
      <c r="MW760" s="462"/>
      <c r="MX760" s="462"/>
      <c r="MY760" s="462"/>
      <c r="MZ760" s="462"/>
      <c r="NA760" s="462"/>
      <c r="NB760" s="462"/>
      <c r="NC760" s="462"/>
      <c r="ND760" s="462"/>
      <c r="NE760" s="462"/>
      <c r="NF760" s="462"/>
      <c r="NG760" s="462"/>
      <c r="NH760" s="462"/>
      <c r="NI760" s="462"/>
      <c r="NJ760" s="462"/>
      <c r="NK760" s="462"/>
      <c r="NL760" s="462"/>
      <c r="NM760" s="462"/>
      <c r="NN760" s="462"/>
      <c r="NO760" s="462"/>
      <c r="NP760" s="462"/>
      <c r="NQ760" s="462"/>
      <c r="NR760" s="462"/>
      <c r="NS760" s="462"/>
      <c r="NT760" s="462"/>
      <c r="NU760" s="462"/>
      <c r="NV760" s="462"/>
      <c r="NW760" s="462"/>
      <c r="NX760" s="462"/>
      <c r="NY760" s="462"/>
      <c r="NZ760" s="462"/>
      <c r="OA760" s="462"/>
      <c r="OB760" s="462"/>
      <c r="OC760" s="462"/>
      <c r="OD760" s="462"/>
      <c r="OE760" s="462"/>
      <c r="OF760" s="462"/>
      <c r="OG760" s="462"/>
      <c r="OH760" s="462"/>
      <c r="OI760" s="462"/>
      <c r="OJ760" s="462"/>
      <c r="OK760" s="462"/>
      <c r="OL760" s="462"/>
      <c r="OM760" s="462"/>
      <c r="ON760" s="462"/>
      <c r="OO760" s="462"/>
      <c r="OP760" s="462"/>
      <c r="OQ760" s="462"/>
      <c r="OR760" s="462"/>
      <c r="OS760" s="462"/>
      <c r="OT760" s="462"/>
      <c r="OU760" s="462"/>
      <c r="OV760" s="462"/>
      <c r="OW760" s="462"/>
      <c r="OX760" s="462"/>
      <c r="OY760" s="462"/>
      <c r="OZ760" s="462"/>
      <c r="PA760" s="462"/>
      <c r="PB760" s="462"/>
      <c r="PC760" s="462"/>
      <c r="PD760" s="462"/>
      <c r="PE760" s="462"/>
      <c r="PF760" s="462"/>
      <c r="PG760" s="462"/>
      <c r="PH760" s="462"/>
      <c r="PI760" s="462"/>
      <c r="PJ760" s="462"/>
      <c r="PK760" s="462"/>
      <c r="PL760" s="462"/>
      <c r="PM760" s="462"/>
      <c r="PN760" s="462"/>
      <c r="PO760" s="462"/>
      <c r="PP760" s="462"/>
      <c r="PQ760" s="462"/>
      <c r="PR760" s="462"/>
      <c r="PS760" s="462"/>
      <c r="PT760" s="462"/>
      <c r="PU760" s="462"/>
      <c r="PV760" s="462"/>
      <c r="PW760" s="462"/>
      <c r="PX760" s="462"/>
      <c r="PY760" s="462"/>
      <c r="PZ760" s="462"/>
      <c r="QA760" s="462"/>
      <c r="QB760" s="462"/>
      <c r="QC760" s="462"/>
      <c r="QD760" s="462"/>
      <c r="QE760" s="462"/>
      <c r="QF760" s="462"/>
      <c r="QG760" s="462"/>
      <c r="QH760" s="462"/>
      <c r="QI760" s="462"/>
      <c r="QJ760" s="462"/>
      <c r="QK760" s="462"/>
      <c r="QL760" s="462"/>
      <c r="QM760" s="462"/>
      <c r="QN760" s="462"/>
      <c r="QO760" s="462"/>
      <c r="QP760" s="462"/>
      <c r="QQ760" s="462"/>
      <c r="QR760" s="462"/>
      <c r="QS760" s="462"/>
      <c r="QT760" s="462"/>
      <c r="QU760" s="462"/>
      <c r="QV760" s="462"/>
      <c r="QW760" s="462"/>
      <c r="QX760" s="462"/>
      <c r="QY760" s="462"/>
      <c r="QZ760" s="462"/>
      <c r="RA760" s="462"/>
      <c r="RB760" s="462"/>
      <c r="RC760" s="462"/>
      <c r="RD760" s="462"/>
      <c r="RE760" s="462"/>
      <c r="RF760" s="462"/>
      <c r="RG760" s="462"/>
      <c r="RH760" s="462"/>
      <c r="RI760" s="462"/>
      <c r="RJ760" s="462"/>
      <c r="RK760" s="462"/>
      <c r="RL760" s="462"/>
      <c r="RM760" s="462"/>
      <c r="RN760" s="462"/>
      <c r="RO760" s="462"/>
      <c r="RP760" s="462"/>
      <c r="RQ760" s="462"/>
      <c r="RR760" s="462"/>
      <c r="RS760" s="462"/>
      <c r="RT760" s="462"/>
      <c r="RU760" s="462"/>
      <c r="RV760" s="462"/>
      <c r="RW760" s="462"/>
      <c r="RX760" s="462"/>
      <c r="RY760" s="462"/>
      <c r="RZ760" s="462"/>
      <c r="SA760" s="462"/>
      <c r="SB760" s="462"/>
      <c r="SC760" s="462"/>
      <c r="SD760" s="462"/>
      <c r="SE760" s="462"/>
      <c r="SF760" s="462"/>
      <c r="SG760" s="462"/>
      <c r="SH760" s="462"/>
      <c r="SI760" s="462"/>
      <c r="SJ760" s="462"/>
      <c r="SK760" s="462"/>
      <c r="SL760" s="462"/>
      <c r="SM760" s="462"/>
      <c r="SN760" s="462"/>
      <c r="SO760" s="462"/>
      <c r="SP760" s="462"/>
      <c r="SQ760" s="462"/>
      <c r="SR760" s="462"/>
      <c r="SS760" s="462"/>
      <c r="ST760" s="462"/>
      <c r="SU760" s="462"/>
      <c r="SV760" s="462"/>
      <c r="SW760" s="462"/>
      <c r="SX760" s="462"/>
      <c r="SY760" s="462"/>
      <c r="SZ760" s="462"/>
      <c r="TA760" s="462"/>
      <c r="TB760" s="462"/>
      <c r="TC760" s="462"/>
      <c r="TD760" s="462"/>
      <c r="TE760" s="462"/>
      <c r="TF760" s="462"/>
      <c r="TG760" s="462"/>
      <c r="TH760" s="462"/>
      <c r="TI760" s="462"/>
      <c r="TJ760" s="462"/>
      <c r="TK760" s="462"/>
      <c r="TL760" s="462"/>
      <c r="TM760" s="462"/>
      <c r="TN760" s="462"/>
      <c r="TO760" s="462"/>
      <c r="TP760" s="462"/>
      <c r="TQ760" s="462"/>
      <c r="TR760" s="462"/>
      <c r="TS760" s="462"/>
      <c r="TT760" s="462"/>
      <c r="TU760" s="462"/>
      <c r="TV760" s="462"/>
      <c r="TW760" s="462"/>
      <c r="TX760" s="462"/>
      <c r="TY760" s="462"/>
      <c r="TZ760" s="462"/>
      <c r="UA760" s="462"/>
      <c r="UB760" s="462"/>
      <c r="UC760" s="462"/>
      <c r="UD760" s="462"/>
      <c r="UE760" s="462"/>
      <c r="UF760" s="462"/>
      <c r="UG760" s="462"/>
      <c r="UH760" s="462"/>
      <c r="UI760" s="462"/>
      <c r="UJ760" s="462"/>
      <c r="UK760" s="462"/>
      <c r="UL760" s="462"/>
      <c r="UM760" s="462"/>
      <c r="UN760" s="462"/>
      <c r="UO760" s="462"/>
      <c r="UP760" s="462"/>
      <c r="UQ760" s="462"/>
      <c r="UR760" s="462"/>
      <c r="US760" s="462"/>
      <c r="UT760" s="462"/>
      <c r="UU760" s="462"/>
      <c r="UV760" s="462"/>
      <c r="UW760" s="462"/>
      <c r="UX760" s="462"/>
      <c r="UY760" s="462"/>
      <c r="UZ760" s="462"/>
      <c r="VA760" s="462"/>
      <c r="VB760" s="462"/>
      <c r="VC760" s="462"/>
      <c r="VD760" s="462"/>
      <c r="VE760" s="462"/>
      <c r="VF760" s="462"/>
      <c r="VG760" s="462"/>
      <c r="VH760" s="462"/>
      <c r="VI760" s="462"/>
      <c r="VJ760" s="462"/>
      <c r="VK760" s="462"/>
      <c r="VL760" s="462"/>
      <c r="VM760" s="462"/>
      <c r="VN760" s="462"/>
      <c r="VO760" s="462"/>
      <c r="VP760" s="462"/>
      <c r="VQ760" s="462"/>
      <c r="VR760" s="462"/>
      <c r="VS760" s="462"/>
      <c r="VT760" s="462"/>
      <c r="VU760" s="462"/>
      <c r="VV760" s="462"/>
      <c r="VW760" s="462"/>
      <c r="VX760" s="462"/>
      <c r="VY760" s="462"/>
      <c r="VZ760" s="462"/>
      <c r="WA760" s="462"/>
      <c r="WB760" s="462"/>
      <c r="WC760" s="462"/>
      <c r="WD760" s="462"/>
      <c r="WE760" s="462"/>
      <c r="WF760" s="462"/>
      <c r="WG760" s="462"/>
      <c r="WH760" s="462"/>
      <c r="WI760" s="462"/>
      <c r="WJ760" s="462"/>
      <c r="WK760" s="462"/>
      <c r="WL760" s="462"/>
      <c r="WM760" s="462"/>
      <c r="WN760" s="462"/>
      <c r="WO760" s="462"/>
      <c r="WP760" s="462"/>
      <c r="WQ760" s="462"/>
      <c r="WR760" s="462"/>
      <c r="WS760" s="462"/>
      <c r="WT760" s="462"/>
      <c r="WU760" s="462"/>
      <c r="WV760" s="462"/>
      <c r="WW760" s="462"/>
      <c r="WX760" s="462"/>
      <c r="WY760" s="462"/>
      <c r="WZ760" s="462"/>
      <c r="XA760" s="462"/>
      <c r="XB760" s="462"/>
      <c r="XC760" s="462"/>
      <c r="XD760" s="462"/>
      <c r="XE760" s="462"/>
      <c r="XF760" s="462"/>
      <c r="XG760" s="462"/>
      <c r="XH760" s="462"/>
      <c r="XI760" s="462"/>
      <c r="XJ760" s="462"/>
      <c r="XK760" s="462"/>
      <c r="XL760" s="462"/>
      <c r="XM760" s="462"/>
      <c r="XN760" s="462"/>
      <c r="XO760" s="462"/>
      <c r="XP760" s="462"/>
      <c r="XQ760" s="462"/>
      <c r="XR760" s="462"/>
      <c r="XS760" s="462"/>
      <c r="XT760" s="462"/>
      <c r="XU760" s="462"/>
      <c r="XV760" s="462"/>
      <c r="XW760" s="462"/>
      <c r="XX760" s="462"/>
      <c r="XY760" s="462"/>
      <c r="XZ760" s="462"/>
      <c r="YA760" s="462"/>
      <c r="YB760" s="462"/>
      <c r="YC760" s="462"/>
      <c r="YD760" s="462"/>
      <c r="YE760" s="462"/>
      <c r="YF760" s="462"/>
      <c r="YG760" s="462"/>
      <c r="YH760" s="462"/>
      <c r="YI760" s="462"/>
      <c r="YJ760" s="462"/>
      <c r="YK760" s="462"/>
      <c r="YL760" s="462"/>
      <c r="YM760" s="462"/>
      <c r="YN760" s="462"/>
      <c r="YO760" s="462"/>
      <c r="YP760" s="462"/>
      <c r="YQ760" s="462"/>
      <c r="YR760" s="462"/>
      <c r="YS760" s="462"/>
      <c r="YT760" s="462"/>
      <c r="YU760" s="462"/>
      <c r="YV760" s="462"/>
      <c r="YW760" s="462"/>
      <c r="YX760" s="462"/>
      <c r="YY760" s="462"/>
      <c r="YZ760" s="462"/>
      <c r="ZA760" s="462"/>
      <c r="ZB760" s="462"/>
      <c r="ZC760" s="462"/>
      <c r="ZD760" s="462"/>
      <c r="ZE760" s="462"/>
      <c r="ZF760" s="462"/>
      <c r="ZG760" s="462"/>
      <c r="ZH760" s="462"/>
      <c r="ZI760" s="462"/>
      <c r="ZJ760" s="462"/>
      <c r="ZK760" s="462"/>
      <c r="ZL760" s="462"/>
      <c r="ZM760" s="462"/>
      <c r="ZN760" s="462"/>
      <c r="ZO760" s="462"/>
      <c r="ZP760" s="462"/>
      <c r="ZQ760" s="462"/>
      <c r="ZR760" s="462"/>
      <c r="ZS760" s="462"/>
      <c r="ZT760" s="462"/>
      <c r="ZU760" s="462"/>
      <c r="ZV760" s="462"/>
      <c r="ZW760" s="462"/>
      <c r="ZX760" s="462"/>
      <c r="ZY760" s="462"/>
      <c r="ZZ760" s="462"/>
      <c r="AAA760" s="462"/>
      <c r="AAB760" s="462"/>
      <c r="AAC760" s="462"/>
      <c r="AAD760" s="462"/>
      <c r="AAE760" s="462"/>
      <c r="AAF760" s="462"/>
      <c r="AAG760" s="462"/>
      <c r="AAH760" s="462"/>
      <c r="AAI760" s="462"/>
      <c r="AAJ760" s="462"/>
      <c r="AAK760" s="462"/>
      <c r="AAL760" s="462"/>
      <c r="AAM760" s="462"/>
      <c r="AAN760" s="462"/>
      <c r="AAO760" s="462"/>
      <c r="AAP760" s="462"/>
      <c r="AAQ760" s="462"/>
      <c r="AAR760" s="462"/>
      <c r="AAS760" s="462"/>
      <c r="AAT760" s="462"/>
      <c r="AAU760" s="462"/>
      <c r="AAV760" s="462"/>
      <c r="AAW760" s="462"/>
      <c r="AAX760" s="462"/>
      <c r="AAY760" s="462"/>
      <c r="AAZ760" s="462"/>
      <c r="ABA760" s="462"/>
      <c r="ABB760" s="462"/>
      <c r="ABC760" s="462"/>
      <c r="ABD760" s="462"/>
      <c r="ABE760" s="462"/>
      <c r="ABF760" s="462"/>
      <c r="ABG760" s="462"/>
      <c r="ABH760" s="462"/>
      <c r="ABI760" s="462"/>
      <c r="ABJ760" s="462"/>
      <c r="ABK760" s="462"/>
      <c r="ABL760" s="462"/>
      <c r="ABM760" s="462"/>
      <c r="ABN760" s="462"/>
      <c r="ABO760" s="462"/>
      <c r="ABP760" s="462"/>
      <c r="ABQ760" s="462"/>
      <c r="ABR760" s="462"/>
      <c r="ABS760" s="462"/>
      <c r="ABT760" s="462"/>
      <c r="ABU760" s="462"/>
      <c r="ABV760" s="462"/>
      <c r="ABW760" s="462"/>
      <c r="ABX760" s="462"/>
      <c r="ABY760" s="462"/>
      <c r="ABZ760" s="462"/>
      <c r="ACA760" s="462"/>
      <c r="ACB760" s="462"/>
      <c r="ACC760" s="462"/>
      <c r="ACD760" s="462"/>
      <c r="ACE760" s="462"/>
      <c r="ACF760" s="462"/>
      <c r="ACG760" s="462"/>
      <c r="ACH760" s="462"/>
      <c r="ACI760" s="462"/>
      <c r="ACJ760" s="462"/>
      <c r="ACK760" s="462"/>
      <c r="ACL760" s="462"/>
      <c r="ACM760" s="462"/>
      <c r="ACN760" s="462"/>
      <c r="ACO760" s="462"/>
      <c r="ACP760" s="462"/>
      <c r="ACQ760" s="462"/>
      <c r="ACR760" s="462"/>
      <c r="ACS760" s="462"/>
      <c r="ACT760" s="462"/>
      <c r="ACU760" s="462"/>
      <c r="ACV760" s="462"/>
      <c r="ACW760" s="462"/>
      <c r="ACX760" s="462"/>
      <c r="ACY760" s="462"/>
      <c r="ACZ760" s="462"/>
      <c r="ADA760" s="462"/>
      <c r="ADB760" s="462"/>
      <c r="ADC760" s="462"/>
      <c r="ADD760" s="462"/>
      <c r="ADE760" s="462"/>
      <c r="ADF760" s="462"/>
      <c r="ADG760" s="462"/>
      <c r="ADH760" s="462"/>
      <c r="ADI760" s="462"/>
      <c r="ADJ760" s="462"/>
      <c r="ADK760" s="462"/>
      <c r="ADL760" s="462"/>
      <c r="ADM760" s="462"/>
      <c r="ADN760" s="462"/>
      <c r="ADO760" s="462"/>
      <c r="ADP760" s="462"/>
      <c r="ADQ760" s="462"/>
      <c r="ADR760" s="462"/>
      <c r="ADS760" s="462"/>
      <c r="ADT760" s="462"/>
      <c r="ADU760" s="462"/>
      <c r="ADV760" s="462"/>
      <c r="ADW760" s="462"/>
      <c r="ADX760" s="462"/>
      <c r="ADY760" s="462"/>
      <c r="ADZ760" s="462"/>
      <c r="AEA760" s="462"/>
      <c r="AEB760" s="462"/>
      <c r="AEC760" s="462"/>
      <c r="AED760" s="462"/>
      <c r="AEE760" s="462"/>
      <c r="AEF760" s="462"/>
      <c r="AEG760" s="462"/>
      <c r="AEH760" s="462"/>
      <c r="AEI760" s="462"/>
      <c r="AEJ760" s="462"/>
      <c r="AEK760" s="462"/>
      <c r="AEL760" s="462"/>
      <c r="AEM760" s="462"/>
      <c r="AEN760" s="462"/>
      <c r="AEO760" s="462"/>
      <c r="AEP760" s="462"/>
      <c r="AEQ760" s="462"/>
      <c r="AER760" s="462"/>
      <c r="AES760" s="462"/>
      <c r="AET760" s="462"/>
      <c r="AEU760" s="462"/>
      <c r="AEV760" s="462"/>
      <c r="AEW760" s="462"/>
      <c r="AEX760" s="462"/>
      <c r="AEY760" s="462"/>
      <c r="AEZ760" s="462"/>
      <c r="AFA760" s="462"/>
      <c r="AFB760" s="462"/>
      <c r="AFC760" s="462"/>
      <c r="AFD760" s="462"/>
      <c r="AFE760" s="462"/>
      <c r="AFF760" s="462"/>
      <c r="AFG760" s="462"/>
      <c r="AFH760" s="462"/>
      <c r="AFI760" s="462"/>
      <c r="AFJ760" s="462"/>
      <c r="AFK760" s="462"/>
      <c r="AFL760" s="462"/>
      <c r="AFM760" s="462"/>
      <c r="AFN760" s="462"/>
      <c r="AFO760" s="462"/>
      <c r="AFP760" s="462"/>
      <c r="AFQ760" s="462"/>
      <c r="AFR760" s="462"/>
      <c r="AFS760" s="462"/>
      <c r="AFT760" s="462"/>
      <c r="AFU760" s="462"/>
      <c r="AFV760" s="462"/>
      <c r="AFW760" s="462"/>
      <c r="AFX760" s="462"/>
      <c r="AFY760" s="462"/>
      <c r="AFZ760" s="462"/>
      <c r="AGA760" s="462"/>
      <c r="AGB760" s="462"/>
      <c r="AGC760" s="462"/>
      <c r="AGD760" s="462"/>
      <c r="AGE760" s="462"/>
      <c r="AGF760" s="462"/>
      <c r="AGG760" s="462"/>
      <c r="AGH760" s="462"/>
      <c r="AGI760" s="462"/>
      <c r="AGJ760" s="462"/>
      <c r="AGK760" s="462"/>
      <c r="AGL760" s="462"/>
      <c r="AGM760" s="462"/>
      <c r="AGN760" s="462"/>
      <c r="AGO760" s="462"/>
      <c r="AGP760" s="462"/>
      <c r="AGQ760" s="462"/>
      <c r="AGR760" s="462"/>
      <c r="AGS760" s="462"/>
      <c r="AGT760" s="462"/>
      <c r="AGU760" s="462"/>
      <c r="AGV760" s="462"/>
      <c r="AGW760" s="462"/>
      <c r="AGX760" s="462"/>
      <c r="AGY760" s="462"/>
      <c r="AGZ760" s="462"/>
      <c r="AHA760" s="462"/>
      <c r="AHB760" s="462"/>
      <c r="AHC760" s="462"/>
      <c r="AHD760" s="462"/>
      <c r="AHE760" s="462"/>
      <c r="AHF760" s="462"/>
      <c r="AHG760" s="462"/>
      <c r="AHH760" s="462"/>
      <c r="AHI760" s="462"/>
      <c r="AHJ760" s="462"/>
      <c r="AHK760" s="462"/>
      <c r="AHL760" s="462"/>
      <c r="AHM760" s="462"/>
      <c r="AHN760" s="462"/>
      <c r="AHO760" s="462"/>
      <c r="AHP760" s="462"/>
      <c r="AHQ760" s="462"/>
      <c r="AHR760" s="462"/>
      <c r="AHS760" s="462"/>
      <c r="AHT760" s="462"/>
      <c r="AHU760" s="462"/>
      <c r="AHV760" s="462"/>
      <c r="AHW760" s="462"/>
      <c r="AHX760" s="462"/>
      <c r="AHY760" s="462"/>
      <c r="AHZ760" s="462"/>
      <c r="AIA760" s="462"/>
      <c r="AIB760" s="462"/>
      <c r="AIC760" s="462"/>
      <c r="AID760" s="462"/>
      <c r="AIE760" s="462"/>
      <c r="AIF760" s="462"/>
      <c r="AIG760" s="462"/>
      <c r="AIH760" s="462"/>
      <c r="AII760" s="462"/>
      <c r="AIJ760" s="462"/>
      <c r="AIK760" s="462"/>
      <c r="AIL760" s="462"/>
      <c r="AIM760" s="462"/>
      <c r="AIN760" s="462"/>
      <c r="AIO760" s="462"/>
      <c r="AIP760" s="462"/>
      <c r="AIQ760" s="462"/>
      <c r="AIR760" s="462"/>
      <c r="AIS760" s="462"/>
      <c r="AIT760" s="462"/>
      <c r="AIU760" s="462"/>
      <c r="AIV760" s="462"/>
      <c r="AIW760" s="462"/>
      <c r="AIX760" s="462"/>
      <c r="AIY760" s="462"/>
      <c r="AIZ760" s="462"/>
      <c r="AJA760" s="462"/>
      <c r="AJB760" s="462"/>
      <c r="AJC760" s="462"/>
      <c r="AJD760" s="462"/>
      <c r="AJE760" s="462"/>
      <c r="AJF760" s="462"/>
      <c r="AJG760" s="462"/>
      <c r="AJH760" s="462"/>
      <c r="AJI760" s="462"/>
      <c r="AJJ760" s="462"/>
      <c r="AJK760" s="462"/>
      <c r="AJL760" s="462"/>
      <c r="AJM760" s="462"/>
      <c r="AJN760" s="462"/>
      <c r="AJO760" s="462"/>
      <c r="AJP760" s="462"/>
      <c r="AJQ760" s="462"/>
      <c r="AJR760" s="462"/>
      <c r="AJS760" s="462"/>
      <c r="AJT760" s="462"/>
      <c r="AJU760" s="462"/>
      <c r="AJV760" s="462"/>
      <c r="AJW760" s="462"/>
      <c r="AJX760" s="462"/>
      <c r="AJY760" s="462"/>
      <c r="AJZ760" s="462"/>
      <c r="AKA760" s="462"/>
      <c r="AKB760" s="462"/>
      <c r="AKC760" s="462"/>
      <c r="AKD760" s="462"/>
      <c r="AKE760" s="462"/>
      <c r="AKF760" s="462"/>
      <c r="AKG760" s="462"/>
      <c r="AKH760" s="462"/>
      <c r="AKI760" s="462"/>
      <c r="AKJ760" s="462"/>
      <c r="AKK760" s="462"/>
      <c r="AKL760" s="462"/>
      <c r="AKM760" s="462"/>
      <c r="AKN760" s="462"/>
      <c r="AKO760" s="462"/>
      <c r="AKP760" s="462"/>
      <c r="AKQ760" s="462"/>
      <c r="AKR760" s="462"/>
      <c r="AKS760" s="462"/>
      <c r="AKT760" s="462"/>
      <c r="AKU760" s="462"/>
      <c r="AKV760" s="462"/>
      <c r="AKW760" s="462"/>
      <c r="AKX760" s="462"/>
      <c r="AKY760" s="462"/>
      <c r="AKZ760" s="462"/>
      <c r="ALA760" s="462"/>
      <c r="ALB760" s="462"/>
      <c r="ALC760" s="462"/>
      <c r="ALD760" s="462"/>
      <c r="ALE760" s="462"/>
      <c r="ALF760" s="462"/>
      <c r="ALG760" s="462"/>
      <c r="ALH760" s="462"/>
      <c r="ALI760" s="462"/>
      <c r="ALJ760" s="462"/>
      <c r="ALK760" s="462"/>
      <c r="ALL760" s="462"/>
      <c r="ALM760" s="462"/>
      <c r="ALN760" s="462"/>
      <c r="ALO760" s="462"/>
      <c r="ALP760" s="462"/>
      <c r="ALQ760" s="462"/>
      <c r="ALR760" s="462"/>
      <c r="ALS760" s="462"/>
      <c r="ALT760" s="462"/>
      <c r="ALU760" s="462"/>
      <c r="ALV760" s="462"/>
      <c r="ALW760" s="462"/>
      <c r="ALX760" s="462"/>
      <c r="ALY760" s="462"/>
      <c r="ALZ760" s="462"/>
      <c r="AMA760" s="462"/>
      <c r="AMB760" s="462"/>
      <c r="AMC760" s="462"/>
      <c r="AMD760" s="462"/>
      <c r="AME760" s="462"/>
      <c r="AMF760" s="462"/>
      <c r="AMG760" s="462"/>
      <c r="AMH760" s="462"/>
      <c r="AMI760" s="462"/>
      <c r="AMJ760" s="462"/>
      <c r="AMK760" s="462"/>
      <c r="AML760" s="462"/>
      <c r="AMM760" s="462"/>
      <c r="AMN760" s="462"/>
      <c r="AMO760" s="462"/>
      <c r="AMP760" s="462"/>
      <c r="AMQ760" s="462"/>
      <c r="AMR760" s="462"/>
      <c r="AMS760" s="462"/>
      <c r="AMT760" s="462"/>
      <c r="AMU760" s="462"/>
      <c r="AMV760" s="462"/>
      <c r="AMW760" s="462"/>
      <c r="AMX760" s="462"/>
      <c r="AMY760" s="462"/>
      <c r="AMZ760" s="462"/>
      <c r="ANA760" s="462"/>
      <c r="ANB760" s="462"/>
      <c r="ANC760" s="462"/>
      <c r="AND760" s="462"/>
      <c r="ANE760" s="462"/>
      <c r="ANF760" s="462"/>
      <c r="ANG760" s="462"/>
      <c r="ANH760" s="462"/>
      <c r="ANI760" s="462"/>
      <c r="ANJ760" s="462"/>
      <c r="ANK760" s="462"/>
      <c r="ANL760" s="462"/>
      <c r="ANM760" s="462"/>
      <c r="ANN760" s="462"/>
      <c r="ANO760" s="462"/>
      <c r="ANP760" s="462"/>
      <c r="ANQ760" s="462"/>
      <c r="ANR760" s="462"/>
      <c r="ANS760" s="462"/>
      <c r="ANT760" s="462"/>
      <c r="ANU760" s="462"/>
      <c r="ANV760" s="462"/>
      <c r="ANW760" s="462"/>
      <c r="ANX760" s="462"/>
      <c r="ANY760" s="462"/>
      <c r="ANZ760" s="462"/>
      <c r="AOA760" s="462"/>
      <c r="AOB760" s="462"/>
      <c r="AOC760" s="462"/>
      <c r="AOD760" s="462"/>
      <c r="AOE760" s="462"/>
      <c r="AOF760" s="462"/>
      <c r="AOG760" s="462"/>
      <c r="AOH760" s="462"/>
      <c r="AOI760" s="462"/>
      <c r="AOJ760" s="462"/>
      <c r="AOK760" s="462"/>
      <c r="AOL760" s="462"/>
      <c r="AOM760" s="462"/>
      <c r="AON760" s="462"/>
      <c r="AOO760" s="462"/>
      <c r="AOP760" s="462"/>
      <c r="AOQ760" s="462"/>
      <c r="AOR760" s="462"/>
      <c r="AOS760" s="462"/>
      <c r="AOT760" s="462"/>
      <c r="AOU760" s="462"/>
      <c r="AOV760" s="462"/>
      <c r="AOW760" s="462"/>
      <c r="AOX760" s="462"/>
      <c r="AOY760" s="462"/>
      <c r="AOZ760" s="462"/>
      <c r="APA760" s="462"/>
      <c r="APB760" s="462"/>
      <c r="APC760" s="462"/>
      <c r="APD760" s="462"/>
      <c r="APE760" s="462"/>
      <c r="APF760" s="462"/>
      <c r="APG760" s="462"/>
      <c r="APH760" s="462"/>
      <c r="API760" s="462"/>
      <c r="APJ760" s="462"/>
      <c r="APK760" s="462"/>
      <c r="APL760" s="462"/>
      <c r="APM760" s="462"/>
      <c r="APN760" s="462"/>
      <c r="APO760" s="462"/>
      <c r="APP760" s="462"/>
      <c r="APQ760" s="462"/>
      <c r="APR760" s="462"/>
      <c r="APS760" s="462"/>
      <c r="APT760" s="462"/>
      <c r="APU760" s="462"/>
      <c r="APV760" s="462"/>
      <c r="APW760" s="462"/>
      <c r="APX760" s="462"/>
      <c r="APY760" s="462"/>
      <c r="APZ760" s="462"/>
      <c r="AQA760" s="462"/>
      <c r="AQB760" s="462"/>
      <c r="AQC760" s="462"/>
      <c r="AQD760" s="462"/>
      <c r="AQE760" s="462"/>
      <c r="AQF760" s="462"/>
      <c r="AQG760" s="462"/>
      <c r="AQH760" s="462"/>
      <c r="AQI760" s="462"/>
      <c r="AQJ760" s="462"/>
      <c r="AQK760" s="462"/>
      <c r="AQL760" s="462"/>
      <c r="AQM760" s="462"/>
      <c r="AQN760" s="462"/>
      <c r="AQO760" s="462"/>
      <c r="AQP760" s="462"/>
      <c r="AQQ760" s="462"/>
      <c r="AQR760" s="462"/>
      <c r="AQS760" s="462"/>
      <c r="AQT760" s="462"/>
      <c r="AQU760" s="462"/>
      <c r="AQV760" s="462"/>
      <c r="AQW760" s="462"/>
      <c r="AQX760" s="462"/>
      <c r="AQY760" s="462"/>
      <c r="AQZ760" s="462"/>
      <c r="ARA760" s="462"/>
      <c r="ARB760" s="462"/>
      <c r="ARC760" s="462"/>
      <c r="ARD760" s="462"/>
      <c r="ARE760" s="462"/>
      <c r="ARF760" s="462"/>
      <c r="ARG760" s="462"/>
      <c r="ARH760" s="462"/>
      <c r="ARI760" s="462"/>
      <c r="ARJ760" s="462"/>
      <c r="ARK760" s="462"/>
      <c r="ARL760" s="462"/>
      <c r="ARM760" s="462"/>
      <c r="ARN760" s="462"/>
      <c r="ARO760" s="462"/>
      <c r="ARP760" s="462"/>
      <c r="ARQ760" s="462"/>
      <c r="ARR760" s="462"/>
      <c r="ARS760" s="462"/>
      <c r="ART760" s="462"/>
      <c r="ARU760" s="462"/>
      <c r="ARV760" s="462"/>
      <c r="ARW760" s="462"/>
      <c r="ARX760" s="462"/>
      <c r="ARY760" s="462"/>
      <c r="ARZ760" s="462"/>
      <c r="ASA760" s="462"/>
      <c r="ASB760" s="462"/>
      <c r="ASC760" s="462"/>
      <c r="ASD760" s="462"/>
      <c r="ASE760" s="462"/>
      <c r="ASF760" s="462"/>
      <c r="ASG760" s="462"/>
      <c r="ASH760" s="462"/>
      <c r="ASI760" s="462"/>
      <c r="ASJ760" s="462"/>
      <c r="ASK760" s="462"/>
      <c r="ASL760" s="462"/>
      <c r="ASM760" s="462"/>
      <c r="ASN760" s="462"/>
      <c r="ASO760" s="462"/>
      <c r="ASP760" s="462"/>
      <c r="ASQ760" s="462"/>
      <c r="ASR760" s="462"/>
      <c r="ASS760" s="462"/>
      <c r="AST760" s="462"/>
      <c r="ASU760" s="462"/>
      <c r="ASV760" s="462"/>
      <c r="ASW760" s="462"/>
      <c r="ASX760" s="462"/>
      <c r="ASY760" s="462"/>
      <c r="ASZ760" s="462"/>
      <c r="ATA760" s="462"/>
      <c r="ATB760" s="462"/>
      <c r="ATC760" s="462"/>
      <c r="ATD760" s="462"/>
      <c r="ATE760" s="462"/>
      <c r="ATF760" s="462"/>
      <c r="ATG760" s="462"/>
      <c r="ATH760" s="462"/>
      <c r="ATI760" s="462"/>
      <c r="ATJ760" s="462"/>
      <c r="ATK760" s="462"/>
      <c r="ATL760" s="462"/>
      <c r="ATM760" s="462"/>
      <c r="ATN760" s="462"/>
      <c r="ATO760" s="462"/>
      <c r="ATP760" s="462"/>
      <c r="ATQ760" s="462"/>
      <c r="ATR760" s="462"/>
      <c r="ATS760" s="462"/>
      <c r="ATT760" s="462"/>
      <c r="ATU760" s="462"/>
      <c r="ATV760" s="462"/>
      <c r="ATW760" s="462"/>
      <c r="ATX760" s="462"/>
      <c r="ATY760" s="462"/>
      <c r="ATZ760" s="462"/>
      <c r="AUA760" s="462"/>
      <c r="AUB760" s="462"/>
      <c r="AUC760" s="462"/>
      <c r="AUD760" s="462"/>
      <c r="AUE760" s="462"/>
      <c r="AUF760" s="462"/>
      <c r="AUG760" s="462"/>
      <c r="AUH760" s="462"/>
      <c r="AUI760" s="462"/>
      <c r="AUJ760" s="462"/>
      <c r="AUK760" s="462"/>
      <c r="AUL760" s="462"/>
      <c r="AUM760" s="462"/>
      <c r="AUN760" s="462"/>
      <c r="AUO760" s="462"/>
      <c r="AUP760" s="462"/>
      <c r="AUQ760" s="462"/>
      <c r="AUR760" s="462"/>
      <c r="AUS760" s="462"/>
      <c r="AUT760" s="462"/>
      <c r="AUU760" s="462"/>
      <c r="AUV760" s="462"/>
      <c r="AUW760" s="462"/>
      <c r="AUX760" s="462"/>
      <c r="AUY760" s="462"/>
      <c r="AUZ760" s="462"/>
      <c r="AVA760" s="462"/>
      <c r="AVB760" s="462"/>
      <c r="AVC760" s="462"/>
      <c r="AVD760" s="462"/>
      <c r="AVE760" s="462"/>
      <c r="AVF760" s="462"/>
      <c r="AVG760" s="462"/>
      <c r="AVH760" s="462"/>
      <c r="AVI760" s="462"/>
      <c r="AVJ760" s="462"/>
      <c r="AVK760" s="462"/>
      <c r="AVL760" s="462"/>
      <c r="AVM760" s="462"/>
      <c r="AVN760" s="462"/>
      <c r="AVO760" s="462"/>
      <c r="AVP760" s="462"/>
      <c r="AVQ760" s="462"/>
      <c r="AVR760" s="462"/>
      <c r="AVS760" s="462"/>
      <c r="AVT760" s="462"/>
      <c r="AVU760" s="462"/>
      <c r="AVV760" s="462"/>
      <c r="AVW760" s="462"/>
      <c r="AVX760" s="462"/>
      <c r="AVY760" s="462"/>
      <c r="AVZ760" s="462"/>
      <c r="AWA760" s="462"/>
      <c r="AWB760" s="462"/>
      <c r="AWC760" s="462"/>
      <c r="AWD760" s="462"/>
      <c r="AWE760" s="462"/>
      <c r="AWF760" s="462"/>
      <c r="AWG760" s="462"/>
      <c r="AWH760" s="462"/>
      <c r="AWI760" s="462"/>
      <c r="AWJ760" s="462"/>
      <c r="AWK760" s="462"/>
      <c r="AWL760" s="462"/>
      <c r="AWM760" s="462"/>
      <c r="AWN760" s="462"/>
      <c r="AWO760" s="462"/>
      <c r="AWP760" s="462"/>
      <c r="AWQ760" s="462"/>
      <c r="AWR760" s="462"/>
      <c r="AWS760" s="462"/>
      <c r="AWT760" s="462"/>
      <c r="AWU760" s="462"/>
      <c r="AWV760" s="462"/>
      <c r="AWW760" s="462"/>
      <c r="AWX760" s="462"/>
      <c r="AWY760" s="462"/>
      <c r="AWZ760" s="462"/>
      <c r="AXA760" s="462"/>
      <c r="AXB760" s="462"/>
      <c r="AXC760" s="462"/>
      <c r="AXD760" s="462"/>
      <c r="AXE760" s="462"/>
      <c r="AXF760" s="462"/>
      <c r="AXG760" s="462"/>
      <c r="AXH760" s="462"/>
      <c r="AXI760" s="462"/>
      <c r="AXJ760" s="462"/>
      <c r="AXK760" s="462"/>
      <c r="AXL760" s="462"/>
      <c r="AXM760" s="462"/>
      <c r="AXN760" s="462"/>
      <c r="AXO760" s="462"/>
      <c r="AXP760" s="462"/>
      <c r="AXQ760" s="462"/>
      <c r="AXR760" s="462"/>
      <c r="AXS760" s="462"/>
      <c r="AXT760" s="462"/>
      <c r="AXU760" s="462"/>
      <c r="AXV760" s="462"/>
      <c r="AXW760" s="462"/>
      <c r="AXX760" s="462"/>
      <c r="AXY760" s="462"/>
      <c r="AXZ760" s="462"/>
      <c r="AYA760" s="462"/>
      <c r="AYB760" s="462"/>
      <c r="AYC760" s="462"/>
      <c r="AYD760" s="462"/>
      <c r="AYE760" s="462"/>
      <c r="AYF760" s="462"/>
      <c r="AYG760" s="462"/>
      <c r="AYH760" s="462"/>
      <c r="AYI760" s="462"/>
      <c r="AYJ760" s="462"/>
      <c r="AYK760" s="462"/>
      <c r="AYL760" s="462"/>
      <c r="AYM760" s="462"/>
      <c r="AYN760" s="462"/>
      <c r="AYO760" s="462"/>
      <c r="AYP760" s="462"/>
      <c r="AYQ760" s="462"/>
      <c r="AYR760" s="462"/>
      <c r="AYS760" s="462"/>
      <c r="AYT760" s="462"/>
      <c r="AYU760" s="462"/>
      <c r="AYV760" s="462"/>
      <c r="AYW760" s="462"/>
      <c r="AYX760" s="462"/>
      <c r="AYY760" s="462"/>
      <c r="AYZ760" s="462"/>
      <c r="AZA760" s="462"/>
      <c r="AZB760" s="462"/>
      <c r="AZC760" s="462"/>
      <c r="AZD760" s="462"/>
      <c r="AZE760" s="462"/>
      <c r="AZF760" s="462"/>
      <c r="AZG760" s="462"/>
      <c r="AZH760" s="462"/>
      <c r="AZI760" s="462"/>
      <c r="AZJ760" s="462"/>
      <c r="AZK760" s="462"/>
      <c r="AZL760" s="462"/>
      <c r="AZM760" s="462"/>
      <c r="AZN760" s="462"/>
      <c r="AZO760" s="462"/>
      <c r="AZP760" s="462"/>
      <c r="AZQ760" s="462"/>
      <c r="AZR760" s="462"/>
      <c r="AZS760" s="462"/>
      <c r="AZT760" s="462"/>
      <c r="AZU760" s="462"/>
      <c r="AZV760" s="462"/>
      <c r="AZW760" s="462"/>
      <c r="AZX760" s="462"/>
      <c r="AZY760" s="462"/>
      <c r="AZZ760" s="462"/>
      <c r="BAA760" s="462"/>
      <c r="BAB760" s="462"/>
      <c r="BAC760" s="462"/>
      <c r="BAD760" s="462"/>
      <c r="BAE760" s="462"/>
      <c r="BAF760" s="462"/>
      <c r="BAG760" s="462"/>
      <c r="BAH760" s="462"/>
      <c r="BAI760" s="462"/>
      <c r="BAJ760" s="462"/>
      <c r="BAK760" s="462"/>
      <c r="BAL760" s="462"/>
      <c r="BAM760" s="462"/>
      <c r="BAN760" s="462"/>
      <c r="BAO760" s="462"/>
      <c r="BAP760" s="462"/>
      <c r="BAQ760" s="462"/>
      <c r="BAR760" s="462"/>
      <c r="BAS760" s="462"/>
      <c r="BAT760" s="462"/>
      <c r="BAU760" s="462"/>
      <c r="BAV760" s="462"/>
      <c r="BAW760" s="462"/>
      <c r="BAX760" s="462"/>
      <c r="BAY760" s="462"/>
      <c r="BAZ760" s="462"/>
      <c r="BBA760" s="462"/>
      <c r="BBB760" s="462"/>
      <c r="BBC760" s="462"/>
      <c r="BBD760" s="462"/>
      <c r="BBE760" s="462"/>
      <c r="BBF760" s="462"/>
      <c r="BBG760" s="462"/>
      <c r="BBH760" s="462"/>
      <c r="BBI760" s="462"/>
      <c r="BBJ760" s="462"/>
      <c r="BBK760" s="462"/>
      <c r="BBL760" s="462"/>
      <c r="BBM760" s="462"/>
      <c r="BBN760" s="462"/>
      <c r="BBO760" s="462"/>
      <c r="BBP760" s="462"/>
      <c r="BBQ760" s="462"/>
      <c r="BBR760" s="462"/>
      <c r="BBS760" s="462"/>
      <c r="BBT760" s="462"/>
      <c r="BBU760" s="462"/>
      <c r="BBV760" s="462"/>
      <c r="BBW760" s="462"/>
      <c r="BBX760" s="462"/>
      <c r="BBY760" s="462"/>
      <c r="BBZ760" s="462"/>
      <c r="BCA760" s="462"/>
      <c r="BCB760" s="462"/>
      <c r="BCC760" s="462"/>
      <c r="BCD760" s="462"/>
      <c r="BCE760" s="462"/>
      <c r="BCF760" s="462"/>
      <c r="BCG760" s="462"/>
      <c r="BCH760" s="462"/>
      <c r="BCI760" s="462"/>
      <c r="BCJ760" s="462"/>
      <c r="BCK760" s="462"/>
      <c r="BCL760" s="462"/>
      <c r="BCM760" s="462"/>
      <c r="BCN760" s="462"/>
      <c r="BCO760" s="462"/>
      <c r="BCP760" s="462"/>
      <c r="BCQ760" s="462"/>
      <c r="BCR760" s="462"/>
      <c r="BCS760" s="462"/>
      <c r="BCT760" s="462"/>
      <c r="BCU760" s="462"/>
      <c r="BCV760" s="462"/>
      <c r="BCW760" s="462"/>
      <c r="BCX760" s="462"/>
      <c r="BCY760" s="462"/>
      <c r="BCZ760" s="462"/>
      <c r="BDA760" s="462"/>
      <c r="BDB760" s="462"/>
      <c r="BDC760" s="462"/>
      <c r="BDD760" s="462"/>
      <c r="BDE760" s="462"/>
      <c r="BDF760" s="462"/>
      <c r="BDG760" s="462"/>
      <c r="BDH760" s="462"/>
      <c r="BDI760" s="462"/>
      <c r="BDJ760" s="462"/>
      <c r="BDK760" s="462"/>
      <c r="BDL760" s="462"/>
      <c r="BDM760" s="462"/>
      <c r="BDN760" s="462"/>
      <c r="BDO760" s="462"/>
      <c r="BDP760" s="462"/>
      <c r="BDQ760" s="462"/>
      <c r="BDR760" s="462"/>
      <c r="BDS760" s="462"/>
      <c r="BDT760" s="462"/>
      <c r="BDU760" s="462"/>
      <c r="BDV760" s="462"/>
      <c r="BDW760" s="462"/>
      <c r="BDX760" s="462"/>
      <c r="BDY760" s="462"/>
      <c r="BDZ760" s="462"/>
      <c r="BEA760" s="462"/>
      <c r="BEB760" s="462"/>
      <c r="BEC760" s="462"/>
      <c r="BED760" s="462"/>
      <c r="BEE760" s="462"/>
      <c r="BEF760" s="462"/>
      <c r="BEG760" s="462"/>
      <c r="BEH760" s="462"/>
      <c r="BEI760" s="462"/>
      <c r="BEJ760" s="462"/>
      <c r="BEK760" s="462"/>
      <c r="BEL760" s="462"/>
      <c r="BEM760" s="462"/>
      <c r="BEN760" s="462"/>
      <c r="BEO760" s="462"/>
      <c r="BEP760" s="462"/>
      <c r="BEQ760" s="462"/>
      <c r="BER760" s="462"/>
      <c r="BES760" s="462"/>
      <c r="BET760" s="462"/>
      <c r="BEU760" s="462"/>
      <c r="BEV760" s="462"/>
      <c r="BEW760" s="462"/>
      <c r="BEX760" s="462"/>
      <c r="BEY760" s="462"/>
      <c r="BEZ760" s="462"/>
      <c r="BFA760" s="462"/>
      <c r="BFB760" s="462"/>
      <c r="BFC760" s="462"/>
      <c r="BFD760" s="462"/>
      <c r="BFE760" s="462"/>
      <c r="BFF760" s="462"/>
      <c r="BFG760" s="462"/>
      <c r="BFH760" s="462"/>
      <c r="BFI760" s="462"/>
      <c r="BFJ760" s="462"/>
      <c r="BFK760" s="462"/>
      <c r="BFL760" s="462"/>
      <c r="BFM760" s="462"/>
      <c r="BFN760" s="462"/>
      <c r="BFO760" s="462"/>
      <c r="BFP760" s="462"/>
      <c r="BFQ760" s="462"/>
      <c r="BFR760" s="462"/>
      <c r="BFS760" s="462"/>
      <c r="BFT760" s="462"/>
      <c r="BFU760" s="462"/>
      <c r="BFV760" s="462"/>
      <c r="BFW760" s="462"/>
      <c r="BFX760" s="462"/>
      <c r="BFY760" s="462"/>
      <c r="BFZ760" s="462"/>
      <c r="BGA760" s="462"/>
      <c r="BGB760" s="462"/>
      <c r="BGC760" s="462"/>
      <c r="BGD760" s="462"/>
      <c r="BGE760" s="462"/>
      <c r="BGF760" s="462"/>
      <c r="BGG760" s="462"/>
      <c r="BGH760" s="462"/>
      <c r="BGI760" s="462"/>
      <c r="BGJ760" s="462"/>
      <c r="BGK760" s="462"/>
      <c r="BGL760" s="462"/>
      <c r="BGM760" s="462"/>
      <c r="BGN760" s="462"/>
      <c r="BGO760" s="462"/>
      <c r="BGP760" s="462"/>
      <c r="BGQ760" s="462"/>
      <c r="BGR760" s="462"/>
      <c r="BGS760" s="462"/>
      <c r="BGT760" s="462"/>
      <c r="BGU760" s="462"/>
      <c r="BGV760" s="462"/>
      <c r="BGW760" s="462"/>
      <c r="BGX760" s="462"/>
      <c r="BGY760" s="462"/>
      <c r="BGZ760" s="462"/>
      <c r="BHA760" s="462"/>
      <c r="BHB760" s="462"/>
      <c r="BHC760" s="462"/>
      <c r="BHD760" s="462"/>
      <c r="BHE760" s="462"/>
      <c r="BHF760" s="462"/>
      <c r="BHG760" s="462"/>
      <c r="BHH760" s="462"/>
      <c r="BHI760" s="462"/>
      <c r="BHJ760" s="462"/>
      <c r="BHK760" s="462"/>
      <c r="BHL760" s="462"/>
      <c r="BHM760" s="462"/>
      <c r="BHN760" s="462"/>
      <c r="BHO760" s="462"/>
      <c r="BHP760" s="462"/>
      <c r="BHQ760" s="462"/>
      <c r="BHR760" s="462"/>
      <c r="BHS760" s="462"/>
      <c r="BHT760" s="462"/>
      <c r="BHU760" s="462"/>
      <c r="BHV760" s="462"/>
      <c r="BHW760" s="462"/>
      <c r="BHX760" s="462"/>
      <c r="BHY760" s="462"/>
      <c r="BHZ760" s="462"/>
      <c r="BIA760" s="462"/>
      <c r="BIB760" s="462"/>
      <c r="BIC760" s="462"/>
      <c r="BID760" s="462"/>
      <c r="BIE760" s="462"/>
      <c r="BIF760" s="462"/>
      <c r="BIG760" s="462"/>
      <c r="BIH760" s="462"/>
      <c r="BII760" s="462"/>
      <c r="BIJ760" s="462"/>
      <c r="BIK760" s="462"/>
      <c r="BIL760" s="462"/>
      <c r="BIM760" s="462"/>
      <c r="BIN760" s="462"/>
      <c r="BIO760" s="462"/>
      <c r="BIP760" s="462"/>
      <c r="BIQ760" s="462"/>
      <c r="BIR760" s="462"/>
      <c r="BIS760" s="462"/>
      <c r="BIT760" s="462"/>
      <c r="BIU760" s="462"/>
      <c r="BIV760" s="462"/>
      <c r="BIW760" s="462"/>
      <c r="BIX760" s="462"/>
      <c r="BIY760" s="462"/>
      <c r="BIZ760" s="462"/>
      <c r="BJA760" s="462"/>
      <c r="BJB760" s="462"/>
      <c r="BJC760" s="462"/>
      <c r="BJD760" s="462"/>
      <c r="BJE760" s="462"/>
      <c r="BJF760" s="462"/>
      <c r="BJG760" s="462"/>
      <c r="BJH760" s="462"/>
      <c r="BJI760" s="462"/>
      <c r="BJJ760" s="462"/>
      <c r="BJK760" s="462"/>
      <c r="BJL760" s="462"/>
      <c r="BJM760" s="462"/>
      <c r="BJN760" s="462"/>
      <c r="BJO760" s="462"/>
      <c r="BJP760" s="462"/>
      <c r="BJQ760" s="462"/>
      <c r="BJR760" s="462"/>
      <c r="BJS760" s="462"/>
      <c r="BJT760" s="462"/>
      <c r="BJU760" s="462"/>
      <c r="BJV760" s="462"/>
      <c r="BJW760" s="462"/>
      <c r="BJX760" s="462"/>
      <c r="BJY760" s="462"/>
      <c r="BJZ760" s="462"/>
      <c r="BKA760" s="462"/>
      <c r="BKB760" s="462"/>
      <c r="BKC760" s="462"/>
      <c r="BKD760" s="462"/>
      <c r="BKE760" s="462"/>
      <c r="BKF760" s="462"/>
      <c r="BKG760" s="462"/>
      <c r="BKH760" s="462"/>
      <c r="BKI760" s="462"/>
      <c r="BKJ760" s="462"/>
      <c r="BKK760" s="462"/>
      <c r="BKL760" s="462"/>
      <c r="BKM760" s="462"/>
      <c r="BKN760" s="462"/>
      <c r="BKO760" s="462"/>
      <c r="BKP760" s="462"/>
      <c r="BKQ760" s="462"/>
      <c r="BKR760" s="462"/>
      <c r="BKS760" s="462"/>
      <c r="BKT760" s="462"/>
      <c r="BKU760" s="462"/>
      <c r="BKV760" s="462"/>
      <c r="BKW760" s="462"/>
      <c r="BKX760" s="462"/>
      <c r="BKY760" s="462"/>
      <c r="BKZ760" s="462"/>
      <c r="BLA760" s="462"/>
      <c r="BLB760" s="462"/>
      <c r="BLC760" s="462"/>
      <c r="BLD760" s="462"/>
      <c r="BLE760" s="462"/>
      <c r="BLF760" s="462"/>
      <c r="BLG760" s="462"/>
      <c r="BLH760" s="462"/>
      <c r="BLI760" s="462"/>
      <c r="BLJ760" s="462"/>
      <c r="BLK760" s="462"/>
      <c r="BLL760" s="462"/>
      <c r="BLM760" s="462"/>
      <c r="BLN760" s="462"/>
      <c r="BLO760" s="462"/>
      <c r="BLP760" s="462"/>
      <c r="BLQ760" s="462"/>
      <c r="BLR760" s="462"/>
      <c r="BLS760" s="462"/>
      <c r="BLT760" s="462"/>
      <c r="BLU760" s="462"/>
      <c r="BLV760" s="462"/>
      <c r="BLW760" s="462"/>
      <c r="BLX760" s="462"/>
      <c r="BLY760" s="462"/>
      <c r="BLZ760" s="462"/>
      <c r="BMA760" s="462"/>
      <c r="BMB760" s="462"/>
      <c r="BMC760" s="462"/>
      <c r="BMD760" s="462"/>
      <c r="BME760" s="462"/>
      <c r="BMF760" s="462"/>
      <c r="BMG760" s="462"/>
      <c r="BMH760" s="462"/>
      <c r="BMI760" s="462"/>
      <c r="BMJ760" s="462"/>
      <c r="BMK760" s="462"/>
      <c r="BML760" s="462"/>
      <c r="BMM760" s="462"/>
      <c r="BMN760" s="462"/>
      <c r="BMO760" s="462"/>
      <c r="BMP760" s="462"/>
      <c r="BMQ760" s="462"/>
      <c r="BMR760" s="462"/>
      <c r="BMS760" s="462"/>
      <c r="BMT760" s="462"/>
      <c r="BMU760" s="462"/>
      <c r="BMV760" s="462"/>
      <c r="BMW760" s="462"/>
      <c r="BMX760" s="462"/>
      <c r="BMY760" s="462"/>
      <c r="BMZ760" s="462"/>
      <c r="BNA760" s="462"/>
      <c r="BNB760" s="462"/>
      <c r="BNC760" s="462"/>
      <c r="BND760" s="462"/>
      <c r="BNE760" s="462"/>
      <c r="BNF760" s="462"/>
      <c r="BNG760" s="462"/>
      <c r="BNH760" s="462"/>
      <c r="BNI760" s="462"/>
      <c r="BNJ760" s="462"/>
      <c r="BNK760" s="462"/>
      <c r="BNL760" s="462"/>
      <c r="BNM760" s="462"/>
      <c r="BNN760" s="462"/>
      <c r="BNO760" s="462"/>
      <c r="BNP760" s="462"/>
      <c r="BNQ760" s="462"/>
      <c r="BNR760" s="462"/>
      <c r="BNS760" s="462"/>
      <c r="BNT760" s="462"/>
      <c r="BNU760" s="462"/>
      <c r="BNV760" s="462"/>
      <c r="BNW760" s="462"/>
      <c r="BNX760" s="462"/>
      <c r="BNY760" s="462"/>
      <c r="BNZ760" s="462"/>
      <c r="BOA760" s="462"/>
      <c r="BOB760" s="462"/>
      <c r="BOC760" s="462"/>
      <c r="BOD760" s="462"/>
      <c r="BOE760" s="462"/>
      <c r="BOF760" s="462"/>
      <c r="BOG760" s="462"/>
      <c r="BOH760" s="462"/>
      <c r="BOI760" s="462"/>
      <c r="BOJ760" s="462"/>
      <c r="BOK760" s="462"/>
      <c r="BOL760" s="462"/>
      <c r="BOM760" s="462"/>
      <c r="BON760" s="462"/>
      <c r="BOO760" s="462"/>
      <c r="BOP760" s="462"/>
      <c r="BOQ760" s="462"/>
      <c r="BOR760" s="462"/>
      <c r="BOS760" s="462"/>
      <c r="BOT760" s="462"/>
      <c r="BOU760" s="462"/>
      <c r="BOV760" s="462"/>
      <c r="BOW760" s="462"/>
      <c r="BOX760" s="462"/>
      <c r="BOY760" s="462"/>
      <c r="BOZ760" s="462"/>
      <c r="BPA760" s="462"/>
      <c r="BPB760" s="462"/>
      <c r="BPC760" s="462"/>
      <c r="BPD760" s="462"/>
      <c r="BPE760" s="462"/>
      <c r="BPF760" s="462"/>
      <c r="BPG760" s="462"/>
      <c r="BPH760" s="462"/>
      <c r="BPI760" s="462"/>
      <c r="BPJ760" s="462"/>
      <c r="BPK760" s="462"/>
      <c r="BPL760" s="462"/>
      <c r="BPM760" s="462"/>
      <c r="BPN760" s="462"/>
      <c r="BPO760" s="462"/>
      <c r="BPP760" s="462"/>
      <c r="BPQ760" s="462"/>
      <c r="BPR760" s="462"/>
      <c r="BPS760" s="462"/>
      <c r="BPT760" s="462"/>
      <c r="BPU760" s="462"/>
      <c r="BPV760" s="462"/>
      <c r="BPW760" s="462"/>
      <c r="BPX760" s="462"/>
      <c r="BPY760" s="462"/>
      <c r="BPZ760" s="462"/>
      <c r="BQA760" s="462"/>
      <c r="BQB760" s="462"/>
      <c r="BQC760" s="462"/>
      <c r="BQD760" s="462"/>
      <c r="BQE760" s="462"/>
      <c r="BQF760" s="462"/>
      <c r="BQG760" s="462"/>
      <c r="BQH760" s="462"/>
      <c r="BQI760" s="462"/>
      <c r="BQJ760" s="462"/>
      <c r="BQK760" s="462"/>
      <c r="BQL760" s="462"/>
      <c r="BQM760" s="462"/>
      <c r="BQN760" s="462"/>
      <c r="BQO760" s="462"/>
      <c r="BQP760" s="462"/>
      <c r="BQQ760" s="462"/>
      <c r="BQR760" s="462"/>
      <c r="BQS760" s="462"/>
      <c r="BQT760" s="462"/>
      <c r="BQU760" s="462"/>
      <c r="BQV760" s="462"/>
      <c r="BQW760" s="462"/>
      <c r="BQX760" s="462"/>
      <c r="BQY760" s="462"/>
      <c r="BQZ760" s="462"/>
      <c r="BRA760" s="462"/>
      <c r="BRB760" s="462"/>
      <c r="BRC760" s="462"/>
      <c r="BRD760" s="462"/>
      <c r="BRE760" s="462"/>
      <c r="BRF760" s="462"/>
      <c r="BRG760" s="462"/>
      <c r="BRH760" s="462"/>
      <c r="BRI760" s="462"/>
      <c r="BRJ760" s="462"/>
      <c r="BRK760" s="462"/>
      <c r="BRL760" s="462"/>
      <c r="BRM760" s="462"/>
      <c r="BRN760" s="462"/>
      <c r="BRO760" s="462"/>
      <c r="BRP760" s="462"/>
      <c r="BRQ760" s="462"/>
      <c r="BRR760" s="462"/>
      <c r="BRS760" s="462"/>
      <c r="BRT760" s="462"/>
      <c r="BRU760" s="462"/>
      <c r="BRV760" s="462"/>
      <c r="BRW760" s="462"/>
      <c r="BRX760" s="462"/>
      <c r="BRY760" s="462"/>
      <c r="BRZ760" s="462"/>
      <c r="BSA760" s="462"/>
      <c r="BSB760" s="462"/>
      <c r="BSC760" s="462"/>
      <c r="BSD760" s="462"/>
      <c r="BSE760" s="462"/>
      <c r="BSF760" s="462"/>
      <c r="BSG760" s="462"/>
      <c r="BSH760" s="462"/>
      <c r="BSI760" s="462"/>
      <c r="BSJ760" s="462"/>
      <c r="BSK760" s="462"/>
      <c r="BSL760" s="462"/>
      <c r="BSM760" s="462"/>
      <c r="BSN760" s="462"/>
      <c r="BSO760" s="462"/>
      <c r="BSP760" s="462"/>
      <c r="BSQ760" s="462"/>
      <c r="BSR760" s="462"/>
      <c r="BSS760" s="462"/>
      <c r="BST760" s="462"/>
      <c r="BSU760" s="462"/>
      <c r="BSV760" s="462"/>
      <c r="BSW760" s="462"/>
      <c r="BSX760" s="462"/>
      <c r="BSY760" s="462"/>
      <c r="BSZ760" s="462"/>
      <c r="BTA760" s="462"/>
      <c r="BTB760" s="462"/>
      <c r="BTC760" s="462"/>
      <c r="BTD760" s="462"/>
      <c r="BTE760" s="462"/>
      <c r="BTF760" s="462"/>
      <c r="BTG760" s="462"/>
      <c r="BTH760" s="462"/>
      <c r="BTI760" s="462"/>
      <c r="BTJ760" s="462"/>
      <c r="BTK760" s="462"/>
      <c r="BTL760" s="462"/>
      <c r="BTM760" s="462"/>
      <c r="BTN760" s="462"/>
      <c r="BTO760" s="462"/>
      <c r="BTP760" s="462"/>
      <c r="BTQ760" s="462"/>
      <c r="BTR760" s="462"/>
      <c r="BTS760" s="462"/>
      <c r="BTT760" s="462"/>
      <c r="BTU760" s="462"/>
      <c r="BTV760" s="462"/>
      <c r="BTW760" s="462"/>
      <c r="BTX760" s="462"/>
      <c r="BTY760" s="462"/>
      <c r="BTZ760" s="462"/>
      <c r="BUA760" s="462"/>
      <c r="BUB760" s="462"/>
      <c r="BUC760" s="462"/>
      <c r="BUD760" s="462"/>
      <c r="BUE760" s="462"/>
      <c r="BUF760" s="462"/>
      <c r="BUG760" s="462"/>
      <c r="BUH760" s="462"/>
      <c r="BUI760" s="462"/>
      <c r="BUJ760" s="462"/>
      <c r="BUK760" s="462"/>
      <c r="BUL760" s="462"/>
      <c r="BUM760" s="462"/>
      <c r="BUN760" s="462"/>
      <c r="BUO760" s="462"/>
      <c r="BUP760" s="462"/>
      <c r="BUQ760" s="462"/>
      <c r="BUR760" s="462"/>
      <c r="BUS760" s="462"/>
      <c r="BUT760" s="462"/>
      <c r="BUU760" s="462"/>
      <c r="BUV760" s="462"/>
      <c r="BUW760" s="462"/>
      <c r="BUX760" s="462"/>
      <c r="BUY760" s="462"/>
      <c r="BUZ760" s="462"/>
      <c r="BVA760" s="462"/>
      <c r="BVB760" s="462"/>
      <c r="BVC760" s="462"/>
      <c r="BVD760" s="462"/>
      <c r="BVE760" s="462"/>
      <c r="BVF760" s="462"/>
      <c r="BVG760" s="462"/>
      <c r="BVH760" s="462"/>
      <c r="BVI760" s="462"/>
      <c r="BVJ760" s="462"/>
      <c r="BVK760" s="462"/>
      <c r="BVL760" s="462"/>
      <c r="BVM760" s="462"/>
      <c r="BVN760" s="462"/>
      <c r="BVO760" s="462"/>
      <c r="BVP760" s="462"/>
      <c r="BVQ760" s="462"/>
      <c r="BVR760" s="462"/>
      <c r="BVS760" s="462"/>
      <c r="BVT760" s="462"/>
      <c r="BVU760" s="462"/>
      <c r="BVV760" s="462"/>
      <c r="BVW760" s="462"/>
      <c r="BVX760" s="462"/>
      <c r="BVY760" s="462"/>
      <c r="BVZ760" s="462"/>
      <c r="BWA760" s="462"/>
      <c r="BWB760" s="462"/>
      <c r="BWC760" s="462"/>
      <c r="BWD760" s="462"/>
      <c r="BWE760" s="462"/>
      <c r="BWF760" s="462"/>
      <c r="BWG760" s="462"/>
      <c r="BWH760" s="462"/>
      <c r="BWI760" s="462"/>
      <c r="BWJ760" s="462"/>
      <c r="BWK760" s="462"/>
      <c r="BWL760" s="462"/>
      <c r="BWM760" s="462"/>
      <c r="BWN760" s="462"/>
      <c r="BWO760" s="462"/>
      <c r="BWP760" s="462"/>
      <c r="BWQ760" s="462"/>
      <c r="BWR760" s="462"/>
      <c r="BWS760" s="462"/>
      <c r="BWT760" s="462"/>
      <c r="BWU760" s="462"/>
      <c r="BWV760" s="462"/>
      <c r="BWW760" s="462"/>
      <c r="BWX760" s="462"/>
      <c r="BWY760" s="462"/>
      <c r="BWZ760" s="462"/>
      <c r="BXA760" s="462"/>
      <c r="BXB760" s="462"/>
      <c r="BXC760" s="462"/>
      <c r="BXD760" s="462"/>
      <c r="BXE760" s="462"/>
      <c r="BXF760" s="462"/>
      <c r="BXG760" s="462"/>
      <c r="BXH760" s="462"/>
      <c r="BXI760" s="462"/>
      <c r="BXJ760" s="462"/>
      <c r="BXK760" s="462"/>
      <c r="BXL760" s="462"/>
      <c r="BXM760" s="462"/>
      <c r="BXN760" s="462"/>
      <c r="BXO760" s="462"/>
      <c r="BXP760" s="462"/>
      <c r="BXQ760" s="462"/>
      <c r="BXR760" s="462"/>
      <c r="BXS760" s="462"/>
      <c r="BXT760" s="462"/>
      <c r="BXU760" s="462"/>
      <c r="BXV760" s="462"/>
      <c r="BXW760" s="462"/>
      <c r="BXX760" s="462"/>
      <c r="BXY760" s="462"/>
      <c r="BXZ760" s="462"/>
      <c r="BYA760" s="462"/>
      <c r="BYB760" s="462"/>
      <c r="BYC760" s="462"/>
      <c r="BYD760" s="462"/>
      <c r="BYE760" s="462"/>
      <c r="BYF760" s="462"/>
      <c r="BYG760" s="462"/>
      <c r="BYH760" s="462"/>
      <c r="BYI760" s="462"/>
      <c r="BYJ760" s="462"/>
      <c r="BYK760" s="462"/>
      <c r="BYL760" s="462"/>
      <c r="BYM760" s="462"/>
      <c r="BYN760" s="462"/>
      <c r="BYO760" s="462"/>
      <c r="BYP760" s="462"/>
      <c r="BYQ760" s="462"/>
      <c r="BYR760" s="462"/>
      <c r="BYS760" s="462"/>
      <c r="BYT760" s="462"/>
      <c r="BYU760" s="462"/>
      <c r="BYV760" s="462"/>
      <c r="BYW760" s="462"/>
      <c r="BYX760" s="462"/>
      <c r="BYY760" s="462"/>
      <c r="BYZ760" s="462"/>
      <c r="BZA760" s="462"/>
      <c r="BZB760" s="462"/>
      <c r="BZC760" s="462"/>
      <c r="BZD760" s="462"/>
      <c r="BZE760" s="462"/>
      <c r="BZF760" s="462"/>
      <c r="BZG760" s="462"/>
      <c r="BZH760" s="462"/>
      <c r="BZI760" s="462"/>
      <c r="BZJ760" s="462"/>
      <c r="BZK760" s="462"/>
      <c r="BZL760" s="462"/>
      <c r="BZM760" s="462"/>
      <c r="BZN760" s="462"/>
      <c r="BZO760" s="462"/>
      <c r="BZP760" s="462"/>
      <c r="BZQ760" s="462"/>
      <c r="BZR760" s="462"/>
      <c r="BZS760" s="462"/>
      <c r="BZT760" s="462"/>
      <c r="BZU760" s="462"/>
      <c r="BZV760" s="462"/>
      <c r="BZW760" s="462"/>
      <c r="BZX760" s="462"/>
      <c r="BZY760" s="462"/>
      <c r="BZZ760" s="462"/>
      <c r="CAA760" s="462"/>
      <c r="CAB760" s="462"/>
      <c r="CAC760" s="462"/>
      <c r="CAD760" s="462"/>
      <c r="CAE760" s="462"/>
      <c r="CAF760" s="462"/>
      <c r="CAG760" s="462"/>
      <c r="CAH760" s="462"/>
      <c r="CAI760" s="462"/>
      <c r="CAJ760" s="462"/>
      <c r="CAK760" s="462"/>
      <c r="CAL760" s="462"/>
      <c r="CAM760" s="462"/>
      <c r="CAN760" s="462"/>
      <c r="CAO760" s="462"/>
      <c r="CAP760" s="462"/>
      <c r="CAQ760" s="462"/>
      <c r="CAR760" s="462"/>
      <c r="CAS760" s="462"/>
      <c r="CAT760" s="462"/>
      <c r="CAU760" s="462"/>
      <c r="CAV760" s="462"/>
      <c r="CAW760" s="462"/>
      <c r="CAX760" s="462"/>
      <c r="CAY760" s="462"/>
      <c r="CAZ760" s="462"/>
      <c r="CBA760" s="462"/>
      <c r="CBB760" s="462"/>
      <c r="CBC760" s="462"/>
      <c r="CBD760" s="462"/>
      <c r="CBE760" s="462"/>
      <c r="CBF760" s="462"/>
      <c r="CBG760" s="462"/>
      <c r="CBH760" s="462"/>
      <c r="CBI760" s="462"/>
      <c r="CBJ760" s="462"/>
      <c r="CBK760" s="462"/>
      <c r="CBL760" s="462"/>
      <c r="CBM760" s="462"/>
      <c r="CBN760" s="462"/>
      <c r="CBO760" s="462"/>
      <c r="CBP760" s="462"/>
      <c r="CBQ760" s="462"/>
      <c r="CBR760" s="462"/>
      <c r="CBS760" s="462"/>
      <c r="CBT760" s="462"/>
      <c r="CBU760" s="462"/>
      <c r="CBV760" s="462"/>
      <c r="CBW760" s="462"/>
      <c r="CBX760" s="462"/>
      <c r="CBY760" s="462"/>
      <c r="CBZ760" s="462"/>
      <c r="CCA760" s="462"/>
      <c r="CCB760" s="462"/>
      <c r="CCC760" s="462"/>
      <c r="CCD760" s="462"/>
      <c r="CCE760" s="462"/>
      <c r="CCF760" s="462"/>
      <c r="CCG760" s="462"/>
      <c r="CCH760" s="462"/>
      <c r="CCI760" s="462"/>
      <c r="CCJ760" s="462"/>
      <c r="CCK760" s="462"/>
      <c r="CCL760" s="462"/>
      <c r="CCM760" s="462"/>
      <c r="CCN760" s="462"/>
      <c r="CCO760" s="462"/>
      <c r="CCP760" s="462"/>
      <c r="CCQ760" s="462"/>
      <c r="CCR760" s="462"/>
      <c r="CCS760" s="462"/>
      <c r="CCT760" s="462"/>
      <c r="CCU760" s="462"/>
      <c r="CCV760" s="462"/>
      <c r="CCW760" s="462"/>
      <c r="CCX760" s="462"/>
      <c r="CCY760" s="462"/>
      <c r="CCZ760" s="462"/>
      <c r="CDA760" s="462"/>
      <c r="CDB760" s="462"/>
      <c r="CDC760" s="462"/>
      <c r="CDD760" s="462"/>
      <c r="CDE760" s="462"/>
      <c r="CDF760" s="462"/>
      <c r="CDG760" s="462"/>
      <c r="CDH760" s="462"/>
      <c r="CDI760" s="462"/>
      <c r="CDJ760" s="462"/>
      <c r="CDK760" s="462"/>
      <c r="CDL760" s="462"/>
      <c r="CDM760" s="462"/>
      <c r="CDN760" s="462"/>
      <c r="CDO760" s="462"/>
      <c r="CDP760" s="462"/>
      <c r="CDQ760" s="462"/>
      <c r="CDR760" s="462"/>
      <c r="CDS760" s="462"/>
      <c r="CDT760" s="462"/>
      <c r="CDU760" s="462"/>
      <c r="CDV760" s="462"/>
      <c r="CDW760" s="462"/>
      <c r="CDX760" s="462"/>
      <c r="CDY760" s="462"/>
      <c r="CDZ760" s="462"/>
      <c r="CEA760" s="462"/>
      <c r="CEB760" s="462"/>
      <c r="CEC760" s="462"/>
      <c r="CED760" s="462"/>
      <c r="CEE760" s="462"/>
      <c r="CEF760" s="462"/>
      <c r="CEG760" s="462"/>
      <c r="CEH760" s="462"/>
      <c r="CEI760" s="462"/>
      <c r="CEJ760" s="462"/>
      <c r="CEK760" s="462"/>
      <c r="CEL760" s="462"/>
      <c r="CEM760" s="462"/>
      <c r="CEN760" s="462"/>
      <c r="CEO760" s="462"/>
      <c r="CEP760" s="462"/>
      <c r="CEQ760" s="462"/>
      <c r="CER760" s="462"/>
      <c r="CES760" s="462"/>
      <c r="CET760" s="462"/>
      <c r="CEU760" s="462"/>
      <c r="CEV760" s="462"/>
      <c r="CEW760" s="462"/>
      <c r="CEX760" s="462"/>
      <c r="CEY760" s="462"/>
      <c r="CEZ760" s="462"/>
      <c r="CFA760" s="462"/>
      <c r="CFB760" s="462"/>
      <c r="CFC760" s="462"/>
      <c r="CFD760" s="462"/>
      <c r="CFE760" s="462"/>
      <c r="CFF760" s="462"/>
      <c r="CFG760" s="462"/>
      <c r="CFH760" s="462"/>
      <c r="CFI760" s="462"/>
      <c r="CFJ760" s="462"/>
      <c r="CFK760" s="462"/>
      <c r="CFL760" s="462"/>
      <c r="CFM760" s="462"/>
      <c r="CFN760" s="462"/>
      <c r="CFO760" s="462"/>
      <c r="CFP760" s="462"/>
      <c r="CFQ760" s="462"/>
      <c r="CFR760" s="462"/>
      <c r="CFS760" s="462"/>
      <c r="CFT760" s="462"/>
      <c r="CFU760" s="462"/>
      <c r="CFV760" s="462"/>
      <c r="CFW760" s="462"/>
      <c r="CFX760" s="462"/>
      <c r="CFY760" s="462"/>
      <c r="CFZ760" s="462"/>
      <c r="CGA760" s="462"/>
      <c r="CGB760" s="462"/>
      <c r="CGC760" s="462"/>
      <c r="CGD760" s="462"/>
      <c r="CGE760" s="462"/>
      <c r="CGF760" s="462"/>
      <c r="CGG760" s="462"/>
      <c r="CGH760" s="462"/>
      <c r="CGI760" s="462"/>
      <c r="CGJ760" s="462"/>
      <c r="CGK760" s="462"/>
      <c r="CGL760" s="462"/>
      <c r="CGM760" s="462"/>
      <c r="CGN760" s="462"/>
      <c r="CGO760" s="462"/>
      <c r="CGP760" s="462"/>
      <c r="CGQ760" s="462"/>
      <c r="CGR760" s="462"/>
      <c r="CGS760" s="462"/>
      <c r="CGT760" s="462"/>
      <c r="CGU760" s="462"/>
      <c r="CGV760" s="462"/>
      <c r="CGW760" s="462"/>
      <c r="CGX760" s="462"/>
      <c r="CGY760" s="462"/>
      <c r="CGZ760" s="462"/>
      <c r="CHA760" s="462"/>
      <c r="CHB760" s="462"/>
      <c r="CHC760" s="462"/>
      <c r="CHD760" s="462"/>
      <c r="CHE760" s="462"/>
      <c r="CHF760" s="462"/>
      <c r="CHG760" s="462"/>
      <c r="CHH760" s="462"/>
      <c r="CHI760" s="462"/>
      <c r="CHJ760" s="462"/>
      <c r="CHK760" s="462"/>
      <c r="CHL760" s="462"/>
      <c r="CHM760" s="462"/>
      <c r="CHN760" s="462"/>
      <c r="CHO760" s="462"/>
      <c r="CHP760" s="462"/>
      <c r="CHQ760" s="462"/>
      <c r="CHR760" s="462"/>
      <c r="CHS760" s="462"/>
      <c r="CHT760" s="462"/>
      <c r="CHU760" s="462"/>
      <c r="CHV760" s="462"/>
      <c r="CHW760" s="462"/>
      <c r="CHX760" s="462"/>
      <c r="CHY760" s="462"/>
      <c r="CHZ760" s="462"/>
      <c r="CIA760" s="462"/>
      <c r="CIB760" s="462"/>
      <c r="CIC760" s="462"/>
      <c r="CID760" s="462"/>
      <c r="CIE760" s="462"/>
      <c r="CIF760" s="462"/>
      <c r="CIG760" s="462"/>
      <c r="CIH760" s="462"/>
      <c r="CII760" s="462"/>
      <c r="CIJ760" s="462"/>
      <c r="CIK760" s="462"/>
      <c r="CIL760" s="462"/>
      <c r="CIM760" s="462"/>
      <c r="CIN760" s="462"/>
      <c r="CIO760" s="462"/>
      <c r="CIP760" s="462"/>
      <c r="CIQ760" s="462"/>
      <c r="CIR760" s="462"/>
      <c r="CIS760" s="462"/>
      <c r="CIT760" s="462"/>
      <c r="CIU760" s="462"/>
      <c r="CIV760" s="462"/>
      <c r="CIW760" s="462"/>
      <c r="CIX760" s="462"/>
      <c r="CIY760" s="462"/>
      <c r="CIZ760" s="462"/>
      <c r="CJA760" s="462"/>
      <c r="CJB760" s="462"/>
      <c r="CJC760" s="462"/>
      <c r="CJD760" s="462"/>
      <c r="CJE760" s="462"/>
      <c r="CJF760" s="462"/>
      <c r="CJG760" s="462"/>
      <c r="CJH760" s="462"/>
      <c r="CJI760" s="462"/>
      <c r="CJJ760" s="462"/>
      <c r="CJK760" s="462"/>
      <c r="CJL760" s="462"/>
      <c r="CJM760" s="462"/>
      <c r="CJN760" s="462"/>
      <c r="CJO760" s="462"/>
      <c r="CJP760" s="462"/>
      <c r="CJQ760" s="462"/>
      <c r="CJR760" s="462"/>
      <c r="CJS760" s="462"/>
      <c r="CJT760" s="462"/>
      <c r="CJU760" s="462"/>
      <c r="CJV760" s="462"/>
      <c r="CJW760" s="462"/>
      <c r="CJX760" s="462"/>
      <c r="CJY760" s="462"/>
      <c r="CJZ760" s="462"/>
      <c r="CKA760" s="462"/>
      <c r="CKB760" s="462"/>
      <c r="CKC760" s="462"/>
      <c r="CKD760" s="462"/>
      <c r="CKE760" s="462"/>
      <c r="CKF760" s="462"/>
      <c r="CKG760" s="462"/>
      <c r="CKH760" s="462"/>
      <c r="CKI760" s="462"/>
      <c r="CKJ760" s="462"/>
      <c r="CKK760" s="462"/>
      <c r="CKL760" s="462"/>
      <c r="CKM760" s="462"/>
      <c r="CKN760" s="462"/>
      <c r="CKO760" s="462"/>
      <c r="CKP760" s="462"/>
      <c r="CKQ760" s="462"/>
      <c r="CKR760" s="462"/>
      <c r="CKS760" s="462"/>
      <c r="CKT760" s="462"/>
      <c r="CKU760" s="462"/>
      <c r="CKV760" s="462"/>
      <c r="CKW760" s="462"/>
      <c r="CKX760" s="462"/>
      <c r="CKY760" s="462"/>
      <c r="CKZ760" s="462"/>
      <c r="CLA760" s="462"/>
      <c r="CLB760" s="462"/>
      <c r="CLC760" s="462"/>
      <c r="CLD760" s="462"/>
      <c r="CLE760" s="462"/>
      <c r="CLF760" s="462"/>
      <c r="CLG760" s="462"/>
      <c r="CLH760" s="462"/>
      <c r="CLI760" s="462"/>
      <c r="CLJ760" s="462"/>
      <c r="CLK760" s="462"/>
      <c r="CLL760" s="462"/>
      <c r="CLM760" s="462"/>
      <c r="CLN760" s="462"/>
      <c r="CLO760" s="462"/>
      <c r="CLP760" s="462"/>
      <c r="CLQ760" s="462"/>
      <c r="CLR760" s="462"/>
      <c r="CLS760" s="462"/>
      <c r="CLT760" s="462"/>
      <c r="CLU760" s="462"/>
      <c r="CLV760" s="462"/>
      <c r="CLW760" s="462"/>
      <c r="CLX760" s="462"/>
      <c r="CLY760" s="462"/>
      <c r="CLZ760" s="462"/>
      <c r="CMA760" s="462"/>
      <c r="CMB760" s="462"/>
      <c r="CMC760" s="462"/>
      <c r="CMD760" s="462"/>
      <c r="CME760" s="462"/>
      <c r="CMF760" s="462"/>
      <c r="CMG760" s="462"/>
      <c r="CMH760" s="462"/>
      <c r="CMI760" s="462"/>
      <c r="CMJ760" s="462"/>
      <c r="CMK760" s="462"/>
      <c r="CML760" s="462"/>
      <c r="CMM760" s="462"/>
      <c r="CMN760" s="462"/>
      <c r="CMO760" s="462"/>
      <c r="CMP760" s="462"/>
      <c r="CMQ760" s="462"/>
      <c r="CMR760" s="462"/>
      <c r="CMS760" s="462"/>
      <c r="CMT760" s="462"/>
      <c r="CMU760" s="462"/>
      <c r="CMV760" s="462"/>
      <c r="CMW760" s="462"/>
      <c r="CMX760" s="462"/>
      <c r="CMY760" s="462"/>
      <c r="CMZ760" s="462"/>
      <c r="CNA760" s="462"/>
      <c r="CNB760" s="462"/>
      <c r="CNC760" s="462"/>
      <c r="CND760" s="462"/>
      <c r="CNE760" s="462"/>
      <c r="CNF760" s="462"/>
      <c r="CNG760" s="462"/>
      <c r="CNH760" s="462"/>
      <c r="CNI760" s="462"/>
      <c r="CNJ760" s="462"/>
      <c r="CNK760" s="462"/>
      <c r="CNL760" s="462"/>
      <c r="CNM760" s="462"/>
      <c r="CNN760" s="462"/>
      <c r="CNO760" s="462"/>
      <c r="CNP760" s="462"/>
      <c r="CNQ760" s="462"/>
      <c r="CNR760" s="462"/>
      <c r="CNS760" s="462"/>
      <c r="CNT760" s="462"/>
      <c r="CNU760" s="462"/>
      <c r="CNV760" s="462"/>
      <c r="CNW760" s="462"/>
      <c r="CNX760" s="462"/>
      <c r="CNY760" s="462"/>
      <c r="CNZ760" s="462"/>
      <c r="COA760" s="462"/>
      <c r="COB760" s="462"/>
      <c r="COC760" s="462"/>
      <c r="COD760" s="462"/>
      <c r="COE760" s="462"/>
      <c r="COF760" s="462"/>
      <c r="COG760" s="462"/>
      <c r="COH760" s="462"/>
      <c r="COI760" s="462"/>
      <c r="COJ760" s="462"/>
      <c r="COK760" s="462"/>
      <c r="COL760" s="462"/>
      <c r="COM760" s="462"/>
      <c r="CON760" s="462"/>
      <c r="COO760" s="462"/>
      <c r="COP760" s="462"/>
      <c r="COQ760" s="462"/>
      <c r="COR760" s="462"/>
      <c r="COS760" s="462"/>
      <c r="COT760" s="462"/>
      <c r="COU760" s="462"/>
      <c r="COV760" s="462"/>
      <c r="COW760" s="462"/>
      <c r="COX760" s="462"/>
      <c r="COY760" s="462"/>
      <c r="COZ760" s="462"/>
      <c r="CPA760" s="462"/>
      <c r="CPB760" s="462"/>
      <c r="CPC760" s="462"/>
      <c r="CPD760" s="462"/>
      <c r="CPE760" s="462"/>
      <c r="CPF760" s="462"/>
      <c r="CPG760" s="462"/>
      <c r="CPH760" s="462"/>
      <c r="CPI760" s="462"/>
      <c r="CPJ760" s="462"/>
      <c r="CPK760" s="462"/>
      <c r="CPL760" s="462"/>
      <c r="CPM760" s="462"/>
      <c r="CPN760" s="462"/>
      <c r="CPO760" s="462"/>
      <c r="CPP760" s="462"/>
      <c r="CPQ760" s="462"/>
      <c r="CPR760" s="462"/>
      <c r="CPS760" s="462"/>
      <c r="CPT760" s="462"/>
      <c r="CPU760" s="462"/>
      <c r="CPV760" s="462"/>
      <c r="CPW760" s="462"/>
      <c r="CPX760" s="462"/>
      <c r="CPY760" s="462"/>
      <c r="CPZ760" s="462"/>
      <c r="CQA760" s="462"/>
      <c r="CQB760" s="462"/>
      <c r="CQC760" s="462"/>
      <c r="CQD760" s="462"/>
      <c r="CQE760" s="462"/>
      <c r="CQF760" s="462"/>
      <c r="CQG760" s="462"/>
      <c r="CQH760" s="462"/>
      <c r="CQI760" s="462"/>
      <c r="CQJ760" s="462"/>
      <c r="CQK760" s="462"/>
      <c r="CQL760" s="462"/>
      <c r="CQM760" s="462"/>
      <c r="CQN760" s="462"/>
      <c r="CQO760" s="462"/>
      <c r="CQP760" s="462"/>
      <c r="CQQ760" s="462"/>
      <c r="CQR760" s="462"/>
      <c r="CQS760" s="462"/>
      <c r="CQT760" s="462"/>
      <c r="CQU760" s="462"/>
      <c r="CQV760" s="462"/>
      <c r="CQW760" s="462"/>
      <c r="CQX760" s="462"/>
      <c r="CQY760" s="462"/>
      <c r="CQZ760" s="462"/>
      <c r="CRA760" s="462"/>
      <c r="CRB760" s="462"/>
      <c r="CRC760" s="462"/>
      <c r="CRD760" s="462"/>
      <c r="CRE760" s="462"/>
      <c r="CRF760" s="462"/>
      <c r="CRG760" s="462"/>
      <c r="CRH760" s="462"/>
      <c r="CRI760" s="462"/>
      <c r="CRJ760" s="462"/>
      <c r="CRK760" s="462"/>
      <c r="CRL760" s="462"/>
      <c r="CRM760" s="462"/>
      <c r="CRN760" s="462"/>
      <c r="CRO760" s="462"/>
      <c r="CRP760" s="462"/>
      <c r="CRQ760" s="462"/>
      <c r="CRR760" s="462"/>
      <c r="CRS760" s="462"/>
      <c r="CRT760" s="462"/>
      <c r="CRU760" s="462"/>
      <c r="CRV760" s="462"/>
      <c r="CRW760" s="462"/>
      <c r="CRX760" s="462"/>
      <c r="CRY760" s="462"/>
      <c r="CRZ760" s="462"/>
      <c r="CSA760" s="462"/>
      <c r="CSB760" s="462"/>
      <c r="CSC760" s="462"/>
      <c r="CSD760" s="462"/>
      <c r="CSE760" s="462"/>
      <c r="CSF760" s="462"/>
      <c r="CSG760" s="462"/>
      <c r="CSH760" s="462"/>
      <c r="CSI760" s="462"/>
      <c r="CSJ760" s="462"/>
      <c r="CSK760" s="462"/>
      <c r="CSL760" s="462"/>
      <c r="CSM760" s="462"/>
      <c r="CSN760" s="462"/>
      <c r="CSO760" s="462"/>
      <c r="CSP760" s="462"/>
      <c r="CSQ760" s="462"/>
      <c r="CSR760" s="462"/>
      <c r="CSS760" s="462"/>
      <c r="CST760" s="462"/>
      <c r="CSU760" s="462"/>
      <c r="CSV760" s="462"/>
      <c r="CSW760" s="462"/>
      <c r="CSX760" s="462"/>
      <c r="CSY760" s="462"/>
      <c r="CSZ760" s="462"/>
      <c r="CTA760" s="462"/>
      <c r="CTB760" s="462"/>
      <c r="CTC760" s="462"/>
      <c r="CTD760" s="462"/>
      <c r="CTE760" s="462"/>
      <c r="CTF760" s="462"/>
      <c r="CTG760" s="462"/>
      <c r="CTH760" s="462"/>
      <c r="CTI760" s="462"/>
      <c r="CTJ760" s="462"/>
      <c r="CTK760" s="462"/>
      <c r="CTL760" s="462"/>
      <c r="CTM760" s="462"/>
      <c r="CTN760" s="462"/>
      <c r="CTO760" s="462"/>
      <c r="CTP760" s="462"/>
      <c r="CTQ760" s="462"/>
      <c r="CTR760" s="462"/>
      <c r="CTS760" s="462"/>
      <c r="CTT760" s="462"/>
      <c r="CTU760" s="462"/>
      <c r="CTV760" s="462"/>
      <c r="CTW760" s="462"/>
      <c r="CTX760" s="462"/>
      <c r="CTY760" s="462"/>
      <c r="CTZ760" s="462"/>
      <c r="CUA760" s="462"/>
      <c r="CUB760" s="462"/>
      <c r="CUC760" s="462"/>
      <c r="CUD760" s="462"/>
      <c r="CUE760" s="462"/>
      <c r="CUF760" s="462"/>
      <c r="CUG760" s="462"/>
      <c r="CUH760" s="462"/>
      <c r="CUI760" s="462"/>
      <c r="CUJ760" s="462"/>
      <c r="CUK760" s="462"/>
      <c r="CUL760" s="462"/>
      <c r="CUM760" s="462"/>
      <c r="CUN760" s="462"/>
      <c r="CUO760" s="462"/>
      <c r="CUP760" s="462"/>
      <c r="CUQ760" s="462"/>
      <c r="CUR760" s="462"/>
      <c r="CUS760" s="462"/>
      <c r="CUT760" s="462"/>
      <c r="CUU760" s="462"/>
      <c r="CUV760" s="462"/>
      <c r="CUW760" s="462"/>
      <c r="CUX760" s="462"/>
      <c r="CUY760" s="462"/>
      <c r="CUZ760" s="462"/>
      <c r="CVA760" s="462"/>
      <c r="CVB760" s="462"/>
      <c r="CVC760" s="462"/>
      <c r="CVD760" s="462"/>
      <c r="CVE760" s="462"/>
      <c r="CVF760" s="462"/>
      <c r="CVG760" s="462"/>
      <c r="CVH760" s="462"/>
      <c r="CVI760" s="462"/>
      <c r="CVJ760" s="462"/>
      <c r="CVK760" s="462"/>
      <c r="CVL760" s="462"/>
      <c r="CVM760" s="462"/>
      <c r="CVN760" s="462"/>
      <c r="CVO760" s="462"/>
      <c r="CVP760" s="462"/>
      <c r="CVQ760" s="462"/>
      <c r="CVR760" s="462"/>
      <c r="CVS760" s="462"/>
      <c r="CVT760" s="462"/>
      <c r="CVU760" s="462"/>
      <c r="CVV760" s="462"/>
      <c r="CVW760" s="462"/>
      <c r="CVX760" s="462"/>
      <c r="CVY760" s="462"/>
      <c r="CVZ760" s="462"/>
      <c r="CWA760" s="462"/>
      <c r="CWB760" s="462"/>
      <c r="CWC760" s="462"/>
      <c r="CWD760" s="462"/>
      <c r="CWE760" s="462"/>
      <c r="CWF760" s="462"/>
      <c r="CWG760" s="462"/>
      <c r="CWH760" s="462"/>
      <c r="CWI760" s="462"/>
      <c r="CWJ760" s="462"/>
      <c r="CWK760" s="462"/>
      <c r="CWL760" s="462"/>
      <c r="CWM760" s="462"/>
      <c r="CWN760" s="462"/>
      <c r="CWO760" s="462"/>
      <c r="CWP760" s="462"/>
      <c r="CWQ760" s="462"/>
      <c r="CWR760" s="462"/>
      <c r="CWS760" s="462"/>
      <c r="CWT760" s="462"/>
      <c r="CWU760" s="462"/>
      <c r="CWV760" s="462"/>
      <c r="CWW760" s="462"/>
      <c r="CWX760" s="462"/>
      <c r="CWY760" s="462"/>
      <c r="CWZ760" s="462"/>
      <c r="CXA760" s="462"/>
      <c r="CXB760" s="462"/>
      <c r="CXC760" s="462"/>
      <c r="CXD760" s="462"/>
      <c r="CXE760" s="462"/>
      <c r="CXF760" s="462"/>
      <c r="CXG760" s="462"/>
      <c r="CXH760" s="462"/>
      <c r="CXI760" s="462"/>
      <c r="CXJ760" s="462"/>
      <c r="CXK760" s="462"/>
      <c r="CXL760" s="462"/>
      <c r="CXM760" s="462"/>
      <c r="CXN760" s="462"/>
      <c r="CXO760" s="462"/>
      <c r="CXP760" s="462"/>
      <c r="CXQ760" s="462"/>
      <c r="CXR760" s="462"/>
      <c r="CXS760" s="462"/>
      <c r="CXT760" s="462"/>
      <c r="CXU760" s="462"/>
      <c r="CXV760" s="462"/>
      <c r="CXW760" s="462"/>
      <c r="CXX760" s="462"/>
      <c r="CXY760" s="462"/>
      <c r="CXZ760" s="462"/>
      <c r="CYA760" s="462"/>
      <c r="CYB760" s="462"/>
      <c r="CYC760" s="462"/>
      <c r="CYD760" s="462"/>
      <c r="CYE760" s="462"/>
      <c r="CYF760" s="462"/>
      <c r="CYG760" s="462"/>
      <c r="CYH760" s="462"/>
      <c r="CYI760" s="462"/>
      <c r="CYJ760" s="462"/>
      <c r="CYK760" s="462"/>
      <c r="CYL760" s="462"/>
      <c r="CYM760" s="462"/>
      <c r="CYN760" s="462"/>
      <c r="CYO760" s="462"/>
      <c r="CYP760" s="462"/>
      <c r="CYQ760" s="462"/>
      <c r="CYR760" s="462"/>
      <c r="CYS760" s="462"/>
      <c r="CYT760" s="462"/>
      <c r="CYU760" s="462"/>
      <c r="CYV760" s="462"/>
      <c r="CYW760" s="462"/>
      <c r="CYX760" s="462"/>
      <c r="CYY760" s="462"/>
      <c r="CYZ760" s="462"/>
      <c r="CZA760" s="462"/>
      <c r="CZB760" s="462"/>
      <c r="CZC760" s="462"/>
      <c r="CZD760" s="462"/>
      <c r="CZE760" s="462"/>
      <c r="CZF760" s="462"/>
      <c r="CZG760" s="462"/>
      <c r="CZH760" s="462"/>
      <c r="CZI760" s="462"/>
      <c r="CZJ760" s="462"/>
      <c r="CZK760" s="462"/>
      <c r="CZL760" s="462"/>
      <c r="CZM760" s="462"/>
      <c r="CZN760" s="462"/>
      <c r="CZO760" s="462"/>
      <c r="CZP760" s="462"/>
      <c r="CZQ760" s="462"/>
      <c r="CZR760" s="462"/>
      <c r="CZS760" s="462"/>
      <c r="CZT760" s="462"/>
      <c r="CZU760" s="462"/>
      <c r="CZV760" s="462"/>
      <c r="CZW760" s="462"/>
      <c r="CZX760" s="462"/>
      <c r="CZY760" s="462"/>
      <c r="CZZ760" s="462"/>
      <c r="DAA760" s="462"/>
      <c r="DAB760" s="462"/>
      <c r="DAC760" s="462"/>
      <c r="DAD760" s="462"/>
      <c r="DAE760" s="462"/>
      <c r="DAF760" s="462"/>
      <c r="DAG760" s="462"/>
      <c r="DAH760" s="462"/>
      <c r="DAI760" s="462"/>
      <c r="DAJ760" s="462"/>
      <c r="DAK760" s="462"/>
      <c r="DAL760" s="462"/>
      <c r="DAM760" s="462"/>
      <c r="DAN760" s="462"/>
      <c r="DAO760" s="462"/>
      <c r="DAP760" s="462"/>
      <c r="DAQ760" s="462"/>
      <c r="DAR760" s="462"/>
      <c r="DAS760" s="462"/>
      <c r="DAT760" s="462"/>
      <c r="DAU760" s="462"/>
      <c r="DAV760" s="462"/>
      <c r="DAW760" s="462"/>
      <c r="DAX760" s="462"/>
      <c r="DAY760" s="462"/>
      <c r="DAZ760" s="462"/>
      <c r="DBA760" s="462"/>
      <c r="DBB760" s="462"/>
      <c r="DBC760" s="462"/>
      <c r="DBD760" s="462"/>
      <c r="DBE760" s="462"/>
      <c r="DBF760" s="462"/>
      <c r="DBG760" s="462"/>
      <c r="DBH760" s="462"/>
      <c r="DBI760" s="462"/>
      <c r="DBJ760" s="462"/>
      <c r="DBK760" s="462"/>
      <c r="DBL760" s="462"/>
      <c r="DBM760" s="462"/>
      <c r="DBN760" s="462"/>
      <c r="DBO760" s="462"/>
      <c r="DBP760" s="462"/>
      <c r="DBQ760" s="462"/>
      <c r="DBR760" s="462"/>
      <c r="DBS760" s="462"/>
      <c r="DBT760" s="462"/>
      <c r="DBU760" s="462"/>
      <c r="DBV760" s="462"/>
      <c r="DBW760" s="462"/>
      <c r="DBX760" s="462"/>
      <c r="DBY760" s="462"/>
      <c r="DBZ760" s="462"/>
      <c r="DCA760" s="462"/>
      <c r="DCB760" s="462"/>
      <c r="DCC760" s="462"/>
      <c r="DCD760" s="462"/>
      <c r="DCE760" s="462"/>
      <c r="DCF760" s="462"/>
      <c r="DCG760" s="462"/>
      <c r="DCH760" s="462"/>
      <c r="DCI760" s="462"/>
      <c r="DCJ760" s="462"/>
      <c r="DCK760" s="462"/>
      <c r="DCL760" s="462"/>
      <c r="DCM760" s="462"/>
      <c r="DCN760" s="462"/>
      <c r="DCO760" s="462"/>
      <c r="DCP760" s="462"/>
      <c r="DCQ760" s="462"/>
      <c r="DCR760" s="462"/>
      <c r="DCS760" s="462"/>
      <c r="DCT760" s="462"/>
      <c r="DCU760" s="462"/>
      <c r="DCV760" s="462"/>
      <c r="DCW760" s="462"/>
      <c r="DCX760" s="462"/>
      <c r="DCY760" s="462"/>
      <c r="DCZ760" s="462"/>
      <c r="DDA760" s="462"/>
      <c r="DDB760" s="462"/>
      <c r="DDC760" s="462"/>
      <c r="DDD760" s="462"/>
      <c r="DDE760" s="462"/>
      <c r="DDF760" s="462"/>
      <c r="DDG760" s="462"/>
      <c r="DDH760" s="462"/>
      <c r="DDI760" s="462"/>
      <c r="DDJ760" s="462"/>
      <c r="DDK760" s="462"/>
      <c r="DDL760" s="462"/>
      <c r="DDM760" s="462"/>
      <c r="DDN760" s="462"/>
      <c r="DDO760" s="462"/>
      <c r="DDP760" s="462"/>
      <c r="DDQ760" s="462"/>
      <c r="DDR760" s="462"/>
      <c r="DDS760" s="462"/>
      <c r="DDT760" s="462"/>
      <c r="DDU760" s="462"/>
      <c r="DDV760" s="462"/>
      <c r="DDW760" s="462"/>
      <c r="DDX760" s="462"/>
      <c r="DDY760" s="462"/>
      <c r="DDZ760" s="462"/>
      <c r="DEA760" s="462"/>
      <c r="DEB760" s="462"/>
      <c r="DEC760" s="462"/>
      <c r="DED760" s="462"/>
      <c r="DEE760" s="462"/>
      <c r="DEF760" s="462"/>
      <c r="DEG760" s="462"/>
      <c r="DEH760" s="462"/>
      <c r="DEI760" s="462"/>
      <c r="DEJ760" s="462"/>
      <c r="DEK760" s="462"/>
      <c r="DEL760" s="462"/>
      <c r="DEM760" s="462"/>
      <c r="DEN760" s="462"/>
      <c r="DEO760" s="462"/>
      <c r="DEP760" s="462"/>
      <c r="DEQ760" s="462"/>
      <c r="DER760" s="462"/>
      <c r="DES760" s="462"/>
      <c r="DET760" s="462"/>
      <c r="DEU760" s="462"/>
      <c r="DEV760" s="462"/>
      <c r="DEW760" s="462"/>
      <c r="DEX760" s="462"/>
      <c r="DEY760" s="462"/>
      <c r="DEZ760" s="462"/>
      <c r="DFA760" s="462"/>
      <c r="DFB760" s="462"/>
      <c r="DFC760" s="462"/>
      <c r="DFD760" s="462"/>
      <c r="DFE760" s="462"/>
      <c r="DFF760" s="462"/>
      <c r="DFG760" s="462"/>
      <c r="DFH760" s="462"/>
      <c r="DFI760" s="462"/>
      <c r="DFJ760" s="462"/>
      <c r="DFK760" s="462"/>
      <c r="DFL760" s="462"/>
      <c r="DFM760" s="462"/>
      <c r="DFN760" s="462"/>
      <c r="DFO760" s="462"/>
      <c r="DFP760" s="462"/>
      <c r="DFQ760" s="462"/>
      <c r="DFR760" s="462"/>
      <c r="DFS760" s="462"/>
      <c r="DFT760" s="462"/>
      <c r="DFU760" s="462"/>
      <c r="DFV760" s="462"/>
      <c r="DFW760" s="462"/>
      <c r="DFX760" s="462"/>
      <c r="DFY760" s="462"/>
      <c r="DFZ760" s="462"/>
      <c r="DGA760" s="462"/>
      <c r="DGB760" s="462"/>
      <c r="DGC760" s="462"/>
      <c r="DGD760" s="462"/>
      <c r="DGE760" s="462"/>
      <c r="DGF760" s="462"/>
      <c r="DGG760" s="462"/>
      <c r="DGH760" s="462"/>
      <c r="DGI760" s="462"/>
      <c r="DGJ760" s="462"/>
      <c r="DGK760" s="462"/>
      <c r="DGL760" s="462"/>
      <c r="DGM760" s="462"/>
      <c r="DGN760" s="462"/>
      <c r="DGO760" s="462"/>
      <c r="DGP760" s="462"/>
      <c r="DGQ760" s="462"/>
      <c r="DGR760" s="462"/>
      <c r="DGS760" s="462"/>
      <c r="DGT760" s="462"/>
      <c r="DGU760" s="462"/>
      <c r="DGV760" s="462"/>
      <c r="DGW760" s="462"/>
      <c r="DGX760" s="462"/>
      <c r="DGY760" s="462"/>
      <c r="DGZ760" s="462"/>
      <c r="DHA760" s="462"/>
      <c r="DHB760" s="462"/>
      <c r="DHC760" s="462"/>
      <c r="DHD760" s="462"/>
      <c r="DHE760" s="462"/>
      <c r="DHF760" s="462"/>
      <c r="DHG760" s="462"/>
      <c r="DHH760" s="462"/>
      <c r="DHI760" s="462"/>
      <c r="DHJ760" s="462"/>
      <c r="DHK760" s="462"/>
      <c r="DHL760" s="462"/>
      <c r="DHM760" s="462"/>
      <c r="DHN760" s="462"/>
      <c r="DHO760" s="462"/>
      <c r="DHP760" s="462"/>
      <c r="DHQ760" s="462"/>
      <c r="DHR760" s="462"/>
      <c r="DHS760" s="462"/>
      <c r="DHT760" s="462"/>
      <c r="DHU760" s="462"/>
      <c r="DHV760" s="462"/>
      <c r="DHW760" s="462"/>
      <c r="DHX760" s="462"/>
      <c r="DHY760" s="462"/>
      <c r="DHZ760" s="462"/>
      <c r="DIA760" s="462"/>
      <c r="DIB760" s="462"/>
      <c r="DIC760" s="462"/>
      <c r="DID760" s="462"/>
      <c r="DIE760" s="462"/>
      <c r="DIF760" s="462"/>
      <c r="DIG760" s="462"/>
      <c r="DIH760" s="462"/>
      <c r="DII760" s="462"/>
      <c r="DIJ760" s="462"/>
      <c r="DIK760" s="462"/>
      <c r="DIL760" s="462"/>
      <c r="DIM760" s="462"/>
      <c r="DIN760" s="462"/>
      <c r="DIO760" s="462"/>
      <c r="DIP760" s="462"/>
      <c r="DIQ760" s="462"/>
      <c r="DIR760" s="462"/>
      <c r="DIS760" s="462"/>
      <c r="DIT760" s="462"/>
      <c r="DIU760" s="462"/>
      <c r="DIV760" s="462"/>
      <c r="DIW760" s="462"/>
      <c r="DIX760" s="462"/>
      <c r="DIY760" s="462"/>
      <c r="DIZ760" s="462"/>
      <c r="DJA760" s="462"/>
      <c r="DJB760" s="462"/>
      <c r="DJC760" s="462"/>
      <c r="DJD760" s="462"/>
      <c r="DJE760" s="462"/>
      <c r="DJF760" s="462"/>
      <c r="DJG760" s="462"/>
      <c r="DJH760" s="462"/>
      <c r="DJI760" s="462"/>
      <c r="DJJ760" s="462"/>
      <c r="DJK760" s="462"/>
      <c r="DJL760" s="462"/>
      <c r="DJM760" s="462"/>
      <c r="DJN760" s="462"/>
      <c r="DJO760" s="462"/>
      <c r="DJP760" s="462"/>
      <c r="DJQ760" s="462"/>
      <c r="DJR760" s="462"/>
      <c r="DJS760" s="462"/>
      <c r="DJT760" s="462"/>
      <c r="DJU760" s="462"/>
      <c r="DJV760" s="462"/>
      <c r="DJW760" s="462"/>
      <c r="DJX760" s="462"/>
      <c r="DJY760" s="462"/>
      <c r="DJZ760" s="462"/>
      <c r="DKA760" s="462"/>
      <c r="DKB760" s="462"/>
      <c r="DKC760" s="462"/>
      <c r="DKD760" s="462"/>
      <c r="DKE760" s="462"/>
      <c r="DKF760" s="462"/>
      <c r="DKG760" s="462"/>
      <c r="DKH760" s="462"/>
      <c r="DKI760" s="462"/>
      <c r="DKJ760" s="462"/>
      <c r="DKK760" s="462"/>
      <c r="DKL760" s="462"/>
      <c r="DKM760" s="462"/>
      <c r="DKN760" s="462"/>
      <c r="DKO760" s="462"/>
      <c r="DKP760" s="462"/>
      <c r="DKQ760" s="462"/>
      <c r="DKR760" s="462"/>
      <c r="DKS760" s="462"/>
      <c r="DKT760" s="462"/>
      <c r="DKU760" s="462"/>
      <c r="DKV760" s="462"/>
      <c r="DKW760" s="462"/>
      <c r="DKX760" s="462"/>
      <c r="DKY760" s="462"/>
      <c r="DKZ760" s="462"/>
      <c r="DLA760" s="462"/>
      <c r="DLB760" s="462"/>
      <c r="DLC760" s="462"/>
      <c r="DLD760" s="462"/>
      <c r="DLE760" s="462"/>
      <c r="DLF760" s="462"/>
      <c r="DLG760" s="462"/>
      <c r="DLH760" s="462"/>
      <c r="DLI760" s="462"/>
      <c r="DLJ760" s="462"/>
      <c r="DLK760" s="462"/>
      <c r="DLL760" s="462"/>
      <c r="DLM760" s="462"/>
      <c r="DLN760" s="462"/>
      <c r="DLO760" s="462"/>
      <c r="DLP760" s="462"/>
      <c r="DLQ760" s="462"/>
      <c r="DLR760" s="462"/>
      <c r="DLS760" s="462"/>
      <c r="DLT760" s="462"/>
      <c r="DLU760" s="462"/>
      <c r="DLV760" s="462"/>
      <c r="DLW760" s="462"/>
      <c r="DLX760" s="462"/>
      <c r="DLY760" s="462"/>
      <c r="DLZ760" s="462"/>
      <c r="DMA760" s="462"/>
      <c r="DMB760" s="462"/>
      <c r="DMC760" s="462"/>
      <c r="DMD760" s="462"/>
      <c r="DME760" s="462"/>
      <c r="DMF760" s="462"/>
      <c r="DMG760" s="462"/>
      <c r="DMH760" s="462"/>
      <c r="DMI760" s="462"/>
      <c r="DMJ760" s="462"/>
      <c r="DMK760" s="462"/>
      <c r="DML760" s="462"/>
      <c r="DMM760" s="462"/>
      <c r="DMN760" s="462"/>
      <c r="DMO760" s="462"/>
      <c r="DMP760" s="462"/>
      <c r="DMQ760" s="462"/>
      <c r="DMR760" s="462"/>
      <c r="DMS760" s="462"/>
      <c r="DMT760" s="462"/>
      <c r="DMU760" s="462"/>
      <c r="DMV760" s="462"/>
      <c r="DMW760" s="462"/>
      <c r="DMX760" s="462"/>
      <c r="DMY760" s="462"/>
      <c r="DMZ760" s="462"/>
      <c r="DNA760" s="462"/>
      <c r="DNB760" s="462"/>
      <c r="DNC760" s="462"/>
      <c r="DND760" s="462"/>
      <c r="DNE760" s="462"/>
      <c r="DNF760" s="462"/>
      <c r="DNG760" s="462"/>
      <c r="DNH760" s="462"/>
      <c r="DNI760" s="462"/>
      <c r="DNJ760" s="462"/>
      <c r="DNK760" s="462"/>
      <c r="DNL760" s="462"/>
      <c r="DNM760" s="462"/>
      <c r="DNN760" s="462"/>
      <c r="DNO760" s="462"/>
      <c r="DNP760" s="462"/>
      <c r="DNQ760" s="462"/>
      <c r="DNR760" s="462"/>
      <c r="DNS760" s="462"/>
      <c r="DNT760" s="462"/>
      <c r="DNU760" s="462"/>
      <c r="DNV760" s="462"/>
      <c r="DNW760" s="462"/>
      <c r="DNX760" s="462"/>
      <c r="DNY760" s="462"/>
      <c r="DNZ760" s="462"/>
      <c r="DOA760" s="462"/>
      <c r="DOB760" s="462"/>
      <c r="DOC760" s="462"/>
      <c r="DOD760" s="462"/>
      <c r="DOE760" s="462"/>
      <c r="DOF760" s="462"/>
      <c r="DOG760" s="462"/>
      <c r="DOH760" s="462"/>
      <c r="DOI760" s="462"/>
      <c r="DOJ760" s="462"/>
      <c r="DOK760" s="462"/>
      <c r="DOL760" s="462"/>
      <c r="DOM760" s="462"/>
      <c r="DON760" s="462"/>
      <c r="DOO760" s="462"/>
      <c r="DOP760" s="462"/>
      <c r="DOQ760" s="462"/>
      <c r="DOR760" s="462"/>
      <c r="DOS760" s="462"/>
      <c r="DOT760" s="462"/>
      <c r="DOU760" s="462"/>
      <c r="DOV760" s="462"/>
      <c r="DOW760" s="462"/>
      <c r="DOX760" s="462"/>
      <c r="DOY760" s="462"/>
      <c r="DOZ760" s="462"/>
      <c r="DPA760" s="462"/>
      <c r="DPB760" s="462"/>
      <c r="DPC760" s="462"/>
      <c r="DPD760" s="462"/>
      <c r="DPE760" s="462"/>
      <c r="DPF760" s="462"/>
      <c r="DPG760" s="462"/>
      <c r="DPH760" s="462"/>
      <c r="DPI760" s="462"/>
      <c r="DPJ760" s="462"/>
      <c r="DPK760" s="462"/>
      <c r="DPL760" s="462"/>
      <c r="DPM760" s="462"/>
      <c r="DPN760" s="462"/>
      <c r="DPO760" s="462"/>
      <c r="DPP760" s="462"/>
      <c r="DPQ760" s="462"/>
      <c r="DPR760" s="462"/>
      <c r="DPS760" s="462"/>
      <c r="DPT760" s="462"/>
      <c r="DPU760" s="462"/>
      <c r="DPV760" s="462"/>
      <c r="DPW760" s="462"/>
      <c r="DPX760" s="462"/>
      <c r="DPY760" s="462"/>
      <c r="DPZ760" s="462"/>
      <c r="DQA760" s="462"/>
      <c r="DQB760" s="462"/>
      <c r="DQC760" s="462"/>
      <c r="DQD760" s="462"/>
      <c r="DQE760" s="462"/>
      <c r="DQF760" s="462"/>
      <c r="DQG760" s="462"/>
      <c r="DQH760" s="462"/>
      <c r="DQI760" s="462"/>
      <c r="DQJ760" s="462"/>
      <c r="DQK760" s="462"/>
      <c r="DQL760" s="462"/>
      <c r="DQM760" s="462"/>
      <c r="DQN760" s="462"/>
      <c r="DQO760" s="462"/>
      <c r="DQP760" s="462"/>
      <c r="DQQ760" s="462"/>
      <c r="DQR760" s="462"/>
      <c r="DQS760" s="462"/>
      <c r="DQT760" s="462"/>
      <c r="DQU760" s="462"/>
      <c r="DQV760" s="462"/>
      <c r="DQW760" s="462"/>
      <c r="DQX760" s="462"/>
      <c r="DQY760" s="462"/>
      <c r="DQZ760" s="462"/>
      <c r="DRA760" s="462"/>
      <c r="DRB760" s="462"/>
      <c r="DRC760" s="462"/>
      <c r="DRD760" s="462"/>
      <c r="DRE760" s="462"/>
      <c r="DRF760" s="462"/>
      <c r="DRG760" s="462"/>
      <c r="DRH760" s="462"/>
      <c r="DRI760" s="462"/>
      <c r="DRJ760" s="462"/>
      <c r="DRK760" s="462"/>
      <c r="DRL760" s="462"/>
      <c r="DRM760" s="462"/>
      <c r="DRN760" s="462"/>
      <c r="DRO760" s="462"/>
      <c r="DRP760" s="462"/>
      <c r="DRQ760" s="462"/>
      <c r="DRR760" s="462"/>
      <c r="DRS760" s="462"/>
      <c r="DRT760" s="462"/>
      <c r="DRU760" s="462"/>
      <c r="DRV760" s="462"/>
      <c r="DRW760" s="462"/>
      <c r="DRX760" s="462"/>
      <c r="DRY760" s="462"/>
      <c r="DRZ760" s="462"/>
      <c r="DSA760" s="462"/>
      <c r="DSB760" s="462"/>
      <c r="DSC760" s="462"/>
      <c r="DSD760" s="462"/>
      <c r="DSE760" s="462"/>
      <c r="DSF760" s="462"/>
      <c r="DSG760" s="462"/>
      <c r="DSH760" s="462"/>
      <c r="DSI760" s="462"/>
      <c r="DSJ760" s="462"/>
      <c r="DSK760" s="462"/>
      <c r="DSL760" s="462"/>
      <c r="DSM760" s="462"/>
      <c r="DSN760" s="462"/>
      <c r="DSO760" s="462"/>
      <c r="DSP760" s="462"/>
      <c r="DSQ760" s="462"/>
      <c r="DSR760" s="462"/>
      <c r="DSS760" s="462"/>
      <c r="DST760" s="462"/>
      <c r="DSU760" s="462"/>
      <c r="DSV760" s="462"/>
      <c r="DSW760" s="462"/>
      <c r="DSX760" s="462"/>
      <c r="DSY760" s="462"/>
      <c r="DSZ760" s="462"/>
      <c r="DTA760" s="462"/>
      <c r="DTB760" s="462"/>
      <c r="DTC760" s="462"/>
      <c r="DTD760" s="462"/>
      <c r="DTE760" s="462"/>
      <c r="DTF760" s="462"/>
      <c r="DTG760" s="462"/>
      <c r="DTH760" s="462"/>
      <c r="DTI760" s="462"/>
      <c r="DTJ760" s="462"/>
      <c r="DTK760" s="462"/>
      <c r="DTL760" s="462"/>
      <c r="DTM760" s="462"/>
      <c r="DTN760" s="462"/>
      <c r="DTO760" s="462"/>
      <c r="DTP760" s="462"/>
      <c r="DTQ760" s="462"/>
      <c r="DTR760" s="462"/>
      <c r="DTS760" s="462"/>
      <c r="DTT760" s="462"/>
      <c r="DTU760" s="462"/>
      <c r="DTV760" s="462"/>
      <c r="DTW760" s="462"/>
      <c r="DTX760" s="462"/>
      <c r="DTY760" s="462"/>
      <c r="DTZ760" s="462"/>
      <c r="DUA760" s="462"/>
      <c r="DUB760" s="462"/>
      <c r="DUC760" s="462"/>
      <c r="DUD760" s="462"/>
      <c r="DUE760" s="462"/>
      <c r="DUF760" s="462"/>
      <c r="DUG760" s="462"/>
      <c r="DUH760" s="462"/>
      <c r="DUI760" s="462"/>
      <c r="DUJ760" s="462"/>
      <c r="DUK760" s="462"/>
      <c r="DUL760" s="462"/>
      <c r="DUM760" s="462"/>
      <c r="DUN760" s="462"/>
      <c r="DUO760" s="462"/>
      <c r="DUP760" s="462"/>
      <c r="DUQ760" s="462"/>
      <c r="DUR760" s="462"/>
      <c r="DUS760" s="462"/>
      <c r="DUT760" s="462"/>
      <c r="DUU760" s="462"/>
      <c r="DUV760" s="462"/>
      <c r="DUW760" s="462"/>
      <c r="DUX760" s="462"/>
      <c r="DUY760" s="462"/>
      <c r="DUZ760" s="462"/>
      <c r="DVA760" s="462"/>
      <c r="DVB760" s="462"/>
      <c r="DVC760" s="462"/>
      <c r="DVD760" s="462"/>
      <c r="DVE760" s="462"/>
      <c r="DVF760" s="462"/>
      <c r="DVG760" s="462"/>
      <c r="DVH760" s="462"/>
      <c r="DVI760" s="462"/>
      <c r="DVJ760" s="462"/>
      <c r="DVK760" s="462"/>
      <c r="DVL760" s="462"/>
      <c r="DVM760" s="462"/>
      <c r="DVN760" s="462"/>
      <c r="DVO760" s="462"/>
      <c r="DVP760" s="462"/>
      <c r="DVQ760" s="462"/>
      <c r="DVR760" s="462"/>
      <c r="DVS760" s="462"/>
      <c r="DVT760" s="462"/>
      <c r="DVU760" s="462"/>
      <c r="DVV760" s="462"/>
      <c r="DVW760" s="462"/>
      <c r="DVX760" s="462"/>
      <c r="DVY760" s="462"/>
      <c r="DVZ760" s="462"/>
      <c r="DWA760" s="462"/>
      <c r="DWB760" s="462"/>
      <c r="DWC760" s="462"/>
      <c r="DWD760" s="462"/>
      <c r="DWE760" s="462"/>
      <c r="DWF760" s="462"/>
      <c r="DWG760" s="462"/>
      <c r="DWH760" s="462"/>
      <c r="DWI760" s="462"/>
      <c r="DWJ760" s="462"/>
      <c r="DWK760" s="462"/>
      <c r="DWL760" s="462"/>
      <c r="DWM760" s="462"/>
      <c r="DWN760" s="462"/>
      <c r="DWO760" s="462"/>
      <c r="DWP760" s="462"/>
      <c r="DWQ760" s="462"/>
      <c r="DWR760" s="462"/>
      <c r="DWS760" s="462"/>
      <c r="DWT760" s="462"/>
      <c r="DWU760" s="462"/>
      <c r="DWV760" s="462"/>
      <c r="DWW760" s="462"/>
      <c r="DWX760" s="462"/>
      <c r="DWY760" s="462"/>
      <c r="DWZ760" s="462"/>
      <c r="DXA760" s="462"/>
      <c r="DXB760" s="462"/>
      <c r="DXC760" s="462"/>
      <c r="DXD760" s="462"/>
      <c r="DXE760" s="462"/>
      <c r="DXF760" s="462"/>
      <c r="DXG760" s="462"/>
      <c r="DXH760" s="462"/>
      <c r="DXI760" s="462"/>
      <c r="DXJ760" s="462"/>
      <c r="DXK760" s="462"/>
      <c r="DXL760" s="462"/>
      <c r="DXM760" s="462"/>
      <c r="DXN760" s="462"/>
      <c r="DXO760" s="462"/>
      <c r="DXP760" s="462"/>
      <c r="DXQ760" s="462"/>
      <c r="DXR760" s="462"/>
      <c r="DXS760" s="462"/>
      <c r="DXT760" s="462"/>
      <c r="DXU760" s="462"/>
      <c r="DXV760" s="462"/>
      <c r="DXW760" s="462"/>
      <c r="DXX760" s="462"/>
      <c r="DXY760" s="462"/>
      <c r="DXZ760" s="462"/>
      <c r="DYA760" s="462"/>
      <c r="DYB760" s="462"/>
      <c r="DYC760" s="462"/>
      <c r="DYD760" s="462"/>
      <c r="DYE760" s="462"/>
      <c r="DYF760" s="462"/>
      <c r="DYG760" s="462"/>
      <c r="DYH760" s="462"/>
      <c r="DYI760" s="462"/>
      <c r="DYJ760" s="462"/>
      <c r="DYK760" s="462"/>
      <c r="DYL760" s="462"/>
      <c r="DYM760" s="462"/>
      <c r="DYN760" s="462"/>
      <c r="DYO760" s="462"/>
      <c r="DYP760" s="462"/>
      <c r="DYQ760" s="462"/>
      <c r="DYR760" s="462"/>
      <c r="DYS760" s="462"/>
      <c r="DYT760" s="462"/>
      <c r="DYU760" s="462"/>
      <c r="DYV760" s="462"/>
      <c r="DYW760" s="462"/>
      <c r="DYX760" s="462"/>
      <c r="DYY760" s="462"/>
      <c r="DYZ760" s="462"/>
      <c r="DZA760" s="462"/>
      <c r="DZB760" s="462"/>
      <c r="DZC760" s="462"/>
      <c r="DZD760" s="462"/>
      <c r="DZE760" s="462"/>
      <c r="DZF760" s="462"/>
      <c r="DZG760" s="462"/>
      <c r="DZH760" s="462"/>
      <c r="DZI760" s="462"/>
      <c r="DZJ760" s="462"/>
      <c r="DZK760" s="462"/>
      <c r="DZL760" s="462"/>
      <c r="DZM760" s="462"/>
      <c r="DZN760" s="462"/>
      <c r="DZO760" s="462"/>
      <c r="DZP760" s="462"/>
      <c r="DZQ760" s="462"/>
      <c r="DZR760" s="462"/>
      <c r="DZS760" s="462"/>
      <c r="DZT760" s="462"/>
      <c r="DZU760" s="462"/>
      <c r="DZV760" s="462"/>
      <c r="DZW760" s="462"/>
      <c r="DZX760" s="462"/>
      <c r="DZY760" s="462"/>
      <c r="DZZ760" s="462"/>
      <c r="EAA760" s="462"/>
      <c r="EAB760" s="462"/>
      <c r="EAC760" s="462"/>
      <c r="EAD760" s="462"/>
      <c r="EAE760" s="462"/>
      <c r="EAF760" s="462"/>
      <c r="EAG760" s="462"/>
      <c r="EAH760" s="462"/>
      <c r="EAI760" s="462"/>
      <c r="EAJ760" s="462"/>
      <c r="EAK760" s="462"/>
      <c r="EAL760" s="462"/>
      <c r="EAM760" s="462"/>
      <c r="EAN760" s="462"/>
      <c r="EAO760" s="462"/>
      <c r="EAP760" s="462"/>
      <c r="EAQ760" s="462"/>
      <c r="EAR760" s="462"/>
      <c r="EAS760" s="462"/>
      <c r="EAT760" s="462"/>
      <c r="EAU760" s="462"/>
      <c r="EAV760" s="462"/>
      <c r="EAW760" s="462"/>
      <c r="EAX760" s="462"/>
      <c r="EAY760" s="462"/>
      <c r="EAZ760" s="462"/>
      <c r="EBA760" s="462"/>
      <c r="EBB760" s="462"/>
      <c r="EBC760" s="462"/>
      <c r="EBD760" s="462"/>
      <c r="EBE760" s="462"/>
      <c r="EBF760" s="462"/>
      <c r="EBG760" s="462"/>
      <c r="EBH760" s="462"/>
      <c r="EBI760" s="462"/>
      <c r="EBJ760" s="462"/>
      <c r="EBK760" s="462"/>
      <c r="EBL760" s="462"/>
      <c r="EBM760" s="462"/>
      <c r="EBN760" s="462"/>
      <c r="EBO760" s="462"/>
      <c r="EBP760" s="462"/>
      <c r="EBQ760" s="462"/>
      <c r="EBR760" s="462"/>
      <c r="EBS760" s="462"/>
      <c r="EBT760" s="462"/>
      <c r="EBU760" s="462"/>
      <c r="EBV760" s="462"/>
      <c r="EBW760" s="462"/>
      <c r="EBX760" s="462"/>
      <c r="EBY760" s="462"/>
      <c r="EBZ760" s="462"/>
      <c r="ECA760" s="462"/>
      <c r="ECB760" s="462"/>
      <c r="ECC760" s="462"/>
      <c r="ECD760" s="462"/>
      <c r="ECE760" s="462"/>
      <c r="ECF760" s="462"/>
      <c r="ECG760" s="462"/>
      <c r="ECH760" s="462"/>
      <c r="ECI760" s="462"/>
      <c r="ECJ760" s="462"/>
      <c r="ECK760" s="462"/>
      <c r="ECL760" s="462"/>
      <c r="ECM760" s="462"/>
      <c r="ECN760" s="462"/>
      <c r="ECO760" s="462"/>
      <c r="ECP760" s="462"/>
      <c r="ECQ760" s="462"/>
      <c r="ECR760" s="462"/>
      <c r="ECS760" s="462"/>
      <c r="ECT760" s="462"/>
      <c r="ECU760" s="462"/>
      <c r="ECV760" s="462"/>
      <c r="ECW760" s="462"/>
      <c r="ECX760" s="462"/>
      <c r="ECY760" s="462"/>
      <c r="ECZ760" s="462"/>
      <c r="EDA760" s="462"/>
      <c r="EDB760" s="462"/>
      <c r="EDC760" s="462"/>
      <c r="EDD760" s="462"/>
      <c r="EDE760" s="462"/>
      <c r="EDF760" s="462"/>
      <c r="EDG760" s="462"/>
      <c r="EDH760" s="462"/>
      <c r="EDI760" s="462"/>
      <c r="EDJ760" s="462"/>
      <c r="EDK760" s="462"/>
      <c r="EDL760" s="462"/>
      <c r="EDM760" s="462"/>
      <c r="EDN760" s="462"/>
      <c r="EDO760" s="462"/>
      <c r="EDP760" s="462"/>
      <c r="EDQ760" s="462"/>
      <c r="EDR760" s="462"/>
      <c r="EDS760" s="462"/>
      <c r="EDT760" s="462"/>
      <c r="EDU760" s="462"/>
      <c r="EDV760" s="462"/>
      <c r="EDW760" s="462"/>
      <c r="EDX760" s="462"/>
      <c r="EDY760" s="462"/>
      <c r="EDZ760" s="462"/>
      <c r="EEA760" s="462"/>
      <c r="EEB760" s="462"/>
      <c r="EEC760" s="462"/>
      <c r="EED760" s="462"/>
      <c r="EEE760" s="462"/>
      <c r="EEF760" s="462"/>
      <c r="EEG760" s="462"/>
      <c r="EEH760" s="462"/>
      <c r="EEI760" s="462"/>
      <c r="EEJ760" s="462"/>
      <c r="EEK760" s="462"/>
      <c r="EEL760" s="462"/>
      <c r="EEM760" s="462"/>
      <c r="EEN760" s="462"/>
      <c r="EEO760" s="462"/>
      <c r="EEP760" s="462"/>
      <c r="EEQ760" s="462"/>
      <c r="EER760" s="462"/>
      <c r="EES760" s="462"/>
      <c r="EET760" s="462"/>
      <c r="EEU760" s="462"/>
      <c r="EEV760" s="462"/>
      <c r="EEW760" s="462"/>
      <c r="EEX760" s="462"/>
      <c r="EEY760" s="462"/>
      <c r="EEZ760" s="462"/>
      <c r="EFA760" s="462"/>
      <c r="EFB760" s="462"/>
      <c r="EFC760" s="462"/>
      <c r="EFD760" s="462"/>
      <c r="EFE760" s="462"/>
      <c r="EFF760" s="462"/>
      <c r="EFG760" s="462"/>
      <c r="EFH760" s="462"/>
      <c r="EFI760" s="462"/>
      <c r="EFJ760" s="462"/>
      <c r="EFK760" s="462"/>
      <c r="EFL760" s="462"/>
      <c r="EFM760" s="462"/>
      <c r="EFN760" s="462"/>
      <c r="EFO760" s="462"/>
      <c r="EFP760" s="462"/>
      <c r="EFQ760" s="462"/>
      <c r="EFR760" s="462"/>
      <c r="EFS760" s="462"/>
      <c r="EFT760" s="462"/>
      <c r="EFU760" s="462"/>
      <c r="EFV760" s="462"/>
      <c r="EFW760" s="462"/>
      <c r="EFX760" s="462"/>
      <c r="EFY760" s="462"/>
      <c r="EFZ760" s="462"/>
      <c r="EGA760" s="462"/>
      <c r="EGB760" s="462"/>
      <c r="EGC760" s="462"/>
      <c r="EGD760" s="462"/>
      <c r="EGE760" s="462"/>
      <c r="EGF760" s="462"/>
      <c r="EGG760" s="462"/>
      <c r="EGH760" s="462"/>
      <c r="EGI760" s="462"/>
      <c r="EGJ760" s="462"/>
      <c r="EGK760" s="462"/>
      <c r="EGL760" s="462"/>
      <c r="EGM760" s="462"/>
      <c r="EGN760" s="462"/>
      <c r="EGO760" s="462"/>
      <c r="EGP760" s="462"/>
      <c r="EGQ760" s="462"/>
      <c r="EGR760" s="462"/>
      <c r="EGS760" s="462"/>
      <c r="EGT760" s="462"/>
      <c r="EGU760" s="462"/>
      <c r="EGV760" s="462"/>
      <c r="EGW760" s="462"/>
      <c r="EGX760" s="462"/>
      <c r="EGY760" s="462"/>
      <c r="EGZ760" s="462"/>
      <c r="EHA760" s="462"/>
      <c r="EHB760" s="462"/>
      <c r="EHC760" s="462"/>
      <c r="EHD760" s="462"/>
      <c r="EHE760" s="462"/>
      <c r="EHF760" s="462"/>
      <c r="EHG760" s="462"/>
      <c r="EHH760" s="462"/>
      <c r="EHI760" s="462"/>
      <c r="EHJ760" s="462"/>
      <c r="EHK760" s="462"/>
      <c r="EHL760" s="462"/>
      <c r="EHM760" s="462"/>
      <c r="EHN760" s="462"/>
      <c r="EHO760" s="462"/>
      <c r="EHP760" s="462"/>
      <c r="EHQ760" s="462"/>
      <c r="EHR760" s="462"/>
      <c r="EHS760" s="462"/>
      <c r="EHT760" s="462"/>
      <c r="EHU760" s="462"/>
      <c r="EHV760" s="462"/>
      <c r="EHW760" s="462"/>
      <c r="EHX760" s="462"/>
      <c r="EHY760" s="462"/>
      <c r="EHZ760" s="462"/>
      <c r="EIA760" s="462"/>
      <c r="EIB760" s="462"/>
      <c r="EIC760" s="462"/>
      <c r="EID760" s="462"/>
      <c r="EIE760" s="462"/>
      <c r="EIF760" s="462"/>
      <c r="EIG760" s="462"/>
      <c r="EIH760" s="462"/>
      <c r="EII760" s="462"/>
      <c r="EIJ760" s="462"/>
      <c r="EIK760" s="462"/>
      <c r="EIL760" s="462"/>
      <c r="EIM760" s="462"/>
      <c r="EIN760" s="462"/>
      <c r="EIO760" s="462"/>
      <c r="EIP760" s="462"/>
      <c r="EIQ760" s="462"/>
      <c r="EIR760" s="462"/>
      <c r="EIS760" s="462"/>
      <c r="EIT760" s="462"/>
      <c r="EIU760" s="462"/>
      <c r="EIV760" s="462"/>
      <c r="EIW760" s="462"/>
      <c r="EIX760" s="462"/>
      <c r="EIY760" s="462"/>
      <c r="EIZ760" s="462"/>
      <c r="EJA760" s="462"/>
      <c r="EJB760" s="462"/>
      <c r="EJC760" s="462"/>
      <c r="EJD760" s="462"/>
      <c r="EJE760" s="462"/>
      <c r="EJF760" s="462"/>
      <c r="EJG760" s="462"/>
      <c r="EJH760" s="462"/>
      <c r="EJI760" s="462"/>
      <c r="EJJ760" s="462"/>
      <c r="EJK760" s="462"/>
      <c r="EJL760" s="462"/>
      <c r="EJM760" s="462"/>
      <c r="EJN760" s="462"/>
      <c r="EJO760" s="462"/>
      <c r="EJP760" s="462"/>
      <c r="EJQ760" s="462"/>
      <c r="EJR760" s="462"/>
      <c r="EJS760" s="462"/>
      <c r="EJT760" s="462"/>
      <c r="EJU760" s="462"/>
      <c r="EJV760" s="462"/>
      <c r="EJW760" s="462"/>
      <c r="EJX760" s="462"/>
      <c r="EJY760" s="462"/>
      <c r="EJZ760" s="462"/>
      <c r="EKA760" s="462"/>
      <c r="EKB760" s="462"/>
      <c r="EKC760" s="462"/>
      <c r="EKD760" s="462"/>
      <c r="EKE760" s="462"/>
      <c r="EKF760" s="462"/>
      <c r="EKG760" s="462"/>
      <c r="EKH760" s="462"/>
      <c r="EKI760" s="462"/>
      <c r="EKJ760" s="462"/>
      <c r="EKK760" s="462"/>
      <c r="EKL760" s="462"/>
      <c r="EKM760" s="462"/>
      <c r="EKN760" s="462"/>
      <c r="EKO760" s="462"/>
      <c r="EKP760" s="462"/>
      <c r="EKQ760" s="462"/>
      <c r="EKR760" s="462"/>
      <c r="EKS760" s="462"/>
      <c r="EKT760" s="462"/>
      <c r="EKU760" s="462"/>
      <c r="EKV760" s="462"/>
      <c r="EKW760" s="462"/>
      <c r="EKX760" s="462"/>
      <c r="EKY760" s="462"/>
      <c r="EKZ760" s="462"/>
      <c r="ELA760" s="462"/>
      <c r="ELB760" s="462"/>
      <c r="ELC760" s="462"/>
      <c r="ELD760" s="462"/>
      <c r="ELE760" s="462"/>
      <c r="ELF760" s="462"/>
      <c r="ELG760" s="462"/>
      <c r="ELH760" s="462"/>
      <c r="ELI760" s="462"/>
      <c r="ELJ760" s="462"/>
      <c r="ELK760" s="462"/>
      <c r="ELL760" s="462"/>
      <c r="ELM760" s="462"/>
      <c r="ELN760" s="462"/>
      <c r="ELO760" s="462"/>
      <c r="ELP760" s="462"/>
      <c r="ELQ760" s="462"/>
      <c r="ELR760" s="462"/>
      <c r="ELS760" s="462"/>
      <c r="ELT760" s="462"/>
      <c r="ELU760" s="462"/>
      <c r="ELV760" s="462"/>
      <c r="ELW760" s="462"/>
      <c r="ELX760" s="462"/>
      <c r="ELY760" s="462"/>
      <c r="ELZ760" s="462"/>
      <c r="EMA760" s="462"/>
      <c r="EMB760" s="462"/>
      <c r="EMC760" s="462"/>
      <c r="EMD760" s="462"/>
      <c r="EME760" s="462"/>
      <c r="EMF760" s="462"/>
      <c r="EMG760" s="462"/>
      <c r="EMH760" s="462"/>
      <c r="EMI760" s="462"/>
      <c r="EMJ760" s="462"/>
      <c r="EMK760" s="462"/>
      <c r="EML760" s="462"/>
      <c r="EMM760" s="462"/>
      <c r="EMN760" s="462"/>
      <c r="EMO760" s="462"/>
      <c r="EMP760" s="462"/>
      <c r="EMQ760" s="462"/>
      <c r="EMR760" s="462"/>
      <c r="EMS760" s="462"/>
      <c r="EMT760" s="462"/>
      <c r="EMU760" s="462"/>
      <c r="EMV760" s="462"/>
      <c r="EMW760" s="462"/>
      <c r="EMX760" s="462"/>
      <c r="EMY760" s="462"/>
      <c r="EMZ760" s="462"/>
      <c r="ENA760" s="462"/>
      <c r="ENB760" s="462"/>
      <c r="ENC760" s="462"/>
      <c r="END760" s="462"/>
      <c r="ENE760" s="462"/>
      <c r="ENF760" s="462"/>
      <c r="ENG760" s="462"/>
      <c r="ENH760" s="462"/>
      <c r="ENI760" s="462"/>
      <c r="ENJ760" s="462"/>
      <c r="ENK760" s="462"/>
      <c r="ENL760" s="462"/>
      <c r="ENM760" s="462"/>
      <c r="ENN760" s="462"/>
      <c r="ENO760" s="462"/>
      <c r="ENP760" s="462"/>
      <c r="ENQ760" s="462"/>
      <c r="ENR760" s="462"/>
      <c r="ENS760" s="462"/>
      <c r="ENT760" s="462"/>
      <c r="ENU760" s="462"/>
      <c r="ENV760" s="462"/>
      <c r="ENW760" s="462"/>
      <c r="ENX760" s="462"/>
      <c r="ENY760" s="462"/>
      <c r="ENZ760" s="462"/>
      <c r="EOA760" s="462"/>
      <c r="EOB760" s="462"/>
      <c r="EOC760" s="462"/>
      <c r="EOD760" s="462"/>
      <c r="EOE760" s="462"/>
      <c r="EOF760" s="462"/>
      <c r="EOG760" s="462"/>
      <c r="EOH760" s="462"/>
      <c r="EOI760" s="462"/>
      <c r="EOJ760" s="462"/>
      <c r="EOK760" s="462"/>
      <c r="EOL760" s="462"/>
      <c r="EOM760" s="462"/>
      <c r="EON760" s="462"/>
      <c r="EOO760" s="462"/>
      <c r="EOP760" s="462"/>
      <c r="EOQ760" s="462"/>
      <c r="EOR760" s="462"/>
      <c r="EOS760" s="462"/>
      <c r="EOT760" s="462"/>
      <c r="EOU760" s="462"/>
      <c r="EOV760" s="462"/>
      <c r="EOW760" s="462"/>
      <c r="EOX760" s="462"/>
      <c r="EOY760" s="462"/>
      <c r="EOZ760" s="462"/>
      <c r="EPA760" s="462"/>
      <c r="EPB760" s="462"/>
      <c r="EPC760" s="462"/>
      <c r="EPD760" s="462"/>
      <c r="EPE760" s="462"/>
      <c r="EPF760" s="462"/>
      <c r="EPG760" s="462"/>
      <c r="EPH760" s="462"/>
      <c r="EPI760" s="462"/>
      <c r="EPJ760" s="462"/>
      <c r="EPK760" s="462"/>
      <c r="EPL760" s="462"/>
      <c r="EPM760" s="462"/>
      <c r="EPN760" s="462"/>
      <c r="EPO760" s="462"/>
      <c r="EPP760" s="462"/>
      <c r="EPQ760" s="462"/>
      <c r="EPR760" s="462"/>
      <c r="EPS760" s="462"/>
      <c r="EPT760" s="462"/>
      <c r="EPU760" s="462"/>
      <c r="EPV760" s="462"/>
      <c r="EPW760" s="462"/>
      <c r="EPX760" s="462"/>
      <c r="EPY760" s="462"/>
      <c r="EPZ760" s="462"/>
      <c r="EQA760" s="462"/>
      <c r="EQB760" s="462"/>
      <c r="EQC760" s="462"/>
      <c r="EQD760" s="462"/>
      <c r="EQE760" s="462"/>
      <c r="EQF760" s="462"/>
      <c r="EQG760" s="462"/>
      <c r="EQH760" s="462"/>
      <c r="EQI760" s="462"/>
      <c r="EQJ760" s="462"/>
      <c r="EQK760" s="462"/>
      <c r="EQL760" s="462"/>
      <c r="EQM760" s="462"/>
      <c r="EQN760" s="462"/>
      <c r="EQO760" s="462"/>
      <c r="EQP760" s="462"/>
      <c r="EQQ760" s="462"/>
      <c r="EQR760" s="462"/>
      <c r="EQS760" s="462"/>
      <c r="EQT760" s="462"/>
      <c r="EQU760" s="462"/>
      <c r="EQV760" s="462"/>
      <c r="EQW760" s="462"/>
      <c r="EQX760" s="462"/>
      <c r="EQY760" s="462"/>
      <c r="EQZ760" s="462"/>
      <c r="ERA760" s="462"/>
      <c r="ERB760" s="462"/>
      <c r="ERC760" s="462"/>
      <c r="ERD760" s="462"/>
      <c r="ERE760" s="462"/>
      <c r="ERF760" s="462"/>
      <c r="ERG760" s="462"/>
      <c r="ERH760" s="462"/>
      <c r="ERI760" s="462"/>
      <c r="ERJ760" s="462"/>
      <c r="ERK760" s="462"/>
      <c r="ERL760" s="462"/>
      <c r="ERM760" s="462"/>
      <c r="ERN760" s="462"/>
      <c r="ERO760" s="462"/>
      <c r="ERP760" s="462"/>
      <c r="ERQ760" s="462"/>
      <c r="ERR760" s="462"/>
      <c r="ERS760" s="462"/>
      <c r="ERT760" s="462"/>
      <c r="ERU760" s="462"/>
      <c r="ERV760" s="462"/>
      <c r="ERW760" s="462"/>
      <c r="ERX760" s="462"/>
      <c r="ERY760" s="462"/>
      <c r="ERZ760" s="462"/>
      <c r="ESA760" s="462"/>
      <c r="ESB760" s="462"/>
      <c r="ESC760" s="462"/>
      <c r="ESD760" s="462"/>
      <c r="ESE760" s="462"/>
      <c r="ESF760" s="462"/>
      <c r="ESG760" s="462"/>
      <c r="ESH760" s="462"/>
      <c r="ESI760" s="462"/>
      <c r="ESJ760" s="462"/>
      <c r="ESK760" s="462"/>
      <c r="ESL760" s="462"/>
      <c r="ESM760" s="462"/>
      <c r="ESN760" s="462"/>
      <c r="ESO760" s="462"/>
      <c r="ESP760" s="462"/>
      <c r="ESQ760" s="462"/>
      <c r="ESR760" s="462"/>
      <c r="ESS760" s="462"/>
      <c r="EST760" s="462"/>
      <c r="ESU760" s="462"/>
      <c r="ESV760" s="462"/>
      <c r="ESW760" s="462"/>
      <c r="ESX760" s="462"/>
      <c r="ESY760" s="462"/>
      <c r="ESZ760" s="462"/>
      <c r="ETA760" s="462"/>
      <c r="ETB760" s="462"/>
      <c r="ETC760" s="462"/>
      <c r="ETD760" s="462"/>
      <c r="ETE760" s="462"/>
      <c r="ETF760" s="462"/>
      <c r="ETG760" s="462"/>
      <c r="ETH760" s="462"/>
      <c r="ETI760" s="462"/>
      <c r="ETJ760" s="462"/>
      <c r="ETK760" s="462"/>
      <c r="ETL760" s="462"/>
      <c r="ETM760" s="462"/>
      <c r="ETN760" s="462"/>
      <c r="ETO760" s="462"/>
      <c r="ETP760" s="462"/>
      <c r="ETQ760" s="462"/>
      <c r="ETR760" s="462"/>
      <c r="ETS760" s="462"/>
      <c r="ETT760" s="462"/>
      <c r="ETU760" s="462"/>
      <c r="ETV760" s="462"/>
      <c r="ETW760" s="462"/>
      <c r="ETX760" s="462"/>
      <c r="ETY760" s="462"/>
      <c r="ETZ760" s="462"/>
      <c r="EUA760" s="462"/>
      <c r="EUB760" s="462"/>
      <c r="EUC760" s="462"/>
      <c r="EUD760" s="462"/>
      <c r="EUE760" s="462"/>
      <c r="EUF760" s="462"/>
      <c r="EUG760" s="462"/>
      <c r="EUH760" s="462"/>
      <c r="EUI760" s="462"/>
      <c r="EUJ760" s="462"/>
      <c r="EUK760" s="462"/>
      <c r="EUL760" s="462"/>
      <c r="EUM760" s="462"/>
      <c r="EUN760" s="462"/>
      <c r="EUO760" s="462"/>
      <c r="EUP760" s="462"/>
      <c r="EUQ760" s="462"/>
      <c r="EUR760" s="462"/>
      <c r="EUS760" s="462"/>
      <c r="EUT760" s="462"/>
      <c r="EUU760" s="462"/>
      <c r="EUV760" s="462"/>
      <c r="EUW760" s="462"/>
      <c r="EUX760" s="462"/>
      <c r="EUY760" s="462"/>
      <c r="EUZ760" s="462"/>
      <c r="EVA760" s="462"/>
      <c r="EVB760" s="462"/>
      <c r="EVC760" s="462"/>
      <c r="EVD760" s="462"/>
      <c r="EVE760" s="462"/>
      <c r="EVF760" s="462"/>
      <c r="EVG760" s="462"/>
      <c r="EVH760" s="462"/>
      <c r="EVI760" s="462"/>
      <c r="EVJ760" s="462"/>
      <c r="EVK760" s="462"/>
      <c r="EVL760" s="462"/>
      <c r="EVM760" s="462"/>
      <c r="EVN760" s="462"/>
      <c r="EVO760" s="462"/>
      <c r="EVP760" s="462"/>
      <c r="EVQ760" s="462"/>
      <c r="EVR760" s="462"/>
      <c r="EVS760" s="462"/>
      <c r="EVT760" s="462"/>
      <c r="EVU760" s="462"/>
      <c r="EVV760" s="462"/>
      <c r="EVW760" s="462"/>
      <c r="EVX760" s="462"/>
      <c r="EVY760" s="462"/>
      <c r="EVZ760" s="462"/>
      <c r="EWA760" s="462"/>
      <c r="EWB760" s="462"/>
      <c r="EWC760" s="462"/>
      <c r="EWD760" s="462"/>
      <c r="EWE760" s="462"/>
      <c r="EWF760" s="462"/>
      <c r="EWG760" s="462"/>
      <c r="EWH760" s="462"/>
      <c r="EWI760" s="462"/>
      <c r="EWJ760" s="462"/>
      <c r="EWK760" s="462"/>
      <c r="EWL760" s="462"/>
      <c r="EWM760" s="462"/>
      <c r="EWN760" s="462"/>
      <c r="EWO760" s="462"/>
      <c r="EWP760" s="462"/>
      <c r="EWQ760" s="462"/>
      <c r="EWR760" s="462"/>
      <c r="EWS760" s="462"/>
      <c r="EWT760" s="462"/>
      <c r="EWU760" s="462"/>
      <c r="EWV760" s="462"/>
      <c r="EWW760" s="462"/>
      <c r="EWX760" s="462"/>
      <c r="EWY760" s="462"/>
      <c r="EWZ760" s="462"/>
      <c r="EXA760" s="462"/>
      <c r="EXB760" s="462"/>
      <c r="EXC760" s="462"/>
      <c r="EXD760" s="462"/>
      <c r="EXE760" s="462"/>
      <c r="EXF760" s="462"/>
      <c r="EXG760" s="462"/>
      <c r="EXH760" s="462"/>
      <c r="EXI760" s="462"/>
      <c r="EXJ760" s="462"/>
      <c r="EXK760" s="462"/>
      <c r="EXL760" s="462"/>
      <c r="EXM760" s="462"/>
      <c r="EXN760" s="462"/>
      <c r="EXO760" s="462"/>
      <c r="EXP760" s="462"/>
      <c r="EXQ760" s="462"/>
      <c r="EXR760" s="462"/>
      <c r="EXS760" s="462"/>
      <c r="EXT760" s="462"/>
      <c r="EXU760" s="462"/>
      <c r="EXV760" s="462"/>
      <c r="EXW760" s="462"/>
      <c r="EXX760" s="462"/>
      <c r="EXY760" s="462"/>
      <c r="EXZ760" s="462"/>
      <c r="EYA760" s="462"/>
      <c r="EYB760" s="462"/>
      <c r="EYC760" s="462"/>
      <c r="EYD760" s="462"/>
      <c r="EYE760" s="462"/>
      <c r="EYF760" s="462"/>
      <c r="EYG760" s="462"/>
      <c r="EYH760" s="462"/>
      <c r="EYI760" s="462"/>
      <c r="EYJ760" s="462"/>
      <c r="EYK760" s="462"/>
      <c r="EYL760" s="462"/>
      <c r="EYM760" s="462"/>
      <c r="EYN760" s="462"/>
      <c r="EYO760" s="462"/>
      <c r="EYP760" s="462"/>
      <c r="EYQ760" s="462"/>
      <c r="EYR760" s="462"/>
      <c r="EYS760" s="462"/>
      <c r="EYT760" s="462"/>
      <c r="EYU760" s="462"/>
      <c r="EYV760" s="462"/>
      <c r="EYW760" s="462"/>
      <c r="EYX760" s="462"/>
      <c r="EYY760" s="462"/>
      <c r="EYZ760" s="462"/>
      <c r="EZA760" s="462"/>
      <c r="EZB760" s="462"/>
      <c r="EZC760" s="462"/>
      <c r="EZD760" s="462"/>
      <c r="EZE760" s="462"/>
      <c r="EZF760" s="462"/>
      <c r="EZG760" s="462"/>
      <c r="EZH760" s="462"/>
      <c r="EZI760" s="462"/>
      <c r="EZJ760" s="462"/>
      <c r="EZK760" s="462"/>
      <c r="EZL760" s="462"/>
      <c r="EZM760" s="462"/>
      <c r="EZN760" s="462"/>
      <c r="EZO760" s="462"/>
      <c r="EZP760" s="462"/>
      <c r="EZQ760" s="462"/>
      <c r="EZR760" s="462"/>
      <c r="EZS760" s="462"/>
      <c r="EZT760" s="462"/>
      <c r="EZU760" s="462"/>
      <c r="EZV760" s="462"/>
      <c r="EZW760" s="462"/>
      <c r="EZX760" s="462"/>
      <c r="EZY760" s="462"/>
      <c r="EZZ760" s="462"/>
      <c r="FAA760" s="462"/>
      <c r="FAB760" s="462"/>
      <c r="FAC760" s="462"/>
      <c r="FAD760" s="462"/>
      <c r="FAE760" s="462"/>
      <c r="FAF760" s="462"/>
      <c r="FAG760" s="462"/>
      <c r="FAH760" s="462"/>
      <c r="FAI760" s="462"/>
      <c r="FAJ760" s="462"/>
      <c r="FAK760" s="462"/>
      <c r="FAL760" s="462"/>
      <c r="FAM760" s="462"/>
      <c r="FAN760" s="462"/>
      <c r="FAO760" s="462"/>
      <c r="FAP760" s="462"/>
      <c r="FAQ760" s="462"/>
      <c r="FAR760" s="462"/>
      <c r="FAS760" s="462"/>
      <c r="FAT760" s="462"/>
      <c r="FAU760" s="462"/>
      <c r="FAV760" s="462"/>
      <c r="FAW760" s="462"/>
      <c r="FAX760" s="462"/>
      <c r="FAY760" s="462"/>
      <c r="FAZ760" s="462"/>
      <c r="FBA760" s="462"/>
      <c r="FBB760" s="462"/>
      <c r="FBC760" s="462"/>
      <c r="FBD760" s="462"/>
      <c r="FBE760" s="462"/>
      <c r="FBF760" s="462"/>
      <c r="FBG760" s="462"/>
      <c r="FBH760" s="462"/>
      <c r="FBI760" s="462"/>
      <c r="FBJ760" s="462"/>
      <c r="FBK760" s="462"/>
      <c r="FBL760" s="462"/>
      <c r="FBM760" s="462"/>
      <c r="FBN760" s="462"/>
      <c r="FBO760" s="462"/>
      <c r="FBP760" s="462"/>
      <c r="FBQ760" s="462"/>
      <c r="FBR760" s="462"/>
      <c r="FBS760" s="462"/>
      <c r="FBT760" s="462"/>
      <c r="FBU760" s="462"/>
      <c r="FBV760" s="462"/>
      <c r="FBW760" s="462"/>
      <c r="FBX760" s="462"/>
      <c r="FBY760" s="462"/>
      <c r="FBZ760" s="462"/>
      <c r="FCA760" s="462"/>
      <c r="FCB760" s="462"/>
      <c r="FCC760" s="462"/>
      <c r="FCD760" s="462"/>
      <c r="FCE760" s="462"/>
      <c r="FCF760" s="462"/>
      <c r="FCG760" s="462"/>
      <c r="FCH760" s="462"/>
      <c r="FCI760" s="462"/>
      <c r="FCJ760" s="462"/>
      <c r="FCK760" s="462"/>
      <c r="FCL760" s="462"/>
      <c r="FCM760" s="462"/>
      <c r="FCN760" s="462"/>
      <c r="FCO760" s="462"/>
      <c r="FCP760" s="462"/>
      <c r="FCQ760" s="462"/>
      <c r="FCR760" s="462"/>
      <c r="FCS760" s="462"/>
      <c r="FCT760" s="462"/>
      <c r="FCU760" s="462"/>
      <c r="FCV760" s="462"/>
      <c r="FCW760" s="462"/>
      <c r="FCX760" s="462"/>
      <c r="FCY760" s="462"/>
      <c r="FCZ760" s="462"/>
      <c r="FDA760" s="462"/>
      <c r="FDB760" s="462"/>
      <c r="FDC760" s="462"/>
      <c r="FDD760" s="462"/>
      <c r="FDE760" s="462"/>
      <c r="FDF760" s="462"/>
      <c r="FDG760" s="462"/>
      <c r="FDH760" s="462"/>
      <c r="FDI760" s="462"/>
      <c r="FDJ760" s="462"/>
      <c r="FDK760" s="462"/>
      <c r="FDL760" s="462"/>
      <c r="FDM760" s="462"/>
      <c r="FDN760" s="462"/>
      <c r="FDO760" s="462"/>
      <c r="FDP760" s="462"/>
      <c r="FDQ760" s="462"/>
      <c r="FDR760" s="462"/>
      <c r="FDS760" s="462"/>
      <c r="FDT760" s="462"/>
      <c r="FDU760" s="462"/>
      <c r="FDV760" s="462"/>
      <c r="FDW760" s="462"/>
      <c r="FDX760" s="462"/>
      <c r="FDY760" s="462"/>
      <c r="FDZ760" s="462"/>
      <c r="FEA760" s="462"/>
      <c r="FEB760" s="462"/>
      <c r="FEC760" s="462"/>
      <c r="FED760" s="462"/>
      <c r="FEE760" s="462"/>
      <c r="FEF760" s="462"/>
      <c r="FEG760" s="462"/>
      <c r="FEH760" s="462"/>
      <c r="FEI760" s="462"/>
      <c r="FEJ760" s="462"/>
      <c r="FEK760" s="462"/>
      <c r="FEL760" s="462"/>
      <c r="FEM760" s="462"/>
      <c r="FEN760" s="462"/>
      <c r="FEO760" s="462"/>
      <c r="FEP760" s="462"/>
      <c r="FEQ760" s="462"/>
      <c r="FER760" s="462"/>
      <c r="FES760" s="462"/>
      <c r="FET760" s="462"/>
      <c r="FEU760" s="462"/>
      <c r="FEV760" s="462"/>
      <c r="FEW760" s="462"/>
      <c r="FEX760" s="462"/>
      <c r="FEY760" s="462"/>
      <c r="FEZ760" s="462"/>
      <c r="FFA760" s="462"/>
      <c r="FFB760" s="462"/>
      <c r="FFC760" s="462"/>
      <c r="FFD760" s="462"/>
      <c r="FFE760" s="462"/>
      <c r="FFF760" s="462"/>
      <c r="FFG760" s="462"/>
      <c r="FFH760" s="462"/>
      <c r="FFI760" s="462"/>
      <c r="FFJ760" s="462"/>
      <c r="FFK760" s="462"/>
      <c r="FFL760" s="462"/>
      <c r="FFM760" s="462"/>
      <c r="FFN760" s="462"/>
      <c r="FFO760" s="462"/>
      <c r="FFP760" s="462"/>
      <c r="FFQ760" s="462"/>
      <c r="FFR760" s="462"/>
      <c r="FFS760" s="462"/>
      <c r="FFT760" s="462"/>
      <c r="FFU760" s="462"/>
      <c r="FFV760" s="462"/>
      <c r="FFW760" s="462"/>
      <c r="FFX760" s="462"/>
      <c r="FFY760" s="462"/>
      <c r="FFZ760" s="462"/>
      <c r="FGA760" s="462"/>
      <c r="FGB760" s="462"/>
      <c r="FGC760" s="462"/>
      <c r="FGD760" s="462"/>
      <c r="FGE760" s="462"/>
      <c r="FGF760" s="462"/>
      <c r="FGG760" s="462"/>
      <c r="FGH760" s="462"/>
      <c r="FGI760" s="462"/>
      <c r="FGJ760" s="462"/>
      <c r="FGK760" s="462"/>
      <c r="FGL760" s="462"/>
      <c r="FGM760" s="462"/>
      <c r="FGN760" s="462"/>
      <c r="FGO760" s="462"/>
      <c r="FGP760" s="462"/>
      <c r="FGQ760" s="462"/>
      <c r="FGR760" s="462"/>
      <c r="FGS760" s="462"/>
      <c r="FGT760" s="462"/>
      <c r="FGU760" s="462"/>
      <c r="FGV760" s="462"/>
      <c r="FGW760" s="462"/>
      <c r="FGX760" s="462"/>
      <c r="FGY760" s="462"/>
      <c r="FGZ760" s="462"/>
      <c r="FHA760" s="462"/>
      <c r="FHB760" s="462"/>
      <c r="FHC760" s="462"/>
      <c r="FHD760" s="462"/>
      <c r="FHE760" s="462"/>
      <c r="FHF760" s="462"/>
      <c r="FHG760" s="462"/>
      <c r="FHH760" s="462"/>
      <c r="FHI760" s="462"/>
      <c r="FHJ760" s="462"/>
      <c r="FHK760" s="462"/>
      <c r="FHL760" s="462"/>
      <c r="FHM760" s="462"/>
      <c r="FHN760" s="462"/>
      <c r="FHO760" s="462"/>
      <c r="FHP760" s="462"/>
      <c r="FHQ760" s="462"/>
      <c r="FHR760" s="462"/>
      <c r="FHS760" s="462"/>
      <c r="FHT760" s="462"/>
      <c r="FHU760" s="462"/>
      <c r="FHV760" s="462"/>
      <c r="FHW760" s="462"/>
      <c r="FHX760" s="462"/>
      <c r="FHY760" s="462"/>
      <c r="FHZ760" s="462"/>
      <c r="FIA760" s="462"/>
      <c r="FIB760" s="462"/>
      <c r="FIC760" s="462"/>
      <c r="FID760" s="462"/>
      <c r="FIE760" s="462"/>
      <c r="FIF760" s="462"/>
      <c r="FIG760" s="462"/>
      <c r="FIH760" s="462"/>
      <c r="FII760" s="462"/>
      <c r="FIJ760" s="462"/>
      <c r="FIK760" s="462"/>
      <c r="FIL760" s="462"/>
      <c r="FIM760" s="462"/>
      <c r="FIN760" s="462"/>
      <c r="FIO760" s="462"/>
      <c r="FIP760" s="462"/>
      <c r="FIQ760" s="462"/>
      <c r="FIR760" s="462"/>
      <c r="FIS760" s="462"/>
      <c r="FIT760" s="462"/>
      <c r="FIU760" s="462"/>
      <c r="FIV760" s="462"/>
      <c r="FIW760" s="462"/>
      <c r="FIX760" s="462"/>
      <c r="FIY760" s="462"/>
      <c r="FIZ760" s="462"/>
      <c r="FJA760" s="462"/>
      <c r="FJB760" s="462"/>
      <c r="FJC760" s="462"/>
      <c r="FJD760" s="462"/>
      <c r="FJE760" s="462"/>
      <c r="FJF760" s="462"/>
      <c r="FJG760" s="462"/>
      <c r="FJH760" s="462"/>
      <c r="FJI760" s="462"/>
      <c r="FJJ760" s="462"/>
      <c r="FJK760" s="462"/>
      <c r="FJL760" s="462"/>
      <c r="FJM760" s="462"/>
      <c r="FJN760" s="462"/>
      <c r="FJO760" s="462"/>
      <c r="FJP760" s="462"/>
      <c r="FJQ760" s="462"/>
      <c r="FJR760" s="462"/>
      <c r="FJS760" s="462"/>
      <c r="FJT760" s="462"/>
      <c r="FJU760" s="462"/>
      <c r="FJV760" s="462"/>
      <c r="FJW760" s="462"/>
      <c r="FJX760" s="462"/>
      <c r="FJY760" s="462"/>
      <c r="FJZ760" s="462"/>
      <c r="FKA760" s="462"/>
      <c r="FKB760" s="462"/>
      <c r="FKC760" s="462"/>
      <c r="FKD760" s="462"/>
      <c r="FKE760" s="462"/>
      <c r="FKF760" s="462"/>
      <c r="FKG760" s="462"/>
      <c r="FKH760" s="462"/>
      <c r="FKI760" s="462"/>
      <c r="FKJ760" s="462"/>
      <c r="FKK760" s="462"/>
      <c r="FKL760" s="462"/>
      <c r="FKM760" s="462"/>
      <c r="FKN760" s="462"/>
      <c r="FKO760" s="462"/>
      <c r="FKP760" s="462"/>
      <c r="FKQ760" s="462"/>
      <c r="FKR760" s="462"/>
      <c r="FKS760" s="462"/>
      <c r="FKT760" s="462"/>
      <c r="FKU760" s="462"/>
      <c r="FKV760" s="462"/>
      <c r="FKW760" s="462"/>
      <c r="FKX760" s="462"/>
      <c r="FKY760" s="462"/>
      <c r="FKZ760" s="462"/>
      <c r="FLA760" s="462"/>
      <c r="FLB760" s="462"/>
      <c r="FLC760" s="462"/>
      <c r="FLD760" s="462"/>
      <c r="FLE760" s="462"/>
      <c r="FLF760" s="462"/>
      <c r="FLG760" s="462"/>
      <c r="FLH760" s="462"/>
      <c r="FLI760" s="462"/>
      <c r="FLJ760" s="462"/>
      <c r="FLK760" s="462"/>
      <c r="FLL760" s="462"/>
      <c r="FLM760" s="462"/>
      <c r="FLN760" s="462"/>
      <c r="FLO760" s="462"/>
      <c r="FLP760" s="462"/>
      <c r="FLQ760" s="462"/>
      <c r="FLR760" s="462"/>
      <c r="FLS760" s="462"/>
      <c r="FLT760" s="462"/>
      <c r="FLU760" s="462"/>
      <c r="FLV760" s="462"/>
      <c r="FLW760" s="462"/>
      <c r="FLX760" s="462"/>
      <c r="FLY760" s="462"/>
      <c r="FLZ760" s="462"/>
      <c r="FMA760" s="462"/>
      <c r="FMB760" s="462"/>
      <c r="FMC760" s="462"/>
      <c r="FMD760" s="462"/>
      <c r="FME760" s="462"/>
      <c r="FMF760" s="462"/>
      <c r="FMG760" s="462"/>
      <c r="FMH760" s="462"/>
      <c r="FMI760" s="462"/>
      <c r="FMJ760" s="462"/>
      <c r="FMK760" s="462"/>
      <c r="FML760" s="462"/>
      <c r="FMM760" s="462"/>
      <c r="FMN760" s="462"/>
      <c r="FMO760" s="462"/>
      <c r="FMP760" s="462"/>
      <c r="FMQ760" s="462"/>
      <c r="FMR760" s="462"/>
      <c r="FMS760" s="462"/>
      <c r="FMT760" s="462"/>
      <c r="FMU760" s="462"/>
      <c r="FMV760" s="462"/>
      <c r="FMW760" s="462"/>
      <c r="FMX760" s="462"/>
      <c r="FMY760" s="462"/>
      <c r="FMZ760" s="462"/>
      <c r="FNA760" s="462"/>
      <c r="FNB760" s="462"/>
      <c r="FNC760" s="462"/>
      <c r="FND760" s="462"/>
      <c r="FNE760" s="462"/>
      <c r="FNF760" s="462"/>
      <c r="FNG760" s="462"/>
      <c r="FNH760" s="462"/>
      <c r="FNI760" s="462"/>
      <c r="FNJ760" s="462"/>
      <c r="FNK760" s="462"/>
      <c r="FNL760" s="462"/>
      <c r="FNM760" s="462"/>
      <c r="FNN760" s="462"/>
      <c r="FNO760" s="462"/>
      <c r="FNP760" s="462"/>
      <c r="FNQ760" s="462"/>
      <c r="FNR760" s="462"/>
      <c r="FNS760" s="462"/>
      <c r="FNT760" s="462"/>
      <c r="FNU760" s="462"/>
      <c r="FNV760" s="462"/>
      <c r="FNW760" s="462"/>
      <c r="FNX760" s="462"/>
      <c r="FNY760" s="462"/>
      <c r="FNZ760" s="462"/>
      <c r="FOA760" s="462"/>
      <c r="FOB760" s="462"/>
      <c r="FOC760" s="462"/>
      <c r="FOD760" s="462"/>
      <c r="FOE760" s="462"/>
      <c r="FOF760" s="462"/>
      <c r="FOG760" s="462"/>
      <c r="FOH760" s="462"/>
      <c r="FOI760" s="462"/>
      <c r="FOJ760" s="462"/>
      <c r="FOK760" s="462"/>
      <c r="FOL760" s="462"/>
      <c r="FOM760" s="462"/>
      <c r="FON760" s="462"/>
      <c r="FOO760" s="462"/>
      <c r="FOP760" s="462"/>
      <c r="FOQ760" s="462"/>
      <c r="FOR760" s="462"/>
      <c r="FOS760" s="462"/>
      <c r="FOT760" s="462"/>
      <c r="FOU760" s="462"/>
      <c r="FOV760" s="462"/>
      <c r="FOW760" s="462"/>
      <c r="FOX760" s="462"/>
      <c r="FOY760" s="462"/>
      <c r="FOZ760" s="462"/>
      <c r="FPA760" s="462"/>
      <c r="FPB760" s="462"/>
      <c r="FPC760" s="462"/>
      <c r="FPD760" s="462"/>
      <c r="FPE760" s="462"/>
      <c r="FPF760" s="462"/>
      <c r="FPG760" s="462"/>
      <c r="FPH760" s="462"/>
      <c r="FPI760" s="462"/>
      <c r="FPJ760" s="462"/>
      <c r="FPK760" s="462"/>
      <c r="FPL760" s="462"/>
      <c r="FPM760" s="462"/>
      <c r="FPN760" s="462"/>
      <c r="FPO760" s="462"/>
      <c r="FPP760" s="462"/>
      <c r="FPQ760" s="462"/>
      <c r="FPR760" s="462"/>
      <c r="FPS760" s="462"/>
      <c r="FPT760" s="462"/>
      <c r="FPU760" s="462"/>
      <c r="FPV760" s="462"/>
      <c r="FPW760" s="462"/>
      <c r="FPX760" s="462"/>
      <c r="FPY760" s="462"/>
      <c r="FPZ760" s="462"/>
      <c r="FQA760" s="462"/>
      <c r="FQB760" s="462"/>
      <c r="FQC760" s="462"/>
      <c r="FQD760" s="462"/>
      <c r="FQE760" s="462"/>
      <c r="FQF760" s="462"/>
      <c r="FQG760" s="462"/>
      <c r="FQH760" s="462"/>
      <c r="FQI760" s="462"/>
      <c r="FQJ760" s="462"/>
      <c r="FQK760" s="462"/>
      <c r="FQL760" s="462"/>
      <c r="FQM760" s="462"/>
      <c r="FQN760" s="462"/>
      <c r="FQO760" s="462"/>
      <c r="FQP760" s="462"/>
      <c r="FQQ760" s="462"/>
      <c r="FQR760" s="462"/>
      <c r="FQS760" s="462"/>
      <c r="FQT760" s="462"/>
      <c r="FQU760" s="462"/>
      <c r="FQV760" s="462"/>
      <c r="FQW760" s="462"/>
      <c r="FQX760" s="462"/>
      <c r="FQY760" s="462"/>
      <c r="FQZ760" s="462"/>
      <c r="FRA760" s="462"/>
      <c r="FRB760" s="462"/>
      <c r="FRC760" s="462"/>
      <c r="FRD760" s="462"/>
      <c r="FRE760" s="462"/>
      <c r="FRF760" s="462"/>
      <c r="FRG760" s="462"/>
      <c r="FRH760" s="462"/>
      <c r="FRI760" s="462"/>
      <c r="FRJ760" s="462"/>
      <c r="FRK760" s="462"/>
      <c r="FRL760" s="462"/>
      <c r="FRM760" s="462"/>
      <c r="FRN760" s="462"/>
      <c r="FRO760" s="462"/>
      <c r="FRP760" s="462"/>
      <c r="FRQ760" s="462"/>
      <c r="FRR760" s="462"/>
      <c r="FRS760" s="462"/>
      <c r="FRT760" s="462"/>
      <c r="FRU760" s="462"/>
      <c r="FRV760" s="462"/>
      <c r="FRW760" s="462"/>
      <c r="FRX760" s="462"/>
      <c r="FRY760" s="462"/>
      <c r="FRZ760" s="462"/>
      <c r="FSA760" s="462"/>
      <c r="FSB760" s="462"/>
      <c r="FSC760" s="462"/>
      <c r="FSD760" s="462"/>
      <c r="FSE760" s="462"/>
      <c r="FSF760" s="462"/>
      <c r="FSG760" s="462"/>
      <c r="FSH760" s="462"/>
      <c r="FSI760" s="462"/>
      <c r="FSJ760" s="462"/>
      <c r="FSK760" s="462"/>
      <c r="FSL760" s="462"/>
      <c r="FSM760" s="462"/>
      <c r="FSN760" s="462"/>
      <c r="FSO760" s="462"/>
      <c r="FSP760" s="462"/>
      <c r="FSQ760" s="462"/>
      <c r="FSR760" s="462"/>
      <c r="FSS760" s="462"/>
      <c r="FST760" s="462"/>
      <c r="FSU760" s="462"/>
      <c r="FSV760" s="462"/>
      <c r="FSW760" s="462"/>
      <c r="FSX760" s="462"/>
      <c r="FSY760" s="462"/>
      <c r="FSZ760" s="462"/>
      <c r="FTA760" s="462"/>
      <c r="FTB760" s="462"/>
      <c r="FTC760" s="462"/>
      <c r="FTD760" s="462"/>
      <c r="FTE760" s="462"/>
      <c r="FTF760" s="462"/>
      <c r="FTG760" s="462"/>
      <c r="FTH760" s="462"/>
      <c r="FTI760" s="462"/>
      <c r="FTJ760" s="462"/>
      <c r="FTK760" s="462"/>
      <c r="FTL760" s="462"/>
      <c r="FTM760" s="462"/>
      <c r="FTN760" s="462"/>
      <c r="FTO760" s="462"/>
      <c r="FTP760" s="462"/>
      <c r="FTQ760" s="462"/>
      <c r="FTR760" s="462"/>
      <c r="FTS760" s="462"/>
      <c r="FTT760" s="462"/>
      <c r="FTU760" s="462"/>
      <c r="FTV760" s="462"/>
      <c r="FTW760" s="462"/>
      <c r="FTX760" s="462"/>
      <c r="FTY760" s="462"/>
      <c r="FTZ760" s="462"/>
      <c r="FUA760" s="462"/>
      <c r="FUB760" s="462"/>
      <c r="FUC760" s="462"/>
      <c r="FUD760" s="462"/>
      <c r="FUE760" s="462"/>
      <c r="FUF760" s="462"/>
      <c r="FUG760" s="462"/>
      <c r="FUH760" s="462"/>
      <c r="FUI760" s="462"/>
      <c r="FUJ760" s="462"/>
      <c r="FUK760" s="462"/>
      <c r="FUL760" s="462"/>
      <c r="FUM760" s="462"/>
      <c r="FUN760" s="462"/>
      <c r="FUO760" s="462"/>
      <c r="FUP760" s="462"/>
      <c r="FUQ760" s="462"/>
      <c r="FUR760" s="462"/>
      <c r="FUS760" s="462"/>
      <c r="FUT760" s="462"/>
      <c r="FUU760" s="462"/>
      <c r="FUV760" s="462"/>
      <c r="FUW760" s="462"/>
      <c r="FUX760" s="462"/>
      <c r="FUY760" s="462"/>
      <c r="FUZ760" s="462"/>
      <c r="FVA760" s="462"/>
      <c r="FVB760" s="462"/>
      <c r="FVC760" s="462"/>
      <c r="FVD760" s="462"/>
      <c r="FVE760" s="462"/>
      <c r="FVF760" s="462"/>
      <c r="FVG760" s="462"/>
      <c r="FVH760" s="462"/>
      <c r="FVI760" s="462"/>
      <c r="FVJ760" s="462"/>
      <c r="FVK760" s="462"/>
      <c r="FVL760" s="462"/>
      <c r="FVM760" s="462"/>
      <c r="FVN760" s="462"/>
      <c r="FVO760" s="462"/>
      <c r="FVP760" s="462"/>
      <c r="FVQ760" s="462"/>
      <c r="FVR760" s="462"/>
      <c r="FVS760" s="462"/>
      <c r="FVT760" s="462"/>
      <c r="FVU760" s="462"/>
      <c r="FVV760" s="462"/>
      <c r="FVW760" s="462"/>
      <c r="FVX760" s="462"/>
      <c r="FVY760" s="462"/>
      <c r="FVZ760" s="462"/>
      <c r="FWA760" s="462"/>
      <c r="FWB760" s="462"/>
      <c r="FWC760" s="462"/>
      <c r="FWD760" s="462"/>
      <c r="FWE760" s="462"/>
      <c r="FWF760" s="462"/>
      <c r="FWG760" s="462"/>
      <c r="FWH760" s="462"/>
      <c r="FWI760" s="462"/>
      <c r="FWJ760" s="462"/>
      <c r="FWK760" s="462"/>
      <c r="FWL760" s="462"/>
      <c r="FWM760" s="462"/>
      <c r="FWN760" s="462"/>
      <c r="FWO760" s="462"/>
      <c r="FWP760" s="462"/>
      <c r="FWQ760" s="462"/>
      <c r="FWR760" s="462"/>
      <c r="FWS760" s="462"/>
      <c r="FWT760" s="462"/>
      <c r="FWU760" s="462"/>
      <c r="FWV760" s="462"/>
      <c r="FWW760" s="462"/>
      <c r="FWX760" s="462"/>
      <c r="FWY760" s="462"/>
      <c r="FWZ760" s="462"/>
      <c r="FXA760" s="462"/>
      <c r="FXB760" s="462"/>
      <c r="FXC760" s="462"/>
      <c r="FXD760" s="462"/>
      <c r="FXE760" s="462"/>
      <c r="FXF760" s="462"/>
      <c r="FXG760" s="462"/>
      <c r="FXH760" s="462"/>
      <c r="FXI760" s="462"/>
      <c r="FXJ760" s="462"/>
      <c r="FXK760" s="462"/>
      <c r="FXL760" s="462"/>
      <c r="FXM760" s="462"/>
      <c r="FXN760" s="462"/>
      <c r="FXO760" s="462"/>
      <c r="FXP760" s="462"/>
      <c r="FXQ760" s="462"/>
      <c r="FXR760" s="462"/>
      <c r="FXS760" s="462"/>
      <c r="FXT760" s="462"/>
      <c r="FXU760" s="462"/>
      <c r="FXV760" s="462"/>
      <c r="FXW760" s="462"/>
      <c r="FXX760" s="462"/>
      <c r="FXY760" s="462"/>
      <c r="FXZ760" s="462"/>
      <c r="FYA760" s="462"/>
      <c r="FYB760" s="462"/>
      <c r="FYC760" s="462"/>
      <c r="FYD760" s="462"/>
      <c r="FYE760" s="462"/>
      <c r="FYF760" s="462"/>
      <c r="FYG760" s="462"/>
      <c r="FYH760" s="462"/>
      <c r="FYI760" s="462"/>
      <c r="FYJ760" s="462"/>
      <c r="FYK760" s="462"/>
      <c r="FYL760" s="462"/>
      <c r="FYM760" s="462"/>
      <c r="FYN760" s="462"/>
      <c r="FYO760" s="462"/>
      <c r="FYP760" s="462"/>
      <c r="FYQ760" s="462"/>
      <c r="FYR760" s="462"/>
      <c r="FYS760" s="462"/>
      <c r="FYT760" s="462"/>
      <c r="FYU760" s="462"/>
      <c r="FYV760" s="462"/>
      <c r="FYW760" s="462"/>
      <c r="FYX760" s="462"/>
      <c r="FYY760" s="462"/>
      <c r="FYZ760" s="462"/>
      <c r="FZA760" s="462"/>
      <c r="FZB760" s="462"/>
      <c r="FZC760" s="462"/>
      <c r="FZD760" s="462"/>
      <c r="FZE760" s="462"/>
      <c r="FZF760" s="462"/>
      <c r="FZG760" s="462"/>
      <c r="FZH760" s="462"/>
      <c r="FZI760" s="462"/>
      <c r="FZJ760" s="462"/>
      <c r="FZK760" s="462"/>
      <c r="FZL760" s="462"/>
      <c r="FZM760" s="462"/>
      <c r="FZN760" s="462"/>
      <c r="FZO760" s="462"/>
      <c r="FZP760" s="462"/>
      <c r="FZQ760" s="462"/>
      <c r="FZR760" s="462"/>
      <c r="FZS760" s="462"/>
      <c r="FZT760" s="462"/>
      <c r="FZU760" s="462"/>
      <c r="FZV760" s="462"/>
      <c r="FZW760" s="462"/>
      <c r="FZX760" s="462"/>
      <c r="FZY760" s="462"/>
      <c r="FZZ760" s="462"/>
      <c r="GAA760" s="462"/>
      <c r="GAB760" s="462"/>
      <c r="GAC760" s="462"/>
      <c r="GAD760" s="462"/>
      <c r="GAE760" s="462"/>
      <c r="GAF760" s="462"/>
      <c r="GAG760" s="462"/>
      <c r="GAH760" s="462"/>
      <c r="GAI760" s="462"/>
      <c r="GAJ760" s="462"/>
      <c r="GAK760" s="462"/>
      <c r="GAL760" s="462"/>
      <c r="GAM760" s="462"/>
      <c r="GAN760" s="462"/>
      <c r="GAO760" s="462"/>
      <c r="GAP760" s="462"/>
      <c r="GAQ760" s="462"/>
      <c r="GAR760" s="462"/>
      <c r="GAS760" s="462"/>
      <c r="GAT760" s="462"/>
      <c r="GAU760" s="462"/>
      <c r="GAV760" s="462"/>
      <c r="GAW760" s="462"/>
      <c r="GAX760" s="462"/>
      <c r="GAY760" s="462"/>
      <c r="GAZ760" s="462"/>
      <c r="GBA760" s="462"/>
      <c r="GBB760" s="462"/>
      <c r="GBC760" s="462"/>
      <c r="GBD760" s="462"/>
      <c r="GBE760" s="462"/>
      <c r="GBF760" s="462"/>
      <c r="GBG760" s="462"/>
      <c r="GBH760" s="462"/>
      <c r="GBI760" s="462"/>
      <c r="GBJ760" s="462"/>
      <c r="GBK760" s="462"/>
      <c r="GBL760" s="462"/>
      <c r="GBM760" s="462"/>
      <c r="GBN760" s="462"/>
      <c r="GBO760" s="462"/>
      <c r="GBP760" s="462"/>
      <c r="GBQ760" s="462"/>
      <c r="GBR760" s="462"/>
      <c r="GBS760" s="462"/>
      <c r="GBT760" s="462"/>
      <c r="GBU760" s="462"/>
      <c r="GBV760" s="462"/>
      <c r="GBW760" s="462"/>
      <c r="GBX760" s="462"/>
      <c r="GBY760" s="462"/>
      <c r="GBZ760" s="462"/>
      <c r="GCA760" s="462"/>
      <c r="GCB760" s="462"/>
      <c r="GCC760" s="462"/>
      <c r="GCD760" s="462"/>
      <c r="GCE760" s="462"/>
      <c r="GCF760" s="462"/>
      <c r="GCG760" s="462"/>
      <c r="GCH760" s="462"/>
      <c r="GCI760" s="462"/>
      <c r="GCJ760" s="462"/>
      <c r="GCK760" s="462"/>
      <c r="GCL760" s="462"/>
      <c r="GCM760" s="462"/>
      <c r="GCN760" s="462"/>
      <c r="GCO760" s="462"/>
      <c r="GCP760" s="462"/>
      <c r="GCQ760" s="462"/>
      <c r="GCR760" s="462"/>
      <c r="GCS760" s="462"/>
      <c r="GCT760" s="462"/>
      <c r="GCU760" s="462"/>
      <c r="GCV760" s="462"/>
      <c r="GCW760" s="462"/>
      <c r="GCX760" s="462"/>
      <c r="GCY760" s="462"/>
      <c r="GCZ760" s="462"/>
      <c r="GDA760" s="462"/>
      <c r="GDB760" s="462"/>
      <c r="GDC760" s="462"/>
      <c r="GDD760" s="462"/>
      <c r="GDE760" s="462"/>
      <c r="GDF760" s="462"/>
      <c r="GDG760" s="462"/>
      <c r="GDH760" s="462"/>
      <c r="GDI760" s="462"/>
      <c r="GDJ760" s="462"/>
      <c r="GDK760" s="462"/>
      <c r="GDL760" s="462"/>
      <c r="GDM760" s="462"/>
      <c r="GDN760" s="462"/>
      <c r="GDO760" s="462"/>
      <c r="GDP760" s="462"/>
      <c r="GDQ760" s="462"/>
      <c r="GDR760" s="462"/>
      <c r="GDS760" s="462"/>
      <c r="GDT760" s="462"/>
      <c r="GDU760" s="462"/>
      <c r="GDV760" s="462"/>
      <c r="GDW760" s="462"/>
      <c r="GDX760" s="462"/>
      <c r="GDY760" s="462"/>
      <c r="GDZ760" s="462"/>
      <c r="GEA760" s="462"/>
      <c r="GEB760" s="462"/>
      <c r="GEC760" s="462"/>
      <c r="GED760" s="462"/>
      <c r="GEE760" s="462"/>
      <c r="GEF760" s="462"/>
      <c r="GEG760" s="462"/>
      <c r="GEH760" s="462"/>
      <c r="GEI760" s="462"/>
      <c r="GEJ760" s="462"/>
      <c r="GEK760" s="462"/>
      <c r="GEL760" s="462"/>
      <c r="GEM760" s="462"/>
      <c r="GEN760" s="462"/>
      <c r="GEO760" s="462"/>
      <c r="GEP760" s="462"/>
      <c r="GEQ760" s="462"/>
      <c r="GER760" s="462"/>
      <c r="GES760" s="462"/>
      <c r="GET760" s="462"/>
      <c r="GEU760" s="462"/>
      <c r="GEV760" s="462"/>
      <c r="GEW760" s="462"/>
      <c r="GEX760" s="462"/>
      <c r="GEY760" s="462"/>
      <c r="GEZ760" s="462"/>
      <c r="GFA760" s="462"/>
      <c r="GFB760" s="462"/>
      <c r="GFC760" s="462"/>
      <c r="GFD760" s="462"/>
      <c r="GFE760" s="462"/>
      <c r="GFF760" s="462"/>
      <c r="GFG760" s="462"/>
      <c r="GFH760" s="462"/>
      <c r="GFI760" s="462"/>
      <c r="GFJ760" s="462"/>
      <c r="GFK760" s="462"/>
      <c r="GFL760" s="462"/>
      <c r="GFM760" s="462"/>
      <c r="GFN760" s="462"/>
      <c r="GFO760" s="462"/>
      <c r="GFP760" s="462"/>
      <c r="GFQ760" s="462"/>
      <c r="GFR760" s="462"/>
      <c r="GFS760" s="462"/>
      <c r="GFT760" s="462"/>
      <c r="GFU760" s="462"/>
      <c r="GFV760" s="462"/>
      <c r="GFW760" s="462"/>
      <c r="GFX760" s="462"/>
      <c r="GFY760" s="462"/>
      <c r="GFZ760" s="462"/>
      <c r="GGA760" s="462"/>
      <c r="GGB760" s="462"/>
      <c r="GGC760" s="462"/>
      <c r="GGD760" s="462"/>
      <c r="GGE760" s="462"/>
      <c r="GGF760" s="462"/>
      <c r="GGG760" s="462"/>
      <c r="GGH760" s="462"/>
      <c r="GGI760" s="462"/>
      <c r="GGJ760" s="462"/>
      <c r="GGK760" s="462"/>
      <c r="GGL760" s="462"/>
      <c r="GGM760" s="462"/>
      <c r="GGN760" s="462"/>
      <c r="GGO760" s="462"/>
      <c r="GGP760" s="462"/>
      <c r="GGQ760" s="462"/>
      <c r="GGR760" s="462"/>
      <c r="GGS760" s="462"/>
      <c r="GGT760" s="462"/>
      <c r="GGU760" s="462"/>
      <c r="GGV760" s="462"/>
      <c r="GGW760" s="462"/>
      <c r="GGX760" s="462"/>
      <c r="GGY760" s="462"/>
      <c r="GGZ760" s="462"/>
      <c r="GHA760" s="462"/>
      <c r="GHB760" s="462"/>
      <c r="GHC760" s="462"/>
      <c r="GHD760" s="462"/>
      <c r="GHE760" s="462"/>
      <c r="GHF760" s="462"/>
      <c r="GHG760" s="462"/>
      <c r="GHH760" s="462"/>
      <c r="GHI760" s="462"/>
      <c r="GHJ760" s="462"/>
      <c r="GHK760" s="462"/>
      <c r="GHL760" s="462"/>
      <c r="GHM760" s="462"/>
      <c r="GHN760" s="462"/>
      <c r="GHO760" s="462"/>
      <c r="GHP760" s="462"/>
      <c r="GHQ760" s="462"/>
      <c r="GHR760" s="462"/>
      <c r="GHS760" s="462"/>
      <c r="GHT760" s="462"/>
      <c r="GHU760" s="462"/>
      <c r="GHV760" s="462"/>
      <c r="GHW760" s="462"/>
      <c r="GHX760" s="462"/>
      <c r="GHY760" s="462"/>
      <c r="GHZ760" s="462"/>
      <c r="GIA760" s="462"/>
      <c r="GIB760" s="462"/>
      <c r="GIC760" s="462"/>
      <c r="GID760" s="462"/>
      <c r="GIE760" s="462"/>
      <c r="GIF760" s="462"/>
      <c r="GIG760" s="462"/>
      <c r="GIH760" s="462"/>
      <c r="GII760" s="462"/>
      <c r="GIJ760" s="462"/>
      <c r="GIK760" s="462"/>
      <c r="GIL760" s="462"/>
      <c r="GIM760" s="462"/>
      <c r="GIN760" s="462"/>
      <c r="GIO760" s="462"/>
      <c r="GIP760" s="462"/>
      <c r="GIQ760" s="462"/>
      <c r="GIR760" s="462"/>
      <c r="GIS760" s="462"/>
      <c r="GIT760" s="462"/>
      <c r="GIU760" s="462"/>
      <c r="GIV760" s="462"/>
      <c r="GIW760" s="462"/>
      <c r="GIX760" s="462"/>
      <c r="GIY760" s="462"/>
      <c r="GIZ760" s="462"/>
      <c r="GJA760" s="462"/>
      <c r="GJB760" s="462"/>
      <c r="GJC760" s="462"/>
      <c r="GJD760" s="462"/>
      <c r="GJE760" s="462"/>
      <c r="GJF760" s="462"/>
      <c r="GJG760" s="462"/>
      <c r="GJH760" s="462"/>
      <c r="GJI760" s="462"/>
      <c r="GJJ760" s="462"/>
      <c r="GJK760" s="462"/>
      <c r="GJL760" s="462"/>
      <c r="GJM760" s="462"/>
      <c r="GJN760" s="462"/>
      <c r="GJO760" s="462"/>
      <c r="GJP760" s="462"/>
      <c r="GJQ760" s="462"/>
      <c r="GJR760" s="462"/>
      <c r="GJS760" s="462"/>
      <c r="GJT760" s="462"/>
      <c r="GJU760" s="462"/>
      <c r="GJV760" s="462"/>
      <c r="GJW760" s="462"/>
      <c r="GJX760" s="462"/>
      <c r="GJY760" s="462"/>
      <c r="GJZ760" s="462"/>
      <c r="GKA760" s="462"/>
      <c r="GKB760" s="462"/>
      <c r="GKC760" s="462"/>
      <c r="GKD760" s="462"/>
      <c r="GKE760" s="462"/>
      <c r="GKF760" s="462"/>
      <c r="GKG760" s="462"/>
      <c r="GKH760" s="462"/>
      <c r="GKI760" s="462"/>
      <c r="GKJ760" s="462"/>
      <c r="GKK760" s="462"/>
      <c r="GKL760" s="462"/>
      <c r="GKM760" s="462"/>
      <c r="GKN760" s="462"/>
      <c r="GKO760" s="462"/>
      <c r="GKP760" s="462"/>
      <c r="GKQ760" s="462"/>
      <c r="GKR760" s="462"/>
      <c r="GKS760" s="462"/>
      <c r="GKT760" s="462"/>
      <c r="GKU760" s="462"/>
      <c r="GKV760" s="462"/>
      <c r="GKW760" s="462"/>
      <c r="GKX760" s="462"/>
      <c r="GKY760" s="462"/>
      <c r="GKZ760" s="462"/>
      <c r="GLA760" s="462"/>
      <c r="GLB760" s="462"/>
      <c r="GLC760" s="462"/>
      <c r="GLD760" s="462"/>
      <c r="GLE760" s="462"/>
      <c r="GLF760" s="462"/>
      <c r="GLG760" s="462"/>
      <c r="GLH760" s="462"/>
      <c r="GLI760" s="462"/>
      <c r="GLJ760" s="462"/>
      <c r="GLK760" s="462"/>
      <c r="GLL760" s="462"/>
      <c r="GLM760" s="462"/>
      <c r="GLN760" s="462"/>
      <c r="GLO760" s="462"/>
      <c r="GLP760" s="462"/>
      <c r="GLQ760" s="462"/>
      <c r="GLR760" s="462"/>
      <c r="GLS760" s="462"/>
      <c r="GLT760" s="462"/>
      <c r="GLU760" s="462"/>
      <c r="GLV760" s="462"/>
      <c r="GLW760" s="462"/>
      <c r="GLX760" s="462"/>
      <c r="GLY760" s="462"/>
      <c r="GLZ760" s="462"/>
      <c r="GMA760" s="462"/>
      <c r="GMB760" s="462"/>
      <c r="GMC760" s="462"/>
      <c r="GMD760" s="462"/>
      <c r="GME760" s="462"/>
      <c r="GMF760" s="462"/>
      <c r="GMG760" s="462"/>
      <c r="GMH760" s="462"/>
      <c r="GMI760" s="462"/>
      <c r="GMJ760" s="462"/>
      <c r="GMK760" s="462"/>
      <c r="GML760" s="462"/>
      <c r="GMM760" s="462"/>
      <c r="GMN760" s="462"/>
      <c r="GMO760" s="462"/>
      <c r="GMP760" s="462"/>
      <c r="GMQ760" s="462"/>
      <c r="GMR760" s="462"/>
      <c r="GMS760" s="462"/>
      <c r="GMT760" s="462"/>
      <c r="GMU760" s="462"/>
      <c r="GMV760" s="462"/>
      <c r="GMW760" s="462"/>
      <c r="GMX760" s="462"/>
      <c r="GMY760" s="462"/>
      <c r="GMZ760" s="462"/>
      <c r="GNA760" s="462"/>
      <c r="GNB760" s="462"/>
      <c r="GNC760" s="462"/>
      <c r="GND760" s="462"/>
      <c r="GNE760" s="462"/>
      <c r="GNF760" s="462"/>
      <c r="GNG760" s="462"/>
      <c r="GNH760" s="462"/>
      <c r="GNI760" s="462"/>
      <c r="GNJ760" s="462"/>
      <c r="GNK760" s="462"/>
      <c r="GNL760" s="462"/>
      <c r="GNM760" s="462"/>
      <c r="GNN760" s="462"/>
      <c r="GNO760" s="462"/>
      <c r="GNP760" s="462"/>
      <c r="GNQ760" s="462"/>
      <c r="GNR760" s="462"/>
      <c r="GNS760" s="462"/>
      <c r="GNT760" s="462"/>
      <c r="GNU760" s="462"/>
      <c r="GNV760" s="462"/>
      <c r="GNW760" s="462"/>
      <c r="GNX760" s="462"/>
      <c r="GNY760" s="462"/>
      <c r="GNZ760" s="462"/>
      <c r="GOA760" s="462"/>
      <c r="GOB760" s="462"/>
      <c r="GOC760" s="462"/>
      <c r="GOD760" s="462"/>
      <c r="GOE760" s="462"/>
      <c r="GOF760" s="462"/>
      <c r="GOG760" s="462"/>
      <c r="GOH760" s="462"/>
      <c r="GOI760" s="462"/>
      <c r="GOJ760" s="462"/>
      <c r="GOK760" s="462"/>
      <c r="GOL760" s="462"/>
      <c r="GOM760" s="462"/>
      <c r="GON760" s="462"/>
      <c r="GOO760" s="462"/>
      <c r="GOP760" s="462"/>
      <c r="GOQ760" s="462"/>
      <c r="GOR760" s="462"/>
      <c r="GOS760" s="462"/>
      <c r="GOT760" s="462"/>
      <c r="GOU760" s="462"/>
      <c r="GOV760" s="462"/>
      <c r="GOW760" s="462"/>
      <c r="GOX760" s="462"/>
      <c r="GOY760" s="462"/>
      <c r="GOZ760" s="462"/>
      <c r="GPA760" s="462"/>
      <c r="GPB760" s="462"/>
      <c r="GPC760" s="462"/>
      <c r="GPD760" s="462"/>
      <c r="GPE760" s="462"/>
      <c r="GPF760" s="462"/>
      <c r="GPG760" s="462"/>
      <c r="GPH760" s="462"/>
      <c r="GPI760" s="462"/>
      <c r="GPJ760" s="462"/>
      <c r="GPK760" s="462"/>
      <c r="GPL760" s="462"/>
      <c r="GPM760" s="462"/>
      <c r="GPN760" s="462"/>
      <c r="GPO760" s="462"/>
      <c r="GPP760" s="462"/>
      <c r="GPQ760" s="462"/>
      <c r="GPR760" s="462"/>
      <c r="GPS760" s="462"/>
      <c r="GPT760" s="462"/>
      <c r="GPU760" s="462"/>
      <c r="GPV760" s="462"/>
      <c r="GPW760" s="462"/>
      <c r="GPX760" s="462"/>
      <c r="GPY760" s="462"/>
      <c r="GPZ760" s="462"/>
      <c r="GQA760" s="462"/>
      <c r="GQB760" s="462"/>
      <c r="GQC760" s="462"/>
      <c r="GQD760" s="462"/>
      <c r="GQE760" s="462"/>
      <c r="GQF760" s="462"/>
      <c r="GQG760" s="462"/>
      <c r="GQH760" s="462"/>
      <c r="GQI760" s="462"/>
      <c r="GQJ760" s="462"/>
      <c r="GQK760" s="462"/>
      <c r="GQL760" s="462"/>
      <c r="GQM760" s="462"/>
      <c r="GQN760" s="462"/>
      <c r="GQO760" s="462"/>
      <c r="GQP760" s="462"/>
      <c r="GQQ760" s="462"/>
      <c r="GQR760" s="462"/>
      <c r="GQS760" s="462"/>
      <c r="GQT760" s="462"/>
      <c r="GQU760" s="462"/>
      <c r="GQV760" s="462"/>
      <c r="GQW760" s="462"/>
      <c r="GQX760" s="462"/>
      <c r="GQY760" s="462"/>
      <c r="GQZ760" s="462"/>
      <c r="GRA760" s="462"/>
      <c r="GRB760" s="462"/>
      <c r="GRC760" s="462"/>
      <c r="GRD760" s="462"/>
      <c r="GRE760" s="462"/>
      <c r="GRF760" s="462"/>
      <c r="GRG760" s="462"/>
      <c r="GRH760" s="462"/>
      <c r="GRI760" s="462"/>
      <c r="GRJ760" s="462"/>
      <c r="GRK760" s="462"/>
      <c r="GRL760" s="462"/>
      <c r="GRM760" s="462"/>
      <c r="GRN760" s="462"/>
      <c r="GRO760" s="462"/>
      <c r="GRP760" s="462"/>
      <c r="GRQ760" s="462"/>
      <c r="GRR760" s="462"/>
      <c r="GRS760" s="462"/>
      <c r="GRT760" s="462"/>
      <c r="GRU760" s="462"/>
      <c r="GRV760" s="462"/>
      <c r="GRW760" s="462"/>
      <c r="GRX760" s="462"/>
      <c r="GRY760" s="462"/>
      <c r="GRZ760" s="462"/>
      <c r="GSA760" s="462"/>
      <c r="GSB760" s="462"/>
      <c r="GSC760" s="462"/>
      <c r="GSD760" s="462"/>
      <c r="GSE760" s="462"/>
      <c r="GSF760" s="462"/>
      <c r="GSG760" s="462"/>
      <c r="GSH760" s="462"/>
      <c r="GSI760" s="462"/>
      <c r="GSJ760" s="462"/>
      <c r="GSK760" s="462"/>
      <c r="GSL760" s="462"/>
      <c r="GSM760" s="462"/>
      <c r="GSN760" s="462"/>
      <c r="GSO760" s="462"/>
      <c r="GSP760" s="462"/>
      <c r="GSQ760" s="462"/>
      <c r="GSR760" s="462"/>
      <c r="GSS760" s="462"/>
      <c r="GST760" s="462"/>
      <c r="GSU760" s="462"/>
      <c r="GSV760" s="462"/>
      <c r="GSW760" s="462"/>
      <c r="GSX760" s="462"/>
      <c r="GSY760" s="462"/>
      <c r="GSZ760" s="462"/>
      <c r="GTA760" s="462"/>
      <c r="GTB760" s="462"/>
      <c r="GTC760" s="462"/>
      <c r="GTD760" s="462"/>
      <c r="GTE760" s="462"/>
      <c r="GTF760" s="462"/>
      <c r="GTG760" s="462"/>
      <c r="GTH760" s="462"/>
      <c r="GTI760" s="462"/>
      <c r="GTJ760" s="462"/>
      <c r="GTK760" s="462"/>
      <c r="GTL760" s="462"/>
      <c r="GTM760" s="462"/>
      <c r="GTN760" s="462"/>
      <c r="GTO760" s="462"/>
      <c r="GTP760" s="462"/>
      <c r="GTQ760" s="462"/>
      <c r="GTR760" s="462"/>
      <c r="GTS760" s="462"/>
      <c r="GTT760" s="462"/>
      <c r="GTU760" s="462"/>
      <c r="GTV760" s="462"/>
      <c r="GTW760" s="462"/>
      <c r="GTX760" s="462"/>
      <c r="GTY760" s="462"/>
      <c r="GTZ760" s="462"/>
      <c r="GUA760" s="462"/>
      <c r="GUB760" s="462"/>
      <c r="GUC760" s="462"/>
      <c r="GUD760" s="462"/>
      <c r="GUE760" s="462"/>
      <c r="GUF760" s="462"/>
      <c r="GUG760" s="462"/>
      <c r="GUH760" s="462"/>
      <c r="GUI760" s="462"/>
      <c r="GUJ760" s="462"/>
      <c r="GUK760" s="462"/>
      <c r="GUL760" s="462"/>
      <c r="GUM760" s="462"/>
      <c r="GUN760" s="462"/>
      <c r="GUO760" s="462"/>
      <c r="GUP760" s="462"/>
      <c r="GUQ760" s="462"/>
      <c r="GUR760" s="462"/>
      <c r="GUS760" s="462"/>
      <c r="GUT760" s="462"/>
      <c r="GUU760" s="462"/>
      <c r="GUV760" s="462"/>
      <c r="GUW760" s="462"/>
      <c r="GUX760" s="462"/>
      <c r="GUY760" s="462"/>
      <c r="GUZ760" s="462"/>
      <c r="GVA760" s="462"/>
      <c r="GVB760" s="462"/>
      <c r="GVC760" s="462"/>
      <c r="GVD760" s="462"/>
      <c r="GVE760" s="462"/>
      <c r="GVF760" s="462"/>
      <c r="GVG760" s="462"/>
      <c r="GVH760" s="462"/>
      <c r="GVI760" s="462"/>
      <c r="GVJ760" s="462"/>
      <c r="GVK760" s="462"/>
      <c r="GVL760" s="462"/>
      <c r="GVM760" s="462"/>
      <c r="GVN760" s="462"/>
      <c r="GVO760" s="462"/>
      <c r="GVP760" s="462"/>
      <c r="GVQ760" s="462"/>
      <c r="GVR760" s="462"/>
      <c r="GVS760" s="462"/>
      <c r="GVT760" s="462"/>
      <c r="GVU760" s="462"/>
      <c r="GVV760" s="462"/>
      <c r="GVW760" s="462"/>
      <c r="GVX760" s="462"/>
      <c r="GVY760" s="462"/>
      <c r="GVZ760" s="462"/>
      <c r="GWA760" s="462"/>
      <c r="GWB760" s="462"/>
      <c r="GWC760" s="462"/>
      <c r="GWD760" s="462"/>
      <c r="GWE760" s="462"/>
      <c r="GWF760" s="462"/>
      <c r="GWG760" s="462"/>
      <c r="GWH760" s="462"/>
      <c r="GWI760" s="462"/>
      <c r="GWJ760" s="462"/>
      <c r="GWK760" s="462"/>
      <c r="GWL760" s="462"/>
      <c r="GWM760" s="462"/>
      <c r="GWN760" s="462"/>
      <c r="GWO760" s="462"/>
      <c r="GWP760" s="462"/>
      <c r="GWQ760" s="462"/>
      <c r="GWR760" s="462"/>
      <c r="GWS760" s="462"/>
      <c r="GWT760" s="462"/>
      <c r="GWU760" s="462"/>
      <c r="GWV760" s="462"/>
      <c r="GWW760" s="462"/>
      <c r="GWX760" s="462"/>
      <c r="GWY760" s="462"/>
      <c r="GWZ760" s="462"/>
      <c r="GXA760" s="462"/>
      <c r="GXB760" s="462"/>
      <c r="GXC760" s="462"/>
      <c r="GXD760" s="462"/>
      <c r="GXE760" s="462"/>
      <c r="GXF760" s="462"/>
      <c r="GXG760" s="462"/>
      <c r="GXH760" s="462"/>
      <c r="GXI760" s="462"/>
      <c r="GXJ760" s="462"/>
      <c r="GXK760" s="462"/>
      <c r="GXL760" s="462"/>
      <c r="GXM760" s="462"/>
      <c r="GXN760" s="462"/>
      <c r="GXO760" s="462"/>
      <c r="GXP760" s="462"/>
      <c r="GXQ760" s="462"/>
      <c r="GXR760" s="462"/>
      <c r="GXS760" s="462"/>
      <c r="GXT760" s="462"/>
      <c r="GXU760" s="462"/>
      <c r="GXV760" s="462"/>
      <c r="GXW760" s="462"/>
      <c r="GXX760" s="462"/>
      <c r="GXY760" s="462"/>
      <c r="GXZ760" s="462"/>
      <c r="GYA760" s="462"/>
      <c r="GYB760" s="462"/>
      <c r="GYC760" s="462"/>
      <c r="GYD760" s="462"/>
      <c r="GYE760" s="462"/>
      <c r="GYF760" s="462"/>
      <c r="GYG760" s="462"/>
      <c r="GYH760" s="462"/>
      <c r="GYI760" s="462"/>
      <c r="GYJ760" s="462"/>
      <c r="GYK760" s="462"/>
      <c r="GYL760" s="462"/>
      <c r="GYM760" s="462"/>
      <c r="GYN760" s="462"/>
      <c r="GYO760" s="462"/>
      <c r="GYP760" s="462"/>
      <c r="GYQ760" s="462"/>
      <c r="GYR760" s="462"/>
      <c r="GYS760" s="462"/>
      <c r="GYT760" s="462"/>
      <c r="GYU760" s="462"/>
      <c r="GYV760" s="462"/>
      <c r="GYW760" s="462"/>
      <c r="GYX760" s="462"/>
      <c r="GYY760" s="462"/>
      <c r="GYZ760" s="462"/>
      <c r="GZA760" s="462"/>
      <c r="GZB760" s="462"/>
      <c r="GZC760" s="462"/>
      <c r="GZD760" s="462"/>
      <c r="GZE760" s="462"/>
      <c r="GZF760" s="462"/>
      <c r="GZG760" s="462"/>
      <c r="GZH760" s="462"/>
      <c r="GZI760" s="462"/>
      <c r="GZJ760" s="462"/>
      <c r="GZK760" s="462"/>
      <c r="GZL760" s="462"/>
      <c r="GZM760" s="462"/>
      <c r="GZN760" s="462"/>
      <c r="GZO760" s="462"/>
      <c r="GZP760" s="462"/>
      <c r="GZQ760" s="462"/>
      <c r="GZR760" s="462"/>
      <c r="GZS760" s="462"/>
      <c r="GZT760" s="462"/>
      <c r="GZU760" s="462"/>
      <c r="GZV760" s="462"/>
      <c r="GZW760" s="462"/>
      <c r="GZX760" s="462"/>
      <c r="GZY760" s="462"/>
      <c r="GZZ760" s="462"/>
      <c r="HAA760" s="462"/>
      <c r="HAB760" s="462"/>
      <c r="HAC760" s="462"/>
      <c r="HAD760" s="462"/>
      <c r="HAE760" s="462"/>
      <c r="HAF760" s="462"/>
      <c r="HAG760" s="462"/>
      <c r="HAH760" s="462"/>
      <c r="HAI760" s="462"/>
      <c r="HAJ760" s="462"/>
      <c r="HAK760" s="462"/>
      <c r="HAL760" s="462"/>
      <c r="HAM760" s="462"/>
      <c r="HAN760" s="462"/>
      <c r="HAO760" s="462"/>
      <c r="HAP760" s="462"/>
      <c r="HAQ760" s="462"/>
      <c r="HAR760" s="462"/>
      <c r="HAS760" s="462"/>
      <c r="HAT760" s="462"/>
      <c r="HAU760" s="462"/>
      <c r="HAV760" s="462"/>
      <c r="HAW760" s="462"/>
      <c r="HAX760" s="462"/>
      <c r="HAY760" s="462"/>
      <c r="HAZ760" s="462"/>
      <c r="HBA760" s="462"/>
      <c r="HBB760" s="462"/>
      <c r="HBC760" s="462"/>
      <c r="HBD760" s="462"/>
      <c r="HBE760" s="462"/>
      <c r="HBF760" s="462"/>
      <c r="HBG760" s="462"/>
      <c r="HBH760" s="462"/>
      <c r="HBI760" s="462"/>
      <c r="HBJ760" s="462"/>
      <c r="HBK760" s="462"/>
      <c r="HBL760" s="462"/>
      <c r="HBM760" s="462"/>
      <c r="HBN760" s="462"/>
      <c r="HBO760" s="462"/>
      <c r="HBP760" s="462"/>
      <c r="HBQ760" s="462"/>
      <c r="HBR760" s="462"/>
      <c r="HBS760" s="462"/>
      <c r="HBT760" s="462"/>
      <c r="HBU760" s="462"/>
      <c r="HBV760" s="462"/>
      <c r="HBW760" s="462"/>
      <c r="HBX760" s="462"/>
      <c r="HBY760" s="462"/>
      <c r="HBZ760" s="462"/>
      <c r="HCA760" s="462"/>
      <c r="HCB760" s="462"/>
      <c r="HCC760" s="462"/>
      <c r="HCD760" s="462"/>
      <c r="HCE760" s="462"/>
      <c r="HCF760" s="462"/>
      <c r="HCG760" s="462"/>
      <c r="HCH760" s="462"/>
      <c r="HCI760" s="462"/>
      <c r="HCJ760" s="462"/>
      <c r="HCK760" s="462"/>
      <c r="HCL760" s="462"/>
      <c r="HCM760" s="462"/>
      <c r="HCN760" s="462"/>
      <c r="HCO760" s="462"/>
      <c r="HCP760" s="462"/>
      <c r="HCQ760" s="462"/>
      <c r="HCR760" s="462"/>
      <c r="HCS760" s="462"/>
      <c r="HCT760" s="462"/>
      <c r="HCU760" s="462"/>
      <c r="HCV760" s="462"/>
      <c r="HCW760" s="462"/>
      <c r="HCX760" s="462"/>
      <c r="HCY760" s="462"/>
      <c r="HCZ760" s="462"/>
      <c r="HDA760" s="462"/>
      <c r="HDB760" s="462"/>
      <c r="HDC760" s="462"/>
      <c r="HDD760" s="462"/>
      <c r="HDE760" s="462"/>
      <c r="HDF760" s="462"/>
      <c r="HDG760" s="462"/>
      <c r="HDH760" s="462"/>
      <c r="HDI760" s="462"/>
      <c r="HDJ760" s="462"/>
      <c r="HDK760" s="462"/>
      <c r="HDL760" s="462"/>
      <c r="HDM760" s="462"/>
      <c r="HDN760" s="462"/>
      <c r="HDO760" s="462"/>
      <c r="HDP760" s="462"/>
      <c r="HDQ760" s="462"/>
      <c r="HDR760" s="462"/>
      <c r="HDS760" s="462"/>
      <c r="HDT760" s="462"/>
      <c r="HDU760" s="462"/>
      <c r="HDV760" s="462"/>
      <c r="HDW760" s="462"/>
      <c r="HDX760" s="462"/>
      <c r="HDY760" s="462"/>
      <c r="HDZ760" s="462"/>
      <c r="HEA760" s="462"/>
      <c r="HEB760" s="462"/>
      <c r="HEC760" s="462"/>
      <c r="HED760" s="462"/>
      <c r="HEE760" s="462"/>
      <c r="HEF760" s="462"/>
      <c r="HEG760" s="462"/>
      <c r="HEH760" s="462"/>
      <c r="HEI760" s="462"/>
      <c r="HEJ760" s="462"/>
      <c r="HEK760" s="462"/>
      <c r="HEL760" s="462"/>
      <c r="HEM760" s="462"/>
      <c r="HEN760" s="462"/>
      <c r="HEO760" s="462"/>
      <c r="HEP760" s="462"/>
      <c r="HEQ760" s="462"/>
      <c r="HER760" s="462"/>
      <c r="HES760" s="462"/>
      <c r="HET760" s="462"/>
      <c r="HEU760" s="462"/>
      <c r="HEV760" s="462"/>
      <c r="HEW760" s="462"/>
      <c r="HEX760" s="462"/>
      <c r="HEY760" s="462"/>
      <c r="HEZ760" s="462"/>
      <c r="HFA760" s="462"/>
      <c r="HFB760" s="462"/>
      <c r="HFC760" s="462"/>
      <c r="HFD760" s="462"/>
      <c r="HFE760" s="462"/>
      <c r="HFF760" s="462"/>
      <c r="HFG760" s="462"/>
      <c r="HFH760" s="462"/>
      <c r="HFI760" s="462"/>
      <c r="HFJ760" s="462"/>
      <c r="HFK760" s="462"/>
      <c r="HFL760" s="462"/>
      <c r="HFM760" s="462"/>
      <c r="HFN760" s="462"/>
      <c r="HFO760" s="462"/>
      <c r="HFP760" s="462"/>
      <c r="HFQ760" s="462"/>
      <c r="HFR760" s="462"/>
      <c r="HFS760" s="462"/>
      <c r="HFT760" s="462"/>
      <c r="HFU760" s="462"/>
      <c r="HFV760" s="462"/>
      <c r="HFW760" s="462"/>
      <c r="HFX760" s="462"/>
      <c r="HFY760" s="462"/>
      <c r="HFZ760" s="462"/>
      <c r="HGA760" s="462"/>
      <c r="HGB760" s="462"/>
      <c r="HGC760" s="462"/>
      <c r="HGD760" s="462"/>
      <c r="HGE760" s="462"/>
      <c r="HGF760" s="462"/>
      <c r="HGG760" s="462"/>
      <c r="HGH760" s="462"/>
      <c r="HGI760" s="462"/>
      <c r="HGJ760" s="462"/>
      <c r="HGK760" s="462"/>
      <c r="HGL760" s="462"/>
      <c r="HGM760" s="462"/>
      <c r="HGN760" s="462"/>
      <c r="HGO760" s="462"/>
      <c r="HGP760" s="462"/>
      <c r="HGQ760" s="462"/>
      <c r="HGR760" s="462"/>
      <c r="HGS760" s="462"/>
      <c r="HGT760" s="462"/>
      <c r="HGU760" s="462"/>
      <c r="HGV760" s="462"/>
      <c r="HGW760" s="462"/>
      <c r="HGX760" s="462"/>
      <c r="HGY760" s="462"/>
      <c r="HGZ760" s="462"/>
      <c r="HHA760" s="462"/>
      <c r="HHB760" s="462"/>
      <c r="HHC760" s="462"/>
      <c r="HHD760" s="462"/>
      <c r="HHE760" s="462"/>
      <c r="HHF760" s="462"/>
      <c r="HHG760" s="462"/>
      <c r="HHH760" s="462"/>
      <c r="HHI760" s="462"/>
      <c r="HHJ760" s="462"/>
      <c r="HHK760" s="462"/>
      <c r="HHL760" s="462"/>
      <c r="HHM760" s="462"/>
      <c r="HHN760" s="462"/>
      <c r="HHO760" s="462"/>
      <c r="HHP760" s="462"/>
      <c r="HHQ760" s="462"/>
      <c r="HHR760" s="462"/>
      <c r="HHS760" s="462"/>
      <c r="HHT760" s="462"/>
      <c r="HHU760" s="462"/>
      <c r="HHV760" s="462"/>
      <c r="HHW760" s="462"/>
      <c r="HHX760" s="462"/>
      <c r="HHY760" s="462"/>
      <c r="HHZ760" s="462"/>
      <c r="HIA760" s="462"/>
      <c r="HIB760" s="462"/>
      <c r="HIC760" s="462"/>
      <c r="HID760" s="462"/>
      <c r="HIE760" s="462"/>
      <c r="HIF760" s="462"/>
      <c r="HIG760" s="462"/>
      <c r="HIH760" s="462"/>
      <c r="HII760" s="462"/>
      <c r="HIJ760" s="462"/>
      <c r="HIK760" s="462"/>
      <c r="HIL760" s="462"/>
      <c r="HIM760" s="462"/>
      <c r="HIN760" s="462"/>
      <c r="HIO760" s="462"/>
      <c r="HIP760" s="462"/>
      <c r="HIQ760" s="462"/>
      <c r="HIR760" s="462"/>
      <c r="HIS760" s="462"/>
      <c r="HIT760" s="462"/>
      <c r="HIU760" s="462"/>
      <c r="HIV760" s="462"/>
      <c r="HIW760" s="462"/>
      <c r="HIX760" s="462"/>
      <c r="HIY760" s="462"/>
      <c r="HIZ760" s="462"/>
      <c r="HJA760" s="462"/>
      <c r="HJB760" s="462"/>
      <c r="HJC760" s="462"/>
      <c r="HJD760" s="462"/>
      <c r="HJE760" s="462"/>
      <c r="HJF760" s="462"/>
      <c r="HJG760" s="462"/>
      <c r="HJH760" s="462"/>
      <c r="HJI760" s="462"/>
      <c r="HJJ760" s="462"/>
      <c r="HJK760" s="462"/>
      <c r="HJL760" s="462"/>
      <c r="HJM760" s="462"/>
      <c r="HJN760" s="462"/>
      <c r="HJO760" s="462"/>
      <c r="HJP760" s="462"/>
      <c r="HJQ760" s="462"/>
      <c r="HJR760" s="462"/>
      <c r="HJS760" s="462"/>
      <c r="HJT760" s="462"/>
      <c r="HJU760" s="462"/>
      <c r="HJV760" s="462"/>
      <c r="HJW760" s="462"/>
      <c r="HJX760" s="462"/>
      <c r="HJY760" s="462"/>
      <c r="HJZ760" s="462"/>
      <c r="HKA760" s="462"/>
      <c r="HKB760" s="462"/>
      <c r="HKC760" s="462"/>
      <c r="HKD760" s="462"/>
      <c r="HKE760" s="462"/>
      <c r="HKF760" s="462"/>
      <c r="HKG760" s="462"/>
      <c r="HKH760" s="462"/>
      <c r="HKI760" s="462"/>
      <c r="HKJ760" s="462"/>
      <c r="HKK760" s="462"/>
      <c r="HKL760" s="462"/>
      <c r="HKM760" s="462"/>
      <c r="HKN760" s="462"/>
      <c r="HKO760" s="462"/>
      <c r="HKP760" s="462"/>
      <c r="HKQ760" s="462"/>
      <c r="HKR760" s="462"/>
      <c r="HKS760" s="462"/>
      <c r="HKT760" s="462"/>
      <c r="HKU760" s="462"/>
      <c r="HKV760" s="462"/>
      <c r="HKW760" s="462"/>
      <c r="HKX760" s="462"/>
      <c r="HKY760" s="462"/>
      <c r="HKZ760" s="462"/>
      <c r="HLA760" s="462"/>
      <c r="HLB760" s="462"/>
      <c r="HLC760" s="462"/>
      <c r="HLD760" s="462"/>
      <c r="HLE760" s="462"/>
      <c r="HLF760" s="462"/>
      <c r="HLG760" s="462"/>
      <c r="HLH760" s="462"/>
      <c r="HLI760" s="462"/>
      <c r="HLJ760" s="462"/>
      <c r="HLK760" s="462"/>
      <c r="HLL760" s="462"/>
      <c r="HLM760" s="462"/>
      <c r="HLN760" s="462"/>
      <c r="HLO760" s="462"/>
      <c r="HLP760" s="462"/>
      <c r="HLQ760" s="462"/>
      <c r="HLR760" s="462"/>
      <c r="HLS760" s="462"/>
      <c r="HLT760" s="462"/>
      <c r="HLU760" s="462"/>
      <c r="HLV760" s="462"/>
      <c r="HLW760" s="462"/>
      <c r="HLX760" s="462"/>
      <c r="HLY760" s="462"/>
      <c r="HLZ760" s="462"/>
      <c r="HMA760" s="462"/>
      <c r="HMB760" s="462"/>
      <c r="HMC760" s="462"/>
      <c r="HMD760" s="462"/>
      <c r="HME760" s="462"/>
      <c r="HMF760" s="462"/>
      <c r="HMG760" s="462"/>
      <c r="HMH760" s="462"/>
      <c r="HMI760" s="462"/>
      <c r="HMJ760" s="462"/>
      <c r="HMK760" s="462"/>
      <c r="HML760" s="462"/>
      <c r="HMM760" s="462"/>
      <c r="HMN760" s="462"/>
      <c r="HMO760" s="462"/>
      <c r="HMP760" s="462"/>
      <c r="HMQ760" s="462"/>
      <c r="HMR760" s="462"/>
      <c r="HMS760" s="462"/>
      <c r="HMT760" s="462"/>
      <c r="HMU760" s="462"/>
      <c r="HMV760" s="462"/>
      <c r="HMW760" s="462"/>
      <c r="HMX760" s="462"/>
      <c r="HMY760" s="462"/>
      <c r="HMZ760" s="462"/>
      <c r="HNA760" s="462"/>
      <c r="HNB760" s="462"/>
      <c r="HNC760" s="462"/>
      <c r="HND760" s="462"/>
      <c r="HNE760" s="462"/>
      <c r="HNF760" s="462"/>
      <c r="HNG760" s="462"/>
      <c r="HNH760" s="462"/>
      <c r="HNI760" s="462"/>
      <c r="HNJ760" s="462"/>
      <c r="HNK760" s="462"/>
      <c r="HNL760" s="462"/>
      <c r="HNM760" s="462"/>
      <c r="HNN760" s="462"/>
      <c r="HNO760" s="462"/>
      <c r="HNP760" s="462"/>
      <c r="HNQ760" s="462"/>
      <c r="HNR760" s="462"/>
      <c r="HNS760" s="462"/>
      <c r="HNT760" s="462"/>
      <c r="HNU760" s="462"/>
      <c r="HNV760" s="462"/>
      <c r="HNW760" s="462"/>
      <c r="HNX760" s="462"/>
      <c r="HNY760" s="462"/>
      <c r="HNZ760" s="462"/>
      <c r="HOA760" s="462"/>
      <c r="HOB760" s="462"/>
      <c r="HOC760" s="462"/>
      <c r="HOD760" s="462"/>
      <c r="HOE760" s="462"/>
      <c r="HOF760" s="462"/>
      <c r="HOG760" s="462"/>
      <c r="HOH760" s="462"/>
      <c r="HOI760" s="462"/>
      <c r="HOJ760" s="462"/>
      <c r="HOK760" s="462"/>
      <c r="HOL760" s="462"/>
      <c r="HOM760" s="462"/>
      <c r="HON760" s="462"/>
      <c r="HOO760" s="462"/>
      <c r="HOP760" s="462"/>
      <c r="HOQ760" s="462"/>
      <c r="HOR760" s="462"/>
      <c r="HOS760" s="462"/>
      <c r="HOT760" s="462"/>
      <c r="HOU760" s="462"/>
      <c r="HOV760" s="462"/>
      <c r="HOW760" s="462"/>
      <c r="HOX760" s="462"/>
      <c r="HOY760" s="462"/>
      <c r="HOZ760" s="462"/>
      <c r="HPA760" s="462"/>
      <c r="HPB760" s="462"/>
      <c r="HPC760" s="462"/>
      <c r="HPD760" s="462"/>
      <c r="HPE760" s="462"/>
      <c r="HPF760" s="462"/>
      <c r="HPG760" s="462"/>
      <c r="HPH760" s="462"/>
      <c r="HPI760" s="462"/>
      <c r="HPJ760" s="462"/>
      <c r="HPK760" s="462"/>
      <c r="HPL760" s="462"/>
      <c r="HPM760" s="462"/>
      <c r="HPN760" s="462"/>
      <c r="HPO760" s="462"/>
      <c r="HPP760" s="462"/>
      <c r="HPQ760" s="462"/>
      <c r="HPR760" s="462"/>
      <c r="HPS760" s="462"/>
      <c r="HPT760" s="462"/>
      <c r="HPU760" s="462"/>
      <c r="HPV760" s="462"/>
      <c r="HPW760" s="462"/>
      <c r="HPX760" s="462"/>
      <c r="HPY760" s="462"/>
      <c r="HPZ760" s="462"/>
      <c r="HQA760" s="462"/>
      <c r="HQB760" s="462"/>
      <c r="HQC760" s="462"/>
      <c r="HQD760" s="462"/>
      <c r="HQE760" s="462"/>
      <c r="HQF760" s="462"/>
      <c r="HQG760" s="462"/>
      <c r="HQH760" s="462"/>
      <c r="HQI760" s="462"/>
      <c r="HQJ760" s="462"/>
      <c r="HQK760" s="462"/>
      <c r="HQL760" s="462"/>
      <c r="HQM760" s="462"/>
      <c r="HQN760" s="462"/>
      <c r="HQO760" s="462"/>
      <c r="HQP760" s="462"/>
      <c r="HQQ760" s="462"/>
      <c r="HQR760" s="462"/>
      <c r="HQS760" s="462"/>
      <c r="HQT760" s="462"/>
      <c r="HQU760" s="462"/>
      <c r="HQV760" s="462"/>
      <c r="HQW760" s="462"/>
      <c r="HQX760" s="462"/>
      <c r="HQY760" s="462"/>
      <c r="HQZ760" s="462"/>
      <c r="HRA760" s="462"/>
      <c r="HRB760" s="462"/>
      <c r="HRC760" s="462"/>
      <c r="HRD760" s="462"/>
      <c r="HRE760" s="462"/>
      <c r="HRF760" s="462"/>
      <c r="HRG760" s="462"/>
      <c r="HRH760" s="462"/>
      <c r="HRI760" s="462"/>
      <c r="HRJ760" s="462"/>
      <c r="HRK760" s="462"/>
      <c r="HRL760" s="462"/>
      <c r="HRM760" s="462"/>
      <c r="HRN760" s="462"/>
      <c r="HRO760" s="462"/>
      <c r="HRP760" s="462"/>
      <c r="HRQ760" s="462"/>
      <c r="HRR760" s="462"/>
      <c r="HRS760" s="462"/>
      <c r="HRT760" s="462"/>
      <c r="HRU760" s="462"/>
      <c r="HRV760" s="462"/>
      <c r="HRW760" s="462"/>
      <c r="HRX760" s="462"/>
      <c r="HRY760" s="462"/>
      <c r="HRZ760" s="462"/>
      <c r="HSA760" s="462"/>
      <c r="HSB760" s="462"/>
      <c r="HSC760" s="462"/>
      <c r="HSD760" s="462"/>
      <c r="HSE760" s="462"/>
      <c r="HSF760" s="462"/>
      <c r="HSG760" s="462"/>
      <c r="HSH760" s="462"/>
      <c r="HSI760" s="462"/>
      <c r="HSJ760" s="462"/>
      <c r="HSK760" s="462"/>
      <c r="HSL760" s="462"/>
      <c r="HSM760" s="462"/>
      <c r="HSN760" s="462"/>
      <c r="HSO760" s="462"/>
      <c r="HSP760" s="462"/>
      <c r="HSQ760" s="462"/>
      <c r="HSR760" s="462"/>
      <c r="HSS760" s="462"/>
      <c r="HST760" s="462"/>
      <c r="HSU760" s="462"/>
      <c r="HSV760" s="462"/>
      <c r="HSW760" s="462"/>
      <c r="HSX760" s="462"/>
      <c r="HSY760" s="462"/>
      <c r="HSZ760" s="462"/>
      <c r="HTA760" s="462"/>
      <c r="HTB760" s="462"/>
      <c r="HTC760" s="462"/>
      <c r="HTD760" s="462"/>
      <c r="HTE760" s="462"/>
      <c r="HTF760" s="462"/>
      <c r="HTG760" s="462"/>
      <c r="HTH760" s="462"/>
      <c r="HTI760" s="462"/>
      <c r="HTJ760" s="462"/>
      <c r="HTK760" s="462"/>
      <c r="HTL760" s="462"/>
      <c r="HTM760" s="462"/>
      <c r="HTN760" s="462"/>
      <c r="HTO760" s="462"/>
      <c r="HTP760" s="462"/>
      <c r="HTQ760" s="462"/>
      <c r="HTR760" s="462"/>
      <c r="HTS760" s="462"/>
      <c r="HTT760" s="462"/>
      <c r="HTU760" s="462"/>
      <c r="HTV760" s="462"/>
      <c r="HTW760" s="462"/>
      <c r="HTX760" s="462"/>
      <c r="HTY760" s="462"/>
      <c r="HTZ760" s="462"/>
      <c r="HUA760" s="462"/>
      <c r="HUB760" s="462"/>
      <c r="HUC760" s="462"/>
      <c r="HUD760" s="462"/>
      <c r="HUE760" s="462"/>
      <c r="HUF760" s="462"/>
      <c r="HUG760" s="462"/>
      <c r="HUH760" s="462"/>
      <c r="HUI760" s="462"/>
      <c r="HUJ760" s="462"/>
      <c r="HUK760" s="462"/>
      <c r="HUL760" s="462"/>
      <c r="HUM760" s="462"/>
      <c r="HUN760" s="462"/>
      <c r="HUO760" s="462"/>
      <c r="HUP760" s="462"/>
      <c r="HUQ760" s="462"/>
      <c r="HUR760" s="462"/>
      <c r="HUS760" s="462"/>
      <c r="HUT760" s="462"/>
      <c r="HUU760" s="462"/>
      <c r="HUV760" s="462"/>
      <c r="HUW760" s="462"/>
      <c r="HUX760" s="462"/>
      <c r="HUY760" s="462"/>
      <c r="HUZ760" s="462"/>
      <c r="HVA760" s="462"/>
      <c r="HVB760" s="462"/>
      <c r="HVC760" s="462"/>
      <c r="HVD760" s="462"/>
      <c r="HVE760" s="462"/>
      <c r="HVF760" s="462"/>
      <c r="HVG760" s="462"/>
      <c r="HVH760" s="462"/>
      <c r="HVI760" s="462"/>
      <c r="HVJ760" s="462"/>
      <c r="HVK760" s="462"/>
      <c r="HVL760" s="462"/>
      <c r="HVM760" s="462"/>
      <c r="HVN760" s="462"/>
      <c r="HVO760" s="462"/>
      <c r="HVP760" s="462"/>
      <c r="HVQ760" s="462"/>
      <c r="HVR760" s="462"/>
      <c r="HVS760" s="462"/>
      <c r="HVT760" s="462"/>
      <c r="HVU760" s="462"/>
      <c r="HVV760" s="462"/>
      <c r="HVW760" s="462"/>
      <c r="HVX760" s="462"/>
      <c r="HVY760" s="462"/>
      <c r="HVZ760" s="462"/>
      <c r="HWA760" s="462"/>
      <c r="HWB760" s="462"/>
      <c r="HWC760" s="462"/>
      <c r="HWD760" s="462"/>
      <c r="HWE760" s="462"/>
      <c r="HWF760" s="462"/>
      <c r="HWG760" s="462"/>
      <c r="HWH760" s="462"/>
      <c r="HWI760" s="462"/>
      <c r="HWJ760" s="462"/>
      <c r="HWK760" s="462"/>
      <c r="HWL760" s="462"/>
      <c r="HWM760" s="462"/>
      <c r="HWN760" s="462"/>
      <c r="HWO760" s="462"/>
      <c r="HWP760" s="462"/>
      <c r="HWQ760" s="462"/>
      <c r="HWR760" s="462"/>
      <c r="HWS760" s="462"/>
      <c r="HWT760" s="462"/>
      <c r="HWU760" s="462"/>
      <c r="HWV760" s="462"/>
      <c r="HWW760" s="462"/>
      <c r="HWX760" s="462"/>
      <c r="HWY760" s="462"/>
      <c r="HWZ760" s="462"/>
      <c r="HXA760" s="462"/>
      <c r="HXB760" s="462"/>
      <c r="HXC760" s="462"/>
      <c r="HXD760" s="462"/>
      <c r="HXE760" s="462"/>
      <c r="HXF760" s="462"/>
      <c r="HXG760" s="462"/>
      <c r="HXH760" s="462"/>
      <c r="HXI760" s="462"/>
      <c r="HXJ760" s="462"/>
      <c r="HXK760" s="462"/>
      <c r="HXL760" s="462"/>
      <c r="HXM760" s="462"/>
      <c r="HXN760" s="462"/>
      <c r="HXO760" s="462"/>
      <c r="HXP760" s="462"/>
      <c r="HXQ760" s="462"/>
      <c r="HXR760" s="462"/>
      <c r="HXS760" s="462"/>
      <c r="HXT760" s="462"/>
      <c r="HXU760" s="462"/>
      <c r="HXV760" s="462"/>
      <c r="HXW760" s="462"/>
      <c r="HXX760" s="462"/>
      <c r="HXY760" s="462"/>
      <c r="HXZ760" s="462"/>
      <c r="HYA760" s="462"/>
      <c r="HYB760" s="462"/>
      <c r="HYC760" s="462"/>
      <c r="HYD760" s="462"/>
      <c r="HYE760" s="462"/>
      <c r="HYF760" s="462"/>
      <c r="HYG760" s="462"/>
      <c r="HYH760" s="462"/>
      <c r="HYI760" s="462"/>
      <c r="HYJ760" s="462"/>
      <c r="HYK760" s="462"/>
      <c r="HYL760" s="462"/>
      <c r="HYM760" s="462"/>
      <c r="HYN760" s="462"/>
      <c r="HYO760" s="462"/>
      <c r="HYP760" s="462"/>
      <c r="HYQ760" s="462"/>
      <c r="HYR760" s="462"/>
      <c r="HYS760" s="462"/>
      <c r="HYT760" s="462"/>
      <c r="HYU760" s="462"/>
      <c r="HYV760" s="462"/>
      <c r="HYW760" s="462"/>
      <c r="HYX760" s="462"/>
      <c r="HYY760" s="462"/>
      <c r="HYZ760" s="462"/>
      <c r="HZA760" s="462"/>
      <c r="HZB760" s="462"/>
      <c r="HZC760" s="462"/>
      <c r="HZD760" s="462"/>
      <c r="HZE760" s="462"/>
      <c r="HZF760" s="462"/>
      <c r="HZG760" s="462"/>
      <c r="HZH760" s="462"/>
      <c r="HZI760" s="462"/>
      <c r="HZJ760" s="462"/>
      <c r="HZK760" s="462"/>
      <c r="HZL760" s="462"/>
      <c r="HZM760" s="462"/>
      <c r="HZN760" s="462"/>
      <c r="HZO760" s="462"/>
      <c r="HZP760" s="462"/>
      <c r="HZQ760" s="462"/>
      <c r="HZR760" s="462"/>
      <c r="HZS760" s="462"/>
      <c r="HZT760" s="462"/>
      <c r="HZU760" s="462"/>
      <c r="HZV760" s="462"/>
      <c r="HZW760" s="462"/>
      <c r="HZX760" s="462"/>
      <c r="HZY760" s="462"/>
      <c r="HZZ760" s="462"/>
      <c r="IAA760" s="462"/>
      <c r="IAB760" s="462"/>
      <c r="IAC760" s="462"/>
      <c r="IAD760" s="462"/>
      <c r="IAE760" s="462"/>
      <c r="IAF760" s="462"/>
      <c r="IAG760" s="462"/>
      <c r="IAH760" s="462"/>
      <c r="IAI760" s="462"/>
      <c r="IAJ760" s="462"/>
      <c r="IAK760" s="462"/>
      <c r="IAL760" s="462"/>
      <c r="IAM760" s="462"/>
      <c r="IAN760" s="462"/>
      <c r="IAO760" s="462"/>
      <c r="IAP760" s="462"/>
      <c r="IAQ760" s="462"/>
      <c r="IAR760" s="462"/>
      <c r="IAS760" s="462"/>
      <c r="IAT760" s="462"/>
      <c r="IAU760" s="462"/>
      <c r="IAV760" s="462"/>
      <c r="IAW760" s="462"/>
      <c r="IAX760" s="462"/>
      <c r="IAY760" s="462"/>
      <c r="IAZ760" s="462"/>
      <c r="IBA760" s="462"/>
      <c r="IBB760" s="462"/>
      <c r="IBC760" s="462"/>
      <c r="IBD760" s="462"/>
      <c r="IBE760" s="462"/>
      <c r="IBF760" s="462"/>
      <c r="IBG760" s="462"/>
      <c r="IBH760" s="462"/>
      <c r="IBI760" s="462"/>
      <c r="IBJ760" s="462"/>
      <c r="IBK760" s="462"/>
      <c r="IBL760" s="462"/>
      <c r="IBM760" s="462"/>
      <c r="IBN760" s="462"/>
      <c r="IBO760" s="462"/>
      <c r="IBP760" s="462"/>
      <c r="IBQ760" s="462"/>
      <c r="IBR760" s="462"/>
      <c r="IBS760" s="462"/>
      <c r="IBT760" s="462"/>
      <c r="IBU760" s="462"/>
      <c r="IBV760" s="462"/>
      <c r="IBW760" s="462"/>
      <c r="IBX760" s="462"/>
      <c r="IBY760" s="462"/>
      <c r="IBZ760" s="462"/>
      <c r="ICA760" s="462"/>
      <c r="ICB760" s="462"/>
      <c r="ICC760" s="462"/>
      <c r="ICD760" s="462"/>
      <c r="ICE760" s="462"/>
      <c r="ICF760" s="462"/>
      <c r="ICG760" s="462"/>
      <c r="ICH760" s="462"/>
      <c r="ICI760" s="462"/>
      <c r="ICJ760" s="462"/>
      <c r="ICK760" s="462"/>
      <c r="ICL760" s="462"/>
      <c r="ICM760" s="462"/>
      <c r="ICN760" s="462"/>
      <c r="ICO760" s="462"/>
      <c r="ICP760" s="462"/>
      <c r="ICQ760" s="462"/>
      <c r="ICR760" s="462"/>
      <c r="ICS760" s="462"/>
      <c r="ICT760" s="462"/>
      <c r="ICU760" s="462"/>
      <c r="ICV760" s="462"/>
      <c r="ICW760" s="462"/>
      <c r="ICX760" s="462"/>
      <c r="ICY760" s="462"/>
      <c r="ICZ760" s="462"/>
      <c r="IDA760" s="462"/>
      <c r="IDB760" s="462"/>
      <c r="IDC760" s="462"/>
      <c r="IDD760" s="462"/>
      <c r="IDE760" s="462"/>
      <c r="IDF760" s="462"/>
      <c r="IDG760" s="462"/>
      <c r="IDH760" s="462"/>
      <c r="IDI760" s="462"/>
      <c r="IDJ760" s="462"/>
      <c r="IDK760" s="462"/>
      <c r="IDL760" s="462"/>
      <c r="IDM760" s="462"/>
      <c r="IDN760" s="462"/>
      <c r="IDO760" s="462"/>
      <c r="IDP760" s="462"/>
      <c r="IDQ760" s="462"/>
      <c r="IDR760" s="462"/>
      <c r="IDS760" s="462"/>
      <c r="IDT760" s="462"/>
      <c r="IDU760" s="462"/>
      <c r="IDV760" s="462"/>
      <c r="IDW760" s="462"/>
      <c r="IDX760" s="462"/>
      <c r="IDY760" s="462"/>
      <c r="IDZ760" s="462"/>
      <c r="IEA760" s="462"/>
      <c r="IEB760" s="462"/>
      <c r="IEC760" s="462"/>
      <c r="IED760" s="462"/>
      <c r="IEE760" s="462"/>
      <c r="IEF760" s="462"/>
      <c r="IEG760" s="462"/>
      <c r="IEH760" s="462"/>
      <c r="IEI760" s="462"/>
      <c r="IEJ760" s="462"/>
      <c r="IEK760" s="462"/>
      <c r="IEL760" s="462"/>
      <c r="IEM760" s="462"/>
      <c r="IEN760" s="462"/>
      <c r="IEO760" s="462"/>
      <c r="IEP760" s="462"/>
      <c r="IEQ760" s="462"/>
      <c r="IER760" s="462"/>
      <c r="IES760" s="462"/>
      <c r="IET760" s="462"/>
      <c r="IEU760" s="462"/>
      <c r="IEV760" s="462"/>
      <c r="IEW760" s="462"/>
      <c r="IEX760" s="462"/>
      <c r="IEY760" s="462"/>
      <c r="IEZ760" s="462"/>
      <c r="IFA760" s="462"/>
      <c r="IFB760" s="462"/>
      <c r="IFC760" s="462"/>
      <c r="IFD760" s="462"/>
      <c r="IFE760" s="462"/>
      <c r="IFF760" s="462"/>
      <c r="IFG760" s="462"/>
      <c r="IFH760" s="462"/>
      <c r="IFI760" s="462"/>
      <c r="IFJ760" s="462"/>
      <c r="IFK760" s="462"/>
      <c r="IFL760" s="462"/>
      <c r="IFM760" s="462"/>
      <c r="IFN760" s="462"/>
      <c r="IFO760" s="462"/>
      <c r="IFP760" s="462"/>
      <c r="IFQ760" s="462"/>
      <c r="IFR760" s="462"/>
      <c r="IFS760" s="462"/>
      <c r="IFT760" s="462"/>
      <c r="IFU760" s="462"/>
      <c r="IFV760" s="462"/>
      <c r="IFW760" s="462"/>
      <c r="IFX760" s="462"/>
      <c r="IFY760" s="462"/>
      <c r="IFZ760" s="462"/>
      <c r="IGA760" s="462"/>
      <c r="IGB760" s="462"/>
      <c r="IGC760" s="462"/>
      <c r="IGD760" s="462"/>
      <c r="IGE760" s="462"/>
      <c r="IGF760" s="462"/>
      <c r="IGG760" s="462"/>
      <c r="IGH760" s="462"/>
      <c r="IGI760" s="462"/>
      <c r="IGJ760" s="462"/>
      <c r="IGK760" s="462"/>
      <c r="IGL760" s="462"/>
      <c r="IGM760" s="462"/>
      <c r="IGN760" s="462"/>
      <c r="IGO760" s="462"/>
      <c r="IGP760" s="462"/>
      <c r="IGQ760" s="462"/>
      <c r="IGR760" s="462"/>
      <c r="IGS760" s="462"/>
      <c r="IGT760" s="462"/>
      <c r="IGU760" s="462"/>
      <c r="IGV760" s="462"/>
      <c r="IGW760" s="462"/>
      <c r="IGX760" s="462"/>
      <c r="IGY760" s="462"/>
      <c r="IGZ760" s="462"/>
      <c r="IHA760" s="462"/>
      <c r="IHB760" s="462"/>
      <c r="IHC760" s="462"/>
      <c r="IHD760" s="462"/>
      <c r="IHE760" s="462"/>
      <c r="IHF760" s="462"/>
      <c r="IHG760" s="462"/>
      <c r="IHH760" s="462"/>
      <c r="IHI760" s="462"/>
      <c r="IHJ760" s="462"/>
      <c r="IHK760" s="462"/>
      <c r="IHL760" s="462"/>
      <c r="IHM760" s="462"/>
      <c r="IHN760" s="462"/>
      <c r="IHO760" s="462"/>
      <c r="IHP760" s="462"/>
      <c r="IHQ760" s="462"/>
      <c r="IHR760" s="462"/>
      <c r="IHS760" s="462"/>
      <c r="IHT760" s="462"/>
      <c r="IHU760" s="462"/>
      <c r="IHV760" s="462"/>
      <c r="IHW760" s="462"/>
      <c r="IHX760" s="462"/>
      <c r="IHY760" s="462"/>
      <c r="IHZ760" s="462"/>
      <c r="IIA760" s="462"/>
      <c r="IIB760" s="462"/>
      <c r="IIC760" s="462"/>
      <c r="IID760" s="462"/>
      <c r="IIE760" s="462"/>
      <c r="IIF760" s="462"/>
      <c r="IIG760" s="462"/>
      <c r="IIH760" s="462"/>
      <c r="III760" s="462"/>
      <c r="IIJ760" s="462"/>
      <c r="IIK760" s="462"/>
      <c r="IIL760" s="462"/>
      <c r="IIM760" s="462"/>
      <c r="IIN760" s="462"/>
      <c r="IIO760" s="462"/>
      <c r="IIP760" s="462"/>
      <c r="IIQ760" s="462"/>
      <c r="IIR760" s="462"/>
      <c r="IIS760" s="462"/>
      <c r="IIT760" s="462"/>
      <c r="IIU760" s="462"/>
      <c r="IIV760" s="462"/>
      <c r="IIW760" s="462"/>
      <c r="IIX760" s="462"/>
      <c r="IIY760" s="462"/>
      <c r="IIZ760" s="462"/>
      <c r="IJA760" s="462"/>
      <c r="IJB760" s="462"/>
      <c r="IJC760" s="462"/>
      <c r="IJD760" s="462"/>
      <c r="IJE760" s="462"/>
      <c r="IJF760" s="462"/>
      <c r="IJG760" s="462"/>
      <c r="IJH760" s="462"/>
      <c r="IJI760" s="462"/>
      <c r="IJJ760" s="462"/>
      <c r="IJK760" s="462"/>
      <c r="IJL760" s="462"/>
      <c r="IJM760" s="462"/>
      <c r="IJN760" s="462"/>
      <c r="IJO760" s="462"/>
      <c r="IJP760" s="462"/>
      <c r="IJQ760" s="462"/>
      <c r="IJR760" s="462"/>
      <c r="IJS760" s="462"/>
      <c r="IJT760" s="462"/>
      <c r="IJU760" s="462"/>
      <c r="IJV760" s="462"/>
      <c r="IJW760" s="462"/>
      <c r="IJX760" s="462"/>
      <c r="IJY760" s="462"/>
      <c r="IJZ760" s="462"/>
      <c r="IKA760" s="462"/>
      <c r="IKB760" s="462"/>
      <c r="IKC760" s="462"/>
      <c r="IKD760" s="462"/>
      <c r="IKE760" s="462"/>
      <c r="IKF760" s="462"/>
      <c r="IKG760" s="462"/>
      <c r="IKH760" s="462"/>
      <c r="IKI760" s="462"/>
      <c r="IKJ760" s="462"/>
      <c r="IKK760" s="462"/>
      <c r="IKL760" s="462"/>
      <c r="IKM760" s="462"/>
      <c r="IKN760" s="462"/>
      <c r="IKO760" s="462"/>
      <c r="IKP760" s="462"/>
      <c r="IKQ760" s="462"/>
      <c r="IKR760" s="462"/>
      <c r="IKS760" s="462"/>
      <c r="IKT760" s="462"/>
      <c r="IKU760" s="462"/>
      <c r="IKV760" s="462"/>
      <c r="IKW760" s="462"/>
      <c r="IKX760" s="462"/>
      <c r="IKY760" s="462"/>
      <c r="IKZ760" s="462"/>
      <c r="ILA760" s="462"/>
      <c r="ILB760" s="462"/>
      <c r="ILC760" s="462"/>
      <c r="ILD760" s="462"/>
      <c r="ILE760" s="462"/>
      <c r="ILF760" s="462"/>
      <c r="ILG760" s="462"/>
      <c r="ILH760" s="462"/>
      <c r="ILI760" s="462"/>
      <c r="ILJ760" s="462"/>
      <c r="ILK760" s="462"/>
      <c r="ILL760" s="462"/>
      <c r="ILM760" s="462"/>
      <c r="ILN760" s="462"/>
      <c r="ILO760" s="462"/>
      <c r="ILP760" s="462"/>
      <c r="ILQ760" s="462"/>
      <c r="ILR760" s="462"/>
      <c r="ILS760" s="462"/>
      <c r="ILT760" s="462"/>
      <c r="ILU760" s="462"/>
      <c r="ILV760" s="462"/>
      <c r="ILW760" s="462"/>
      <c r="ILX760" s="462"/>
      <c r="ILY760" s="462"/>
      <c r="ILZ760" s="462"/>
      <c r="IMA760" s="462"/>
      <c r="IMB760" s="462"/>
      <c r="IMC760" s="462"/>
      <c r="IMD760" s="462"/>
      <c r="IME760" s="462"/>
      <c r="IMF760" s="462"/>
      <c r="IMG760" s="462"/>
      <c r="IMH760" s="462"/>
      <c r="IMI760" s="462"/>
      <c r="IMJ760" s="462"/>
      <c r="IMK760" s="462"/>
      <c r="IML760" s="462"/>
      <c r="IMM760" s="462"/>
      <c r="IMN760" s="462"/>
      <c r="IMO760" s="462"/>
      <c r="IMP760" s="462"/>
      <c r="IMQ760" s="462"/>
      <c r="IMR760" s="462"/>
      <c r="IMS760" s="462"/>
      <c r="IMT760" s="462"/>
      <c r="IMU760" s="462"/>
      <c r="IMV760" s="462"/>
      <c r="IMW760" s="462"/>
      <c r="IMX760" s="462"/>
      <c r="IMY760" s="462"/>
      <c r="IMZ760" s="462"/>
      <c r="INA760" s="462"/>
      <c r="INB760" s="462"/>
      <c r="INC760" s="462"/>
      <c r="IND760" s="462"/>
      <c r="INE760" s="462"/>
      <c r="INF760" s="462"/>
      <c r="ING760" s="462"/>
      <c r="INH760" s="462"/>
      <c r="INI760" s="462"/>
      <c r="INJ760" s="462"/>
      <c r="INK760" s="462"/>
      <c r="INL760" s="462"/>
      <c r="INM760" s="462"/>
      <c r="INN760" s="462"/>
      <c r="INO760" s="462"/>
      <c r="INP760" s="462"/>
      <c r="INQ760" s="462"/>
      <c r="INR760" s="462"/>
      <c r="INS760" s="462"/>
      <c r="INT760" s="462"/>
      <c r="INU760" s="462"/>
      <c r="INV760" s="462"/>
      <c r="INW760" s="462"/>
      <c r="INX760" s="462"/>
      <c r="INY760" s="462"/>
      <c r="INZ760" s="462"/>
      <c r="IOA760" s="462"/>
      <c r="IOB760" s="462"/>
      <c r="IOC760" s="462"/>
      <c r="IOD760" s="462"/>
      <c r="IOE760" s="462"/>
      <c r="IOF760" s="462"/>
      <c r="IOG760" s="462"/>
      <c r="IOH760" s="462"/>
      <c r="IOI760" s="462"/>
      <c r="IOJ760" s="462"/>
      <c r="IOK760" s="462"/>
      <c r="IOL760" s="462"/>
      <c r="IOM760" s="462"/>
      <c r="ION760" s="462"/>
      <c r="IOO760" s="462"/>
      <c r="IOP760" s="462"/>
      <c r="IOQ760" s="462"/>
      <c r="IOR760" s="462"/>
      <c r="IOS760" s="462"/>
      <c r="IOT760" s="462"/>
      <c r="IOU760" s="462"/>
      <c r="IOV760" s="462"/>
      <c r="IOW760" s="462"/>
      <c r="IOX760" s="462"/>
      <c r="IOY760" s="462"/>
      <c r="IOZ760" s="462"/>
      <c r="IPA760" s="462"/>
      <c r="IPB760" s="462"/>
      <c r="IPC760" s="462"/>
      <c r="IPD760" s="462"/>
      <c r="IPE760" s="462"/>
      <c r="IPF760" s="462"/>
      <c r="IPG760" s="462"/>
      <c r="IPH760" s="462"/>
      <c r="IPI760" s="462"/>
      <c r="IPJ760" s="462"/>
      <c r="IPK760" s="462"/>
      <c r="IPL760" s="462"/>
      <c r="IPM760" s="462"/>
      <c r="IPN760" s="462"/>
      <c r="IPO760" s="462"/>
      <c r="IPP760" s="462"/>
      <c r="IPQ760" s="462"/>
      <c r="IPR760" s="462"/>
      <c r="IPS760" s="462"/>
      <c r="IPT760" s="462"/>
      <c r="IPU760" s="462"/>
      <c r="IPV760" s="462"/>
      <c r="IPW760" s="462"/>
      <c r="IPX760" s="462"/>
      <c r="IPY760" s="462"/>
      <c r="IPZ760" s="462"/>
      <c r="IQA760" s="462"/>
      <c r="IQB760" s="462"/>
      <c r="IQC760" s="462"/>
      <c r="IQD760" s="462"/>
      <c r="IQE760" s="462"/>
      <c r="IQF760" s="462"/>
      <c r="IQG760" s="462"/>
      <c r="IQH760" s="462"/>
      <c r="IQI760" s="462"/>
      <c r="IQJ760" s="462"/>
      <c r="IQK760" s="462"/>
      <c r="IQL760" s="462"/>
      <c r="IQM760" s="462"/>
      <c r="IQN760" s="462"/>
      <c r="IQO760" s="462"/>
      <c r="IQP760" s="462"/>
      <c r="IQQ760" s="462"/>
      <c r="IQR760" s="462"/>
      <c r="IQS760" s="462"/>
      <c r="IQT760" s="462"/>
      <c r="IQU760" s="462"/>
      <c r="IQV760" s="462"/>
      <c r="IQW760" s="462"/>
      <c r="IQX760" s="462"/>
      <c r="IQY760" s="462"/>
      <c r="IQZ760" s="462"/>
      <c r="IRA760" s="462"/>
      <c r="IRB760" s="462"/>
      <c r="IRC760" s="462"/>
      <c r="IRD760" s="462"/>
      <c r="IRE760" s="462"/>
      <c r="IRF760" s="462"/>
      <c r="IRG760" s="462"/>
      <c r="IRH760" s="462"/>
      <c r="IRI760" s="462"/>
      <c r="IRJ760" s="462"/>
      <c r="IRK760" s="462"/>
      <c r="IRL760" s="462"/>
      <c r="IRM760" s="462"/>
      <c r="IRN760" s="462"/>
      <c r="IRO760" s="462"/>
      <c r="IRP760" s="462"/>
      <c r="IRQ760" s="462"/>
      <c r="IRR760" s="462"/>
      <c r="IRS760" s="462"/>
      <c r="IRT760" s="462"/>
      <c r="IRU760" s="462"/>
      <c r="IRV760" s="462"/>
      <c r="IRW760" s="462"/>
      <c r="IRX760" s="462"/>
      <c r="IRY760" s="462"/>
      <c r="IRZ760" s="462"/>
      <c r="ISA760" s="462"/>
      <c r="ISB760" s="462"/>
      <c r="ISC760" s="462"/>
      <c r="ISD760" s="462"/>
      <c r="ISE760" s="462"/>
      <c r="ISF760" s="462"/>
      <c r="ISG760" s="462"/>
      <c r="ISH760" s="462"/>
      <c r="ISI760" s="462"/>
      <c r="ISJ760" s="462"/>
      <c r="ISK760" s="462"/>
      <c r="ISL760" s="462"/>
      <c r="ISM760" s="462"/>
      <c r="ISN760" s="462"/>
      <c r="ISO760" s="462"/>
      <c r="ISP760" s="462"/>
      <c r="ISQ760" s="462"/>
      <c r="ISR760" s="462"/>
      <c r="ISS760" s="462"/>
      <c r="IST760" s="462"/>
      <c r="ISU760" s="462"/>
      <c r="ISV760" s="462"/>
      <c r="ISW760" s="462"/>
      <c r="ISX760" s="462"/>
      <c r="ISY760" s="462"/>
      <c r="ISZ760" s="462"/>
      <c r="ITA760" s="462"/>
      <c r="ITB760" s="462"/>
      <c r="ITC760" s="462"/>
      <c r="ITD760" s="462"/>
      <c r="ITE760" s="462"/>
      <c r="ITF760" s="462"/>
      <c r="ITG760" s="462"/>
      <c r="ITH760" s="462"/>
      <c r="ITI760" s="462"/>
      <c r="ITJ760" s="462"/>
      <c r="ITK760" s="462"/>
      <c r="ITL760" s="462"/>
      <c r="ITM760" s="462"/>
      <c r="ITN760" s="462"/>
      <c r="ITO760" s="462"/>
      <c r="ITP760" s="462"/>
      <c r="ITQ760" s="462"/>
      <c r="ITR760" s="462"/>
      <c r="ITS760" s="462"/>
      <c r="ITT760" s="462"/>
      <c r="ITU760" s="462"/>
      <c r="ITV760" s="462"/>
      <c r="ITW760" s="462"/>
      <c r="ITX760" s="462"/>
      <c r="ITY760" s="462"/>
      <c r="ITZ760" s="462"/>
      <c r="IUA760" s="462"/>
      <c r="IUB760" s="462"/>
      <c r="IUC760" s="462"/>
      <c r="IUD760" s="462"/>
      <c r="IUE760" s="462"/>
      <c r="IUF760" s="462"/>
      <c r="IUG760" s="462"/>
      <c r="IUH760" s="462"/>
      <c r="IUI760" s="462"/>
      <c r="IUJ760" s="462"/>
      <c r="IUK760" s="462"/>
      <c r="IUL760" s="462"/>
      <c r="IUM760" s="462"/>
      <c r="IUN760" s="462"/>
      <c r="IUO760" s="462"/>
      <c r="IUP760" s="462"/>
      <c r="IUQ760" s="462"/>
      <c r="IUR760" s="462"/>
      <c r="IUS760" s="462"/>
      <c r="IUT760" s="462"/>
      <c r="IUU760" s="462"/>
      <c r="IUV760" s="462"/>
      <c r="IUW760" s="462"/>
      <c r="IUX760" s="462"/>
      <c r="IUY760" s="462"/>
      <c r="IUZ760" s="462"/>
      <c r="IVA760" s="462"/>
      <c r="IVB760" s="462"/>
      <c r="IVC760" s="462"/>
      <c r="IVD760" s="462"/>
      <c r="IVE760" s="462"/>
      <c r="IVF760" s="462"/>
      <c r="IVG760" s="462"/>
      <c r="IVH760" s="462"/>
      <c r="IVI760" s="462"/>
      <c r="IVJ760" s="462"/>
      <c r="IVK760" s="462"/>
      <c r="IVL760" s="462"/>
      <c r="IVM760" s="462"/>
      <c r="IVN760" s="462"/>
      <c r="IVO760" s="462"/>
      <c r="IVP760" s="462"/>
      <c r="IVQ760" s="462"/>
      <c r="IVR760" s="462"/>
      <c r="IVS760" s="462"/>
      <c r="IVT760" s="462"/>
      <c r="IVU760" s="462"/>
      <c r="IVV760" s="462"/>
      <c r="IVW760" s="462"/>
      <c r="IVX760" s="462"/>
      <c r="IVY760" s="462"/>
      <c r="IVZ760" s="462"/>
      <c r="IWA760" s="462"/>
      <c r="IWB760" s="462"/>
      <c r="IWC760" s="462"/>
      <c r="IWD760" s="462"/>
      <c r="IWE760" s="462"/>
      <c r="IWF760" s="462"/>
      <c r="IWG760" s="462"/>
      <c r="IWH760" s="462"/>
      <c r="IWI760" s="462"/>
      <c r="IWJ760" s="462"/>
      <c r="IWK760" s="462"/>
      <c r="IWL760" s="462"/>
      <c r="IWM760" s="462"/>
      <c r="IWN760" s="462"/>
      <c r="IWO760" s="462"/>
      <c r="IWP760" s="462"/>
      <c r="IWQ760" s="462"/>
      <c r="IWR760" s="462"/>
      <c r="IWS760" s="462"/>
      <c r="IWT760" s="462"/>
      <c r="IWU760" s="462"/>
      <c r="IWV760" s="462"/>
      <c r="IWW760" s="462"/>
      <c r="IWX760" s="462"/>
      <c r="IWY760" s="462"/>
      <c r="IWZ760" s="462"/>
      <c r="IXA760" s="462"/>
      <c r="IXB760" s="462"/>
      <c r="IXC760" s="462"/>
      <c r="IXD760" s="462"/>
      <c r="IXE760" s="462"/>
      <c r="IXF760" s="462"/>
      <c r="IXG760" s="462"/>
      <c r="IXH760" s="462"/>
      <c r="IXI760" s="462"/>
      <c r="IXJ760" s="462"/>
      <c r="IXK760" s="462"/>
      <c r="IXL760" s="462"/>
      <c r="IXM760" s="462"/>
      <c r="IXN760" s="462"/>
      <c r="IXO760" s="462"/>
      <c r="IXP760" s="462"/>
      <c r="IXQ760" s="462"/>
      <c r="IXR760" s="462"/>
      <c r="IXS760" s="462"/>
      <c r="IXT760" s="462"/>
      <c r="IXU760" s="462"/>
      <c r="IXV760" s="462"/>
      <c r="IXW760" s="462"/>
      <c r="IXX760" s="462"/>
      <c r="IXY760" s="462"/>
      <c r="IXZ760" s="462"/>
      <c r="IYA760" s="462"/>
      <c r="IYB760" s="462"/>
      <c r="IYC760" s="462"/>
      <c r="IYD760" s="462"/>
      <c r="IYE760" s="462"/>
      <c r="IYF760" s="462"/>
      <c r="IYG760" s="462"/>
      <c r="IYH760" s="462"/>
      <c r="IYI760" s="462"/>
      <c r="IYJ760" s="462"/>
      <c r="IYK760" s="462"/>
      <c r="IYL760" s="462"/>
      <c r="IYM760" s="462"/>
      <c r="IYN760" s="462"/>
      <c r="IYO760" s="462"/>
      <c r="IYP760" s="462"/>
      <c r="IYQ760" s="462"/>
      <c r="IYR760" s="462"/>
      <c r="IYS760" s="462"/>
      <c r="IYT760" s="462"/>
      <c r="IYU760" s="462"/>
      <c r="IYV760" s="462"/>
      <c r="IYW760" s="462"/>
      <c r="IYX760" s="462"/>
      <c r="IYY760" s="462"/>
      <c r="IYZ760" s="462"/>
      <c r="IZA760" s="462"/>
      <c r="IZB760" s="462"/>
      <c r="IZC760" s="462"/>
      <c r="IZD760" s="462"/>
      <c r="IZE760" s="462"/>
      <c r="IZF760" s="462"/>
      <c r="IZG760" s="462"/>
      <c r="IZH760" s="462"/>
      <c r="IZI760" s="462"/>
      <c r="IZJ760" s="462"/>
      <c r="IZK760" s="462"/>
      <c r="IZL760" s="462"/>
      <c r="IZM760" s="462"/>
      <c r="IZN760" s="462"/>
      <c r="IZO760" s="462"/>
      <c r="IZP760" s="462"/>
      <c r="IZQ760" s="462"/>
      <c r="IZR760" s="462"/>
      <c r="IZS760" s="462"/>
      <c r="IZT760" s="462"/>
      <c r="IZU760" s="462"/>
      <c r="IZV760" s="462"/>
      <c r="IZW760" s="462"/>
      <c r="IZX760" s="462"/>
      <c r="IZY760" s="462"/>
      <c r="IZZ760" s="462"/>
      <c r="JAA760" s="462"/>
      <c r="JAB760" s="462"/>
      <c r="JAC760" s="462"/>
      <c r="JAD760" s="462"/>
      <c r="JAE760" s="462"/>
      <c r="JAF760" s="462"/>
      <c r="JAG760" s="462"/>
      <c r="JAH760" s="462"/>
      <c r="JAI760" s="462"/>
      <c r="JAJ760" s="462"/>
      <c r="JAK760" s="462"/>
      <c r="JAL760" s="462"/>
      <c r="JAM760" s="462"/>
      <c r="JAN760" s="462"/>
      <c r="JAO760" s="462"/>
      <c r="JAP760" s="462"/>
      <c r="JAQ760" s="462"/>
      <c r="JAR760" s="462"/>
      <c r="JAS760" s="462"/>
      <c r="JAT760" s="462"/>
      <c r="JAU760" s="462"/>
      <c r="JAV760" s="462"/>
      <c r="JAW760" s="462"/>
      <c r="JAX760" s="462"/>
      <c r="JAY760" s="462"/>
      <c r="JAZ760" s="462"/>
      <c r="JBA760" s="462"/>
      <c r="JBB760" s="462"/>
      <c r="JBC760" s="462"/>
      <c r="JBD760" s="462"/>
      <c r="JBE760" s="462"/>
      <c r="JBF760" s="462"/>
      <c r="JBG760" s="462"/>
      <c r="JBH760" s="462"/>
      <c r="JBI760" s="462"/>
      <c r="JBJ760" s="462"/>
      <c r="JBK760" s="462"/>
      <c r="JBL760" s="462"/>
      <c r="JBM760" s="462"/>
      <c r="JBN760" s="462"/>
      <c r="JBO760" s="462"/>
      <c r="JBP760" s="462"/>
      <c r="JBQ760" s="462"/>
      <c r="JBR760" s="462"/>
      <c r="JBS760" s="462"/>
      <c r="JBT760" s="462"/>
      <c r="JBU760" s="462"/>
      <c r="JBV760" s="462"/>
      <c r="JBW760" s="462"/>
      <c r="JBX760" s="462"/>
      <c r="JBY760" s="462"/>
      <c r="JBZ760" s="462"/>
      <c r="JCA760" s="462"/>
      <c r="JCB760" s="462"/>
      <c r="JCC760" s="462"/>
      <c r="JCD760" s="462"/>
      <c r="JCE760" s="462"/>
      <c r="JCF760" s="462"/>
      <c r="JCG760" s="462"/>
      <c r="JCH760" s="462"/>
      <c r="JCI760" s="462"/>
      <c r="JCJ760" s="462"/>
      <c r="JCK760" s="462"/>
      <c r="JCL760" s="462"/>
      <c r="JCM760" s="462"/>
      <c r="JCN760" s="462"/>
      <c r="JCO760" s="462"/>
      <c r="JCP760" s="462"/>
      <c r="JCQ760" s="462"/>
      <c r="JCR760" s="462"/>
      <c r="JCS760" s="462"/>
      <c r="JCT760" s="462"/>
      <c r="JCU760" s="462"/>
      <c r="JCV760" s="462"/>
      <c r="JCW760" s="462"/>
      <c r="JCX760" s="462"/>
      <c r="JCY760" s="462"/>
      <c r="JCZ760" s="462"/>
      <c r="JDA760" s="462"/>
      <c r="JDB760" s="462"/>
      <c r="JDC760" s="462"/>
      <c r="JDD760" s="462"/>
      <c r="JDE760" s="462"/>
      <c r="JDF760" s="462"/>
      <c r="JDG760" s="462"/>
      <c r="JDH760" s="462"/>
      <c r="JDI760" s="462"/>
      <c r="JDJ760" s="462"/>
      <c r="JDK760" s="462"/>
      <c r="JDL760" s="462"/>
      <c r="JDM760" s="462"/>
      <c r="JDN760" s="462"/>
      <c r="JDO760" s="462"/>
      <c r="JDP760" s="462"/>
      <c r="JDQ760" s="462"/>
      <c r="JDR760" s="462"/>
      <c r="JDS760" s="462"/>
      <c r="JDT760" s="462"/>
      <c r="JDU760" s="462"/>
      <c r="JDV760" s="462"/>
      <c r="JDW760" s="462"/>
      <c r="JDX760" s="462"/>
      <c r="JDY760" s="462"/>
      <c r="JDZ760" s="462"/>
      <c r="JEA760" s="462"/>
      <c r="JEB760" s="462"/>
      <c r="JEC760" s="462"/>
      <c r="JED760" s="462"/>
      <c r="JEE760" s="462"/>
      <c r="JEF760" s="462"/>
      <c r="JEG760" s="462"/>
      <c r="JEH760" s="462"/>
      <c r="JEI760" s="462"/>
      <c r="JEJ760" s="462"/>
      <c r="JEK760" s="462"/>
      <c r="JEL760" s="462"/>
      <c r="JEM760" s="462"/>
      <c r="JEN760" s="462"/>
      <c r="JEO760" s="462"/>
      <c r="JEP760" s="462"/>
      <c r="JEQ760" s="462"/>
      <c r="JER760" s="462"/>
      <c r="JES760" s="462"/>
      <c r="JET760" s="462"/>
      <c r="JEU760" s="462"/>
      <c r="JEV760" s="462"/>
      <c r="JEW760" s="462"/>
      <c r="JEX760" s="462"/>
      <c r="JEY760" s="462"/>
      <c r="JEZ760" s="462"/>
      <c r="JFA760" s="462"/>
      <c r="JFB760" s="462"/>
      <c r="JFC760" s="462"/>
      <c r="JFD760" s="462"/>
      <c r="JFE760" s="462"/>
      <c r="JFF760" s="462"/>
      <c r="JFG760" s="462"/>
      <c r="JFH760" s="462"/>
      <c r="JFI760" s="462"/>
      <c r="JFJ760" s="462"/>
      <c r="JFK760" s="462"/>
      <c r="JFL760" s="462"/>
      <c r="JFM760" s="462"/>
      <c r="JFN760" s="462"/>
      <c r="JFO760" s="462"/>
      <c r="JFP760" s="462"/>
      <c r="JFQ760" s="462"/>
      <c r="JFR760" s="462"/>
      <c r="JFS760" s="462"/>
      <c r="JFT760" s="462"/>
      <c r="JFU760" s="462"/>
      <c r="JFV760" s="462"/>
      <c r="JFW760" s="462"/>
      <c r="JFX760" s="462"/>
      <c r="JFY760" s="462"/>
      <c r="JFZ760" s="462"/>
      <c r="JGA760" s="462"/>
      <c r="JGB760" s="462"/>
      <c r="JGC760" s="462"/>
      <c r="JGD760" s="462"/>
      <c r="JGE760" s="462"/>
      <c r="JGF760" s="462"/>
      <c r="JGG760" s="462"/>
      <c r="JGH760" s="462"/>
      <c r="JGI760" s="462"/>
      <c r="JGJ760" s="462"/>
      <c r="JGK760" s="462"/>
      <c r="JGL760" s="462"/>
      <c r="JGM760" s="462"/>
      <c r="JGN760" s="462"/>
      <c r="JGO760" s="462"/>
      <c r="JGP760" s="462"/>
      <c r="JGQ760" s="462"/>
      <c r="JGR760" s="462"/>
      <c r="JGS760" s="462"/>
      <c r="JGT760" s="462"/>
      <c r="JGU760" s="462"/>
      <c r="JGV760" s="462"/>
      <c r="JGW760" s="462"/>
      <c r="JGX760" s="462"/>
      <c r="JGY760" s="462"/>
      <c r="JGZ760" s="462"/>
      <c r="JHA760" s="462"/>
      <c r="JHB760" s="462"/>
      <c r="JHC760" s="462"/>
      <c r="JHD760" s="462"/>
      <c r="JHE760" s="462"/>
      <c r="JHF760" s="462"/>
      <c r="JHG760" s="462"/>
      <c r="JHH760" s="462"/>
      <c r="JHI760" s="462"/>
      <c r="JHJ760" s="462"/>
      <c r="JHK760" s="462"/>
      <c r="JHL760" s="462"/>
      <c r="JHM760" s="462"/>
      <c r="JHN760" s="462"/>
      <c r="JHO760" s="462"/>
      <c r="JHP760" s="462"/>
      <c r="JHQ760" s="462"/>
      <c r="JHR760" s="462"/>
      <c r="JHS760" s="462"/>
      <c r="JHT760" s="462"/>
      <c r="JHU760" s="462"/>
      <c r="JHV760" s="462"/>
      <c r="JHW760" s="462"/>
      <c r="JHX760" s="462"/>
      <c r="JHY760" s="462"/>
      <c r="JHZ760" s="462"/>
      <c r="JIA760" s="462"/>
      <c r="JIB760" s="462"/>
      <c r="JIC760" s="462"/>
      <c r="JID760" s="462"/>
      <c r="JIE760" s="462"/>
      <c r="JIF760" s="462"/>
      <c r="JIG760" s="462"/>
      <c r="JIH760" s="462"/>
      <c r="JII760" s="462"/>
      <c r="JIJ760" s="462"/>
      <c r="JIK760" s="462"/>
      <c r="JIL760" s="462"/>
      <c r="JIM760" s="462"/>
      <c r="JIN760" s="462"/>
      <c r="JIO760" s="462"/>
      <c r="JIP760" s="462"/>
      <c r="JIQ760" s="462"/>
      <c r="JIR760" s="462"/>
      <c r="JIS760" s="462"/>
      <c r="JIT760" s="462"/>
      <c r="JIU760" s="462"/>
      <c r="JIV760" s="462"/>
      <c r="JIW760" s="462"/>
      <c r="JIX760" s="462"/>
      <c r="JIY760" s="462"/>
      <c r="JIZ760" s="462"/>
      <c r="JJA760" s="462"/>
      <c r="JJB760" s="462"/>
      <c r="JJC760" s="462"/>
      <c r="JJD760" s="462"/>
      <c r="JJE760" s="462"/>
      <c r="JJF760" s="462"/>
      <c r="JJG760" s="462"/>
      <c r="JJH760" s="462"/>
      <c r="JJI760" s="462"/>
      <c r="JJJ760" s="462"/>
      <c r="JJK760" s="462"/>
      <c r="JJL760" s="462"/>
      <c r="JJM760" s="462"/>
      <c r="JJN760" s="462"/>
      <c r="JJO760" s="462"/>
      <c r="JJP760" s="462"/>
      <c r="JJQ760" s="462"/>
      <c r="JJR760" s="462"/>
      <c r="JJS760" s="462"/>
      <c r="JJT760" s="462"/>
      <c r="JJU760" s="462"/>
      <c r="JJV760" s="462"/>
      <c r="JJW760" s="462"/>
      <c r="JJX760" s="462"/>
      <c r="JJY760" s="462"/>
      <c r="JJZ760" s="462"/>
      <c r="JKA760" s="462"/>
      <c r="JKB760" s="462"/>
      <c r="JKC760" s="462"/>
      <c r="JKD760" s="462"/>
      <c r="JKE760" s="462"/>
      <c r="JKF760" s="462"/>
      <c r="JKG760" s="462"/>
      <c r="JKH760" s="462"/>
      <c r="JKI760" s="462"/>
      <c r="JKJ760" s="462"/>
      <c r="JKK760" s="462"/>
      <c r="JKL760" s="462"/>
      <c r="JKM760" s="462"/>
      <c r="JKN760" s="462"/>
      <c r="JKO760" s="462"/>
      <c r="JKP760" s="462"/>
      <c r="JKQ760" s="462"/>
      <c r="JKR760" s="462"/>
      <c r="JKS760" s="462"/>
      <c r="JKT760" s="462"/>
      <c r="JKU760" s="462"/>
      <c r="JKV760" s="462"/>
      <c r="JKW760" s="462"/>
      <c r="JKX760" s="462"/>
      <c r="JKY760" s="462"/>
      <c r="JKZ760" s="462"/>
      <c r="JLA760" s="462"/>
      <c r="JLB760" s="462"/>
      <c r="JLC760" s="462"/>
      <c r="JLD760" s="462"/>
      <c r="JLE760" s="462"/>
      <c r="JLF760" s="462"/>
      <c r="JLG760" s="462"/>
      <c r="JLH760" s="462"/>
      <c r="JLI760" s="462"/>
      <c r="JLJ760" s="462"/>
      <c r="JLK760" s="462"/>
      <c r="JLL760" s="462"/>
      <c r="JLM760" s="462"/>
      <c r="JLN760" s="462"/>
      <c r="JLO760" s="462"/>
      <c r="JLP760" s="462"/>
      <c r="JLQ760" s="462"/>
      <c r="JLR760" s="462"/>
      <c r="JLS760" s="462"/>
      <c r="JLT760" s="462"/>
      <c r="JLU760" s="462"/>
      <c r="JLV760" s="462"/>
      <c r="JLW760" s="462"/>
      <c r="JLX760" s="462"/>
      <c r="JLY760" s="462"/>
      <c r="JLZ760" s="462"/>
      <c r="JMA760" s="462"/>
      <c r="JMB760" s="462"/>
      <c r="JMC760" s="462"/>
      <c r="JMD760" s="462"/>
      <c r="JME760" s="462"/>
      <c r="JMF760" s="462"/>
      <c r="JMG760" s="462"/>
      <c r="JMH760" s="462"/>
      <c r="JMI760" s="462"/>
      <c r="JMJ760" s="462"/>
      <c r="JMK760" s="462"/>
      <c r="JML760" s="462"/>
      <c r="JMM760" s="462"/>
      <c r="JMN760" s="462"/>
      <c r="JMO760" s="462"/>
      <c r="JMP760" s="462"/>
      <c r="JMQ760" s="462"/>
      <c r="JMR760" s="462"/>
      <c r="JMS760" s="462"/>
      <c r="JMT760" s="462"/>
      <c r="JMU760" s="462"/>
      <c r="JMV760" s="462"/>
      <c r="JMW760" s="462"/>
      <c r="JMX760" s="462"/>
      <c r="JMY760" s="462"/>
      <c r="JMZ760" s="462"/>
      <c r="JNA760" s="462"/>
      <c r="JNB760" s="462"/>
      <c r="JNC760" s="462"/>
      <c r="JND760" s="462"/>
      <c r="JNE760" s="462"/>
      <c r="JNF760" s="462"/>
      <c r="JNG760" s="462"/>
      <c r="JNH760" s="462"/>
      <c r="JNI760" s="462"/>
      <c r="JNJ760" s="462"/>
      <c r="JNK760" s="462"/>
      <c r="JNL760" s="462"/>
      <c r="JNM760" s="462"/>
      <c r="JNN760" s="462"/>
      <c r="JNO760" s="462"/>
      <c r="JNP760" s="462"/>
      <c r="JNQ760" s="462"/>
      <c r="JNR760" s="462"/>
      <c r="JNS760" s="462"/>
      <c r="JNT760" s="462"/>
      <c r="JNU760" s="462"/>
      <c r="JNV760" s="462"/>
      <c r="JNW760" s="462"/>
      <c r="JNX760" s="462"/>
      <c r="JNY760" s="462"/>
      <c r="JNZ760" s="462"/>
      <c r="JOA760" s="462"/>
      <c r="JOB760" s="462"/>
      <c r="JOC760" s="462"/>
      <c r="JOD760" s="462"/>
      <c r="JOE760" s="462"/>
      <c r="JOF760" s="462"/>
      <c r="JOG760" s="462"/>
      <c r="JOH760" s="462"/>
      <c r="JOI760" s="462"/>
      <c r="JOJ760" s="462"/>
      <c r="JOK760" s="462"/>
      <c r="JOL760" s="462"/>
      <c r="JOM760" s="462"/>
      <c r="JON760" s="462"/>
      <c r="JOO760" s="462"/>
      <c r="JOP760" s="462"/>
      <c r="JOQ760" s="462"/>
      <c r="JOR760" s="462"/>
      <c r="JOS760" s="462"/>
      <c r="JOT760" s="462"/>
      <c r="JOU760" s="462"/>
      <c r="JOV760" s="462"/>
      <c r="JOW760" s="462"/>
      <c r="JOX760" s="462"/>
      <c r="JOY760" s="462"/>
      <c r="JOZ760" s="462"/>
      <c r="JPA760" s="462"/>
      <c r="JPB760" s="462"/>
      <c r="JPC760" s="462"/>
      <c r="JPD760" s="462"/>
      <c r="JPE760" s="462"/>
      <c r="JPF760" s="462"/>
      <c r="JPG760" s="462"/>
      <c r="JPH760" s="462"/>
      <c r="JPI760" s="462"/>
      <c r="JPJ760" s="462"/>
      <c r="JPK760" s="462"/>
      <c r="JPL760" s="462"/>
      <c r="JPM760" s="462"/>
      <c r="JPN760" s="462"/>
      <c r="JPO760" s="462"/>
      <c r="JPP760" s="462"/>
      <c r="JPQ760" s="462"/>
      <c r="JPR760" s="462"/>
      <c r="JPS760" s="462"/>
      <c r="JPT760" s="462"/>
      <c r="JPU760" s="462"/>
      <c r="JPV760" s="462"/>
      <c r="JPW760" s="462"/>
      <c r="JPX760" s="462"/>
      <c r="JPY760" s="462"/>
      <c r="JPZ760" s="462"/>
      <c r="JQA760" s="462"/>
      <c r="JQB760" s="462"/>
      <c r="JQC760" s="462"/>
      <c r="JQD760" s="462"/>
      <c r="JQE760" s="462"/>
      <c r="JQF760" s="462"/>
      <c r="JQG760" s="462"/>
      <c r="JQH760" s="462"/>
      <c r="JQI760" s="462"/>
      <c r="JQJ760" s="462"/>
      <c r="JQK760" s="462"/>
      <c r="JQL760" s="462"/>
      <c r="JQM760" s="462"/>
      <c r="JQN760" s="462"/>
      <c r="JQO760" s="462"/>
      <c r="JQP760" s="462"/>
      <c r="JQQ760" s="462"/>
      <c r="JQR760" s="462"/>
      <c r="JQS760" s="462"/>
      <c r="JQT760" s="462"/>
      <c r="JQU760" s="462"/>
      <c r="JQV760" s="462"/>
      <c r="JQW760" s="462"/>
      <c r="JQX760" s="462"/>
      <c r="JQY760" s="462"/>
      <c r="JQZ760" s="462"/>
      <c r="JRA760" s="462"/>
      <c r="JRB760" s="462"/>
      <c r="JRC760" s="462"/>
      <c r="JRD760" s="462"/>
      <c r="JRE760" s="462"/>
      <c r="JRF760" s="462"/>
      <c r="JRG760" s="462"/>
      <c r="JRH760" s="462"/>
      <c r="JRI760" s="462"/>
      <c r="JRJ760" s="462"/>
      <c r="JRK760" s="462"/>
      <c r="JRL760" s="462"/>
      <c r="JRM760" s="462"/>
      <c r="JRN760" s="462"/>
      <c r="JRO760" s="462"/>
      <c r="JRP760" s="462"/>
      <c r="JRQ760" s="462"/>
      <c r="JRR760" s="462"/>
      <c r="JRS760" s="462"/>
      <c r="JRT760" s="462"/>
      <c r="JRU760" s="462"/>
      <c r="JRV760" s="462"/>
      <c r="JRW760" s="462"/>
      <c r="JRX760" s="462"/>
      <c r="JRY760" s="462"/>
      <c r="JRZ760" s="462"/>
      <c r="JSA760" s="462"/>
      <c r="JSB760" s="462"/>
      <c r="JSC760" s="462"/>
      <c r="JSD760" s="462"/>
      <c r="JSE760" s="462"/>
      <c r="JSF760" s="462"/>
      <c r="JSG760" s="462"/>
      <c r="JSH760" s="462"/>
      <c r="JSI760" s="462"/>
      <c r="JSJ760" s="462"/>
      <c r="JSK760" s="462"/>
      <c r="JSL760" s="462"/>
      <c r="JSM760" s="462"/>
      <c r="JSN760" s="462"/>
      <c r="JSO760" s="462"/>
      <c r="JSP760" s="462"/>
      <c r="JSQ760" s="462"/>
      <c r="JSR760" s="462"/>
      <c r="JSS760" s="462"/>
      <c r="JST760" s="462"/>
      <c r="JSU760" s="462"/>
      <c r="JSV760" s="462"/>
      <c r="JSW760" s="462"/>
      <c r="JSX760" s="462"/>
      <c r="JSY760" s="462"/>
      <c r="JSZ760" s="462"/>
      <c r="JTA760" s="462"/>
      <c r="JTB760" s="462"/>
      <c r="JTC760" s="462"/>
      <c r="JTD760" s="462"/>
      <c r="JTE760" s="462"/>
      <c r="JTF760" s="462"/>
      <c r="JTG760" s="462"/>
      <c r="JTH760" s="462"/>
      <c r="JTI760" s="462"/>
      <c r="JTJ760" s="462"/>
      <c r="JTK760" s="462"/>
      <c r="JTL760" s="462"/>
      <c r="JTM760" s="462"/>
      <c r="JTN760" s="462"/>
      <c r="JTO760" s="462"/>
      <c r="JTP760" s="462"/>
      <c r="JTQ760" s="462"/>
      <c r="JTR760" s="462"/>
      <c r="JTS760" s="462"/>
      <c r="JTT760" s="462"/>
      <c r="JTU760" s="462"/>
      <c r="JTV760" s="462"/>
      <c r="JTW760" s="462"/>
      <c r="JTX760" s="462"/>
      <c r="JTY760" s="462"/>
      <c r="JTZ760" s="462"/>
      <c r="JUA760" s="462"/>
      <c r="JUB760" s="462"/>
      <c r="JUC760" s="462"/>
      <c r="JUD760" s="462"/>
      <c r="JUE760" s="462"/>
      <c r="JUF760" s="462"/>
      <c r="JUG760" s="462"/>
      <c r="JUH760" s="462"/>
      <c r="JUI760" s="462"/>
      <c r="JUJ760" s="462"/>
      <c r="JUK760" s="462"/>
      <c r="JUL760" s="462"/>
      <c r="JUM760" s="462"/>
      <c r="JUN760" s="462"/>
      <c r="JUO760" s="462"/>
      <c r="JUP760" s="462"/>
      <c r="JUQ760" s="462"/>
      <c r="JUR760" s="462"/>
      <c r="JUS760" s="462"/>
      <c r="JUT760" s="462"/>
      <c r="JUU760" s="462"/>
      <c r="JUV760" s="462"/>
      <c r="JUW760" s="462"/>
      <c r="JUX760" s="462"/>
      <c r="JUY760" s="462"/>
      <c r="JUZ760" s="462"/>
      <c r="JVA760" s="462"/>
      <c r="JVB760" s="462"/>
      <c r="JVC760" s="462"/>
      <c r="JVD760" s="462"/>
      <c r="JVE760" s="462"/>
      <c r="JVF760" s="462"/>
      <c r="JVG760" s="462"/>
      <c r="JVH760" s="462"/>
      <c r="JVI760" s="462"/>
      <c r="JVJ760" s="462"/>
      <c r="JVK760" s="462"/>
      <c r="JVL760" s="462"/>
      <c r="JVM760" s="462"/>
      <c r="JVN760" s="462"/>
      <c r="JVO760" s="462"/>
      <c r="JVP760" s="462"/>
      <c r="JVQ760" s="462"/>
      <c r="JVR760" s="462"/>
      <c r="JVS760" s="462"/>
      <c r="JVT760" s="462"/>
      <c r="JVU760" s="462"/>
      <c r="JVV760" s="462"/>
      <c r="JVW760" s="462"/>
      <c r="JVX760" s="462"/>
      <c r="JVY760" s="462"/>
      <c r="JVZ760" s="462"/>
      <c r="JWA760" s="462"/>
      <c r="JWB760" s="462"/>
      <c r="JWC760" s="462"/>
      <c r="JWD760" s="462"/>
      <c r="JWE760" s="462"/>
      <c r="JWF760" s="462"/>
      <c r="JWG760" s="462"/>
      <c r="JWH760" s="462"/>
      <c r="JWI760" s="462"/>
      <c r="JWJ760" s="462"/>
      <c r="JWK760" s="462"/>
      <c r="JWL760" s="462"/>
      <c r="JWM760" s="462"/>
      <c r="JWN760" s="462"/>
      <c r="JWO760" s="462"/>
      <c r="JWP760" s="462"/>
      <c r="JWQ760" s="462"/>
      <c r="JWR760" s="462"/>
      <c r="JWS760" s="462"/>
      <c r="JWT760" s="462"/>
      <c r="JWU760" s="462"/>
      <c r="JWV760" s="462"/>
      <c r="JWW760" s="462"/>
      <c r="JWX760" s="462"/>
      <c r="JWY760" s="462"/>
      <c r="JWZ760" s="462"/>
      <c r="JXA760" s="462"/>
      <c r="JXB760" s="462"/>
      <c r="JXC760" s="462"/>
      <c r="JXD760" s="462"/>
      <c r="JXE760" s="462"/>
      <c r="JXF760" s="462"/>
      <c r="JXG760" s="462"/>
      <c r="JXH760" s="462"/>
      <c r="JXI760" s="462"/>
      <c r="JXJ760" s="462"/>
      <c r="JXK760" s="462"/>
      <c r="JXL760" s="462"/>
      <c r="JXM760" s="462"/>
      <c r="JXN760" s="462"/>
      <c r="JXO760" s="462"/>
      <c r="JXP760" s="462"/>
      <c r="JXQ760" s="462"/>
      <c r="JXR760" s="462"/>
      <c r="JXS760" s="462"/>
      <c r="JXT760" s="462"/>
      <c r="JXU760" s="462"/>
      <c r="JXV760" s="462"/>
      <c r="JXW760" s="462"/>
      <c r="JXX760" s="462"/>
      <c r="JXY760" s="462"/>
      <c r="JXZ760" s="462"/>
      <c r="JYA760" s="462"/>
      <c r="JYB760" s="462"/>
      <c r="JYC760" s="462"/>
      <c r="JYD760" s="462"/>
      <c r="JYE760" s="462"/>
      <c r="JYF760" s="462"/>
      <c r="JYG760" s="462"/>
      <c r="JYH760" s="462"/>
      <c r="JYI760" s="462"/>
      <c r="JYJ760" s="462"/>
      <c r="JYK760" s="462"/>
      <c r="JYL760" s="462"/>
      <c r="JYM760" s="462"/>
      <c r="JYN760" s="462"/>
      <c r="JYO760" s="462"/>
      <c r="JYP760" s="462"/>
      <c r="JYQ760" s="462"/>
      <c r="JYR760" s="462"/>
      <c r="JYS760" s="462"/>
      <c r="JYT760" s="462"/>
      <c r="JYU760" s="462"/>
      <c r="JYV760" s="462"/>
      <c r="JYW760" s="462"/>
      <c r="JYX760" s="462"/>
      <c r="JYY760" s="462"/>
      <c r="JYZ760" s="462"/>
      <c r="JZA760" s="462"/>
      <c r="JZB760" s="462"/>
      <c r="JZC760" s="462"/>
      <c r="JZD760" s="462"/>
      <c r="JZE760" s="462"/>
      <c r="JZF760" s="462"/>
      <c r="JZG760" s="462"/>
      <c r="JZH760" s="462"/>
      <c r="JZI760" s="462"/>
      <c r="JZJ760" s="462"/>
      <c r="JZK760" s="462"/>
      <c r="JZL760" s="462"/>
      <c r="JZM760" s="462"/>
      <c r="JZN760" s="462"/>
      <c r="JZO760" s="462"/>
      <c r="JZP760" s="462"/>
      <c r="JZQ760" s="462"/>
      <c r="JZR760" s="462"/>
      <c r="JZS760" s="462"/>
      <c r="JZT760" s="462"/>
      <c r="JZU760" s="462"/>
      <c r="JZV760" s="462"/>
      <c r="JZW760" s="462"/>
      <c r="JZX760" s="462"/>
      <c r="JZY760" s="462"/>
      <c r="JZZ760" s="462"/>
      <c r="KAA760" s="462"/>
      <c r="KAB760" s="462"/>
      <c r="KAC760" s="462"/>
      <c r="KAD760" s="462"/>
      <c r="KAE760" s="462"/>
      <c r="KAF760" s="462"/>
      <c r="KAG760" s="462"/>
      <c r="KAH760" s="462"/>
      <c r="KAI760" s="462"/>
      <c r="KAJ760" s="462"/>
      <c r="KAK760" s="462"/>
      <c r="KAL760" s="462"/>
      <c r="KAM760" s="462"/>
      <c r="KAN760" s="462"/>
      <c r="KAO760" s="462"/>
      <c r="KAP760" s="462"/>
      <c r="KAQ760" s="462"/>
      <c r="KAR760" s="462"/>
      <c r="KAS760" s="462"/>
      <c r="KAT760" s="462"/>
      <c r="KAU760" s="462"/>
      <c r="KAV760" s="462"/>
      <c r="KAW760" s="462"/>
      <c r="KAX760" s="462"/>
      <c r="KAY760" s="462"/>
      <c r="KAZ760" s="462"/>
      <c r="KBA760" s="462"/>
      <c r="KBB760" s="462"/>
      <c r="KBC760" s="462"/>
      <c r="KBD760" s="462"/>
      <c r="KBE760" s="462"/>
      <c r="KBF760" s="462"/>
      <c r="KBG760" s="462"/>
      <c r="KBH760" s="462"/>
      <c r="KBI760" s="462"/>
      <c r="KBJ760" s="462"/>
      <c r="KBK760" s="462"/>
      <c r="KBL760" s="462"/>
      <c r="KBM760" s="462"/>
      <c r="KBN760" s="462"/>
      <c r="KBO760" s="462"/>
      <c r="KBP760" s="462"/>
      <c r="KBQ760" s="462"/>
      <c r="KBR760" s="462"/>
      <c r="KBS760" s="462"/>
      <c r="KBT760" s="462"/>
      <c r="KBU760" s="462"/>
      <c r="KBV760" s="462"/>
      <c r="KBW760" s="462"/>
      <c r="KBX760" s="462"/>
      <c r="KBY760" s="462"/>
      <c r="KBZ760" s="462"/>
      <c r="KCA760" s="462"/>
      <c r="KCB760" s="462"/>
      <c r="KCC760" s="462"/>
      <c r="KCD760" s="462"/>
      <c r="KCE760" s="462"/>
      <c r="KCF760" s="462"/>
      <c r="KCG760" s="462"/>
      <c r="KCH760" s="462"/>
      <c r="KCI760" s="462"/>
      <c r="KCJ760" s="462"/>
      <c r="KCK760" s="462"/>
      <c r="KCL760" s="462"/>
      <c r="KCM760" s="462"/>
      <c r="KCN760" s="462"/>
      <c r="KCO760" s="462"/>
      <c r="KCP760" s="462"/>
      <c r="KCQ760" s="462"/>
      <c r="KCR760" s="462"/>
      <c r="KCS760" s="462"/>
      <c r="KCT760" s="462"/>
      <c r="KCU760" s="462"/>
      <c r="KCV760" s="462"/>
      <c r="KCW760" s="462"/>
      <c r="KCX760" s="462"/>
      <c r="KCY760" s="462"/>
      <c r="KCZ760" s="462"/>
      <c r="KDA760" s="462"/>
      <c r="KDB760" s="462"/>
      <c r="KDC760" s="462"/>
      <c r="KDD760" s="462"/>
      <c r="KDE760" s="462"/>
      <c r="KDF760" s="462"/>
      <c r="KDG760" s="462"/>
      <c r="KDH760" s="462"/>
      <c r="KDI760" s="462"/>
      <c r="KDJ760" s="462"/>
      <c r="KDK760" s="462"/>
      <c r="KDL760" s="462"/>
      <c r="KDM760" s="462"/>
      <c r="KDN760" s="462"/>
      <c r="KDO760" s="462"/>
      <c r="KDP760" s="462"/>
      <c r="KDQ760" s="462"/>
      <c r="KDR760" s="462"/>
      <c r="KDS760" s="462"/>
      <c r="KDT760" s="462"/>
      <c r="KDU760" s="462"/>
      <c r="KDV760" s="462"/>
      <c r="KDW760" s="462"/>
      <c r="KDX760" s="462"/>
      <c r="KDY760" s="462"/>
      <c r="KDZ760" s="462"/>
      <c r="KEA760" s="462"/>
      <c r="KEB760" s="462"/>
      <c r="KEC760" s="462"/>
      <c r="KED760" s="462"/>
      <c r="KEE760" s="462"/>
      <c r="KEF760" s="462"/>
      <c r="KEG760" s="462"/>
      <c r="KEH760" s="462"/>
      <c r="KEI760" s="462"/>
      <c r="KEJ760" s="462"/>
      <c r="KEK760" s="462"/>
      <c r="KEL760" s="462"/>
      <c r="KEM760" s="462"/>
      <c r="KEN760" s="462"/>
      <c r="KEO760" s="462"/>
      <c r="KEP760" s="462"/>
      <c r="KEQ760" s="462"/>
      <c r="KER760" s="462"/>
      <c r="KES760" s="462"/>
      <c r="KET760" s="462"/>
      <c r="KEU760" s="462"/>
      <c r="KEV760" s="462"/>
      <c r="KEW760" s="462"/>
      <c r="KEX760" s="462"/>
      <c r="KEY760" s="462"/>
      <c r="KEZ760" s="462"/>
      <c r="KFA760" s="462"/>
      <c r="KFB760" s="462"/>
      <c r="KFC760" s="462"/>
      <c r="KFD760" s="462"/>
      <c r="KFE760" s="462"/>
      <c r="KFF760" s="462"/>
      <c r="KFG760" s="462"/>
      <c r="KFH760" s="462"/>
      <c r="KFI760" s="462"/>
      <c r="KFJ760" s="462"/>
      <c r="KFK760" s="462"/>
      <c r="KFL760" s="462"/>
      <c r="KFM760" s="462"/>
      <c r="KFN760" s="462"/>
      <c r="KFO760" s="462"/>
      <c r="KFP760" s="462"/>
      <c r="KFQ760" s="462"/>
      <c r="KFR760" s="462"/>
      <c r="KFS760" s="462"/>
      <c r="KFT760" s="462"/>
      <c r="KFU760" s="462"/>
      <c r="KFV760" s="462"/>
      <c r="KFW760" s="462"/>
      <c r="KFX760" s="462"/>
      <c r="KFY760" s="462"/>
      <c r="KFZ760" s="462"/>
      <c r="KGA760" s="462"/>
      <c r="KGB760" s="462"/>
      <c r="KGC760" s="462"/>
      <c r="KGD760" s="462"/>
      <c r="KGE760" s="462"/>
      <c r="KGF760" s="462"/>
      <c r="KGG760" s="462"/>
      <c r="KGH760" s="462"/>
      <c r="KGI760" s="462"/>
      <c r="KGJ760" s="462"/>
      <c r="KGK760" s="462"/>
      <c r="KGL760" s="462"/>
      <c r="KGM760" s="462"/>
      <c r="KGN760" s="462"/>
      <c r="KGO760" s="462"/>
      <c r="KGP760" s="462"/>
      <c r="KGQ760" s="462"/>
      <c r="KGR760" s="462"/>
      <c r="KGS760" s="462"/>
      <c r="KGT760" s="462"/>
      <c r="KGU760" s="462"/>
      <c r="KGV760" s="462"/>
      <c r="KGW760" s="462"/>
      <c r="KGX760" s="462"/>
      <c r="KGY760" s="462"/>
      <c r="KGZ760" s="462"/>
      <c r="KHA760" s="462"/>
      <c r="KHB760" s="462"/>
      <c r="KHC760" s="462"/>
      <c r="KHD760" s="462"/>
      <c r="KHE760" s="462"/>
      <c r="KHF760" s="462"/>
      <c r="KHG760" s="462"/>
      <c r="KHH760" s="462"/>
      <c r="KHI760" s="462"/>
      <c r="KHJ760" s="462"/>
      <c r="KHK760" s="462"/>
      <c r="KHL760" s="462"/>
      <c r="KHM760" s="462"/>
      <c r="KHN760" s="462"/>
      <c r="KHO760" s="462"/>
      <c r="KHP760" s="462"/>
      <c r="KHQ760" s="462"/>
      <c r="KHR760" s="462"/>
      <c r="KHS760" s="462"/>
      <c r="KHT760" s="462"/>
      <c r="KHU760" s="462"/>
      <c r="KHV760" s="462"/>
      <c r="KHW760" s="462"/>
      <c r="KHX760" s="462"/>
      <c r="KHY760" s="462"/>
      <c r="KHZ760" s="462"/>
      <c r="KIA760" s="462"/>
      <c r="KIB760" s="462"/>
      <c r="KIC760" s="462"/>
      <c r="KID760" s="462"/>
      <c r="KIE760" s="462"/>
      <c r="KIF760" s="462"/>
      <c r="KIG760" s="462"/>
      <c r="KIH760" s="462"/>
      <c r="KII760" s="462"/>
      <c r="KIJ760" s="462"/>
      <c r="KIK760" s="462"/>
      <c r="KIL760" s="462"/>
      <c r="KIM760" s="462"/>
      <c r="KIN760" s="462"/>
      <c r="KIO760" s="462"/>
      <c r="KIP760" s="462"/>
      <c r="KIQ760" s="462"/>
      <c r="KIR760" s="462"/>
      <c r="KIS760" s="462"/>
      <c r="KIT760" s="462"/>
      <c r="KIU760" s="462"/>
      <c r="KIV760" s="462"/>
      <c r="KIW760" s="462"/>
      <c r="KIX760" s="462"/>
      <c r="KIY760" s="462"/>
      <c r="KIZ760" s="462"/>
      <c r="KJA760" s="462"/>
      <c r="KJB760" s="462"/>
      <c r="KJC760" s="462"/>
      <c r="KJD760" s="462"/>
      <c r="KJE760" s="462"/>
      <c r="KJF760" s="462"/>
      <c r="KJG760" s="462"/>
      <c r="KJH760" s="462"/>
      <c r="KJI760" s="462"/>
      <c r="KJJ760" s="462"/>
      <c r="KJK760" s="462"/>
      <c r="KJL760" s="462"/>
      <c r="KJM760" s="462"/>
      <c r="KJN760" s="462"/>
      <c r="KJO760" s="462"/>
      <c r="KJP760" s="462"/>
      <c r="KJQ760" s="462"/>
      <c r="KJR760" s="462"/>
      <c r="KJS760" s="462"/>
      <c r="KJT760" s="462"/>
      <c r="KJU760" s="462"/>
      <c r="KJV760" s="462"/>
      <c r="KJW760" s="462"/>
      <c r="KJX760" s="462"/>
      <c r="KJY760" s="462"/>
      <c r="KJZ760" s="462"/>
      <c r="KKA760" s="462"/>
      <c r="KKB760" s="462"/>
      <c r="KKC760" s="462"/>
      <c r="KKD760" s="462"/>
      <c r="KKE760" s="462"/>
      <c r="KKF760" s="462"/>
      <c r="KKG760" s="462"/>
      <c r="KKH760" s="462"/>
      <c r="KKI760" s="462"/>
      <c r="KKJ760" s="462"/>
      <c r="KKK760" s="462"/>
      <c r="KKL760" s="462"/>
      <c r="KKM760" s="462"/>
      <c r="KKN760" s="462"/>
      <c r="KKO760" s="462"/>
      <c r="KKP760" s="462"/>
      <c r="KKQ760" s="462"/>
      <c r="KKR760" s="462"/>
      <c r="KKS760" s="462"/>
      <c r="KKT760" s="462"/>
      <c r="KKU760" s="462"/>
      <c r="KKV760" s="462"/>
      <c r="KKW760" s="462"/>
      <c r="KKX760" s="462"/>
      <c r="KKY760" s="462"/>
      <c r="KKZ760" s="462"/>
      <c r="KLA760" s="462"/>
      <c r="KLB760" s="462"/>
      <c r="KLC760" s="462"/>
      <c r="KLD760" s="462"/>
      <c r="KLE760" s="462"/>
      <c r="KLF760" s="462"/>
      <c r="KLG760" s="462"/>
      <c r="KLH760" s="462"/>
      <c r="KLI760" s="462"/>
      <c r="KLJ760" s="462"/>
      <c r="KLK760" s="462"/>
      <c r="KLL760" s="462"/>
      <c r="KLM760" s="462"/>
      <c r="KLN760" s="462"/>
      <c r="KLO760" s="462"/>
      <c r="KLP760" s="462"/>
      <c r="KLQ760" s="462"/>
      <c r="KLR760" s="462"/>
      <c r="KLS760" s="462"/>
      <c r="KLT760" s="462"/>
      <c r="KLU760" s="462"/>
      <c r="KLV760" s="462"/>
      <c r="KLW760" s="462"/>
      <c r="KLX760" s="462"/>
      <c r="KLY760" s="462"/>
      <c r="KLZ760" s="462"/>
      <c r="KMA760" s="462"/>
      <c r="KMB760" s="462"/>
      <c r="KMC760" s="462"/>
      <c r="KMD760" s="462"/>
      <c r="KME760" s="462"/>
      <c r="KMF760" s="462"/>
      <c r="KMG760" s="462"/>
      <c r="KMH760" s="462"/>
      <c r="KMI760" s="462"/>
      <c r="KMJ760" s="462"/>
      <c r="KMK760" s="462"/>
      <c r="KML760" s="462"/>
      <c r="KMM760" s="462"/>
      <c r="KMN760" s="462"/>
      <c r="KMO760" s="462"/>
      <c r="KMP760" s="462"/>
      <c r="KMQ760" s="462"/>
      <c r="KMR760" s="462"/>
      <c r="KMS760" s="462"/>
      <c r="KMT760" s="462"/>
      <c r="KMU760" s="462"/>
      <c r="KMV760" s="462"/>
      <c r="KMW760" s="462"/>
      <c r="KMX760" s="462"/>
      <c r="KMY760" s="462"/>
      <c r="KMZ760" s="462"/>
      <c r="KNA760" s="462"/>
      <c r="KNB760" s="462"/>
      <c r="KNC760" s="462"/>
      <c r="KND760" s="462"/>
      <c r="KNE760" s="462"/>
      <c r="KNF760" s="462"/>
      <c r="KNG760" s="462"/>
      <c r="KNH760" s="462"/>
      <c r="KNI760" s="462"/>
      <c r="KNJ760" s="462"/>
      <c r="KNK760" s="462"/>
      <c r="KNL760" s="462"/>
      <c r="KNM760" s="462"/>
      <c r="KNN760" s="462"/>
      <c r="KNO760" s="462"/>
      <c r="KNP760" s="462"/>
      <c r="KNQ760" s="462"/>
      <c r="KNR760" s="462"/>
      <c r="KNS760" s="462"/>
      <c r="KNT760" s="462"/>
      <c r="KNU760" s="462"/>
      <c r="KNV760" s="462"/>
      <c r="KNW760" s="462"/>
      <c r="KNX760" s="462"/>
      <c r="KNY760" s="462"/>
      <c r="KNZ760" s="462"/>
      <c r="KOA760" s="462"/>
      <c r="KOB760" s="462"/>
      <c r="KOC760" s="462"/>
      <c r="KOD760" s="462"/>
      <c r="KOE760" s="462"/>
      <c r="KOF760" s="462"/>
      <c r="KOG760" s="462"/>
      <c r="KOH760" s="462"/>
      <c r="KOI760" s="462"/>
      <c r="KOJ760" s="462"/>
      <c r="KOK760" s="462"/>
      <c r="KOL760" s="462"/>
      <c r="KOM760" s="462"/>
      <c r="KON760" s="462"/>
      <c r="KOO760" s="462"/>
      <c r="KOP760" s="462"/>
      <c r="KOQ760" s="462"/>
      <c r="KOR760" s="462"/>
      <c r="KOS760" s="462"/>
      <c r="KOT760" s="462"/>
      <c r="KOU760" s="462"/>
      <c r="KOV760" s="462"/>
      <c r="KOW760" s="462"/>
      <c r="KOX760" s="462"/>
      <c r="KOY760" s="462"/>
      <c r="KOZ760" s="462"/>
      <c r="KPA760" s="462"/>
      <c r="KPB760" s="462"/>
      <c r="KPC760" s="462"/>
      <c r="KPD760" s="462"/>
      <c r="KPE760" s="462"/>
      <c r="KPF760" s="462"/>
      <c r="KPG760" s="462"/>
      <c r="KPH760" s="462"/>
      <c r="KPI760" s="462"/>
      <c r="KPJ760" s="462"/>
      <c r="KPK760" s="462"/>
      <c r="KPL760" s="462"/>
      <c r="KPM760" s="462"/>
      <c r="KPN760" s="462"/>
      <c r="KPO760" s="462"/>
      <c r="KPP760" s="462"/>
      <c r="KPQ760" s="462"/>
      <c r="KPR760" s="462"/>
      <c r="KPS760" s="462"/>
      <c r="KPT760" s="462"/>
      <c r="KPU760" s="462"/>
      <c r="KPV760" s="462"/>
      <c r="KPW760" s="462"/>
      <c r="KPX760" s="462"/>
      <c r="KPY760" s="462"/>
      <c r="KPZ760" s="462"/>
      <c r="KQA760" s="462"/>
      <c r="KQB760" s="462"/>
      <c r="KQC760" s="462"/>
      <c r="KQD760" s="462"/>
      <c r="KQE760" s="462"/>
      <c r="KQF760" s="462"/>
      <c r="KQG760" s="462"/>
      <c r="KQH760" s="462"/>
      <c r="KQI760" s="462"/>
      <c r="KQJ760" s="462"/>
      <c r="KQK760" s="462"/>
      <c r="KQL760" s="462"/>
      <c r="KQM760" s="462"/>
      <c r="KQN760" s="462"/>
      <c r="KQO760" s="462"/>
      <c r="KQP760" s="462"/>
      <c r="KQQ760" s="462"/>
      <c r="KQR760" s="462"/>
      <c r="KQS760" s="462"/>
      <c r="KQT760" s="462"/>
      <c r="KQU760" s="462"/>
      <c r="KQV760" s="462"/>
      <c r="KQW760" s="462"/>
      <c r="KQX760" s="462"/>
      <c r="KQY760" s="462"/>
      <c r="KQZ760" s="462"/>
      <c r="KRA760" s="462"/>
      <c r="KRB760" s="462"/>
      <c r="KRC760" s="462"/>
      <c r="KRD760" s="462"/>
      <c r="KRE760" s="462"/>
      <c r="KRF760" s="462"/>
      <c r="KRG760" s="462"/>
      <c r="KRH760" s="462"/>
      <c r="KRI760" s="462"/>
      <c r="KRJ760" s="462"/>
      <c r="KRK760" s="462"/>
      <c r="KRL760" s="462"/>
      <c r="KRM760" s="462"/>
      <c r="KRN760" s="462"/>
      <c r="KRO760" s="462"/>
      <c r="KRP760" s="462"/>
      <c r="KRQ760" s="462"/>
      <c r="KRR760" s="462"/>
      <c r="KRS760" s="462"/>
      <c r="KRT760" s="462"/>
      <c r="KRU760" s="462"/>
      <c r="KRV760" s="462"/>
      <c r="KRW760" s="462"/>
      <c r="KRX760" s="462"/>
      <c r="KRY760" s="462"/>
      <c r="KRZ760" s="462"/>
      <c r="KSA760" s="462"/>
      <c r="KSB760" s="462"/>
      <c r="KSC760" s="462"/>
      <c r="KSD760" s="462"/>
      <c r="KSE760" s="462"/>
      <c r="KSF760" s="462"/>
      <c r="KSG760" s="462"/>
      <c r="KSH760" s="462"/>
      <c r="KSI760" s="462"/>
      <c r="KSJ760" s="462"/>
      <c r="KSK760" s="462"/>
      <c r="KSL760" s="462"/>
      <c r="KSM760" s="462"/>
      <c r="KSN760" s="462"/>
      <c r="KSO760" s="462"/>
      <c r="KSP760" s="462"/>
      <c r="KSQ760" s="462"/>
      <c r="KSR760" s="462"/>
      <c r="KSS760" s="462"/>
      <c r="KST760" s="462"/>
      <c r="KSU760" s="462"/>
      <c r="KSV760" s="462"/>
      <c r="KSW760" s="462"/>
      <c r="KSX760" s="462"/>
      <c r="KSY760" s="462"/>
      <c r="KSZ760" s="462"/>
      <c r="KTA760" s="462"/>
      <c r="KTB760" s="462"/>
      <c r="KTC760" s="462"/>
      <c r="KTD760" s="462"/>
      <c r="KTE760" s="462"/>
      <c r="KTF760" s="462"/>
      <c r="KTG760" s="462"/>
      <c r="KTH760" s="462"/>
      <c r="KTI760" s="462"/>
      <c r="KTJ760" s="462"/>
      <c r="KTK760" s="462"/>
      <c r="KTL760" s="462"/>
      <c r="KTM760" s="462"/>
      <c r="KTN760" s="462"/>
      <c r="KTO760" s="462"/>
      <c r="KTP760" s="462"/>
      <c r="KTQ760" s="462"/>
      <c r="KTR760" s="462"/>
      <c r="KTS760" s="462"/>
      <c r="KTT760" s="462"/>
      <c r="KTU760" s="462"/>
      <c r="KTV760" s="462"/>
      <c r="KTW760" s="462"/>
      <c r="KTX760" s="462"/>
      <c r="KTY760" s="462"/>
      <c r="KTZ760" s="462"/>
      <c r="KUA760" s="462"/>
      <c r="KUB760" s="462"/>
      <c r="KUC760" s="462"/>
      <c r="KUD760" s="462"/>
      <c r="KUE760" s="462"/>
      <c r="KUF760" s="462"/>
      <c r="KUG760" s="462"/>
      <c r="KUH760" s="462"/>
      <c r="KUI760" s="462"/>
      <c r="KUJ760" s="462"/>
      <c r="KUK760" s="462"/>
      <c r="KUL760" s="462"/>
      <c r="KUM760" s="462"/>
      <c r="KUN760" s="462"/>
      <c r="KUO760" s="462"/>
      <c r="KUP760" s="462"/>
      <c r="KUQ760" s="462"/>
      <c r="KUR760" s="462"/>
      <c r="KUS760" s="462"/>
      <c r="KUT760" s="462"/>
      <c r="KUU760" s="462"/>
      <c r="KUV760" s="462"/>
      <c r="KUW760" s="462"/>
      <c r="KUX760" s="462"/>
      <c r="KUY760" s="462"/>
      <c r="KUZ760" s="462"/>
      <c r="KVA760" s="462"/>
      <c r="KVB760" s="462"/>
      <c r="KVC760" s="462"/>
      <c r="KVD760" s="462"/>
      <c r="KVE760" s="462"/>
      <c r="KVF760" s="462"/>
      <c r="KVG760" s="462"/>
      <c r="KVH760" s="462"/>
      <c r="KVI760" s="462"/>
      <c r="KVJ760" s="462"/>
      <c r="KVK760" s="462"/>
      <c r="KVL760" s="462"/>
      <c r="KVM760" s="462"/>
      <c r="KVN760" s="462"/>
      <c r="KVO760" s="462"/>
      <c r="KVP760" s="462"/>
      <c r="KVQ760" s="462"/>
      <c r="KVR760" s="462"/>
      <c r="KVS760" s="462"/>
      <c r="KVT760" s="462"/>
      <c r="KVU760" s="462"/>
      <c r="KVV760" s="462"/>
      <c r="KVW760" s="462"/>
      <c r="KVX760" s="462"/>
      <c r="KVY760" s="462"/>
      <c r="KVZ760" s="462"/>
      <c r="KWA760" s="462"/>
      <c r="KWB760" s="462"/>
      <c r="KWC760" s="462"/>
      <c r="KWD760" s="462"/>
      <c r="KWE760" s="462"/>
      <c r="KWF760" s="462"/>
      <c r="KWG760" s="462"/>
      <c r="KWH760" s="462"/>
      <c r="KWI760" s="462"/>
      <c r="KWJ760" s="462"/>
      <c r="KWK760" s="462"/>
      <c r="KWL760" s="462"/>
      <c r="KWM760" s="462"/>
      <c r="KWN760" s="462"/>
      <c r="KWO760" s="462"/>
      <c r="KWP760" s="462"/>
      <c r="KWQ760" s="462"/>
      <c r="KWR760" s="462"/>
      <c r="KWS760" s="462"/>
      <c r="KWT760" s="462"/>
      <c r="KWU760" s="462"/>
      <c r="KWV760" s="462"/>
      <c r="KWW760" s="462"/>
      <c r="KWX760" s="462"/>
      <c r="KWY760" s="462"/>
      <c r="KWZ760" s="462"/>
      <c r="KXA760" s="462"/>
      <c r="KXB760" s="462"/>
      <c r="KXC760" s="462"/>
      <c r="KXD760" s="462"/>
      <c r="KXE760" s="462"/>
      <c r="KXF760" s="462"/>
      <c r="KXG760" s="462"/>
      <c r="KXH760" s="462"/>
      <c r="KXI760" s="462"/>
      <c r="KXJ760" s="462"/>
      <c r="KXK760" s="462"/>
      <c r="KXL760" s="462"/>
      <c r="KXM760" s="462"/>
      <c r="KXN760" s="462"/>
      <c r="KXO760" s="462"/>
      <c r="KXP760" s="462"/>
      <c r="KXQ760" s="462"/>
      <c r="KXR760" s="462"/>
      <c r="KXS760" s="462"/>
      <c r="KXT760" s="462"/>
      <c r="KXU760" s="462"/>
      <c r="KXV760" s="462"/>
      <c r="KXW760" s="462"/>
      <c r="KXX760" s="462"/>
      <c r="KXY760" s="462"/>
      <c r="KXZ760" s="462"/>
      <c r="KYA760" s="462"/>
      <c r="KYB760" s="462"/>
      <c r="KYC760" s="462"/>
      <c r="KYD760" s="462"/>
      <c r="KYE760" s="462"/>
      <c r="KYF760" s="462"/>
      <c r="KYG760" s="462"/>
      <c r="KYH760" s="462"/>
      <c r="KYI760" s="462"/>
      <c r="KYJ760" s="462"/>
      <c r="KYK760" s="462"/>
      <c r="KYL760" s="462"/>
      <c r="KYM760" s="462"/>
      <c r="KYN760" s="462"/>
      <c r="KYO760" s="462"/>
      <c r="KYP760" s="462"/>
      <c r="KYQ760" s="462"/>
      <c r="KYR760" s="462"/>
      <c r="KYS760" s="462"/>
      <c r="KYT760" s="462"/>
      <c r="KYU760" s="462"/>
      <c r="KYV760" s="462"/>
      <c r="KYW760" s="462"/>
      <c r="KYX760" s="462"/>
      <c r="KYY760" s="462"/>
      <c r="KYZ760" s="462"/>
      <c r="KZA760" s="462"/>
      <c r="KZB760" s="462"/>
      <c r="KZC760" s="462"/>
      <c r="KZD760" s="462"/>
      <c r="KZE760" s="462"/>
      <c r="KZF760" s="462"/>
      <c r="KZG760" s="462"/>
      <c r="KZH760" s="462"/>
      <c r="KZI760" s="462"/>
      <c r="KZJ760" s="462"/>
      <c r="KZK760" s="462"/>
      <c r="KZL760" s="462"/>
      <c r="KZM760" s="462"/>
      <c r="KZN760" s="462"/>
      <c r="KZO760" s="462"/>
      <c r="KZP760" s="462"/>
      <c r="KZQ760" s="462"/>
      <c r="KZR760" s="462"/>
      <c r="KZS760" s="462"/>
      <c r="KZT760" s="462"/>
      <c r="KZU760" s="462"/>
      <c r="KZV760" s="462"/>
      <c r="KZW760" s="462"/>
      <c r="KZX760" s="462"/>
      <c r="KZY760" s="462"/>
      <c r="KZZ760" s="462"/>
      <c r="LAA760" s="462"/>
      <c r="LAB760" s="462"/>
      <c r="LAC760" s="462"/>
      <c r="LAD760" s="462"/>
      <c r="LAE760" s="462"/>
      <c r="LAF760" s="462"/>
      <c r="LAG760" s="462"/>
      <c r="LAH760" s="462"/>
      <c r="LAI760" s="462"/>
      <c r="LAJ760" s="462"/>
      <c r="LAK760" s="462"/>
      <c r="LAL760" s="462"/>
      <c r="LAM760" s="462"/>
      <c r="LAN760" s="462"/>
      <c r="LAO760" s="462"/>
      <c r="LAP760" s="462"/>
      <c r="LAQ760" s="462"/>
      <c r="LAR760" s="462"/>
      <c r="LAS760" s="462"/>
      <c r="LAT760" s="462"/>
      <c r="LAU760" s="462"/>
      <c r="LAV760" s="462"/>
      <c r="LAW760" s="462"/>
      <c r="LAX760" s="462"/>
      <c r="LAY760" s="462"/>
      <c r="LAZ760" s="462"/>
      <c r="LBA760" s="462"/>
      <c r="LBB760" s="462"/>
      <c r="LBC760" s="462"/>
      <c r="LBD760" s="462"/>
      <c r="LBE760" s="462"/>
      <c r="LBF760" s="462"/>
      <c r="LBG760" s="462"/>
      <c r="LBH760" s="462"/>
      <c r="LBI760" s="462"/>
      <c r="LBJ760" s="462"/>
      <c r="LBK760" s="462"/>
      <c r="LBL760" s="462"/>
      <c r="LBM760" s="462"/>
      <c r="LBN760" s="462"/>
      <c r="LBO760" s="462"/>
      <c r="LBP760" s="462"/>
      <c r="LBQ760" s="462"/>
      <c r="LBR760" s="462"/>
      <c r="LBS760" s="462"/>
      <c r="LBT760" s="462"/>
      <c r="LBU760" s="462"/>
      <c r="LBV760" s="462"/>
      <c r="LBW760" s="462"/>
      <c r="LBX760" s="462"/>
      <c r="LBY760" s="462"/>
      <c r="LBZ760" s="462"/>
      <c r="LCA760" s="462"/>
      <c r="LCB760" s="462"/>
      <c r="LCC760" s="462"/>
      <c r="LCD760" s="462"/>
      <c r="LCE760" s="462"/>
      <c r="LCF760" s="462"/>
      <c r="LCG760" s="462"/>
      <c r="LCH760" s="462"/>
      <c r="LCI760" s="462"/>
      <c r="LCJ760" s="462"/>
      <c r="LCK760" s="462"/>
      <c r="LCL760" s="462"/>
      <c r="LCM760" s="462"/>
      <c r="LCN760" s="462"/>
      <c r="LCO760" s="462"/>
      <c r="LCP760" s="462"/>
      <c r="LCQ760" s="462"/>
      <c r="LCR760" s="462"/>
      <c r="LCS760" s="462"/>
      <c r="LCT760" s="462"/>
      <c r="LCU760" s="462"/>
      <c r="LCV760" s="462"/>
      <c r="LCW760" s="462"/>
      <c r="LCX760" s="462"/>
      <c r="LCY760" s="462"/>
      <c r="LCZ760" s="462"/>
      <c r="LDA760" s="462"/>
      <c r="LDB760" s="462"/>
      <c r="LDC760" s="462"/>
      <c r="LDD760" s="462"/>
      <c r="LDE760" s="462"/>
      <c r="LDF760" s="462"/>
      <c r="LDG760" s="462"/>
      <c r="LDH760" s="462"/>
      <c r="LDI760" s="462"/>
      <c r="LDJ760" s="462"/>
      <c r="LDK760" s="462"/>
      <c r="LDL760" s="462"/>
      <c r="LDM760" s="462"/>
      <c r="LDN760" s="462"/>
      <c r="LDO760" s="462"/>
      <c r="LDP760" s="462"/>
      <c r="LDQ760" s="462"/>
      <c r="LDR760" s="462"/>
      <c r="LDS760" s="462"/>
      <c r="LDT760" s="462"/>
      <c r="LDU760" s="462"/>
      <c r="LDV760" s="462"/>
      <c r="LDW760" s="462"/>
      <c r="LDX760" s="462"/>
      <c r="LDY760" s="462"/>
      <c r="LDZ760" s="462"/>
      <c r="LEA760" s="462"/>
      <c r="LEB760" s="462"/>
      <c r="LEC760" s="462"/>
      <c r="LED760" s="462"/>
      <c r="LEE760" s="462"/>
      <c r="LEF760" s="462"/>
      <c r="LEG760" s="462"/>
      <c r="LEH760" s="462"/>
      <c r="LEI760" s="462"/>
      <c r="LEJ760" s="462"/>
      <c r="LEK760" s="462"/>
      <c r="LEL760" s="462"/>
      <c r="LEM760" s="462"/>
      <c r="LEN760" s="462"/>
      <c r="LEO760" s="462"/>
      <c r="LEP760" s="462"/>
      <c r="LEQ760" s="462"/>
      <c r="LER760" s="462"/>
      <c r="LES760" s="462"/>
      <c r="LET760" s="462"/>
      <c r="LEU760" s="462"/>
      <c r="LEV760" s="462"/>
      <c r="LEW760" s="462"/>
      <c r="LEX760" s="462"/>
      <c r="LEY760" s="462"/>
      <c r="LEZ760" s="462"/>
      <c r="LFA760" s="462"/>
      <c r="LFB760" s="462"/>
      <c r="LFC760" s="462"/>
      <c r="LFD760" s="462"/>
      <c r="LFE760" s="462"/>
      <c r="LFF760" s="462"/>
      <c r="LFG760" s="462"/>
      <c r="LFH760" s="462"/>
      <c r="LFI760" s="462"/>
      <c r="LFJ760" s="462"/>
      <c r="LFK760" s="462"/>
      <c r="LFL760" s="462"/>
      <c r="LFM760" s="462"/>
      <c r="LFN760" s="462"/>
      <c r="LFO760" s="462"/>
      <c r="LFP760" s="462"/>
      <c r="LFQ760" s="462"/>
      <c r="LFR760" s="462"/>
      <c r="LFS760" s="462"/>
      <c r="LFT760" s="462"/>
      <c r="LFU760" s="462"/>
      <c r="LFV760" s="462"/>
      <c r="LFW760" s="462"/>
      <c r="LFX760" s="462"/>
      <c r="LFY760" s="462"/>
      <c r="LFZ760" s="462"/>
      <c r="LGA760" s="462"/>
      <c r="LGB760" s="462"/>
      <c r="LGC760" s="462"/>
      <c r="LGD760" s="462"/>
      <c r="LGE760" s="462"/>
      <c r="LGF760" s="462"/>
      <c r="LGG760" s="462"/>
      <c r="LGH760" s="462"/>
      <c r="LGI760" s="462"/>
      <c r="LGJ760" s="462"/>
      <c r="LGK760" s="462"/>
      <c r="LGL760" s="462"/>
      <c r="LGM760" s="462"/>
      <c r="LGN760" s="462"/>
      <c r="LGO760" s="462"/>
      <c r="LGP760" s="462"/>
      <c r="LGQ760" s="462"/>
      <c r="LGR760" s="462"/>
      <c r="LGS760" s="462"/>
      <c r="LGT760" s="462"/>
      <c r="LGU760" s="462"/>
      <c r="LGV760" s="462"/>
      <c r="LGW760" s="462"/>
      <c r="LGX760" s="462"/>
      <c r="LGY760" s="462"/>
      <c r="LGZ760" s="462"/>
      <c r="LHA760" s="462"/>
      <c r="LHB760" s="462"/>
      <c r="LHC760" s="462"/>
      <c r="LHD760" s="462"/>
      <c r="LHE760" s="462"/>
      <c r="LHF760" s="462"/>
      <c r="LHG760" s="462"/>
      <c r="LHH760" s="462"/>
      <c r="LHI760" s="462"/>
      <c r="LHJ760" s="462"/>
      <c r="LHK760" s="462"/>
      <c r="LHL760" s="462"/>
      <c r="LHM760" s="462"/>
      <c r="LHN760" s="462"/>
      <c r="LHO760" s="462"/>
      <c r="LHP760" s="462"/>
      <c r="LHQ760" s="462"/>
      <c r="LHR760" s="462"/>
      <c r="LHS760" s="462"/>
      <c r="LHT760" s="462"/>
      <c r="LHU760" s="462"/>
      <c r="LHV760" s="462"/>
      <c r="LHW760" s="462"/>
      <c r="LHX760" s="462"/>
      <c r="LHY760" s="462"/>
      <c r="LHZ760" s="462"/>
      <c r="LIA760" s="462"/>
      <c r="LIB760" s="462"/>
      <c r="LIC760" s="462"/>
      <c r="LID760" s="462"/>
      <c r="LIE760" s="462"/>
      <c r="LIF760" s="462"/>
      <c r="LIG760" s="462"/>
      <c r="LIH760" s="462"/>
      <c r="LII760" s="462"/>
      <c r="LIJ760" s="462"/>
      <c r="LIK760" s="462"/>
      <c r="LIL760" s="462"/>
      <c r="LIM760" s="462"/>
      <c r="LIN760" s="462"/>
      <c r="LIO760" s="462"/>
      <c r="LIP760" s="462"/>
      <c r="LIQ760" s="462"/>
      <c r="LIR760" s="462"/>
      <c r="LIS760" s="462"/>
      <c r="LIT760" s="462"/>
      <c r="LIU760" s="462"/>
      <c r="LIV760" s="462"/>
      <c r="LIW760" s="462"/>
      <c r="LIX760" s="462"/>
      <c r="LIY760" s="462"/>
      <c r="LIZ760" s="462"/>
      <c r="LJA760" s="462"/>
      <c r="LJB760" s="462"/>
      <c r="LJC760" s="462"/>
      <c r="LJD760" s="462"/>
      <c r="LJE760" s="462"/>
      <c r="LJF760" s="462"/>
      <c r="LJG760" s="462"/>
      <c r="LJH760" s="462"/>
      <c r="LJI760" s="462"/>
      <c r="LJJ760" s="462"/>
      <c r="LJK760" s="462"/>
      <c r="LJL760" s="462"/>
      <c r="LJM760" s="462"/>
      <c r="LJN760" s="462"/>
      <c r="LJO760" s="462"/>
      <c r="LJP760" s="462"/>
      <c r="LJQ760" s="462"/>
      <c r="LJR760" s="462"/>
      <c r="LJS760" s="462"/>
      <c r="LJT760" s="462"/>
      <c r="LJU760" s="462"/>
      <c r="LJV760" s="462"/>
      <c r="LJW760" s="462"/>
      <c r="LJX760" s="462"/>
      <c r="LJY760" s="462"/>
      <c r="LJZ760" s="462"/>
      <c r="LKA760" s="462"/>
      <c r="LKB760" s="462"/>
      <c r="LKC760" s="462"/>
      <c r="LKD760" s="462"/>
      <c r="LKE760" s="462"/>
      <c r="LKF760" s="462"/>
      <c r="LKG760" s="462"/>
      <c r="LKH760" s="462"/>
      <c r="LKI760" s="462"/>
      <c r="LKJ760" s="462"/>
      <c r="LKK760" s="462"/>
      <c r="LKL760" s="462"/>
      <c r="LKM760" s="462"/>
      <c r="LKN760" s="462"/>
      <c r="LKO760" s="462"/>
      <c r="LKP760" s="462"/>
      <c r="LKQ760" s="462"/>
      <c r="LKR760" s="462"/>
      <c r="LKS760" s="462"/>
      <c r="LKT760" s="462"/>
      <c r="LKU760" s="462"/>
      <c r="LKV760" s="462"/>
      <c r="LKW760" s="462"/>
      <c r="LKX760" s="462"/>
      <c r="LKY760" s="462"/>
      <c r="LKZ760" s="462"/>
      <c r="LLA760" s="462"/>
      <c r="LLB760" s="462"/>
      <c r="LLC760" s="462"/>
      <c r="LLD760" s="462"/>
      <c r="LLE760" s="462"/>
      <c r="LLF760" s="462"/>
      <c r="LLG760" s="462"/>
      <c r="LLH760" s="462"/>
      <c r="LLI760" s="462"/>
      <c r="LLJ760" s="462"/>
      <c r="LLK760" s="462"/>
      <c r="LLL760" s="462"/>
      <c r="LLM760" s="462"/>
      <c r="LLN760" s="462"/>
      <c r="LLO760" s="462"/>
      <c r="LLP760" s="462"/>
      <c r="LLQ760" s="462"/>
      <c r="LLR760" s="462"/>
      <c r="LLS760" s="462"/>
      <c r="LLT760" s="462"/>
      <c r="LLU760" s="462"/>
      <c r="LLV760" s="462"/>
      <c r="LLW760" s="462"/>
      <c r="LLX760" s="462"/>
      <c r="LLY760" s="462"/>
      <c r="LLZ760" s="462"/>
      <c r="LMA760" s="462"/>
      <c r="LMB760" s="462"/>
      <c r="LMC760" s="462"/>
      <c r="LMD760" s="462"/>
      <c r="LME760" s="462"/>
      <c r="LMF760" s="462"/>
      <c r="LMG760" s="462"/>
      <c r="LMH760" s="462"/>
      <c r="LMI760" s="462"/>
      <c r="LMJ760" s="462"/>
      <c r="LMK760" s="462"/>
      <c r="LML760" s="462"/>
      <c r="LMM760" s="462"/>
      <c r="LMN760" s="462"/>
      <c r="LMO760" s="462"/>
      <c r="LMP760" s="462"/>
      <c r="LMQ760" s="462"/>
      <c r="LMR760" s="462"/>
      <c r="LMS760" s="462"/>
      <c r="LMT760" s="462"/>
      <c r="LMU760" s="462"/>
      <c r="LMV760" s="462"/>
      <c r="LMW760" s="462"/>
      <c r="LMX760" s="462"/>
      <c r="LMY760" s="462"/>
      <c r="LMZ760" s="462"/>
      <c r="LNA760" s="462"/>
      <c r="LNB760" s="462"/>
      <c r="LNC760" s="462"/>
      <c r="LND760" s="462"/>
      <c r="LNE760" s="462"/>
      <c r="LNF760" s="462"/>
      <c r="LNG760" s="462"/>
      <c r="LNH760" s="462"/>
      <c r="LNI760" s="462"/>
      <c r="LNJ760" s="462"/>
      <c r="LNK760" s="462"/>
      <c r="LNL760" s="462"/>
      <c r="LNM760" s="462"/>
      <c r="LNN760" s="462"/>
      <c r="LNO760" s="462"/>
      <c r="LNP760" s="462"/>
      <c r="LNQ760" s="462"/>
      <c r="LNR760" s="462"/>
      <c r="LNS760" s="462"/>
      <c r="LNT760" s="462"/>
      <c r="LNU760" s="462"/>
      <c r="LNV760" s="462"/>
      <c r="LNW760" s="462"/>
      <c r="LNX760" s="462"/>
      <c r="LNY760" s="462"/>
      <c r="LNZ760" s="462"/>
      <c r="LOA760" s="462"/>
      <c r="LOB760" s="462"/>
      <c r="LOC760" s="462"/>
      <c r="LOD760" s="462"/>
      <c r="LOE760" s="462"/>
      <c r="LOF760" s="462"/>
      <c r="LOG760" s="462"/>
      <c r="LOH760" s="462"/>
      <c r="LOI760" s="462"/>
      <c r="LOJ760" s="462"/>
      <c r="LOK760" s="462"/>
      <c r="LOL760" s="462"/>
      <c r="LOM760" s="462"/>
      <c r="LON760" s="462"/>
      <c r="LOO760" s="462"/>
      <c r="LOP760" s="462"/>
      <c r="LOQ760" s="462"/>
      <c r="LOR760" s="462"/>
      <c r="LOS760" s="462"/>
      <c r="LOT760" s="462"/>
      <c r="LOU760" s="462"/>
      <c r="LOV760" s="462"/>
      <c r="LOW760" s="462"/>
      <c r="LOX760" s="462"/>
      <c r="LOY760" s="462"/>
      <c r="LOZ760" s="462"/>
      <c r="LPA760" s="462"/>
      <c r="LPB760" s="462"/>
      <c r="LPC760" s="462"/>
      <c r="LPD760" s="462"/>
      <c r="LPE760" s="462"/>
      <c r="LPF760" s="462"/>
      <c r="LPG760" s="462"/>
      <c r="LPH760" s="462"/>
      <c r="LPI760" s="462"/>
      <c r="LPJ760" s="462"/>
      <c r="LPK760" s="462"/>
      <c r="LPL760" s="462"/>
      <c r="LPM760" s="462"/>
      <c r="LPN760" s="462"/>
      <c r="LPO760" s="462"/>
      <c r="LPP760" s="462"/>
      <c r="LPQ760" s="462"/>
      <c r="LPR760" s="462"/>
      <c r="LPS760" s="462"/>
      <c r="LPT760" s="462"/>
      <c r="LPU760" s="462"/>
      <c r="LPV760" s="462"/>
      <c r="LPW760" s="462"/>
      <c r="LPX760" s="462"/>
      <c r="LPY760" s="462"/>
      <c r="LPZ760" s="462"/>
      <c r="LQA760" s="462"/>
      <c r="LQB760" s="462"/>
      <c r="LQC760" s="462"/>
      <c r="LQD760" s="462"/>
      <c r="LQE760" s="462"/>
      <c r="LQF760" s="462"/>
      <c r="LQG760" s="462"/>
      <c r="LQH760" s="462"/>
      <c r="LQI760" s="462"/>
      <c r="LQJ760" s="462"/>
      <c r="LQK760" s="462"/>
      <c r="LQL760" s="462"/>
      <c r="LQM760" s="462"/>
      <c r="LQN760" s="462"/>
      <c r="LQO760" s="462"/>
      <c r="LQP760" s="462"/>
      <c r="LQQ760" s="462"/>
      <c r="LQR760" s="462"/>
      <c r="LQS760" s="462"/>
      <c r="LQT760" s="462"/>
      <c r="LQU760" s="462"/>
      <c r="LQV760" s="462"/>
      <c r="LQW760" s="462"/>
      <c r="LQX760" s="462"/>
      <c r="LQY760" s="462"/>
      <c r="LQZ760" s="462"/>
      <c r="LRA760" s="462"/>
      <c r="LRB760" s="462"/>
      <c r="LRC760" s="462"/>
      <c r="LRD760" s="462"/>
      <c r="LRE760" s="462"/>
      <c r="LRF760" s="462"/>
      <c r="LRG760" s="462"/>
      <c r="LRH760" s="462"/>
      <c r="LRI760" s="462"/>
      <c r="LRJ760" s="462"/>
      <c r="LRK760" s="462"/>
      <c r="LRL760" s="462"/>
      <c r="LRM760" s="462"/>
      <c r="LRN760" s="462"/>
      <c r="LRO760" s="462"/>
      <c r="LRP760" s="462"/>
      <c r="LRQ760" s="462"/>
      <c r="LRR760" s="462"/>
      <c r="LRS760" s="462"/>
      <c r="LRT760" s="462"/>
      <c r="LRU760" s="462"/>
      <c r="LRV760" s="462"/>
      <c r="LRW760" s="462"/>
      <c r="LRX760" s="462"/>
      <c r="LRY760" s="462"/>
      <c r="LRZ760" s="462"/>
      <c r="LSA760" s="462"/>
      <c r="LSB760" s="462"/>
      <c r="LSC760" s="462"/>
      <c r="LSD760" s="462"/>
      <c r="LSE760" s="462"/>
      <c r="LSF760" s="462"/>
      <c r="LSG760" s="462"/>
      <c r="LSH760" s="462"/>
      <c r="LSI760" s="462"/>
      <c r="LSJ760" s="462"/>
      <c r="LSK760" s="462"/>
      <c r="LSL760" s="462"/>
      <c r="LSM760" s="462"/>
      <c r="LSN760" s="462"/>
      <c r="LSO760" s="462"/>
      <c r="LSP760" s="462"/>
      <c r="LSQ760" s="462"/>
      <c r="LSR760" s="462"/>
      <c r="LSS760" s="462"/>
      <c r="LST760" s="462"/>
      <c r="LSU760" s="462"/>
      <c r="LSV760" s="462"/>
      <c r="LSW760" s="462"/>
      <c r="LSX760" s="462"/>
      <c r="LSY760" s="462"/>
      <c r="LSZ760" s="462"/>
      <c r="LTA760" s="462"/>
      <c r="LTB760" s="462"/>
      <c r="LTC760" s="462"/>
      <c r="LTD760" s="462"/>
      <c r="LTE760" s="462"/>
      <c r="LTF760" s="462"/>
      <c r="LTG760" s="462"/>
      <c r="LTH760" s="462"/>
      <c r="LTI760" s="462"/>
      <c r="LTJ760" s="462"/>
      <c r="LTK760" s="462"/>
      <c r="LTL760" s="462"/>
      <c r="LTM760" s="462"/>
      <c r="LTN760" s="462"/>
      <c r="LTO760" s="462"/>
      <c r="LTP760" s="462"/>
      <c r="LTQ760" s="462"/>
      <c r="LTR760" s="462"/>
      <c r="LTS760" s="462"/>
      <c r="LTT760" s="462"/>
      <c r="LTU760" s="462"/>
      <c r="LTV760" s="462"/>
      <c r="LTW760" s="462"/>
      <c r="LTX760" s="462"/>
      <c r="LTY760" s="462"/>
      <c r="LTZ760" s="462"/>
      <c r="LUA760" s="462"/>
      <c r="LUB760" s="462"/>
      <c r="LUC760" s="462"/>
      <c r="LUD760" s="462"/>
      <c r="LUE760" s="462"/>
      <c r="LUF760" s="462"/>
      <c r="LUG760" s="462"/>
      <c r="LUH760" s="462"/>
      <c r="LUI760" s="462"/>
      <c r="LUJ760" s="462"/>
      <c r="LUK760" s="462"/>
      <c r="LUL760" s="462"/>
      <c r="LUM760" s="462"/>
      <c r="LUN760" s="462"/>
      <c r="LUO760" s="462"/>
      <c r="LUP760" s="462"/>
      <c r="LUQ760" s="462"/>
      <c r="LUR760" s="462"/>
      <c r="LUS760" s="462"/>
      <c r="LUT760" s="462"/>
      <c r="LUU760" s="462"/>
      <c r="LUV760" s="462"/>
      <c r="LUW760" s="462"/>
      <c r="LUX760" s="462"/>
      <c r="LUY760" s="462"/>
      <c r="LUZ760" s="462"/>
      <c r="LVA760" s="462"/>
      <c r="LVB760" s="462"/>
      <c r="LVC760" s="462"/>
      <c r="LVD760" s="462"/>
      <c r="LVE760" s="462"/>
      <c r="LVF760" s="462"/>
      <c r="LVG760" s="462"/>
      <c r="LVH760" s="462"/>
      <c r="LVI760" s="462"/>
      <c r="LVJ760" s="462"/>
      <c r="LVK760" s="462"/>
      <c r="LVL760" s="462"/>
      <c r="LVM760" s="462"/>
      <c r="LVN760" s="462"/>
      <c r="LVO760" s="462"/>
      <c r="LVP760" s="462"/>
      <c r="LVQ760" s="462"/>
      <c r="LVR760" s="462"/>
      <c r="LVS760" s="462"/>
      <c r="LVT760" s="462"/>
      <c r="LVU760" s="462"/>
      <c r="LVV760" s="462"/>
      <c r="LVW760" s="462"/>
      <c r="LVX760" s="462"/>
      <c r="LVY760" s="462"/>
      <c r="LVZ760" s="462"/>
      <c r="LWA760" s="462"/>
      <c r="LWB760" s="462"/>
      <c r="LWC760" s="462"/>
      <c r="LWD760" s="462"/>
      <c r="LWE760" s="462"/>
      <c r="LWF760" s="462"/>
      <c r="LWG760" s="462"/>
      <c r="LWH760" s="462"/>
      <c r="LWI760" s="462"/>
      <c r="LWJ760" s="462"/>
      <c r="LWK760" s="462"/>
      <c r="LWL760" s="462"/>
      <c r="LWM760" s="462"/>
      <c r="LWN760" s="462"/>
      <c r="LWO760" s="462"/>
      <c r="LWP760" s="462"/>
      <c r="LWQ760" s="462"/>
      <c r="LWR760" s="462"/>
      <c r="LWS760" s="462"/>
      <c r="LWT760" s="462"/>
      <c r="LWU760" s="462"/>
      <c r="LWV760" s="462"/>
      <c r="LWW760" s="462"/>
      <c r="LWX760" s="462"/>
      <c r="LWY760" s="462"/>
      <c r="LWZ760" s="462"/>
      <c r="LXA760" s="462"/>
      <c r="LXB760" s="462"/>
      <c r="LXC760" s="462"/>
      <c r="LXD760" s="462"/>
      <c r="LXE760" s="462"/>
      <c r="LXF760" s="462"/>
      <c r="LXG760" s="462"/>
      <c r="LXH760" s="462"/>
      <c r="LXI760" s="462"/>
      <c r="LXJ760" s="462"/>
      <c r="LXK760" s="462"/>
      <c r="LXL760" s="462"/>
      <c r="LXM760" s="462"/>
      <c r="LXN760" s="462"/>
      <c r="LXO760" s="462"/>
      <c r="LXP760" s="462"/>
      <c r="LXQ760" s="462"/>
      <c r="LXR760" s="462"/>
      <c r="LXS760" s="462"/>
      <c r="LXT760" s="462"/>
      <c r="LXU760" s="462"/>
      <c r="LXV760" s="462"/>
      <c r="LXW760" s="462"/>
      <c r="LXX760" s="462"/>
      <c r="LXY760" s="462"/>
      <c r="LXZ760" s="462"/>
      <c r="LYA760" s="462"/>
      <c r="LYB760" s="462"/>
      <c r="LYC760" s="462"/>
      <c r="LYD760" s="462"/>
      <c r="LYE760" s="462"/>
      <c r="LYF760" s="462"/>
      <c r="LYG760" s="462"/>
      <c r="LYH760" s="462"/>
      <c r="LYI760" s="462"/>
      <c r="LYJ760" s="462"/>
      <c r="LYK760" s="462"/>
      <c r="LYL760" s="462"/>
      <c r="LYM760" s="462"/>
      <c r="LYN760" s="462"/>
      <c r="LYO760" s="462"/>
      <c r="LYP760" s="462"/>
      <c r="LYQ760" s="462"/>
      <c r="LYR760" s="462"/>
      <c r="LYS760" s="462"/>
      <c r="LYT760" s="462"/>
      <c r="LYU760" s="462"/>
      <c r="LYV760" s="462"/>
      <c r="LYW760" s="462"/>
      <c r="LYX760" s="462"/>
      <c r="LYY760" s="462"/>
      <c r="LYZ760" s="462"/>
      <c r="LZA760" s="462"/>
      <c r="LZB760" s="462"/>
      <c r="LZC760" s="462"/>
      <c r="LZD760" s="462"/>
      <c r="LZE760" s="462"/>
      <c r="LZF760" s="462"/>
      <c r="LZG760" s="462"/>
      <c r="LZH760" s="462"/>
      <c r="LZI760" s="462"/>
      <c r="LZJ760" s="462"/>
      <c r="LZK760" s="462"/>
      <c r="LZL760" s="462"/>
      <c r="LZM760" s="462"/>
      <c r="LZN760" s="462"/>
      <c r="LZO760" s="462"/>
      <c r="LZP760" s="462"/>
      <c r="LZQ760" s="462"/>
      <c r="LZR760" s="462"/>
      <c r="LZS760" s="462"/>
      <c r="LZT760" s="462"/>
      <c r="LZU760" s="462"/>
      <c r="LZV760" s="462"/>
      <c r="LZW760" s="462"/>
      <c r="LZX760" s="462"/>
      <c r="LZY760" s="462"/>
      <c r="LZZ760" s="462"/>
      <c r="MAA760" s="462"/>
      <c r="MAB760" s="462"/>
      <c r="MAC760" s="462"/>
      <c r="MAD760" s="462"/>
      <c r="MAE760" s="462"/>
      <c r="MAF760" s="462"/>
      <c r="MAG760" s="462"/>
      <c r="MAH760" s="462"/>
      <c r="MAI760" s="462"/>
      <c r="MAJ760" s="462"/>
      <c r="MAK760" s="462"/>
      <c r="MAL760" s="462"/>
      <c r="MAM760" s="462"/>
      <c r="MAN760" s="462"/>
      <c r="MAO760" s="462"/>
      <c r="MAP760" s="462"/>
      <c r="MAQ760" s="462"/>
      <c r="MAR760" s="462"/>
      <c r="MAS760" s="462"/>
      <c r="MAT760" s="462"/>
      <c r="MAU760" s="462"/>
      <c r="MAV760" s="462"/>
      <c r="MAW760" s="462"/>
      <c r="MAX760" s="462"/>
      <c r="MAY760" s="462"/>
      <c r="MAZ760" s="462"/>
      <c r="MBA760" s="462"/>
      <c r="MBB760" s="462"/>
      <c r="MBC760" s="462"/>
      <c r="MBD760" s="462"/>
      <c r="MBE760" s="462"/>
      <c r="MBF760" s="462"/>
      <c r="MBG760" s="462"/>
      <c r="MBH760" s="462"/>
      <c r="MBI760" s="462"/>
      <c r="MBJ760" s="462"/>
      <c r="MBK760" s="462"/>
      <c r="MBL760" s="462"/>
      <c r="MBM760" s="462"/>
      <c r="MBN760" s="462"/>
      <c r="MBO760" s="462"/>
      <c r="MBP760" s="462"/>
      <c r="MBQ760" s="462"/>
      <c r="MBR760" s="462"/>
      <c r="MBS760" s="462"/>
      <c r="MBT760" s="462"/>
      <c r="MBU760" s="462"/>
      <c r="MBV760" s="462"/>
      <c r="MBW760" s="462"/>
      <c r="MBX760" s="462"/>
      <c r="MBY760" s="462"/>
      <c r="MBZ760" s="462"/>
      <c r="MCA760" s="462"/>
      <c r="MCB760" s="462"/>
      <c r="MCC760" s="462"/>
      <c r="MCD760" s="462"/>
      <c r="MCE760" s="462"/>
      <c r="MCF760" s="462"/>
      <c r="MCG760" s="462"/>
      <c r="MCH760" s="462"/>
      <c r="MCI760" s="462"/>
      <c r="MCJ760" s="462"/>
      <c r="MCK760" s="462"/>
      <c r="MCL760" s="462"/>
      <c r="MCM760" s="462"/>
      <c r="MCN760" s="462"/>
      <c r="MCO760" s="462"/>
      <c r="MCP760" s="462"/>
      <c r="MCQ760" s="462"/>
      <c r="MCR760" s="462"/>
      <c r="MCS760" s="462"/>
      <c r="MCT760" s="462"/>
      <c r="MCU760" s="462"/>
      <c r="MCV760" s="462"/>
      <c r="MCW760" s="462"/>
      <c r="MCX760" s="462"/>
      <c r="MCY760" s="462"/>
      <c r="MCZ760" s="462"/>
      <c r="MDA760" s="462"/>
      <c r="MDB760" s="462"/>
      <c r="MDC760" s="462"/>
      <c r="MDD760" s="462"/>
      <c r="MDE760" s="462"/>
      <c r="MDF760" s="462"/>
      <c r="MDG760" s="462"/>
      <c r="MDH760" s="462"/>
      <c r="MDI760" s="462"/>
      <c r="MDJ760" s="462"/>
      <c r="MDK760" s="462"/>
      <c r="MDL760" s="462"/>
      <c r="MDM760" s="462"/>
      <c r="MDN760" s="462"/>
      <c r="MDO760" s="462"/>
      <c r="MDP760" s="462"/>
      <c r="MDQ760" s="462"/>
      <c r="MDR760" s="462"/>
      <c r="MDS760" s="462"/>
      <c r="MDT760" s="462"/>
      <c r="MDU760" s="462"/>
      <c r="MDV760" s="462"/>
      <c r="MDW760" s="462"/>
      <c r="MDX760" s="462"/>
      <c r="MDY760" s="462"/>
      <c r="MDZ760" s="462"/>
      <c r="MEA760" s="462"/>
      <c r="MEB760" s="462"/>
      <c r="MEC760" s="462"/>
      <c r="MED760" s="462"/>
      <c r="MEE760" s="462"/>
      <c r="MEF760" s="462"/>
      <c r="MEG760" s="462"/>
      <c r="MEH760" s="462"/>
      <c r="MEI760" s="462"/>
      <c r="MEJ760" s="462"/>
      <c r="MEK760" s="462"/>
      <c r="MEL760" s="462"/>
      <c r="MEM760" s="462"/>
      <c r="MEN760" s="462"/>
      <c r="MEO760" s="462"/>
      <c r="MEP760" s="462"/>
      <c r="MEQ760" s="462"/>
      <c r="MER760" s="462"/>
      <c r="MES760" s="462"/>
      <c r="MET760" s="462"/>
      <c r="MEU760" s="462"/>
      <c r="MEV760" s="462"/>
      <c r="MEW760" s="462"/>
      <c r="MEX760" s="462"/>
      <c r="MEY760" s="462"/>
      <c r="MEZ760" s="462"/>
      <c r="MFA760" s="462"/>
      <c r="MFB760" s="462"/>
      <c r="MFC760" s="462"/>
      <c r="MFD760" s="462"/>
      <c r="MFE760" s="462"/>
      <c r="MFF760" s="462"/>
      <c r="MFG760" s="462"/>
      <c r="MFH760" s="462"/>
      <c r="MFI760" s="462"/>
      <c r="MFJ760" s="462"/>
      <c r="MFK760" s="462"/>
      <c r="MFL760" s="462"/>
      <c r="MFM760" s="462"/>
      <c r="MFN760" s="462"/>
      <c r="MFO760" s="462"/>
      <c r="MFP760" s="462"/>
      <c r="MFQ760" s="462"/>
      <c r="MFR760" s="462"/>
      <c r="MFS760" s="462"/>
      <c r="MFT760" s="462"/>
      <c r="MFU760" s="462"/>
      <c r="MFV760" s="462"/>
      <c r="MFW760" s="462"/>
      <c r="MFX760" s="462"/>
      <c r="MFY760" s="462"/>
      <c r="MFZ760" s="462"/>
      <c r="MGA760" s="462"/>
      <c r="MGB760" s="462"/>
      <c r="MGC760" s="462"/>
      <c r="MGD760" s="462"/>
      <c r="MGE760" s="462"/>
      <c r="MGF760" s="462"/>
      <c r="MGG760" s="462"/>
      <c r="MGH760" s="462"/>
      <c r="MGI760" s="462"/>
      <c r="MGJ760" s="462"/>
      <c r="MGK760" s="462"/>
      <c r="MGL760" s="462"/>
      <c r="MGM760" s="462"/>
      <c r="MGN760" s="462"/>
      <c r="MGO760" s="462"/>
      <c r="MGP760" s="462"/>
      <c r="MGQ760" s="462"/>
      <c r="MGR760" s="462"/>
      <c r="MGS760" s="462"/>
      <c r="MGT760" s="462"/>
      <c r="MGU760" s="462"/>
      <c r="MGV760" s="462"/>
      <c r="MGW760" s="462"/>
      <c r="MGX760" s="462"/>
      <c r="MGY760" s="462"/>
      <c r="MGZ760" s="462"/>
      <c r="MHA760" s="462"/>
      <c r="MHB760" s="462"/>
      <c r="MHC760" s="462"/>
      <c r="MHD760" s="462"/>
      <c r="MHE760" s="462"/>
      <c r="MHF760" s="462"/>
      <c r="MHG760" s="462"/>
      <c r="MHH760" s="462"/>
      <c r="MHI760" s="462"/>
      <c r="MHJ760" s="462"/>
      <c r="MHK760" s="462"/>
      <c r="MHL760" s="462"/>
      <c r="MHM760" s="462"/>
      <c r="MHN760" s="462"/>
      <c r="MHO760" s="462"/>
      <c r="MHP760" s="462"/>
      <c r="MHQ760" s="462"/>
      <c r="MHR760" s="462"/>
      <c r="MHS760" s="462"/>
      <c r="MHT760" s="462"/>
      <c r="MHU760" s="462"/>
      <c r="MHV760" s="462"/>
      <c r="MHW760" s="462"/>
      <c r="MHX760" s="462"/>
      <c r="MHY760" s="462"/>
      <c r="MHZ760" s="462"/>
      <c r="MIA760" s="462"/>
      <c r="MIB760" s="462"/>
      <c r="MIC760" s="462"/>
      <c r="MID760" s="462"/>
      <c r="MIE760" s="462"/>
      <c r="MIF760" s="462"/>
      <c r="MIG760" s="462"/>
      <c r="MIH760" s="462"/>
      <c r="MII760" s="462"/>
      <c r="MIJ760" s="462"/>
      <c r="MIK760" s="462"/>
      <c r="MIL760" s="462"/>
      <c r="MIM760" s="462"/>
      <c r="MIN760" s="462"/>
      <c r="MIO760" s="462"/>
      <c r="MIP760" s="462"/>
      <c r="MIQ760" s="462"/>
      <c r="MIR760" s="462"/>
      <c r="MIS760" s="462"/>
      <c r="MIT760" s="462"/>
      <c r="MIU760" s="462"/>
      <c r="MIV760" s="462"/>
      <c r="MIW760" s="462"/>
      <c r="MIX760" s="462"/>
      <c r="MIY760" s="462"/>
      <c r="MIZ760" s="462"/>
      <c r="MJA760" s="462"/>
      <c r="MJB760" s="462"/>
      <c r="MJC760" s="462"/>
      <c r="MJD760" s="462"/>
      <c r="MJE760" s="462"/>
      <c r="MJF760" s="462"/>
      <c r="MJG760" s="462"/>
      <c r="MJH760" s="462"/>
      <c r="MJI760" s="462"/>
      <c r="MJJ760" s="462"/>
      <c r="MJK760" s="462"/>
      <c r="MJL760" s="462"/>
      <c r="MJM760" s="462"/>
      <c r="MJN760" s="462"/>
      <c r="MJO760" s="462"/>
      <c r="MJP760" s="462"/>
      <c r="MJQ760" s="462"/>
      <c r="MJR760" s="462"/>
      <c r="MJS760" s="462"/>
      <c r="MJT760" s="462"/>
      <c r="MJU760" s="462"/>
      <c r="MJV760" s="462"/>
      <c r="MJW760" s="462"/>
      <c r="MJX760" s="462"/>
      <c r="MJY760" s="462"/>
      <c r="MJZ760" s="462"/>
      <c r="MKA760" s="462"/>
      <c r="MKB760" s="462"/>
      <c r="MKC760" s="462"/>
      <c r="MKD760" s="462"/>
      <c r="MKE760" s="462"/>
      <c r="MKF760" s="462"/>
      <c r="MKG760" s="462"/>
      <c r="MKH760" s="462"/>
      <c r="MKI760" s="462"/>
      <c r="MKJ760" s="462"/>
      <c r="MKK760" s="462"/>
      <c r="MKL760" s="462"/>
      <c r="MKM760" s="462"/>
      <c r="MKN760" s="462"/>
      <c r="MKO760" s="462"/>
      <c r="MKP760" s="462"/>
      <c r="MKQ760" s="462"/>
      <c r="MKR760" s="462"/>
      <c r="MKS760" s="462"/>
      <c r="MKT760" s="462"/>
      <c r="MKU760" s="462"/>
      <c r="MKV760" s="462"/>
      <c r="MKW760" s="462"/>
      <c r="MKX760" s="462"/>
      <c r="MKY760" s="462"/>
      <c r="MKZ760" s="462"/>
      <c r="MLA760" s="462"/>
      <c r="MLB760" s="462"/>
      <c r="MLC760" s="462"/>
      <c r="MLD760" s="462"/>
      <c r="MLE760" s="462"/>
      <c r="MLF760" s="462"/>
      <c r="MLG760" s="462"/>
      <c r="MLH760" s="462"/>
      <c r="MLI760" s="462"/>
      <c r="MLJ760" s="462"/>
      <c r="MLK760" s="462"/>
      <c r="MLL760" s="462"/>
      <c r="MLM760" s="462"/>
      <c r="MLN760" s="462"/>
      <c r="MLO760" s="462"/>
      <c r="MLP760" s="462"/>
      <c r="MLQ760" s="462"/>
      <c r="MLR760" s="462"/>
      <c r="MLS760" s="462"/>
      <c r="MLT760" s="462"/>
      <c r="MLU760" s="462"/>
      <c r="MLV760" s="462"/>
      <c r="MLW760" s="462"/>
      <c r="MLX760" s="462"/>
      <c r="MLY760" s="462"/>
      <c r="MLZ760" s="462"/>
      <c r="MMA760" s="462"/>
      <c r="MMB760" s="462"/>
      <c r="MMC760" s="462"/>
      <c r="MMD760" s="462"/>
      <c r="MME760" s="462"/>
      <c r="MMF760" s="462"/>
      <c r="MMG760" s="462"/>
      <c r="MMH760" s="462"/>
      <c r="MMI760" s="462"/>
      <c r="MMJ760" s="462"/>
      <c r="MMK760" s="462"/>
      <c r="MML760" s="462"/>
      <c r="MMM760" s="462"/>
      <c r="MMN760" s="462"/>
      <c r="MMO760" s="462"/>
      <c r="MMP760" s="462"/>
      <c r="MMQ760" s="462"/>
      <c r="MMR760" s="462"/>
      <c r="MMS760" s="462"/>
      <c r="MMT760" s="462"/>
      <c r="MMU760" s="462"/>
      <c r="MMV760" s="462"/>
      <c r="MMW760" s="462"/>
      <c r="MMX760" s="462"/>
      <c r="MMY760" s="462"/>
      <c r="MMZ760" s="462"/>
      <c r="MNA760" s="462"/>
      <c r="MNB760" s="462"/>
      <c r="MNC760" s="462"/>
      <c r="MND760" s="462"/>
      <c r="MNE760" s="462"/>
      <c r="MNF760" s="462"/>
      <c r="MNG760" s="462"/>
      <c r="MNH760" s="462"/>
      <c r="MNI760" s="462"/>
      <c r="MNJ760" s="462"/>
      <c r="MNK760" s="462"/>
      <c r="MNL760" s="462"/>
      <c r="MNM760" s="462"/>
      <c r="MNN760" s="462"/>
      <c r="MNO760" s="462"/>
      <c r="MNP760" s="462"/>
      <c r="MNQ760" s="462"/>
      <c r="MNR760" s="462"/>
      <c r="MNS760" s="462"/>
      <c r="MNT760" s="462"/>
      <c r="MNU760" s="462"/>
      <c r="MNV760" s="462"/>
      <c r="MNW760" s="462"/>
      <c r="MNX760" s="462"/>
      <c r="MNY760" s="462"/>
      <c r="MNZ760" s="462"/>
      <c r="MOA760" s="462"/>
      <c r="MOB760" s="462"/>
      <c r="MOC760" s="462"/>
      <c r="MOD760" s="462"/>
      <c r="MOE760" s="462"/>
      <c r="MOF760" s="462"/>
      <c r="MOG760" s="462"/>
      <c r="MOH760" s="462"/>
      <c r="MOI760" s="462"/>
      <c r="MOJ760" s="462"/>
      <c r="MOK760" s="462"/>
      <c r="MOL760" s="462"/>
      <c r="MOM760" s="462"/>
      <c r="MON760" s="462"/>
      <c r="MOO760" s="462"/>
      <c r="MOP760" s="462"/>
      <c r="MOQ760" s="462"/>
      <c r="MOR760" s="462"/>
      <c r="MOS760" s="462"/>
      <c r="MOT760" s="462"/>
      <c r="MOU760" s="462"/>
      <c r="MOV760" s="462"/>
      <c r="MOW760" s="462"/>
      <c r="MOX760" s="462"/>
      <c r="MOY760" s="462"/>
      <c r="MOZ760" s="462"/>
      <c r="MPA760" s="462"/>
      <c r="MPB760" s="462"/>
      <c r="MPC760" s="462"/>
      <c r="MPD760" s="462"/>
      <c r="MPE760" s="462"/>
      <c r="MPF760" s="462"/>
      <c r="MPG760" s="462"/>
      <c r="MPH760" s="462"/>
      <c r="MPI760" s="462"/>
      <c r="MPJ760" s="462"/>
      <c r="MPK760" s="462"/>
      <c r="MPL760" s="462"/>
      <c r="MPM760" s="462"/>
      <c r="MPN760" s="462"/>
      <c r="MPO760" s="462"/>
      <c r="MPP760" s="462"/>
      <c r="MPQ760" s="462"/>
      <c r="MPR760" s="462"/>
      <c r="MPS760" s="462"/>
      <c r="MPT760" s="462"/>
      <c r="MPU760" s="462"/>
      <c r="MPV760" s="462"/>
      <c r="MPW760" s="462"/>
      <c r="MPX760" s="462"/>
      <c r="MPY760" s="462"/>
      <c r="MPZ760" s="462"/>
      <c r="MQA760" s="462"/>
      <c r="MQB760" s="462"/>
      <c r="MQC760" s="462"/>
      <c r="MQD760" s="462"/>
      <c r="MQE760" s="462"/>
      <c r="MQF760" s="462"/>
      <c r="MQG760" s="462"/>
      <c r="MQH760" s="462"/>
      <c r="MQI760" s="462"/>
      <c r="MQJ760" s="462"/>
      <c r="MQK760" s="462"/>
      <c r="MQL760" s="462"/>
      <c r="MQM760" s="462"/>
      <c r="MQN760" s="462"/>
      <c r="MQO760" s="462"/>
      <c r="MQP760" s="462"/>
      <c r="MQQ760" s="462"/>
      <c r="MQR760" s="462"/>
      <c r="MQS760" s="462"/>
      <c r="MQT760" s="462"/>
      <c r="MQU760" s="462"/>
      <c r="MQV760" s="462"/>
      <c r="MQW760" s="462"/>
      <c r="MQX760" s="462"/>
      <c r="MQY760" s="462"/>
      <c r="MQZ760" s="462"/>
      <c r="MRA760" s="462"/>
      <c r="MRB760" s="462"/>
      <c r="MRC760" s="462"/>
      <c r="MRD760" s="462"/>
      <c r="MRE760" s="462"/>
      <c r="MRF760" s="462"/>
      <c r="MRG760" s="462"/>
      <c r="MRH760" s="462"/>
      <c r="MRI760" s="462"/>
      <c r="MRJ760" s="462"/>
      <c r="MRK760" s="462"/>
      <c r="MRL760" s="462"/>
      <c r="MRM760" s="462"/>
      <c r="MRN760" s="462"/>
      <c r="MRO760" s="462"/>
      <c r="MRP760" s="462"/>
      <c r="MRQ760" s="462"/>
      <c r="MRR760" s="462"/>
      <c r="MRS760" s="462"/>
      <c r="MRT760" s="462"/>
      <c r="MRU760" s="462"/>
      <c r="MRV760" s="462"/>
      <c r="MRW760" s="462"/>
      <c r="MRX760" s="462"/>
      <c r="MRY760" s="462"/>
      <c r="MRZ760" s="462"/>
      <c r="MSA760" s="462"/>
      <c r="MSB760" s="462"/>
      <c r="MSC760" s="462"/>
      <c r="MSD760" s="462"/>
      <c r="MSE760" s="462"/>
      <c r="MSF760" s="462"/>
      <c r="MSG760" s="462"/>
      <c r="MSH760" s="462"/>
      <c r="MSI760" s="462"/>
      <c r="MSJ760" s="462"/>
      <c r="MSK760" s="462"/>
      <c r="MSL760" s="462"/>
      <c r="MSM760" s="462"/>
      <c r="MSN760" s="462"/>
      <c r="MSO760" s="462"/>
      <c r="MSP760" s="462"/>
      <c r="MSQ760" s="462"/>
      <c r="MSR760" s="462"/>
      <c r="MSS760" s="462"/>
      <c r="MST760" s="462"/>
      <c r="MSU760" s="462"/>
      <c r="MSV760" s="462"/>
      <c r="MSW760" s="462"/>
      <c r="MSX760" s="462"/>
      <c r="MSY760" s="462"/>
      <c r="MSZ760" s="462"/>
      <c r="MTA760" s="462"/>
      <c r="MTB760" s="462"/>
      <c r="MTC760" s="462"/>
      <c r="MTD760" s="462"/>
      <c r="MTE760" s="462"/>
      <c r="MTF760" s="462"/>
      <c r="MTG760" s="462"/>
      <c r="MTH760" s="462"/>
      <c r="MTI760" s="462"/>
      <c r="MTJ760" s="462"/>
      <c r="MTK760" s="462"/>
      <c r="MTL760" s="462"/>
      <c r="MTM760" s="462"/>
      <c r="MTN760" s="462"/>
      <c r="MTO760" s="462"/>
      <c r="MTP760" s="462"/>
      <c r="MTQ760" s="462"/>
      <c r="MTR760" s="462"/>
      <c r="MTS760" s="462"/>
      <c r="MTT760" s="462"/>
      <c r="MTU760" s="462"/>
      <c r="MTV760" s="462"/>
      <c r="MTW760" s="462"/>
      <c r="MTX760" s="462"/>
      <c r="MTY760" s="462"/>
      <c r="MTZ760" s="462"/>
      <c r="MUA760" s="462"/>
      <c r="MUB760" s="462"/>
      <c r="MUC760" s="462"/>
      <c r="MUD760" s="462"/>
      <c r="MUE760" s="462"/>
      <c r="MUF760" s="462"/>
      <c r="MUG760" s="462"/>
      <c r="MUH760" s="462"/>
      <c r="MUI760" s="462"/>
      <c r="MUJ760" s="462"/>
      <c r="MUK760" s="462"/>
      <c r="MUL760" s="462"/>
      <c r="MUM760" s="462"/>
      <c r="MUN760" s="462"/>
      <c r="MUO760" s="462"/>
      <c r="MUP760" s="462"/>
      <c r="MUQ760" s="462"/>
      <c r="MUR760" s="462"/>
      <c r="MUS760" s="462"/>
      <c r="MUT760" s="462"/>
      <c r="MUU760" s="462"/>
      <c r="MUV760" s="462"/>
      <c r="MUW760" s="462"/>
      <c r="MUX760" s="462"/>
      <c r="MUY760" s="462"/>
      <c r="MUZ760" s="462"/>
      <c r="MVA760" s="462"/>
      <c r="MVB760" s="462"/>
      <c r="MVC760" s="462"/>
      <c r="MVD760" s="462"/>
      <c r="MVE760" s="462"/>
      <c r="MVF760" s="462"/>
      <c r="MVG760" s="462"/>
      <c r="MVH760" s="462"/>
      <c r="MVI760" s="462"/>
      <c r="MVJ760" s="462"/>
      <c r="MVK760" s="462"/>
      <c r="MVL760" s="462"/>
      <c r="MVM760" s="462"/>
      <c r="MVN760" s="462"/>
      <c r="MVO760" s="462"/>
      <c r="MVP760" s="462"/>
      <c r="MVQ760" s="462"/>
      <c r="MVR760" s="462"/>
      <c r="MVS760" s="462"/>
      <c r="MVT760" s="462"/>
      <c r="MVU760" s="462"/>
      <c r="MVV760" s="462"/>
      <c r="MVW760" s="462"/>
      <c r="MVX760" s="462"/>
      <c r="MVY760" s="462"/>
      <c r="MVZ760" s="462"/>
      <c r="MWA760" s="462"/>
      <c r="MWB760" s="462"/>
      <c r="MWC760" s="462"/>
      <c r="MWD760" s="462"/>
      <c r="MWE760" s="462"/>
      <c r="MWF760" s="462"/>
      <c r="MWG760" s="462"/>
      <c r="MWH760" s="462"/>
      <c r="MWI760" s="462"/>
      <c r="MWJ760" s="462"/>
      <c r="MWK760" s="462"/>
      <c r="MWL760" s="462"/>
      <c r="MWM760" s="462"/>
      <c r="MWN760" s="462"/>
      <c r="MWO760" s="462"/>
      <c r="MWP760" s="462"/>
      <c r="MWQ760" s="462"/>
      <c r="MWR760" s="462"/>
      <c r="MWS760" s="462"/>
      <c r="MWT760" s="462"/>
      <c r="MWU760" s="462"/>
      <c r="MWV760" s="462"/>
      <c r="MWW760" s="462"/>
      <c r="MWX760" s="462"/>
      <c r="MWY760" s="462"/>
      <c r="MWZ760" s="462"/>
      <c r="MXA760" s="462"/>
      <c r="MXB760" s="462"/>
      <c r="MXC760" s="462"/>
      <c r="MXD760" s="462"/>
      <c r="MXE760" s="462"/>
      <c r="MXF760" s="462"/>
      <c r="MXG760" s="462"/>
      <c r="MXH760" s="462"/>
      <c r="MXI760" s="462"/>
      <c r="MXJ760" s="462"/>
      <c r="MXK760" s="462"/>
      <c r="MXL760" s="462"/>
      <c r="MXM760" s="462"/>
      <c r="MXN760" s="462"/>
      <c r="MXO760" s="462"/>
      <c r="MXP760" s="462"/>
      <c r="MXQ760" s="462"/>
      <c r="MXR760" s="462"/>
      <c r="MXS760" s="462"/>
      <c r="MXT760" s="462"/>
      <c r="MXU760" s="462"/>
      <c r="MXV760" s="462"/>
      <c r="MXW760" s="462"/>
      <c r="MXX760" s="462"/>
      <c r="MXY760" s="462"/>
      <c r="MXZ760" s="462"/>
      <c r="MYA760" s="462"/>
      <c r="MYB760" s="462"/>
      <c r="MYC760" s="462"/>
      <c r="MYD760" s="462"/>
      <c r="MYE760" s="462"/>
      <c r="MYF760" s="462"/>
      <c r="MYG760" s="462"/>
      <c r="MYH760" s="462"/>
      <c r="MYI760" s="462"/>
      <c r="MYJ760" s="462"/>
      <c r="MYK760" s="462"/>
      <c r="MYL760" s="462"/>
      <c r="MYM760" s="462"/>
      <c r="MYN760" s="462"/>
      <c r="MYO760" s="462"/>
      <c r="MYP760" s="462"/>
      <c r="MYQ760" s="462"/>
      <c r="MYR760" s="462"/>
      <c r="MYS760" s="462"/>
      <c r="MYT760" s="462"/>
      <c r="MYU760" s="462"/>
      <c r="MYV760" s="462"/>
      <c r="MYW760" s="462"/>
      <c r="MYX760" s="462"/>
      <c r="MYY760" s="462"/>
      <c r="MYZ760" s="462"/>
      <c r="MZA760" s="462"/>
      <c r="MZB760" s="462"/>
      <c r="MZC760" s="462"/>
      <c r="MZD760" s="462"/>
      <c r="MZE760" s="462"/>
      <c r="MZF760" s="462"/>
      <c r="MZG760" s="462"/>
      <c r="MZH760" s="462"/>
      <c r="MZI760" s="462"/>
      <c r="MZJ760" s="462"/>
      <c r="MZK760" s="462"/>
      <c r="MZL760" s="462"/>
      <c r="MZM760" s="462"/>
      <c r="MZN760" s="462"/>
      <c r="MZO760" s="462"/>
      <c r="MZP760" s="462"/>
      <c r="MZQ760" s="462"/>
      <c r="MZR760" s="462"/>
      <c r="MZS760" s="462"/>
      <c r="MZT760" s="462"/>
      <c r="MZU760" s="462"/>
      <c r="MZV760" s="462"/>
      <c r="MZW760" s="462"/>
      <c r="MZX760" s="462"/>
      <c r="MZY760" s="462"/>
      <c r="MZZ760" s="462"/>
      <c r="NAA760" s="462"/>
      <c r="NAB760" s="462"/>
      <c r="NAC760" s="462"/>
      <c r="NAD760" s="462"/>
      <c r="NAE760" s="462"/>
      <c r="NAF760" s="462"/>
      <c r="NAG760" s="462"/>
      <c r="NAH760" s="462"/>
      <c r="NAI760" s="462"/>
      <c r="NAJ760" s="462"/>
      <c r="NAK760" s="462"/>
      <c r="NAL760" s="462"/>
      <c r="NAM760" s="462"/>
      <c r="NAN760" s="462"/>
      <c r="NAO760" s="462"/>
      <c r="NAP760" s="462"/>
      <c r="NAQ760" s="462"/>
      <c r="NAR760" s="462"/>
      <c r="NAS760" s="462"/>
      <c r="NAT760" s="462"/>
      <c r="NAU760" s="462"/>
      <c r="NAV760" s="462"/>
      <c r="NAW760" s="462"/>
      <c r="NAX760" s="462"/>
      <c r="NAY760" s="462"/>
      <c r="NAZ760" s="462"/>
      <c r="NBA760" s="462"/>
      <c r="NBB760" s="462"/>
      <c r="NBC760" s="462"/>
      <c r="NBD760" s="462"/>
      <c r="NBE760" s="462"/>
      <c r="NBF760" s="462"/>
      <c r="NBG760" s="462"/>
      <c r="NBH760" s="462"/>
      <c r="NBI760" s="462"/>
      <c r="NBJ760" s="462"/>
      <c r="NBK760" s="462"/>
      <c r="NBL760" s="462"/>
      <c r="NBM760" s="462"/>
      <c r="NBN760" s="462"/>
      <c r="NBO760" s="462"/>
      <c r="NBP760" s="462"/>
      <c r="NBQ760" s="462"/>
      <c r="NBR760" s="462"/>
      <c r="NBS760" s="462"/>
      <c r="NBT760" s="462"/>
      <c r="NBU760" s="462"/>
      <c r="NBV760" s="462"/>
      <c r="NBW760" s="462"/>
      <c r="NBX760" s="462"/>
      <c r="NBY760" s="462"/>
      <c r="NBZ760" s="462"/>
      <c r="NCA760" s="462"/>
      <c r="NCB760" s="462"/>
      <c r="NCC760" s="462"/>
      <c r="NCD760" s="462"/>
      <c r="NCE760" s="462"/>
      <c r="NCF760" s="462"/>
      <c r="NCG760" s="462"/>
      <c r="NCH760" s="462"/>
      <c r="NCI760" s="462"/>
      <c r="NCJ760" s="462"/>
      <c r="NCK760" s="462"/>
      <c r="NCL760" s="462"/>
      <c r="NCM760" s="462"/>
      <c r="NCN760" s="462"/>
      <c r="NCO760" s="462"/>
      <c r="NCP760" s="462"/>
      <c r="NCQ760" s="462"/>
      <c r="NCR760" s="462"/>
      <c r="NCS760" s="462"/>
      <c r="NCT760" s="462"/>
      <c r="NCU760" s="462"/>
      <c r="NCV760" s="462"/>
      <c r="NCW760" s="462"/>
      <c r="NCX760" s="462"/>
      <c r="NCY760" s="462"/>
      <c r="NCZ760" s="462"/>
      <c r="NDA760" s="462"/>
      <c r="NDB760" s="462"/>
      <c r="NDC760" s="462"/>
      <c r="NDD760" s="462"/>
      <c r="NDE760" s="462"/>
      <c r="NDF760" s="462"/>
      <c r="NDG760" s="462"/>
      <c r="NDH760" s="462"/>
      <c r="NDI760" s="462"/>
      <c r="NDJ760" s="462"/>
      <c r="NDK760" s="462"/>
      <c r="NDL760" s="462"/>
      <c r="NDM760" s="462"/>
      <c r="NDN760" s="462"/>
      <c r="NDO760" s="462"/>
      <c r="NDP760" s="462"/>
      <c r="NDQ760" s="462"/>
      <c r="NDR760" s="462"/>
      <c r="NDS760" s="462"/>
      <c r="NDT760" s="462"/>
      <c r="NDU760" s="462"/>
      <c r="NDV760" s="462"/>
      <c r="NDW760" s="462"/>
      <c r="NDX760" s="462"/>
      <c r="NDY760" s="462"/>
      <c r="NDZ760" s="462"/>
      <c r="NEA760" s="462"/>
      <c r="NEB760" s="462"/>
      <c r="NEC760" s="462"/>
      <c r="NED760" s="462"/>
      <c r="NEE760" s="462"/>
      <c r="NEF760" s="462"/>
      <c r="NEG760" s="462"/>
      <c r="NEH760" s="462"/>
      <c r="NEI760" s="462"/>
      <c r="NEJ760" s="462"/>
      <c r="NEK760" s="462"/>
      <c r="NEL760" s="462"/>
      <c r="NEM760" s="462"/>
      <c r="NEN760" s="462"/>
      <c r="NEO760" s="462"/>
      <c r="NEP760" s="462"/>
      <c r="NEQ760" s="462"/>
      <c r="NER760" s="462"/>
      <c r="NES760" s="462"/>
      <c r="NET760" s="462"/>
      <c r="NEU760" s="462"/>
      <c r="NEV760" s="462"/>
      <c r="NEW760" s="462"/>
      <c r="NEX760" s="462"/>
      <c r="NEY760" s="462"/>
      <c r="NEZ760" s="462"/>
      <c r="NFA760" s="462"/>
      <c r="NFB760" s="462"/>
      <c r="NFC760" s="462"/>
      <c r="NFD760" s="462"/>
      <c r="NFE760" s="462"/>
      <c r="NFF760" s="462"/>
      <c r="NFG760" s="462"/>
      <c r="NFH760" s="462"/>
      <c r="NFI760" s="462"/>
      <c r="NFJ760" s="462"/>
      <c r="NFK760" s="462"/>
      <c r="NFL760" s="462"/>
      <c r="NFM760" s="462"/>
      <c r="NFN760" s="462"/>
      <c r="NFO760" s="462"/>
      <c r="NFP760" s="462"/>
      <c r="NFQ760" s="462"/>
      <c r="NFR760" s="462"/>
      <c r="NFS760" s="462"/>
      <c r="NFT760" s="462"/>
      <c r="NFU760" s="462"/>
      <c r="NFV760" s="462"/>
      <c r="NFW760" s="462"/>
      <c r="NFX760" s="462"/>
      <c r="NFY760" s="462"/>
      <c r="NFZ760" s="462"/>
      <c r="NGA760" s="462"/>
      <c r="NGB760" s="462"/>
      <c r="NGC760" s="462"/>
      <c r="NGD760" s="462"/>
      <c r="NGE760" s="462"/>
      <c r="NGF760" s="462"/>
      <c r="NGG760" s="462"/>
      <c r="NGH760" s="462"/>
      <c r="NGI760" s="462"/>
      <c r="NGJ760" s="462"/>
      <c r="NGK760" s="462"/>
      <c r="NGL760" s="462"/>
      <c r="NGM760" s="462"/>
      <c r="NGN760" s="462"/>
      <c r="NGO760" s="462"/>
      <c r="NGP760" s="462"/>
      <c r="NGQ760" s="462"/>
      <c r="NGR760" s="462"/>
      <c r="NGS760" s="462"/>
      <c r="NGT760" s="462"/>
      <c r="NGU760" s="462"/>
      <c r="NGV760" s="462"/>
      <c r="NGW760" s="462"/>
      <c r="NGX760" s="462"/>
      <c r="NGY760" s="462"/>
      <c r="NGZ760" s="462"/>
      <c r="NHA760" s="462"/>
      <c r="NHB760" s="462"/>
      <c r="NHC760" s="462"/>
      <c r="NHD760" s="462"/>
      <c r="NHE760" s="462"/>
      <c r="NHF760" s="462"/>
      <c r="NHG760" s="462"/>
      <c r="NHH760" s="462"/>
      <c r="NHI760" s="462"/>
      <c r="NHJ760" s="462"/>
      <c r="NHK760" s="462"/>
      <c r="NHL760" s="462"/>
      <c r="NHM760" s="462"/>
      <c r="NHN760" s="462"/>
      <c r="NHO760" s="462"/>
      <c r="NHP760" s="462"/>
      <c r="NHQ760" s="462"/>
      <c r="NHR760" s="462"/>
      <c r="NHS760" s="462"/>
      <c r="NHT760" s="462"/>
      <c r="NHU760" s="462"/>
      <c r="NHV760" s="462"/>
      <c r="NHW760" s="462"/>
      <c r="NHX760" s="462"/>
      <c r="NHY760" s="462"/>
      <c r="NHZ760" s="462"/>
      <c r="NIA760" s="462"/>
      <c r="NIB760" s="462"/>
      <c r="NIC760" s="462"/>
      <c r="NID760" s="462"/>
      <c r="NIE760" s="462"/>
      <c r="NIF760" s="462"/>
      <c r="NIG760" s="462"/>
      <c r="NIH760" s="462"/>
      <c r="NII760" s="462"/>
      <c r="NIJ760" s="462"/>
      <c r="NIK760" s="462"/>
      <c r="NIL760" s="462"/>
      <c r="NIM760" s="462"/>
      <c r="NIN760" s="462"/>
      <c r="NIO760" s="462"/>
      <c r="NIP760" s="462"/>
      <c r="NIQ760" s="462"/>
      <c r="NIR760" s="462"/>
      <c r="NIS760" s="462"/>
      <c r="NIT760" s="462"/>
      <c r="NIU760" s="462"/>
      <c r="NIV760" s="462"/>
      <c r="NIW760" s="462"/>
      <c r="NIX760" s="462"/>
      <c r="NIY760" s="462"/>
      <c r="NIZ760" s="462"/>
      <c r="NJA760" s="462"/>
      <c r="NJB760" s="462"/>
      <c r="NJC760" s="462"/>
      <c r="NJD760" s="462"/>
      <c r="NJE760" s="462"/>
      <c r="NJF760" s="462"/>
      <c r="NJG760" s="462"/>
      <c r="NJH760" s="462"/>
      <c r="NJI760" s="462"/>
      <c r="NJJ760" s="462"/>
      <c r="NJK760" s="462"/>
      <c r="NJL760" s="462"/>
      <c r="NJM760" s="462"/>
      <c r="NJN760" s="462"/>
      <c r="NJO760" s="462"/>
      <c r="NJP760" s="462"/>
      <c r="NJQ760" s="462"/>
      <c r="NJR760" s="462"/>
      <c r="NJS760" s="462"/>
      <c r="NJT760" s="462"/>
      <c r="NJU760" s="462"/>
      <c r="NJV760" s="462"/>
      <c r="NJW760" s="462"/>
      <c r="NJX760" s="462"/>
      <c r="NJY760" s="462"/>
      <c r="NJZ760" s="462"/>
      <c r="NKA760" s="462"/>
      <c r="NKB760" s="462"/>
      <c r="NKC760" s="462"/>
      <c r="NKD760" s="462"/>
      <c r="NKE760" s="462"/>
      <c r="NKF760" s="462"/>
      <c r="NKG760" s="462"/>
      <c r="NKH760" s="462"/>
      <c r="NKI760" s="462"/>
      <c r="NKJ760" s="462"/>
      <c r="NKK760" s="462"/>
      <c r="NKL760" s="462"/>
      <c r="NKM760" s="462"/>
      <c r="NKN760" s="462"/>
      <c r="NKO760" s="462"/>
      <c r="NKP760" s="462"/>
      <c r="NKQ760" s="462"/>
      <c r="NKR760" s="462"/>
      <c r="NKS760" s="462"/>
      <c r="NKT760" s="462"/>
      <c r="NKU760" s="462"/>
      <c r="NKV760" s="462"/>
      <c r="NKW760" s="462"/>
      <c r="NKX760" s="462"/>
      <c r="NKY760" s="462"/>
      <c r="NKZ760" s="462"/>
      <c r="NLA760" s="462"/>
      <c r="NLB760" s="462"/>
      <c r="NLC760" s="462"/>
      <c r="NLD760" s="462"/>
      <c r="NLE760" s="462"/>
      <c r="NLF760" s="462"/>
      <c r="NLG760" s="462"/>
      <c r="NLH760" s="462"/>
      <c r="NLI760" s="462"/>
      <c r="NLJ760" s="462"/>
      <c r="NLK760" s="462"/>
      <c r="NLL760" s="462"/>
      <c r="NLM760" s="462"/>
      <c r="NLN760" s="462"/>
      <c r="NLO760" s="462"/>
      <c r="NLP760" s="462"/>
      <c r="NLQ760" s="462"/>
      <c r="NLR760" s="462"/>
      <c r="NLS760" s="462"/>
      <c r="NLT760" s="462"/>
      <c r="NLU760" s="462"/>
      <c r="NLV760" s="462"/>
      <c r="NLW760" s="462"/>
      <c r="NLX760" s="462"/>
      <c r="NLY760" s="462"/>
      <c r="NLZ760" s="462"/>
      <c r="NMA760" s="462"/>
      <c r="NMB760" s="462"/>
      <c r="NMC760" s="462"/>
      <c r="NMD760" s="462"/>
      <c r="NME760" s="462"/>
      <c r="NMF760" s="462"/>
      <c r="NMG760" s="462"/>
      <c r="NMH760" s="462"/>
      <c r="NMI760" s="462"/>
      <c r="NMJ760" s="462"/>
      <c r="NMK760" s="462"/>
      <c r="NML760" s="462"/>
      <c r="NMM760" s="462"/>
      <c r="NMN760" s="462"/>
      <c r="NMO760" s="462"/>
      <c r="NMP760" s="462"/>
      <c r="NMQ760" s="462"/>
      <c r="NMR760" s="462"/>
      <c r="NMS760" s="462"/>
      <c r="NMT760" s="462"/>
      <c r="NMU760" s="462"/>
      <c r="NMV760" s="462"/>
      <c r="NMW760" s="462"/>
      <c r="NMX760" s="462"/>
      <c r="NMY760" s="462"/>
      <c r="NMZ760" s="462"/>
      <c r="NNA760" s="462"/>
      <c r="NNB760" s="462"/>
      <c r="NNC760" s="462"/>
      <c r="NND760" s="462"/>
      <c r="NNE760" s="462"/>
      <c r="NNF760" s="462"/>
      <c r="NNG760" s="462"/>
      <c r="NNH760" s="462"/>
      <c r="NNI760" s="462"/>
      <c r="NNJ760" s="462"/>
      <c r="NNK760" s="462"/>
      <c r="NNL760" s="462"/>
      <c r="NNM760" s="462"/>
      <c r="NNN760" s="462"/>
      <c r="NNO760" s="462"/>
      <c r="NNP760" s="462"/>
      <c r="NNQ760" s="462"/>
      <c r="NNR760" s="462"/>
      <c r="NNS760" s="462"/>
      <c r="NNT760" s="462"/>
      <c r="NNU760" s="462"/>
      <c r="NNV760" s="462"/>
      <c r="NNW760" s="462"/>
      <c r="NNX760" s="462"/>
      <c r="NNY760" s="462"/>
      <c r="NNZ760" s="462"/>
      <c r="NOA760" s="462"/>
      <c r="NOB760" s="462"/>
      <c r="NOC760" s="462"/>
      <c r="NOD760" s="462"/>
      <c r="NOE760" s="462"/>
      <c r="NOF760" s="462"/>
      <c r="NOG760" s="462"/>
      <c r="NOH760" s="462"/>
      <c r="NOI760" s="462"/>
      <c r="NOJ760" s="462"/>
      <c r="NOK760" s="462"/>
      <c r="NOL760" s="462"/>
      <c r="NOM760" s="462"/>
      <c r="NON760" s="462"/>
      <c r="NOO760" s="462"/>
      <c r="NOP760" s="462"/>
      <c r="NOQ760" s="462"/>
      <c r="NOR760" s="462"/>
      <c r="NOS760" s="462"/>
      <c r="NOT760" s="462"/>
      <c r="NOU760" s="462"/>
      <c r="NOV760" s="462"/>
      <c r="NOW760" s="462"/>
      <c r="NOX760" s="462"/>
      <c r="NOY760" s="462"/>
      <c r="NOZ760" s="462"/>
      <c r="NPA760" s="462"/>
      <c r="NPB760" s="462"/>
      <c r="NPC760" s="462"/>
      <c r="NPD760" s="462"/>
      <c r="NPE760" s="462"/>
      <c r="NPF760" s="462"/>
      <c r="NPG760" s="462"/>
      <c r="NPH760" s="462"/>
      <c r="NPI760" s="462"/>
      <c r="NPJ760" s="462"/>
      <c r="NPK760" s="462"/>
      <c r="NPL760" s="462"/>
      <c r="NPM760" s="462"/>
      <c r="NPN760" s="462"/>
      <c r="NPO760" s="462"/>
      <c r="NPP760" s="462"/>
      <c r="NPQ760" s="462"/>
      <c r="NPR760" s="462"/>
      <c r="NPS760" s="462"/>
      <c r="NPT760" s="462"/>
      <c r="NPU760" s="462"/>
      <c r="NPV760" s="462"/>
      <c r="NPW760" s="462"/>
      <c r="NPX760" s="462"/>
      <c r="NPY760" s="462"/>
      <c r="NPZ760" s="462"/>
      <c r="NQA760" s="462"/>
      <c r="NQB760" s="462"/>
      <c r="NQC760" s="462"/>
      <c r="NQD760" s="462"/>
      <c r="NQE760" s="462"/>
      <c r="NQF760" s="462"/>
      <c r="NQG760" s="462"/>
      <c r="NQH760" s="462"/>
      <c r="NQI760" s="462"/>
      <c r="NQJ760" s="462"/>
      <c r="NQK760" s="462"/>
      <c r="NQL760" s="462"/>
      <c r="NQM760" s="462"/>
      <c r="NQN760" s="462"/>
      <c r="NQO760" s="462"/>
      <c r="NQP760" s="462"/>
      <c r="NQQ760" s="462"/>
      <c r="NQR760" s="462"/>
      <c r="NQS760" s="462"/>
      <c r="NQT760" s="462"/>
      <c r="NQU760" s="462"/>
      <c r="NQV760" s="462"/>
      <c r="NQW760" s="462"/>
      <c r="NQX760" s="462"/>
      <c r="NQY760" s="462"/>
      <c r="NQZ760" s="462"/>
      <c r="NRA760" s="462"/>
      <c r="NRB760" s="462"/>
      <c r="NRC760" s="462"/>
      <c r="NRD760" s="462"/>
      <c r="NRE760" s="462"/>
      <c r="NRF760" s="462"/>
      <c r="NRG760" s="462"/>
      <c r="NRH760" s="462"/>
      <c r="NRI760" s="462"/>
      <c r="NRJ760" s="462"/>
      <c r="NRK760" s="462"/>
      <c r="NRL760" s="462"/>
      <c r="NRM760" s="462"/>
      <c r="NRN760" s="462"/>
      <c r="NRO760" s="462"/>
      <c r="NRP760" s="462"/>
      <c r="NRQ760" s="462"/>
      <c r="NRR760" s="462"/>
      <c r="NRS760" s="462"/>
      <c r="NRT760" s="462"/>
      <c r="NRU760" s="462"/>
      <c r="NRV760" s="462"/>
      <c r="NRW760" s="462"/>
      <c r="NRX760" s="462"/>
      <c r="NRY760" s="462"/>
      <c r="NRZ760" s="462"/>
      <c r="NSA760" s="462"/>
      <c r="NSB760" s="462"/>
      <c r="NSC760" s="462"/>
      <c r="NSD760" s="462"/>
      <c r="NSE760" s="462"/>
      <c r="NSF760" s="462"/>
      <c r="NSG760" s="462"/>
      <c r="NSH760" s="462"/>
      <c r="NSI760" s="462"/>
      <c r="NSJ760" s="462"/>
      <c r="NSK760" s="462"/>
      <c r="NSL760" s="462"/>
      <c r="NSM760" s="462"/>
      <c r="NSN760" s="462"/>
      <c r="NSO760" s="462"/>
      <c r="NSP760" s="462"/>
      <c r="NSQ760" s="462"/>
      <c r="NSR760" s="462"/>
      <c r="NSS760" s="462"/>
      <c r="NST760" s="462"/>
      <c r="NSU760" s="462"/>
      <c r="NSV760" s="462"/>
      <c r="NSW760" s="462"/>
      <c r="NSX760" s="462"/>
      <c r="NSY760" s="462"/>
      <c r="NSZ760" s="462"/>
      <c r="NTA760" s="462"/>
      <c r="NTB760" s="462"/>
      <c r="NTC760" s="462"/>
      <c r="NTD760" s="462"/>
      <c r="NTE760" s="462"/>
      <c r="NTF760" s="462"/>
      <c r="NTG760" s="462"/>
      <c r="NTH760" s="462"/>
      <c r="NTI760" s="462"/>
      <c r="NTJ760" s="462"/>
      <c r="NTK760" s="462"/>
      <c r="NTL760" s="462"/>
      <c r="NTM760" s="462"/>
      <c r="NTN760" s="462"/>
      <c r="NTO760" s="462"/>
      <c r="NTP760" s="462"/>
      <c r="NTQ760" s="462"/>
      <c r="NTR760" s="462"/>
      <c r="NTS760" s="462"/>
      <c r="NTT760" s="462"/>
      <c r="NTU760" s="462"/>
      <c r="NTV760" s="462"/>
      <c r="NTW760" s="462"/>
      <c r="NTX760" s="462"/>
      <c r="NTY760" s="462"/>
      <c r="NTZ760" s="462"/>
      <c r="NUA760" s="462"/>
      <c r="NUB760" s="462"/>
      <c r="NUC760" s="462"/>
      <c r="NUD760" s="462"/>
      <c r="NUE760" s="462"/>
      <c r="NUF760" s="462"/>
      <c r="NUG760" s="462"/>
      <c r="NUH760" s="462"/>
      <c r="NUI760" s="462"/>
      <c r="NUJ760" s="462"/>
      <c r="NUK760" s="462"/>
      <c r="NUL760" s="462"/>
      <c r="NUM760" s="462"/>
      <c r="NUN760" s="462"/>
      <c r="NUO760" s="462"/>
      <c r="NUP760" s="462"/>
      <c r="NUQ760" s="462"/>
      <c r="NUR760" s="462"/>
      <c r="NUS760" s="462"/>
      <c r="NUT760" s="462"/>
      <c r="NUU760" s="462"/>
      <c r="NUV760" s="462"/>
      <c r="NUW760" s="462"/>
      <c r="NUX760" s="462"/>
      <c r="NUY760" s="462"/>
      <c r="NUZ760" s="462"/>
      <c r="NVA760" s="462"/>
      <c r="NVB760" s="462"/>
      <c r="NVC760" s="462"/>
      <c r="NVD760" s="462"/>
      <c r="NVE760" s="462"/>
      <c r="NVF760" s="462"/>
      <c r="NVG760" s="462"/>
      <c r="NVH760" s="462"/>
      <c r="NVI760" s="462"/>
      <c r="NVJ760" s="462"/>
      <c r="NVK760" s="462"/>
      <c r="NVL760" s="462"/>
      <c r="NVM760" s="462"/>
      <c r="NVN760" s="462"/>
      <c r="NVO760" s="462"/>
      <c r="NVP760" s="462"/>
      <c r="NVQ760" s="462"/>
      <c r="NVR760" s="462"/>
      <c r="NVS760" s="462"/>
      <c r="NVT760" s="462"/>
      <c r="NVU760" s="462"/>
      <c r="NVV760" s="462"/>
      <c r="NVW760" s="462"/>
      <c r="NVX760" s="462"/>
      <c r="NVY760" s="462"/>
      <c r="NVZ760" s="462"/>
      <c r="NWA760" s="462"/>
      <c r="NWB760" s="462"/>
      <c r="NWC760" s="462"/>
      <c r="NWD760" s="462"/>
      <c r="NWE760" s="462"/>
      <c r="NWF760" s="462"/>
      <c r="NWG760" s="462"/>
      <c r="NWH760" s="462"/>
      <c r="NWI760" s="462"/>
      <c r="NWJ760" s="462"/>
      <c r="NWK760" s="462"/>
      <c r="NWL760" s="462"/>
      <c r="NWM760" s="462"/>
      <c r="NWN760" s="462"/>
      <c r="NWO760" s="462"/>
      <c r="NWP760" s="462"/>
      <c r="NWQ760" s="462"/>
      <c r="NWR760" s="462"/>
      <c r="NWS760" s="462"/>
      <c r="NWT760" s="462"/>
      <c r="NWU760" s="462"/>
      <c r="NWV760" s="462"/>
      <c r="NWW760" s="462"/>
      <c r="NWX760" s="462"/>
      <c r="NWY760" s="462"/>
      <c r="NWZ760" s="462"/>
      <c r="NXA760" s="462"/>
      <c r="NXB760" s="462"/>
      <c r="NXC760" s="462"/>
      <c r="NXD760" s="462"/>
      <c r="NXE760" s="462"/>
      <c r="NXF760" s="462"/>
      <c r="NXG760" s="462"/>
      <c r="NXH760" s="462"/>
      <c r="NXI760" s="462"/>
      <c r="NXJ760" s="462"/>
      <c r="NXK760" s="462"/>
      <c r="NXL760" s="462"/>
      <c r="NXM760" s="462"/>
      <c r="NXN760" s="462"/>
      <c r="NXO760" s="462"/>
      <c r="NXP760" s="462"/>
      <c r="NXQ760" s="462"/>
      <c r="NXR760" s="462"/>
      <c r="NXS760" s="462"/>
      <c r="NXT760" s="462"/>
      <c r="NXU760" s="462"/>
      <c r="NXV760" s="462"/>
      <c r="NXW760" s="462"/>
      <c r="NXX760" s="462"/>
      <c r="NXY760" s="462"/>
      <c r="NXZ760" s="462"/>
      <c r="NYA760" s="462"/>
      <c r="NYB760" s="462"/>
      <c r="NYC760" s="462"/>
      <c r="NYD760" s="462"/>
      <c r="NYE760" s="462"/>
      <c r="NYF760" s="462"/>
      <c r="NYG760" s="462"/>
      <c r="NYH760" s="462"/>
      <c r="NYI760" s="462"/>
      <c r="NYJ760" s="462"/>
      <c r="NYK760" s="462"/>
      <c r="NYL760" s="462"/>
      <c r="NYM760" s="462"/>
      <c r="NYN760" s="462"/>
      <c r="NYO760" s="462"/>
      <c r="NYP760" s="462"/>
      <c r="NYQ760" s="462"/>
      <c r="NYR760" s="462"/>
      <c r="NYS760" s="462"/>
      <c r="NYT760" s="462"/>
      <c r="NYU760" s="462"/>
      <c r="NYV760" s="462"/>
      <c r="NYW760" s="462"/>
      <c r="NYX760" s="462"/>
      <c r="NYY760" s="462"/>
      <c r="NYZ760" s="462"/>
      <c r="NZA760" s="462"/>
      <c r="NZB760" s="462"/>
      <c r="NZC760" s="462"/>
      <c r="NZD760" s="462"/>
      <c r="NZE760" s="462"/>
      <c r="NZF760" s="462"/>
      <c r="NZG760" s="462"/>
      <c r="NZH760" s="462"/>
      <c r="NZI760" s="462"/>
      <c r="NZJ760" s="462"/>
      <c r="NZK760" s="462"/>
      <c r="NZL760" s="462"/>
      <c r="NZM760" s="462"/>
      <c r="NZN760" s="462"/>
      <c r="NZO760" s="462"/>
      <c r="NZP760" s="462"/>
      <c r="NZQ760" s="462"/>
      <c r="NZR760" s="462"/>
      <c r="NZS760" s="462"/>
      <c r="NZT760" s="462"/>
      <c r="NZU760" s="462"/>
      <c r="NZV760" s="462"/>
      <c r="NZW760" s="462"/>
      <c r="NZX760" s="462"/>
      <c r="NZY760" s="462"/>
      <c r="NZZ760" s="462"/>
      <c r="OAA760" s="462"/>
      <c r="OAB760" s="462"/>
      <c r="OAC760" s="462"/>
      <c r="OAD760" s="462"/>
      <c r="OAE760" s="462"/>
      <c r="OAF760" s="462"/>
      <c r="OAG760" s="462"/>
      <c r="OAH760" s="462"/>
      <c r="OAI760" s="462"/>
      <c r="OAJ760" s="462"/>
      <c r="OAK760" s="462"/>
      <c r="OAL760" s="462"/>
      <c r="OAM760" s="462"/>
      <c r="OAN760" s="462"/>
      <c r="OAO760" s="462"/>
      <c r="OAP760" s="462"/>
      <c r="OAQ760" s="462"/>
      <c r="OAR760" s="462"/>
      <c r="OAS760" s="462"/>
      <c r="OAT760" s="462"/>
      <c r="OAU760" s="462"/>
      <c r="OAV760" s="462"/>
      <c r="OAW760" s="462"/>
      <c r="OAX760" s="462"/>
      <c r="OAY760" s="462"/>
      <c r="OAZ760" s="462"/>
      <c r="OBA760" s="462"/>
      <c r="OBB760" s="462"/>
      <c r="OBC760" s="462"/>
      <c r="OBD760" s="462"/>
      <c r="OBE760" s="462"/>
      <c r="OBF760" s="462"/>
      <c r="OBG760" s="462"/>
      <c r="OBH760" s="462"/>
      <c r="OBI760" s="462"/>
      <c r="OBJ760" s="462"/>
      <c r="OBK760" s="462"/>
      <c r="OBL760" s="462"/>
      <c r="OBM760" s="462"/>
      <c r="OBN760" s="462"/>
      <c r="OBO760" s="462"/>
      <c r="OBP760" s="462"/>
      <c r="OBQ760" s="462"/>
      <c r="OBR760" s="462"/>
      <c r="OBS760" s="462"/>
      <c r="OBT760" s="462"/>
      <c r="OBU760" s="462"/>
      <c r="OBV760" s="462"/>
      <c r="OBW760" s="462"/>
      <c r="OBX760" s="462"/>
      <c r="OBY760" s="462"/>
      <c r="OBZ760" s="462"/>
      <c r="OCA760" s="462"/>
      <c r="OCB760" s="462"/>
      <c r="OCC760" s="462"/>
      <c r="OCD760" s="462"/>
      <c r="OCE760" s="462"/>
      <c r="OCF760" s="462"/>
      <c r="OCG760" s="462"/>
      <c r="OCH760" s="462"/>
      <c r="OCI760" s="462"/>
      <c r="OCJ760" s="462"/>
      <c r="OCK760" s="462"/>
      <c r="OCL760" s="462"/>
      <c r="OCM760" s="462"/>
      <c r="OCN760" s="462"/>
      <c r="OCO760" s="462"/>
      <c r="OCP760" s="462"/>
      <c r="OCQ760" s="462"/>
      <c r="OCR760" s="462"/>
      <c r="OCS760" s="462"/>
      <c r="OCT760" s="462"/>
      <c r="OCU760" s="462"/>
      <c r="OCV760" s="462"/>
      <c r="OCW760" s="462"/>
      <c r="OCX760" s="462"/>
      <c r="OCY760" s="462"/>
      <c r="OCZ760" s="462"/>
      <c r="ODA760" s="462"/>
      <c r="ODB760" s="462"/>
      <c r="ODC760" s="462"/>
      <c r="ODD760" s="462"/>
      <c r="ODE760" s="462"/>
      <c r="ODF760" s="462"/>
      <c r="ODG760" s="462"/>
      <c r="ODH760" s="462"/>
      <c r="ODI760" s="462"/>
      <c r="ODJ760" s="462"/>
      <c r="ODK760" s="462"/>
      <c r="ODL760" s="462"/>
      <c r="ODM760" s="462"/>
      <c r="ODN760" s="462"/>
      <c r="ODO760" s="462"/>
      <c r="ODP760" s="462"/>
      <c r="ODQ760" s="462"/>
      <c r="ODR760" s="462"/>
      <c r="ODS760" s="462"/>
      <c r="ODT760" s="462"/>
      <c r="ODU760" s="462"/>
      <c r="ODV760" s="462"/>
      <c r="ODW760" s="462"/>
      <c r="ODX760" s="462"/>
      <c r="ODY760" s="462"/>
      <c r="ODZ760" s="462"/>
      <c r="OEA760" s="462"/>
      <c r="OEB760" s="462"/>
      <c r="OEC760" s="462"/>
      <c r="OED760" s="462"/>
      <c r="OEE760" s="462"/>
      <c r="OEF760" s="462"/>
      <c r="OEG760" s="462"/>
      <c r="OEH760" s="462"/>
      <c r="OEI760" s="462"/>
      <c r="OEJ760" s="462"/>
      <c r="OEK760" s="462"/>
      <c r="OEL760" s="462"/>
      <c r="OEM760" s="462"/>
      <c r="OEN760" s="462"/>
      <c r="OEO760" s="462"/>
      <c r="OEP760" s="462"/>
      <c r="OEQ760" s="462"/>
      <c r="OER760" s="462"/>
      <c r="OES760" s="462"/>
      <c r="OET760" s="462"/>
      <c r="OEU760" s="462"/>
      <c r="OEV760" s="462"/>
      <c r="OEW760" s="462"/>
      <c r="OEX760" s="462"/>
      <c r="OEY760" s="462"/>
      <c r="OEZ760" s="462"/>
      <c r="OFA760" s="462"/>
      <c r="OFB760" s="462"/>
      <c r="OFC760" s="462"/>
      <c r="OFD760" s="462"/>
      <c r="OFE760" s="462"/>
      <c r="OFF760" s="462"/>
      <c r="OFG760" s="462"/>
      <c r="OFH760" s="462"/>
      <c r="OFI760" s="462"/>
      <c r="OFJ760" s="462"/>
      <c r="OFK760" s="462"/>
      <c r="OFL760" s="462"/>
      <c r="OFM760" s="462"/>
      <c r="OFN760" s="462"/>
      <c r="OFO760" s="462"/>
      <c r="OFP760" s="462"/>
      <c r="OFQ760" s="462"/>
      <c r="OFR760" s="462"/>
      <c r="OFS760" s="462"/>
      <c r="OFT760" s="462"/>
      <c r="OFU760" s="462"/>
      <c r="OFV760" s="462"/>
      <c r="OFW760" s="462"/>
      <c r="OFX760" s="462"/>
      <c r="OFY760" s="462"/>
      <c r="OFZ760" s="462"/>
      <c r="OGA760" s="462"/>
      <c r="OGB760" s="462"/>
      <c r="OGC760" s="462"/>
      <c r="OGD760" s="462"/>
      <c r="OGE760" s="462"/>
      <c r="OGF760" s="462"/>
      <c r="OGG760" s="462"/>
      <c r="OGH760" s="462"/>
      <c r="OGI760" s="462"/>
      <c r="OGJ760" s="462"/>
      <c r="OGK760" s="462"/>
      <c r="OGL760" s="462"/>
      <c r="OGM760" s="462"/>
      <c r="OGN760" s="462"/>
      <c r="OGO760" s="462"/>
      <c r="OGP760" s="462"/>
      <c r="OGQ760" s="462"/>
      <c r="OGR760" s="462"/>
      <c r="OGS760" s="462"/>
      <c r="OGT760" s="462"/>
      <c r="OGU760" s="462"/>
      <c r="OGV760" s="462"/>
      <c r="OGW760" s="462"/>
      <c r="OGX760" s="462"/>
      <c r="OGY760" s="462"/>
      <c r="OGZ760" s="462"/>
      <c r="OHA760" s="462"/>
      <c r="OHB760" s="462"/>
      <c r="OHC760" s="462"/>
      <c r="OHD760" s="462"/>
      <c r="OHE760" s="462"/>
      <c r="OHF760" s="462"/>
      <c r="OHG760" s="462"/>
      <c r="OHH760" s="462"/>
      <c r="OHI760" s="462"/>
      <c r="OHJ760" s="462"/>
      <c r="OHK760" s="462"/>
      <c r="OHL760" s="462"/>
      <c r="OHM760" s="462"/>
      <c r="OHN760" s="462"/>
      <c r="OHO760" s="462"/>
      <c r="OHP760" s="462"/>
      <c r="OHQ760" s="462"/>
      <c r="OHR760" s="462"/>
      <c r="OHS760" s="462"/>
      <c r="OHT760" s="462"/>
      <c r="OHU760" s="462"/>
      <c r="OHV760" s="462"/>
      <c r="OHW760" s="462"/>
      <c r="OHX760" s="462"/>
      <c r="OHY760" s="462"/>
      <c r="OHZ760" s="462"/>
      <c r="OIA760" s="462"/>
      <c r="OIB760" s="462"/>
      <c r="OIC760" s="462"/>
      <c r="OID760" s="462"/>
      <c r="OIE760" s="462"/>
      <c r="OIF760" s="462"/>
      <c r="OIG760" s="462"/>
      <c r="OIH760" s="462"/>
      <c r="OII760" s="462"/>
      <c r="OIJ760" s="462"/>
      <c r="OIK760" s="462"/>
      <c r="OIL760" s="462"/>
      <c r="OIM760" s="462"/>
      <c r="OIN760" s="462"/>
      <c r="OIO760" s="462"/>
      <c r="OIP760" s="462"/>
      <c r="OIQ760" s="462"/>
      <c r="OIR760" s="462"/>
      <c r="OIS760" s="462"/>
      <c r="OIT760" s="462"/>
      <c r="OIU760" s="462"/>
      <c r="OIV760" s="462"/>
      <c r="OIW760" s="462"/>
      <c r="OIX760" s="462"/>
      <c r="OIY760" s="462"/>
      <c r="OIZ760" s="462"/>
      <c r="OJA760" s="462"/>
      <c r="OJB760" s="462"/>
      <c r="OJC760" s="462"/>
      <c r="OJD760" s="462"/>
      <c r="OJE760" s="462"/>
      <c r="OJF760" s="462"/>
      <c r="OJG760" s="462"/>
      <c r="OJH760" s="462"/>
      <c r="OJI760" s="462"/>
      <c r="OJJ760" s="462"/>
      <c r="OJK760" s="462"/>
      <c r="OJL760" s="462"/>
      <c r="OJM760" s="462"/>
      <c r="OJN760" s="462"/>
      <c r="OJO760" s="462"/>
      <c r="OJP760" s="462"/>
      <c r="OJQ760" s="462"/>
      <c r="OJR760" s="462"/>
      <c r="OJS760" s="462"/>
      <c r="OJT760" s="462"/>
      <c r="OJU760" s="462"/>
      <c r="OJV760" s="462"/>
      <c r="OJW760" s="462"/>
      <c r="OJX760" s="462"/>
      <c r="OJY760" s="462"/>
      <c r="OJZ760" s="462"/>
      <c r="OKA760" s="462"/>
      <c r="OKB760" s="462"/>
      <c r="OKC760" s="462"/>
      <c r="OKD760" s="462"/>
      <c r="OKE760" s="462"/>
      <c r="OKF760" s="462"/>
      <c r="OKG760" s="462"/>
      <c r="OKH760" s="462"/>
      <c r="OKI760" s="462"/>
      <c r="OKJ760" s="462"/>
      <c r="OKK760" s="462"/>
      <c r="OKL760" s="462"/>
      <c r="OKM760" s="462"/>
      <c r="OKN760" s="462"/>
      <c r="OKO760" s="462"/>
      <c r="OKP760" s="462"/>
      <c r="OKQ760" s="462"/>
      <c r="OKR760" s="462"/>
      <c r="OKS760" s="462"/>
      <c r="OKT760" s="462"/>
      <c r="OKU760" s="462"/>
      <c r="OKV760" s="462"/>
      <c r="OKW760" s="462"/>
      <c r="OKX760" s="462"/>
      <c r="OKY760" s="462"/>
      <c r="OKZ760" s="462"/>
      <c r="OLA760" s="462"/>
      <c r="OLB760" s="462"/>
      <c r="OLC760" s="462"/>
      <c r="OLD760" s="462"/>
      <c r="OLE760" s="462"/>
      <c r="OLF760" s="462"/>
      <c r="OLG760" s="462"/>
      <c r="OLH760" s="462"/>
      <c r="OLI760" s="462"/>
      <c r="OLJ760" s="462"/>
      <c r="OLK760" s="462"/>
      <c r="OLL760" s="462"/>
      <c r="OLM760" s="462"/>
      <c r="OLN760" s="462"/>
      <c r="OLO760" s="462"/>
      <c r="OLP760" s="462"/>
      <c r="OLQ760" s="462"/>
      <c r="OLR760" s="462"/>
      <c r="OLS760" s="462"/>
      <c r="OLT760" s="462"/>
      <c r="OLU760" s="462"/>
      <c r="OLV760" s="462"/>
      <c r="OLW760" s="462"/>
      <c r="OLX760" s="462"/>
      <c r="OLY760" s="462"/>
      <c r="OLZ760" s="462"/>
      <c r="OMA760" s="462"/>
      <c r="OMB760" s="462"/>
      <c r="OMC760" s="462"/>
      <c r="OMD760" s="462"/>
      <c r="OME760" s="462"/>
      <c r="OMF760" s="462"/>
      <c r="OMG760" s="462"/>
      <c r="OMH760" s="462"/>
      <c r="OMI760" s="462"/>
      <c r="OMJ760" s="462"/>
      <c r="OMK760" s="462"/>
      <c r="OML760" s="462"/>
      <c r="OMM760" s="462"/>
      <c r="OMN760" s="462"/>
      <c r="OMO760" s="462"/>
      <c r="OMP760" s="462"/>
      <c r="OMQ760" s="462"/>
      <c r="OMR760" s="462"/>
      <c r="OMS760" s="462"/>
      <c r="OMT760" s="462"/>
      <c r="OMU760" s="462"/>
      <c r="OMV760" s="462"/>
      <c r="OMW760" s="462"/>
      <c r="OMX760" s="462"/>
      <c r="OMY760" s="462"/>
      <c r="OMZ760" s="462"/>
      <c r="ONA760" s="462"/>
      <c r="ONB760" s="462"/>
      <c r="ONC760" s="462"/>
      <c r="OND760" s="462"/>
      <c r="ONE760" s="462"/>
      <c r="ONF760" s="462"/>
      <c r="ONG760" s="462"/>
      <c r="ONH760" s="462"/>
      <c r="ONI760" s="462"/>
      <c r="ONJ760" s="462"/>
      <c r="ONK760" s="462"/>
      <c r="ONL760" s="462"/>
      <c r="ONM760" s="462"/>
      <c r="ONN760" s="462"/>
      <c r="ONO760" s="462"/>
      <c r="ONP760" s="462"/>
      <c r="ONQ760" s="462"/>
      <c r="ONR760" s="462"/>
      <c r="ONS760" s="462"/>
      <c r="ONT760" s="462"/>
      <c r="ONU760" s="462"/>
      <c r="ONV760" s="462"/>
      <c r="ONW760" s="462"/>
      <c r="ONX760" s="462"/>
      <c r="ONY760" s="462"/>
      <c r="ONZ760" s="462"/>
      <c r="OOA760" s="462"/>
      <c r="OOB760" s="462"/>
      <c r="OOC760" s="462"/>
      <c r="OOD760" s="462"/>
      <c r="OOE760" s="462"/>
      <c r="OOF760" s="462"/>
      <c r="OOG760" s="462"/>
      <c r="OOH760" s="462"/>
      <c r="OOI760" s="462"/>
      <c r="OOJ760" s="462"/>
      <c r="OOK760" s="462"/>
      <c r="OOL760" s="462"/>
      <c r="OOM760" s="462"/>
      <c r="OON760" s="462"/>
      <c r="OOO760" s="462"/>
      <c r="OOP760" s="462"/>
      <c r="OOQ760" s="462"/>
      <c r="OOR760" s="462"/>
      <c r="OOS760" s="462"/>
      <c r="OOT760" s="462"/>
      <c r="OOU760" s="462"/>
      <c r="OOV760" s="462"/>
      <c r="OOW760" s="462"/>
      <c r="OOX760" s="462"/>
      <c r="OOY760" s="462"/>
      <c r="OOZ760" s="462"/>
      <c r="OPA760" s="462"/>
      <c r="OPB760" s="462"/>
      <c r="OPC760" s="462"/>
      <c r="OPD760" s="462"/>
      <c r="OPE760" s="462"/>
      <c r="OPF760" s="462"/>
      <c r="OPG760" s="462"/>
      <c r="OPH760" s="462"/>
      <c r="OPI760" s="462"/>
      <c r="OPJ760" s="462"/>
      <c r="OPK760" s="462"/>
      <c r="OPL760" s="462"/>
      <c r="OPM760" s="462"/>
      <c r="OPN760" s="462"/>
      <c r="OPO760" s="462"/>
      <c r="OPP760" s="462"/>
      <c r="OPQ760" s="462"/>
      <c r="OPR760" s="462"/>
      <c r="OPS760" s="462"/>
      <c r="OPT760" s="462"/>
      <c r="OPU760" s="462"/>
      <c r="OPV760" s="462"/>
      <c r="OPW760" s="462"/>
      <c r="OPX760" s="462"/>
      <c r="OPY760" s="462"/>
      <c r="OPZ760" s="462"/>
      <c r="OQA760" s="462"/>
      <c r="OQB760" s="462"/>
      <c r="OQC760" s="462"/>
      <c r="OQD760" s="462"/>
      <c r="OQE760" s="462"/>
      <c r="OQF760" s="462"/>
      <c r="OQG760" s="462"/>
      <c r="OQH760" s="462"/>
      <c r="OQI760" s="462"/>
      <c r="OQJ760" s="462"/>
      <c r="OQK760" s="462"/>
      <c r="OQL760" s="462"/>
      <c r="OQM760" s="462"/>
      <c r="OQN760" s="462"/>
      <c r="OQO760" s="462"/>
      <c r="OQP760" s="462"/>
      <c r="OQQ760" s="462"/>
      <c r="OQR760" s="462"/>
      <c r="OQS760" s="462"/>
      <c r="OQT760" s="462"/>
      <c r="OQU760" s="462"/>
      <c r="OQV760" s="462"/>
      <c r="OQW760" s="462"/>
      <c r="OQX760" s="462"/>
      <c r="OQY760" s="462"/>
      <c r="OQZ760" s="462"/>
      <c r="ORA760" s="462"/>
      <c r="ORB760" s="462"/>
      <c r="ORC760" s="462"/>
      <c r="ORD760" s="462"/>
      <c r="ORE760" s="462"/>
      <c r="ORF760" s="462"/>
      <c r="ORG760" s="462"/>
      <c r="ORH760" s="462"/>
      <c r="ORI760" s="462"/>
      <c r="ORJ760" s="462"/>
      <c r="ORK760" s="462"/>
      <c r="ORL760" s="462"/>
      <c r="ORM760" s="462"/>
      <c r="ORN760" s="462"/>
      <c r="ORO760" s="462"/>
      <c r="ORP760" s="462"/>
      <c r="ORQ760" s="462"/>
      <c r="ORR760" s="462"/>
      <c r="ORS760" s="462"/>
      <c r="ORT760" s="462"/>
      <c r="ORU760" s="462"/>
      <c r="ORV760" s="462"/>
      <c r="ORW760" s="462"/>
      <c r="ORX760" s="462"/>
      <c r="ORY760" s="462"/>
      <c r="ORZ760" s="462"/>
      <c r="OSA760" s="462"/>
      <c r="OSB760" s="462"/>
      <c r="OSC760" s="462"/>
      <c r="OSD760" s="462"/>
      <c r="OSE760" s="462"/>
      <c r="OSF760" s="462"/>
      <c r="OSG760" s="462"/>
      <c r="OSH760" s="462"/>
      <c r="OSI760" s="462"/>
      <c r="OSJ760" s="462"/>
      <c r="OSK760" s="462"/>
      <c r="OSL760" s="462"/>
      <c r="OSM760" s="462"/>
      <c r="OSN760" s="462"/>
      <c r="OSO760" s="462"/>
      <c r="OSP760" s="462"/>
      <c r="OSQ760" s="462"/>
      <c r="OSR760" s="462"/>
      <c r="OSS760" s="462"/>
      <c r="OST760" s="462"/>
      <c r="OSU760" s="462"/>
      <c r="OSV760" s="462"/>
      <c r="OSW760" s="462"/>
      <c r="OSX760" s="462"/>
      <c r="OSY760" s="462"/>
      <c r="OSZ760" s="462"/>
      <c r="OTA760" s="462"/>
      <c r="OTB760" s="462"/>
      <c r="OTC760" s="462"/>
      <c r="OTD760" s="462"/>
      <c r="OTE760" s="462"/>
      <c r="OTF760" s="462"/>
      <c r="OTG760" s="462"/>
      <c r="OTH760" s="462"/>
      <c r="OTI760" s="462"/>
      <c r="OTJ760" s="462"/>
      <c r="OTK760" s="462"/>
      <c r="OTL760" s="462"/>
      <c r="OTM760" s="462"/>
      <c r="OTN760" s="462"/>
      <c r="OTO760" s="462"/>
      <c r="OTP760" s="462"/>
      <c r="OTQ760" s="462"/>
      <c r="OTR760" s="462"/>
      <c r="OTS760" s="462"/>
      <c r="OTT760" s="462"/>
      <c r="OTU760" s="462"/>
      <c r="OTV760" s="462"/>
      <c r="OTW760" s="462"/>
      <c r="OTX760" s="462"/>
      <c r="OTY760" s="462"/>
      <c r="OTZ760" s="462"/>
      <c r="OUA760" s="462"/>
      <c r="OUB760" s="462"/>
      <c r="OUC760" s="462"/>
      <c r="OUD760" s="462"/>
      <c r="OUE760" s="462"/>
      <c r="OUF760" s="462"/>
      <c r="OUG760" s="462"/>
      <c r="OUH760" s="462"/>
      <c r="OUI760" s="462"/>
      <c r="OUJ760" s="462"/>
      <c r="OUK760" s="462"/>
      <c r="OUL760" s="462"/>
      <c r="OUM760" s="462"/>
      <c r="OUN760" s="462"/>
      <c r="OUO760" s="462"/>
      <c r="OUP760" s="462"/>
      <c r="OUQ760" s="462"/>
      <c r="OUR760" s="462"/>
      <c r="OUS760" s="462"/>
      <c r="OUT760" s="462"/>
      <c r="OUU760" s="462"/>
      <c r="OUV760" s="462"/>
      <c r="OUW760" s="462"/>
      <c r="OUX760" s="462"/>
      <c r="OUY760" s="462"/>
      <c r="OUZ760" s="462"/>
      <c r="OVA760" s="462"/>
      <c r="OVB760" s="462"/>
      <c r="OVC760" s="462"/>
      <c r="OVD760" s="462"/>
      <c r="OVE760" s="462"/>
      <c r="OVF760" s="462"/>
      <c r="OVG760" s="462"/>
      <c r="OVH760" s="462"/>
      <c r="OVI760" s="462"/>
      <c r="OVJ760" s="462"/>
      <c r="OVK760" s="462"/>
      <c r="OVL760" s="462"/>
      <c r="OVM760" s="462"/>
      <c r="OVN760" s="462"/>
      <c r="OVO760" s="462"/>
      <c r="OVP760" s="462"/>
      <c r="OVQ760" s="462"/>
      <c r="OVR760" s="462"/>
      <c r="OVS760" s="462"/>
      <c r="OVT760" s="462"/>
      <c r="OVU760" s="462"/>
      <c r="OVV760" s="462"/>
      <c r="OVW760" s="462"/>
      <c r="OVX760" s="462"/>
      <c r="OVY760" s="462"/>
      <c r="OVZ760" s="462"/>
      <c r="OWA760" s="462"/>
      <c r="OWB760" s="462"/>
      <c r="OWC760" s="462"/>
      <c r="OWD760" s="462"/>
      <c r="OWE760" s="462"/>
      <c r="OWF760" s="462"/>
      <c r="OWG760" s="462"/>
      <c r="OWH760" s="462"/>
      <c r="OWI760" s="462"/>
      <c r="OWJ760" s="462"/>
      <c r="OWK760" s="462"/>
      <c r="OWL760" s="462"/>
      <c r="OWM760" s="462"/>
      <c r="OWN760" s="462"/>
      <c r="OWO760" s="462"/>
      <c r="OWP760" s="462"/>
      <c r="OWQ760" s="462"/>
      <c r="OWR760" s="462"/>
      <c r="OWS760" s="462"/>
      <c r="OWT760" s="462"/>
      <c r="OWU760" s="462"/>
      <c r="OWV760" s="462"/>
      <c r="OWW760" s="462"/>
      <c r="OWX760" s="462"/>
      <c r="OWY760" s="462"/>
      <c r="OWZ760" s="462"/>
      <c r="OXA760" s="462"/>
      <c r="OXB760" s="462"/>
      <c r="OXC760" s="462"/>
      <c r="OXD760" s="462"/>
      <c r="OXE760" s="462"/>
      <c r="OXF760" s="462"/>
      <c r="OXG760" s="462"/>
      <c r="OXH760" s="462"/>
      <c r="OXI760" s="462"/>
      <c r="OXJ760" s="462"/>
      <c r="OXK760" s="462"/>
      <c r="OXL760" s="462"/>
      <c r="OXM760" s="462"/>
      <c r="OXN760" s="462"/>
      <c r="OXO760" s="462"/>
      <c r="OXP760" s="462"/>
      <c r="OXQ760" s="462"/>
      <c r="OXR760" s="462"/>
      <c r="OXS760" s="462"/>
      <c r="OXT760" s="462"/>
      <c r="OXU760" s="462"/>
      <c r="OXV760" s="462"/>
      <c r="OXW760" s="462"/>
      <c r="OXX760" s="462"/>
      <c r="OXY760" s="462"/>
      <c r="OXZ760" s="462"/>
      <c r="OYA760" s="462"/>
      <c r="OYB760" s="462"/>
      <c r="OYC760" s="462"/>
      <c r="OYD760" s="462"/>
      <c r="OYE760" s="462"/>
      <c r="OYF760" s="462"/>
      <c r="OYG760" s="462"/>
      <c r="OYH760" s="462"/>
      <c r="OYI760" s="462"/>
      <c r="OYJ760" s="462"/>
      <c r="OYK760" s="462"/>
      <c r="OYL760" s="462"/>
      <c r="OYM760" s="462"/>
      <c r="OYN760" s="462"/>
      <c r="OYO760" s="462"/>
      <c r="OYP760" s="462"/>
      <c r="OYQ760" s="462"/>
      <c r="OYR760" s="462"/>
      <c r="OYS760" s="462"/>
      <c r="OYT760" s="462"/>
      <c r="OYU760" s="462"/>
      <c r="OYV760" s="462"/>
      <c r="OYW760" s="462"/>
      <c r="OYX760" s="462"/>
      <c r="OYY760" s="462"/>
      <c r="OYZ760" s="462"/>
      <c r="OZA760" s="462"/>
      <c r="OZB760" s="462"/>
      <c r="OZC760" s="462"/>
      <c r="OZD760" s="462"/>
      <c r="OZE760" s="462"/>
      <c r="OZF760" s="462"/>
      <c r="OZG760" s="462"/>
      <c r="OZH760" s="462"/>
      <c r="OZI760" s="462"/>
      <c r="OZJ760" s="462"/>
      <c r="OZK760" s="462"/>
      <c r="OZL760" s="462"/>
      <c r="OZM760" s="462"/>
      <c r="OZN760" s="462"/>
      <c r="OZO760" s="462"/>
      <c r="OZP760" s="462"/>
      <c r="OZQ760" s="462"/>
      <c r="OZR760" s="462"/>
      <c r="OZS760" s="462"/>
      <c r="OZT760" s="462"/>
      <c r="OZU760" s="462"/>
      <c r="OZV760" s="462"/>
      <c r="OZW760" s="462"/>
      <c r="OZX760" s="462"/>
      <c r="OZY760" s="462"/>
      <c r="OZZ760" s="462"/>
      <c r="PAA760" s="462"/>
      <c r="PAB760" s="462"/>
      <c r="PAC760" s="462"/>
      <c r="PAD760" s="462"/>
      <c r="PAE760" s="462"/>
      <c r="PAF760" s="462"/>
      <c r="PAG760" s="462"/>
      <c r="PAH760" s="462"/>
      <c r="PAI760" s="462"/>
      <c r="PAJ760" s="462"/>
      <c r="PAK760" s="462"/>
      <c r="PAL760" s="462"/>
      <c r="PAM760" s="462"/>
      <c r="PAN760" s="462"/>
      <c r="PAO760" s="462"/>
      <c r="PAP760" s="462"/>
      <c r="PAQ760" s="462"/>
      <c r="PAR760" s="462"/>
      <c r="PAS760" s="462"/>
      <c r="PAT760" s="462"/>
      <c r="PAU760" s="462"/>
      <c r="PAV760" s="462"/>
      <c r="PAW760" s="462"/>
      <c r="PAX760" s="462"/>
      <c r="PAY760" s="462"/>
      <c r="PAZ760" s="462"/>
      <c r="PBA760" s="462"/>
      <c r="PBB760" s="462"/>
      <c r="PBC760" s="462"/>
      <c r="PBD760" s="462"/>
      <c r="PBE760" s="462"/>
      <c r="PBF760" s="462"/>
      <c r="PBG760" s="462"/>
      <c r="PBH760" s="462"/>
      <c r="PBI760" s="462"/>
      <c r="PBJ760" s="462"/>
      <c r="PBK760" s="462"/>
      <c r="PBL760" s="462"/>
      <c r="PBM760" s="462"/>
      <c r="PBN760" s="462"/>
      <c r="PBO760" s="462"/>
      <c r="PBP760" s="462"/>
      <c r="PBQ760" s="462"/>
      <c r="PBR760" s="462"/>
      <c r="PBS760" s="462"/>
      <c r="PBT760" s="462"/>
      <c r="PBU760" s="462"/>
      <c r="PBV760" s="462"/>
      <c r="PBW760" s="462"/>
      <c r="PBX760" s="462"/>
      <c r="PBY760" s="462"/>
      <c r="PBZ760" s="462"/>
      <c r="PCA760" s="462"/>
      <c r="PCB760" s="462"/>
      <c r="PCC760" s="462"/>
      <c r="PCD760" s="462"/>
      <c r="PCE760" s="462"/>
      <c r="PCF760" s="462"/>
      <c r="PCG760" s="462"/>
      <c r="PCH760" s="462"/>
      <c r="PCI760" s="462"/>
      <c r="PCJ760" s="462"/>
      <c r="PCK760" s="462"/>
      <c r="PCL760" s="462"/>
      <c r="PCM760" s="462"/>
      <c r="PCN760" s="462"/>
      <c r="PCO760" s="462"/>
      <c r="PCP760" s="462"/>
      <c r="PCQ760" s="462"/>
      <c r="PCR760" s="462"/>
      <c r="PCS760" s="462"/>
      <c r="PCT760" s="462"/>
      <c r="PCU760" s="462"/>
      <c r="PCV760" s="462"/>
      <c r="PCW760" s="462"/>
      <c r="PCX760" s="462"/>
      <c r="PCY760" s="462"/>
      <c r="PCZ760" s="462"/>
      <c r="PDA760" s="462"/>
      <c r="PDB760" s="462"/>
      <c r="PDC760" s="462"/>
      <c r="PDD760" s="462"/>
      <c r="PDE760" s="462"/>
      <c r="PDF760" s="462"/>
      <c r="PDG760" s="462"/>
      <c r="PDH760" s="462"/>
      <c r="PDI760" s="462"/>
      <c r="PDJ760" s="462"/>
      <c r="PDK760" s="462"/>
      <c r="PDL760" s="462"/>
      <c r="PDM760" s="462"/>
      <c r="PDN760" s="462"/>
      <c r="PDO760" s="462"/>
      <c r="PDP760" s="462"/>
      <c r="PDQ760" s="462"/>
      <c r="PDR760" s="462"/>
      <c r="PDS760" s="462"/>
      <c r="PDT760" s="462"/>
      <c r="PDU760" s="462"/>
      <c r="PDV760" s="462"/>
      <c r="PDW760" s="462"/>
      <c r="PDX760" s="462"/>
      <c r="PDY760" s="462"/>
      <c r="PDZ760" s="462"/>
      <c r="PEA760" s="462"/>
      <c r="PEB760" s="462"/>
      <c r="PEC760" s="462"/>
      <c r="PED760" s="462"/>
      <c r="PEE760" s="462"/>
      <c r="PEF760" s="462"/>
      <c r="PEG760" s="462"/>
      <c r="PEH760" s="462"/>
      <c r="PEI760" s="462"/>
      <c r="PEJ760" s="462"/>
      <c r="PEK760" s="462"/>
      <c r="PEL760" s="462"/>
      <c r="PEM760" s="462"/>
      <c r="PEN760" s="462"/>
      <c r="PEO760" s="462"/>
      <c r="PEP760" s="462"/>
      <c r="PEQ760" s="462"/>
      <c r="PER760" s="462"/>
      <c r="PES760" s="462"/>
      <c r="PET760" s="462"/>
      <c r="PEU760" s="462"/>
      <c r="PEV760" s="462"/>
      <c r="PEW760" s="462"/>
      <c r="PEX760" s="462"/>
      <c r="PEY760" s="462"/>
      <c r="PEZ760" s="462"/>
      <c r="PFA760" s="462"/>
      <c r="PFB760" s="462"/>
      <c r="PFC760" s="462"/>
      <c r="PFD760" s="462"/>
      <c r="PFE760" s="462"/>
      <c r="PFF760" s="462"/>
      <c r="PFG760" s="462"/>
      <c r="PFH760" s="462"/>
      <c r="PFI760" s="462"/>
      <c r="PFJ760" s="462"/>
      <c r="PFK760" s="462"/>
      <c r="PFL760" s="462"/>
      <c r="PFM760" s="462"/>
      <c r="PFN760" s="462"/>
      <c r="PFO760" s="462"/>
      <c r="PFP760" s="462"/>
      <c r="PFQ760" s="462"/>
      <c r="PFR760" s="462"/>
      <c r="PFS760" s="462"/>
      <c r="PFT760" s="462"/>
      <c r="PFU760" s="462"/>
      <c r="PFV760" s="462"/>
      <c r="PFW760" s="462"/>
      <c r="PFX760" s="462"/>
      <c r="PFY760" s="462"/>
      <c r="PFZ760" s="462"/>
      <c r="PGA760" s="462"/>
      <c r="PGB760" s="462"/>
      <c r="PGC760" s="462"/>
      <c r="PGD760" s="462"/>
      <c r="PGE760" s="462"/>
      <c r="PGF760" s="462"/>
      <c r="PGG760" s="462"/>
      <c r="PGH760" s="462"/>
      <c r="PGI760" s="462"/>
      <c r="PGJ760" s="462"/>
      <c r="PGK760" s="462"/>
      <c r="PGL760" s="462"/>
      <c r="PGM760" s="462"/>
      <c r="PGN760" s="462"/>
      <c r="PGO760" s="462"/>
      <c r="PGP760" s="462"/>
      <c r="PGQ760" s="462"/>
      <c r="PGR760" s="462"/>
      <c r="PGS760" s="462"/>
      <c r="PGT760" s="462"/>
      <c r="PGU760" s="462"/>
      <c r="PGV760" s="462"/>
      <c r="PGW760" s="462"/>
      <c r="PGX760" s="462"/>
      <c r="PGY760" s="462"/>
      <c r="PGZ760" s="462"/>
      <c r="PHA760" s="462"/>
      <c r="PHB760" s="462"/>
      <c r="PHC760" s="462"/>
      <c r="PHD760" s="462"/>
      <c r="PHE760" s="462"/>
      <c r="PHF760" s="462"/>
      <c r="PHG760" s="462"/>
      <c r="PHH760" s="462"/>
      <c r="PHI760" s="462"/>
      <c r="PHJ760" s="462"/>
      <c r="PHK760" s="462"/>
      <c r="PHL760" s="462"/>
      <c r="PHM760" s="462"/>
      <c r="PHN760" s="462"/>
      <c r="PHO760" s="462"/>
      <c r="PHP760" s="462"/>
      <c r="PHQ760" s="462"/>
      <c r="PHR760" s="462"/>
      <c r="PHS760" s="462"/>
      <c r="PHT760" s="462"/>
      <c r="PHU760" s="462"/>
      <c r="PHV760" s="462"/>
      <c r="PHW760" s="462"/>
      <c r="PHX760" s="462"/>
      <c r="PHY760" s="462"/>
      <c r="PHZ760" s="462"/>
      <c r="PIA760" s="462"/>
      <c r="PIB760" s="462"/>
      <c r="PIC760" s="462"/>
      <c r="PID760" s="462"/>
      <c r="PIE760" s="462"/>
      <c r="PIF760" s="462"/>
      <c r="PIG760" s="462"/>
      <c r="PIH760" s="462"/>
      <c r="PII760" s="462"/>
      <c r="PIJ760" s="462"/>
      <c r="PIK760" s="462"/>
      <c r="PIL760" s="462"/>
      <c r="PIM760" s="462"/>
      <c r="PIN760" s="462"/>
      <c r="PIO760" s="462"/>
      <c r="PIP760" s="462"/>
      <c r="PIQ760" s="462"/>
      <c r="PIR760" s="462"/>
      <c r="PIS760" s="462"/>
      <c r="PIT760" s="462"/>
      <c r="PIU760" s="462"/>
      <c r="PIV760" s="462"/>
      <c r="PIW760" s="462"/>
      <c r="PIX760" s="462"/>
      <c r="PIY760" s="462"/>
      <c r="PIZ760" s="462"/>
      <c r="PJA760" s="462"/>
      <c r="PJB760" s="462"/>
      <c r="PJC760" s="462"/>
      <c r="PJD760" s="462"/>
      <c r="PJE760" s="462"/>
      <c r="PJF760" s="462"/>
      <c r="PJG760" s="462"/>
      <c r="PJH760" s="462"/>
      <c r="PJI760" s="462"/>
      <c r="PJJ760" s="462"/>
      <c r="PJK760" s="462"/>
      <c r="PJL760" s="462"/>
      <c r="PJM760" s="462"/>
      <c r="PJN760" s="462"/>
      <c r="PJO760" s="462"/>
      <c r="PJP760" s="462"/>
      <c r="PJQ760" s="462"/>
      <c r="PJR760" s="462"/>
      <c r="PJS760" s="462"/>
      <c r="PJT760" s="462"/>
      <c r="PJU760" s="462"/>
      <c r="PJV760" s="462"/>
      <c r="PJW760" s="462"/>
      <c r="PJX760" s="462"/>
      <c r="PJY760" s="462"/>
      <c r="PJZ760" s="462"/>
      <c r="PKA760" s="462"/>
      <c r="PKB760" s="462"/>
      <c r="PKC760" s="462"/>
      <c r="PKD760" s="462"/>
      <c r="PKE760" s="462"/>
      <c r="PKF760" s="462"/>
      <c r="PKG760" s="462"/>
      <c r="PKH760" s="462"/>
      <c r="PKI760" s="462"/>
      <c r="PKJ760" s="462"/>
      <c r="PKK760" s="462"/>
      <c r="PKL760" s="462"/>
      <c r="PKM760" s="462"/>
      <c r="PKN760" s="462"/>
      <c r="PKO760" s="462"/>
      <c r="PKP760" s="462"/>
      <c r="PKQ760" s="462"/>
      <c r="PKR760" s="462"/>
      <c r="PKS760" s="462"/>
      <c r="PKT760" s="462"/>
      <c r="PKU760" s="462"/>
      <c r="PKV760" s="462"/>
      <c r="PKW760" s="462"/>
      <c r="PKX760" s="462"/>
      <c r="PKY760" s="462"/>
      <c r="PKZ760" s="462"/>
      <c r="PLA760" s="462"/>
      <c r="PLB760" s="462"/>
      <c r="PLC760" s="462"/>
      <c r="PLD760" s="462"/>
      <c r="PLE760" s="462"/>
      <c r="PLF760" s="462"/>
      <c r="PLG760" s="462"/>
      <c r="PLH760" s="462"/>
      <c r="PLI760" s="462"/>
      <c r="PLJ760" s="462"/>
      <c r="PLK760" s="462"/>
      <c r="PLL760" s="462"/>
      <c r="PLM760" s="462"/>
      <c r="PLN760" s="462"/>
      <c r="PLO760" s="462"/>
      <c r="PLP760" s="462"/>
      <c r="PLQ760" s="462"/>
      <c r="PLR760" s="462"/>
      <c r="PLS760" s="462"/>
      <c r="PLT760" s="462"/>
      <c r="PLU760" s="462"/>
      <c r="PLV760" s="462"/>
      <c r="PLW760" s="462"/>
      <c r="PLX760" s="462"/>
      <c r="PLY760" s="462"/>
      <c r="PLZ760" s="462"/>
      <c r="PMA760" s="462"/>
      <c r="PMB760" s="462"/>
      <c r="PMC760" s="462"/>
      <c r="PMD760" s="462"/>
      <c r="PME760" s="462"/>
      <c r="PMF760" s="462"/>
      <c r="PMG760" s="462"/>
      <c r="PMH760" s="462"/>
      <c r="PMI760" s="462"/>
      <c r="PMJ760" s="462"/>
      <c r="PMK760" s="462"/>
      <c r="PML760" s="462"/>
      <c r="PMM760" s="462"/>
      <c r="PMN760" s="462"/>
      <c r="PMO760" s="462"/>
      <c r="PMP760" s="462"/>
      <c r="PMQ760" s="462"/>
      <c r="PMR760" s="462"/>
      <c r="PMS760" s="462"/>
      <c r="PMT760" s="462"/>
      <c r="PMU760" s="462"/>
      <c r="PMV760" s="462"/>
      <c r="PMW760" s="462"/>
      <c r="PMX760" s="462"/>
      <c r="PMY760" s="462"/>
      <c r="PMZ760" s="462"/>
      <c r="PNA760" s="462"/>
      <c r="PNB760" s="462"/>
      <c r="PNC760" s="462"/>
      <c r="PND760" s="462"/>
      <c r="PNE760" s="462"/>
      <c r="PNF760" s="462"/>
      <c r="PNG760" s="462"/>
      <c r="PNH760" s="462"/>
      <c r="PNI760" s="462"/>
      <c r="PNJ760" s="462"/>
      <c r="PNK760" s="462"/>
      <c r="PNL760" s="462"/>
      <c r="PNM760" s="462"/>
      <c r="PNN760" s="462"/>
      <c r="PNO760" s="462"/>
      <c r="PNP760" s="462"/>
      <c r="PNQ760" s="462"/>
      <c r="PNR760" s="462"/>
      <c r="PNS760" s="462"/>
      <c r="PNT760" s="462"/>
      <c r="PNU760" s="462"/>
      <c r="PNV760" s="462"/>
      <c r="PNW760" s="462"/>
      <c r="PNX760" s="462"/>
      <c r="PNY760" s="462"/>
      <c r="PNZ760" s="462"/>
      <c r="POA760" s="462"/>
      <c r="POB760" s="462"/>
      <c r="POC760" s="462"/>
      <c r="POD760" s="462"/>
      <c r="POE760" s="462"/>
      <c r="POF760" s="462"/>
      <c r="POG760" s="462"/>
      <c r="POH760" s="462"/>
      <c r="POI760" s="462"/>
      <c r="POJ760" s="462"/>
      <c r="POK760" s="462"/>
      <c r="POL760" s="462"/>
      <c r="POM760" s="462"/>
      <c r="PON760" s="462"/>
      <c r="POO760" s="462"/>
      <c r="POP760" s="462"/>
      <c r="POQ760" s="462"/>
      <c r="POR760" s="462"/>
      <c r="POS760" s="462"/>
      <c r="POT760" s="462"/>
      <c r="POU760" s="462"/>
      <c r="POV760" s="462"/>
      <c r="POW760" s="462"/>
      <c r="POX760" s="462"/>
      <c r="POY760" s="462"/>
      <c r="POZ760" s="462"/>
      <c r="PPA760" s="462"/>
      <c r="PPB760" s="462"/>
      <c r="PPC760" s="462"/>
      <c r="PPD760" s="462"/>
      <c r="PPE760" s="462"/>
      <c r="PPF760" s="462"/>
      <c r="PPG760" s="462"/>
      <c r="PPH760" s="462"/>
      <c r="PPI760" s="462"/>
      <c r="PPJ760" s="462"/>
      <c r="PPK760" s="462"/>
      <c r="PPL760" s="462"/>
      <c r="PPM760" s="462"/>
      <c r="PPN760" s="462"/>
      <c r="PPO760" s="462"/>
      <c r="PPP760" s="462"/>
      <c r="PPQ760" s="462"/>
      <c r="PPR760" s="462"/>
      <c r="PPS760" s="462"/>
      <c r="PPT760" s="462"/>
      <c r="PPU760" s="462"/>
      <c r="PPV760" s="462"/>
      <c r="PPW760" s="462"/>
      <c r="PPX760" s="462"/>
      <c r="PPY760" s="462"/>
      <c r="PPZ760" s="462"/>
      <c r="PQA760" s="462"/>
      <c r="PQB760" s="462"/>
      <c r="PQC760" s="462"/>
      <c r="PQD760" s="462"/>
      <c r="PQE760" s="462"/>
      <c r="PQF760" s="462"/>
      <c r="PQG760" s="462"/>
      <c r="PQH760" s="462"/>
      <c r="PQI760" s="462"/>
      <c r="PQJ760" s="462"/>
      <c r="PQK760" s="462"/>
      <c r="PQL760" s="462"/>
      <c r="PQM760" s="462"/>
      <c r="PQN760" s="462"/>
      <c r="PQO760" s="462"/>
      <c r="PQP760" s="462"/>
      <c r="PQQ760" s="462"/>
      <c r="PQR760" s="462"/>
      <c r="PQS760" s="462"/>
      <c r="PQT760" s="462"/>
      <c r="PQU760" s="462"/>
      <c r="PQV760" s="462"/>
      <c r="PQW760" s="462"/>
      <c r="PQX760" s="462"/>
      <c r="PQY760" s="462"/>
      <c r="PQZ760" s="462"/>
      <c r="PRA760" s="462"/>
      <c r="PRB760" s="462"/>
      <c r="PRC760" s="462"/>
      <c r="PRD760" s="462"/>
      <c r="PRE760" s="462"/>
      <c r="PRF760" s="462"/>
      <c r="PRG760" s="462"/>
      <c r="PRH760" s="462"/>
      <c r="PRI760" s="462"/>
      <c r="PRJ760" s="462"/>
      <c r="PRK760" s="462"/>
      <c r="PRL760" s="462"/>
      <c r="PRM760" s="462"/>
      <c r="PRN760" s="462"/>
      <c r="PRO760" s="462"/>
      <c r="PRP760" s="462"/>
      <c r="PRQ760" s="462"/>
      <c r="PRR760" s="462"/>
      <c r="PRS760" s="462"/>
      <c r="PRT760" s="462"/>
      <c r="PRU760" s="462"/>
      <c r="PRV760" s="462"/>
      <c r="PRW760" s="462"/>
      <c r="PRX760" s="462"/>
      <c r="PRY760" s="462"/>
      <c r="PRZ760" s="462"/>
      <c r="PSA760" s="462"/>
      <c r="PSB760" s="462"/>
      <c r="PSC760" s="462"/>
      <c r="PSD760" s="462"/>
      <c r="PSE760" s="462"/>
      <c r="PSF760" s="462"/>
      <c r="PSG760" s="462"/>
      <c r="PSH760" s="462"/>
      <c r="PSI760" s="462"/>
      <c r="PSJ760" s="462"/>
      <c r="PSK760" s="462"/>
      <c r="PSL760" s="462"/>
      <c r="PSM760" s="462"/>
      <c r="PSN760" s="462"/>
      <c r="PSO760" s="462"/>
      <c r="PSP760" s="462"/>
      <c r="PSQ760" s="462"/>
      <c r="PSR760" s="462"/>
      <c r="PSS760" s="462"/>
      <c r="PST760" s="462"/>
      <c r="PSU760" s="462"/>
      <c r="PSV760" s="462"/>
      <c r="PSW760" s="462"/>
      <c r="PSX760" s="462"/>
      <c r="PSY760" s="462"/>
      <c r="PSZ760" s="462"/>
      <c r="PTA760" s="462"/>
      <c r="PTB760" s="462"/>
      <c r="PTC760" s="462"/>
      <c r="PTD760" s="462"/>
      <c r="PTE760" s="462"/>
      <c r="PTF760" s="462"/>
      <c r="PTG760" s="462"/>
      <c r="PTH760" s="462"/>
      <c r="PTI760" s="462"/>
      <c r="PTJ760" s="462"/>
      <c r="PTK760" s="462"/>
      <c r="PTL760" s="462"/>
      <c r="PTM760" s="462"/>
      <c r="PTN760" s="462"/>
      <c r="PTO760" s="462"/>
      <c r="PTP760" s="462"/>
      <c r="PTQ760" s="462"/>
      <c r="PTR760" s="462"/>
      <c r="PTS760" s="462"/>
      <c r="PTT760" s="462"/>
      <c r="PTU760" s="462"/>
      <c r="PTV760" s="462"/>
      <c r="PTW760" s="462"/>
      <c r="PTX760" s="462"/>
      <c r="PTY760" s="462"/>
      <c r="PTZ760" s="462"/>
      <c r="PUA760" s="462"/>
      <c r="PUB760" s="462"/>
      <c r="PUC760" s="462"/>
      <c r="PUD760" s="462"/>
      <c r="PUE760" s="462"/>
      <c r="PUF760" s="462"/>
      <c r="PUG760" s="462"/>
      <c r="PUH760" s="462"/>
      <c r="PUI760" s="462"/>
      <c r="PUJ760" s="462"/>
      <c r="PUK760" s="462"/>
      <c r="PUL760" s="462"/>
      <c r="PUM760" s="462"/>
      <c r="PUN760" s="462"/>
      <c r="PUO760" s="462"/>
      <c r="PUP760" s="462"/>
      <c r="PUQ760" s="462"/>
      <c r="PUR760" s="462"/>
      <c r="PUS760" s="462"/>
      <c r="PUT760" s="462"/>
      <c r="PUU760" s="462"/>
      <c r="PUV760" s="462"/>
      <c r="PUW760" s="462"/>
      <c r="PUX760" s="462"/>
      <c r="PUY760" s="462"/>
      <c r="PUZ760" s="462"/>
      <c r="PVA760" s="462"/>
      <c r="PVB760" s="462"/>
      <c r="PVC760" s="462"/>
      <c r="PVD760" s="462"/>
      <c r="PVE760" s="462"/>
      <c r="PVF760" s="462"/>
      <c r="PVG760" s="462"/>
      <c r="PVH760" s="462"/>
      <c r="PVI760" s="462"/>
      <c r="PVJ760" s="462"/>
      <c r="PVK760" s="462"/>
      <c r="PVL760" s="462"/>
      <c r="PVM760" s="462"/>
      <c r="PVN760" s="462"/>
      <c r="PVO760" s="462"/>
      <c r="PVP760" s="462"/>
      <c r="PVQ760" s="462"/>
      <c r="PVR760" s="462"/>
      <c r="PVS760" s="462"/>
      <c r="PVT760" s="462"/>
      <c r="PVU760" s="462"/>
      <c r="PVV760" s="462"/>
      <c r="PVW760" s="462"/>
      <c r="PVX760" s="462"/>
      <c r="PVY760" s="462"/>
      <c r="PVZ760" s="462"/>
      <c r="PWA760" s="462"/>
      <c r="PWB760" s="462"/>
      <c r="PWC760" s="462"/>
      <c r="PWD760" s="462"/>
      <c r="PWE760" s="462"/>
      <c r="PWF760" s="462"/>
      <c r="PWG760" s="462"/>
      <c r="PWH760" s="462"/>
      <c r="PWI760" s="462"/>
      <c r="PWJ760" s="462"/>
      <c r="PWK760" s="462"/>
      <c r="PWL760" s="462"/>
      <c r="PWM760" s="462"/>
      <c r="PWN760" s="462"/>
      <c r="PWO760" s="462"/>
      <c r="PWP760" s="462"/>
      <c r="PWQ760" s="462"/>
      <c r="PWR760" s="462"/>
      <c r="PWS760" s="462"/>
      <c r="PWT760" s="462"/>
      <c r="PWU760" s="462"/>
      <c r="PWV760" s="462"/>
      <c r="PWW760" s="462"/>
      <c r="PWX760" s="462"/>
      <c r="PWY760" s="462"/>
      <c r="PWZ760" s="462"/>
      <c r="PXA760" s="462"/>
      <c r="PXB760" s="462"/>
      <c r="PXC760" s="462"/>
      <c r="PXD760" s="462"/>
      <c r="PXE760" s="462"/>
      <c r="PXF760" s="462"/>
      <c r="PXG760" s="462"/>
      <c r="PXH760" s="462"/>
      <c r="PXI760" s="462"/>
      <c r="PXJ760" s="462"/>
      <c r="PXK760" s="462"/>
      <c r="PXL760" s="462"/>
      <c r="PXM760" s="462"/>
      <c r="PXN760" s="462"/>
      <c r="PXO760" s="462"/>
      <c r="PXP760" s="462"/>
      <c r="PXQ760" s="462"/>
      <c r="PXR760" s="462"/>
      <c r="PXS760" s="462"/>
      <c r="PXT760" s="462"/>
      <c r="PXU760" s="462"/>
      <c r="PXV760" s="462"/>
      <c r="PXW760" s="462"/>
      <c r="PXX760" s="462"/>
      <c r="PXY760" s="462"/>
      <c r="PXZ760" s="462"/>
      <c r="PYA760" s="462"/>
      <c r="PYB760" s="462"/>
      <c r="PYC760" s="462"/>
      <c r="PYD760" s="462"/>
      <c r="PYE760" s="462"/>
      <c r="PYF760" s="462"/>
      <c r="PYG760" s="462"/>
      <c r="PYH760" s="462"/>
      <c r="PYI760" s="462"/>
      <c r="PYJ760" s="462"/>
      <c r="PYK760" s="462"/>
      <c r="PYL760" s="462"/>
      <c r="PYM760" s="462"/>
      <c r="PYN760" s="462"/>
      <c r="PYO760" s="462"/>
      <c r="PYP760" s="462"/>
      <c r="PYQ760" s="462"/>
      <c r="PYR760" s="462"/>
      <c r="PYS760" s="462"/>
      <c r="PYT760" s="462"/>
      <c r="PYU760" s="462"/>
      <c r="PYV760" s="462"/>
      <c r="PYW760" s="462"/>
      <c r="PYX760" s="462"/>
      <c r="PYY760" s="462"/>
      <c r="PYZ760" s="462"/>
      <c r="PZA760" s="462"/>
      <c r="PZB760" s="462"/>
      <c r="PZC760" s="462"/>
      <c r="PZD760" s="462"/>
      <c r="PZE760" s="462"/>
      <c r="PZF760" s="462"/>
      <c r="PZG760" s="462"/>
      <c r="PZH760" s="462"/>
      <c r="PZI760" s="462"/>
      <c r="PZJ760" s="462"/>
      <c r="PZK760" s="462"/>
      <c r="PZL760" s="462"/>
      <c r="PZM760" s="462"/>
      <c r="PZN760" s="462"/>
      <c r="PZO760" s="462"/>
      <c r="PZP760" s="462"/>
      <c r="PZQ760" s="462"/>
      <c r="PZR760" s="462"/>
      <c r="PZS760" s="462"/>
      <c r="PZT760" s="462"/>
      <c r="PZU760" s="462"/>
      <c r="PZV760" s="462"/>
      <c r="PZW760" s="462"/>
      <c r="PZX760" s="462"/>
      <c r="PZY760" s="462"/>
      <c r="PZZ760" s="462"/>
      <c r="QAA760" s="462"/>
      <c r="QAB760" s="462"/>
      <c r="QAC760" s="462"/>
      <c r="QAD760" s="462"/>
      <c r="QAE760" s="462"/>
      <c r="QAF760" s="462"/>
      <c r="QAG760" s="462"/>
      <c r="QAH760" s="462"/>
      <c r="QAI760" s="462"/>
      <c r="QAJ760" s="462"/>
      <c r="QAK760" s="462"/>
      <c r="QAL760" s="462"/>
      <c r="QAM760" s="462"/>
      <c r="QAN760" s="462"/>
      <c r="QAO760" s="462"/>
      <c r="QAP760" s="462"/>
      <c r="QAQ760" s="462"/>
      <c r="QAR760" s="462"/>
      <c r="QAS760" s="462"/>
      <c r="QAT760" s="462"/>
      <c r="QAU760" s="462"/>
      <c r="QAV760" s="462"/>
      <c r="QAW760" s="462"/>
      <c r="QAX760" s="462"/>
      <c r="QAY760" s="462"/>
      <c r="QAZ760" s="462"/>
      <c r="QBA760" s="462"/>
      <c r="QBB760" s="462"/>
      <c r="QBC760" s="462"/>
      <c r="QBD760" s="462"/>
      <c r="QBE760" s="462"/>
      <c r="QBF760" s="462"/>
      <c r="QBG760" s="462"/>
      <c r="QBH760" s="462"/>
      <c r="QBI760" s="462"/>
      <c r="QBJ760" s="462"/>
      <c r="QBK760" s="462"/>
      <c r="QBL760" s="462"/>
      <c r="QBM760" s="462"/>
      <c r="QBN760" s="462"/>
      <c r="QBO760" s="462"/>
      <c r="QBP760" s="462"/>
      <c r="QBQ760" s="462"/>
      <c r="QBR760" s="462"/>
      <c r="QBS760" s="462"/>
      <c r="QBT760" s="462"/>
      <c r="QBU760" s="462"/>
      <c r="QBV760" s="462"/>
      <c r="QBW760" s="462"/>
      <c r="QBX760" s="462"/>
      <c r="QBY760" s="462"/>
      <c r="QBZ760" s="462"/>
      <c r="QCA760" s="462"/>
      <c r="QCB760" s="462"/>
      <c r="QCC760" s="462"/>
      <c r="QCD760" s="462"/>
      <c r="QCE760" s="462"/>
      <c r="QCF760" s="462"/>
      <c r="QCG760" s="462"/>
      <c r="QCH760" s="462"/>
      <c r="QCI760" s="462"/>
      <c r="QCJ760" s="462"/>
      <c r="QCK760" s="462"/>
      <c r="QCL760" s="462"/>
      <c r="QCM760" s="462"/>
      <c r="QCN760" s="462"/>
      <c r="QCO760" s="462"/>
      <c r="QCP760" s="462"/>
      <c r="QCQ760" s="462"/>
      <c r="QCR760" s="462"/>
      <c r="QCS760" s="462"/>
      <c r="QCT760" s="462"/>
      <c r="QCU760" s="462"/>
      <c r="QCV760" s="462"/>
      <c r="QCW760" s="462"/>
      <c r="QCX760" s="462"/>
      <c r="QCY760" s="462"/>
      <c r="QCZ760" s="462"/>
      <c r="QDA760" s="462"/>
      <c r="QDB760" s="462"/>
      <c r="QDC760" s="462"/>
      <c r="QDD760" s="462"/>
      <c r="QDE760" s="462"/>
      <c r="QDF760" s="462"/>
      <c r="QDG760" s="462"/>
      <c r="QDH760" s="462"/>
      <c r="QDI760" s="462"/>
      <c r="QDJ760" s="462"/>
      <c r="QDK760" s="462"/>
      <c r="QDL760" s="462"/>
      <c r="QDM760" s="462"/>
      <c r="QDN760" s="462"/>
      <c r="QDO760" s="462"/>
      <c r="QDP760" s="462"/>
      <c r="QDQ760" s="462"/>
      <c r="QDR760" s="462"/>
      <c r="QDS760" s="462"/>
      <c r="QDT760" s="462"/>
      <c r="QDU760" s="462"/>
      <c r="QDV760" s="462"/>
      <c r="QDW760" s="462"/>
      <c r="QDX760" s="462"/>
      <c r="QDY760" s="462"/>
      <c r="QDZ760" s="462"/>
      <c r="QEA760" s="462"/>
      <c r="QEB760" s="462"/>
      <c r="QEC760" s="462"/>
      <c r="QED760" s="462"/>
      <c r="QEE760" s="462"/>
      <c r="QEF760" s="462"/>
      <c r="QEG760" s="462"/>
      <c r="QEH760" s="462"/>
      <c r="QEI760" s="462"/>
      <c r="QEJ760" s="462"/>
      <c r="QEK760" s="462"/>
      <c r="QEL760" s="462"/>
      <c r="QEM760" s="462"/>
      <c r="QEN760" s="462"/>
      <c r="QEO760" s="462"/>
      <c r="QEP760" s="462"/>
      <c r="QEQ760" s="462"/>
      <c r="QER760" s="462"/>
      <c r="QES760" s="462"/>
      <c r="QET760" s="462"/>
      <c r="QEU760" s="462"/>
      <c r="QEV760" s="462"/>
      <c r="QEW760" s="462"/>
      <c r="QEX760" s="462"/>
      <c r="QEY760" s="462"/>
      <c r="QEZ760" s="462"/>
      <c r="QFA760" s="462"/>
      <c r="QFB760" s="462"/>
      <c r="QFC760" s="462"/>
      <c r="QFD760" s="462"/>
      <c r="QFE760" s="462"/>
      <c r="QFF760" s="462"/>
      <c r="QFG760" s="462"/>
      <c r="QFH760" s="462"/>
      <c r="QFI760" s="462"/>
      <c r="QFJ760" s="462"/>
      <c r="QFK760" s="462"/>
      <c r="QFL760" s="462"/>
      <c r="QFM760" s="462"/>
      <c r="QFN760" s="462"/>
      <c r="QFO760" s="462"/>
      <c r="QFP760" s="462"/>
      <c r="QFQ760" s="462"/>
      <c r="QFR760" s="462"/>
      <c r="QFS760" s="462"/>
      <c r="QFT760" s="462"/>
      <c r="QFU760" s="462"/>
      <c r="QFV760" s="462"/>
      <c r="QFW760" s="462"/>
      <c r="QFX760" s="462"/>
      <c r="QFY760" s="462"/>
      <c r="QFZ760" s="462"/>
      <c r="QGA760" s="462"/>
      <c r="QGB760" s="462"/>
      <c r="QGC760" s="462"/>
      <c r="QGD760" s="462"/>
      <c r="QGE760" s="462"/>
      <c r="QGF760" s="462"/>
      <c r="QGG760" s="462"/>
      <c r="QGH760" s="462"/>
      <c r="QGI760" s="462"/>
      <c r="QGJ760" s="462"/>
      <c r="QGK760" s="462"/>
      <c r="QGL760" s="462"/>
      <c r="QGM760" s="462"/>
      <c r="QGN760" s="462"/>
      <c r="QGO760" s="462"/>
      <c r="QGP760" s="462"/>
      <c r="QGQ760" s="462"/>
      <c r="QGR760" s="462"/>
      <c r="QGS760" s="462"/>
      <c r="QGT760" s="462"/>
      <c r="QGU760" s="462"/>
      <c r="QGV760" s="462"/>
      <c r="QGW760" s="462"/>
      <c r="QGX760" s="462"/>
      <c r="QGY760" s="462"/>
      <c r="QGZ760" s="462"/>
      <c r="QHA760" s="462"/>
      <c r="QHB760" s="462"/>
      <c r="QHC760" s="462"/>
      <c r="QHD760" s="462"/>
      <c r="QHE760" s="462"/>
      <c r="QHF760" s="462"/>
      <c r="QHG760" s="462"/>
      <c r="QHH760" s="462"/>
      <c r="QHI760" s="462"/>
      <c r="QHJ760" s="462"/>
      <c r="QHK760" s="462"/>
      <c r="QHL760" s="462"/>
      <c r="QHM760" s="462"/>
      <c r="QHN760" s="462"/>
      <c r="QHO760" s="462"/>
      <c r="QHP760" s="462"/>
      <c r="QHQ760" s="462"/>
      <c r="QHR760" s="462"/>
      <c r="QHS760" s="462"/>
      <c r="QHT760" s="462"/>
      <c r="QHU760" s="462"/>
      <c r="QHV760" s="462"/>
      <c r="QHW760" s="462"/>
      <c r="QHX760" s="462"/>
      <c r="QHY760" s="462"/>
      <c r="QHZ760" s="462"/>
      <c r="QIA760" s="462"/>
      <c r="QIB760" s="462"/>
      <c r="QIC760" s="462"/>
      <c r="QID760" s="462"/>
      <c r="QIE760" s="462"/>
      <c r="QIF760" s="462"/>
      <c r="QIG760" s="462"/>
      <c r="QIH760" s="462"/>
      <c r="QII760" s="462"/>
      <c r="QIJ760" s="462"/>
      <c r="QIK760" s="462"/>
      <c r="QIL760" s="462"/>
      <c r="QIM760" s="462"/>
      <c r="QIN760" s="462"/>
      <c r="QIO760" s="462"/>
      <c r="QIP760" s="462"/>
      <c r="QIQ760" s="462"/>
      <c r="QIR760" s="462"/>
      <c r="QIS760" s="462"/>
      <c r="QIT760" s="462"/>
      <c r="QIU760" s="462"/>
      <c r="QIV760" s="462"/>
      <c r="QIW760" s="462"/>
      <c r="QIX760" s="462"/>
      <c r="QIY760" s="462"/>
      <c r="QIZ760" s="462"/>
      <c r="QJA760" s="462"/>
      <c r="QJB760" s="462"/>
      <c r="QJC760" s="462"/>
      <c r="QJD760" s="462"/>
      <c r="QJE760" s="462"/>
      <c r="QJF760" s="462"/>
      <c r="QJG760" s="462"/>
      <c r="QJH760" s="462"/>
      <c r="QJI760" s="462"/>
      <c r="QJJ760" s="462"/>
      <c r="QJK760" s="462"/>
      <c r="QJL760" s="462"/>
      <c r="QJM760" s="462"/>
      <c r="QJN760" s="462"/>
      <c r="QJO760" s="462"/>
      <c r="QJP760" s="462"/>
      <c r="QJQ760" s="462"/>
      <c r="QJR760" s="462"/>
      <c r="QJS760" s="462"/>
      <c r="QJT760" s="462"/>
      <c r="QJU760" s="462"/>
      <c r="QJV760" s="462"/>
      <c r="QJW760" s="462"/>
      <c r="QJX760" s="462"/>
      <c r="QJY760" s="462"/>
      <c r="QJZ760" s="462"/>
      <c r="QKA760" s="462"/>
      <c r="QKB760" s="462"/>
      <c r="QKC760" s="462"/>
      <c r="QKD760" s="462"/>
      <c r="QKE760" s="462"/>
      <c r="QKF760" s="462"/>
      <c r="QKG760" s="462"/>
      <c r="QKH760" s="462"/>
      <c r="QKI760" s="462"/>
      <c r="QKJ760" s="462"/>
      <c r="QKK760" s="462"/>
      <c r="QKL760" s="462"/>
      <c r="QKM760" s="462"/>
      <c r="QKN760" s="462"/>
      <c r="QKO760" s="462"/>
      <c r="QKP760" s="462"/>
      <c r="QKQ760" s="462"/>
      <c r="QKR760" s="462"/>
      <c r="QKS760" s="462"/>
      <c r="QKT760" s="462"/>
      <c r="QKU760" s="462"/>
      <c r="QKV760" s="462"/>
      <c r="QKW760" s="462"/>
      <c r="QKX760" s="462"/>
      <c r="QKY760" s="462"/>
      <c r="QKZ760" s="462"/>
      <c r="QLA760" s="462"/>
      <c r="QLB760" s="462"/>
      <c r="QLC760" s="462"/>
      <c r="QLD760" s="462"/>
      <c r="QLE760" s="462"/>
      <c r="QLF760" s="462"/>
      <c r="QLG760" s="462"/>
      <c r="QLH760" s="462"/>
      <c r="QLI760" s="462"/>
      <c r="QLJ760" s="462"/>
      <c r="QLK760" s="462"/>
      <c r="QLL760" s="462"/>
      <c r="QLM760" s="462"/>
      <c r="QLN760" s="462"/>
      <c r="QLO760" s="462"/>
      <c r="QLP760" s="462"/>
      <c r="QLQ760" s="462"/>
      <c r="QLR760" s="462"/>
      <c r="QLS760" s="462"/>
      <c r="QLT760" s="462"/>
      <c r="QLU760" s="462"/>
      <c r="QLV760" s="462"/>
      <c r="QLW760" s="462"/>
      <c r="QLX760" s="462"/>
      <c r="QLY760" s="462"/>
      <c r="QLZ760" s="462"/>
      <c r="QMA760" s="462"/>
      <c r="QMB760" s="462"/>
      <c r="QMC760" s="462"/>
      <c r="QMD760" s="462"/>
      <c r="QME760" s="462"/>
      <c r="QMF760" s="462"/>
      <c r="QMG760" s="462"/>
      <c r="QMH760" s="462"/>
      <c r="QMI760" s="462"/>
      <c r="QMJ760" s="462"/>
      <c r="QMK760" s="462"/>
      <c r="QML760" s="462"/>
      <c r="QMM760" s="462"/>
      <c r="QMN760" s="462"/>
      <c r="QMO760" s="462"/>
      <c r="QMP760" s="462"/>
      <c r="QMQ760" s="462"/>
      <c r="QMR760" s="462"/>
      <c r="QMS760" s="462"/>
      <c r="QMT760" s="462"/>
      <c r="QMU760" s="462"/>
      <c r="QMV760" s="462"/>
      <c r="QMW760" s="462"/>
      <c r="QMX760" s="462"/>
      <c r="QMY760" s="462"/>
      <c r="QMZ760" s="462"/>
      <c r="QNA760" s="462"/>
      <c r="QNB760" s="462"/>
      <c r="QNC760" s="462"/>
      <c r="QND760" s="462"/>
      <c r="QNE760" s="462"/>
      <c r="QNF760" s="462"/>
      <c r="QNG760" s="462"/>
      <c r="QNH760" s="462"/>
      <c r="QNI760" s="462"/>
      <c r="QNJ760" s="462"/>
      <c r="QNK760" s="462"/>
      <c r="QNL760" s="462"/>
      <c r="QNM760" s="462"/>
      <c r="QNN760" s="462"/>
      <c r="QNO760" s="462"/>
      <c r="QNP760" s="462"/>
      <c r="QNQ760" s="462"/>
      <c r="QNR760" s="462"/>
      <c r="QNS760" s="462"/>
      <c r="QNT760" s="462"/>
      <c r="QNU760" s="462"/>
      <c r="QNV760" s="462"/>
      <c r="QNW760" s="462"/>
      <c r="QNX760" s="462"/>
      <c r="QNY760" s="462"/>
      <c r="QNZ760" s="462"/>
      <c r="QOA760" s="462"/>
      <c r="QOB760" s="462"/>
      <c r="QOC760" s="462"/>
      <c r="QOD760" s="462"/>
      <c r="QOE760" s="462"/>
      <c r="QOF760" s="462"/>
      <c r="QOG760" s="462"/>
      <c r="QOH760" s="462"/>
      <c r="QOI760" s="462"/>
      <c r="QOJ760" s="462"/>
      <c r="QOK760" s="462"/>
      <c r="QOL760" s="462"/>
      <c r="QOM760" s="462"/>
      <c r="QON760" s="462"/>
      <c r="QOO760" s="462"/>
      <c r="QOP760" s="462"/>
      <c r="QOQ760" s="462"/>
      <c r="QOR760" s="462"/>
      <c r="QOS760" s="462"/>
      <c r="QOT760" s="462"/>
      <c r="QOU760" s="462"/>
      <c r="QOV760" s="462"/>
      <c r="QOW760" s="462"/>
      <c r="QOX760" s="462"/>
      <c r="QOY760" s="462"/>
      <c r="QOZ760" s="462"/>
      <c r="QPA760" s="462"/>
      <c r="QPB760" s="462"/>
      <c r="QPC760" s="462"/>
      <c r="QPD760" s="462"/>
      <c r="QPE760" s="462"/>
      <c r="QPF760" s="462"/>
      <c r="QPG760" s="462"/>
      <c r="QPH760" s="462"/>
      <c r="QPI760" s="462"/>
      <c r="QPJ760" s="462"/>
      <c r="QPK760" s="462"/>
      <c r="QPL760" s="462"/>
      <c r="QPM760" s="462"/>
      <c r="QPN760" s="462"/>
      <c r="QPO760" s="462"/>
      <c r="QPP760" s="462"/>
      <c r="QPQ760" s="462"/>
      <c r="QPR760" s="462"/>
      <c r="QPS760" s="462"/>
      <c r="QPT760" s="462"/>
      <c r="QPU760" s="462"/>
      <c r="QPV760" s="462"/>
      <c r="QPW760" s="462"/>
      <c r="QPX760" s="462"/>
      <c r="QPY760" s="462"/>
      <c r="QPZ760" s="462"/>
      <c r="QQA760" s="462"/>
      <c r="QQB760" s="462"/>
      <c r="QQC760" s="462"/>
      <c r="QQD760" s="462"/>
      <c r="QQE760" s="462"/>
      <c r="QQF760" s="462"/>
      <c r="QQG760" s="462"/>
      <c r="QQH760" s="462"/>
      <c r="QQI760" s="462"/>
      <c r="QQJ760" s="462"/>
      <c r="QQK760" s="462"/>
      <c r="QQL760" s="462"/>
      <c r="QQM760" s="462"/>
      <c r="QQN760" s="462"/>
      <c r="QQO760" s="462"/>
      <c r="QQP760" s="462"/>
      <c r="QQQ760" s="462"/>
      <c r="QQR760" s="462"/>
      <c r="QQS760" s="462"/>
      <c r="QQT760" s="462"/>
      <c r="QQU760" s="462"/>
      <c r="QQV760" s="462"/>
      <c r="QQW760" s="462"/>
      <c r="QQX760" s="462"/>
      <c r="QQY760" s="462"/>
      <c r="QQZ760" s="462"/>
      <c r="QRA760" s="462"/>
      <c r="QRB760" s="462"/>
      <c r="QRC760" s="462"/>
      <c r="QRD760" s="462"/>
      <c r="QRE760" s="462"/>
      <c r="QRF760" s="462"/>
      <c r="QRG760" s="462"/>
      <c r="QRH760" s="462"/>
      <c r="QRI760" s="462"/>
      <c r="QRJ760" s="462"/>
      <c r="QRK760" s="462"/>
      <c r="QRL760" s="462"/>
      <c r="QRM760" s="462"/>
      <c r="QRN760" s="462"/>
      <c r="QRO760" s="462"/>
      <c r="QRP760" s="462"/>
      <c r="QRQ760" s="462"/>
      <c r="QRR760" s="462"/>
      <c r="QRS760" s="462"/>
      <c r="QRT760" s="462"/>
      <c r="QRU760" s="462"/>
      <c r="QRV760" s="462"/>
      <c r="QRW760" s="462"/>
      <c r="QRX760" s="462"/>
      <c r="QRY760" s="462"/>
      <c r="QRZ760" s="462"/>
      <c r="QSA760" s="462"/>
      <c r="QSB760" s="462"/>
      <c r="QSC760" s="462"/>
      <c r="QSD760" s="462"/>
      <c r="QSE760" s="462"/>
      <c r="QSF760" s="462"/>
      <c r="QSG760" s="462"/>
      <c r="QSH760" s="462"/>
      <c r="QSI760" s="462"/>
      <c r="QSJ760" s="462"/>
      <c r="QSK760" s="462"/>
      <c r="QSL760" s="462"/>
      <c r="QSM760" s="462"/>
      <c r="QSN760" s="462"/>
      <c r="QSO760" s="462"/>
      <c r="QSP760" s="462"/>
      <c r="QSQ760" s="462"/>
      <c r="QSR760" s="462"/>
      <c r="QSS760" s="462"/>
      <c r="QST760" s="462"/>
      <c r="QSU760" s="462"/>
      <c r="QSV760" s="462"/>
      <c r="QSW760" s="462"/>
      <c r="QSX760" s="462"/>
      <c r="QSY760" s="462"/>
      <c r="QSZ760" s="462"/>
      <c r="QTA760" s="462"/>
      <c r="QTB760" s="462"/>
      <c r="QTC760" s="462"/>
      <c r="QTD760" s="462"/>
      <c r="QTE760" s="462"/>
      <c r="QTF760" s="462"/>
      <c r="QTG760" s="462"/>
      <c r="QTH760" s="462"/>
      <c r="QTI760" s="462"/>
      <c r="QTJ760" s="462"/>
      <c r="QTK760" s="462"/>
      <c r="QTL760" s="462"/>
      <c r="QTM760" s="462"/>
      <c r="QTN760" s="462"/>
      <c r="QTO760" s="462"/>
      <c r="QTP760" s="462"/>
      <c r="QTQ760" s="462"/>
      <c r="QTR760" s="462"/>
      <c r="QTS760" s="462"/>
      <c r="QTT760" s="462"/>
      <c r="QTU760" s="462"/>
      <c r="QTV760" s="462"/>
      <c r="QTW760" s="462"/>
      <c r="QTX760" s="462"/>
      <c r="QTY760" s="462"/>
      <c r="QTZ760" s="462"/>
      <c r="QUA760" s="462"/>
      <c r="QUB760" s="462"/>
      <c r="QUC760" s="462"/>
      <c r="QUD760" s="462"/>
      <c r="QUE760" s="462"/>
      <c r="QUF760" s="462"/>
      <c r="QUG760" s="462"/>
      <c r="QUH760" s="462"/>
      <c r="QUI760" s="462"/>
      <c r="QUJ760" s="462"/>
      <c r="QUK760" s="462"/>
      <c r="QUL760" s="462"/>
      <c r="QUM760" s="462"/>
      <c r="QUN760" s="462"/>
      <c r="QUO760" s="462"/>
      <c r="QUP760" s="462"/>
      <c r="QUQ760" s="462"/>
      <c r="QUR760" s="462"/>
      <c r="QUS760" s="462"/>
      <c r="QUT760" s="462"/>
      <c r="QUU760" s="462"/>
      <c r="QUV760" s="462"/>
      <c r="QUW760" s="462"/>
      <c r="QUX760" s="462"/>
      <c r="QUY760" s="462"/>
      <c r="QUZ760" s="462"/>
      <c r="QVA760" s="462"/>
      <c r="QVB760" s="462"/>
      <c r="QVC760" s="462"/>
      <c r="QVD760" s="462"/>
      <c r="QVE760" s="462"/>
      <c r="QVF760" s="462"/>
      <c r="QVG760" s="462"/>
      <c r="QVH760" s="462"/>
      <c r="QVI760" s="462"/>
      <c r="QVJ760" s="462"/>
      <c r="QVK760" s="462"/>
      <c r="QVL760" s="462"/>
      <c r="QVM760" s="462"/>
      <c r="QVN760" s="462"/>
      <c r="QVO760" s="462"/>
      <c r="QVP760" s="462"/>
      <c r="QVQ760" s="462"/>
      <c r="QVR760" s="462"/>
      <c r="QVS760" s="462"/>
      <c r="QVT760" s="462"/>
      <c r="QVU760" s="462"/>
      <c r="QVV760" s="462"/>
      <c r="QVW760" s="462"/>
      <c r="QVX760" s="462"/>
      <c r="QVY760" s="462"/>
      <c r="QVZ760" s="462"/>
      <c r="QWA760" s="462"/>
      <c r="QWB760" s="462"/>
      <c r="QWC760" s="462"/>
      <c r="QWD760" s="462"/>
      <c r="QWE760" s="462"/>
      <c r="QWF760" s="462"/>
      <c r="QWG760" s="462"/>
      <c r="QWH760" s="462"/>
      <c r="QWI760" s="462"/>
      <c r="QWJ760" s="462"/>
      <c r="QWK760" s="462"/>
      <c r="QWL760" s="462"/>
      <c r="QWM760" s="462"/>
      <c r="QWN760" s="462"/>
      <c r="QWO760" s="462"/>
      <c r="QWP760" s="462"/>
      <c r="QWQ760" s="462"/>
      <c r="QWR760" s="462"/>
      <c r="QWS760" s="462"/>
      <c r="QWT760" s="462"/>
      <c r="QWU760" s="462"/>
      <c r="QWV760" s="462"/>
      <c r="QWW760" s="462"/>
      <c r="QWX760" s="462"/>
      <c r="QWY760" s="462"/>
      <c r="QWZ760" s="462"/>
      <c r="QXA760" s="462"/>
      <c r="QXB760" s="462"/>
      <c r="QXC760" s="462"/>
      <c r="QXD760" s="462"/>
      <c r="QXE760" s="462"/>
      <c r="QXF760" s="462"/>
      <c r="QXG760" s="462"/>
      <c r="QXH760" s="462"/>
      <c r="QXI760" s="462"/>
      <c r="QXJ760" s="462"/>
      <c r="QXK760" s="462"/>
      <c r="QXL760" s="462"/>
      <c r="QXM760" s="462"/>
      <c r="QXN760" s="462"/>
      <c r="QXO760" s="462"/>
      <c r="QXP760" s="462"/>
      <c r="QXQ760" s="462"/>
      <c r="QXR760" s="462"/>
      <c r="QXS760" s="462"/>
      <c r="QXT760" s="462"/>
      <c r="QXU760" s="462"/>
      <c r="QXV760" s="462"/>
      <c r="QXW760" s="462"/>
      <c r="QXX760" s="462"/>
      <c r="QXY760" s="462"/>
      <c r="QXZ760" s="462"/>
      <c r="QYA760" s="462"/>
      <c r="QYB760" s="462"/>
      <c r="QYC760" s="462"/>
      <c r="QYD760" s="462"/>
      <c r="QYE760" s="462"/>
      <c r="QYF760" s="462"/>
      <c r="QYG760" s="462"/>
      <c r="QYH760" s="462"/>
      <c r="QYI760" s="462"/>
      <c r="QYJ760" s="462"/>
      <c r="QYK760" s="462"/>
      <c r="QYL760" s="462"/>
      <c r="QYM760" s="462"/>
      <c r="QYN760" s="462"/>
      <c r="QYO760" s="462"/>
      <c r="QYP760" s="462"/>
      <c r="QYQ760" s="462"/>
      <c r="QYR760" s="462"/>
      <c r="QYS760" s="462"/>
      <c r="QYT760" s="462"/>
      <c r="QYU760" s="462"/>
      <c r="QYV760" s="462"/>
      <c r="QYW760" s="462"/>
      <c r="QYX760" s="462"/>
      <c r="QYY760" s="462"/>
      <c r="QYZ760" s="462"/>
      <c r="QZA760" s="462"/>
      <c r="QZB760" s="462"/>
      <c r="QZC760" s="462"/>
      <c r="QZD760" s="462"/>
      <c r="QZE760" s="462"/>
      <c r="QZF760" s="462"/>
      <c r="QZG760" s="462"/>
      <c r="QZH760" s="462"/>
      <c r="QZI760" s="462"/>
      <c r="QZJ760" s="462"/>
      <c r="QZK760" s="462"/>
      <c r="QZL760" s="462"/>
      <c r="QZM760" s="462"/>
      <c r="QZN760" s="462"/>
      <c r="QZO760" s="462"/>
      <c r="QZP760" s="462"/>
      <c r="QZQ760" s="462"/>
      <c r="QZR760" s="462"/>
      <c r="QZS760" s="462"/>
      <c r="QZT760" s="462"/>
      <c r="QZU760" s="462"/>
      <c r="QZV760" s="462"/>
      <c r="QZW760" s="462"/>
      <c r="QZX760" s="462"/>
      <c r="QZY760" s="462"/>
      <c r="QZZ760" s="462"/>
      <c r="RAA760" s="462"/>
      <c r="RAB760" s="462"/>
      <c r="RAC760" s="462"/>
      <c r="RAD760" s="462"/>
      <c r="RAE760" s="462"/>
      <c r="RAF760" s="462"/>
      <c r="RAG760" s="462"/>
      <c r="RAH760" s="462"/>
      <c r="RAI760" s="462"/>
      <c r="RAJ760" s="462"/>
      <c r="RAK760" s="462"/>
      <c r="RAL760" s="462"/>
      <c r="RAM760" s="462"/>
      <c r="RAN760" s="462"/>
      <c r="RAO760" s="462"/>
      <c r="RAP760" s="462"/>
      <c r="RAQ760" s="462"/>
      <c r="RAR760" s="462"/>
      <c r="RAS760" s="462"/>
      <c r="RAT760" s="462"/>
      <c r="RAU760" s="462"/>
      <c r="RAV760" s="462"/>
      <c r="RAW760" s="462"/>
      <c r="RAX760" s="462"/>
      <c r="RAY760" s="462"/>
      <c r="RAZ760" s="462"/>
      <c r="RBA760" s="462"/>
      <c r="RBB760" s="462"/>
      <c r="RBC760" s="462"/>
      <c r="RBD760" s="462"/>
      <c r="RBE760" s="462"/>
      <c r="RBF760" s="462"/>
      <c r="RBG760" s="462"/>
      <c r="RBH760" s="462"/>
      <c r="RBI760" s="462"/>
      <c r="RBJ760" s="462"/>
      <c r="RBK760" s="462"/>
      <c r="RBL760" s="462"/>
      <c r="RBM760" s="462"/>
      <c r="RBN760" s="462"/>
      <c r="RBO760" s="462"/>
      <c r="RBP760" s="462"/>
      <c r="RBQ760" s="462"/>
      <c r="RBR760" s="462"/>
      <c r="RBS760" s="462"/>
      <c r="RBT760" s="462"/>
      <c r="RBU760" s="462"/>
      <c r="RBV760" s="462"/>
      <c r="RBW760" s="462"/>
      <c r="RBX760" s="462"/>
      <c r="RBY760" s="462"/>
      <c r="RBZ760" s="462"/>
      <c r="RCA760" s="462"/>
      <c r="RCB760" s="462"/>
      <c r="RCC760" s="462"/>
      <c r="RCD760" s="462"/>
      <c r="RCE760" s="462"/>
      <c r="RCF760" s="462"/>
      <c r="RCG760" s="462"/>
      <c r="RCH760" s="462"/>
      <c r="RCI760" s="462"/>
      <c r="RCJ760" s="462"/>
      <c r="RCK760" s="462"/>
      <c r="RCL760" s="462"/>
      <c r="RCM760" s="462"/>
      <c r="RCN760" s="462"/>
      <c r="RCO760" s="462"/>
      <c r="RCP760" s="462"/>
      <c r="RCQ760" s="462"/>
      <c r="RCR760" s="462"/>
      <c r="RCS760" s="462"/>
      <c r="RCT760" s="462"/>
      <c r="RCU760" s="462"/>
      <c r="RCV760" s="462"/>
      <c r="RCW760" s="462"/>
      <c r="RCX760" s="462"/>
      <c r="RCY760" s="462"/>
      <c r="RCZ760" s="462"/>
      <c r="RDA760" s="462"/>
      <c r="RDB760" s="462"/>
      <c r="RDC760" s="462"/>
      <c r="RDD760" s="462"/>
      <c r="RDE760" s="462"/>
      <c r="RDF760" s="462"/>
      <c r="RDG760" s="462"/>
      <c r="RDH760" s="462"/>
      <c r="RDI760" s="462"/>
      <c r="RDJ760" s="462"/>
      <c r="RDK760" s="462"/>
      <c r="RDL760" s="462"/>
      <c r="RDM760" s="462"/>
      <c r="RDN760" s="462"/>
      <c r="RDO760" s="462"/>
      <c r="RDP760" s="462"/>
      <c r="RDQ760" s="462"/>
      <c r="RDR760" s="462"/>
      <c r="RDS760" s="462"/>
      <c r="RDT760" s="462"/>
      <c r="RDU760" s="462"/>
      <c r="RDV760" s="462"/>
      <c r="RDW760" s="462"/>
      <c r="RDX760" s="462"/>
      <c r="RDY760" s="462"/>
      <c r="RDZ760" s="462"/>
      <c r="REA760" s="462"/>
      <c r="REB760" s="462"/>
      <c r="REC760" s="462"/>
      <c r="RED760" s="462"/>
      <c r="REE760" s="462"/>
      <c r="REF760" s="462"/>
      <c r="REG760" s="462"/>
      <c r="REH760" s="462"/>
      <c r="REI760" s="462"/>
      <c r="REJ760" s="462"/>
      <c r="REK760" s="462"/>
      <c r="REL760" s="462"/>
      <c r="REM760" s="462"/>
      <c r="REN760" s="462"/>
      <c r="REO760" s="462"/>
      <c r="REP760" s="462"/>
      <c r="REQ760" s="462"/>
      <c r="RER760" s="462"/>
      <c r="RES760" s="462"/>
      <c r="RET760" s="462"/>
      <c r="REU760" s="462"/>
      <c r="REV760" s="462"/>
      <c r="REW760" s="462"/>
      <c r="REX760" s="462"/>
      <c r="REY760" s="462"/>
      <c r="REZ760" s="462"/>
      <c r="RFA760" s="462"/>
      <c r="RFB760" s="462"/>
      <c r="RFC760" s="462"/>
      <c r="RFD760" s="462"/>
      <c r="RFE760" s="462"/>
      <c r="RFF760" s="462"/>
      <c r="RFG760" s="462"/>
      <c r="RFH760" s="462"/>
      <c r="RFI760" s="462"/>
      <c r="RFJ760" s="462"/>
      <c r="RFK760" s="462"/>
      <c r="RFL760" s="462"/>
      <c r="RFM760" s="462"/>
      <c r="RFN760" s="462"/>
      <c r="RFO760" s="462"/>
      <c r="RFP760" s="462"/>
      <c r="RFQ760" s="462"/>
      <c r="RFR760" s="462"/>
      <c r="RFS760" s="462"/>
      <c r="RFT760" s="462"/>
      <c r="RFU760" s="462"/>
      <c r="RFV760" s="462"/>
      <c r="RFW760" s="462"/>
      <c r="RFX760" s="462"/>
      <c r="RFY760" s="462"/>
      <c r="RFZ760" s="462"/>
      <c r="RGA760" s="462"/>
      <c r="RGB760" s="462"/>
      <c r="RGC760" s="462"/>
      <c r="RGD760" s="462"/>
      <c r="RGE760" s="462"/>
      <c r="RGF760" s="462"/>
      <c r="RGG760" s="462"/>
      <c r="RGH760" s="462"/>
      <c r="RGI760" s="462"/>
      <c r="RGJ760" s="462"/>
      <c r="RGK760" s="462"/>
      <c r="RGL760" s="462"/>
      <c r="RGM760" s="462"/>
      <c r="RGN760" s="462"/>
      <c r="RGO760" s="462"/>
      <c r="RGP760" s="462"/>
      <c r="RGQ760" s="462"/>
      <c r="RGR760" s="462"/>
      <c r="RGS760" s="462"/>
      <c r="RGT760" s="462"/>
      <c r="RGU760" s="462"/>
      <c r="RGV760" s="462"/>
      <c r="RGW760" s="462"/>
      <c r="RGX760" s="462"/>
      <c r="RGY760" s="462"/>
      <c r="RGZ760" s="462"/>
      <c r="RHA760" s="462"/>
      <c r="RHB760" s="462"/>
      <c r="RHC760" s="462"/>
      <c r="RHD760" s="462"/>
      <c r="RHE760" s="462"/>
      <c r="RHF760" s="462"/>
      <c r="RHG760" s="462"/>
      <c r="RHH760" s="462"/>
      <c r="RHI760" s="462"/>
      <c r="RHJ760" s="462"/>
      <c r="RHK760" s="462"/>
      <c r="RHL760" s="462"/>
      <c r="RHM760" s="462"/>
      <c r="RHN760" s="462"/>
      <c r="RHO760" s="462"/>
      <c r="RHP760" s="462"/>
      <c r="RHQ760" s="462"/>
      <c r="RHR760" s="462"/>
      <c r="RHS760" s="462"/>
      <c r="RHT760" s="462"/>
      <c r="RHU760" s="462"/>
      <c r="RHV760" s="462"/>
      <c r="RHW760" s="462"/>
      <c r="RHX760" s="462"/>
      <c r="RHY760" s="462"/>
      <c r="RHZ760" s="462"/>
      <c r="RIA760" s="462"/>
      <c r="RIB760" s="462"/>
      <c r="RIC760" s="462"/>
      <c r="RID760" s="462"/>
      <c r="RIE760" s="462"/>
      <c r="RIF760" s="462"/>
      <c r="RIG760" s="462"/>
      <c r="RIH760" s="462"/>
      <c r="RII760" s="462"/>
      <c r="RIJ760" s="462"/>
      <c r="RIK760" s="462"/>
      <c r="RIL760" s="462"/>
      <c r="RIM760" s="462"/>
      <c r="RIN760" s="462"/>
      <c r="RIO760" s="462"/>
      <c r="RIP760" s="462"/>
      <c r="RIQ760" s="462"/>
      <c r="RIR760" s="462"/>
      <c r="RIS760" s="462"/>
      <c r="RIT760" s="462"/>
      <c r="RIU760" s="462"/>
      <c r="RIV760" s="462"/>
      <c r="RIW760" s="462"/>
      <c r="RIX760" s="462"/>
      <c r="RIY760" s="462"/>
      <c r="RIZ760" s="462"/>
      <c r="RJA760" s="462"/>
      <c r="RJB760" s="462"/>
      <c r="RJC760" s="462"/>
      <c r="RJD760" s="462"/>
      <c r="RJE760" s="462"/>
      <c r="RJF760" s="462"/>
      <c r="RJG760" s="462"/>
      <c r="RJH760" s="462"/>
      <c r="RJI760" s="462"/>
      <c r="RJJ760" s="462"/>
      <c r="RJK760" s="462"/>
      <c r="RJL760" s="462"/>
      <c r="RJM760" s="462"/>
      <c r="RJN760" s="462"/>
      <c r="RJO760" s="462"/>
      <c r="RJP760" s="462"/>
      <c r="RJQ760" s="462"/>
      <c r="RJR760" s="462"/>
      <c r="RJS760" s="462"/>
      <c r="RJT760" s="462"/>
      <c r="RJU760" s="462"/>
      <c r="RJV760" s="462"/>
      <c r="RJW760" s="462"/>
      <c r="RJX760" s="462"/>
      <c r="RJY760" s="462"/>
      <c r="RJZ760" s="462"/>
      <c r="RKA760" s="462"/>
      <c r="RKB760" s="462"/>
      <c r="RKC760" s="462"/>
      <c r="RKD760" s="462"/>
      <c r="RKE760" s="462"/>
      <c r="RKF760" s="462"/>
      <c r="RKG760" s="462"/>
      <c r="RKH760" s="462"/>
      <c r="RKI760" s="462"/>
      <c r="RKJ760" s="462"/>
      <c r="RKK760" s="462"/>
      <c r="RKL760" s="462"/>
      <c r="RKM760" s="462"/>
      <c r="RKN760" s="462"/>
      <c r="RKO760" s="462"/>
      <c r="RKP760" s="462"/>
      <c r="RKQ760" s="462"/>
      <c r="RKR760" s="462"/>
      <c r="RKS760" s="462"/>
      <c r="RKT760" s="462"/>
      <c r="RKU760" s="462"/>
      <c r="RKV760" s="462"/>
      <c r="RKW760" s="462"/>
      <c r="RKX760" s="462"/>
      <c r="RKY760" s="462"/>
      <c r="RKZ760" s="462"/>
      <c r="RLA760" s="462"/>
      <c r="RLB760" s="462"/>
      <c r="RLC760" s="462"/>
      <c r="RLD760" s="462"/>
      <c r="RLE760" s="462"/>
      <c r="RLF760" s="462"/>
      <c r="RLG760" s="462"/>
      <c r="RLH760" s="462"/>
      <c r="RLI760" s="462"/>
      <c r="RLJ760" s="462"/>
      <c r="RLK760" s="462"/>
      <c r="RLL760" s="462"/>
      <c r="RLM760" s="462"/>
      <c r="RLN760" s="462"/>
      <c r="RLO760" s="462"/>
      <c r="RLP760" s="462"/>
      <c r="RLQ760" s="462"/>
      <c r="RLR760" s="462"/>
      <c r="RLS760" s="462"/>
      <c r="RLT760" s="462"/>
      <c r="RLU760" s="462"/>
      <c r="RLV760" s="462"/>
      <c r="RLW760" s="462"/>
      <c r="RLX760" s="462"/>
      <c r="RLY760" s="462"/>
      <c r="RLZ760" s="462"/>
      <c r="RMA760" s="462"/>
      <c r="RMB760" s="462"/>
      <c r="RMC760" s="462"/>
      <c r="RMD760" s="462"/>
      <c r="RME760" s="462"/>
      <c r="RMF760" s="462"/>
      <c r="RMG760" s="462"/>
      <c r="RMH760" s="462"/>
      <c r="RMI760" s="462"/>
      <c r="RMJ760" s="462"/>
      <c r="RMK760" s="462"/>
      <c r="RML760" s="462"/>
      <c r="RMM760" s="462"/>
      <c r="RMN760" s="462"/>
      <c r="RMO760" s="462"/>
      <c r="RMP760" s="462"/>
      <c r="RMQ760" s="462"/>
      <c r="RMR760" s="462"/>
      <c r="RMS760" s="462"/>
      <c r="RMT760" s="462"/>
      <c r="RMU760" s="462"/>
      <c r="RMV760" s="462"/>
      <c r="RMW760" s="462"/>
      <c r="RMX760" s="462"/>
      <c r="RMY760" s="462"/>
      <c r="RMZ760" s="462"/>
      <c r="RNA760" s="462"/>
      <c r="RNB760" s="462"/>
      <c r="RNC760" s="462"/>
      <c r="RND760" s="462"/>
      <c r="RNE760" s="462"/>
      <c r="RNF760" s="462"/>
      <c r="RNG760" s="462"/>
      <c r="RNH760" s="462"/>
      <c r="RNI760" s="462"/>
      <c r="RNJ760" s="462"/>
      <c r="RNK760" s="462"/>
      <c r="RNL760" s="462"/>
      <c r="RNM760" s="462"/>
      <c r="RNN760" s="462"/>
      <c r="RNO760" s="462"/>
      <c r="RNP760" s="462"/>
      <c r="RNQ760" s="462"/>
      <c r="RNR760" s="462"/>
      <c r="RNS760" s="462"/>
      <c r="RNT760" s="462"/>
      <c r="RNU760" s="462"/>
      <c r="RNV760" s="462"/>
      <c r="RNW760" s="462"/>
      <c r="RNX760" s="462"/>
      <c r="RNY760" s="462"/>
      <c r="RNZ760" s="462"/>
      <c r="ROA760" s="462"/>
      <c r="ROB760" s="462"/>
      <c r="ROC760" s="462"/>
      <c r="ROD760" s="462"/>
      <c r="ROE760" s="462"/>
      <c r="ROF760" s="462"/>
      <c r="ROG760" s="462"/>
      <c r="ROH760" s="462"/>
      <c r="ROI760" s="462"/>
      <c r="ROJ760" s="462"/>
      <c r="ROK760" s="462"/>
      <c r="ROL760" s="462"/>
      <c r="ROM760" s="462"/>
      <c r="RON760" s="462"/>
      <c r="ROO760" s="462"/>
      <c r="ROP760" s="462"/>
      <c r="ROQ760" s="462"/>
      <c r="ROR760" s="462"/>
      <c r="ROS760" s="462"/>
      <c r="ROT760" s="462"/>
      <c r="ROU760" s="462"/>
      <c r="ROV760" s="462"/>
      <c r="ROW760" s="462"/>
      <c r="ROX760" s="462"/>
      <c r="ROY760" s="462"/>
      <c r="ROZ760" s="462"/>
      <c r="RPA760" s="462"/>
      <c r="RPB760" s="462"/>
      <c r="RPC760" s="462"/>
      <c r="RPD760" s="462"/>
      <c r="RPE760" s="462"/>
      <c r="RPF760" s="462"/>
      <c r="RPG760" s="462"/>
      <c r="RPH760" s="462"/>
      <c r="RPI760" s="462"/>
      <c r="RPJ760" s="462"/>
      <c r="RPK760" s="462"/>
      <c r="RPL760" s="462"/>
      <c r="RPM760" s="462"/>
      <c r="RPN760" s="462"/>
      <c r="RPO760" s="462"/>
      <c r="RPP760" s="462"/>
      <c r="RPQ760" s="462"/>
      <c r="RPR760" s="462"/>
      <c r="RPS760" s="462"/>
      <c r="RPT760" s="462"/>
      <c r="RPU760" s="462"/>
      <c r="RPV760" s="462"/>
      <c r="RPW760" s="462"/>
      <c r="RPX760" s="462"/>
      <c r="RPY760" s="462"/>
      <c r="RPZ760" s="462"/>
      <c r="RQA760" s="462"/>
      <c r="RQB760" s="462"/>
      <c r="RQC760" s="462"/>
      <c r="RQD760" s="462"/>
      <c r="RQE760" s="462"/>
      <c r="RQF760" s="462"/>
      <c r="RQG760" s="462"/>
      <c r="RQH760" s="462"/>
      <c r="RQI760" s="462"/>
      <c r="RQJ760" s="462"/>
      <c r="RQK760" s="462"/>
      <c r="RQL760" s="462"/>
      <c r="RQM760" s="462"/>
      <c r="RQN760" s="462"/>
      <c r="RQO760" s="462"/>
      <c r="RQP760" s="462"/>
      <c r="RQQ760" s="462"/>
      <c r="RQR760" s="462"/>
      <c r="RQS760" s="462"/>
      <c r="RQT760" s="462"/>
      <c r="RQU760" s="462"/>
      <c r="RQV760" s="462"/>
      <c r="RQW760" s="462"/>
      <c r="RQX760" s="462"/>
      <c r="RQY760" s="462"/>
      <c r="RQZ760" s="462"/>
      <c r="RRA760" s="462"/>
      <c r="RRB760" s="462"/>
      <c r="RRC760" s="462"/>
      <c r="RRD760" s="462"/>
      <c r="RRE760" s="462"/>
      <c r="RRF760" s="462"/>
      <c r="RRG760" s="462"/>
      <c r="RRH760" s="462"/>
      <c r="RRI760" s="462"/>
      <c r="RRJ760" s="462"/>
      <c r="RRK760" s="462"/>
      <c r="RRL760" s="462"/>
      <c r="RRM760" s="462"/>
      <c r="RRN760" s="462"/>
      <c r="RRO760" s="462"/>
      <c r="RRP760" s="462"/>
      <c r="RRQ760" s="462"/>
      <c r="RRR760" s="462"/>
      <c r="RRS760" s="462"/>
      <c r="RRT760" s="462"/>
      <c r="RRU760" s="462"/>
      <c r="RRV760" s="462"/>
      <c r="RRW760" s="462"/>
      <c r="RRX760" s="462"/>
      <c r="RRY760" s="462"/>
      <c r="RRZ760" s="462"/>
      <c r="RSA760" s="462"/>
      <c r="RSB760" s="462"/>
      <c r="RSC760" s="462"/>
      <c r="RSD760" s="462"/>
      <c r="RSE760" s="462"/>
      <c r="RSF760" s="462"/>
      <c r="RSG760" s="462"/>
      <c r="RSH760" s="462"/>
      <c r="RSI760" s="462"/>
      <c r="RSJ760" s="462"/>
      <c r="RSK760" s="462"/>
      <c r="RSL760" s="462"/>
      <c r="RSM760" s="462"/>
      <c r="RSN760" s="462"/>
      <c r="RSO760" s="462"/>
      <c r="RSP760" s="462"/>
      <c r="RSQ760" s="462"/>
      <c r="RSR760" s="462"/>
      <c r="RSS760" s="462"/>
      <c r="RST760" s="462"/>
      <c r="RSU760" s="462"/>
      <c r="RSV760" s="462"/>
      <c r="RSW760" s="462"/>
      <c r="RSX760" s="462"/>
      <c r="RSY760" s="462"/>
      <c r="RSZ760" s="462"/>
      <c r="RTA760" s="462"/>
      <c r="RTB760" s="462"/>
      <c r="RTC760" s="462"/>
      <c r="RTD760" s="462"/>
      <c r="RTE760" s="462"/>
      <c r="RTF760" s="462"/>
      <c r="RTG760" s="462"/>
      <c r="RTH760" s="462"/>
      <c r="RTI760" s="462"/>
      <c r="RTJ760" s="462"/>
      <c r="RTK760" s="462"/>
      <c r="RTL760" s="462"/>
      <c r="RTM760" s="462"/>
      <c r="RTN760" s="462"/>
      <c r="RTO760" s="462"/>
      <c r="RTP760" s="462"/>
      <c r="RTQ760" s="462"/>
      <c r="RTR760" s="462"/>
      <c r="RTS760" s="462"/>
      <c r="RTT760" s="462"/>
      <c r="RTU760" s="462"/>
      <c r="RTV760" s="462"/>
      <c r="RTW760" s="462"/>
      <c r="RTX760" s="462"/>
      <c r="RTY760" s="462"/>
      <c r="RTZ760" s="462"/>
      <c r="RUA760" s="462"/>
      <c r="RUB760" s="462"/>
      <c r="RUC760" s="462"/>
      <c r="RUD760" s="462"/>
      <c r="RUE760" s="462"/>
      <c r="RUF760" s="462"/>
      <c r="RUG760" s="462"/>
      <c r="RUH760" s="462"/>
      <c r="RUI760" s="462"/>
      <c r="RUJ760" s="462"/>
      <c r="RUK760" s="462"/>
      <c r="RUL760" s="462"/>
      <c r="RUM760" s="462"/>
      <c r="RUN760" s="462"/>
      <c r="RUO760" s="462"/>
      <c r="RUP760" s="462"/>
      <c r="RUQ760" s="462"/>
      <c r="RUR760" s="462"/>
      <c r="RUS760" s="462"/>
      <c r="RUT760" s="462"/>
      <c r="RUU760" s="462"/>
      <c r="RUV760" s="462"/>
      <c r="RUW760" s="462"/>
      <c r="RUX760" s="462"/>
      <c r="RUY760" s="462"/>
      <c r="RUZ760" s="462"/>
      <c r="RVA760" s="462"/>
      <c r="RVB760" s="462"/>
      <c r="RVC760" s="462"/>
      <c r="RVD760" s="462"/>
      <c r="RVE760" s="462"/>
      <c r="RVF760" s="462"/>
      <c r="RVG760" s="462"/>
      <c r="RVH760" s="462"/>
      <c r="RVI760" s="462"/>
      <c r="RVJ760" s="462"/>
      <c r="RVK760" s="462"/>
      <c r="RVL760" s="462"/>
      <c r="RVM760" s="462"/>
      <c r="RVN760" s="462"/>
      <c r="RVO760" s="462"/>
      <c r="RVP760" s="462"/>
      <c r="RVQ760" s="462"/>
      <c r="RVR760" s="462"/>
      <c r="RVS760" s="462"/>
      <c r="RVT760" s="462"/>
      <c r="RVU760" s="462"/>
      <c r="RVV760" s="462"/>
      <c r="RVW760" s="462"/>
      <c r="RVX760" s="462"/>
      <c r="RVY760" s="462"/>
      <c r="RVZ760" s="462"/>
      <c r="RWA760" s="462"/>
      <c r="RWB760" s="462"/>
      <c r="RWC760" s="462"/>
      <c r="RWD760" s="462"/>
      <c r="RWE760" s="462"/>
      <c r="RWF760" s="462"/>
      <c r="RWG760" s="462"/>
      <c r="RWH760" s="462"/>
      <c r="RWI760" s="462"/>
      <c r="RWJ760" s="462"/>
      <c r="RWK760" s="462"/>
      <c r="RWL760" s="462"/>
      <c r="RWM760" s="462"/>
      <c r="RWN760" s="462"/>
      <c r="RWO760" s="462"/>
      <c r="RWP760" s="462"/>
      <c r="RWQ760" s="462"/>
      <c r="RWR760" s="462"/>
      <c r="RWS760" s="462"/>
      <c r="RWT760" s="462"/>
      <c r="RWU760" s="462"/>
      <c r="RWV760" s="462"/>
      <c r="RWW760" s="462"/>
      <c r="RWX760" s="462"/>
      <c r="RWY760" s="462"/>
      <c r="RWZ760" s="462"/>
      <c r="RXA760" s="462"/>
      <c r="RXB760" s="462"/>
      <c r="RXC760" s="462"/>
      <c r="RXD760" s="462"/>
      <c r="RXE760" s="462"/>
      <c r="RXF760" s="462"/>
      <c r="RXG760" s="462"/>
      <c r="RXH760" s="462"/>
      <c r="RXI760" s="462"/>
      <c r="RXJ760" s="462"/>
      <c r="RXK760" s="462"/>
      <c r="RXL760" s="462"/>
      <c r="RXM760" s="462"/>
      <c r="RXN760" s="462"/>
      <c r="RXO760" s="462"/>
      <c r="RXP760" s="462"/>
      <c r="RXQ760" s="462"/>
      <c r="RXR760" s="462"/>
      <c r="RXS760" s="462"/>
      <c r="RXT760" s="462"/>
      <c r="RXU760" s="462"/>
      <c r="RXV760" s="462"/>
      <c r="RXW760" s="462"/>
      <c r="RXX760" s="462"/>
      <c r="RXY760" s="462"/>
      <c r="RXZ760" s="462"/>
      <c r="RYA760" s="462"/>
      <c r="RYB760" s="462"/>
      <c r="RYC760" s="462"/>
      <c r="RYD760" s="462"/>
      <c r="RYE760" s="462"/>
      <c r="RYF760" s="462"/>
      <c r="RYG760" s="462"/>
      <c r="RYH760" s="462"/>
      <c r="RYI760" s="462"/>
      <c r="RYJ760" s="462"/>
      <c r="RYK760" s="462"/>
      <c r="RYL760" s="462"/>
      <c r="RYM760" s="462"/>
      <c r="RYN760" s="462"/>
      <c r="RYO760" s="462"/>
      <c r="RYP760" s="462"/>
      <c r="RYQ760" s="462"/>
      <c r="RYR760" s="462"/>
      <c r="RYS760" s="462"/>
      <c r="RYT760" s="462"/>
      <c r="RYU760" s="462"/>
      <c r="RYV760" s="462"/>
      <c r="RYW760" s="462"/>
      <c r="RYX760" s="462"/>
      <c r="RYY760" s="462"/>
      <c r="RYZ760" s="462"/>
      <c r="RZA760" s="462"/>
      <c r="RZB760" s="462"/>
      <c r="RZC760" s="462"/>
      <c r="RZD760" s="462"/>
      <c r="RZE760" s="462"/>
      <c r="RZF760" s="462"/>
      <c r="RZG760" s="462"/>
      <c r="RZH760" s="462"/>
      <c r="RZI760" s="462"/>
      <c r="RZJ760" s="462"/>
      <c r="RZK760" s="462"/>
      <c r="RZL760" s="462"/>
      <c r="RZM760" s="462"/>
      <c r="RZN760" s="462"/>
      <c r="RZO760" s="462"/>
      <c r="RZP760" s="462"/>
      <c r="RZQ760" s="462"/>
      <c r="RZR760" s="462"/>
      <c r="RZS760" s="462"/>
      <c r="RZT760" s="462"/>
      <c r="RZU760" s="462"/>
      <c r="RZV760" s="462"/>
      <c r="RZW760" s="462"/>
      <c r="RZX760" s="462"/>
      <c r="RZY760" s="462"/>
      <c r="RZZ760" s="462"/>
      <c r="SAA760" s="462"/>
      <c r="SAB760" s="462"/>
      <c r="SAC760" s="462"/>
      <c r="SAD760" s="462"/>
      <c r="SAE760" s="462"/>
      <c r="SAF760" s="462"/>
      <c r="SAG760" s="462"/>
      <c r="SAH760" s="462"/>
      <c r="SAI760" s="462"/>
      <c r="SAJ760" s="462"/>
      <c r="SAK760" s="462"/>
      <c r="SAL760" s="462"/>
      <c r="SAM760" s="462"/>
      <c r="SAN760" s="462"/>
      <c r="SAO760" s="462"/>
      <c r="SAP760" s="462"/>
      <c r="SAQ760" s="462"/>
      <c r="SAR760" s="462"/>
      <c r="SAS760" s="462"/>
      <c r="SAT760" s="462"/>
      <c r="SAU760" s="462"/>
      <c r="SAV760" s="462"/>
      <c r="SAW760" s="462"/>
      <c r="SAX760" s="462"/>
      <c r="SAY760" s="462"/>
      <c r="SAZ760" s="462"/>
      <c r="SBA760" s="462"/>
      <c r="SBB760" s="462"/>
      <c r="SBC760" s="462"/>
      <c r="SBD760" s="462"/>
      <c r="SBE760" s="462"/>
      <c r="SBF760" s="462"/>
      <c r="SBG760" s="462"/>
      <c r="SBH760" s="462"/>
      <c r="SBI760" s="462"/>
      <c r="SBJ760" s="462"/>
      <c r="SBK760" s="462"/>
      <c r="SBL760" s="462"/>
      <c r="SBM760" s="462"/>
      <c r="SBN760" s="462"/>
      <c r="SBO760" s="462"/>
      <c r="SBP760" s="462"/>
      <c r="SBQ760" s="462"/>
      <c r="SBR760" s="462"/>
      <c r="SBS760" s="462"/>
      <c r="SBT760" s="462"/>
      <c r="SBU760" s="462"/>
      <c r="SBV760" s="462"/>
      <c r="SBW760" s="462"/>
      <c r="SBX760" s="462"/>
      <c r="SBY760" s="462"/>
      <c r="SBZ760" s="462"/>
      <c r="SCA760" s="462"/>
      <c r="SCB760" s="462"/>
      <c r="SCC760" s="462"/>
      <c r="SCD760" s="462"/>
      <c r="SCE760" s="462"/>
      <c r="SCF760" s="462"/>
      <c r="SCG760" s="462"/>
      <c r="SCH760" s="462"/>
      <c r="SCI760" s="462"/>
      <c r="SCJ760" s="462"/>
      <c r="SCK760" s="462"/>
      <c r="SCL760" s="462"/>
      <c r="SCM760" s="462"/>
      <c r="SCN760" s="462"/>
      <c r="SCO760" s="462"/>
      <c r="SCP760" s="462"/>
      <c r="SCQ760" s="462"/>
      <c r="SCR760" s="462"/>
      <c r="SCS760" s="462"/>
      <c r="SCT760" s="462"/>
      <c r="SCU760" s="462"/>
      <c r="SCV760" s="462"/>
      <c r="SCW760" s="462"/>
      <c r="SCX760" s="462"/>
      <c r="SCY760" s="462"/>
      <c r="SCZ760" s="462"/>
      <c r="SDA760" s="462"/>
      <c r="SDB760" s="462"/>
      <c r="SDC760" s="462"/>
      <c r="SDD760" s="462"/>
      <c r="SDE760" s="462"/>
      <c r="SDF760" s="462"/>
      <c r="SDG760" s="462"/>
      <c r="SDH760" s="462"/>
      <c r="SDI760" s="462"/>
      <c r="SDJ760" s="462"/>
      <c r="SDK760" s="462"/>
      <c r="SDL760" s="462"/>
      <c r="SDM760" s="462"/>
      <c r="SDN760" s="462"/>
      <c r="SDO760" s="462"/>
      <c r="SDP760" s="462"/>
      <c r="SDQ760" s="462"/>
      <c r="SDR760" s="462"/>
      <c r="SDS760" s="462"/>
      <c r="SDT760" s="462"/>
      <c r="SDU760" s="462"/>
      <c r="SDV760" s="462"/>
      <c r="SDW760" s="462"/>
      <c r="SDX760" s="462"/>
      <c r="SDY760" s="462"/>
      <c r="SDZ760" s="462"/>
      <c r="SEA760" s="462"/>
      <c r="SEB760" s="462"/>
      <c r="SEC760" s="462"/>
      <c r="SED760" s="462"/>
      <c r="SEE760" s="462"/>
      <c r="SEF760" s="462"/>
      <c r="SEG760" s="462"/>
      <c r="SEH760" s="462"/>
      <c r="SEI760" s="462"/>
      <c r="SEJ760" s="462"/>
      <c r="SEK760" s="462"/>
      <c r="SEL760" s="462"/>
      <c r="SEM760" s="462"/>
      <c r="SEN760" s="462"/>
      <c r="SEO760" s="462"/>
      <c r="SEP760" s="462"/>
      <c r="SEQ760" s="462"/>
      <c r="SER760" s="462"/>
      <c r="SES760" s="462"/>
      <c r="SET760" s="462"/>
      <c r="SEU760" s="462"/>
      <c r="SEV760" s="462"/>
      <c r="SEW760" s="462"/>
      <c r="SEX760" s="462"/>
      <c r="SEY760" s="462"/>
      <c r="SEZ760" s="462"/>
      <c r="SFA760" s="462"/>
      <c r="SFB760" s="462"/>
      <c r="SFC760" s="462"/>
      <c r="SFD760" s="462"/>
      <c r="SFE760" s="462"/>
      <c r="SFF760" s="462"/>
      <c r="SFG760" s="462"/>
      <c r="SFH760" s="462"/>
      <c r="SFI760" s="462"/>
      <c r="SFJ760" s="462"/>
      <c r="SFK760" s="462"/>
      <c r="SFL760" s="462"/>
      <c r="SFM760" s="462"/>
      <c r="SFN760" s="462"/>
      <c r="SFO760" s="462"/>
      <c r="SFP760" s="462"/>
      <c r="SFQ760" s="462"/>
      <c r="SFR760" s="462"/>
      <c r="SFS760" s="462"/>
      <c r="SFT760" s="462"/>
      <c r="SFU760" s="462"/>
      <c r="SFV760" s="462"/>
      <c r="SFW760" s="462"/>
      <c r="SFX760" s="462"/>
      <c r="SFY760" s="462"/>
      <c r="SFZ760" s="462"/>
      <c r="SGA760" s="462"/>
      <c r="SGB760" s="462"/>
      <c r="SGC760" s="462"/>
      <c r="SGD760" s="462"/>
      <c r="SGE760" s="462"/>
      <c r="SGF760" s="462"/>
      <c r="SGG760" s="462"/>
      <c r="SGH760" s="462"/>
      <c r="SGI760" s="462"/>
      <c r="SGJ760" s="462"/>
      <c r="SGK760" s="462"/>
      <c r="SGL760" s="462"/>
      <c r="SGM760" s="462"/>
      <c r="SGN760" s="462"/>
      <c r="SGO760" s="462"/>
      <c r="SGP760" s="462"/>
      <c r="SGQ760" s="462"/>
      <c r="SGR760" s="462"/>
      <c r="SGS760" s="462"/>
      <c r="SGT760" s="462"/>
      <c r="SGU760" s="462"/>
      <c r="SGV760" s="462"/>
      <c r="SGW760" s="462"/>
      <c r="SGX760" s="462"/>
      <c r="SGY760" s="462"/>
      <c r="SGZ760" s="462"/>
      <c r="SHA760" s="462"/>
      <c r="SHB760" s="462"/>
      <c r="SHC760" s="462"/>
      <c r="SHD760" s="462"/>
      <c r="SHE760" s="462"/>
      <c r="SHF760" s="462"/>
      <c r="SHG760" s="462"/>
      <c r="SHH760" s="462"/>
      <c r="SHI760" s="462"/>
      <c r="SHJ760" s="462"/>
      <c r="SHK760" s="462"/>
      <c r="SHL760" s="462"/>
      <c r="SHM760" s="462"/>
      <c r="SHN760" s="462"/>
      <c r="SHO760" s="462"/>
      <c r="SHP760" s="462"/>
      <c r="SHQ760" s="462"/>
      <c r="SHR760" s="462"/>
      <c r="SHS760" s="462"/>
      <c r="SHT760" s="462"/>
      <c r="SHU760" s="462"/>
      <c r="SHV760" s="462"/>
      <c r="SHW760" s="462"/>
      <c r="SHX760" s="462"/>
      <c r="SHY760" s="462"/>
      <c r="SHZ760" s="462"/>
      <c r="SIA760" s="462"/>
      <c r="SIB760" s="462"/>
      <c r="SIC760" s="462"/>
      <c r="SID760" s="462"/>
      <c r="SIE760" s="462"/>
      <c r="SIF760" s="462"/>
      <c r="SIG760" s="462"/>
      <c r="SIH760" s="462"/>
      <c r="SII760" s="462"/>
      <c r="SIJ760" s="462"/>
      <c r="SIK760" s="462"/>
      <c r="SIL760" s="462"/>
      <c r="SIM760" s="462"/>
      <c r="SIN760" s="462"/>
      <c r="SIO760" s="462"/>
      <c r="SIP760" s="462"/>
      <c r="SIQ760" s="462"/>
      <c r="SIR760" s="462"/>
      <c r="SIS760" s="462"/>
      <c r="SIT760" s="462"/>
      <c r="SIU760" s="462"/>
      <c r="SIV760" s="462"/>
      <c r="SIW760" s="462"/>
      <c r="SIX760" s="462"/>
      <c r="SIY760" s="462"/>
      <c r="SIZ760" s="462"/>
      <c r="SJA760" s="462"/>
      <c r="SJB760" s="462"/>
      <c r="SJC760" s="462"/>
      <c r="SJD760" s="462"/>
      <c r="SJE760" s="462"/>
      <c r="SJF760" s="462"/>
      <c r="SJG760" s="462"/>
      <c r="SJH760" s="462"/>
      <c r="SJI760" s="462"/>
      <c r="SJJ760" s="462"/>
      <c r="SJK760" s="462"/>
      <c r="SJL760" s="462"/>
      <c r="SJM760" s="462"/>
      <c r="SJN760" s="462"/>
      <c r="SJO760" s="462"/>
      <c r="SJP760" s="462"/>
      <c r="SJQ760" s="462"/>
      <c r="SJR760" s="462"/>
      <c r="SJS760" s="462"/>
      <c r="SJT760" s="462"/>
      <c r="SJU760" s="462"/>
      <c r="SJV760" s="462"/>
      <c r="SJW760" s="462"/>
      <c r="SJX760" s="462"/>
      <c r="SJY760" s="462"/>
      <c r="SJZ760" s="462"/>
      <c r="SKA760" s="462"/>
      <c r="SKB760" s="462"/>
      <c r="SKC760" s="462"/>
      <c r="SKD760" s="462"/>
      <c r="SKE760" s="462"/>
      <c r="SKF760" s="462"/>
      <c r="SKG760" s="462"/>
      <c r="SKH760" s="462"/>
      <c r="SKI760" s="462"/>
      <c r="SKJ760" s="462"/>
      <c r="SKK760" s="462"/>
      <c r="SKL760" s="462"/>
      <c r="SKM760" s="462"/>
      <c r="SKN760" s="462"/>
      <c r="SKO760" s="462"/>
      <c r="SKP760" s="462"/>
      <c r="SKQ760" s="462"/>
      <c r="SKR760" s="462"/>
      <c r="SKS760" s="462"/>
      <c r="SKT760" s="462"/>
      <c r="SKU760" s="462"/>
      <c r="SKV760" s="462"/>
      <c r="SKW760" s="462"/>
      <c r="SKX760" s="462"/>
      <c r="SKY760" s="462"/>
      <c r="SKZ760" s="462"/>
      <c r="SLA760" s="462"/>
      <c r="SLB760" s="462"/>
      <c r="SLC760" s="462"/>
      <c r="SLD760" s="462"/>
      <c r="SLE760" s="462"/>
      <c r="SLF760" s="462"/>
      <c r="SLG760" s="462"/>
      <c r="SLH760" s="462"/>
      <c r="SLI760" s="462"/>
      <c r="SLJ760" s="462"/>
      <c r="SLK760" s="462"/>
      <c r="SLL760" s="462"/>
      <c r="SLM760" s="462"/>
      <c r="SLN760" s="462"/>
      <c r="SLO760" s="462"/>
      <c r="SLP760" s="462"/>
      <c r="SLQ760" s="462"/>
      <c r="SLR760" s="462"/>
      <c r="SLS760" s="462"/>
      <c r="SLT760" s="462"/>
      <c r="SLU760" s="462"/>
      <c r="SLV760" s="462"/>
      <c r="SLW760" s="462"/>
      <c r="SLX760" s="462"/>
      <c r="SLY760" s="462"/>
      <c r="SLZ760" s="462"/>
      <c r="SMA760" s="462"/>
      <c r="SMB760" s="462"/>
      <c r="SMC760" s="462"/>
      <c r="SMD760" s="462"/>
      <c r="SME760" s="462"/>
      <c r="SMF760" s="462"/>
      <c r="SMG760" s="462"/>
      <c r="SMH760" s="462"/>
      <c r="SMI760" s="462"/>
      <c r="SMJ760" s="462"/>
      <c r="SMK760" s="462"/>
      <c r="SML760" s="462"/>
      <c r="SMM760" s="462"/>
      <c r="SMN760" s="462"/>
      <c r="SMO760" s="462"/>
      <c r="SMP760" s="462"/>
      <c r="SMQ760" s="462"/>
      <c r="SMR760" s="462"/>
      <c r="SMS760" s="462"/>
      <c r="SMT760" s="462"/>
      <c r="SMU760" s="462"/>
      <c r="SMV760" s="462"/>
      <c r="SMW760" s="462"/>
      <c r="SMX760" s="462"/>
      <c r="SMY760" s="462"/>
      <c r="SMZ760" s="462"/>
      <c r="SNA760" s="462"/>
      <c r="SNB760" s="462"/>
      <c r="SNC760" s="462"/>
      <c r="SND760" s="462"/>
      <c r="SNE760" s="462"/>
      <c r="SNF760" s="462"/>
      <c r="SNG760" s="462"/>
      <c r="SNH760" s="462"/>
      <c r="SNI760" s="462"/>
      <c r="SNJ760" s="462"/>
      <c r="SNK760" s="462"/>
      <c r="SNL760" s="462"/>
      <c r="SNM760" s="462"/>
      <c r="SNN760" s="462"/>
      <c r="SNO760" s="462"/>
      <c r="SNP760" s="462"/>
      <c r="SNQ760" s="462"/>
      <c r="SNR760" s="462"/>
      <c r="SNS760" s="462"/>
      <c r="SNT760" s="462"/>
      <c r="SNU760" s="462"/>
      <c r="SNV760" s="462"/>
      <c r="SNW760" s="462"/>
      <c r="SNX760" s="462"/>
      <c r="SNY760" s="462"/>
      <c r="SNZ760" s="462"/>
      <c r="SOA760" s="462"/>
      <c r="SOB760" s="462"/>
      <c r="SOC760" s="462"/>
      <c r="SOD760" s="462"/>
      <c r="SOE760" s="462"/>
      <c r="SOF760" s="462"/>
      <c r="SOG760" s="462"/>
      <c r="SOH760" s="462"/>
      <c r="SOI760" s="462"/>
      <c r="SOJ760" s="462"/>
      <c r="SOK760" s="462"/>
      <c r="SOL760" s="462"/>
      <c r="SOM760" s="462"/>
      <c r="SON760" s="462"/>
      <c r="SOO760" s="462"/>
      <c r="SOP760" s="462"/>
      <c r="SOQ760" s="462"/>
      <c r="SOR760" s="462"/>
      <c r="SOS760" s="462"/>
      <c r="SOT760" s="462"/>
      <c r="SOU760" s="462"/>
      <c r="SOV760" s="462"/>
      <c r="SOW760" s="462"/>
      <c r="SOX760" s="462"/>
      <c r="SOY760" s="462"/>
      <c r="SOZ760" s="462"/>
      <c r="SPA760" s="462"/>
      <c r="SPB760" s="462"/>
      <c r="SPC760" s="462"/>
      <c r="SPD760" s="462"/>
      <c r="SPE760" s="462"/>
      <c r="SPF760" s="462"/>
      <c r="SPG760" s="462"/>
      <c r="SPH760" s="462"/>
      <c r="SPI760" s="462"/>
      <c r="SPJ760" s="462"/>
      <c r="SPK760" s="462"/>
      <c r="SPL760" s="462"/>
      <c r="SPM760" s="462"/>
      <c r="SPN760" s="462"/>
      <c r="SPO760" s="462"/>
      <c r="SPP760" s="462"/>
      <c r="SPQ760" s="462"/>
      <c r="SPR760" s="462"/>
      <c r="SPS760" s="462"/>
      <c r="SPT760" s="462"/>
      <c r="SPU760" s="462"/>
      <c r="SPV760" s="462"/>
      <c r="SPW760" s="462"/>
      <c r="SPX760" s="462"/>
      <c r="SPY760" s="462"/>
      <c r="SPZ760" s="462"/>
      <c r="SQA760" s="462"/>
      <c r="SQB760" s="462"/>
      <c r="SQC760" s="462"/>
      <c r="SQD760" s="462"/>
      <c r="SQE760" s="462"/>
      <c r="SQF760" s="462"/>
      <c r="SQG760" s="462"/>
      <c r="SQH760" s="462"/>
      <c r="SQI760" s="462"/>
      <c r="SQJ760" s="462"/>
      <c r="SQK760" s="462"/>
      <c r="SQL760" s="462"/>
      <c r="SQM760" s="462"/>
      <c r="SQN760" s="462"/>
      <c r="SQO760" s="462"/>
      <c r="SQP760" s="462"/>
      <c r="SQQ760" s="462"/>
      <c r="SQR760" s="462"/>
      <c r="SQS760" s="462"/>
      <c r="SQT760" s="462"/>
      <c r="SQU760" s="462"/>
      <c r="SQV760" s="462"/>
      <c r="SQW760" s="462"/>
      <c r="SQX760" s="462"/>
      <c r="SQY760" s="462"/>
      <c r="SQZ760" s="462"/>
      <c r="SRA760" s="462"/>
      <c r="SRB760" s="462"/>
      <c r="SRC760" s="462"/>
      <c r="SRD760" s="462"/>
      <c r="SRE760" s="462"/>
      <c r="SRF760" s="462"/>
      <c r="SRG760" s="462"/>
      <c r="SRH760" s="462"/>
      <c r="SRI760" s="462"/>
      <c r="SRJ760" s="462"/>
      <c r="SRK760" s="462"/>
      <c r="SRL760" s="462"/>
      <c r="SRM760" s="462"/>
      <c r="SRN760" s="462"/>
      <c r="SRO760" s="462"/>
      <c r="SRP760" s="462"/>
      <c r="SRQ760" s="462"/>
      <c r="SRR760" s="462"/>
      <c r="SRS760" s="462"/>
      <c r="SRT760" s="462"/>
      <c r="SRU760" s="462"/>
      <c r="SRV760" s="462"/>
      <c r="SRW760" s="462"/>
      <c r="SRX760" s="462"/>
      <c r="SRY760" s="462"/>
      <c r="SRZ760" s="462"/>
      <c r="SSA760" s="462"/>
      <c r="SSB760" s="462"/>
      <c r="SSC760" s="462"/>
      <c r="SSD760" s="462"/>
      <c r="SSE760" s="462"/>
      <c r="SSF760" s="462"/>
      <c r="SSG760" s="462"/>
      <c r="SSH760" s="462"/>
      <c r="SSI760" s="462"/>
      <c r="SSJ760" s="462"/>
      <c r="SSK760" s="462"/>
      <c r="SSL760" s="462"/>
      <c r="SSM760" s="462"/>
      <c r="SSN760" s="462"/>
      <c r="SSO760" s="462"/>
      <c r="SSP760" s="462"/>
      <c r="SSQ760" s="462"/>
      <c r="SSR760" s="462"/>
      <c r="SSS760" s="462"/>
      <c r="SST760" s="462"/>
      <c r="SSU760" s="462"/>
      <c r="SSV760" s="462"/>
      <c r="SSW760" s="462"/>
      <c r="SSX760" s="462"/>
      <c r="SSY760" s="462"/>
      <c r="SSZ760" s="462"/>
      <c r="STA760" s="462"/>
      <c r="STB760" s="462"/>
      <c r="STC760" s="462"/>
      <c r="STD760" s="462"/>
      <c r="STE760" s="462"/>
      <c r="STF760" s="462"/>
      <c r="STG760" s="462"/>
      <c r="STH760" s="462"/>
      <c r="STI760" s="462"/>
      <c r="STJ760" s="462"/>
      <c r="STK760" s="462"/>
      <c r="STL760" s="462"/>
      <c r="STM760" s="462"/>
      <c r="STN760" s="462"/>
      <c r="STO760" s="462"/>
      <c r="STP760" s="462"/>
      <c r="STQ760" s="462"/>
      <c r="STR760" s="462"/>
      <c r="STS760" s="462"/>
      <c r="STT760" s="462"/>
      <c r="STU760" s="462"/>
      <c r="STV760" s="462"/>
      <c r="STW760" s="462"/>
      <c r="STX760" s="462"/>
      <c r="STY760" s="462"/>
      <c r="STZ760" s="462"/>
      <c r="SUA760" s="462"/>
      <c r="SUB760" s="462"/>
      <c r="SUC760" s="462"/>
      <c r="SUD760" s="462"/>
      <c r="SUE760" s="462"/>
      <c r="SUF760" s="462"/>
      <c r="SUG760" s="462"/>
      <c r="SUH760" s="462"/>
      <c r="SUI760" s="462"/>
      <c r="SUJ760" s="462"/>
      <c r="SUK760" s="462"/>
      <c r="SUL760" s="462"/>
      <c r="SUM760" s="462"/>
      <c r="SUN760" s="462"/>
      <c r="SUO760" s="462"/>
      <c r="SUP760" s="462"/>
      <c r="SUQ760" s="462"/>
      <c r="SUR760" s="462"/>
      <c r="SUS760" s="462"/>
      <c r="SUT760" s="462"/>
      <c r="SUU760" s="462"/>
      <c r="SUV760" s="462"/>
      <c r="SUW760" s="462"/>
      <c r="SUX760" s="462"/>
      <c r="SUY760" s="462"/>
      <c r="SUZ760" s="462"/>
      <c r="SVA760" s="462"/>
      <c r="SVB760" s="462"/>
      <c r="SVC760" s="462"/>
      <c r="SVD760" s="462"/>
      <c r="SVE760" s="462"/>
      <c r="SVF760" s="462"/>
      <c r="SVG760" s="462"/>
      <c r="SVH760" s="462"/>
      <c r="SVI760" s="462"/>
      <c r="SVJ760" s="462"/>
      <c r="SVK760" s="462"/>
      <c r="SVL760" s="462"/>
      <c r="SVM760" s="462"/>
      <c r="SVN760" s="462"/>
      <c r="SVO760" s="462"/>
      <c r="SVP760" s="462"/>
      <c r="SVQ760" s="462"/>
      <c r="SVR760" s="462"/>
      <c r="SVS760" s="462"/>
      <c r="SVT760" s="462"/>
      <c r="SVU760" s="462"/>
      <c r="SVV760" s="462"/>
      <c r="SVW760" s="462"/>
      <c r="SVX760" s="462"/>
      <c r="SVY760" s="462"/>
      <c r="SVZ760" s="462"/>
      <c r="SWA760" s="462"/>
      <c r="SWB760" s="462"/>
      <c r="SWC760" s="462"/>
      <c r="SWD760" s="462"/>
      <c r="SWE760" s="462"/>
      <c r="SWF760" s="462"/>
      <c r="SWG760" s="462"/>
      <c r="SWH760" s="462"/>
      <c r="SWI760" s="462"/>
      <c r="SWJ760" s="462"/>
      <c r="SWK760" s="462"/>
      <c r="SWL760" s="462"/>
      <c r="SWM760" s="462"/>
      <c r="SWN760" s="462"/>
      <c r="SWO760" s="462"/>
      <c r="SWP760" s="462"/>
      <c r="SWQ760" s="462"/>
      <c r="SWR760" s="462"/>
      <c r="SWS760" s="462"/>
      <c r="SWT760" s="462"/>
      <c r="SWU760" s="462"/>
      <c r="SWV760" s="462"/>
      <c r="SWW760" s="462"/>
      <c r="SWX760" s="462"/>
      <c r="SWY760" s="462"/>
      <c r="SWZ760" s="462"/>
      <c r="SXA760" s="462"/>
      <c r="SXB760" s="462"/>
      <c r="SXC760" s="462"/>
      <c r="SXD760" s="462"/>
      <c r="SXE760" s="462"/>
      <c r="SXF760" s="462"/>
      <c r="SXG760" s="462"/>
      <c r="SXH760" s="462"/>
      <c r="SXI760" s="462"/>
      <c r="SXJ760" s="462"/>
      <c r="SXK760" s="462"/>
      <c r="SXL760" s="462"/>
      <c r="SXM760" s="462"/>
      <c r="SXN760" s="462"/>
      <c r="SXO760" s="462"/>
      <c r="SXP760" s="462"/>
      <c r="SXQ760" s="462"/>
      <c r="SXR760" s="462"/>
      <c r="SXS760" s="462"/>
      <c r="SXT760" s="462"/>
      <c r="SXU760" s="462"/>
      <c r="SXV760" s="462"/>
      <c r="SXW760" s="462"/>
      <c r="SXX760" s="462"/>
      <c r="SXY760" s="462"/>
      <c r="SXZ760" s="462"/>
      <c r="SYA760" s="462"/>
      <c r="SYB760" s="462"/>
      <c r="SYC760" s="462"/>
      <c r="SYD760" s="462"/>
      <c r="SYE760" s="462"/>
      <c r="SYF760" s="462"/>
      <c r="SYG760" s="462"/>
      <c r="SYH760" s="462"/>
      <c r="SYI760" s="462"/>
      <c r="SYJ760" s="462"/>
      <c r="SYK760" s="462"/>
      <c r="SYL760" s="462"/>
      <c r="SYM760" s="462"/>
      <c r="SYN760" s="462"/>
      <c r="SYO760" s="462"/>
      <c r="SYP760" s="462"/>
      <c r="SYQ760" s="462"/>
      <c r="SYR760" s="462"/>
      <c r="SYS760" s="462"/>
      <c r="SYT760" s="462"/>
      <c r="SYU760" s="462"/>
      <c r="SYV760" s="462"/>
      <c r="SYW760" s="462"/>
      <c r="SYX760" s="462"/>
      <c r="SYY760" s="462"/>
      <c r="SYZ760" s="462"/>
      <c r="SZA760" s="462"/>
      <c r="SZB760" s="462"/>
      <c r="SZC760" s="462"/>
      <c r="SZD760" s="462"/>
      <c r="SZE760" s="462"/>
      <c r="SZF760" s="462"/>
      <c r="SZG760" s="462"/>
      <c r="SZH760" s="462"/>
      <c r="SZI760" s="462"/>
      <c r="SZJ760" s="462"/>
      <c r="SZK760" s="462"/>
      <c r="SZL760" s="462"/>
      <c r="SZM760" s="462"/>
      <c r="SZN760" s="462"/>
      <c r="SZO760" s="462"/>
      <c r="SZP760" s="462"/>
      <c r="SZQ760" s="462"/>
      <c r="SZR760" s="462"/>
      <c r="SZS760" s="462"/>
      <c r="SZT760" s="462"/>
      <c r="SZU760" s="462"/>
      <c r="SZV760" s="462"/>
      <c r="SZW760" s="462"/>
      <c r="SZX760" s="462"/>
      <c r="SZY760" s="462"/>
      <c r="SZZ760" s="462"/>
      <c r="TAA760" s="462"/>
      <c r="TAB760" s="462"/>
      <c r="TAC760" s="462"/>
      <c r="TAD760" s="462"/>
      <c r="TAE760" s="462"/>
      <c r="TAF760" s="462"/>
      <c r="TAG760" s="462"/>
      <c r="TAH760" s="462"/>
      <c r="TAI760" s="462"/>
      <c r="TAJ760" s="462"/>
      <c r="TAK760" s="462"/>
      <c r="TAL760" s="462"/>
      <c r="TAM760" s="462"/>
      <c r="TAN760" s="462"/>
      <c r="TAO760" s="462"/>
      <c r="TAP760" s="462"/>
      <c r="TAQ760" s="462"/>
      <c r="TAR760" s="462"/>
      <c r="TAS760" s="462"/>
      <c r="TAT760" s="462"/>
      <c r="TAU760" s="462"/>
      <c r="TAV760" s="462"/>
      <c r="TAW760" s="462"/>
      <c r="TAX760" s="462"/>
      <c r="TAY760" s="462"/>
      <c r="TAZ760" s="462"/>
      <c r="TBA760" s="462"/>
      <c r="TBB760" s="462"/>
      <c r="TBC760" s="462"/>
      <c r="TBD760" s="462"/>
      <c r="TBE760" s="462"/>
      <c r="TBF760" s="462"/>
      <c r="TBG760" s="462"/>
      <c r="TBH760" s="462"/>
      <c r="TBI760" s="462"/>
      <c r="TBJ760" s="462"/>
      <c r="TBK760" s="462"/>
      <c r="TBL760" s="462"/>
      <c r="TBM760" s="462"/>
      <c r="TBN760" s="462"/>
      <c r="TBO760" s="462"/>
      <c r="TBP760" s="462"/>
      <c r="TBQ760" s="462"/>
      <c r="TBR760" s="462"/>
      <c r="TBS760" s="462"/>
      <c r="TBT760" s="462"/>
      <c r="TBU760" s="462"/>
      <c r="TBV760" s="462"/>
      <c r="TBW760" s="462"/>
      <c r="TBX760" s="462"/>
      <c r="TBY760" s="462"/>
      <c r="TBZ760" s="462"/>
      <c r="TCA760" s="462"/>
      <c r="TCB760" s="462"/>
      <c r="TCC760" s="462"/>
      <c r="TCD760" s="462"/>
      <c r="TCE760" s="462"/>
      <c r="TCF760" s="462"/>
      <c r="TCG760" s="462"/>
      <c r="TCH760" s="462"/>
      <c r="TCI760" s="462"/>
      <c r="TCJ760" s="462"/>
      <c r="TCK760" s="462"/>
      <c r="TCL760" s="462"/>
      <c r="TCM760" s="462"/>
      <c r="TCN760" s="462"/>
      <c r="TCO760" s="462"/>
      <c r="TCP760" s="462"/>
      <c r="TCQ760" s="462"/>
      <c r="TCR760" s="462"/>
      <c r="TCS760" s="462"/>
      <c r="TCT760" s="462"/>
      <c r="TCU760" s="462"/>
      <c r="TCV760" s="462"/>
      <c r="TCW760" s="462"/>
      <c r="TCX760" s="462"/>
      <c r="TCY760" s="462"/>
      <c r="TCZ760" s="462"/>
      <c r="TDA760" s="462"/>
      <c r="TDB760" s="462"/>
      <c r="TDC760" s="462"/>
      <c r="TDD760" s="462"/>
      <c r="TDE760" s="462"/>
      <c r="TDF760" s="462"/>
      <c r="TDG760" s="462"/>
      <c r="TDH760" s="462"/>
      <c r="TDI760" s="462"/>
      <c r="TDJ760" s="462"/>
      <c r="TDK760" s="462"/>
      <c r="TDL760" s="462"/>
      <c r="TDM760" s="462"/>
      <c r="TDN760" s="462"/>
      <c r="TDO760" s="462"/>
      <c r="TDP760" s="462"/>
      <c r="TDQ760" s="462"/>
      <c r="TDR760" s="462"/>
      <c r="TDS760" s="462"/>
      <c r="TDT760" s="462"/>
      <c r="TDU760" s="462"/>
      <c r="TDV760" s="462"/>
      <c r="TDW760" s="462"/>
      <c r="TDX760" s="462"/>
      <c r="TDY760" s="462"/>
      <c r="TDZ760" s="462"/>
      <c r="TEA760" s="462"/>
      <c r="TEB760" s="462"/>
      <c r="TEC760" s="462"/>
      <c r="TED760" s="462"/>
      <c r="TEE760" s="462"/>
      <c r="TEF760" s="462"/>
      <c r="TEG760" s="462"/>
      <c r="TEH760" s="462"/>
      <c r="TEI760" s="462"/>
      <c r="TEJ760" s="462"/>
      <c r="TEK760" s="462"/>
      <c r="TEL760" s="462"/>
      <c r="TEM760" s="462"/>
      <c r="TEN760" s="462"/>
      <c r="TEO760" s="462"/>
      <c r="TEP760" s="462"/>
      <c r="TEQ760" s="462"/>
      <c r="TER760" s="462"/>
      <c r="TES760" s="462"/>
      <c r="TET760" s="462"/>
      <c r="TEU760" s="462"/>
      <c r="TEV760" s="462"/>
      <c r="TEW760" s="462"/>
      <c r="TEX760" s="462"/>
      <c r="TEY760" s="462"/>
      <c r="TEZ760" s="462"/>
      <c r="TFA760" s="462"/>
      <c r="TFB760" s="462"/>
      <c r="TFC760" s="462"/>
      <c r="TFD760" s="462"/>
      <c r="TFE760" s="462"/>
      <c r="TFF760" s="462"/>
      <c r="TFG760" s="462"/>
      <c r="TFH760" s="462"/>
      <c r="TFI760" s="462"/>
      <c r="TFJ760" s="462"/>
      <c r="TFK760" s="462"/>
      <c r="TFL760" s="462"/>
      <c r="TFM760" s="462"/>
      <c r="TFN760" s="462"/>
      <c r="TFO760" s="462"/>
      <c r="TFP760" s="462"/>
      <c r="TFQ760" s="462"/>
      <c r="TFR760" s="462"/>
      <c r="TFS760" s="462"/>
      <c r="TFT760" s="462"/>
      <c r="TFU760" s="462"/>
      <c r="TFV760" s="462"/>
      <c r="TFW760" s="462"/>
      <c r="TFX760" s="462"/>
      <c r="TFY760" s="462"/>
      <c r="TFZ760" s="462"/>
      <c r="TGA760" s="462"/>
      <c r="TGB760" s="462"/>
      <c r="TGC760" s="462"/>
      <c r="TGD760" s="462"/>
      <c r="TGE760" s="462"/>
      <c r="TGF760" s="462"/>
      <c r="TGG760" s="462"/>
      <c r="TGH760" s="462"/>
      <c r="TGI760" s="462"/>
      <c r="TGJ760" s="462"/>
      <c r="TGK760" s="462"/>
      <c r="TGL760" s="462"/>
      <c r="TGM760" s="462"/>
      <c r="TGN760" s="462"/>
      <c r="TGO760" s="462"/>
      <c r="TGP760" s="462"/>
      <c r="TGQ760" s="462"/>
      <c r="TGR760" s="462"/>
      <c r="TGS760" s="462"/>
      <c r="TGT760" s="462"/>
      <c r="TGU760" s="462"/>
      <c r="TGV760" s="462"/>
      <c r="TGW760" s="462"/>
      <c r="TGX760" s="462"/>
      <c r="TGY760" s="462"/>
      <c r="TGZ760" s="462"/>
      <c r="THA760" s="462"/>
      <c r="THB760" s="462"/>
      <c r="THC760" s="462"/>
      <c r="THD760" s="462"/>
      <c r="THE760" s="462"/>
      <c r="THF760" s="462"/>
      <c r="THG760" s="462"/>
      <c r="THH760" s="462"/>
      <c r="THI760" s="462"/>
      <c r="THJ760" s="462"/>
      <c r="THK760" s="462"/>
      <c r="THL760" s="462"/>
      <c r="THM760" s="462"/>
      <c r="THN760" s="462"/>
      <c r="THO760" s="462"/>
      <c r="THP760" s="462"/>
      <c r="THQ760" s="462"/>
      <c r="THR760" s="462"/>
      <c r="THS760" s="462"/>
      <c r="THT760" s="462"/>
      <c r="THU760" s="462"/>
      <c r="THV760" s="462"/>
      <c r="THW760" s="462"/>
      <c r="THX760" s="462"/>
      <c r="THY760" s="462"/>
      <c r="THZ760" s="462"/>
      <c r="TIA760" s="462"/>
      <c r="TIB760" s="462"/>
      <c r="TIC760" s="462"/>
      <c r="TID760" s="462"/>
      <c r="TIE760" s="462"/>
      <c r="TIF760" s="462"/>
      <c r="TIG760" s="462"/>
      <c r="TIH760" s="462"/>
      <c r="TII760" s="462"/>
      <c r="TIJ760" s="462"/>
      <c r="TIK760" s="462"/>
      <c r="TIL760" s="462"/>
      <c r="TIM760" s="462"/>
      <c r="TIN760" s="462"/>
      <c r="TIO760" s="462"/>
      <c r="TIP760" s="462"/>
      <c r="TIQ760" s="462"/>
      <c r="TIR760" s="462"/>
      <c r="TIS760" s="462"/>
      <c r="TIT760" s="462"/>
      <c r="TIU760" s="462"/>
      <c r="TIV760" s="462"/>
      <c r="TIW760" s="462"/>
      <c r="TIX760" s="462"/>
      <c r="TIY760" s="462"/>
      <c r="TIZ760" s="462"/>
      <c r="TJA760" s="462"/>
      <c r="TJB760" s="462"/>
      <c r="TJC760" s="462"/>
      <c r="TJD760" s="462"/>
      <c r="TJE760" s="462"/>
      <c r="TJF760" s="462"/>
      <c r="TJG760" s="462"/>
      <c r="TJH760" s="462"/>
      <c r="TJI760" s="462"/>
      <c r="TJJ760" s="462"/>
      <c r="TJK760" s="462"/>
      <c r="TJL760" s="462"/>
      <c r="TJM760" s="462"/>
      <c r="TJN760" s="462"/>
      <c r="TJO760" s="462"/>
      <c r="TJP760" s="462"/>
      <c r="TJQ760" s="462"/>
      <c r="TJR760" s="462"/>
      <c r="TJS760" s="462"/>
      <c r="TJT760" s="462"/>
      <c r="TJU760" s="462"/>
      <c r="TJV760" s="462"/>
      <c r="TJW760" s="462"/>
      <c r="TJX760" s="462"/>
      <c r="TJY760" s="462"/>
      <c r="TJZ760" s="462"/>
      <c r="TKA760" s="462"/>
      <c r="TKB760" s="462"/>
      <c r="TKC760" s="462"/>
      <c r="TKD760" s="462"/>
      <c r="TKE760" s="462"/>
      <c r="TKF760" s="462"/>
      <c r="TKG760" s="462"/>
      <c r="TKH760" s="462"/>
      <c r="TKI760" s="462"/>
      <c r="TKJ760" s="462"/>
      <c r="TKK760" s="462"/>
      <c r="TKL760" s="462"/>
      <c r="TKM760" s="462"/>
      <c r="TKN760" s="462"/>
      <c r="TKO760" s="462"/>
      <c r="TKP760" s="462"/>
      <c r="TKQ760" s="462"/>
      <c r="TKR760" s="462"/>
      <c r="TKS760" s="462"/>
      <c r="TKT760" s="462"/>
      <c r="TKU760" s="462"/>
      <c r="TKV760" s="462"/>
      <c r="TKW760" s="462"/>
      <c r="TKX760" s="462"/>
      <c r="TKY760" s="462"/>
      <c r="TKZ760" s="462"/>
      <c r="TLA760" s="462"/>
      <c r="TLB760" s="462"/>
      <c r="TLC760" s="462"/>
      <c r="TLD760" s="462"/>
      <c r="TLE760" s="462"/>
      <c r="TLF760" s="462"/>
      <c r="TLG760" s="462"/>
      <c r="TLH760" s="462"/>
      <c r="TLI760" s="462"/>
      <c r="TLJ760" s="462"/>
      <c r="TLK760" s="462"/>
      <c r="TLL760" s="462"/>
      <c r="TLM760" s="462"/>
      <c r="TLN760" s="462"/>
      <c r="TLO760" s="462"/>
      <c r="TLP760" s="462"/>
      <c r="TLQ760" s="462"/>
      <c r="TLR760" s="462"/>
      <c r="TLS760" s="462"/>
      <c r="TLT760" s="462"/>
      <c r="TLU760" s="462"/>
      <c r="TLV760" s="462"/>
      <c r="TLW760" s="462"/>
      <c r="TLX760" s="462"/>
      <c r="TLY760" s="462"/>
      <c r="TLZ760" s="462"/>
      <c r="TMA760" s="462"/>
      <c r="TMB760" s="462"/>
      <c r="TMC760" s="462"/>
      <c r="TMD760" s="462"/>
      <c r="TME760" s="462"/>
      <c r="TMF760" s="462"/>
      <c r="TMG760" s="462"/>
      <c r="TMH760" s="462"/>
      <c r="TMI760" s="462"/>
      <c r="TMJ760" s="462"/>
      <c r="TMK760" s="462"/>
      <c r="TML760" s="462"/>
      <c r="TMM760" s="462"/>
      <c r="TMN760" s="462"/>
      <c r="TMO760" s="462"/>
      <c r="TMP760" s="462"/>
      <c r="TMQ760" s="462"/>
      <c r="TMR760" s="462"/>
      <c r="TMS760" s="462"/>
      <c r="TMT760" s="462"/>
      <c r="TMU760" s="462"/>
      <c r="TMV760" s="462"/>
      <c r="TMW760" s="462"/>
      <c r="TMX760" s="462"/>
      <c r="TMY760" s="462"/>
      <c r="TMZ760" s="462"/>
      <c r="TNA760" s="462"/>
      <c r="TNB760" s="462"/>
      <c r="TNC760" s="462"/>
      <c r="TND760" s="462"/>
      <c r="TNE760" s="462"/>
      <c r="TNF760" s="462"/>
      <c r="TNG760" s="462"/>
      <c r="TNH760" s="462"/>
      <c r="TNI760" s="462"/>
      <c r="TNJ760" s="462"/>
      <c r="TNK760" s="462"/>
      <c r="TNL760" s="462"/>
      <c r="TNM760" s="462"/>
      <c r="TNN760" s="462"/>
      <c r="TNO760" s="462"/>
      <c r="TNP760" s="462"/>
      <c r="TNQ760" s="462"/>
      <c r="TNR760" s="462"/>
      <c r="TNS760" s="462"/>
      <c r="TNT760" s="462"/>
      <c r="TNU760" s="462"/>
      <c r="TNV760" s="462"/>
      <c r="TNW760" s="462"/>
      <c r="TNX760" s="462"/>
      <c r="TNY760" s="462"/>
      <c r="TNZ760" s="462"/>
      <c r="TOA760" s="462"/>
      <c r="TOB760" s="462"/>
      <c r="TOC760" s="462"/>
      <c r="TOD760" s="462"/>
      <c r="TOE760" s="462"/>
      <c r="TOF760" s="462"/>
      <c r="TOG760" s="462"/>
      <c r="TOH760" s="462"/>
      <c r="TOI760" s="462"/>
      <c r="TOJ760" s="462"/>
      <c r="TOK760" s="462"/>
      <c r="TOL760" s="462"/>
      <c r="TOM760" s="462"/>
      <c r="TON760" s="462"/>
      <c r="TOO760" s="462"/>
      <c r="TOP760" s="462"/>
      <c r="TOQ760" s="462"/>
      <c r="TOR760" s="462"/>
      <c r="TOS760" s="462"/>
      <c r="TOT760" s="462"/>
      <c r="TOU760" s="462"/>
      <c r="TOV760" s="462"/>
      <c r="TOW760" s="462"/>
      <c r="TOX760" s="462"/>
      <c r="TOY760" s="462"/>
      <c r="TOZ760" s="462"/>
      <c r="TPA760" s="462"/>
      <c r="TPB760" s="462"/>
      <c r="TPC760" s="462"/>
      <c r="TPD760" s="462"/>
      <c r="TPE760" s="462"/>
      <c r="TPF760" s="462"/>
      <c r="TPG760" s="462"/>
      <c r="TPH760" s="462"/>
      <c r="TPI760" s="462"/>
      <c r="TPJ760" s="462"/>
      <c r="TPK760" s="462"/>
      <c r="TPL760" s="462"/>
      <c r="TPM760" s="462"/>
      <c r="TPN760" s="462"/>
      <c r="TPO760" s="462"/>
      <c r="TPP760" s="462"/>
      <c r="TPQ760" s="462"/>
      <c r="TPR760" s="462"/>
      <c r="TPS760" s="462"/>
      <c r="TPT760" s="462"/>
      <c r="TPU760" s="462"/>
      <c r="TPV760" s="462"/>
      <c r="TPW760" s="462"/>
      <c r="TPX760" s="462"/>
      <c r="TPY760" s="462"/>
      <c r="TPZ760" s="462"/>
      <c r="TQA760" s="462"/>
      <c r="TQB760" s="462"/>
      <c r="TQC760" s="462"/>
      <c r="TQD760" s="462"/>
      <c r="TQE760" s="462"/>
      <c r="TQF760" s="462"/>
      <c r="TQG760" s="462"/>
      <c r="TQH760" s="462"/>
      <c r="TQI760" s="462"/>
      <c r="TQJ760" s="462"/>
      <c r="TQK760" s="462"/>
      <c r="TQL760" s="462"/>
      <c r="TQM760" s="462"/>
      <c r="TQN760" s="462"/>
      <c r="TQO760" s="462"/>
      <c r="TQP760" s="462"/>
      <c r="TQQ760" s="462"/>
      <c r="TQR760" s="462"/>
      <c r="TQS760" s="462"/>
      <c r="TQT760" s="462"/>
      <c r="TQU760" s="462"/>
      <c r="TQV760" s="462"/>
      <c r="TQW760" s="462"/>
      <c r="TQX760" s="462"/>
      <c r="TQY760" s="462"/>
      <c r="TQZ760" s="462"/>
      <c r="TRA760" s="462"/>
      <c r="TRB760" s="462"/>
      <c r="TRC760" s="462"/>
      <c r="TRD760" s="462"/>
      <c r="TRE760" s="462"/>
      <c r="TRF760" s="462"/>
      <c r="TRG760" s="462"/>
      <c r="TRH760" s="462"/>
      <c r="TRI760" s="462"/>
      <c r="TRJ760" s="462"/>
      <c r="TRK760" s="462"/>
      <c r="TRL760" s="462"/>
      <c r="TRM760" s="462"/>
      <c r="TRN760" s="462"/>
      <c r="TRO760" s="462"/>
      <c r="TRP760" s="462"/>
      <c r="TRQ760" s="462"/>
      <c r="TRR760" s="462"/>
      <c r="TRS760" s="462"/>
      <c r="TRT760" s="462"/>
      <c r="TRU760" s="462"/>
      <c r="TRV760" s="462"/>
      <c r="TRW760" s="462"/>
      <c r="TRX760" s="462"/>
      <c r="TRY760" s="462"/>
      <c r="TRZ760" s="462"/>
      <c r="TSA760" s="462"/>
      <c r="TSB760" s="462"/>
      <c r="TSC760" s="462"/>
      <c r="TSD760" s="462"/>
      <c r="TSE760" s="462"/>
      <c r="TSF760" s="462"/>
      <c r="TSG760" s="462"/>
      <c r="TSH760" s="462"/>
      <c r="TSI760" s="462"/>
      <c r="TSJ760" s="462"/>
      <c r="TSK760" s="462"/>
      <c r="TSL760" s="462"/>
      <c r="TSM760" s="462"/>
      <c r="TSN760" s="462"/>
      <c r="TSO760" s="462"/>
      <c r="TSP760" s="462"/>
      <c r="TSQ760" s="462"/>
      <c r="TSR760" s="462"/>
      <c r="TSS760" s="462"/>
      <c r="TST760" s="462"/>
      <c r="TSU760" s="462"/>
      <c r="TSV760" s="462"/>
      <c r="TSW760" s="462"/>
      <c r="TSX760" s="462"/>
      <c r="TSY760" s="462"/>
      <c r="TSZ760" s="462"/>
      <c r="TTA760" s="462"/>
      <c r="TTB760" s="462"/>
      <c r="TTC760" s="462"/>
      <c r="TTD760" s="462"/>
      <c r="TTE760" s="462"/>
      <c r="TTF760" s="462"/>
      <c r="TTG760" s="462"/>
      <c r="TTH760" s="462"/>
      <c r="TTI760" s="462"/>
      <c r="TTJ760" s="462"/>
      <c r="TTK760" s="462"/>
      <c r="TTL760" s="462"/>
      <c r="TTM760" s="462"/>
      <c r="TTN760" s="462"/>
      <c r="TTO760" s="462"/>
      <c r="TTP760" s="462"/>
      <c r="TTQ760" s="462"/>
      <c r="TTR760" s="462"/>
      <c r="TTS760" s="462"/>
      <c r="TTT760" s="462"/>
      <c r="TTU760" s="462"/>
      <c r="TTV760" s="462"/>
      <c r="TTW760" s="462"/>
      <c r="TTX760" s="462"/>
      <c r="TTY760" s="462"/>
      <c r="TTZ760" s="462"/>
      <c r="TUA760" s="462"/>
      <c r="TUB760" s="462"/>
      <c r="TUC760" s="462"/>
      <c r="TUD760" s="462"/>
      <c r="TUE760" s="462"/>
      <c r="TUF760" s="462"/>
      <c r="TUG760" s="462"/>
      <c r="TUH760" s="462"/>
      <c r="TUI760" s="462"/>
      <c r="TUJ760" s="462"/>
      <c r="TUK760" s="462"/>
      <c r="TUL760" s="462"/>
      <c r="TUM760" s="462"/>
      <c r="TUN760" s="462"/>
      <c r="TUO760" s="462"/>
      <c r="TUP760" s="462"/>
      <c r="TUQ760" s="462"/>
      <c r="TUR760" s="462"/>
      <c r="TUS760" s="462"/>
      <c r="TUT760" s="462"/>
      <c r="TUU760" s="462"/>
      <c r="TUV760" s="462"/>
      <c r="TUW760" s="462"/>
      <c r="TUX760" s="462"/>
      <c r="TUY760" s="462"/>
      <c r="TUZ760" s="462"/>
      <c r="TVA760" s="462"/>
      <c r="TVB760" s="462"/>
      <c r="TVC760" s="462"/>
      <c r="TVD760" s="462"/>
      <c r="TVE760" s="462"/>
      <c r="TVF760" s="462"/>
      <c r="TVG760" s="462"/>
      <c r="TVH760" s="462"/>
      <c r="TVI760" s="462"/>
      <c r="TVJ760" s="462"/>
      <c r="TVK760" s="462"/>
      <c r="TVL760" s="462"/>
      <c r="TVM760" s="462"/>
      <c r="TVN760" s="462"/>
      <c r="TVO760" s="462"/>
      <c r="TVP760" s="462"/>
      <c r="TVQ760" s="462"/>
      <c r="TVR760" s="462"/>
      <c r="TVS760" s="462"/>
      <c r="TVT760" s="462"/>
      <c r="TVU760" s="462"/>
      <c r="TVV760" s="462"/>
      <c r="TVW760" s="462"/>
      <c r="TVX760" s="462"/>
      <c r="TVY760" s="462"/>
      <c r="TVZ760" s="462"/>
      <c r="TWA760" s="462"/>
      <c r="TWB760" s="462"/>
      <c r="TWC760" s="462"/>
      <c r="TWD760" s="462"/>
      <c r="TWE760" s="462"/>
      <c r="TWF760" s="462"/>
      <c r="TWG760" s="462"/>
      <c r="TWH760" s="462"/>
      <c r="TWI760" s="462"/>
      <c r="TWJ760" s="462"/>
      <c r="TWK760" s="462"/>
      <c r="TWL760" s="462"/>
      <c r="TWM760" s="462"/>
      <c r="TWN760" s="462"/>
      <c r="TWO760" s="462"/>
      <c r="TWP760" s="462"/>
      <c r="TWQ760" s="462"/>
      <c r="TWR760" s="462"/>
      <c r="TWS760" s="462"/>
      <c r="TWT760" s="462"/>
      <c r="TWU760" s="462"/>
      <c r="TWV760" s="462"/>
      <c r="TWW760" s="462"/>
      <c r="TWX760" s="462"/>
      <c r="TWY760" s="462"/>
      <c r="TWZ760" s="462"/>
      <c r="TXA760" s="462"/>
      <c r="TXB760" s="462"/>
      <c r="TXC760" s="462"/>
      <c r="TXD760" s="462"/>
      <c r="TXE760" s="462"/>
      <c r="TXF760" s="462"/>
      <c r="TXG760" s="462"/>
      <c r="TXH760" s="462"/>
      <c r="TXI760" s="462"/>
      <c r="TXJ760" s="462"/>
      <c r="TXK760" s="462"/>
      <c r="TXL760" s="462"/>
      <c r="TXM760" s="462"/>
      <c r="TXN760" s="462"/>
      <c r="TXO760" s="462"/>
      <c r="TXP760" s="462"/>
      <c r="TXQ760" s="462"/>
      <c r="TXR760" s="462"/>
      <c r="TXS760" s="462"/>
      <c r="TXT760" s="462"/>
      <c r="TXU760" s="462"/>
      <c r="TXV760" s="462"/>
      <c r="TXW760" s="462"/>
      <c r="TXX760" s="462"/>
      <c r="TXY760" s="462"/>
      <c r="TXZ760" s="462"/>
      <c r="TYA760" s="462"/>
      <c r="TYB760" s="462"/>
      <c r="TYC760" s="462"/>
      <c r="TYD760" s="462"/>
      <c r="TYE760" s="462"/>
      <c r="TYF760" s="462"/>
      <c r="TYG760" s="462"/>
      <c r="TYH760" s="462"/>
      <c r="TYI760" s="462"/>
      <c r="TYJ760" s="462"/>
      <c r="TYK760" s="462"/>
      <c r="TYL760" s="462"/>
      <c r="TYM760" s="462"/>
      <c r="TYN760" s="462"/>
      <c r="TYO760" s="462"/>
      <c r="TYP760" s="462"/>
      <c r="TYQ760" s="462"/>
      <c r="TYR760" s="462"/>
      <c r="TYS760" s="462"/>
      <c r="TYT760" s="462"/>
      <c r="TYU760" s="462"/>
      <c r="TYV760" s="462"/>
      <c r="TYW760" s="462"/>
      <c r="TYX760" s="462"/>
      <c r="TYY760" s="462"/>
      <c r="TYZ760" s="462"/>
      <c r="TZA760" s="462"/>
      <c r="TZB760" s="462"/>
      <c r="TZC760" s="462"/>
      <c r="TZD760" s="462"/>
      <c r="TZE760" s="462"/>
      <c r="TZF760" s="462"/>
      <c r="TZG760" s="462"/>
      <c r="TZH760" s="462"/>
      <c r="TZI760" s="462"/>
      <c r="TZJ760" s="462"/>
      <c r="TZK760" s="462"/>
      <c r="TZL760" s="462"/>
      <c r="TZM760" s="462"/>
      <c r="TZN760" s="462"/>
      <c r="TZO760" s="462"/>
      <c r="TZP760" s="462"/>
      <c r="TZQ760" s="462"/>
      <c r="TZR760" s="462"/>
      <c r="TZS760" s="462"/>
      <c r="TZT760" s="462"/>
      <c r="TZU760" s="462"/>
      <c r="TZV760" s="462"/>
      <c r="TZW760" s="462"/>
      <c r="TZX760" s="462"/>
      <c r="TZY760" s="462"/>
      <c r="TZZ760" s="462"/>
      <c r="UAA760" s="462"/>
      <c r="UAB760" s="462"/>
      <c r="UAC760" s="462"/>
      <c r="UAD760" s="462"/>
      <c r="UAE760" s="462"/>
      <c r="UAF760" s="462"/>
      <c r="UAG760" s="462"/>
      <c r="UAH760" s="462"/>
      <c r="UAI760" s="462"/>
      <c r="UAJ760" s="462"/>
      <c r="UAK760" s="462"/>
      <c r="UAL760" s="462"/>
      <c r="UAM760" s="462"/>
      <c r="UAN760" s="462"/>
      <c r="UAO760" s="462"/>
      <c r="UAP760" s="462"/>
      <c r="UAQ760" s="462"/>
      <c r="UAR760" s="462"/>
      <c r="UAS760" s="462"/>
      <c r="UAT760" s="462"/>
      <c r="UAU760" s="462"/>
      <c r="UAV760" s="462"/>
      <c r="UAW760" s="462"/>
      <c r="UAX760" s="462"/>
      <c r="UAY760" s="462"/>
      <c r="UAZ760" s="462"/>
      <c r="UBA760" s="462"/>
      <c r="UBB760" s="462"/>
      <c r="UBC760" s="462"/>
      <c r="UBD760" s="462"/>
      <c r="UBE760" s="462"/>
      <c r="UBF760" s="462"/>
      <c r="UBG760" s="462"/>
      <c r="UBH760" s="462"/>
      <c r="UBI760" s="462"/>
      <c r="UBJ760" s="462"/>
      <c r="UBK760" s="462"/>
      <c r="UBL760" s="462"/>
      <c r="UBM760" s="462"/>
      <c r="UBN760" s="462"/>
      <c r="UBO760" s="462"/>
      <c r="UBP760" s="462"/>
      <c r="UBQ760" s="462"/>
      <c r="UBR760" s="462"/>
      <c r="UBS760" s="462"/>
      <c r="UBT760" s="462"/>
      <c r="UBU760" s="462"/>
      <c r="UBV760" s="462"/>
      <c r="UBW760" s="462"/>
      <c r="UBX760" s="462"/>
      <c r="UBY760" s="462"/>
      <c r="UBZ760" s="462"/>
      <c r="UCA760" s="462"/>
      <c r="UCB760" s="462"/>
      <c r="UCC760" s="462"/>
      <c r="UCD760" s="462"/>
      <c r="UCE760" s="462"/>
      <c r="UCF760" s="462"/>
      <c r="UCG760" s="462"/>
      <c r="UCH760" s="462"/>
      <c r="UCI760" s="462"/>
      <c r="UCJ760" s="462"/>
      <c r="UCK760" s="462"/>
      <c r="UCL760" s="462"/>
      <c r="UCM760" s="462"/>
      <c r="UCN760" s="462"/>
      <c r="UCO760" s="462"/>
      <c r="UCP760" s="462"/>
      <c r="UCQ760" s="462"/>
      <c r="UCR760" s="462"/>
      <c r="UCS760" s="462"/>
      <c r="UCT760" s="462"/>
      <c r="UCU760" s="462"/>
      <c r="UCV760" s="462"/>
      <c r="UCW760" s="462"/>
      <c r="UCX760" s="462"/>
      <c r="UCY760" s="462"/>
      <c r="UCZ760" s="462"/>
      <c r="UDA760" s="462"/>
      <c r="UDB760" s="462"/>
      <c r="UDC760" s="462"/>
      <c r="UDD760" s="462"/>
      <c r="UDE760" s="462"/>
      <c r="UDF760" s="462"/>
      <c r="UDG760" s="462"/>
      <c r="UDH760" s="462"/>
      <c r="UDI760" s="462"/>
      <c r="UDJ760" s="462"/>
      <c r="UDK760" s="462"/>
      <c r="UDL760" s="462"/>
      <c r="UDM760" s="462"/>
      <c r="UDN760" s="462"/>
      <c r="UDO760" s="462"/>
      <c r="UDP760" s="462"/>
      <c r="UDQ760" s="462"/>
      <c r="UDR760" s="462"/>
      <c r="UDS760" s="462"/>
      <c r="UDT760" s="462"/>
      <c r="UDU760" s="462"/>
      <c r="UDV760" s="462"/>
      <c r="UDW760" s="462"/>
      <c r="UDX760" s="462"/>
      <c r="UDY760" s="462"/>
      <c r="UDZ760" s="462"/>
      <c r="UEA760" s="462"/>
      <c r="UEB760" s="462"/>
      <c r="UEC760" s="462"/>
      <c r="UED760" s="462"/>
      <c r="UEE760" s="462"/>
      <c r="UEF760" s="462"/>
      <c r="UEG760" s="462"/>
      <c r="UEH760" s="462"/>
      <c r="UEI760" s="462"/>
      <c r="UEJ760" s="462"/>
      <c r="UEK760" s="462"/>
      <c r="UEL760" s="462"/>
      <c r="UEM760" s="462"/>
      <c r="UEN760" s="462"/>
      <c r="UEO760" s="462"/>
      <c r="UEP760" s="462"/>
      <c r="UEQ760" s="462"/>
      <c r="UER760" s="462"/>
      <c r="UES760" s="462"/>
      <c r="UET760" s="462"/>
      <c r="UEU760" s="462"/>
      <c r="UEV760" s="462"/>
      <c r="UEW760" s="462"/>
      <c r="UEX760" s="462"/>
      <c r="UEY760" s="462"/>
      <c r="UEZ760" s="462"/>
      <c r="UFA760" s="462"/>
      <c r="UFB760" s="462"/>
      <c r="UFC760" s="462"/>
      <c r="UFD760" s="462"/>
      <c r="UFE760" s="462"/>
      <c r="UFF760" s="462"/>
      <c r="UFG760" s="462"/>
      <c r="UFH760" s="462"/>
      <c r="UFI760" s="462"/>
      <c r="UFJ760" s="462"/>
      <c r="UFK760" s="462"/>
      <c r="UFL760" s="462"/>
      <c r="UFM760" s="462"/>
      <c r="UFN760" s="462"/>
      <c r="UFO760" s="462"/>
      <c r="UFP760" s="462"/>
      <c r="UFQ760" s="462"/>
      <c r="UFR760" s="462"/>
      <c r="UFS760" s="462"/>
      <c r="UFT760" s="462"/>
      <c r="UFU760" s="462"/>
      <c r="UFV760" s="462"/>
      <c r="UFW760" s="462"/>
      <c r="UFX760" s="462"/>
      <c r="UFY760" s="462"/>
      <c r="UFZ760" s="462"/>
      <c r="UGA760" s="462"/>
      <c r="UGB760" s="462"/>
      <c r="UGC760" s="462"/>
      <c r="UGD760" s="462"/>
      <c r="UGE760" s="462"/>
      <c r="UGF760" s="462"/>
      <c r="UGG760" s="462"/>
      <c r="UGH760" s="462"/>
      <c r="UGI760" s="462"/>
      <c r="UGJ760" s="462"/>
      <c r="UGK760" s="462"/>
      <c r="UGL760" s="462"/>
      <c r="UGM760" s="462"/>
      <c r="UGN760" s="462"/>
      <c r="UGO760" s="462"/>
      <c r="UGP760" s="462"/>
      <c r="UGQ760" s="462"/>
      <c r="UGR760" s="462"/>
      <c r="UGS760" s="462"/>
      <c r="UGT760" s="462"/>
      <c r="UGU760" s="462"/>
      <c r="UGV760" s="462"/>
      <c r="UGW760" s="462"/>
      <c r="UGX760" s="462"/>
      <c r="UGY760" s="462"/>
      <c r="UGZ760" s="462"/>
      <c r="UHA760" s="462"/>
      <c r="UHB760" s="462"/>
      <c r="UHC760" s="462"/>
      <c r="UHD760" s="462"/>
      <c r="UHE760" s="462"/>
      <c r="UHF760" s="462"/>
      <c r="UHG760" s="462"/>
      <c r="UHH760" s="462"/>
      <c r="UHI760" s="462"/>
      <c r="UHJ760" s="462"/>
      <c r="UHK760" s="462"/>
      <c r="UHL760" s="462"/>
      <c r="UHM760" s="462"/>
      <c r="UHN760" s="462"/>
      <c r="UHO760" s="462"/>
      <c r="UHP760" s="462"/>
      <c r="UHQ760" s="462"/>
      <c r="UHR760" s="462"/>
      <c r="UHS760" s="462"/>
      <c r="UHT760" s="462"/>
      <c r="UHU760" s="462"/>
      <c r="UHV760" s="462"/>
      <c r="UHW760" s="462"/>
      <c r="UHX760" s="462"/>
      <c r="UHY760" s="462"/>
      <c r="UHZ760" s="462"/>
      <c r="UIA760" s="462"/>
      <c r="UIB760" s="462"/>
      <c r="UIC760" s="462"/>
      <c r="UID760" s="462"/>
      <c r="UIE760" s="462"/>
      <c r="UIF760" s="462"/>
      <c r="UIG760" s="462"/>
      <c r="UIH760" s="462"/>
      <c r="UII760" s="462"/>
      <c r="UIJ760" s="462"/>
      <c r="UIK760" s="462"/>
      <c r="UIL760" s="462"/>
      <c r="UIM760" s="462"/>
      <c r="UIN760" s="462"/>
      <c r="UIO760" s="462"/>
      <c r="UIP760" s="462"/>
      <c r="UIQ760" s="462"/>
      <c r="UIR760" s="462"/>
      <c r="UIS760" s="462"/>
      <c r="UIT760" s="462"/>
      <c r="UIU760" s="462"/>
      <c r="UIV760" s="462"/>
      <c r="UIW760" s="462"/>
      <c r="UIX760" s="462"/>
      <c r="UIY760" s="462"/>
      <c r="UIZ760" s="462"/>
      <c r="UJA760" s="462"/>
      <c r="UJB760" s="462"/>
      <c r="UJC760" s="462"/>
      <c r="UJD760" s="462"/>
      <c r="UJE760" s="462"/>
      <c r="UJF760" s="462"/>
      <c r="UJG760" s="462"/>
      <c r="UJH760" s="462"/>
      <c r="UJI760" s="462"/>
      <c r="UJJ760" s="462"/>
      <c r="UJK760" s="462"/>
      <c r="UJL760" s="462"/>
      <c r="UJM760" s="462"/>
      <c r="UJN760" s="462"/>
      <c r="UJO760" s="462"/>
      <c r="UJP760" s="462"/>
      <c r="UJQ760" s="462"/>
      <c r="UJR760" s="462"/>
      <c r="UJS760" s="462"/>
      <c r="UJT760" s="462"/>
      <c r="UJU760" s="462"/>
      <c r="UJV760" s="462"/>
      <c r="UJW760" s="462"/>
      <c r="UJX760" s="462"/>
      <c r="UJY760" s="462"/>
      <c r="UJZ760" s="462"/>
      <c r="UKA760" s="462"/>
      <c r="UKB760" s="462"/>
      <c r="UKC760" s="462"/>
      <c r="UKD760" s="462"/>
      <c r="UKE760" s="462"/>
      <c r="UKF760" s="462"/>
      <c r="UKG760" s="462"/>
      <c r="UKH760" s="462"/>
      <c r="UKI760" s="462"/>
      <c r="UKJ760" s="462"/>
      <c r="UKK760" s="462"/>
      <c r="UKL760" s="462"/>
      <c r="UKM760" s="462"/>
      <c r="UKN760" s="462"/>
      <c r="UKO760" s="462"/>
      <c r="UKP760" s="462"/>
      <c r="UKQ760" s="462"/>
      <c r="UKR760" s="462"/>
      <c r="UKS760" s="462"/>
      <c r="UKT760" s="462"/>
      <c r="UKU760" s="462"/>
      <c r="UKV760" s="462"/>
      <c r="UKW760" s="462"/>
      <c r="UKX760" s="462"/>
      <c r="UKY760" s="462"/>
      <c r="UKZ760" s="462"/>
      <c r="ULA760" s="462"/>
      <c r="ULB760" s="462"/>
      <c r="ULC760" s="462"/>
      <c r="ULD760" s="462"/>
      <c r="ULE760" s="462"/>
      <c r="ULF760" s="462"/>
      <c r="ULG760" s="462"/>
      <c r="ULH760" s="462"/>
      <c r="ULI760" s="462"/>
      <c r="ULJ760" s="462"/>
      <c r="ULK760" s="462"/>
      <c r="ULL760" s="462"/>
      <c r="ULM760" s="462"/>
      <c r="ULN760" s="462"/>
      <c r="ULO760" s="462"/>
      <c r="ULP760" s="462"/>
      <c r="ULQ760" s="462"/>
      <c r="ULR760" s="462"/>
      <c r="ULS760" s="462"/>
      <c r="ULT760" s="462"/>
      <c r="ULU760" s="462"/>
      <c r="ULV760" s="462"/>
      <c r="ULW760" s="462"/>
      <c r="ULX760" s="462"/>
      <c r="ULY760" s="462"/>
      <c r="ULZ760" s="462"/>
      <c r="UMA760" s="462"/>
      <c r="UMB760" s="462"/>
      <c r="UMC760" s="462"/>
      <c r="UMD760" s="462"/>
      <c r="UME760" s="462"/>
      <c r="UMF760" s="462"/>
      <c r="UMG760" s="462"/>
      <c r="UMH760" s="462"/>
      <c r="UMI760" s="462"/>
      <c r="UMJ760" s="462"/>
      <c r="UMK760" s="462"/>
      <c r="UML760" s="462"/>
      <c r="UMM760" s="462"/>
      <c r="UMN760" s="462"/>
      <c r="UMO760" s="462"/>
      <c r="UMP760" s="462"/>
      <c r="UMQ760" s="462"/>
      <c r="UMR760" s="462"/>
      <c r="UMS760" s="462"/>
      <c r="UMT760" s="462"/>
      <c r="UMU760" s="462"/>
      <c r="UMV760" s="462"/>
      <c r="UMW760" s="462"/>
      <c r="UMX760" s="462"/>
      <c r="UMY760" s="462"/>
      <c r="UMZ760" s="462"/>
      <c r="UNA760" s="462"/>
      <c r="UNB760" s="462"/>
      <c r="UNC760" s="462"/>
      <c r="UND760" s="462"/>
      <c r="UNE760" s="462"/>
      <c r="UNF760" s="462"/>
      <c r="UNG760" s="462"/>
      <c r="UNH760" s="462"/>
      <c r="UNI760" s="462"/>
      <c r="UNJ760" s="462"/>
      <c r="UNK760" s="462"/>
      <c r="UNL760" s="462"/>
      <c r="UNM760" s="462"/>
      <c r="UNN760" s="462"/>
      <c r="UNO760" s="462"/>
      <c r="UNP760" s="462"/>
      <c r="UNQ760" s="462"/>
      <c r="UNR760" s="462"/>
      <c r="UNS760" s="462"/>
      <c r="UNT760" s="462"/>
      <c r="UNU760" s="462"/>
      <c r="UNV760" s="462"/>
      <c r="UNW760" s="462"/>
      <c r="UNX760" s="462"/>
      <c r="UNY760" s="462"/>
      <c r="UNZ760" s="462"/>
      <c r="UOA760" s="462"/>
      <c r="UOB760" s="462"/>
      <c r="UOC760" s="462"/>
      <c r="UOD760" s="462"/>
      <c r="UOE760" s="462"/>
      <c r="UOF760" s="462"/>
      <c r="UOG760" s="462"/>
      <c r="UOH760" s="462"/>
      <c r="UOI760" s="462"/>
      <c r="UOJ760" s="462"/>
      <c r="UOK760" s="462"/>
      <c r="UOL760" s="462"/>
      <c r="UOM760" s="462"/>
      <c r="UON760" s="462"/>
      <c r="UOO760" s="462"/>
      <c r="UOP760" s="462"/>
      <c r="UOQ760" s="462"/>
      <c r="UOR760" s="462"/>
      <c r="UOS760" s="462"/>
      <c r="UOT760" s="462"/>
      <c r="UOU760" s="462"/>
      <c r="UOV760" s="462"/>
      <c r="UOW760" s="462"/>
      <c r="UOX760" s="462"/>
      <c r="UOY760" s="462"/>
      <c r="UOZ760" s="462"/>
      <c r="UPA760" s="462"/>
      <c r="UPB760" s="462"/>
      <c r="UPC760" s="462"/>
      <c r="UPD760" s="462"/>
      <c r="UPE760" s="462"/>
      <c r="UPF760" s="462"/>
      <c r="UPG760" s="462"/>
      <c r="UPH760" s="462"/>
      <c r="UPI760" s="462"/>
      <c r="UPJ760" s="462"/>
      <c r="UPK760" s="462"/>
      <c r="UPL760" s="462"/>
      <c r="UPM760" s="462"/>
      <c r="UPN760" s="462"/>
      <c r="UPO760" s="462"/>
      <c r="UPP760" s="462"/>
      <c r="UPQ760" s="462"/>
      <c r="UPR760" s="462"/>
      <c r="UPS760" s="462"/>
      <c r="UPT760" s="462"/>
      <c r="UPU760" s="462"/>
      <c r="UPV760" s="462"/>
      <c r="UPW760" s="462"/>
      <c r="UPX760" s="462"/>
      <c r="UPY760" s="462"/>
      <c r="UPZ760" s="462"/>
      <c r="UQA760" s="462"/>
      <c r="UQB760" s="462"/>
      <c r="UQC760" s="462"/>
      <c r="UQD760" s="462"/>
      <c r="UQE760" s="462"/>
      <c r="UQF760" s="462"/>
      <c r="UQG760" s="462"/>
      <c r="UQH760" s="462"/>
      <c r="UQI760" s="462"/>
      <c r="UQJ760" s="462"/>
      <c r="UQK760" s="462"/>
      <c r="UQL760" s="462"/>
      <c r="UQM760" s="462"/>
      <c r="UQN760" s="462"/>
      <c r="UQO760" s="462"/>
      <c r="UQP760" s="462"/>
      <c r="UQQ760" s="462"/>
      <c r="UQR760" s="462"/>
      <c r="UQS760" s="462"/>
      <c r="UQT760" s="462"/>
      <c r="UQU760" s="462"/>
      <c r="UQV760" s="462"/>
      <c r="UQW760" s="462"/>
      <c r="UQX760" s="462"/>
      <c r="UQY760" s="462"/>
      <c r="UQZ760" s="462"/>
      <c r="URA760" s="462"/>
      <c r="URB760" s="462"/>
      <c r="URC760" s="462"/>
      <c r="URD760" s="462"/>
      <c r="URE760" s="462"/>
      <c r="URF760" s="462"/>
      <c r="URG760" s="462"/>
      <c r="URH760" s="462"/>
      <c r="URI760" s="462"/>
      <c r="URJ760" s="462"/>
      <c r="URK760" s="462"/>
      <c r="URL760" s="462"/>
      <c r="URM760" s="462"/>
      <c r="URN760" s="462"/>
      <c r="URO760" s="462"/>
      <c r="URP760" s="462"/>
      <c r="URQ760" s="462"/>
      <c r="URR760" s="462"/>
      <c r="URS760" s="462"/>
      <c r="URT760" s="462"/>
      <c r="URU760" s="462"/>
      <c r="URV760" s="462"/>
      <c r="URW760" s="462"/>
      <c r="URX760" s="462"/>
      <c r="URY760" s="462"/>
      <c r="URZ760" s="462"/>
      <c r="USA760" s="462"/>
      <c r="USB760" s="462"/>
      <c r="USC760" s="462"/>
      <c r="USD760" s="462"/>
      <c r="USE760" s="462"/>
      <c r="USF760" s="462"/>
      <c r="USG760" s="462"/>
      <c r="USH760" s="462"/>
      <c r="USI760" s="462"/>
      <c r="USJ760" s="462"/>
      <c r="USK760" s="462"/>
      <c r="USL760" s="462"/>
      <c r="USM760" s="462"/>
      <c r="USN760" s="462"/>
      <c r="USO760" s="462"/>
      <c r="USP760" s="462"/>
      <c r="USQ760" s="462"/>
      <c r="USR760" s="462"/>
      <c r="USS760" s="462"/>
      <c r="UST760" s="462"/>
      <c r="USU760" s="462"/>
      <c r="USV760" s="462"/>
      <c r="USW760" s="462"/>
      <c r="USX760" s="462"/>
      <c r="USY760" s="462"/>
      <c r="USZ760" s="462"/>
      <c r="UTA760" s="462"/>
      <c r="UTB760" s="462"/>
      <c r="UTC760" s="462"/>
      <c r="UTD760" s="462"/>
      <c r="UTE760" s="462"/>
      <c r="UTF760" s="462"/>
      <c r="UTG760" s="462"/>
      <c r="UTH760" s="462"/>
      <c r="UTI760" s="462"/>
      <c r="UTJ760" s="462"/>
      <c r="UTK760" s="462"/>
      <c r="UTL760" s="462"/>
      <c r="UTM760" s="462"/>
      <c r="UTN760" s="462"/>
      <c r="UTO760" s="462"/>
      <c r="UTP760" s="462"/>
      <c r="UTQ760" s="462"/>
      <c r="UTR760" s="462"/>
      <c r="UTS760" s="462"/>
      <c r="UTT760" s="462"/>
      <c r="UTU760" s="462"/>
      <c r="UTV760" s="462"/>
      <c r="UTW760" s="462"/>
      <c r="UTX760" s="462"/>
      <c r="UTY760" s="462"/>
      <c r="UTZ760" s="462"/>
      <c r="UUA760" s="462"/>
      <c r="UUB760" s="462"/>
      <c r="UUC760" s="462"/>
      <c r="UUD760" s="462"/>
      <c r="UUE760" s="462"/>
      <c r="UUF760" s="462"/>
      <c r="UUG760" s="462"/>
      <c r="UUH760" s="462"/>
      <c r="UUI760" s="462"/>
      <c r="UUJ760" s="462"/>
      <c r="UUK760" s="462"/>
      <c r="UUL760" s="462"/>
      <c r="UUM760" s="462"/>
      <c r="UUN760" s="462"/>
      <c r="UUO760" s="462"/>
      <c r="UUP760" s="462"/>
      <c r="UUQ760" s="462"/>
      <c r="UUR760" s="462"/>
      <c r="UUS760" s="462"/>
      <c r="UUT760" s="462"/>
      <c r="UUU760" s="462"/>
      <c r="UUV760" s="462"/>
      <c r="UUW760" s="462"/>
      <c r="UUX760" s="462"/>
      <c r="UUY760" s="462"/>
      <c r="UUZ760" s="462"/>
      <c r="UVA760" s="462"/>
      <c r="UVB760" s="462"/>
      <c r="UVC760" s="462"/>
      <c r="UVD760" s="462"/>
      <c r="UVE760" s="462"/>
      <c r="UVF760" s="462"/>
      <c r="UVG760" s="462"/>
      <c r="UVH760" s="462"/>
      <c r="UVI760" s="462"/>
      <c r="UVJ760" s="462"/>
      <c r="UVK760" s="462"/>
      <c r="UVL760" s="462"/>
      <c r="UVM760" s="462"/>
      <c r="UVN760" s="462"/>
      <c r="UVO760" s="462"/>
      <c r="UVP760" s="462"/>
      <c r="UVQ760" s="462"/>
      <c r="UVR760" s="462"/>
      <c r="UVS760" s="462"/>
      <c r="UVT760" s="462"/>
      <c r="UVU760" s="462"/>
      <c r="UVV760" s="462"/>
      <c r="UVW760" s="462"/>
      <c r="UVX760" s="462"/>
      <c r="UVY760" s="462"/>
      <c r="UVZ760" s="462"/>
      <c r="UWA760" s="462"/>
      <c r="UWB760" s="462"/>
      <c r="UWC760" s="462"/>
      <c r="UWD760" s="462"/>
      <c r="UWE760" s="462"/>
      <c r="UWF760" s="462"/>
      <c r="UWG760" s="462"/>
      <c r="UWH760" s="462"/>
      <c r="UWI760" s="462"/>
      <c r="UWJ760" s="462"/>
      <c r="UWK760" s="462"/>
      <c r="UWL760" s="462"/>
      <c r="UWM760" s="462"/>
      <c r="UWN760" s="462"/>
      <c r="UWO760" s="462"/>
      <c r="UWP760" s="462"/>
      <c r="UWQ760" s="462"/>
      <c r="UWR760" s="462"/>
      <c r="UWS760" s="462"/>
      <c r="UWT760" s="462"/>
      <c r="UWU760" s="462"/>
      <c r="UWV760" s="462"/>
      <c r="UWW760" s="462"/>
      <c r="UWX760" s="462"/>
      <c r="UWY760" s="462"/>
      <c r="UWZ760" s="462"/>
      <c r="UXA760" s="462"/>
      <c r="UXB760" s="462"/>
      <c r="UXC760" s="462"/>
      <c r="UXD760" s="462"/>
      <c r="UXE760" s="462"/>
      <c r="UXF760" s="462"/>
      <c r="UXG760" s="462"/>
      <c r="UXH760" s="462"/>
      <c r="UXI760" s="462"/>
      <c r="UXJ760" s="462"/>
      <c r="UXK760" s="462"/>
      <c r="UXL760" s="462"/>
      <c r="UXM760" s="462"/>
      <c r="UXN760" s="462"/>
      <c r="UXO760" s="462"/>
      <c r="UXP760" s="462"/>
      <c r="UXQ760" s="462"/>
      <c r="UXR760" s="462"/>
      <c r="UXS760" s="462"/>
      <c r="UXT760" s="462"/>
      <c r="UXU760" s="462"/>
      <c r="UXV760" s="462"/>
      <c r="UXW760" s="462"/>
      <c r="UXX760" s="462"/>
      <c r="UXY760" s="462"/>
      <c r="UXZ760" s="462"/>
      <c r="UYA760" s="462"/>
      <c r="UYB760" s="462"/>
      <c r="UYC760" s="462"/>
      <c r="UYD760" s="462"/>
      <c r="UYE760" s="462"/>
      <c r="UYF760" s="462"/>
      <c r="UYG760" s="462"/>
      <c r="UYH760" s="462"/>
      <c r="UYI760" s="462"/>
      <c r="UYJ760" s="462"/>
      <c r="UYK760" s="462"/>
      <c r="UYL760" s="462"/>
      <c r="UYM760" s="462"/>
      <c r="UYN760" s="462"/>
      <c r="UYO760" s="462"/>
      <c r="UYP760" s="462"/>
      <c r="UYQ760" s="462"/>
      <c r="UYR760" s="462"/>
      <c r="UYS760" s="462"/>
      <c r="UYT760" s="462"/>
      <c r="UYU760" s="462"/>
      <c r="UYV760" s="462"/>
      <c r="UYW760" s="462"/>
      <c r="UYX760" s="462"/>
      <c r="UYY760" s="462"/>
      <c r="UYZ760" s="462"/>
      <c r="UZA760" s="462"/>
      <c r="UZB760" s="462"/>
      <c r="UZC760" s="462"/>
      <c r="UZD760" s="462"/>
      <c r="UZE760" s="462"/>
      <c r="UZF760" s="462"/>
      <c r="UZG760" s="462"/>
      <c r="UZH760" s="462"/>
      <c r="UZI760" s="462"/>
      <c r="UZJ760" s="462"/>
      <c r="UZK760" s="462"/>
      <c r="UZL760" s="462"/>
      <c r="UZM760" s="462"/>
      <c r="UZN760" s="462"/>
      <c r="UZO760" s="462"/>
      <c r="UZP760" s="462"/>
      <c r="UZQ760" s="462"/>
      <c r="UZR760" s="462"/>
      <c r="UZS760" s="462"/>
      <c r="UZT760" s="462"/>
      <c r="UZU760" s="462"/>
      <c r="UZV760" s="462"/>
      <c r="UZW760" s="462"/>
      <c r="UZX760" s="462"/>
      <c r="UZY760" s="462"/>
      <c r="UZZ760" s="462"/>
      <c r="VAA760" s="462"/>
      <c r="VAB760" s="462"/>
      <c r="VAC760" s="462"/>
      <c r="VAD760" s="462"/>
      <c r="VAE760" s="462"/>
      <c r="VAF760" s="462"/>
      <c r="VAG760" s="462"/>
      <c r="VAH760" s="462"/>
      <c r="VAI760" s="462"/>
      <c r="VAJ760" s="462"/>
      <c r="VAK760" s="462"/>
      <c r="VAL760" s="462"/>
      <c r="VAM760" s="462"/>
      <c r="VAN760" s="462"/>
      <c r="VAO760" s="462"/>
      <c r="VAP760" s="462"/>
      <c r="VAQ760" s="462"/>
      <c r="VAR760" s="462"/>
      <c r="VAS760" s="462"/>
      <c r="VAT760" s="462"/>
      <c r="VAU760" s="462"/>
      <c r="VAV760" s="462"/>
      <c r="VAW760" s="462"/>
      <c r="VAX760" s="462"/>
      <c r="VAY760" s="462"/>
      <c r="VAZ760" s="462"/>
      <c r="VBA760" s="462"/>
      <c r="VBB760" s="462"/>
      <c r="VBC760" s="462"/>
      <c r="VBD760" s="462"/>
      <c r="VBE760" s="462"/>
      <c r="VBF760" s="462"/>
      <c r="VBG760" s="462"/>
      <c r="VBH760" s="462"/>
      <c r="VBI760" s="462"/>
      <c r="VBJ760" s="462"/>
      <c r="VBK760" s="462"/>
      <c r="VBL760" s="462"/>
      <c r="VBM760" s="462"/>
      <c r="VBN760" s="462"/>
      <c r="VBO760" s="462"/>
      <c r="VBP760" s="462"/>
      <c r="VBQ760" s="462"/>
      <c r="VBR760" s="462"/>
      <c r="VBS760" s="462"/>
      <c r="VBT760" s="462"/>
      <c r="VBU760" s="462"/>
      <c r="VBV760" s="462"/>
      <c r="VBW760" s="462"/>
      <c r="VBX760" s="462"/>
      <c r="VBY760" s="462"/>
      <c r="VBZ760" s="462"/>
      <c r="VCA760" s="462"/>
      <c r="VCB760" s="462"/>
      <c r="VCC760" s="462"/>
      <c r="VCD760" s="462"/>
      <c r="VCE760" s="462"/>
      <c r="VCF760" s="462"/>
      <c r="VCG760" s="462"/>
      <c r="VCH760" s="462"/>
      <c r="VCI760" s="462"/>
      <c r="VCJ760" s="462"/>
      <c r="VCK760" s="462"/>
      <c r="VCL760" s="462"/>
      <c r="VCM760" s="462"/>
      <c r="VCN760" s="462"/>
      <c r="VCO760" s="462"/>
      <c r="VCP760" s="462"/>
      <c r="VCQ760" s="462"/>
      <c r="VCR760" s="462"/>
      <c r="VCS760" s="462"/>
      <c r="VCT760" s="462"/>
      <c r="VCU760" s="462"/>
      <c r="VCV760" s="462"/>
      <c r="VCW760" s="462"/>
      <c r="VCX760" s="462"/>
      <c r="VCY760" s="462"/>
      <c r="VCZ760" s="462"/>
      <c r="VDA760" s="462"/>
      <c r="VDB760" s="462"/>
      <c r="VDC760" s="462"/>
      <c r="VDD760" s="462"/>
      <c r="VDE760" s="462"/>
      <c r="VDF760" s="462"/>
      <c r="VDG760" s="462"/>
      <c r="VDH760" s="462"/>
      <c r="VDI760" s="462"/>
      <c r="VDJ760" s="462"/>
      <c r="VDK760" s="462"/>
      <c r="VDL760" s="462"/>
      <c r="VDM760" s="462"/>
      <c r="VDN760" s="462"/>
      <c r="VDO760" s="462"/>
      <c r="VDP760" s="462"/>
      <c r="VDQ760" s="462"/>
      <c r="VDR760" s="462"/>
      <c r="VDS760" s="462"/>
      <c r="VDT760" s="462"/>
      <c r="VDU760" s="462"/>
      <c r="VDV760" s="462"/>
      <c r="VDW760" s="462"/>
      <c r="VDX760" s="462"/>
      <c r="VDY760" s="462"/>
      <c r="VDZ760" s="462"/>
      <c r="VEA760" s="462"/>
      <c r="VEB760" s="462"/>
      <c r="VEC760" s="462"/>
      <c r="VED760" s="462"/>
      <c r="VEE760" s="462"/>
      <c r="VEF760" s="462"/>
      <c r="VEG760" s="462"/>
      <c r="VEH760" s="462"/>
      <c r="VEI760" s="462"/>
      <c r="VEJ760" s="462"/>
      <c r="VEK760" s="462"/>
      <c r="VEL760" s="462"/>
      <c r="VEM760" s="462"/>
      <c r="VEN760" s="462"/>
      <c r="VEO760" s="462"/>
      <c r="VEP760" s="462"/>
      <c r="VEQ760" s="462"/>
      <c r="VER760" s="462"/>
      <c r="VES760" s="462"/>
      <c r="VET760" s="462"/>
      <c r="VEU760" s="462"/>
      <c r="VEV760" s="462"/>
      <c r="VEW760" s="462"/>
      <c r="VEX760" s="462"/>
      <c r="VEY760" s="462"/>
      <c r="VEZ760" s="462"/>
      <c r="VFA760" s="462"/>
      <c r="VFB760" s="462"/>
      <c r="VFC760" s="462"/>
      <c r="VFD760" s="462"/>
      <c r="VFE760" s="462"/>
      <c r="VFF760" s="462"/>
      <c r="VFG760" s="462"/>
      <c r="VFH760" s="462"/>
      <c r="VFI760" s="462"/>
      <c r="VFJ760" s="462"/>
      <c r="VFK760" s="462"/>
      <c r="VFL760" s="462"/>
      <c r="VFM760" s="462"/>
      <c r="VFN760" s="462"/>
      <c r="VFO760" s="462"/>
      <c r="VFP760" s="462"/>
      <c r="VFQ760" s="462"/>
      <c r="VFR760" s="462"/>
      <c r="VFS760" s="462"/>
      <c r="VFT760" s="462"/>
      <c r="VFU760" s="462"/>
      <c r="VFV760" s="462"/>
      <c r="VFW760" s="462"/>
      <c r="VFX760" s="462"/>
      <c r="VFY760" s="462"/>
      <c r="VFZ760" s="462"/>
      <c r="VGA760" s="462"/>
      <c r="VGB760" s="462"/>
      <c r="VGC760" s="462"/>
      <c r="VGD760" s="462"/>
      <c r="VGE760" s="462"/>
      <c r="VGF760" s="462"/>
      <c r="VGG760" s="462"/>
      <c r="VGH760" s="462"/>
      <c r="VGI760" s="462"/>
      <c r="VGJ760" s="462"/>
      <c r="VGK760" s="462"/>
      <c r="VGL760" s="462"/>
      <c r="VGM760" s="462"/>
      <c r="VGN760" s="462"/>
      <c r="VGO760" s="462"/>
      <c r="VGP760" s="462"/>
      <c r="VGQ760" s="462"/>
      <c r="VGR760" s="462"/>
      <c r="VGS760" s="462"/>
      <c r="VGT760" s="462"/>
      <c r="VGU760" s="462"/>
      <c r="VGV760" s="462"/>
      <c r="VGW760" s="462"/>
      <c r="VGX760" s="462"/>
      <c r="VGY760" s="462"/>
      <c r="VGZ760" s="462"/>
      <c r="VHA760" s="462"/>
      <c r="VHB760" s="462"/>
      <c r="VHC760" s="462"/>
      <c r="VHD760" s="462"/>
      <c r="VHE760" s="462"/>
      <c r="VHF760" s="462"/>
      <c r="VHG760" s="462"/>
      <c r="VHH760" s="462"/>
      <c r="VHI760" s="462"/>
      <c r="VHJ760" s="462"/>
      <c r="VHK760" s="462"/>
      <c r="VHL760" s="462"/>
      <c r="VHM760" s="462"/>
      <c r="VHN760" s="462"/>
      <c r="VHO760" s="462"/>
      <c r="VHP760" s="462"/>
      <c r="VHQ760" s="462"/>
      <c r="VHR760" s="462"/>
      <c r="VHS760" s="462"/>
      <c r="VHT760" s="462"/>
      <c r="VHU760" s="462"/>
      <c r="VHV760" s="462"/>
      <c r="VHW760" s="462"/>
      <c r="VHX760" s="462"/>
      <c r="VHY760" s="462"/>
      <c r="VHZ760" s="462"/>
      <c r="VIA760" s="462"/>
      <c r="VIB760" s="462"/>
      <c r="VIC760" s="462"/>
      <c r="VID760" s="462"/>
      <c r="VIE760" s="462"/>
      <c r="VIF760" s="462"/>
      <c r="VIG760" s="462"/>
      <c r="VIH760" s="462"/>
      <c r="VII760" s="462"/>
      <c r="VIJ760" s="462"/>
      <c r="VIK760" s="462"/>
      <c r="VIL760" s="462"/>
      <c r="VIM760" s="462"/>
      <c r="VIN760" s="462"/>
      <c r="VIO760" s="462"/>
      <c r="VIP760" s="462"/>
      <c r="VIQ760" s="462"/>
      <c r="VIR760" s="462"/>
      <c r="VIS760" s="462"/>
      <c r="VIT760" s="462"/>
      <c r="VIU760" s="462"/>
      <c r="VIV760" s="462"/>
      <c r="VIW760" s="462"/>
      <c r="VIX760" s="462"/>
      <c r="VIY760" s="462"/>
      <c r="VIZ760" s="462"/>
      <c r="VJA760" s="462"/>
      <c r="VJB760" s="462"/>
      <c r="VJC760" s="462"/>
      <c r="VJD760" s="462"/>
      <c r="VJE760" s="462"/>
      <c r="VJF760" s="462"/>
      <c r="VJG760" s="462"/>
      <c r="VJH760" s="462"/>
      <c r="VJI760" s="462"/>
      <c r="VJJ760" s="462"/>
      <c r="VJK760" s="462"/>
      <c r="VJL760" s="462"/>
      <c r="VJM760" s="462"/>
      <c r="VJN760" s="462"/>
      <c r="VJO760" s="462"/>
      <c r="VJP760" s="462"/>
      <c r="VJQ760" s="462"/>
      <c r="VJR760" s="462"/>
      <c r="VJS760" s="462"/>
      <c r="VJT760" s="462"/>
      <c r="VJU760" s="462"/>
      <c r="VJV760" s="462"/>
      <c r="VJW760" s="462"/>
      <c r="VJX760" s="462"/>
      <c r="VJY760" s="462"/>
      <c r="VJZ760" s="462"/>
      <c r="VKA760" s="462"/>
      <c r="VKB760" s="462"/>
      <c r="VKC760" s="462"/>
      <c r="VKD760" s="462"/>
      <c r="VKE760" s="462"/>
      <c r="VKF760" s="462"/>
      <c r="VKG760" s="462"/>
      <c r="VKH760" s="462"/>
      <c r="VKI760" s="462"/>
      <c r="VKJ760" s="462"/>
      <c r="VKK760" s="462"/>
      <c r="VKL760" s="462"/>
      <c r="VKM760" s="462"/>
      <c r="VKN760" s="462"/>
      <c r="VKO760" s="462"/>
      <c r="VKP760" s="462"/>
      <c r="VKQ760" s="462"/>
      <c r="VKR760" s="462"/>
      <c r="VKS760" s="462"/>
      <c r="VKT760" s="462"/>
      <c r="VKU760" s="462"/>
      <c r="VKV760" s="462"/>
      <c r="VKW760" s="462"/>
      <c r="VKX760" s="462"/>
      <c r="VKY760" s="462"/>
      <c r="VKZ760" s="462"/>
      <c r="VLA760" s="462"/>
      <c r="VLB760" s="462"/>
      <c r="VLC760" s="462"/>
      <c r="VLD760" s="462"/>
      <c r="VLE760" s="462"/>
      <c r="VLF760" s="462"/>
      <c r="VLG760" s="462"/>
      <c r="VLH760" s="462"/>
      <c r="VLI760" s="462"/>
      <c r="VLJ760" s="462"/>
      <c r="VLK760" s="462"/>
      <c r="VLL760" s="462"/>
      <c r="VLM760" s="462"/>
      <c r="VLN760" s="462"/>
      <c r="VLO760" s="462"/>
      <c r="VLP760" s="462"/>
      <c r="VLQ760" s="462"/>
      <c r="VLR760" s="462"/>
      <c r="VLS760" s="462"/>
      <c r="VLT760" s="462"/>
      <c r="VLU760" s="462"/>
      <c r="VLV760" s="462"/>
      <c r="VLW760" s="462"/>
      <c r="VLX760" s="462"/>
      <c r="VLY760" s="462"/>
      <c r="VLZ760" s="462"/>
      <c r="VMA760" s="462"/>
      <c r="VMB760" s="462"/>
      <c r="VMC760" s="462"/>
      <c r="VMD760" s="462"/>
      <c r="VME760" s="462"/>
      <c r="VMF760" s="462"/>
      <c r="VMG760" s="462"/>
      <c r="VMH760" s="462"/>
      <c r="VMI760" s="462"/>
      <c r="VMJ760" s="462"/>
      <c r="VMK760" s="462"/>
      <c r="VML760" s="462"/>
      <c r="VMM760" s="462"/>
      <c r="VMN760" s="462"/>
      <c r="VMO760" s="462"/>
      <c r="VMP760" s="462"/>
      <c r="VMQ760" s="462"/>
      <c r="VMR760" s="462"/>
      <c r="VMS760" s="462"/>
      <c r="VMT760" s="462"/>
      <c r="VMU760" s="462"/>
      <c r="VMV760" s="462"/>
      <c r="VMW760" s="462"/>
      <c r="VMX760" s="462"/>
      <c r="VMY760" s="462"/>
      <c r="VMZ760" s="462"/>
      <c r="VNA760" s="462"/>
      <c r="VNB760" s="462"/>
      <c r="VNC760" s="462"/>
      <c r="VND760" s="462"/>
      <c r="VNE760" s="462"/>
      <c r="VNF760" s="462"/>
      <c r="VNG760" s="462"/>
      <c r="VNH760" s="462"/>
      <c r="VNI760" s="462"/>
      <c r="VNJ760" s="462"/>
      <c r="VNK760" s="462"/>
      <c r="VNL760" s="462"/>
      <c r="VNM760" s="462"/>
      <c r="VNN760" s="462"/>
      <c r="VNO760" s="462"/>
      <c r="VNP760" s="462"/>
      <c r="VNQ760" s="462"/>
      <c r="VNR760" s="462"/>
      <c r="VNS760" s="462"/>
      <c r="VNT760" s="462"/>
      <c r="VNU760" s="462"/>
      <c r="VNV760" s="462"/>
      <c r="VNW760" s="462"/>
      <c r="VNX760" s="462"/>
      <c r="VNY760" s="462"/>
      <c r="VNZ760" s="462"/>
      <c r="VOA760" s="462"/>
      <c r="VOB760" s="462"/>
      <c r="VOC760" s="462"/>
      <c r="VOD760" s="462"/>
      <c r="VOE760" s="462"/>
      <c r="VOF760" s="462"/>
      <c r="VOG760" s="462"/>
      <c r="VOH760" s="462"/>
      <c r="VOI760" s="462"/>
      <c r="VOJ760" s="462"/>
      <c r="VOK760" s="462"/>
      <c r="VOL760" s="462"/>
      <c r="VOM760" s="462"/>
      <c r="VON760" s="462"/>
      <c r="VOO760" s="462"/>
      <c r="VOP760" s="462"/>
      <c r="VOQ760" s="462"/>
      <c r="VOR760" s="462"/>
      <c r="VOS760" s="462"/>
      <c r="VOT760" s="462"/>
      <c r="VOU760" s="462"/>
      <c r="VOV760" s="462"/>
      <c r="VOW760" s="462"/>
      <c r="VOX760" s="462"/>
      <c r="VOY760" s="462"/>
      <c r="VOZ760" s="462"/>
      <c r="VPA760" s="462"/>
      <c r="VPB760" s="462"/>
      <c r="VPC760" s="462"/>
      <c r="VPD760" s="462"/>
      <c r="VPE760" s="462"/>
      <c r="VPF760" s="462"/>
      <c r="VPG760" s="462"/>
      <c r="VPH760" s="462"/>
      <c r="VPI760" s="462"/>
      <c r="VPJ760" s="462"/>
      <c r="VPK760" s="462"/>
      <c r="VPL760" s="462"/>
      <c r="VPM760" s="462"/>
      <c r="VPN760" s="462"/>
      <c r="VPO760" s="462"/>
      <c r="VPP760" s="462"/>
      <c r="VPQ760" s="462"/>
      <c r="VPR760" s="462"/>
      <c r="VPS760" s="462"/>
      <c r="VPT760" s="462"/>
      <c r="VPU760" s="462"/>
      <c r="VPV760" s="462"/>
      <c r="VPW760" s="462"/>
      <c r="VPX760" s="462"/>
      <c r="VPY760" s="462"/>
      <c r="VPZ760" s="462"/>
      <c r="VQA760" s="462"/>
      <c r="VQB760" s="462"/>
      <c r="VQC760" s="462"/>
      <c r="VQD760" s="462"/>
      <c r="VQE760" s="462"/>
      <c r="VQF760" s="462"/>
      <c r="VQG760" s="462"/>
      <c r="VQH760" s="462"/>
      <c r="VQI760" s="462"/>
      <c r="VQJ760" s="462"/>
      <c r="VQK760" s="462"/>
      <c r="VQL760" s="462"/>
      <c r="VQM760" s="462"/>
      <c r="VQN760" s="462"/>
      <c r="VQO760" s="462"/>
      <c r="VQP760" s="462"/>
      <c r="VQQ760" s="462"/>
      <c r="VQR760" s="462"/>
      <c r="VQS760" s="462"/>
      <c r="VQT760" s="462"/>
      <c r="VQU760" s="462"/>
      <c r="VQV760" s="462"/>
      <c r="VQW760" s="462"/>
      <c r="VQX760" s="462"/>
      <c r="VQY760" s="462"/>
      <c r="VQZ760" s="462"/>
      <c r="VRA760" s="462"/>
      <c r="VRB760" s="462"/>
      <c r="VRC760" s="462"/>
      <c r="VRD760" s="462"/>
      <c r="VRE760" s="462"/>
      <c r="VRF760" s="462"/>
      <c r="VRG760" s="462"/>
      <c r="VRH760" s="462"/>
      <c r="VRI760" s="462"/>
      <c r="VRJ760" s="462"/>
      <c r="VRK760" s="462"/>
      <c r="VRL760" s="462"/>
      <c r="VRM760" s="462"/>
      <c r="VRN760" s="462"/>
      <c r="VRO760" s="462"/>
      <c r="VRP760" s="462"/>
      <c r="VRQ760" s="462"/>
      <c r="VRR760" s="462"/>
      <c r="VRS760" s="462"/>
      <c r="VRT760" s="462"/>
      <c r="VRU760" s="462"/>
      <c r="VRV760" s="462"/>
      <c r="VRW760" s="462"/>
      <c r="VRX760" s="462"/>
      <c r="VRY760" s="462"/>
      <c r="VRZ760" s="462"/>
      <c r="VSA760" s="462"/>
      <c r="VSB760" s="462"/>
      <c r="VSC760" s="462"/>
      <c r="VSD760" s="462"/>
      <c r="VSE760" s="462"/>
      <c r="VSF760" s="462"/>
      <c r="VSG760" s="462"/>
      <c r="VSH760" s="462"/>
      <c r="VSI760" s="462"/>
      <c r="VSJ760" s="462"/>
      <c r="VSK760" s="462"/>
      <c r="VSL760" s="462"/>
      <c r="VSM760" s="462"/>
      <c r="VSN760" s="462"/>
      <c r="VSO760" s="462"/>
      <c r="VSP760" s="462"/>
      <c r="VSQ760" s="462"/>
      <c r="VSR760" s="462"/>
      <c r="VSS760" s="462"/>
      <c r="VST760" s="462"/>
      <c r="VSU760" s="462"/>
      <c r="VSV760" s="462"/>
      <c r="VSW760" s="462"/>
      <c r="VSX760" s="462"/>
      <c r="VSY760" s="462"/>
      <c r="VSZ760" s="462"/>
      <c r="VTA760" s="462"/>
      <c r="VTB760" s="462"/>
      <c r="VTC760" s="462"/>
      <c r="VTD760" s="462"/>
      <c r="VTE760" s="462"/>
      <c r="VTF760" s="462"/>
      <c r="VTG760" s="462"/>
      <c r="VTH760" s="462"/>
      <c r="VTI760" s="462"/>
      <c r="VTJ760" s="462"/>
      <c r="VTK760" s="462"/>
      <c r="VTL760" s="462"/>
      <c r="VTM760" s="462"/>
      <c r="VTN760" s="462"/>
      <c r="VTO760" s="462"/>
      <c r="VTP760" s="462"/>
      <c r="VTQ760" s="462"/>
      <c r="VTR760" s="462"/>
      <c r="VTS760" s="462"/>
      <c r="VTT760" s="462"/>
      <c r="VTU760" s="462"/>
      <c r="VTV760" s="462"/>
      <c r="VTW760" s="462"/>
      <c r="VTX760" s="462"/>
      <c r="VTY760" s="462"/>
      <c r="VTZ760" s="462"/>
      <c r="VUA760" s="462"/>
      <c r="VUB760" s="462"/>
      <c r="VUC760" s="462"/>
      <c r="VUD760" s="462"/>
      <c r="VUE760" s="462"/>
      <c r="VUF760" s="462"/>
      <c r="VUG760" s="462"/>
      <c r="VUH760" s="462"/>
      <c r="VUI760" s="462"/>
      <c r="VUJ760" s="462"/>
      <c r="VUK760" s="462"/>
      <c r="VUL760" s="462"/>
      <c r="VUM760" s="462"/>
      <c r="VUN760" s="462"/>
      <c r="VUO760" s="462"/>
      <c r="VUP760" s="462"/>
      <c r="VUQ760" s="462"/>
      <c r="VUR760" s="462"/>
      <c r="VUS760" s="462"/>
      <c r="VUT760" s="462"/>
      <c r="VUU760" s="462"/>
      <c r="VUV760" s="462"/>
      <c r="VUW760" s="462"/>
      <c r="VUX760" s="462"/>
      <c r="VUY760" s="462"/>
      <c r="VUZ760" s="462"/>
      <c r="VVA760" s="462"/>
      <c r="VVB760" s="462"/>
      <c r="VVC760" s="462"/>
      <c r="VVD760" s="462"/>
      <c r="VVE760" s="462"/>
      <c r="VVF760" s="462"/>
      <c r="VVG760" s="462"/>
      <c r="VVH760" s="462"/>
      <c r="VVI760" s="462"/>
      <c r="VVJ760" s="462"/>
      <c r="VVK760" s="462"/>
      <c r="VVL760" s="462"/>
      <c r="VVM760" s="462"/>
      <c r="VVN760" s="462"/>
      <c r="VVO760" s="462"/>
      <c r="VVP760" s="462"/>
      <c r="VVQ760" s="462"/>
      <c r="VVR760" s="462"/>
      <c r="VVS760" s="462"/>
      <c r="VVT760" s="462"/>
      <c r="VVU760" s="462"/>
      <c r="VVV760" s="462"/>
      <c r="VVW760" s="462"/>
      <c r="VVX760" s="462"/>
      <c r="VVY760" s="462"/>
      <c r="VVZ760" s="462"/>
      <c r="VWA760" s="462"/>
      <c r="VWB760" s="462"/>
      <c r="VWC760" s="462"/>
      <c r="VWD760" s="462"/>
      <c r="VWE760" s="462"/>
      <c r="VWF760" s="462"/>
      <c r="VWG760" s="462"/>
      <c r="VWH760" s="462"/>
      <c r="VWI760" s="462"/>
      <c r="VWJ760" s="462"/>
      <c r="VWK760" s="462"/>
      <c r="VWL760" s="462"/>
      <c r="VWM760" s="462"/>
      <c r="VWN760" s="462"/>
      <c r="VWO760" s="462"/>
      <c r="VWP760" s="462"/>
      <c r="VWQ760" s="462"/>
      <c r="VWR760" s="462"/>
      <c r="VWS760" s="462"/>
      <c r="VWT760" s="462"/>
      <c r="VWU760" s="462"/>
      <c r="VWV760" s="462"/>
      <c r="VWW760" s="462"/>
      <c r="VWX760" s="462"/>
      <c r="VWY760" s="462"/>
      <c r="VWZ760" s="462"/>
      <c r="VXA760" s="462"/>
      <c r="VXB760" s="462"/>
      <c r="VXC760" s="462"/>
      <c r="VXD760" s="462"/>
      <c r="VXE760" s="462"/>
      <c r="VXF760" s="462"/>
      <c r="VXG760" s="462"/>
      <c r="VXH760" s="462"/>
      <c r="VXI760" s="462"/>
      <c r="VXJ760" s="462"/>
      <c r="VXK760" s="462"/>
      <c r="VXL760" s="462"/>
      <c r="VXM760" s="462"/>
      <c r="VXN760" s="462"/>
      <c r="VXO760" s="462"/>
      <c r="VXP760" s="462"/>
      <c r="VXQ760" s="462"/>
      <c r="VXR760" s="462"/>
      <c r="VXS760" s="462"/>
      <c r="VXT760" s="462"/>
      <c r="VXU760" s="462"/>
      <c r="VXV760" s="462"/>
      <c r="VXW760" s="462"/>
      <c r="VXX760" s="462"/>
      <c r="VXY760" s="462"/>
      <c r="VXZ760" s="462"/>
      <c r="VYA760" s="462"/>
      <c r="VYB760" s="462"/>
      <c r="VYC760" s="462"/>
      <c r="VYD760" s="462"/>
      <c r="VYE760" s="462"/>
      <c r="VYF760" s="462"/>
      <c r="VYG760" s="462"/>
      <c r="VYH760" s="462"/>
      <c r="VYI760" s="462"/>
      <c r="VYJ760" s="462"/>
      <c r="VYK760" s="462"/>
      <c r="VYL760" s="462"/>
      <c r="VYM760" s="462"/>
      <c r="VYN760" s="462"/>
      <c r="VYO760" s="462"/>
      <c r="VYP760" s="462"/>
      <c r="VYQ760" s="462"/>
      <c r="VYR760" s="462"/>
      <c r="VYS760" s="462"/>
      <c r="VYT760" s="462"/>
      <c r="VYU760" s="462"/>
      <c r="VYV760" s="462"/>
      <c r="VYW760" s="462"/>
      <c r="VYX760" s="462"/>
      <c r="VYY760" s="462"/>
      <c r="VYZ760" s="462"/>
      <c r="VZA760" s="462"/>
      <c r="VZB760" s="462"/>
      <c r="VZC760" s="462"/>
      <c r="VZD760" s="462"/>
      <c r="VZE760" s="462"/>
      <c r="VZF760" s="462"/>
      <c r="VZG760" s="462"/>
      <c r="VZH760" s="462"/>
      <c r="VZI760" s="462"/>
      <c r="VZJ760" s="462"/>
      <c r="VZK760" s="462"/>
      <c r="VZL760" s="462"/>
      <c r="VZM760" s="462"/>
      <c r="VZN760" s="462"/>
      <c r="VZO760" s="462"/>
      <c r="VZP760" s="462"/>
      <c r="VZQ760" s="462"/>
      <c r="VZR760" s="462"/>
      <c r="VZS760" s="462"/>
      <c r="VZT760" s="462"/>
      <c r="VZU760" s="462"/>
      <c r="VZV760" s="462"/>
      <c r="VZW760" s="462"/>
      <c r="VZX760" s="462"/>
      <c r="VZY760" s="462"/>
      <c r="VZZ760" s="462"/>
      <c r="WAA760" s="462"/>
      <c r="WAB760" s="462"/>
      <c r="WAC760" s="462"/>
      <c r="WAD760" s="462"/>
      <c r="WAE760" s="462"/>
      <c r="WAF760" s="462"/>
      <c r="WAG760" s="462"/>
      <c r="WAH760" s="462"/>
      <c r="WAI760" s="462"/>
      <c r="WAJ760" s="462"/>
      <c r="WAK760" s="462"/>
      <c r="WAL760" s="462"/>
      <c r="WAM760" s="462"/>
      <c r="WAN760" s="462"/>
      <c r="WAO760" s="462"/>
      <c r="WAP760" s="462"/>
      <c r="WAQ760" s="462"/>
      <c r="WAR760" s="462"/>
      <c r="WAS760" s="462"/>
      <c r="WAT760" s="462"/>
      <c r="WAU760" s="462"/>
      <c r="WAV760" s="462"/>
      <c r="WAW760" s="462"/>
      <c r="WAX760" s="462"/>
      <c r="WAY760" s="462"/>
      <c r="WAZ760" s="462"/>
      <c r="WBA760" s="462"/>
      <c r="WBB760" s="462"/>
      <c r="WBC760" s="462"/>
      <c r="WBD760" s="462"/>
      <c r="WBE760" s="462"/>
      <c r="WBF760" s="462"/>
      <c r="WBG760" s="462"/>
      <c r="WBH760" s="462"/>
      <c r="WBI760" s="462"/>
      <c r="WBJ760" s="462"/>
      <c r="WBK760" s="462"/>
      <c r="WBL760" s="462"/>
      <c r="WBM760" s="462"/>
      <c r="WBN760" s="462"/>
      <c r="WBO760" s="462"/>
      <c r="WBP760" s="462"/>
      <c r="WBQ760" s="462"/>
      <c r="WBR760" s="462"/>
      <c r="WBS760" s="462"/>
      <c r="WBT760" s="462"/>
      <c r="WBU760" s="462"/>
      <c r="WBV760" s="462"/>
      <c r="WBW760" s="462"/>
      <c r="WBX760" s="462"/>
      <c r="WBY760" s="462"/>
      <c r="WBZ760" s="462"/>
      <c r="WCA760" s="462"/>
      <c r="WCB760" s="462"/>
      <c r="WCC760" s="462"/>
      <c r="WCD760" s="462"/>
      <c r="WCE760" s="462"/>
      <c r="WCF760" s="462"/>
      <c r="WCG760" s="462"/>
      <c r="WCH760" s="462"/>
      <c r="WCI760" s="462"/>
      <c r="WCJ760" s="462"/>
      <c r="WCK760" s="462"/>
      <c r="WCL760" s="462"/>
      <c r="WCM760" s="462"/>
      <c r="WCN760" s="462"/>
      <c r="WCO760" s="462"/>
      <c r="WCP760" s="462"/>
      <c r="WCQ760" s="462"/>
      <c r="WCR760" s="462"/>
      <c r="WCS760" s="462"/>
      <c r="WCT760" s="462"/>
      <c r="WCU760" s="462"/>
      <c r="WCV760" s="462"/>
      <c r="WCW760" s="462"/>
      <c r="WCX760" s="462"/>
      <c r="WCY760" s="462"/>
      <c r="WCZ760" s="462"/>
      <c r="WDA760" s="462"/>
      <c r="WDB760" s="462"/>
      <c r="WDC760" s="462"/>
      <c r="WDD760" s="462"/>
      <c r="WDE760" s="462"/>
      <c r="WDF760" s="462"/>
      <c r="WDG760" s="462"/>
      <c r="WDH760" s="462"/>
      <c r="WDI760" s="462"/>
      <c r="WDJ760" s="462"/>
      <c r="WDK760" s="462"/>
      <c r="WDL760" s="462"/>
      <c r="WDM760" s="462"/>
      <c r="WDN760" s="462"/>
      <c r="WDO760" s="462"/>
      <c r="WDP760" s="462"/>
      <c r="WDQ760" s="462"/>
      <c r="WDR760" s="462"/>
      <c r="WDS760" s="462"/>
      <c r="WDT760" s="462"/>
      <c r="WDU760" s="462"/>
      <c r="WDV760" s="462"/>
      <c r="WDW760" s="462"/>
      <c r="WDX760" s="462"/>
      <c r="WDY760" s="462"/>
      <c r="WDZ760" s="462"/>
      <c r="WEA760" s="462"/>
      <c r="WEB760" s="462"/>
      <c r="WEC760" s="462"/>
      <c r="WED760" s="462"/>
      <c r="WEE760" s="462"/>
      <c r="WEF760" s="462"/>
      <c r="WEG760" s="462"/>
      <c r="WEH760" s="462"/>
      <c r="WEI760" s="462"/>
      <c r="WEJ760" s="462"/>
      <c r="WEK760" s="462"/>
      <c r="WEL760" s="462"/>
      <c r="WEM760" s="462"/>
      <c r="WEN760" s="462"/>
      <c r="WEO760" s="462"/>
      <c r="WEP760" s="462"/>
      <c r="WEQ760" s="462"/>
      <c r="WER760" s="462"/>
      <c r="WES760" s="462"/>
      <c r="WET760" s="462"/>
      <c r="WEU760" s="462"/>
      <c r="WEV760" s="462"/>
      <c r="WEW760" s="462"/>
      <c r="WEX760" s="462"/>
      <c r="WEY760" s="462"/>
      <c r="WEZ760" s="462"/>
      <c r="WFA760" s="462"/>
      <c r="WFB760" s="462"/>
      <c r="WFC760" s="462"/>
      <c r="WFD760" s="462"/>
      <c r="WFE760" s="462"/>
      <c r="WFF760" s="462"/>
      <c r="WFG760" s="462"/>
      <c r="WFH760" s="462"/>
      <c r="WFI760" s="462"/>
      <c r="WFJ760" s="462"/>
      <c r="WFK760" s="462"/>
      <c r="WFL760" s="462"/>
      <c r="WFM760" s="462"/>
      <c r="WFN760" s="462"/>
      <c r="WFO760" s="462"/>
      <c r="WFP760" s="462"/>
      <c r="WFQ760" s="462"/>
      <c r="WFR760" s="462"/>
      <c r="WFS760" s="462"/>
      <c r="WFT760" s="462"/>
      <c r="WFU760" s="462"/>
      <c r="WFV760" s="462"/>
      <c r="WFW760" s="462"/>
      <c r="WFX760" s="462"/>
      <c r="WFY760" s="462"/>
      <c r="WFZ760" s="462"/>
      <c r="WGA760" s="462"/>
      <c r="WGB760" s="462"/>
      <c r="WGC760" s="462"/>
      <c r="WGD760" s="462"/>
      <c r="WGE760" s="462"/>
      <c r="WGF760" s="462"/>
      <c r="WGG760" s="462"/>
      <c r="WGH760" s="462"/>
      <c r="WGI760" s="462"/>
      <c r="WGJ760" s="462"/>
      <c r="WGK760" s="462"/>
      <c r="WGL760" s="462"/>
      <c r="WGM760" s="462"/>
      <c r="WGN760" s="462"/>
      <c r="WGO760" s="462"/>
      <c r="WGP760" s="462"/>
      <c r="WGQ760" s="462"/>
      <c r="WGR760" s="462"/>
      <c r="WGS760" s="462"/>
      <c r="WGT760" s="462"/>
      <c r="WGU760" s="462"/>
      <c r="WGV760" s="462"/>
      <c r="WGW760" s="462"/>
      <c r="WGX760" s="462"/>
      <c r="WGY760" s="462"/>
      <c r="WGZ760" s="462"/>
      <c r="WHA760" s="462"/>
      <c r="WHB760" s="462"/>
      <c r="WHC760" s="462"/>
      <c r="WHD760" s="462"/>
      <c r="WHE760" s="462"/>
      <c r="WHF760" s="462"/>
      <c r="WHG760" s="462"/>
      <c r="WHH760" s="462"/>
      <c r="WHI760" s="462"/>
      <c r="WHJ760" s="462"/>
      <c r="WHK760" s="462"/>
      <c r="WHL760" s="462"/>
      <c r="WHM760" s="462"/>
      <c r="WHN760" s="462"/>
      <c r="WHO760" s="462"/>
      <c r="WHP760" s="462"/>
      <c r="WHQ760" s="462"/>
      <c r="WHR760" s="462"/>
      <c r="WHS760" s="462"/>
      <c r="WHT760" s="462"/>
      <c r="WHU760" s="462"/>
      <c r="WHV760" s="462"/>
      <c r="WHW760" s="462"/>
      <c r="WHX760" s="462"/>
      <c r="WHY760" s="462"/>
      <c r="WHZ760" s="462"/>
      <c r="WIA760" s="462"/>
      <c r="WIB760" s="462"/>
      <c r="WIC760" s="462"/>
      <c r="WID760" s="462"/>
      <c r="WIE760" s="462"/>
      <c r="WIF760" s="462"/>
      <c r="WIG760" s="462"/>
      <c r="WIH760" s="462"/>
      <c r="WII760" s="462"/>
      <c r="WIJ760" s="462"/>
      <c r="WIK760" s="462"/>
      <c r="WIL760" s="462"/>
      <c r="WIM760" s="462"/>
      <c r="WIN760" s="462"/>
      <c r="WIO760" s="462"/>
      <c r="WIP760" s="462"/>
      <c r="WIQ760" s="462"/>
      <c r="WIR760" s="462"/>
      <c r="WIS760" s="462"/>
      <c r="WIT760" s="462"/>
      <c r="WIU760" s="462"/>
      <c r="WIV760" s="462"/>
      <c r="WIW760" s="462"/>
      <c r="WIX760" s="462"/>
      <c r="WIY760" s="462"/>
      <c r="WIZ760" s="462"/>
      <c r="WJA760" s="462"/>
      <c r="WJB760" s="462"/>
      <c r="WJC760" s="462"/>
      <c r="WJD760" s="462"/>
      <c r="WJE760" s="462"/>
      <c r="WJF760" s="462"/>
      <c r="WJG760" s="462"/>
      <c r="WJH760" s="462"/>
      <c r="WJI760" s="462"/>
      <c r="WJJ760" s="462"/>
      <c r="WJK760" s="462"/>
      <c r="WJL760" s="462"/>
      <c r="WJM760" s="462"/>
      <c r="WJN760" s="462"/>
      <c r="WJO760" s="462"/>
      <c r="WJP760" s="462"/>
      <c r="WJQ760" s="462"/>
      <c r="WJR760" s="462"/>
      <c r="WJS760" s="462"/>
      <c r="WJT760" s="462"/>
      <c r="WJU760" s="462"/>
      <c r="WJV760" s="462"/>
      <c r="WJW760" s="462"/>
      <c r="WJX760" s="462"/>
      <c r="WJY760" s="462"/>
      <c r="WJZ760" s="462"/>
      <c r="WKA760" s="462"/>
      <c r="WKB760" s="462"/>
      <c r="WKC760" s="462"/>
      <c r="WKD760" s="462"/>
      <c r="WKE760" s="462"/>
      <c r="WKF760" s="462"/>
      <c r="WKG760" s="462"/>
      <c r="WKH760" s="462"/>
      <c r="WKI760" s="462"/>
      <c r="WKJ760" s="462"/>
      <c r="WKK760" s="462"/>
      <c r="WKL760" s="462"/>
      <c r="WKM760" s="462"/>
      <c r="WKN760" s="462"/>
      <c r="WKO760" s="462"/>
      <c r="WKP760" s="462"/>
      <c r="WKQ760" s="462"/>
      <c r="WKR760" s="462"/>
      <c r="WKS760" s="462"/>
      <c r="WKT760" s="462"/>
      <c r="WKU760" s="462"/>
      <c r="WKV760" s="462"/>
      <c r="WKW760" s="462"/>
      <c r="WKX760" s="462"/>
      <c r="WKY760" s="462"/>
      <c r="WKZ760" s="462"/>
      <c r="WLA760" s="462"/>
      <c r="WLB760" s="462"/>
      <c r="WLC760" s="462"/>
      <c r="WLD760" s="462"/>
      <c r="WLE760" s="462"/>
      <c r="WLF760" s="462"/>
      <c r="WLG760" s="462"/>
      <c r="WLH760" s="462"/>
      <c r="WLI760" s="462"/>
      <c r="WLJ760" s="462"/>
      <c r="WLK760" s="462"/>
      <c r="WLL760" s="462"/>
      <c r="WLM760" s="462"/>
      <c r="WLN760" s="462"/>
      <c r="WLO760" s="462"/>
      <c r="WLP760" s="462"/>
      <c r="WLQ760" s="462"/>
      <c r="WLR760" s="462"/>
      <c r="WLS760" s="462"/>
      <c r="WLT760" s="462"/>
      <c r="WLU760" s="462"/>
      <c r="WLV760" s="462"/>
      <c r="WLW760" s="462"/>
      <c r="WLX760" s="462"/>
      <c r="WLY760" s="462"/>
      <c r="WLZ760" s="462"/>
      <c r="WMA760" s="462"/>
      <c r="WMB760" s="462"/>
      <c r="WMC760" s="462"/>
      <c r="WMD760" s="462"/>
      <c r="WME760" s="462"/>
      <c r="WMF760" s="462"/>
      <c r="WMG760" s="462"/>
      <c r="WMH760" s="462"/>
      <c r="WMI760" s="462"/>
      <c r="WMJ760" s="462"/>
      <c r="WMK760" s="462"/>
      <c r="WML760" s="462"/>
      <c r="WMM760" s="462"/>
      <c r="WMN760" s="462"/>
      <c r="WMO760" s="462"/>
      <c r="WMP760" s="462"/>
      <c r="WMQ760" s="462"/>
      <c r="WMR760" s="462"/>
      <c r="WMS760" s="462"/>
      <c r="WMT760" s="462"/>
      <c r="WMU760" s="462"/>
      <c r="WMV760" s="462"/>
      <c r="WMW760" s="462"/>
      <c r="WMX760" s="462"/>
      <c r="WMY760" s="462"/>
      <c r="WMZ760" s="462"/>
      <c r="WNA760" s="462"/>
      <c r="WNB760" s="462"/>
      <c r="WNC760" s="462"/>
      <c r="WND760" s="462"/>
      <c r="WNE760" s="462"/>
      <c r="WNF760" s="462"/>
      <c r="WNG760" s="462"/>
      <c r="WNH760" s="462"/>
      <c r="WNI760" s="462"/>
      <c r="WNJ760" s="462"/>
      <c r="WNK760" s="462"/>
      <c r="WNL760" s="462"/>
      <c r="WNM760" s="462"/>
      <c r="WNN760" s="462"/>
      <c r="WNO760" s="462"/>
      <c r="WNP760" s="462"/>
      <c r="WNQ760" s="462"/>
      <c r="WNR760" s="462"/>
      <c r="WNS760" s="462"/>
      <c r="WNT760" s="462"/>
      <c r="WNU760" s="462"/>
      <c r="WNV760" s="462"/>
      <c r="WNW760" s="462"/>
      <c r="WNX760" s="462"/>
      <c r="WNY760" s="462"/>
      <c r="WNZ760" s="462"/>
      <c r="WOA760" s="462"/>
      <c r="WOB760" s="462"/>
      <c r="WOC760" s="462"/>
      <c r="WOD760" s="462"/>
      <c r="WOE760" s="462"/>
      <c r="WOF760" s="462"/>
      <c r="WOG760" s="462"/>
      <c r="WOH760" s="462"/>
      <c r="WOI760" s="462"/>
      <c r="WOJ760" s="462"/>
      <c r="WOK760" s="462"/>
      <c r="WOL760" s="462"/>
      <c r="WOM760" s="462"/>
      <c r="WON760" s="462"/>
      <c r="WOO760" s="462"/>
      <c r="WOP760" s="462"/>
      <c r="WOQ760" s="462"/>
      <c r="WOR760" s="462"/>
      <c r="WOS760" s="462"/>
      <c r="WOT760" s="462"/>
      <c r="WOU760" s="462"/>
      <c r="WOV760" s="462"/>
      <c r="WOW760" s="462"/>
      <c r="WOX760" s="462"/>
      <c r="WOY760" s="462"/>
      <c r="WOZ760" s="462"/>
      <c r="WPA760" s="462"/>
      <c r="WPB760" s="462"/>
      <c r="WPC760" s="462"/>
      <c r="WPD760" s="462"/>
      <c r="WPE760" s="462"/>
      <c r="WPF760" s="462"/>
      <c r="WPG760" s="462"/>
      <c r="WPH760" s="462"/>
      <c r="WPI760" s="462"/>
      <c r="WPJ760" s="462"/>
      <c r="WPK760" s="462"/>
      <c r="WPL760" s="462"/>
      <c r="WPM760" s="462"/>
      <c r="WPN760" s="462"/>
      <c r="WPO760" s="462"/>
      <c r="WPP760" s="462"/>
      <c r="WPQ760" s="462"/>
      <c r="WPR760" s="462"/>
      <c r="WPS760" s="462"/>
      <c r="WPT760" s="462"/>
      <c r="WPU760" s="462"/>
      <c r="WPV760" s="462"/>
      <c r="WPW760" s="462"/>
      <c r="WPX760" s="462"/>
      <c r="WPY760" s="462"/>
      <c r="WPZ760" s="462"/>
      <c r="WQA760" s="462"/>
      <c r="WQB760" s="462"/>
      <c r="WQC760" s="462"/>
      <c r="WQD760" s="462"/>
      <c r="WQE760" s="462"/>
      <c r="WQF760" s="462"/>
      <c r="WQG760" s="462"/>
      <c r="WQH760" s="462"/>
      <c r="WQI760" s="462"/>
      <c r="WQJ760" s="462"/>
      <c r="WQK760" s="462"/>
      <c r="WQL760" s="462"/>
      <c r="WQM760" s="462"/>
      <c r="WQN760" s="462"/>
      <c r="WQO760" s="462"/>
      <c r="WQP760" s="462"/>
      <c r="WQQ760" s="462"/>
      <c r="WQR760" s="462"/>
      <c r="WQS760" s="462"/>
      <c r="WQT760" s="462"/>
      <c r="WQU760" s="462"/>
      <c r="WQV760" s="462"/>
      <c r="WQW760" s="462"/>
      <c r="WQX760" s="462"/>
      <c r="WQY760" s="462"/>
      <c r="WQZ760" s="462"/>
      <c r="WRA760" s="462"/>
      <c r="WRB760" s="462"/>
      <c r="WRC760" s="462"/>
      <c r="WRD760" s="462"/>
      <c r="WRE760" s="462"/>
      <c r="WRF760" s="462"/>
      <c r="WRG760" s="462"/>
      <c r="WRH760" s="462"/>
      <c r="WRI760" s="462"/>
      <c r="WRJ760" s="462"/>
      <c r="WRK760" s="462"/>
      <c r="WRL760" s="462"/>
      <c r="WRM760" s="462"/>
      <c r="WRN760" s="462"/>
      <c r="WRO760" s="462"/>
      <c r="WRP760" s="462"/>
      <c r="WRQ760" s="462"/>
      <c r="WRR760" s="462"/>
      <c r="WRS760" s="462"/>
      <c r="WRT760" s="462"/>
      <c r="WRU760" s="462"/>
      <c r="WRV760" s="462"/>
      <c r="WRW760" s="462"/>
      <c r="WRX760" s="462"/>
      <c r="WRY760" s="462"/>
      <c r="WRZ760" s="462"/>
      <c r="WSA760" s="462"/>
      <c r="WSB760" s="462"/>
      <c r="WSC760" s="462"/>
      <c r="WSD760" s="462"/>
      <c r="WSE760" s="462"/>
      <c r="WSF760" s="462"/>
      <c r="WSG760" s="462"/>
      <c r="WSH760" s="462"/>
      <c r="WSI760" s="462"/>
      <c r="WSJ760" s="462"/>
      <c r="WSK760" s="462"/>
      <c r="WSL760" s="462"/>
      <c r="WSM760" s="462"/>
      <c r="WSN760" s="462"/>
      <c r="WSO760" s="462"/>
      <c r="WSP760" s="462"/>
      <c r="WSQ760" s="462"/>
      <c r="WSR760" s="462"/>
      <c r="WSS760" s="462"/>
      <c r="WST760" s="462"/>
      <c r="WSU760" s="462"/>
      <c r="WSV760" s="462"/>
      <c r="WSW760" s="462"/>
      <c r="WSX760" s="462"/>
      <c r="WSY760" s="462"/>
      <c r="WSZ760" s="462"/>
      <c r="WTA760" s="462"/>
      <c r="WTB760" s="462"/>
      <c r="WTC760" s="462"/>
      <c r="WTD760" s="462"/>
      <c r="WTE760" s="462"/>
      <c r="WTF760" s="462"/>
      <c r="WTG760" s="462"/>
      <c r="WTH760" s="462"/>
      <c r="WTI760" s="462"/>
      <c r="WTJ760" s="462"/>
      <c r="WTK760" s="462"/>
      <c r="WTL760" s="462"/>
      <c r="WTM760" s="462"/>
      <c r="WTN760" s="462"/>
      <c r="WTO760" s="462"/>
      <c r="WTP760" s="462"/>
      <c r="WTQ760" s="462"/>
      <c r="WTR760" s="462"/>
      <c r="WTS760" s="462"/>
      <c r="WTT760" s="462"/>
      <c r="WTU760" s="462"/>
      <c r="WTV760" s="462"/>
      <c r="WTW760" s="462"/>
      <c r="WTX760" s="462"/>
      <c r="WTY760" s="462"/>
      <c r="WTZ760" s="462"/>
      <c r="WUA760" s="462"/>
      <c r="WUB760" s="462"/>
      <c r="WUC760" s="462"/>
      <c r="WUD760" s="462"/>
      <c r="WUE760" s="462"/>
      <c r="WUF760" s="462"/>
      <c r="WUG760" s="462"/>
      <c r="WUH760" s="462"/>
      <c r="WUI760" s="462"/>
      <c r="WUJ760" s="462"/>
      <c r="WUK760" s="462"/>
      <c r="WUL760" s="462"/>
      <c r="WUM760" s="462"/>
      <c r="WUN760" s="462"/>
      <c r="WUO760" s="462"/>
      <c r="WUP760" s="462"/>
      <c r="WUQ760" s="462"/>
      <c r="WUR760" s="462"/>
      <c r="WUS760" s="462"/>
      <c r="WUT760" s="462"/>
      <c r="WUU760" s="462"/>
      <c r="WUV760" s="462"/>
      <c r="WUW760" s="462"/>
      <c r="WUX760" s="462"/>
      <c r="WUY760" s="462"/>
      <c r="WUZ760" s="462"/>
      <c r="WVA760" s="462"/>
      <c r="WVB760" s="462"/>
      <c r="WVC760" s="462"/>
      <c r="WVD760" s="462"/>
      <c r="WVE760" s="462"/>
      <c r="WVF760" s="462"/>
      <c r="WVG760" s="462"/>
      <c r="WVH760" s="462"/>
      <c r="WVI760" s="462"/>
      <c r="WVJ760" s="462"/>
      <c r="WVK760" s="462"/>
      <c r="WVL760" s="462"/>
      <c r="WVM760" s="462"/>
      <c r="WVN760" s="462"/>
      <c r="WVO760" s="462"/>
      <c r="WVP760" s="462"/>
      <c r="WVQ760" s="462"/>
      <c r="WVR760" s="462"/>
      <c r="WVS760" s="462"/>
      <c r="WVT760" s="462"/>
      <c r="WVU760" s="462"/>
      <c r="WVV760" s="462"/>
      <c r="WVW760" s="462"/>
      <c r="WVX760" s="462"/>
      <c r="WVY760" s="462"/>
      <c r="WVZ760" s="462"/>
      <c r="WWA760" s="462"/>
      <c r="WWB760" s="462"/>
      <c r="WWC760" s="462"/>
      <c r="WWD760" s="462"/>
      <c r="WWE760" s="462"/>
      <c r="WWF760" s="462"/>
      <c r="WWG760" s="462"/>
      <c r="WWH760" s="462"/>
      <c r="WWI760" s="462"/>
      <c r="WWJ760" s="462"/>
      <c r="WWK760" s="462"/>
      <c r="WWL760" s="462"/>
      <c r="WWM760" s="462"/>
      <c r="WWN760" s="462"/>
      <c r="WWO760" s="462"/>
      <c r="WWP760" s="462"/>
      <c r="WWQ760" s="462"/>
      <c r="WWR760" s="462"/>
      <c r="WWS760" s="462"/>
      <c r="WWT760" s="462"/>
      <c r="WWU760" s="462"/>
      <c r="WWV760" s="462"/>
      <c r="WWW760" s="462"/>
      <c r="WWX760" s="462"/>
      <c r="WWY760" s="462"/>
      <c r="WWZ760" s="462"/>
      <c r="WXA760" s="462"/>
      <c r="WXB760" s="462"/>
      <c r="WXC760" s="462"/>
      <c r="WXD760" s="462"/>
      <c r="WXE760" s="462"/>
      <c r="WXF760" s="462"/>
      <c r="WXG760" s="462"/>
      <c r="WXH760" s="462"/>
      <c r="WXI760" s="462"/>
      <c r="WXJ760" s="462"/>
      <c r="WXK760" s="462"/>
      <c r="WXL760" s="462"/>
      <c r="WXM760" s="462"/>
      <c r="WXN760" s="462"/>
      <c r="WXO760" s="462"/>
      <c r="WXP760" s="462"/>
      <c r="WXQ760" s="462"/>
      <c r="WXR760" s="462"/>
      <c r="WXS760" s="462"/>
      <c r="WXT760" s="462"/>
      <c r="WXU760" s="462"/>
      <c r="WXV760" s="462"/>
      <c r="WXW760" s="462"/>
      <c r="WXX760" s="462"/>
      <c r="WXY760" s="462"/>
      <c r="WXZ760" s="462"/>
      <c r="WYA760" s="462"/>
      <c r="WYB760" s="462"/>
      <c r="WYC760" s="462"/>
      <c r="WYD760" s="462"/>
      <c r="WYE760" s="462"/>
      <c r="WYF760" s="462"/>
      <c r="WYG760" s="462"/>
      <c r="WYH760" s="462"/>
      <c r="WYI760" s="462"/>
      <c r="WYJ760" s="462"/>
      <c r="WYK760" s="462"/>
      <c r="WYL760" s="462"/>
      <c r="WYM760" s="462"/>
      <c r="WYN760" s="462"/>
      <c r="WYO760" s="462"/>
      <c r="WYP760" s="462"/>
      <c r="WYQ760" s="462"/>
      <c r="WYR760" s="462"/>
      <c r="WYS760" s="462"/>
      <c r="WYT760" s="462"/>
      <c r="WYU760" s="462"/>
      <c r="WYV760" s="462"/>
      <c r="WYW760" s="462"/>
      <c r="WYX760" s="462"/>
      <c r="WYY760" s="462"/>
      <c r="WYZ760" s="462"/>
      <c r="WZA760" s="462"/>
      <c r="WZB760" s="462"/>
      <c r="WZC760" s="462"/>
      <c r="WZD760" s="462"/>
      <c r="WZE760" s="462"/>
      <c r="WZF760" s="462"/>
      <c r="WZG760" s="462"/>
      <c r="WZH760" s="462"/>
      <c r="WZI760" s="462"/>
      <c r="WZJ760" s="462"/>
      <c r="WZK760" s="462"/>
      <c r="WZL760" s="462"/>
      <c r="WZM760" s="462"/>
      <c r="WZN760" s="462"/>
      <c r="WZO760" s="462"/>
      <c r="WZP760" s="462"/>
      <c r="WZQ760" s="462"/>
      <c r="WZR760" s="462"/>
      <c r="WZS760" s="462"/>
      <c r="WZT760" s="462"/>
      <c r="WZU760" s="462"/>
      <c r="WZV760" s="462"/>
      <c r="WZW760" s="462"/>
      <c r="WZX760" s="462"/>
      <c r="WZY760" s="462"/>
      <c r="WZZ760" s="462"/>
      <c r="XAA760" s="462"/>
      <c r="XAB760" s="462"/>
      <c r="XAC760" s="462"/>
      <c r="XAD760" s="462"/>
      <c r="XAE760" s="462"/>
      <c r="XAF760" s="462"/>
      <c r="XAG760" s="462"/>
      <c r="XAH760" s="462"/>
      <c r="XAI760" s="462"/>
      <c r="XAJ760" s="462"/>
      <c r="XAK760" s="462"/>
      <c r="XAL760" s="462"/>
      <c r="XAM760" s="462"/>
      <c r="XAN760" s="462"/>
      <c r="XAO760" s="462"/>
      <c r="XAP760" s="462"/>
      <c r="XAQ760" s="462"/>
      <c r="XAR760" s="462"/>
      <c r="XAS760" s="462"/>
      <c r="XAT760" s="462"/>
      <c r="XAU760" s="462"/>
      <c r="XAV760" s="462"/>
      <c r="XAW760" s="462"/>
      <c r="XAX760" s="462"/>
      <c r="XAY760" s="462"/>
      <c r="XAZ760" s="462"/>
      <c r="XBA760" s="462"/>
      <c r="XBB760" s="462"/>
      <c r="XBC760" s="462"/>
      <c r="XBD760" s="462"/>
      <c r="XBE760" s="462"/>
      <c r="XBF760" s="462"/>
      <c r="XBG760" s="462"/>
      <c r="XBH760" s="462"/>
      <c r="XBI760" s="462"/>
      <c r="XBJ760" s="462"/>
      <c r="XBK760" s="462"/>
      <c r="XBL760" s="462"/>
      <c r="XBM760" s="462"/>
      <c r="XBN760" s="462"/>
      <c r="XBO760" s="462"/>
      <c r="XBP760" s="462"/>
      <c r="XBQ760" s="462"/>
      <c r="XBR760" s="462"/>
      <c r="XBS760" s="462"/>
      <c r="XBT760" s="462"/>
      <c r="XBU760" s="462"/>
      <c r="XBV760" s="462"/>
      <c r="XBW760" s="462"/>
      <c r="XBX760" s="462"/>
      <c r="XBY760" s="462"/>
      <c r="XBZ760" s="462"/>
      <c r="XCA760" s="462"/>
      <c r="XCB760" s="462"/>
      <c r="XCC760" s="462"/>
      <c r="XCD760" s="462"/>
      <c r="XCE760" s="462"/>
      <c r="XCF760" s="462"/>
      <c r="XCG760" s="462"/>
      <c r="XCH760" s="462"/>
      <c r="XCI760" s="462"/>
      <c r="XCJ760" s="462"/>
      <c r="XCK760" s="462"/>
      <c r="XCL760" s="462"/>
      <c r="XCM760" s="462"/>
      <c r="XCN760" s="462"/>
      <c r="XCO760" s="462"/>
      <c r="XCP760" s="462"/>
      <c r="XCQ760" s="462"/>
      <c r="XCR760" s="462"/>
      <c r="XCS760" s="462"/>
      <c r="XCT760" s="462"/>
      <c r="XCU760" s="462"/>
      <c r="XCV760" s="462"/>
      <c r="XCW760" s="462"/>
      <c r="XCX760" s="462"/>
      <c r="XCY760" s="462"/>
      <c r="XCZ760" s="462"/>
      <c r="XDA760" s="462"/>
      <c r="XDB760" s="462"/>
      <c r="XDC760" s="462"/>
      <c r="XDD760" s="462"/>
      <c r="XDE760" s="462"/>
      <c r="XDF760" s="462"/>
      <c r="XDG760" s="462"/>
      <c r="XDH760" s="462"/>
      <c r="XDI760" s="462"/>
      <c r="XDJ760" s="462"/>
      <c r="XDK760" s="462"/>
      <c r="XDL760" s="462"/>
      <c r="XDM760" s="462"/>
      <c r="XDN760" s="462"/>
      <c r="XDO760" s="462"/>
      <c r="XDP760" s="462"/>
      <c r="XDQ760" s="462"/>
      <c r="XDR760" s="462"/>
      <c r="XDS760" s="462"/>
      <c r="XDT760" s="462"/>
      <c r="XDU760" s="462"/>
      <c r="XDV760" s="462"/>
      <c r="XDW760" s="462"/>
      <c r="XDX760" s="462"/>
      <c r="XDY760" s="462"/>
      <c r="XDZ760" s="462"/>
      <c r="XEA760" s="462"/>
      <c r="XEB760" s="462"/>
      <c r="XEC760" s="462"/>
      <c r="XED760" s="462"/>
      <c r="XEE760" s="462"/>
      <c r="XEF760" s="462"/>
      <c r="XEG760" s="462"/>
      <c r="XEH760" s="462"/>
      <c r="XEI760" s="462"/>
      <c r="XEJ760" s="462"/>
      <c r="XEK760" s="462"/>
      <c r="XEL760" s="462"/>
      <c r="XEM760" s="462"/>
      <c r="XEN760" s="462"/>
      <c r="XEO760" s="462"/>
      <c r="XEP760" s="462"/>
      <c r="XEQ760" s="462"/>
      <c r="XER760" s="462"/>
      <c r="XES760" s="462"/>
      <c r="XET760" s="462"/>
      <c r="XEU760" s="462"/>
      <c r="XEV760" s="462"/>
      <c r="XEW760" s="462"/>
      <c r="XEX760" s="462"/>
      <c r="XEY760" s="462"/>
      <c r="XEZ760" s="462"/>
      <c r="XFA760" s="462"/>
      <c r="XFB760" s="462"/>
      <c r="XFC760" s="462"/>
    </row>
    <row r="761" spans="1:16383" ht="12.75" customHeight="1">
      <c r="A761" s="39"/>
      <c r="B761" s="67"/>
      <c r="C761" s="68" t="s">
        <v>1559</v>
      </c>
      <c r="D761" s="67"/>
      <c r="E761" s="67"/>
      <c r="F761" s="67"/>
      <c r="G761" s="1209"/>
      <c r="H761" s="1209"/>
      <c r="I761" s="1209"/>
      <c r="J761" s="1209"/>
      <c r="K761" s="1209"/>
      <c r="L761" s="67"/>
      <c r="M761" s="67"/>
      <c r="N761" s="67"/>
      <c r="O761" s="67"/>
      <c r="P761" s="67"/>
      <c r="Q761" s="1209"/>
      <c r="R761" s="1209"/>
      <c r="S761" s="1209"/>
      <c r="T761" s="1209"/>
      <c r="U761" s="1209"/>
      <c r="V761" s="29"/>
      <c r="W761" s="29"/>
      <c r="X761" s="29"/>
      <c r="Y761" s="29"/>
      <c r="Z761" s="29"/>
      <c r="AA761" s="29"/>
      <c r="AB761" s="29"/>
      <c r="AC761" s="29"/>
      <c r="AD761" s="29"/>
      <c r="AE761" s="29"/>
      <c r="AF761" s="29"/>
      <c r="AG761" s="29"/>
      <c r="AH761" s="29"/>
      <c r="AI761" s="29"/>
      <c r="AJ761" s="29"/>
      <c r="AK761" s="29"/>
      <c r="AL761" s="462"/>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2"/>
      <c r="ER761" s="462"/>
      <c r="ES761" s="462"/>
      <c r="ET761" s="462"/>
      <c r="EU761" s="462"/>
      <c r="EV761" s="462"/>
      <c r="EW761" s="462"/>
      <c r="EX761" s="462"/>
      <c r="EY761" s="462"/>
      <c r="EZ761" s="462"/>
      <c r="FA761" s="462"/>
      <c r="FB761" s="462"/>
      <c r="FC761" s="462"/>
      <c r="FD761" s="462"/>
      <c r="FE761" s="462"/>
      <c r="FF761" s="462"/>
      <c r="FG761" s="462"/>
      <c r="FH761" s="462"/>
      <c r="FI761" s="462"/>
      <c r="FJ761" s="462"/>
      <c r="FK761" s="462"/>
      <c r="FL761" s="462"/>
      <c r="FM761" s="462"/>
      <c r="FN761" s="462"/>
      <c r="FO761" s="462"/>
      <c r="FP761" s="462"/>
      <c r="FQ761" s="462"/>
      <c r="FR761" s="462"/>
      <c r="FS761" s="462"/>
      <c r="FT761" s="462"/>
      <c r="FU761" s="462"/>
      <c r="FV761" s="462"/>
      <c r="FW761" s="462"/>
      <c r="FX761" s="462"/>
      <c r="FY761" s="462"/>
      <c r="FZ761" s="462"/>
      <c r="GA761" s="462"/>
      <c r="GB761" s="462"/>
      <c r="GC761" s="462"/>
      <c r="GD761" s="462"/>
      <c r="GE761" s="462"/>
      <c r="GF761" s="462"/>
      <c r="GG761" s="462"/>
      <c r="GH761" s="462"/>
      <c r="GI761" s="462"/>
      <c r="GJ761" s="462"/>
      <c r="GK761" s="462"/>
      <c r="GL761" s="462"/>
      <c r="GM761" s="462"/>
      <c r="GN761" s="462"/>
      <c r="GO761" s="462"/>
      <c r="GP761" s="462"/>
      <c r="GQ761" s="462"/>
      <c r="GR761" s="462"/>
      <c r="GS761" s="462"/>
      <c r="GT761" s="462"/>
      <c r="GU761" s="462"/>
      <c r="GV761" s="462"/>
      <c r="GW761" s="462"/>
      <c r="GX761" s="462"/>
      <c r="GY761" s="462"/>
      <c r="GZ761" s="462"/>
      <c r="HA761" s="462"/>
      <c r="HB761" s="462"/>
      <c r="HC761" s="462"/>
      <c r="HD761" s="462"/>
      <c r="HE761" s="462"/>
      <c r="HF761" s="462"/>
      <c r="HG761" s="462"/>
      <c r="HH761" s="462"/>
      <c r="HI761" s="462"/>
      <c r="HJ761" s="462"/>
      <c r="HK761" s="462"/>
      <c r="HL761" s="462"/>
      <c r="HM761" s="462"/>
      <c r="HN761" s="462"/>
      <c r="HO761" s="462"/>
      <c r="HP761" s="462"/>
      <c r="HQ761" s="462"/>
      <c r="HR761" s="462"/>
      <c r="HS761" s="462"/>
      <c r="HT761" s="462"/>
      <c r="HU761" s="462"/>
      <c r="HV761" s="462"/>
      <c r="HW761" s="462"/>
      <c r="HX761" s="462"/>
      <c r="HY761" s="462"/>
      <c r="HZ761" s="462"/>
      <c r="IA761" s="462"/>
      <c r="IB761" s="462"/>
      <c r="IC761" s="462"/>
      <c r="ID761" s="462"/>
      <c r="IE761" s="462"/>
      <c r="IF761" s="462"/>
      <c r="IG761" s="462"/>
      <c r="IH761" s="462"/>
      <c r="II761" s="462"/>
      <c r="IJ761" s="462"/>
      <c r="IK761" s="462"/>
      <c r="IL761" s="462"/>
      <c r="IM761" s="462"/>
      <c r="IN761" s="462"/>
      <c r="IO761" s="462"/>
      <c r="IP761" s="462"/>
      <c r="IQ761" s="462"/>
      <c r="IR761" s="462"/>
      <c r="IS761" s="462"/>
      <c r="IT761" s="462"/>
      <c r="IU761" s="462"/>
      <c r="IV761" s="462"/>
      <c r="IW761" s="462"/>
      <c r="IX761" s="462"/>
      <c r="IY761" s="462"/>
      <c r="IZ761" s="462"/>
      <c r="JA761" s="462"/>
      <c r="JB761" s="462"/>
      <c r="JC761" s="462"/>
      <c r="JD761" s="462"/>
      <c r="JE761" s="462"/>
      <c r="JF761" s="462"/>
      <c r="JG761" s="462"/>
      <c r="JH761" s="462"/>
      <c r="JI761" s="462"/>
      <c r="JJ761" s="462"/>
      <c r="JK761" s="462"/>
      <c r="JL761" s="462"/>
      <c r="JM761" s="462"/>
      <c r="JN761" s="462"/>
      <c r="JO761" s="462"/>
      <c r="JP761" s="462"/>
      <c r="JQ761" s="462"/>
      <c r="JR761" s="462"/>
      <c r="JS761" s="462"/>
      <c r="JT761" s="462"/>
      <c r="JU761" s="462"/>
      <c r="JV761" s="462"/>
      <c r="JW761" s="462"/>
      <c r="JX761" s="462"/>
      <c r="JY761" s="462"/>
      <c r="JZ761" s="462"/>
      <c r="KA761" s="462"/>
      <c r="KB761" s="462"/>
      <c r="KC761" s="462"/>
      <c r="KD761" s="462"/>
      <c r="KE761" s="462"/>
      <c r="KF761" s="462"/>
      <c r="KG761" s="462"/>
      <c r="KH761" s="462"/>
      <c r="KI761" s="462"/>
      <c r="KJ761" s="462"/>
      <c r="KK761" s="462"/>
      <c r="KL761" s="462"/>
      <c r="KM761" s="462"/>
      <c r="KN761" s="462"/>
      <c r="KO761" s="462"/>
      <c r="KP761" s="462"/>
      <c r="KQ761" s="462"/>
      <c r="KR761" s="462"/>
      <c r="KS761" s="462"/>
      <c r="KT761" s="462"/>
      <c r="KU761" s="462"/>
      <c r="KV761" s="462"/>
      <c r="KW761" s="462"/>
      <c r="KX761" s="462"/>
      <c r="KY761" s="462"/>
      <c r="KZ761" s="462"/>
      <c r="LA761" s="462"/>
      <c r="LB761" s="462"/>
      <c r="LC761" s="462"/>
      <c r="LD761" s="462"/>
      <c r="LE761" s="462"/>
      <c r="LF761" s="462"/>
      <c r="LG761" s="462"/>
      <c r="LH761" s="462"/>
      <c r="LI761" s="462"/>
      <c r="LJ761" s="462"/>
      <c r="LK761" s="462"/>
      <c r="LL761" s="462"/>
      <c r="LM761" s="462"/>
      <c r="LN761" s="462"/>
      <c r="LO761" s="462"/>
      <c r="LP761" s="462"/>
      <c r="LQ761" s="462"/>
      <c r="LR761" s="462"/>
      <c r="LS761" s="462"/>
      <c r="LT761" s="462"/>
      <c r="LU761" s="462"/>
      <c r="LV761" s="462"/>
      <c r="LW761" s="462"/>
      <c r="LX761" s="462"/>
      <c r="LY761" s="462"/>
      <c r="LZ761" s="462"/>
      <c r="MA761" s="462"/>
      <c r="MB761" s="462"/>
      <c r="MC761" s="462"/>
      <c r="MD761" s="462"/>
      <c r="ME761" s="462"/>
      <c r="MF761" s="462"/>
      <c r="MG761" s="462"/>
      <c r="MH761" s="462"/>
      <c r="MI761" s="462"/>
      <c r="MJ761" s="462"/>
      <c r="MK761" s="462"/>
      <c r="ML761" s="462"/>
      <c r="MM761" s="462"/>
      <c r="MN761" s="462"/>
      <c r="MO761" s="462"/>
      <c r="MP761" s="462"/>
      <c r="MQ761" s="462"/>
      <c r="MR761" s="462"/>
      <c r="MS761" s="462"/>
      <c r="MT761" s="462"/>
      <c r="MU761" s="462"/>
      <c r="MV761" s="462"/>
      <c r="MW761" s="462"/>
      <c r="MX761" s="462"/>
      <c r="MY761" s="462"/>
      <c r="MZ761" s="462"/>
      <c r="NA761" s="462"/>
      <c r="NB761" s="462"/>
      <c r="NC761" s="462"/>
      <c r="ND761" s="462"/>
      <c r="NE761" s="462"/>
      <c r="NF761" s="462"/>
      <c r="NG761" s="462"/>
      <c r="NH761" s="462"/>
      <c r="NI761" s="462"/>
      <c r="NJ761" s="462"/>
      <c r="NK761" s="462"/>
      <c r="NL761" s="462"/>
      <c r="NM761" s="462"/>
      <c r="NN761" s="462"/>
      <c r="NO761" s="462"/>
      <c r="NP761" s="462"/>
      <c r="NQ761" s="462"/>
      <c r="NR761" s="462"/>
      <c r="NS761" s="462"/>
      <c r="NT761" s="462"/>
      <c r="NU761" s="462"/>
      <c r="NV761" s="462"/>
      <c r="NW761" s="462"/>
      <c r="NX761" s="462"/>
      <c r="NY761" s="462"/>
      <c r="NZ761" s="462"/>
      <c r="OA761" s="462"/>
      <c r="OB761" s="462"/>
      <c r="OC761" s="462"/>
      <c r="OD761" s="462"/>
      <c r="OE761" s="462"/>
      <c r="OF761" s="462"/>
      <c r="OG761" s="462"/>
      <c r="OH761" s="462"/>
      <c r="OI761" s="462"/>
      <c r="OJ761" s="462"/>
      <c r="OK761" s="462"/>
      <c r="OL761" s="462"/>
      <c r="OM761" s="462"/>
      <c r="ON761" s="462"/>
      <c r="OO761" s="462"/>
      <c r="OP761" s="462"/>
      <c r="OQ761" s="462"/>
      <c r="OR761" s="462"/>
      <c r="OS761" s="462"/>
      <c r="OT761" s="462"/>
      <c r="OU761" s="462"/>
      <c r="OV761" s="462"/>
      <c r="OW761" s="462"/>
      <c r="OX761" s="462"/>
      <c r="OY761" s="462"/>
      <c r="OZ761" s="462"/>
      <c r="PA761" s="462"/>
      <c r="PB761" s="462"/>
      <c r="PC761" s="462"/>
      <c r="PD761" s="462"/>
      <c r="PE761" s="462"/>
      <c r="PF761" s="462"/>
      <c r="PG761" s="462"/>
      <c r="PH761" s="462"/>
      <c r="PI761" s="462"/>
      <c r="PJ761" s="462"/>
      <c r="PK761" s="462"/>
      <c r="PL761" s="462"/>
      <c r="PM761" s="462"/>
      <c r="PN761" s="462"/>
      <c r="PO761" s="462"/>
      <c r="PP761" s="462"/>
      <c r="PQ761" s="462"/>
      <c r="PR761" s="462"/>
      <c r="PS761" s="462"/>
      <c r="PT761" s="462"/>
      <c r="PU761" s="462"/>
      <c r="PV761" s="462"/>
      <c r="PW761" s="462"/>
      <c r="PX761" s="462"/>
      <c r="PY761" s="462"/>
      <c r="PZ761" s="462"/>
      <c r="QA761" s="462"/>
      <c r="QB761" s="462"/>
      <c r="QC761" s="462"/>
      <c r="QD761" s="462"/>
      <c r="QE761" s="462"/>
      <c r="QF761" s="462"/>
      <c r="QG761" s="462"/>
      <c r="QH761" s="462"/>
      <c r="QI761" s="462"/>
      <c r="QJ761" s="462"/>
      <c r="QK761" s="462"/>
      <c r="QL761" s="462"/>
      <c r="QM761" s="462"/>
      <c r="QN761" s="462"/>
      <c r="QO761" s="462"/>
      <c r="QP761" s="462"/>
      <c r="QQ761" s="462"/>
      <c r="QR761" s="462"/>
      <c r="QS761" s="462"/>
      <c r="QT761" s="462"/>
      <c r="QU761" s="462"/>
      <c r="QV761" s="462"/>
      <c r="QW761" s="462"/>
      <c r="QX761" s="462"/>
      <c r="QY761" s="462"/>
      <c r="QZ761" s="462"/>
      <c r="RA761" s="462"/>
      <c r="RB761" s="462"/>
      <c r="RC761" s="462"/>
      <c r="RD761" s="462"/>
      <c r="RE761" s="462"/>
      <c r="RF761" s="462"/>
      <c r="RG761" s="462"/>
      <c r="RH761" s="462"/>
      <c r="RI761" s="462"/>
      <c r="RJ761" s="462"/>
      <c r="RK761" s="462"/>
      <c r="RL761" s="462"/>
      <c r="RM761" s="462"/>
      <c r="RN761" s="462"/>
      <c r="RO761" s="462"/>
      <c r="RP761" s="462"/>
      <c r="RQ761" s="462"/>
      <c r="RR761" s="462"/>
      <c r="RS761" s="462"/>
      <c r="RT761" s="462"/>
      <c r="RU761" s="462"/>
      <c r="RV761" s="462"/>
      <c r="RW761" s="462"/>
      <c r="RX761" s="462"/>
      <c r="RY761" s="462"/>
      <c r="RZ761" s="462"/>
      <c r="SA761" s="462"/>
      <c r="SB761" s="462"/>
      <c r="SC761" s="462"/>
      <c r="SD761" s="462"/>
      <c r="SE761" s="462"/>
      <c r="SF761" s="462"/>
      <c r="SG761" s="462"/>
      <c r="SH761" s="462"/>
      <c r="SI761" s="462"/>
      <c r="SJ761" s="462"/>
      <c r="SK761" s="462"/>
      <c r="SL761" s="462"/>
      <c r="SM761" s="462"/>
      <c r="SN761" s="462"/>
      <c r="SO761" s="462"/>
      <c r="SP761" s="462"/>
      <c r="SQ761" s="462"/>
      <c r="SR761" s="462"/>
      <c r="SS761" s="462"/>
      <c r="ST761" s="462"/>
      <c r="SU761" s="462"/>
      <c r="SV761" s="462"/>
      <c r="SW761" s="462"/>
      <c r="SX761" s="462"/>
      <c r="SY761" s="462"/>
      <c r="SZ761" s="462"/>
      <c r="TA761" s="462"/>
      <c r="TB761" s="462"/>
      <c r="TC761" s="462"/>
      <c r="TD761" s="462"/>
      <c r="TE761" s="462"/>
      <c r="TF761" s="462"/>
      <c r="TG761" s="462"/>
      <c r="TH761" s="462"/>
      <c r="TI761" s="462"/>
      <c r="TJ761" s="462"/>
      <c r="TK761" s="462"/>
      <c r="TL761" s="462"/>
      <c r="TM761" s="462"/>
      <c r="TN761" s="462"/>
      <c r="TO761" s="462"/>
      <c r="TP761" s="462"/>
      <c r="TQ761" s="462"/>
      <c r="TR761" s="462"/>
      <c r="TS761" s="462"/>
      <c r="TT761" s="462"/>
      <c r="TU761" s="462"/>
      <c r="TV761" s="462"/>
      <c r="TW761" s="462"/>
      <c r="TX761" s="462"/>
      <c r="TY761" s="462"/>
      <c r="TZ761" s="462"/>
      <c r="UA761" s="462"/>
      <c r="UB761" s="462"/>
      <c r="UC761" s="462"/>
      <c r="UD761" s="462"/>
      <c r="UE761" s="462"/>
      <c r="UF761" s="462"/>
      <c r="UG761" s="462"/>
      <c r="UH761" s="462"/>
      <c r="UI761" s="462"/>
      <c r="UJ761" s="462"/>
      <c r="UK761" s="462"/>
      <c r="UL761" s="462"/>
      <c r="UM761" s="462"/>
      <c r="UN761" s="462"/>
      <c r="UO761" s="462"/>
      <c r="UP761" s="462"/>
      <c r="UQ761" s="462"/>
      <c r="UR761" s="462"/>
      <c r="US761" s="462"/>
      <c r="UT761" s="462"/>
      <c r="UU761" s="462"/>
      <c r="UV761" s="462"/>
      <c r="UW761" s="462"/>
      <c r="UX761" s="462"/>
      <c r="UY761" s="462"/>
      <c r="UZ761" s="462"/>
      <c r="VA761" s="462"/>
      <c r="VB761" s="462"/>
      <c r="VC761" s="462"/>
      <c r="VD761" s="462"/>
      <c r="VE761" s="462"/>
      <c r="VF761" s="462"/>
      <c r="VG761" s="462"/>
      <c r="VH761" s="462"/>
      <c r="VI761" s="462"/>
      <c r="VJ761" s="462"/>
      <c r="VK761" s="462"/>
      <c r="VL761" s="462"/>
      <c r="VM761" s="462"/>
      <c r="VN761" s="462"/>
      <c r="VO761" s="462"/>
      <c r="VP761" s="462"/>
      <c r="VQ761" s="462"/>
      <c r="VR761" s="462"/>
      <c r="VS761" s="462"/>
      <c r="VT761" s="462"/>
      <c r="VU761" s="462"/>
      <c r="VV761" s="462"/>
      <c r="VW761" s="462"/>
      <c r="VX761" s="462"/>
      <c r="VY761" s="462"/>
      <c r="VZ761" s="462"/>
      <c r="WA761" s="462"/>
      <c r="WB761" s="462"/>
      <c r="WC761" s="462"/>
      <c r="WD761" s="462"/>
      <c r="WE761" s="462"/>
      <c r="WF761" s="462"/>
      <c r="WG761" s="462"/>
      <c r="WH761" s="462"/>
      <c r="WI761" s="462"/>
      <c r="WJ761" s="462"/>
      <c r="WK761" s="462"/>
      <c r="WL761" s="462"/>
      <c r="WM761" s="462"/>
      <c r="WN761" s="462"/>
      <c r="WO761" s="462"/>
      <c r="WP761" s="462"/>
      <c r="WQ761" s="462"/>
      <c r="WR761" s="462"/>
      <c r="WS761" s="462"/>
      <c r="WT761" s="462"/>
      <c r="WU761" s="462"/>
      <c r="WV761" s="462"/>
      <c r="WW761" s="462"/>
      <c r="WX761" s="462"/>
      <c r="WY761" s="462"/>
      <c r="WZ761" s="462"/>
      <c r="XA761" s="462"/>
      <c r="XB761" s="462"/>
      <c r="XC761" s="462"/>
      <c r="XD761" s="462"/>
      <c r="XE761" s="462"/>
      <c r="XF761" s="462"/>
      <c r="XG761" s="462"/>
      <c r="XH761" s="462"/>
      <c r="XI761" s="462"/>
      <c r="XJ761" s="462"/>
      <c r="XK761" s="462"/>
      <c r="XL761" s="462"/>
      <c r="XM761" s="462"/>
      <c r="XN761" s="462"/>
      <c r="XO761" s="462"/>
      <c r="XP761" s="462"/>
      <c r="XQ761" s="462"/>
      <c r="XR761" s="462"/>
      <c r="XS761" s="462"/>
      <c r="XT761" s="462"/>
      <c r="XU761" s="462"/>
      <c r="XV761" s="462"/>
      <c r="XW761" s="462"/>
      <c r="XX761" s="462"/>
      <c r="XY761" s="462"/>
      <c r="XZ761" s="462"/>
      <c r="YA761" s="462"/>
      <c r="YB761" s="462"/>
      <c r="YC761" s="462"/>
      <c r="YD761" s="462"/>
      <c r="YE761" s="462"/>
      <c r="YF761" s="462"/>
      <c r="YG761" s="462"/>
      <c r="YH761" s="462"/>
      <c r="YI761" s="462"/>
      <c r="YJ761" s="462"/>
      <c r="YK761" s="462"/>
      <c r="YL761" s="462"/>
      <c r="YM761" s="462"/>
      <c r="YN761" s="462"/>
      <c r="YO761" s="462"/>
      <c r="YP761" s="462"/>
      <c r="YQ761" s="462"/>
      <c r="YR761" s="462"/>
      <c r="YS761" s="462"/>
      <c r="YT761" s="462"/>
      <c r="YU761" s="462"/>
      <c r="YV761" s="462"/>
      <c r="YW761" s="462"/>
      <c r="YX761" s="462"/>
      <c r="YY761" s="462"/>
      <c r="YZ761" s="462"/>
      <c r="ZA761" s="462"/>
      <c r="ZB761" s="462"/>
      <c r="ZC761" s="462"/>
      <c r="ZD761" s="462"/>
      <c r="ZE761" s="462"/>
      <c r="ZF761" s="462"/>
      <c r="ZG761" s="462"/>
      <c r="ZH761" s="462"/>
      <c r="ZI761" s="462"/>
      <c r="ZJ761" s="462"/>
      <c r="ZK761" s="462"/>
      <c r="ZL761" s="462"/>
      <c r="ZM761" s="462"/>
      <c r="ZN761" s="462"/>
      <c r="ZO761" s="462"/>
      <c r="ZP761" s="462"/>
      <c r="ZQ761" s="462"/>
      <c r="ZR761" s="462"/>
      <c r="ZS761" s="462"/>
      <c r="ZT761" s="462"/>
      <c r="ZU761" s="462"/>
      <c r="ZV761" s="462"/>
      <c r="ZW761" s="462"/>
      <c r="ZX761" s="462"/>
      <c r="ZY761" s="462"/>
      <c r="ZZ761" s="462"/>
      <c r="AAA761" s="462"/>
      <c r="AAB761" s="462"/>
      <c r="AAC761" s="462"/>
      <c r="AAD761" s="462"/>
      <c r="AAE761" s="462"/>
      <c r="AAF761" s="462"/>
      <c r="AAG761" s="462"/>
      <c r="AAH761" s="462"/>
      <c r="AAI761" s="462"/>
      <c r="AAJ761" s="462"/>
      <c r="AAK761" s="462"/>
      <c r="AAL761" s="462"/>
      <c r="AAM761" s="462"/>
      <c r="AAN761" s="462"/>
      <c r="AAO761" s="462"/>
      <c r="AAP761" s="462"/>
      <c r="AAQ761" s="462"/>
      <c r="AAR761" s="462"/>
      <c r="AAS761" s="462"/>
      <c r="AAT761" s="462"/>
      <c r="AAU761" s="462"/>
      <c r="AAV761" s="462"/>
      <c r="AAW761" s="462"/>
      <c r="AAX761" s="462"/>
      <c r="AAY761" s="462"/>
      <c r="AAZ761" s="462"/>
      <c r="ABA761" s="462"/>
      <c r="ABB761" s="462"/>
      <c r="ABC761" s="462"/>
      <c r="ABD761" s="462"/>
      <c r="ABE761" s="462"/>
      <c r="ABF761" s="462"/>
      <c r="ABG761" s="462"/>
      <c r="ABH761" s="462"/>
      <c r="ABI761" s="462"/>
      <c r="ABJ761" s="462"/>
      <c r="ABK761" s="462"/>
      <c r="ABL761" s="462"/>
      <c r="ABM761" s="462"/>
      <c r="ABN761" s="462"/>
      <c r="ABO761" s="462"/>
      <c r="ABP761" s="462"/>
      <c r="ABQ761" s="462"/>
      <c r="ABR761" s="462"/>
      <c r="ABS761" s="462"/>
      <c r="ABT761" s="462"/>
      <c r="ABU761" s="462"/>
      <c r="ABV761" s="462"/>
      <c r="ABW761" s="462"/>
      <c r="ABX761" s="462"/>
      <c r="ABY761" s="462"/>
      <c r="ABZ761" s="462"/>
      <c r="ACA761" s="462"/>
      <c r="ACB761" s="462"/>
      <c r="ACC761" s="462"/>
      <c r="ACD761" s="462"/>
      <c r="ACE761" s="462"/>
      <c r="ACF761" s="462"/>
      <c r="ACG761" s="462"/>
      <c r="ACH761" s="462"/>
      <c r="ACI761" s="462"/>
      <c r="ACJ761" s="462"/>
      <c r="ACK761" s="462"/>
      <c r="ACL761" s="462"/>
      <c r="ACM761" s="462"/>
      <c r="ACN761" s="462"/>
      <c r="ACO761" s="462"/>
      <c r="ACP761" s="462"/>
      <c r="ACQ761" s="462"/>
      <c r="ACR761" s="462"/>
      <c r="ACS761" s="462"/>
      <c r="ACT761" s="462"/>
      <c r="ACU761" s="462"/>
      <c r="ACV761" s="462"/>
      <c r="ACW761" s="462"/>
      <c r="ACX761" s="462"/>
      <c r="ACY761" s="462"/>
      <c r="ACZ761" s="462"/>
      <c r="ADA761" s="462"/>
      <c r="ADB761" s="462"/>
      <c r="ADC761" s="462"/>
      <c r="ADD761" s="462"/>
      <c r="ADE761" s="462"/>
      <c r="ADF761" s="462"/>
      <c r="ADG761" s="462"/>
      <c r="ADH761" s="462"/>
      <c r="ADI761" s="462"/>
      <c r="ADJ761" s="462"/>
      <c r="ADK761" s="462"/>
      <c r="ADL761" s="462"/>
      <c r="ADM761" s="462"/>
      <c r="ADN761" s="462"/>
      <c r="ADO761" s="462"/>
      <c r="ADP761" s="462"/>
      <c r="ADQ761" s="462"/>
      <c r="ADR761" s="462"/>
      <c r="ADS761" s="462"/>
      <c r="ADT761" s="462"/>
      <c r="ADU761" s="462"/>
      <c r="ADV761" s="462"/>
      <c r="ADW761" s="462"/>
      <c r="ADX761" s="462"/>
      <c r="ADY761" s="462"/>
      <c r="ADZ761" s="462"/>
      <c r="AEA761" s="462"/>
      <c r="AEB761" s="462"/>
      <c r="AEC761" s="462"/>
      <c r="AED761" s="462"/>
      <c r="AEE761" s="462"/>
      <c r="AEF761" s="462"/>
      <c r="AEG761" s="462"/>
      <c r="AEH761" s="462"/>
      <c r="AEI761" s="462"/>
      <c r="AEJ761" s="462"/>
      <c r="AEK761" s="462"/>
      <c r="AEL761" s="462"/>
      <c r="AEM761" s="462"/>
      <c r="AEN761" s="462"/>
      <c r="AEO761" s="462"/>
      <c r="AEP761" s="462"/>
      <c r="AEQ761" s="462"/>
      <c r="AER761" s="462"/>
      <c r="AES761" s="462"/>
      <c r="AET761" s="462"/>
      <c r="AEU761" s="462"/>
      <c r="AEV761" s="462"/>
      <c r="AEW761" s="462"/>
      <c r="AEX761" s="462"/>
      <c r="AEY761" s="462"/>
      <c r="AEZ761" s="462"/>
      <c r="AFA761" s="462"/>
      <c r="AFB761" s="462"/>
      <c r="AFC761" s="462"/>
      <c r="AFD761" s="462"/>
      <c r="AFE761" s="462"/>
      <c r="AFF761" s="462"/>
      <c r="AFG761" s="462"/>
      <c r="AFH761" s="462"/>
      <c r="AFI761" s="462"/>
      <c r="AFJ761" s="462"/>
      <c r="AFK761" s="462"/>
      <c r="AFL761" s="462"/>
      <c r="AFM761" s="462"/>
      <c r="AFN761" s="462"/>
      <c r="AFO761" s="462"/>
      <c r="AFP761" s="462"/>
      <c r="AFQ761" s="462"/>
      <c r="AFR761" s="462"/>
      <c r="AFS761" s="462"/>
      <c r="AFT761" s="462"/>
      <c r="AFU761" s="462"/>
      <c r="AFV761" s="462"/>
      <c r="AFW761" s="462"/>
      <c r="AFX761" s="462"/>
      <c r="AFY761" s="462"/>
      <c r="AFZ761" s="462"/>
      <c r="AGA761" s="462"/>
      <c r="AGB761" s="462"/>
      <c r="AGC761" s="462"/>
      <c r="AGD761" s="462"/>
      <c r="AGE761" s="462"/>
      <c r="AGF761" s="462"/>
      <c r="AGG761" s="462"/>
      <c r="AGH761" s="462"/>
      <c r="AGI761" s="462"/>
      <c r="AGJ761" s="462"/>
      <c r="AGK761" s="462"/>
      <c r="AGL761" s="462"/>
      <c r="AGM761" s="462"/>
      <c r="AGN761" s="462"/>
      <c r="AGO761" s="462"/>
      <c r="AGP761" s="462"/>
      <c r="AGQ761" s="462"/>
      <c r="AGR761" s="462"/>
      <c r="AGS761" s="462"/>
      <c r="AGT761" s="462"/>
      <c r="AGU761" s="462"/>
      <c r="AGV761" s="462"/>
      <c r="AGW761" s="462"/>
      <c r="AGX761" s="462"/>
      <c r="AGY761" s="462"/>
      <c r="AGZ761" s="462"/>
      <c r="AHA761" s="462"/>
      <c r="AHB761" s="462"/>
      <c r="AHC761" s="462"/>
      <c r="AHD761" s="462"/>
      <c r="AHE761" s="462"/>
      <c r="AHF761" s="462"/>
      <c r="AHG761" s="462"/>
      <c r="AHH761" s="462"/>
      <c r="AHI761" s="462"/>
      <c r="AHJ761" s="462"/>
      <c r="AHK761" s="462"/>
      <c r="AHL761" s="462"/>
      <c r="AHM761" s="462"/>
      <c r="AHN761" s="462"/>
      <c r="AHO761" s="462"/>
      <c r="AHP761" s="462"/>
      <c r="AHQ761" s="462"/>
      <c r="AHR761" s="462"/>
      <c r="AHS761" s="462"/>
      <c r="AHT761" s="462"/>
      <c r="AHU761" s="462"/>
      <c r="AHV761" s="462"/>
      <c r="AHW761" s="462"/>
      <c r="AHX761" s="462"/>
      <c r="AHY761" s="462"/>
      <c r="AHZ761" s="462"/>
      <c r="AIA761" s="462"/>
      <c r="AIB761" s="462"/>
      <c r="AIC761" s="462"/>
      <c r="AID761" s="462"/>
      <c r="AIE761" s="462"/>
      <c r="AIF761" s="462"/>
      <c r="AIG761" s="462"/>
      <c r="AIH761" s="462"/>
      <c r="AII761" s="462"/>
      <c r="AIJ761" s="462"/>
      <c r="AIK761" s="462"/>
      <c r="AIL761" s="462"/>
      <c r="AIM761" s="462"/>
      <c r="AIN761" s="462"/>
      <c r="AIO761" s="462"/>
      <c r="AIP761" s="462"/>
      <c r="AIQ761" s="462"/>
      <c r="AIR761" s="462"/>
      <c r="AIS761" s="462"/>
      <c r="AIT761" s="462"/>
      <c r="AIU761" s="462"/>
      <c r="AIV761" s="462"/>
      <c r="AIW761" s="462"/>
      <c r="AIX761" s="462"/>
      <c r="AIY761" s="462"/>
      <c r="AIZ761" s="462"/>
      <c r="AJA761" s="462"/>
      <c r="AJB761" s="462"/>
      <c r="AJC761" s="462"/>
      <c r="AJD761" s="462"/>
      <c r="AJE761" s="462"/>
      <c r="AJF761" s="462"/>
      <c r="AJG761" s="462"/>
      <c r="AJH761" s="462"/>
      <c r="AJI761" s="462"/>
      <c r="AJJ761" s="462"/>
      <c r="AJK761" s="462"/>
      <c r="AJL761" s="462"/>
      <c r="AJM761" s="462"/>
      <c r="AJN761" s="462"/>
      <c r="AJO761" s="462"/>
      <c r="AJP761" s="462"/>
      <c r="AJQ761" s="462"/>
      <c r="AJR761" s="462"/>
      <c r="AJS761" s="462"/>
      <c r="AJT761" s="462"/>
      <c r="AJU761" s="462"/>
      <c r="AJV761" s="462"/>
      <c r="AJW761" s="462"/>
      <c r="AJX761" s="462"/>
      <c r="AJY761" s="462"/>
      <c r="AJZ761" s="462"/>
      <c r="AKA761" s="462"/>
      <c r="AKB761" s="462"/>
      <c r="AKC761" s="462"/>
      <c r="AKD761" s="462"/>
      <c r="AKE761" s="462"/>
      <c r="AKF761" s="462"/>
      <c r="AKG761" s="462"/>
      <c r="AKH761" s="462"/>
      <c r="AKI761" s="462"/>
      <c r="AKJ761" s="462"/>
      <c r="AKK761" s="462"/>
      <c r="AKL761" s="462"/>
      <c r="AKM761" s="462"/>
      <c r="AKN761" s="462"/>
      <c r="AKO761" s="462"/>
      <c r="AKP761" s="462"/>
      <c r="AKQ761" s="462"/>
      <c r="AKR761" s="462"/>
      <c r="AKS761" s="462"/>
      <c r="AKT761" s="462"/>
      <c r="AKU761" s="462"/>
      <c r="AKV761" s="462"/>
      <c r="AKW761" s="462"/>
      <c r="AKX761" s="462"/>
      <c r="AKY761" s="462"/>
      <c r="AKZ761" s="462"/>
      <c r="ALA761" s="462"/>
      <c r="ALB761" s="462"/>
      <c r="ALC761" s="462"/>
      <c r="ALD761" s="462"/>
      <c r="ALE761" s="462"/>
      <c r="ALF761" s="462"/>
      <c r="ALG761" s="462"/>
      <c r="ALH761" s="462"/>
      <c r="ALI761" s="462"/>
      <c r="ALJ761" s="462"/>
      <c r="ALK761" s="462"/>
      <c r="ALL761" s="462"/>
      <c r="ALM761" s="462"/>
      <c r="ALN761" s="462"/>
      <c r="ALO761" s="462"/>
      <c r="ALP761" s="462"/>
      <c r="ALQ761" s="462"/>
      <c r="ALR761" s="462"/>
      <c r="ALS761" s="462"/>
      <c r="ALT761" s="462"/>
      <c r="ALU761" s="462"/>
      <c r="ALV761" s="462"/>
      <c r="ALW761" s="462"/>
      <c r="ALX761" s="462"/>
      <c r="ALY761" s="462"/>
      <c r="ALZ761" s="462"/>
      <c r="AMA761" s="462"/>
      <c r="AMB761" s="462"/>
      <c r="AMC761" s="462"/>
      <c r="AMD761" s="462"/>
      <c r="AME761" s="462"/>
      <c r="AMF761" s="462"/>
      <c r="AMG761" s="462"/>
      <c r="AMH761" s="462"/>
      <c r="AMI761" s="462"/>
      <c r="AMJ761" s="462"/>
      <c r="AMK761" s="462"/>
      <c r="AML761" s="462"/>
      <c r="AMM761" s="462"/>
      <c r="AMN761" s="462"/>
      <c r="AMO761" s="462"/>
      <c r="AMP761" s="462"/>
      <c r="AMQ761" s="462"/>
      <c r="AMR761" s="462"/>
      <c r="AMS761" s="462"/>
      <c r="AMT761" s="462"/>
      <c r="AMU761" s="462"/>
      <c r="AMV761" s="462"/>
      <c r="AMW761" s="462"/>
      <c r="AMX761" s="462"/>
      <c r="AMY761" s="462"/>
      <c r="AMZ761" s="462"/>
      <c r="ANA761" s="462"/>
      <c r="ANB761" s="462"/>
      <c r="ANC761" s="462"/>
      <c r="AND761" s="462"/>
      <c r="ANE761" s="462"/>
      <c r="ANF761" s="462"/>
      <c r="ANG761" s="462"/>
      <c r="ANH761" s="462"/>
      <c r="ANI761" s="462"/>
      <c r="ANJ761" s="462"/>
      <c r="ANK761" s="462"/>
      <c r="ANL761" s="462"/>
      <c r="ANM761" s="462"/>
      <c r="ANN761" s="462"/>
      <c r="ANO761" s="462"/>
      <c r="ANP761" s="462"/>
      <c r="ANQ761" s="462"/>
      <c r="ANR761" s="462"/>
      <c r="ANS761" s="462"/>
      <c r="ANT761" s="462"/>
      <c r="ANU761" s="462"/>
      <c r="ANV761" s="462"/>
      <c r="ANW761" s="462"/>
      <c r="ANX761" s="462"/>
      <c r="ANY761" s="462"/>
      <c r="ANZ761" s="462"/>
      <c r="AOA761" s="462"/>
      <c r="AOB761" s="462"/>
      <c r="AOC761" s="462"/>
      <c r="AOD761" s="462"/>
      <c r="AOE761" s="462"/>
      <c r="AOF761" s="462"/>
      <c r="AOG761" s="462"/>
      <c r="AOH761" s="462"/>
      <c r="AOI761" s="462"/>
      <c r="AOJ761" s="462"/>
      <c r="AOK761" s="462"/>
      <c r="AOL761" s="462"/>
      <c r="AOM761" s="462"/>
      <c r="AON761" s="462"/>
      <c r="AOO761" s="462"/>
      <c r="AOP761" s="462"/>
      <c r="AOQ761" s="462"/>
      <c r="AOR761" s="462"/>
      <c r="AOS761" s="462"/>
      <c r="AOT761" s="462"/>
      <c r="AOU761" s="462"/>
      <c r="AOV761" s="462"/>
      <c r="AOW761" s="462"/>
      <c r="AOX761" s="462"/>
      <c r="AOY761" s="462"/>
      <c r="AOZ761" s="462"/>
      <c r="APA761" s="462"/>
      <c r="APB761" s="462"/>
      <c r="APC761" s="462"/>
      <c r="APD761" s="462"/>
      <c r="APE761" s="462"/>
      <c r="APF761" s="462"/>
      <c r="APG761" s="462"/>
      <c r="APH761" s="462"/>
      <c r="API761" s="462"/>
      <c r="APJ761" s="462"/>
      <c r="APK761" s="462"/>
      <c r="APL761" s="462"/>
      <c r="APM761" s="462"/>
      <c r="APN761" s="462"/>
      <c r="APO761" s="462"/>
      <c r="APP761" s="462"/>
      <c r="APQ761" s="462"/>
      <c r="APR761" s="462"/>
      <c r="APS761" s="462"/>
      <c r="APT761" s="462"/>
      <c r="APU761" s="462"/>
      <c r="APV761" s="462"/>
      <c r="APW761" s="462"/>
      <c r="APX761" s="462"/>
      <c r="APY761" s="462"/>
      <c r="APZ761" s="462"/>
      <c r="AQA761" s="462"/>
      <c r="AQB761" s="462"/>
      <c r="AQC761" s="462"/>
      <c r="AQD761" s="462"/>
      <c r="AQE761" s="462"/>
      <c r="AQF761" s="462"/>
      <c r="AQG761" s="462"/>
      <c r="AQH761" s="462"/>
      <c r="AQI761" s="462"/>
      <c r="AQJ761" s="462"/>
      <c r="AQK761" s="462"/>
      <c r="AQL761" s="462"/>
      <c r="AQM761" s="462"/>
      <c r="AQN761" s="462"/>
      <c r="AQO761" s="462"/>
      <c r="AQP761" s="462"/>
      <c r="AQQ761" s="462"/>
      <c r="AQR761" s="462"/>
      <c r="AQS761" s="462"/>
      <c r="AQT761" s="462"/>
      <c r="AQU761" s="462"/>
      <c r="AQV761" s="462"/>
      <c r="AQW761" s="462"/>
      <c r="AQX761" s="462"/>
      <c r="AQY761" s="462"/>
      <c r="AQZ761" s="462"/>
      <c r="ARA761" s="462"/>
      <c r="ARB761" s="462"/>
      <c r="ARC761" s="462"/>
      <c r="ARD761" s="462"/>
      <c r="ARE761" s="462"/>
      <c r="ARF761" s="462"/>
      <c r="ARG761" s="462"/>
      <c r="ARH761" s="462"/>
      <c r="ARI761" s="462"/>
      <c r="ARJ761" s="462"/>
      <c r="ARK761" s="462"/>
      <c r="ARL761" s="462"/>
      <c r="ARM761" s="462"/>
      <c r="ARN761" s="462"/>
      <c r="ARO761" s="462"/>
      <c r="ARP761" s="462"/>
      <c r="ARQ761" s="462"/>
      <c r="ARR761" s="462"/>
      <c r="ARS761" s="462"/>
      <c r="ART761" s="462"/>
      <c r="ARU761" s="462"/>
      <c r="ARV761" s="462"/>
      <c r="ARW761" s="462"/>
      <c r="ARX761" s="462"/>
      <c r="ARY761" s="462"/>
      <c r="ARZ761" s="462"/>
      <c r="ASA761" s="462"/>
      <c r="ASB761" s="462"/>
      <c r="ASC761" s="462"/>
      <c r="ASD761" s="462"/>
      <c r="ASE761" s="462"/>
      <c r="ASF761" s="462"/>
      <c r="ASG761" s="462"/>
      <c r="ASH761" s="462"/>
      <c r="ASI761" s="462"/>
      <c r="ASJ761" s="462"/>
      <c r="ASK761" s="462"/>
      <c r="ASL761" s="462"/>
      <c r="ASM761" s="462"/>
      <c r="ASN761" s="462"/>
      <c r="ASO761" s="462"/>
      <c r="ASP761" s="462"/>
      <c r="ASQ761" s="462"/>
      <c r="ASR761" s="462"/>
      <c r="ASS761" s="462"/>
      <c r="AST761" s="462"/>
      <c r="ASU761" s="462"/>
      <c r="ASV761" s="462"/>
      <c r="ASW761" s="462"/>
      <c r="ASX761" s="462"/>
      <c r="ASY761" s="462"/>
      <c r="ASZ761" s="462"/>
      <c r="ATA761" s="462"/>
      <c r="ATB761" s="462"/>
      <c r="ATC761" s="462"/>
      <c r="ATD761" s="462"/>
      <c r="ATE761" s="462"/>
      <c r="ATF761" s="462"/>
      <c r="ATG761" s="462"/>
      <c r="ATH761" s="462"/>
      <c r="ATI761" s="462"/>
      <c r="ATJ761" s="462"/>
      <c r="ATK761" s="462"/>
      <c r="ATL761" s="462"/>
      <c r="ATM761" s="462"/>
      <c r="ATN761" s="462"/>
      <c r="ATO761" s="462"/>
      <c r="ATP761" s="462"/>
      <c r="ATQ761" s="462"/>
      <c r="ATR761" s="462"/>
      <c r="ATS761" s="462"/>
      <c r="ATT761" s="462"/>
      <c r="ATU761" s="462"/>
      <c r="ATV761" s="462"/>
      <c r="ATW761" s="462"/>
      <c r="ATX761" s="462"/>
      <c r="ATY761" s="462"/>
      <c r="ATZ761" s="462"/>
      <c r="AUA761" s="462"/>
      <c r="AUB761" s="462"/>
      <c r="AUC761" s="462"/>
      <c r="AUD761" s="462"/>
      <c r="AUE761" s="462"/>
      <c r="AUF761" s="462"/>
      <c r="AUG761" s="462"/>
      <c r="AUH761" s="462"/>
      <c r="AUI761" s="462"/>
      <c r="AUJ761" s="462"/>
      <c r="AUK761" s="462"/>
      <c r="AUL761" s="462"/>
      <c r="AUM761" s="462"/>
      <c r="AUN761" s="462"/>
      <c r="AUO761" s="462"/>
      <c r="AUP761" s="462"/>
      <c r="AUQ761" s="462"/>
      <c r="AUR761" s="462"/>
      <c r="AUS761" s="462"/>
      <c r="AUT761" s="462"/>
      <c r="AUU761" s="462"/>
      <c r="AUV761" s="462"/>
      <c r="AUW761" s="462"/>
      <c r="AUX761" s="462"/>
      <c r="AUY761" s="462"/>
      <c r="AUZ761" s="462"/>
      <c r="AVA761" s="462"/>
      <c r="AVB761" s="462"/>
      <c r="AVC761" s="462"/>
      <c r="AVD761" s="462"/>
      <c r="AVE761" s="462"/>
      <c r="AVF761" s="462"/>
      <c r="AVG761" s="462"/>
      <c r="AVH761" s="462"/>
      <c r="AVI761" s="462"/>
      <c r="AVJ761" s="462"/>
      <c r="AVK761" s="462"/>
      <c r="AVL761" s="462"/>
      <c r="AVM761" s="462"/>
      <c r="AVN761" s="462"/>
      <c r="AVO761" s="462"/>
      <c r="AVP761" s="462"/>
      <c r="AVQ761" s="462"/>
      <c r="AVR761" s="462"/>
      <c r="AVS761" s="462"/>
      <c r="AVT761" s="462"/>
      <c r="AVU761" s="462"/>
      <c r="AVV761" s="462"/>
      <c r="AVW761" s="462"/>
      <c r="AVX761" s="462"/>
      <c r="AVY761" s="462"/>
      <c r="AVZ761" s="462"/>
      <c r="AWA761" s="462"/>
      <c r="AWB761" s="462"/>
      <c r="AWC761" s="462"/>
      <c r="AWD761" s="462"/>
      <c r="AWE761" s="462"/>
      <c r="AWF761" s="462"/>
      <c r="AWG761" s="462"/>
      <c r="AWH761" s="462"/>
      <c r="AWI761" s="462"/>
      <c r="AWJ761" s="462"/>
      <c r="AWK761" s="462"/>
      <c r="AWL761" s="462"/>
      <c r="AWM761" s="462"/>
      <c r="AWN761" s="462"/>
      <c r="AWO761" s="462"/>
      <c r="AWP761" s="462"/>
      <c r="AWQ761" s="462"/>
      <c r="AWR761" s="462"/>
      <c r="AWS761" s="462"/>
      <c r="AWT761" s="462"/>
      <c r="AWU761" s="462"/>
      <c r="AWV761" s="462"/>
      <c r="AWW761" s="462"/>
      <c r="AWX761" s="462"/>
      <c r="AWY761" s="462"/>
      <c r="AWZ761" s="462"/>
      <c r="AXA761" s="462"/>
      <c r="AXB761" s="462"/>
      <c r="AXC761" s="462"/>
      <c r="AXD761" s="462"/>
      <c r="AXE761" s="462"/>
      <c r="AXF761" s="462"/>
      <c r="AXG761" s="462"/>
      <c r="AXH761" s="462"/>
      <c r="AXI761" s="462"/>
      <c r="AXJ761" s="462"/>
      <c r="AXK761" s="462"/>
      <c r="AXL761" s="462"/>
      <c r="AXM761" s="462"/>
      <c r="AXN761" s="462"/>
      <c r="AXO761" s="462"/>
      <c r="AXP761" s="462"/>
      <c r="AXQ761" s="462"/>
      <c r="AXR761" s="462"/>
      <c r="AXS761" s="462"/>
      <c r="AXT761" s="462"/>
      <c r="AXU761" s="462"/>
      <c r="AXV761" s="462"/>
      <c r="AXW761" s="462"/>
      <c r="AXX761" s="462"/>
      <c r="AXY761" s="462"/>
      <c r="AXZ761" s="462"/>
      <c r="AYA761" s="462"/>
      <c r="AYB761" s="462"/>
      <c r="AYC761" s="462"/>
      <c r="AYD761" s="462"/>
      <c r="AYE761" s="462"/>
      <c r="AYF761" s="462"/>
      <c r="AYG761" s="462"/>
      <c r="AYH761" s="462"/>
      <c r="AYI761" s="462"/>
      <c r="AYJ761" s="462"/>
      <c r="AYK761" s="462"/>
      <c r="AYL761" s="462"/>
      <c r="AYM761" s="462"/>
      <c r="AYN761" s="462"/>
      <c r="AYO761" s="462"/>
      <c r="AYP761" s="462"/>
      <c r="AYQ761" s="462"/>
      <c r="AYR761" s="462"/>
      <c r="AYS761" s="462"/>
      <c r="AYT761" s="462"/>
      <c r="AYU761" s="462"/>
      <c r="AYV761" s="462"/>
      <c r="AYW761" s="462"/>
      <c r="AYX761" s="462"/>
      <c r="AYY761" s="462"/>
      <c r="AYZ761" s="462"/>
      <c r="AZA761" s="462"/>
      <c r="AZB761" s="462"/>
      <c r="AZC761" s="462"/>
      <c r="AZD761" s="462"/>
      <c r="AZE761" s="462"/>
      <c r="AZF761" s="462"/>
      <c r="AZG761" s="462"/>
      <c r="AZH761" s="462"/>
      <c r="AZI761" s="462"/>
      <c r="AZJ761" s="462"/>
      <c r="AZK761" s="462"/>
      <c r="AZL761" s="462"/>
      <c r="AZM761" s="462"/>
      <c r="AZN761" s="462"/>
      <c r="AZO761" s="462"/>
      <c r="AZP761" s="462"/>
      <c r="AZQ761" s="462"/>
      <c r="AZR761" s="462"/>
      <c r="AZS761" s="462"/>
      <c r="AZT761" s="462"/>
      <c r="AZU761" s="462"/>
      <c r="AZV761" s="462"/>
      <c r="AZW761" s="462"/>
      <c r="AZX761" s="462"/>
      <c r="AZY761" s="462"/>
      <c r="AZZ761" s="462"/>
      <c r="BAA761" s="462"/>
      <c r="BAB761" s="462"/>
      <c r="BAC761" s="462"/>
      <c r="BAD761" s="462"/>
      <c r="BAE761" s="462"/>
      <c r="BAF761" s="462"/>
      <c r="BAG761" s="462"/>
      <c r="BAH761" s="462"/>
      <c r="BAI761" s="462"/>
      <c r="BAJ761" s="462"/>
      <c r="BAK761" s="462"/>
      <c r="BAL761" s="462"/>
      <c r="BAM761" s="462"/>
      <c r="BAN761" s="462"/>
      <c r="BAO761" s="462"/>
      <c r="BAP761" s="462"/>
      <c r="BAQ761" s="462"/>
      <c r="BAR761" s="462"/>
      <c r="BAS761" s="462"/>
      <c r="BAT761" s="462"/>
      <c r="BAU761" s="462"/>
      <c r="BAV761" s="462"/>
      <c r="BAW761" s="462"/>
      <c r="BAX761" s="462"/>
      <c r="BAY761" s="462"/>
      <c r="BAZ761" s="462"/>
      <c r="BBA761" s="462"/>
      <c r="BBB761" s="462"/>
      <c r="BBC761" s="462"/>
      <c r="BBD761" s="462"/>
      <c r="BBE761" s="462"/>
      <c r="BBF761" s="462"/>
      <c r="BBG761" s="462"/>
      <c r="BBH761" s="462"/>
      <c r="BBI761" s="462"/>
      <c r="BBJ761" s="462"/>
      <c r="BBK761" s="462"/>
      <c r="BBL761" s="462"/>
      <c r="BBM761" s="462"/>
      <c r="BBN761" s="462"/>
      <c r="BBO761" s="462"/>
      <c r="BBP761" s="462"/>
      <c r="BBQ761" s="462"/>
      <c r="BBR761" s="462"/>
      <c r="BBS761" s="462"/>
      <c r="BBT761" s="462"/>
      <c r="BBU761" s="462"/>
      <c r="BBV761" s="462"/>
      <c r="BBW761" s="462"/>
      <c r="BBX761" s="462"/>
      <c r="BBY761" s="462"/>
      <c r="BBZ761" s="462"/>
      <c r="BCA761" s="462"/>
      <c r="BCB761" s="462"/>
      <c r="BCC761" s="462"/>
      <c r="BCD761" s="462"/>
      <c r="BCE761" s="462"/>
      <c r="BCF761" s="462"/>
      <c r="BCG761" s="462"/>
      <c r="BCH761" s="462"/>
      <c r="BCI761" s="462"/>
      <c r="BCJ761" s="462"/>
      <c r="BCK761" s="462"/>
      <c r="BCL761" s="462"/>
      <c r="BCM761" s="462"/>
      <c r="BCN761" s="462"/>
      <c r="BCO761" s="462"/>
      <c r="BCP761" s="462"/>
      <c r="BCQ761" s="462"/>
      <c r="BCR761" s="462"/>
      <c r="BCS761" s="462"/>
      <c r="BCT761" s="462"/>
      <c r="BCU761" s="462"/>
      <c r="BCV761" s="462"/>
      <c r="BCW761" s="462"/>
      <c r="BCX761" s="462"/>
      <c r="BCY761" s="462"/>
      <c r="BCZ761" s="462"/>
      <c r="BDA761" s="462"/>
      <c r="BDB761" s="462"/>
      <c r="BDC761" s="462"/>
      <c r="BDD761" s="462"/>
      <c r="BDE761" s="462"/>
      <c r="BDF761" s="462"/>
      <c r="BDG761" s="462"/>
      <c r="BDH761" s="462"/>
      <c r="BDI761" s="462"/>
      <c r="BDJ761" s="462"/>
      <c r="BDK761" s="462"/>
      <c r="BDL761" s="462"/>
      <c r="BDM761" s="462"/>
      <c r="BDN761" s="462"/>
      <c r="BDO761" s="462"/>
      <c r="BDP761" s="462"/>
      <c r="BDQ761" s="462"/>
      <c r="BDR761" s="462"/>
      <c r="BDS761" s="462"/>
      <c r="BDT761" s="462"/>
      <c r="BDU761" s="462"/>
      <c r="BDV761" s="462"/>
      <c r="BDW761" s="462"/>
      <c r="BDX761" s="462"/>
      <c r="BDY761" s="462"/>
      <c r="BDZ761" s="462"/>
      <c r="BEA761" s="462"/>
      <c r="BEB761" s="462"/>
      <c r="BEC761" s="462"/>
      <c r="BED761" s="462"/>
      <c r="BEE761" s="462"/>
      <c r="BEF761" s="462"/>
      <c r="BEG761" s="462"/>
      <c r="BEH761" s="462"/>
      <c r="BEI761" s="462"/>
      <c r="BEJ761" s="462"/>
      <c r="BEK761" s="462"/>
      <c r="BEL761" s="462"/>
      <c r="BEM761" s="462"/>
      <c r="BEN761" s="462"/>
      <c r="BEO761" s="462"/>
      <c r="BEP761" s="462"/>
      <c r="BEQ761" s="462"/>
      <c r="BER761" s="462"/>
      <c r="BES761" s="462"/>
      <c r="BET761" s="462"/>
      <c r="BEU761" s="462"/>
      <c r="BEV761" s="462"/>
      <c r="BEW761" s="462"/>
      <c r="BEX761" s="462"/>
      <c r="BEY761" s="462"/>
      <c r="BEZ761" s="462"/>
      <c r="BFA761" s="462"/>
      <c r="BFB761" s="462"/>
      <c r="BFC761" s="462"/>
      <c r="BFD761" s="462"/>
      <c r="BFE761" s="462"/>
      <c r="BFF761" s="462"/>
      <c r="BFG761" s="462"/>
      <c r="BFH761" s="462"/>
      <c r="BFI761" s="462"/>
      <c r="BFJ761" s="462"/>
      <c r="BFK761" s="462"/>
      <c r="BFL761" s="462"/>
      <c r="BFM761" s="462"/>
      <c r="BFN761" s="462"/>
      <c r="BFO761" s="462"/>
      <c r="BFP761" s="462"/>
      <c r="BFQ761" s="462"/>
      <c r="BFR761" s="462"/>
      <c r="BFS761" s="462"/>
      <c r="BFT761" s="462"/>
      <c r="BFU761" s="462"/>
      <c r="BFV761" s="462"/>
      <c r="BFW761" s="462"/>
      <c r="BFX761" s="462"/>
      <c r="BFY761" s="462"/>
      <c r="BFZ761" s="462"/>
      <c r="BGA761" s="462"/>
      <c r="BGB761" s="462"/>
      <c r="BGC761" s="462"/>
      <c r="BGD761" s="462"/>
      <c r="BGE761" s="462"/>
      <c r="BGF761" s="462"/>
      <c r="BGG761" s="462"/>
      <c r="BGH761" s="462"/>
      <c r="BGI761" s="462"/>
      <c r="BGJ761" s="462"/>
      <c r="BGK761" s="462"/>
      <c r="BGL761" s="462"/>
      <c r="BGM761" s="462"/>
      <c r="BGN761" s="462"/>
      <c r="BGO761" s="462"/>
      <c r="BGP761" s="462"/>
      <c r="BGQ761" s="462"/>
      <c r="BGR761" s="462"/>
      <c r="BGS761" s="462"/>
      <c r="BGT761" s="462"/>
      <c r="BGU761" s="462"/>
      <c r="BGV761" s="462"/>
      <c r="BGW761" s="462"/>
      <c r="BGX761" s="462"/>
      <c r="BGY761" s="462"/>
      <c r="BGZ761" s="462"/>
      <c r="BHA761" s="462"/>
      <c r="BHB761" s="462"/>
      <c r="BHC761" s="462"/>
      <c r="BHD761" s="462"/>
      <c r="BHE761" s="462"/>
      <c r="BHF761" s="462"/>
      <c r="BHG761" s="462"/>
      <c r="BHH761" s="462"/>
      <c r="BHI761" s="462"/>
      <c r="BHJ761" s="462"/>
      <c r="BHK761" s="462"/>
      <c r="BHL761" s="462"/>
      <c r="BHM761" s="462"/>
      <c r="BHN761" s="462"/>
      <c r="BHO761" s="462"/>
      <c r="BHP761" s="462"/>
      <c r="BHQ761" s="462"/>
      <c r="BHR761" s="462"/>
      <c r="BHS761" s="462"/>
      <c r="BHT761" s="462"/>
      <c r="BHU761" s="462"/>
      <c r="BHV761" s="462"/>
      <c r="BHW761" s="462"/>
      <c r="BHX761" s="462"/>
      <c r="BHY761" s="462"/>
      <c r="BHZ761" s="462"/>
      <c r="BIA761" s="462"/>
      <c r="BIB761" s="462"/>
      <c r="BIC761" s="462"/>
      <c r="BID761" s="462"/>
      <c r="BIE761" s="462"/>
      <c r="BIF761" s="462"/>
      <c r="BIG761" s="462"/>
      <c r="BIH761" s="462"/>
      <c r="BII761" s="462"/>
      <c r="BIJ761" s="462"/>
      <c r="BIK761" s="462"/>
      <c r="BIL761" s="462"/>
      <c r="BIM761" s="462"/>
      <c r="BIN761" s="462"/>
      <c r="BIO761" s="462"/>
      <c r="BIP761" s="462"/>
      <c r="BIQ761" s="462"/>
      <c r="BIR761" s="462"/>
      <c r="BIS761" s="462"/>
      <c r="BIT761" s="462"/>
      <c r="BIU761" s="462"/>
      <c r="BIV761" s="462"/>
      <c r="BIW761" s="462"/>
      <c r="BIX761" s="462"/>
      <c r="BIY761" s="462"/>
      <c r="BIZ761" s="462"/>
      <c r="BJA761" s="462"/>
      <c r="BJB761" s="462"/>
      <c r="BJC761" s="462"/>
      <c r="BJD761" s="462"/>
      <c r="BJE761" s="462"/>
      <c r="BJF761" s="462"/>
      <c r="BJG761" s="462"/>
      <c r="BJH761" s="462"/>
      <c r="BJI761" s="462"/>
      <c r="BJJ761" s="462"/>
      <c r="BJK761" s="462"/>
      <c r="BJL761" s="462"/>
      <c r="BJM761" s="462"/>
      <c r="BJN761" s="462"/>
      <c r="BJO761" s="462"/>
      <c r="BJP761" s="462"/>
      <c r="BJQ761" s="462"/>
      <c r="BJR761" s="462"/>
      <c r="BJS761" s="462"/>
      <c r="BJT761" s="462"/>
      <c r="BJU761" s="462"/>
      <c r="BJV761" s="462"/>
      <c r="BJW761" s="462"/>
      <c r="BJX761" s="462"/>
      <c r="BJY761" s="462"/>
      <c r="BJZ761" s="462"/>
      <c r="BKA761" s="462"/>
      <c r="BKB761" s="462"/>
      <c r="BKC761" s="462"/>
      <c r="BKD761" s="462"/>
      <c r="BKE761" s="462"/>
      <c r="BKF761" s="462"/>
      <c r="BKG761" s="462"/>
      <c r="BKH761" s="462"/>
      <c r="BKI761" s="462"/>
      <c r="BKJ761" s="462"/>
      <c r="BKK761" s="462"/>
      <c r="BKL761" s="462"/>
      <c r="BKM761" s="462"/>
      <c r="BKN761" s="462"/>
      <c r="BKO761" s="462"/>
      <c r="BKP761" s="462"/>
      <c r="BKQ761" s="462"/>
      <c r="BKR761" s="462"/>
      <c r="BKS761" s="462"/>
      <c r="BKT761" s="462"/>
      <c r="BKU761" s="462"/>
      <c r="BKV761" s="462"/>
      <c r="BKW761" s="462"/>
      <c r="BKX761" s="462"/>
      <c r="BKY761" s="462"/>
      <c r="BKZ761" s="462"/>
      <c r="BLA761" s="462"/>
      <c r="BLB761" s="462"/>
      <c r="BLC761" s="462"/>
      <c r="BLD761" s="462"/>
      <c r="BLE761" s="462"/>
      <c r="BLF761" s="462"/>
      <c r="BLG761" s="462"/>
      <c r="BLH761" s="462"/>
      <c r="BLI761" s="462"/>
      <c r="BLJ761" s="462"/>
      <c r="BLK761" s="462"/>
      <c r="BLL761" s="462"/>
      <c r="BLM761" s="462"/>
      <c r="BLN761" s="462"/>
      <c r="BLO761" s="462"/>
      <c r="BLP761" s="462"/>
      <c r="BLQ761" s="462"/>
      <c r="BLR761" s="462"/>
      <c r="BLS761" s="462"/>
      <c r="BLT761" s="462"/>
      <c r="BLU761" s="462"/>
      <c r="BLV761" s="462"/>
      <c r="BLW761" s="462"/>
      <c r="BLX761" s="462"/>
      <c r="BLY761" s="462"/>
      <c r="BLZ761" s="462"/>
      <c r="BMA761" s="462"/>
      <c r="BMB761" s="462"/>
      <c r="BMC761" s="462"/>
      <c r="BMD761" s="462"/>
      <c r="BME761" s="462"/>
      <c r="BMF761" s="462"/>
      <c r="BMG761" s="462"/>
      <c r="BMH761" s="462"/>
      <c r="BMI761" s="462"/>
      <c r="BMJ761" s="462"/>
      <c r="BMK761" s="462"/>
      <c r="BML761" s="462"/>
      <c r="BMM761" s="462"/>
      <c r="BMN761" s="462"/>
      <c r="BMO761" s="462"/>
      <c r="BMP761" s="462"/>
      <c r="BMQ761" s="462"/>
      <c r="BMR761" s="462"/>
      <c r="BMS761" s="462"/>
      <c r="BMT761" s="462"/>
      <c r="BMU761" s="462"/>
      <c r="BMV761" s="462"/>
      <c r="BMW761" s="462"/>
      <c r="BMX761" s="462"/>
      <c r="BMY761" s="462"/>
      <c r="BMZ761" s="462"/>
      <c r="BNA761" s="462"/>
      <c r="BNB761" s="462"/>
      <c r="BNC761" s="462"/>
      <c r="BND761" s="462"/>
      <c r="BNE761" s="462"/>
      <c r="BNF761" s="462"/>
      <c r="BNG761" s="462"/>
      <c r="BNH761" s="462"/>
      <c r="BNI761" s="462"/>
      <c r="BNJ761" s="462"/>
      <c r="BNK761" s="462"/>
      <c r="BNL761" s="462"/>
      <c r="BNM761" s="462"/>
      <c r="BNN761" s="462"/>
      <c r="BNO761" s="462"/>
      <c r="BNP761" s="462"/>
      <c r="BNQ761" s="462"/>
      <c r="BNR761" s="462"/>
      <c r="BNS761" s="462"/>
      <c r="BNT761" s="462"/>
      <c r="BNU761" s="462"/>
      <c r="BNV761" s="462"/>
      <c r="BNW761" s="462"/>
      <c r="BNX761" s="462"/>
      <c r="BNY761" s="462"/>
      <c r="BNZ761" s="462"/>
      <c r="BOA761" s="462"/>
      <c r="BOB761" s="462"/>
      <c r="BOC761" s="462"/>
      <c r="BOD761" s="462"/>
      <c r="BOE761" s="462"/>
      <c r="BOF761" s="462"/>
      <c r="BOG761" s="462"/>
      <c r="BOH761" s="462"/>
      <c r="BOI761" s="462"/>
      <c r="BOJ761" s="462"/>
      <c r="BOK761" s="462"/>
      <c r="BOL761" s="462"/>
      <c r="BOM761" s="462"/>
      <c r="BON761" s="462"/>
      <c r="BOO761" s="462"/>
      <c r="BOP761" s="462"/>
      <c r="BOQ761" s="462"/>
      <c r="BOR761" s="462"/>
      <c r="BOS761" s="462"/>
      <c r="BOT761" s="462"/>
      <c r="BOU761" s="462"/>
      <c r="BOV761" s="462"/>
      <c r="BOW761" s="462"/>
      <c r="BOX761" s="462"/>
      <c r="BOY761" s="462"/>
      <c r="BOZ761" s="462"/>
      <c r="BPA761" s="462"/>
      <c r="BPB761" s="462"/>
      <c r="BPC761" s="462"/>
      <c r="BPD761" s="462"/>
      <c r="BPE761" s="462"/>
      <c r="BPF761" s="462"/>
      <c r="BPG761" s="462"/>
      <c r="BPH761" s="462"/>
      <c r="BPI761" s="462"/>
      <c r="BPJ761" s="462"/>
      <c r="BPK761" s="462"/>
      <c r="BPL761" s="462"/>
      <c r="BPM761" s="462"/>
      <c r="BPN761" s="462"/>
      <c r="BPO761" s="462"/>
      <c r="BPP761" s="462"/>
      <c r="BPQ761" s="462"/>
      <c r="BPR761" s="462"/>
      <c r="BPS761" s="462"/>
      <c r="BPT761" s="462"/>
      <c r="BPU761" s="462"/>
      <c r="BPV761" s="462"/>
      <c r="BPW761" s="462"/>
      <c r="BPX761" s="462"/>
      <c r="BPY761" s="462"/>
      <c r="BPZ761" s="462"/>
      <c r="BQA761" s="462"/>
      <c r="BQB761" s="462"/>
      <c r="BQC761" s="462"/>
      <c r="BQD761" s="462"/>
      <c r="BQE761" s="462"/>
      <c r="BQF761" s="462"/>
      <c r="BQG761" s="462"/>
      <c r="BQH761" s="462"/>
      <c r="BQI761" s="462"/>
      <c r="BQJ761" s="462"/>
      <c r="BQK761" s="462"/>
      <c r="BQL761" s="462"/>
      <c r="BQM761" s="462"/>
      <c r="BQN761" s="462"/>
      <c r="BQO761" s="462"/>
      <c r="BQP761" s="462"/>
      <c r="BQQ761" s="462"/>
      <c r="BQR761" s="462"/>
      <c r="BQS761" s="462"/>
      <c r="BQT761" s="462"/>
      <c r="BQU761" s="462"/>
      <c r="BQV761" s="462"/>
      <c r="BQW761" s="462"/>
      <c r="BQX761" s="462"/>
      <c r="BQY761" s="462"/>
      <c r="BQZ761" s="462"/>
      <c r="BRA761" s="462"/>
      <c r="BRB761" s="462"/>
      <c r="BRC761" s="462"/>
      <c r="BRD761" s="462"/>
      <c r="BRE761" s="462"/>
      <c r="BRF761" s="462"/>
      <c r="BRG761" s="462"/>
      <c r="BRH761" s="462"/>
      <c r="BRI761" s="462"/>
      <c r="BRJ761" s="462"/>
      <c r="BRK761" s="462"/>
      <c r="BRL761" s="462"/>
      <c r="BRM761" s="462"/>
      <c r="BRN761" s="462"/>
      <c r="BRO761" s="462"/>
      <c r="BRP761" s="462"/>
      <c r="BRQ761" s="462"/>
      <c r="BRR761" s="462"/>
      <c r="BRS761" s="462"/>
      <c r="BRT761" s="462"/>
      <c r="BRU761" s="462"/>
      <c r="BRV761" s="462"/>
      <c r="BRW761" s="462"/>
      <c r="BRX761" s="462"/>
      <c r="BRY761" s="462"/>
      <c r="BRZ761" s="462"/>
      <c r="BSA761" s="462"/>
      <c r="BSB761" s="462"/>
      <c r="BSC761" s="462"/>
      <c r="BSD761" s="462"/>
      <c r="BSE761" s="462"/>
      <c r="BSF761" s="462"/>
      <c r="BSG761" s="462"/>
      <c r="BSH761" s="462"/>
      <c r="BSI761" s="462"/>
      <c r="BSJ761" s="462"/>
      <c r="BSK761" s="462"/>
      <c r="BSL761" s="462"/>
      <c r="BSM761" s="462"/>
      <c r="BSN761" s="462"/>
      <c r="BSO761" s="462"/>
      <c r="BSP761" s="462"/>
      <c r="BSQ761" s="462"/>
      <c r="BSR761" s="462"/>
      <c r="BSS761" s="462"/>
      <c r="BST761" s="462"/>
      <c r="BSU761" s="462"/>
      <c r="BSV761" s="462"/>
      <c r="BSW761" s="462"/>
      <c r="BSX761" s="462"/>
      <c r="BSY761" s="462"/>
      <c r="BSZ761" s="462"/>
      <c r="BTA761" s="462"/>
      <c r="BTB761" s="462"/>
      <c r="BTC761" s="462"/>
      <c r="BTD761" s="462"/>
      <c r="BTE761" s="462"/>
      <c r="BTF761" s="462"/>
      <c r="BTG761" s="462"/>
      <c r="BTH761" s="462"/>
      <c r="BTI761" s="462"/>
      <c r="BTJ761" s="462"/>
      <c r="BTK761" s="462"/>
      <c r="BTL761" s="462"/>
      <c r="BTM761" s="462"/>
      <c r="BTN761" s="462"/>
      <c r="BTO761" s="462"/>
      <c r="BTP761" s="462"/>
      <c r="BTQ761" s="462"/>
      <c r="BTR761" s="462"/>
      <c r="BTS761" s="462"/>
      <c r="BTT761" s="462"/>
      <c r="BTU761" s="462"/>
      <c r="BTV761" s="462"/>
      <c r="BTW761" s="462"/>
      <c r="BTX761" s="462"/>
      <c r="BTY761" s="462"/>
      <c r="BTZ761" s="462"/>
      <c r="BUA761" s="462"/>
      <c r="BUB761" s="462"/>
      <c r="BUC761" s="462"/>
      <c r="BUD761" s="462"/>
      <c r="BUE761" s="462"/>
      <c r="BUF761" s="462"/>
      <c r="BUG761" s="462"/>
      <c r="BUH761" s="462"/>
      <c r="BUI761" s="462"/>
      <c r="BUJ761" s="462"/>
      <c r="BUK761" s="462"/>
      <c r="BUL761" s="462"/>
      <c r="BUM761" s="462"/>
      <c r="BUN761" s="462"/>
      <c r="BUO761" s="462"/>
      <c r="BUP761" s="462"/>
      <c r="BUQ761" s="462"/>
      <c r="BUR761" s="462"/>
      <c r="BUS761" s="462"/>
      <c r="BUT761" s="462"/>
      <c r="BUU761" s="462"/>
      <c r="BUV761" s="462"/>
      <c r="BUW761" s="462"/>
      <c r="BUX761" s="462"/>
      <c r="BUY761" s="462"/>
      <c r="BUZ761" s="462"/>
      <c r="BVA761" s="462"/>
      <c r="BVB761" s="462"/>
      <c r="BVC761" s="462"/>
      <c r="BVD761" s="462"/>
      <c r="BVE761" s="462"/>
      <c r="BVF761" s="462"/>
      <c r="BVG761" s="462"/>
      <c r="BVH761" s="462"/>
      <c r="BVI761" s="462"/>
      <c r="BVJ761" s="462"/>
      <c r="BVK761" s="462"/>
      <c r="BVL761" s="462"/>
      <c r="BVM761" s="462"/>
      <c r="BVN761" s="462"/>
      <c r="BVO761" s="462"/>
      <c r="BVP761" s="462"/>
      <c r="BVQ761" s="462"/>
      <c r="BVR761" s="462"/>
      <c r="BVS761" s="462"/>
      <c r="BVT761" s="462"/>
      <c r="BVU761" s="462"/>
      <c r="BVV761" s="462"/>
      <c r="BVW761" s="462"/>
      <c r="BVX761" s="462"/>
      <c r="BVY761" s="462"/>
      <c r="BVZ761" s="462"/>
      <c r="BWA761" s="462"/>
      <c r="BWB761" s="462"/>
      <c r="BWC761" s="462"/>
      <c r="BWD761" s="462"/>
      <c r="BWE761" s="462"/>
      <c r="BWF761" s="462"/>
      <c r="BWG761" s="462"/>
      <c r="BWH761" s="462"/>
      <c r="BWI761" s="462"/>
      <c r="BWJ761" s="462"/>
      <c r="BWK761" s="462"/>
      <c r="BWL761" s="462"/>
      <c r="BWM761" s="462"/>
      <c r="BWN761" s="462"/>
      <c r="BWO761" s="462"/>
      <c r="BWP761" s="462"/>
      <c r="BWQ761" s="462"/>
      <c r="BWR761" s="462"/>
      <c r="BWS761" s="462"/>
      <c r="BWT761" s="462"/>
      <c r="BWU761" s="462"/>
      <c r="BWV761" s="462"/>
      <c r="BWW761" s="462"/>
      <c r="BWX761" s="462"/>
      <c r="BWY761" s="462"/>
      <c r="BWZ761" s="462"/>
      <c r="BXA761" s="462"/>
      <c r="BXB761" s="462"/>
      <c r="BXC761" s="462"/>
      <c r="BXD761" s="462"/>
      <c r="BXE761" s="462"/>
      <c r="BXF761" s="462"/>
      <c r="BXG761" s="462"/>
      <c r="BXH761" s="462"/>
      <c r="BXI761" s="462"/>
      <c r="BXJ761" s="462"/>
      <c r="BXK761" s="462"/>
      <c r="BXL761" s="462"/>
      <c r="BXM761" s="462"/>
      <c r="BXN761" s="462"/>
      <c r="BXO761" s="462"/>
      <c r="BXP761" s="462"/>
      <c r="BXQ761" s="462"/>
      <c r="BXR761" s="462"/>
      <c r="BXS761" s="462"/>
      <c r="BXT761" s="462"/>
      <c r="BXU761" s="462"/>
      <c r="BXV761" s="462"/>
      <c r="BXW761" s="462"/>
      <c r="BXX761" s="462"/>
      <c r="BXY761" s="462"/>
      <c r="BXZ761" s="462"/>
      <c r="BYA761" s="462"/>
      <c r="BYB761" s="462"/>
      <c r="BYC761" s="462"/>
      <c r="BYD761" s="462"/>
      <c r="BYE761" s="462"/>
      <c r="BYF761" s="462"/>
      <c r="BYG761" s="462"/>
      <c r="BYH761" s="462"/>
      <c r="BYI761" s="462"/>
      <c r="BYJ761" s="462"/>
      <c r="BYK761" s="462"/>
      <c r="BYL761" s="462"/>
      <c r="BYM761" s="462"/>
      <c r="BYN761" s="462"/>
      <c r="BYO761" s="462"/>
      <c r="BYP761" s="462"/>
      <c r="BYQ761" s="462"/>
      <c r="BYR761" s="462"/>
      <c r="BYS761" s="462"/>
      <c r="BYT761" s="462"/>
      <c r="BYU761" s="462"/>
      <c r="BYV761" s="462"/>
      <c r="BYW761" s="462"/>
      <c r="BYX761" s="462"/>
      <c r="BYY761" s="462"/>
      <c r="BYZ761" s="462"/>
      <c r="BZA761" s="462"/>
      <c r="BZB761" s="462"/>
      <c r="BZC761" s="462"/>
      <c r="BZD761" s="462"/>
      <c r="BZE761" s="462"/>
      <c r="BZF761" s="462"/>
      <c r="BZG761" s="462"/>
      <c r="BZH761" s="462"/>
      <c r="BZI761" s="462"/>
      <c r="BZJ761" s="462"/>
      <c r="BZK761" s="462"/>
      <c r="BZL761" s="462"/>
      <c r="BZM761" s="462"/>
      <c r="BZN761" s="462"/>
      <c r="BZO761" s="462"/>
      <c r="BZP761" s="462"/>
      <c r="BZQ761" s="462"/>
      <c r="BZR761" s="462"/>
      <c r="BZS761" s="462"/>
      <c r="BZT761" s="462"/>
      <c r="BZU761" s="462"/>
      <c r="BZV761" s="462"/>
      <c r="BZW761" s="462"/>
      <c r="BZX761" s="462"/>
      <c r="BZY761" s="462"/>
      <c r="BZZ761" s="462"/>
      <c r="CAA761" s="462"/>
      <c r="CAB761" s="462"/>
      <c r="CAC761" s="462"/>
      <c r="CAD761" s="462"/>
      <c r="CAE761" s="462"/>
      <c r="CAF761" s="462"/>
      <c r="CAG761" s="462"/>
      <c r="CAH761" s="462"/>
      <c r="CAI761" s="462"/>
      <c r="CAJ761" s="462"/>
      <c r="CAK761" s="462"/>
      <c r="CAL761" s="462"/>
      <c r="CAM761" s="462"/>
      <c r="CAN761" s="462"/>
      <c r="CAO761" s="462"/>
      <c r="CAP761" s="462"/>
      <c r="CAQ761" s="462"/>
      <c r="CAR761" s="462"/>
      <c r="CAS761" s="462"/>
      <c r="CAT761" s="462"/>
      <c r="CAU761" s="462"/>
      <c r="CAV761" s="462"/>
      <c r="CAW761" s="462"/>
      <c r="CAX761" s="462"/>
      <c r="CAY761" s="462"/>
      <c r="CAZ761" s="462"/>
      <c r="CBA761" s="462"/>
      <c r="CBB761" s="462"/>
      <c r="CBC761" s="462"/>
      <c r="CBD761" s="462"/>
      <c r="CBE761" s="462"/>
      <c r="CBF761" s="462"/>
      <c r="CBG761" s="462"/>
      <c r="CBH761" s="462"/>
      <c r="CBI761" s="462"/>
      <c r="CBJ761" s="462"/>
      <c r="CBK761" s="462"/>
      <c r="CBL761" s="462"/>
      <c r="CBM761" s="462"/>
      <c r="CBN761" s="462"/>
      <c r="CBO761" s="462"/>
      <c r="CBP761" s="462"/>
      <c r="CBQ761" s="462"/>
      <c r="CBR761" s="462"/>
      <c r="CBS761" s="462"/>
      <c r="CBT761" s="462"/>
      <c r="CBU761" s="462"/>
      <c r="CBV761" s="462"/>
      <c r="CBW761" s="462"/>
      <c r="CBX761" s="462"/>
      <c r="CBY761" s="462"/>
      <c r="CBZ761" s="462"/>
      <c r="CCA761" s="462"/>
      <c r="CCB761" s="462"/>
      <c r="CCC761" s="462"/>
      <c r="CCD761" s="462"/>
      <c r="CCE761" s="462"/>
      <c r="CCF761" s="462"/>
      <c r="CCG761" s="462"/>
      <c r="CCH761" s="462"/>
      <c r="CCI761" s="462"/>
      <c r="CCJ761" s="462"/>
      <c r="CCK761" s="462"/>
      <c r="CCL761" s="462"/>
      <c r="CCM761" s="462"/>
      <c r="CCN761" s="462"/>
      <c r="CCO761" s="462"/>
      <c r="CCP761" s="462"/>
      <c r="CCQ761" s="462"/>
      <c r="CCR761" s="462"/>
      <c r="CCS761" s="462"/>
      <c r="CCT761" s="462"/>
      <c r="CCU761" s="462"/>
      <c r="CCV761" s="462"/>
      <c r="CCW761" s="462"/>
      <c r="CCX761" s="462"/>
      <c r="CCY761" s="462"/>
      <c r="CCZ761" s="462"/>
      <c r="CDA761" s="462"/>
      <c r="CDB761" s="462"/>
      <c r="CDC761" s="462"/>
      <c r="CDD761" s="462"/>
      <c r="CDE761" s="462"/>
      <c r="CDF761" s="462"/>
      <c r="CDG761" s="462"/>
      <c r="CDH761" s="462"/>
      <c r="CDI761" s="462"/>
      <c r="CDJ761" s="462"/>
      <c r="CDK761" s="462"/>
      <c r="CDL761" s="462"/>
      <c r="CDM761" s="462"/>
      <c r="CDN761" s="462"/>
      <c r="CDO761" s="462"/>
      <c r="CDP761" s="462"/>
      <c r="CDQ761" s="462"/>
      <c r="CDR761" s="462"/>
      <c r="CDS761" s="462"/>
      <c r="CDT761" s="462"/>
      <c r="CDU761" s="462"/>
      <c r="CDV761" s="462"/>
      <c r="CDW761" s="462"/>
      <c r="CDX761" s="462"/>
      <c r="CDY761" s="462"/>
      <c r="CDZ761" s="462"/>
      <c r="CEA761" s="462"/>
      <c r="CEB761" s="462"/>
      <c r="CEC761" s="462"/>
      <c r="CED761" s="462"/>
      <c r="CEE761" s="462"/>
      <c r="CEF761" s="462"/>
      <c r="CEG761" s="462"/>
      <c r="CEH761" s="462"/>
      <c r="CEI761" s="462"/>
      <c r="CEJ761" s="462"/>
      <c r="CEK761" s="462"/>
      <c r="CEL761" s="462"/>
      <c r="CEM761" s="462"/>
      <c r="CEN761" s="462"/>
      <c r="CEO761" s="462"/>
      <c r="CEP761" s="462"/>
      <c r="CEQ761" s="462"/>
      <c r="CER761" s="462"/>
      <c r="CES761" s="462"/>
      <c r="CET761" s="462"/>
      <c r="CEU761" s="462"/>
      <c r="CEV761" s="462"/>
      <c r="CEW761" s="462"/>
      <c r="CEX761" s="462"/>
      <c r="CEY761" s="462"/>
      <c r="CEZ761" s="462"/>
      <c r="CFA761" s="462"/>
      <c r="CFB761" s="462"/>
      <c r="CFC761" s="462"/>
      <c r="CFD761" s="462"/>
      <c r="CFE761" s="462"/>
      <c r="CFF761" s="462"/>
      <c r="CFG761" s="462"/>
      <c r="CFH761" s="462"/>
      <c r="CFI761" s="462"/>
      <c r="CFJ761" s="462"/>
      <c r="CFK761" s="462"/>
      <c r="CFL761" s="462"/>
      <c r="CFM761" s="462"/>
      <c r="CFN761" s="462"/>
      <c r="CFO761" s="462"/>
      <c r="CFP761" s="462"/>
      <c r="CFQ761" s="462"/>
      <c r="CFR761" s="462"/>
      <c r="CFS761" s="462"/>
      <c r="CFT761" s="462"/>
      <c r="CFU761" s="462"/>
      <c r="CFV761" s="462"/>
      <c r="CFW761" s="462"/>
      <c r="CFX761" s="462"/>
      <c r="CFY761" s="462"/>
      <c r="CFZ761" s="462"/>
      <c r="CGA761" s="462"/>
      <c r="CGB761" s="462"/>
      <c r="CGC761" s="462"/>
      <c r="CGD761" s="462"/>
      <c r="CGE761" s="462"/>
      <c r="CGF761" s="462"/>
      <c r="CGG761" s="462"/>
      <c r="CGH761" s="462"/>
      <c r="CGI761" s="462"/>
      <c r="CGJ761" s="462"/>
      <c r="CGK761" s="462"/>
      <c r="CGL761" s="462"/>
      <c r="CGM761" s="462"/>
      <c r="CGN761" s="462"/>
      <c r="CGO761" s="462"/>
      <c r="CGP761" s="462"/>
      <c r="CGQ761" s="462"/>
      <c r="CGR761" s="462"/>
      <c r="CGS761" s="462"/>
      <c r="CGT761" s="462"/>
      <c r="CGU761" s="462"/>
      <c r="CGV761" s="462"/>
      <c r="CGW761" s="462"/>
      <c r="CGX761" s="462"/>
      <c r="CGY761" s="462"/>
      <c r="CGZ761" s="462"/>
      <c r="CHA761" s="462"/>
      <c r="CHB761" s="462"/>
      <c r="CHC761" s="462"/>
      <c r="CHD761" s="462"/>
      <c r="CHE761" s="462"/>
      <c r="CHF761" s="462"/>
      <c r="CHG761" s="462"/>
      <c r="CHH761" s="462"/>
      <c r="CHI761" s="462"/>
      <c r="CHJ761" s="462"/>
      <c r="CHK761" s="462"/>
      <c r="CHL761" s="462"/>
      <c r="CHM761" s="462"/>
      <c r="CHN761" s="462"/>
      <c r="CHO761" s="462"/>
      <c r="CHP761" s="462"/>
      <c r="CHQ761" s="462"/>
      <c r="CHR761" s="462"/>
      <c r="CHS761" s="462"/>
      <c r="CHT761" s="462"/>
      <c r="CHU761" s="462"/>
      <c r="CHV761" s="462"/>
      <c r="CHW761" s="462"/>
      <c r="CHX761" s="462"/>
      <c r="CHY761" s="462"/>
      <c r="CHZ761" s="462"/>
      <c r="CIA761" s="462"/>
      <c r="CIB761" s="462"/>
      <c r="CIC761" s="462"/>
      <c r="CID761" s="462"/>
      <c r="CIE761" s="462"/>
      <c r="CIF761" s="462"/>
      <c r="CIG761" s="462"/>
      <c r="CIH761" s="462"/>
      <c r="CII761" s="462"/>
      <c r="CIJ761" s="462"/>
      <c r="CIK761" s="462"/>
      <c r="CIL761" s="462"/>
      <c r="CIM761" s="462"/>
      <c r="CIN761" s="462"/>
      <c r="CIO761" s="462"/>
      <c r="CIP761" s="462"/>
      <c r="CIQ761" s="462"/>
      <c r="CIR761" s="462"/>
      <c r="CIS761" s="462"/>
      <c r="CIT761" s="462"/>
      <c r="CIU761" s="462"/>
      <c r="CIV761" s="462"/>
      <c r="CIW761" s="462"/>
      <c r="CIX761" s="462"/>
      <c r="CIY761" s="462"/>
      <c r="CIZ761" s="462"/>
      <c r="CJA761" s="462"/>
      <c r="CJB761" s="462"/>
      <c r="CJC761" s="462"/>
      <c r="CJD761" s="462"/>
      <c r="CJE761" s="462"/>
      <c r="CJF761" s="462"/>
      <c r="CJG761" s="462"/>
      <c r="CJH761" s="462"/>
      <c r="CJI761" s="462"/>
      <c r="CJJ761" s="462"/>
      <c r="CJK761" s="462"/>
      <c r="CJL761" s="462"/>
      <c r="CJM761" s="462"/>
      <c r="CJN761" s="462"/>
      <c r="CJO761" s="462"/>
      <c r="CJP761" s="462"/>
      <c r="CJQ761" s="462"/>
      <c r="CJR761" s="462"/>
      <c r="CJS761" s="462"/>
      <c r="CJT761" s="462"/>
      <c r="CJU761" s="462"/>
      <c r="CJV761" s="462"/>
      <c r="CJW761" s="462"/>
      <c r="CJX761" s="462"/>
      <c r="CJY761" s="462"/>
      <c r="CJZ761" s="462"/>
      <c r="CKA761" s="462"/>
      <c r="CKB761" s="462"/>
      <c r="CKC761" s="462"/>
      <c r="CKD761" s="462"/>
      <c r="CKE761" s="462"/>
      <c r="CKF761" s="462"/>
      <c r="CKG761" s="462"/>
      <c r="CKH761" s="462"/>
      <c r="CKI761" s="462"/>
      <c r="CKJ761" s="462"/>
      <c r="CKK761" s="462"/>
      <c r="CKL761" s="462"/>
      <c r="CKM761" s="462"/>
      <c r="CKN761" s="462"/>
      <c r="CKO761" s="462"/>
      <c r="CKP761" s="462"/>
      <c r="CKQ761" s="462"/>
      <c r="CKR761" s="462"/>
      <c r="CKS761" s="462"/>
      <c r="CKT761" s="462"/>
      <c r="CKU761" s="462"/>
      <c r="CKV761" s="462"/>
      <c r="CKW761" s="462"/>
      <c r="CKX761" s="462"/>
      <c r="CKY761" s="462"/>
      <c r="CKZ761" s="462"/>
      <c r="CLA761" s="462"/>
      <c r="CLB761" s="462"/>
      <c r="CLC761" s="462"/>
      <c r="CLD761" s="462"/>
      <c r="CLE761" s="462"/>
      <c r="CLF761" s="462"/>
      <c r="CLG761" s="462"/>
      <c r="CLH761" s="462"/>
      <c r="CLI761" s="462"/>
      <c r="CLJ761" s="462"/>
      <c r="CLK761" s="462"/>
      <c r="CLL761" s="462"/>
      <c r="CLM761" s="462"/>
      <c r="CLN761" s="462"/>
      <c r="CLO761" s="462"/>
      <c r="CLP761" s="462"/>
      <c r="CLQ761" s="462"/>
      <c r="CLR761" s="462"/>
      <c r="CLS761" s="462"/>
      <c r="CLT761" s="462"/>
      <c r="CLU761" s="462"/>
      <c r="CLV761" s="462"/>
      <c r="CLW761" s="462"/>
      <c r="CLX761" s="462"/>
      <c r="CLY761" s="462"/>
      <c r="CLZ761" s="462"/>
      <c r="CMA761" s="462"/>
      <c r="CMB761" s="462"/>
      <c r="CMC761" s="462"/>
      <c r="CMD761" s="462"/>
      <c r="CME761" s="462"/>
      <c r="CMF761" s="462"/>
      <c r="CMG761" s="462"/>
      <c r="CMH761" s="462"/>
      <c r="CMI761" s="462"/>
      <c r="CMJ761" s="462"/>
      <c r="CMK761" s="462"/>
      <c r="CML761" s="462"/>
      <c r="CMM761" s="462"/>
      <c r="CMN761" s="462"/>
      <c r="CMO761" s="462"/>
      <c r="CMP761" s="462"/>
      <c r="CMQ761" s="462"/>
      <c r="CMR761" s="462"/>
      <c r="CMS761" s="462"/>
      <c r="CMT761" s="462"/>
      <c r="CMU761" s="462"/>
      <c r="CMV761" s="462"/>
      <c r="CMW761" s="462"/>
      <c r="CMX761" s="462"/>
      <c r="CMY761" s="462"/>
      <c r="CMZ761" s="462"/>
      <c r="CNA761" s="462"/>
      <c r="CNB761" s="462"/>
      <c r="CNC761" s="462"/>
      <c r="CND761" s="462"/>
      <c r="CNE761" s="462"/>
      <c r="CNF761" s="462"/>
      <c r="CNG761" s="462"/>
      <c r="CNH761" s="462"/>
      <c r="CNI761" s="462"/>
      <c r="CNJ761" s="462"/>
      <c r="CNK761" s="462"/>
      <c r="CNL761" s="462"/>
      <c r="CNM761" s="462"/>
      <c r="CNN761" s="462"/>
      <c r="CNO761" s="462"/>
      <c r="CNP761" s="462"/>
      <c r="CNQ761" s="462"/>
      <c r="CNR761" s="462"/>
      <c r="CNS761" s="462"/>
      <c r="CNT761" s="462"/>
      <c r="CNU761" s="462"/>
      <c r="CNV761" s="462"/>
      <c r="CNW761" s="462"/>
      <c r="CNX761" s="462"/>
      <c r="CNY761" s="462"/>
      <c r="CNZ761" s="462"/>
      <c r="COA761" s="462"/>
      <c r="COB761" s="462"/>
      <c r="COC761" s="462"/>
      <c r="COD761" s="462"/>
      <c r="COE761" s="462"/>
      <c r="COF761" s="462"/>
      <c r="COG761" s="462"/>
      <c r="COH761" s="462"/>
      <c r="COI761" s="462"/>
      <c r="COJ761" s="462"/>
      <c r="COK761" s="462"/>
      <c r="COL761" s="462"/>
      <c r="COM761" s="462"/>
      <c r="CON761" s="462"/>
      <c r="COO761" s="462"/>
      <c r="COP761" s="462"/>
      <c r="COQ761" s="462"/>
      <c r="COR761" s="462"/>
      <c r="COS761" s="462"/>
      <c r="COT761" s="462"/>
      <c r="COU761" s="462"/>
      <c r="COV761" s="462"/>
      <c r="COW761" s="462"/>
      <c r="COX761" s="462"/>
      <c r="COY761" s="462"/>
      <c r="COZ761" s="462"/>
      <c r="CPA761" s="462"/>
      <c r="CPB761" s="462"/>
      <c r="CPC761" s="462"/>
      <c r="CPD761" s="462"/>
      <c r="CPE761" s="462"/>
      <c r="CPF761" s="462"/>
      <c r="CPG761" s="462"/>
      <c r="CPH761" s="462"/>
      <c r="CPI761" s="462"/>
      <c r="CPJ761" s="462"/>
      <c r="CPK761" s="462"/>
      <c r="CPL761" s="462"/>
      <c r="CPM761" s="462"/>
      <c r="CPN761" s="462"/>
      <c r="CPO761" s="462"/>
      <c r="CPP761" s="462"/>
      <c r="CPQ761" s="462"/>
      <c r="CPR761" s="462"/>
      <c r="CPS761" s="462"/>
      <c r="CPT761" s="462"/>
      <c r="CPU761" s="462"/>
      <c r="CPV761" s="462"/>
      <c r="CPW761" s="462"/>
      <c r="CPX761" s="462"/>
      <c r="CPY761" s="462"/>
      <c r="CPZ761" s="462"/>
      <c r="CQA761" s="462"/>
      <c r="CQB761" s="462"/>
      <c r="CQC761" s="462"/>
      <c r="CQD761" s="462"/>
      <c r="CQE761" s="462"/>
      <c r="CQF761" s="462"/>
      <c r="CQG761" s="462"/>
      <c r="CQH761" s="462"/>
      <c r="CQI761" s="462"/>
      <c r="CQJ761" s="462"/>
      <c r="CQK761" s="462"/>
      <c r="CQL761" s="462"/>
      <c r="CQM761" s="462"/>
      <c r="CQN761" s="462"/>
      <c r="CQO761" s="462"/>
      <c r="CQP761" s="462"/>
      <c r="CQQ761" s="462"/>
      <c r="CQR761" s="462"/>
      <c r="CQS761" s="462"/>
      <c r="CQT761" s="462"/>
      <c r="CQU761" s="462"/>
      <c r="CQV761" s="462"/>
      <c r="CQW761" s="462"/>
      <c r="CQX761" s="462"/>
      <c r="CQY761" s="462"/>
      <c r="CQZ761" s="462"/>
      <c r="CRA761" s="462"/>
      <c r="CRB761" s="462"/>
      <c r="CRC761" s="462"/>
      <c r="CRD761" s="462"/>
      <c r="CRE761" s="462"/>
      <c r="CRF761" s="462"/>
      <c r="CRG761" s="462"/>
      <c r="CRH761" s="462"/>
      <c r="CRI761" s="462"/>
      <c r="CRJ761" s="462"/>
      <c r="CRK761" s="462"/>
      <c r="CRL761" s="462"/>
      <c r="CRM761" s="462"/>
      <c r="CRN761" s="462"/>
      <c r="CRO761" s="462"/>
      <c r="CRP761" s="462"/>
      <c r="CRQ761" s="462"/>
      <c r="CRR761" s="462"/>
      <c r="CRS761" s="462"/>
      <c r="CRT761" s="462"/>
      <c r="CRU761" s="462"/>
      <c r="CRV761" s="462"/>
      <c r="CRW761" s="462"/>
      <c r="CRX761" s="462"/>
      <c r="CRY761" s="462"/>
      <c r="CRZ761" s="462"/>
      <c r="CSA761" s="462"/>
      <c r="CSB761" s="462"/>
      <c r="CSC761" s="462"/>
      <c r="CSD761" s="462"/>
      <c r="CSE761" s="462"/>
      <c r="CSF761" s="462"/>
      <c r="CSG761" s="462"/>
      <c r="CSH761" s="462"/>
      <c r="CSI761" s="462"/>
      <c r="CSJ761" s="462"/>
      <c r="CSK761" s="462"/>
      <c r="CSL761" s="462"/>
      <c r="CSM761" s="462"/>
      <c r="CSN761" s="462"/>
      <c r="CSO761" s="462"/>
      <c r="CSP761" s="462"/>
      <c r="CSQ761" s="462"/>
      <c r="CSR761" s="462"/>
      <c r="CSS761" s="462"/>
      <c r="CST761" s="462"/>
      <c r="CSU761" s="462"/>
      <c r="CSV761" s="462"/>
      <c r="CSW761" s="462"/>
      <c r="CSX761" s="462"/>
      <c r="CSY761" s="462"/>
      <c r="CSZ761" s="462"/>
      <c r="CTA761" s="462"/>
      <c r="CTB761" s="462"/>
      <c r="CTC761" s="462"/>
      <c r="CTD761" s="462"/>
      <c r="CTE761" s="462"/>
      <c r="CTF761" s="462"/>
      <c r="CTG761" s="462"/>
      <c r="CTH761" s="462"/>
      <c r="CTI761" s="462"/>
      <c r="CTJ761" s="462"/>
      <c r="CTK761" s="462"/>
      <c r="CTL761" s="462"/>
      <c r="CTM761" s="462"/>
      <c r="CTN761" s="462"/>
      <c r="CTO761" s="462"/>
      <c r="CTP761" s="462"/>
      <c r="CTQ761" s="462"/>
      <c r="CTR761" s="462"/>
      <c r="CTS761" s="462"/>
      <c r="CTT761" s="462"/>
      <c r="CTU761" s="462"/>
      <c r="CTV761" s="462"/>
      <c r="CTW761" s="462"/>
      <c r="CTX761" s="462"/>
      <c r="CTY761" s="462"/>
      <c r="CTZ761" s="462"/>
      <c r="CUA761" s="462"/>
      <c r="CUB761" s="462"/>
      <c r="CUC761" s="462"/>
      <c r="CUD761" s="462"/>
      <c r="CUE761" s="462"/>
      <c r="CUF761" s="462"/>
      <c r="CUG761" s="462"/>
      <c r="CUH761" s="462"/>
      <c r="CUI761" s="462"/>
      <c r="CUJ761" s="462"/>
      <c r="CUK761" s="462"/>
      <c r="CUL761" s="462"/>
      <c r="CUM761" s="462"/>
      <c r="CUN761" s="462"/>
      <c r="CUO761" s="462"/>
      <c r="CUP761" s="462"/>
      <c r="CUQ761" s="462"/>
      <c r="CUR761" s="462"/>
      <c r="CUS761" s="462"/>
      <c r="CUT761" s="462"/>
      <c r="CUU761" s="462"/>
      <c r="CUV761" s="462"/>
      <c r="CUW761" s="462"/>
      <c r="CUX761" s="462"/>
      <c r="CUY761" s="462"/>
      <c r="CUZ761" s="462"/>
      <c r="CVA761" s="462"/>
      <c r="CVB761" s="462"/>
      <c r="CVC761" s="462"/>
      <c r="CVD761" s="462"/>
      <c r="CVE761" s="462"/>
      <c r="CVF761" s="462"/>
      <c r="CVG761" s="462"/>
      <c r="CVH761" s="462"/>
      <c r="CVI761" s="462"/>
      <c r="CVJ761" s="462"/>
      <c r="CVK761" s="462"/>
      <c r="CVL761" s="462"/>
      <c r="CVM761" s="462"/>
      <c r="CVN761" s="462"/>
      <c r="CVO761" s="462"/>
      <c r="CVP761" s="462"/>
      <c r="CVQ761" s="462"/>
      <c r="CVR761" s="462"/>
      <c r="CVS761" s="462"/>
      <c r="CVT761" s="462"/>
      <c r="CVU761" s="462"/>
      <c r="CVV761" s="462"/>
      <c r="CVW761" s="462"/>
      <c r="CVX761" s="462"/>
      <c r="CVY761" s="462"/>
      <c r="CVZ761" s="462"/>
      <c r="CWA761" s="462"/>
      <c r="CWB761" s="462"/>
      <c r="CWC761" s="462"/>
      <c r="CWD761" s="462"/>
      <c r="CWE761" s="462"/>
      <c r="CWF761" s="462"/>
      <c r="CWG761" s="462"/>
      <c r="CWH761" s="462"/>
      <c r="CWI761" s="462"/>
      <c r="CWJ761" s="462"/>
      <c r="CWK761" s="462"/>
      <c r="CWL761" s="462"/>
      <c r="CWM761" s="462"/>
      <c r="CWN761" s="462"/>
      <c r="CWO761" s="462"/>
      <c r="CWP761" s="462"/>
      <c r="CWQ761" s="462"/>
      <c r="CWR761" s="462"/>
      <c r="CWS761" s="462"/>
      <c r="CWT761" s="462"/>
      <c r="CWU761" s="462"/>
      <c r="CWV761" s="462"/>
      <c r="CWW761" s="462"/>
      <c r="CWX761" s="462"/>
      <c r="CWY761" s="462"/>
      <c r="CWZ761" s="462"/>
      <c r="CXA761" s="462"/>
      <c r="CXB761" s="462"/>
      <c r="CXC761" s="462"/>
      <c r="CXD761" s="462"/>
      <c r="CXE761" s="462"/>
      <c r="CXF761" s="462"/>
      <c r="CXG761" s="462"/>
      <c r="CXH761" s="462"/>
      <c r="CXI761" s="462"/>
      <c r="CXJ761" s="462"/>
      <c r="CXK761" s="462"/>
      <c r="CXL761" s="462"/>
      <c r="CXM761" s="462"/>
      <c r="CXN761" s="462"/>
      <c r="CXO761" s="462"/>
      <c r="CXP761" s="462"/>
      <c r="CXQ761" s="462"/>
      <c r="CXR761" s="462"/>
      <c r="CXS761" s="462"/>
      <c r="CXT761" s="462"/>
      <c r="CXU761" s="462"/>
      <c r="CXV761" s="462"/>
      <c r="CXW761" s="462"/>
      <c r="CXX761" s="462"/>
      <c r="CXY761" s="462"/>
      <c r="CXZ761" s="462"/>
      <c r="CYA761" s="462"/>
      <c r="CYB761" s="462"/>
      <c r="CYC761" s="462"/>
      <c r="CYD761" s="462"/>
      <c r="CYE761" s="462"/>
      <c r="CYF761" s="462"/>
      <c r="CYG761" s="462"/>
      <c r="CYH761" s="462"/>
      <c r="CYI761" s="462"/>
      <c r="CYJ761" s="462"/>
      <c r="CYK761" s="462"/>
      <c r="CYL761" s="462"/>
      <c r="CYM761" s="462"/>
      <c r="CYN761" s="462"/>
      <c r="CYO761" s="462"/>
      <c r="CYP761" s="462"/>
      <c r="CYQ761" s="462"/>
      <c r="CYR761" s="462"/>
      <c r="CYS761" s="462"/>
      <c r="CYT761" s="462"/>
      <c r="CYU761" s="462"/>
      <c r="CYV761" s="462"/>
      <c r="CYW761" s="462"/>
      <c r="CYX761" s="462"/>
      <c r="CYY761" s="462"/>
      <c r="CYZ761" s="462"/>
      <c r="CZA761" s="462"/>
      <c r="CZB761" s="462"/>
      <c r="CZC761" s="462"/>
      <c r="CZD761" s="462"/>
      <c r="CZE761" s="462"/>
      <c r="CZF761" s="462"/>
      <c r="CZG761" s="462"/>
      <c r="CZH761" s="462"/>
      <c r="CZI761" s="462"/>
      <c r="CZJ761" s="462"/>
      <c r="CZK761" s="462"/>
      <c r="CZL761" s="462"/>
      <c r="CZM761" s="462"/>
      <c r="CZN761" s="462"/>
      <c r="CZO761" s="462"/>
      <c r="CZP761" s="462"/>
      <c r="CZQ761" s="462"/>
      <c r="CZR761" s="462"/>
      <c r="CZS761" s="462"/>
      <c r="CZT761" s="462"/>
      <c r="CZU761" s="462"/>
      <c r="CZV761" s="462"/>
      <c r="CZW761" s="462"/>
      <c r="CZX761" s="462"/>
      <c r="CZY761" s="462"/>
      <c r="CZZ761" s="462"/>
      <c r="DAA761" s="462"/>
      <c r="DAB761" s="462"/>
      <c r="DAC761" s="462"/>
      <c r="DAD761" s="462"/>
      <c r="DAE761" s="462"/>
      <c r="DAF761" s="462"/>
      <c r="DAG761" s="462"/>
      <c r="DAH761" s="462"/>
      <c r="DAI761" s="462"/>
      <c r="DAJ761" s="462"/>
      <c r="DAK761" s="462"/>
      <c r="DAL761" s="462"/>
      <c r="DAM761" s="462"/>
      <c r="DAN761" s="462"/>
      <c r="DAO761" s="462"/>
      <c r="DAP761" s="462"/>
      <c r="DAQ761" s="462"/>
      <c r="DAR761" s="462"/>
      <c r="DAS761" s="462"/>
      <c r="DAT761" s="462"/>
      <c r="DAU761" s="462"/>
      <c r="DAV761" s="462"/>
      <c r="DAW761" s="462"/>
      <c r="DAX761" s="462"/>
      <c r="DAY761" s="462"/>
      <c r="DAZ761" s="462"/>
      <c r="DBA761" s="462"/>
      <c r="DBB761" s="462"/>
      <c r="DBC761" s="462"/>
      <c r="DBD761" s="462"/>
      <c r="DBE761" s="462"/>
      <c r="DBF761" s="462"/>
      <c r="DBG761" s="462"/>
      <c r="DBH761" s="462"/>
      <c r="DBI761" s="462"/>
      <c r="DBJ761" s="462"/>
      <c r="DBK761" s="462"/>
      <c r="DBL761" s="462"/>
      <c r="DBM761" s="462"/>
      <c r="DBN761" s="462"/>
      <c r="DBO761" s="462"/>
      <c r="DBP761" s="462"/>
      <c r="DBQ761" s="462"/>
      <c r="DBR761" s="462"/>
      <c r="DBS761" s="462"/>
      <c r="DBT761" s="462"/>
      <c r="DBU761" s="462"/>
      <c r="DBV761" s="462"/>
      <c r="DBW761" s="462"/>
      <c r="DBX761" s="462"/>
      <c r="DBY761" s="462"/>
      <c r="DBZ761" s="462"/>
      <c r="DCA761" s="462"/>
      <c r="DCB761" s="462"/>
      <c r="DCC761" s="462"/>
      <c r="DCD761" s="462"/>
      <c r="DCE761" s="462"/>
      <c r="DCF761" s="462"/>
      <c r="DCG761" s="462"/>
      <c r="DCH761" s="462"/>
      <c r="DCI761" s="462"/>
      <c r="DCJ761" s="462"/>
      <c r="DCK761" s="462"/>
      <c r="DCL761" s="462"/>
      <c r="DCM761" s="462"/>
      <c r="DCN761" s="462"/>
      <c r="DCO761" s="462"/>
      <c r="DCP761" s="462"/>
      <c r="DCQ761" s="462"/>
      <c r="DCR761" s="462"/>
      <c r="DCS761" s="462"/>
      <c r="DCT761" s="462"/>
      <c r="DCU761" s="462"/>
      <c r="DCV761" s="462"/>
      <c r="DCW761" s="462"/>
      <c r="DCX761" s="462"/>
      <c r="DCY761" s="462"/>
      <c r="DCZ761" s="462"/>
      <c r="DDA761" s="462"/>
      <c r="DDB761" s="462"/>
      <c r="DDC761" s="462"/>
      <c r="DDD761" s="462"/>
      <c r="DDE761" s="462"/>
      <c r="DDF761" s="462"/>
      <c r="DDG761" s="462"/>
      <c r="DDH761" s="462"/>
      <c r="DDI761" s="462"/>
      <c r="DDJ761" s="462"/>
      <c r="DDK761" s="462"/>
      <c r="DDL761" s="462"/>
      <c r="DDM761" s="462"/>
      <c r="DDN761" s="462"/>
      <c r="DDO761" s="462"/>
      <c r="DDP761" s="462"/>
      <c r="DDQ761" s="462"/>
      <c r="DDR761" s="462"/>
      <c r="DDS761" s="462"/>
      <c r="DDT761" s="462"/>
      <c r="DDU761" s="462"/>
      <c r="DDV761" s="462"/>
      <c r="DDW761" s="462"/>
      <c r="DDX761" s="462"/>
      <c r="DDY761" s="462"/>
      <c r="DDZ761" s="462"/>
      <c r="DEA761" s="462"/>
      <c r="DEB761" s="462"/>
      <c r="DEC761" s="462"/>
      <c r="DED761" s="462"/>
      <c r="DEE761" s="462"/>
      <c r="DEF761" s="462"/>
      <c r="DEG761" s="462"/>
      <c r="DEH761" s="462"/>
      <c r="DEI761" s="462"/>
      <c r="DEJ761" s="462"/>
      <c r="DEK761" s="462"/>
      <c r="DEL761" s="462"/>
      <c r="DEM761" s="462"/>
      <c r="DEN761" s="462"/>
      <c r="DEO761" s="462"/>
      <c r="DEP761" s="462"/>
      <c r="DEQ761" s="462"/>
      <c r="DER761" s="462"/>
      <c r="DES761" s="462"/>
      <c r="DET761" s="462"/>
      <c r="DEU761" s="462"/>
      <c r="DEV761" s="462"/>
      <c r="DEW761" s="462"/>
      <c r="DEX761" s="462"/>
      <c r="DEY761" s="462"/>
      <c r="DEZ761" s="462"/>
      <c r="DFA761" s="462"/>
      <c r="DFB761" s="462"/>
      <c r="DFC761" s="462"/>
      <c r="DFD761" s="462"/>
      <c r="DFE761" s="462"/>
      <c r="DFF761" s="462"/>
      <c r="DFG761" s="462"/>
      <c r="DFH761" s="462"/>
      <c r="DFI761" s="462"/>
      <c r="DFJ761" s="462"/>
      <c r="DFK761" s="462"/>
      <c r="DFL761" s="462"/>
      <c r="DFM761" s="462"/>
      <c r="DFN761" s="462"/>
      <c r="DFO761" s="462"/>
      <c r="DFP761" s="462"/>
      <c r="DFQ761" s="462"/>
      <c r="DFR761" s="462"/>
      <c r="DFS761" s="462"/>
      <c r="DFT761" s="462"/>
      <c r="DFU761" s="462"/>
      <c r="DFV761" s="462"/>
      <c r="DFW761" s="462"/>
      <c r="DFX761" s="462"/>
      <c r="DFY761" s="462"/>
      <c r="DFZ761" s="462"/>
      <c r="DGA761" s="462"/>
      <c r="DGB761" s="462"/>
      <c r="DGC761" s="462"/>
      <c r="DGD761" s="462"/>
      <c r="DGE761" s="462"/>
      <c r="DGF761" s="462"/>
      <c r="DGG761" s="462"/>
      <c r="DGH761" s="462"/>
      <c r="DGI761" s="462"/>
      <c r="DGJ761" s="462"/>
      <c r="DGK761" s="462"/>
      <c r="DGL761" s="462"/>
      <c r="DGM761" s="462"/>
      <c r="DGN761" s="462"/>
      <c r="DGO761" s="462"/>
      <c r="DGP761" s="462"/>
      <c r="DGQ761" s="462"/>
      <c r="DGR761" s="462"/>
      <c r="DGS761" s="462"/>
      <c r="DGT761" s="462"/>
      <c r="DGU761" s="462"/>
      <c r="DGV761" s="462"/>
      <c r="DGW761" s="462"/>
      <c r="DGX761" s="462"/>
      <c r="DGY761" s="462"/>
      <c r="DGZ761" s="462"/>
      <c r="DHA761" s="462"/>
      <c r="DHB761" s="462"/>
      <c r="DHC761" s="462"/>
      <c r="DHD761" s="462"/>
      <c r="DHE761" s="462"/>
      <c r="DHF761" s="462"/>
      <c r="DHG761" s="462"/>
      <c r="DHH761" s="462"/>
      <c r="DHI761" s="462"/>
      <c r="DHJ761" s="462"/>
      <c r="DHK761" s="462"/>
      <c r="DHL761" s="462"/>
      <c r="DHM761" s="462"/>
      <c r="DHN761" s="462"/>
      <c r="DHO761" s="462"/>
      <c r="DHP761" s="462"/>
      <c r="DHQ761" s="462"/>
      <c r="DHR761" s="462"/>
      <c r="DHS761" s="462"/>
      <c r="DHT761" s="462"/>
      <c r="DHU761" s="462"/>
      <c r="DHV761" s="462"/>
      <c r="DHW761" s="462"/>
      <c r="DHX761" s="462"/>
      <c r="DHY761" s="462"/>
      <c r="DHZ761" s="462"/>
      <c r="DIA761" s="462"/>
      <c r="DIB761" s="462"/>
      <c r="DIC761" s="462"/>
      <c r="DID761" s="462"/>
      <c r="DIE761" s="462"/>
      <c r="DIF761" s="462"/>
      <c r="DIG761" s="462"/>
      <c r="DIH761" s="462"/>
      <c r="DII761" s="462"/>
      <c r="DIJ761" s="462"/>
      <c r="DIK761" s="462"/>
      <c r="DIL761" s="462"/>
      <c r="DIM761" s="462"/>
      <c r="DIN761" s="462"/>
      <c r="DIO761" s="462"/>
      <c r="DIP761" s="462"/>
      <c r="DIQ761" s="462"/>
      <c r="DIR761" s="462"/>
      <c r="DIS761" s="462"/>
      <c r="DIT761" s="462"/>
      <c r="DIU761" s="462"/>
      <c r="DIV761" s="462"/>
      <c r="DIW761" s="462"/>
      <c r="DIX761" s="462"/>
      <c r="DIY761" s="462"/>
      <c r="DIZ761" s="462"/>
      <c r="DJA761" s="462"/>
      <c r="DJB761" s="462"/>
      <c r="DJC761" s="462"/>
      <c r="DJD761" s="462"/>
      <c r="DJE761" s="462"/>
      <c r="DJF761" s="462"/>
      <c r="DJG761" s="462"/>
      <c r="DJH761" s="462"/>
      <c r="DJI761" s="462"/>
      <c r="DJJ761" s="462"/>
      <c r="DJK761" s="462"/>
      <c r="DJL761" s="462"/>
      <c r="DJM761" s="462"/>
      <c r="DJN761" s="462"/>
      <c r="DJO761" s="462"/>
      <c r="DJP761" s="462"/>
      <c r="DJQ761" s="462"/>
      <c r="DJR761" s="462"/>
      <c r="DJS761" s="462"/>
      <c r="DJT761" s="462"/>
      <c r="DJU761" s="462"/>
      <c r="DJV761" s="462"/>
      <c r="DJW761" s="462"/>
      <c r="DJX761" s="462"/>
      <c r="DJY761" s="462"/>
      <c r="DJZ761" s="462"/>
      <c r="DKA761" s="462"/>
      <c r="DKB761" s="462"/>
      <c r="DKC761" s="462"/>
      <c r="DKD761" s="462"/>
      <c r="DKE761" s="462"/>
      <c r="DKF761" s="462"/>
      <c r="DKG761" s="462"/>
      <c r="DKH761" s="462"/>
      <c r="DKI761" s="462"/>
      <c r="DKJ761" s="462"/>
      <c r="DKK761" s="462"/>
      <c r="DKL761" s="462"/>
      <c r="DKM761" s="462"/>
      <c r="DKN761" s="462"/>
      <c r="DKO761" s="462"/>
      <c r="DKP761" s="462"/>
      <c r="DKQ761" s="462"/>
      <c r="DKR761" s="462"/>
      <c r="DKS761" s="462"/>
      <c r="DKT761" s="462"/>
      <c r="DKU761" s="462"/>
      <c r="DKV761" s="462"/>
      <c r="DKW761" s="462"/>
      <c r="DKX761" s="462"/>
      <c r="DKY761" s="462"/>
      <c r="DKZ761" s="462"/>
      <c r="DLA761" s="462"/>
      <c r="DLB761" s="462"/>
      <c r="DLC761" s="462"/>
      <c r="DLD761" s="462"/>
      <c r="DLE761" s="462"/>
      <c r="DLF761" s="462"/>
      <c r="DLG761" s="462"/>
      <c r="DLH761" s="462"/>
      <c r="DLI761" s="462"/>
      <c r="DLJ761" s="462"/>
      <c r="DLK761" s="462"/>
      <c r="DLL761" s="462"/>
      <c r="DLM761" s="462"/>
      <c r="DLN761" s="462"/>
      <c r="DLO761" s="462"/>
      <c r="DLP761" s="462"/>
      <c r="DLQ761" s="462"/>
      <c r="DLR761" s="462"/>
      <c r="DLS761" s="462"/>
      <c r="DLT761" s="462"/>
      <c r="DLU761" s="462"/>
      <c r="DLV761" s="462"/>
      <c r="DLW761" s="462"/>
      <c r="DLX761" s="462"/>
      <c r="DLY761" s="462"/>
      <c r="DLZ761" s="462"/>
      <c r="DMA761" s="462"/>
      <c r="DMB761" s="462"/>
      <c r="DMC761" s="462"/>
      <c r="DMD761" s="462"/>
      <c r="DME761" s="462"/>
      <c r="DMF761" s="462"/>
      <c r="DMG761" s="462"/>
      <c r="DMH761" s="462"/>
      <c r="DMI761" s="462"/>
      <c r="DMJ761" s="462"/>
      <c r="DMK761" s="462"/>
      <c r="DML761" s="462"/>
      <c r="DMM761" s="462"/>
      <c r="DMN761" s="462"/>
      <c r="DMO761" s="462"/>
      <c r="DMP761" s="462"/>
      <c r="DMQ761" s="462"/>
      <c r="DMR761" s="462"/>
      <c r="DMS761" s="462"/>
      <c r="DMT761" s="462"/>
      <c r="DMU761" s="462"/>
      <c r="DMV761" s="462"/>
      <c r="DMW761" s="462"/>
      <c r="DMX761" s="462"/>
      <c r="DMY761" s="462"/>
      <c r="DMZ761" s="462"/>
      <c r="DNA761" s="462"/>
      <c r="DNB761" s="462"/>
      <c r="DNC761" s="462"/>
      <c r="DND761" s="462"/>
      <c r="DNE761" s="462"/>
      <c r="DNF761" s="462"/>
      <c r="DNG761" s="462"/>
      <c r="DNH761" s="462"/>
      <c r="DNI761" s="462"/>
      <c r="DNJ761" s="462"/>
      <c r="DNK761" s="462"/>
      <c r="DNL761" s="462"/>
      <c r="DNM761" s="462"/>
      <c r="DNN761" s="462"/>
      <c r="DNO761" s="462"/>
      <c r="DNP761" s="462"/>
      <c r="DNQ761" s="462"/>
      <c r="DNR761" s="462"/>
      <c r="DNS761" s="462"/>
      <c r="DNT761" s="462"/>
      <c r="DNU761" s="462"/>
      <c r="DNV761" s="462"/>
      <c r="DNW761" s="462"/>
      <c r="DNX761" s="462"/>
      <c r="DNY761" s="462"/>
      <c r="DNZ761" s="462"/>
      <c r="DOA761" s="462"/>
      <c r="DOB761" s="462"/>
      <c r="DOC761" s="462"/>
      <c r="DOD761" s="462"/>
      <c r="DOE761" s="462"/>
      <c r="DOF761" s="462"/>
      <c r="DOG761" s="462"/>
      <c r="DOH761" s="462"/>
      <c r="DOI761" s="462"/>
      <c r="DOJ761" s="462"/>
      <c r="DOK761" s="462"/>
      <c r="DOL761" s="462"/>
      <c r="DOM761" s="462"/>
      <c r="DON761" s="462"/>
      <c r="DOO761" s="462"/>
      <c r="DOP761" s="462"/>
      <c r="DOQ761" s="462"/>
      <c r="DOR761" s="462"/>
      <c r="DOS761" s="462"/>
      <c r="DOT761" s="462"/>
      <c r="DOU761" s="462"/>
      <c r="DOV761" s="462"/>
      <c r="DOW761" s="462"/>
      <c r="DOX761" s="462"/>
      <c r="DOY761" s="462"/>
      <c r="DOZ761" s="462"/>
      <c r="DPA761" s="462"/>
      <c r="DPB761" s="462"/>
      <c r="DPC761" s="462"/>
      <c r="DPD761" s="462"/>
      <c r="DPE761" s="462"/>
      <c r="DPF761" s="462"/>
      <c r="DPG761" s="462"/>
      <c r="DPH761" s="462"/>
      <c r="DPI761" s="462"/>
      <c r="DPJ761" s="462"/>
      <c r="DPK761" s="462"/>
      <c r="DPL761" s="462"/>
      <c r="DPM761" s="462"/>
      <c r="DPN761" s="462"/>
      <c r="DPO761" s="462"/>
      <c r="DPP761" s="462"/>
      <c r="DPQ761" s="462"/>
      <c r="DPR761" s="462"/>
      <c r="DPS761" s="462"/>
      <c r="DPT761" s="462"/>
      <c r="DPU761" s="462"/>
      <c r="DPV761" s="462"/>
      <c r="DPW761" s="462"/>
      <c r="DPX761" s="462"/>
      <c r="DPY761" s="462"/>
      <c r="DPZ761" s="462"/>
      <c r="DQA761" s="462"/>
      <c r="DQB761" s="462"/>
      <c r="DQC761" s="462"/>
      <c r="DQD761" s="462"/>
      <c r="DQE761" s="462"/>
      <c r="DQF761" s="462"/>
      <c r="DQG761" s="462"/>
      <c r="DQH761" s="462"/>
      <c r="DQI761" s="462"/>
      <c r="DQJ761" s="462"/>
      <c r="DQK761" s="462"/>
      <c r="DQL761" s="462"/>
      <c r="DQM761" s="462"/>
      <c r="DQN761" s="462"/>
      <c r="DQO761" s="462"/>
      <c r="DQP761" s="462"/>
      <c r="DQQ761" s="462"/>
      <c r="DQR761" s="462"/>
      <c r="DQS761" s="462"/>
      <c r="DQT761" s="462"/>
      <c r="DQU761" s="462"/>
      <c r="DQV761" s="462"/>
      <c r="DQW761" s="462"/>
      <c r="DQX761" s="462"/>
      <c r="DQY761" s="462"/>
      <c r="DQZ761" s="462"/>
      <c r="DRA761" s="462"/>
      <c r="DRB761" s="462"/>
      <c r="DRC761" s="462"/>
      <c r="DRD761" s="462"/>
      <c r="DRE761" s="462"/>
      <c r="DRF761" s="462"/>
      <c r="DRG761" s="462"/>
      <c r="DRH761" s="462"/>
      <c r="DRI761" s="462"/>
      <c r="DRJ761" s="462"/>
      <c r="DRK761" s="462"/>
      <c r="DRL761" s="462"/>
      <c r="DRM761" s="462"/>
      <c r="DRN761" s="462"/>
      <c r="DRO761" s="462"/>
      <c r="DRP761" s="462"/>
      <c r="DRQ761" s="462"/>
      <c r="DRR761" s="462"/>
      <c r="DRS761" s="462"/>
      <c r="DRT761" s="462"/>
      <c r="DRU761" s="462"/>
      <c r="DRV761" s="462"/>
      <c r="DRW761" s="462"/>
      <c r="DRX761" s="462"/>
      <c r="DRY761" s="462"/>
      <c r="DRZ761" s="462"/>
      <c r="DSA761" s="462"/>
      <c r="DSB761" s="462"/>
      <c r="DSC761" s="462"/>
      <c r="DSD761" s="462"/>
      <c r="DSE761" s="462"/>
      <c r="DSF761" s="462"/>
      <c r="DSG761" s="462"/>
      <c r="DSH761" s="462"/>
      <c r="DSI761" s="462"/>
      <c r="DSJ761" s="462"/>
      <c r="DSK761" s="462"/>
      <c r="DSL761" s="462"/>
      <c r="DSM761" s="462"/>
      <c r="DSN761" s="462"/>
      <c r="DSO761" s="462"/>
      <c r="DSP761" s="462"/>
      <c r="DSQ761" s="462"/>
      <c r="DSR761" s="462"/>
      <c r="DSS761" s="462"/>
      <c r="DST761" s="462"/>
      <c r="DSU761" s="462"/>
      <c r="DSV761" s="462"/>
      <c r="DSW761" s="462"/>
      <c r="DSX761" s="462"/>
      <c r="DSY761" s="462"/>
      <c r="DSZ761" s="462"/>
      <c r="DTA761" s="462"/>
      <c r="DTB761" s="462"/>
      <c r="DTC761" s="462"/>
      <c r="DTD761" s="462"/>
      <c r="DTE761" s="462"/>
      <c r="DTF761" s="462"/>
      <c r="DTG761" s="462"/>
      <c r="DTH761" s="462"/>
      <c r="DTI761" s="462"/>
      <c r="DTJ761" s="462"/>
      <c r="DTK761" s="462"/>
      <c r="DTL761" s="462"/>
      <c r="DTM761" s="462"/>
      <c r="DTN761" s="462"/>
      <c r="DTO761" s="462"/>
      <c r="DTP761" s="462"/>
      <c r="DTQ761" s="462"/>
      <c r="DTR761" s="462"/>
      <c r="DTS761" s="462"/>
      <c r="DTT761" s="462"/>
      <c r="DTU761" s="462"/>
      <c r="DTV761" s="462"/>
      <c r="DTW761" s="462"/>
      <c r="DTX761" s="462"/>
      <c r="DTY761" s="462"/>
      <c r="DTZ761" s="462"/>
      <c r="DUA761" s="462"/>
      <c r="DUB761" s="462"/>
      <c r="DUC761" s="462"/>
      <c r="DUD761" s="462"/>
      <c r="DUE761" s="462"/>
      <c r="DUF761" s="462"/>
      <c r="DUG761" s="462"/>
      <c r="DUH761" s="462"/>
      <c r="DUI761" s="462"/>
      <c r="DUJ761" s="462"/>
      <c r="DUK761" s="462"/>
      <c r="DUL761" s="462"/>
      <c r="DUM761" s="462"/>
      <c r="DUN761" s="462"/>
      <c r="DUO761" s="462"/>
      <c r="DUP761" s="462"/>
      <c r="DUQ761" s="462"/>
      <c r="DUR761" s="462"/>
      <c r="DUS761" s="462"/>
      <c r="DUT761" s="462"/>
      <c r="DUU761" s="462"/>
      <c r="DUV761" s="462"/>
      <c r="DUW761" s="462"/>
      <c r="DUX761" s="462"/>
      <c r="DUY761" s="462"/>
      <c r="DUZ761" s="462"/>
      <c r="DVA761" s="462"/>
      <c r="DVB761" s="462"/>
      <c r="DVC761" s="462"/>
      <c r="DVD761" s="462"/>
      <c r="DVE761" s="462"/>
      <c r="DVF761" s="462"/>
      <c r="DVG761" s="462"/>
      <c r="DVH761" s="462"/>
      <c r="DVI761" s="462"/>
      <c r="DVJ761" s="462"/>
      <c r="DVK761" s="462"/>
      <c r="DVL761" s="462"/>
      <c r="DVM761" s="462"/>
      <c r="DVN761" s="462"/>
      <c r="DVO761" s="462"/>
      <c r="DVP761" s="462"/>
      <c r="DVQ761" s="462"/>
      <c r="DVR761" s="462"/>
      <c r="DVS761" s="462"/>
      <c r="DVT761" s="462"/>
      <c r="DVU761" s="462"/>
      <c r="DVV761" s="462"/>
      <c r="DVW761" s="462"/>
      <c r="DVX761" s="462"/>
      <c r="DVY761" s="462"/>
      <c r="DVZ761" s="462"/>
      <c r="DWA761" s="462"/>
      <c r="DWB761" s="462"/>
      <c r="DWC761" s="462"/>
      <c r="DWD761" s="462"/>
      <c r="DWE761" s="462"/>
      <c r="DWF761" s="462"/>
      <c r="DWG761" s="462"/>
      <c r="DWH761" s="462"/>
      <c r="DWI761" s="462"/>
      <c r="DWJ761" s="462"/>
      <c r="DWK761" s="462"/>
      <c r="DWL761" s="462"/>
      <c r="DWM761" s="462"/>
      <c r="DWN761" s="462"/>
      <c r="DWO761" s="462"/>
      <c r="DWP761" s="462"/>
      <c r="DWQ761" s="462"/>
      <c r="DWR761" s="462"/>
      <c r="DWS761" s="462"/>
      <c r="DWT761" s="462"/>
      <c r="DWU761" s="462"/>
      <c r="DWV761" s="462"/>
      <c r="DWW761" s="462"/>
      <c r="DWX761" s="462"/>
      <c r="DWY761" s="462"/>
      <c r="DWZ761" s="462"/>
      <c r="DXA761" s="462"/>
      <c r="DXB761" s="462"/>
      <c r="DXC761" s="462"/>
      <c r="DXD761" s="462"/>
      <c r="DXE761" s="462"/>
      <c r="DXF761" s="462"/>
      <c r="DXG761" s="462"/>
      <c r="DXH761" s="462"/>
      <c r="DXI761" s="462"/>
      <c r="DXJ761" s="462"/>
      <c r="DXK761" s="462"/>
      <c r="DXL761" s="462"/>
      <c r="DXM761" s="462"/>
      <c r="DXN761" s="462"/>
      <c r="DXO761" s="462"/>
      <c r="DXP761" s="462"/>
      <c r="DXQ761" s="462"/>
      <c r="DXR761" s="462"/>
      <c r="DXS761" s="462"/>
      <c r="DXT761" s="462"/>
      <c r="DXU761" s="462"/>
      <c r="DXV761" s="462"/>
      <c r="DXW761" s="462"/>
      <c r="DXX761" s="462"/>
      <c r="DXY761" s="462"/>
      <c r="DXZ761" s="462"/>
      <c r="DYA761" s="462"/>
      <c r="DYB761" s="462"/>
      <c r="DYC761" s="462"/>
      <c r="DYD761" s="462"/>
      <c r="DYE761" s="462"/>
      <c r="DYF761" s="462"/>
      <c r="DYG761" s="462"/>
      <c r="DYH761" s="462"/>
      <c r="DYI761" s="462"/>
      <c r="DYJ761" s="462"/>
      <c r="DYK761" s="462"/>
      <c r="DYL761" s="462"/>
      <c r="DYM761" s="462"/>
      <c r="DYN761" s="462"/>
      <c r="DYO761" s="462"/>
      <c r="DYP761" s="462"/>
      <c r="DYQ761" s="462"/>
      <c r="DYR761" s="462"/>
      <c r="DYS761" s="462"/>
      <c r="DYT761" s="462"/>
      <c r="DYU761" s="462"/>
      <c r="DYV761" s="462"/>
      <c r="DYW761" s="462"/>
      <c r="DYX761" s="462"/>
      <c r="DYY761" s="462"/>
      <c r="DYZ761" s="462"/>
      <c r="DZA761" s="462"/>
      <c r="DZB761" s="462"/>
      <c r="DZC761" s="462"/>
      <c r="DZD761" s="462"/>
      <c r="DZE761" s="462"/>
      <c r="DZF761" s="462"/>
      <c r="DZG761" s="462"/>
      <c r="DZH761" s="462"/>
      <c r="DZI761" s="462"/>
      <c r="DZJ761" s="462"/>
      <c r="DZK761" s="462"/>
      <c r="DZL761" s="462"/>
      <c r="DZM761" s="462"/>
      <c r="DZN761" s="462"/>
      <c r="DZO761" s="462"/>
      <c r="DZP761" s="462"/>
      <c r="DZQ761" s="462"/>
      <c r="DZR761" s="462"/>
      <c r="DZS761" s="462"/>
      <c r="DZT761" s="462"/>
      <c r="DZU761" s="462"/>
      <c r="DZV761" s="462"/>
      <c r="DZW761" s="462"/>
      <c r="DZX761" s="462"/>
      <c r="DZY761" s="462"/>
      <c r="DZZ761" s="462"/>
      <c r="EAA761" s="462"/>
      <c r="EAB761" s="462"/>
      <c r="EAC761" s="462"/>
      <c r="EAD761" s="462"/>
      <c r="EAE761" s="462"/>
      <c r="EAF761" s="462"/>
      <c r="EAG761" s="462"/>
      <c r="EAH761" s="462"/>
      <c r="EAI761" s="462"/>
      <c r="EAJ761" s="462"/>
      <c r="EAK761" s="462"/>
      <c r="EAL761" s="462"/>
      <c r="EAM761" s="462"/>
      <c r="EAN761" s="462"/>
      <c r="EAO761" s="462"/>
      <c r="EAP761" s="462"/>
      <c r="EAQ761" s="462"/>
      <c r="EAR761" s="462"/>
      <c r="EAS761" s="462"/>
      <c r="EAT761" s="462"/>
      <c r="EAU761" s="462"/>
      <c r="EAV761" s="462"/>
      <c r="EAW761" s="462"/>
      <c r="EAX761" s="462"/>
      <c r="EAY761" s="462"/>
      <c r="EAZ761" s="462"/>
      <c r="EBA761" s="462"/>
      <c r="EBB761" s="462"/>
      <c r="EBC761" s="462"/>
      <c r="EBD761" s="462"/>
      <c r="EBE761" s="462"/>
      <c r="EBF761" s="462"/>
      <c r="EBG761" s="462"/>
      <c r="EBH761" s="462"/>
      <c r="EBI761" s="462"/>
      <c r="EBJ761" s="462"/>
      <c r="EBK761" s="462"/>
      <c r="EBL761" s="462"/>
      <c r="EBM761" s="462"/>
      <c r="EBN761" s="462"/>
      <c r="EBO761" s="462"/>
      <c r="EBP761" s="462"/>
      <c r="EBQ761" s="462"/>
      <c r="EBR761" s="462"/>
      <c r="EBS761" s="462"/>
      <c r="EBT761" s="462"/>
      <c r="EBU761" s="462"/>
      <c r="EBV761" s="462"/>
      <c r="EBW761" s="462"/>
      <c r="EBX761" s="462"/>
      <c r="EBY761" s="462"/>
      <c r="EBZ761" s="462"/>
      <c r="ECA761" s="462"/>
      <c r="ECB761" s="462"/>
      <c r="ECC761" s="462"/>
      <c r="ECD761" s="462"/>
      <c r="ECE761" s="462"/>
      <c r="ECF761" s="462"/>
      <c r="ECG761" s="462"/>
      <c r="ECH761" s="462"/>
      <c r="ECI761" s="462"/>
      <c r="ECJ761" s="462"/>
      <c r="ECK761" s="462"/>
      <c r="ECL761" s="462"/>
      <c r="ECM761" s="462"/>
      <c r="ECN761" s="462"/>
      <c r="ECO761" s="462"/>
      <c r="ECP761" s="462"/>
      <c r="ECQ761" s="462"/>
      <c r="ECR761" s="462"/>
      <c r="ECS761" s="462"/>
      <c r="ECT761" s="462"/>
      <c r="ECU761" s="462"/>
      <c r="ECV761" s="462"/>
      <c r="ECW761" s="462"/>
      <c r="ECX761" s="462"/>
      <c r="ECY761" s="462"/>
      <c r="ECZ761" s="462"/>
      <c r="EDA761" s="462"/>
      <c r="EDB761" s="462"/>
      <c r="EDC761" s="462"/>
      <c r="EDD761" s="462"/>
      <c r="EDE761" s="462"/>
      <c r="EDF761" s="462"/>
      <c r="EDG761" s="462"/>
      <c r="EDH761" s="462"/>
      <c r="EDI761" s="462"/>
      <c r="EDJ761" s="462"/>
      <c r="EDK761" s="462"/>
      <c r="EDL761" s="462"/>
      <c r="EDM761" s="462"/>
      <c r="EDN761" s="462"/>
      <c r="EDO761" s="462"/>
      <c r="EDP761" s="462"/>
      <c r="EDQ761" s="462"/>
      <c r="EDR761" s="462"/>
      <c r="EDS761" s="462"/>
      <c r="EDT761" s="462"/>
      <c r="EDU761" s="462"/>
      <c r="EDV761" s="462"/>
      <c r="EDW761" s="462"/>
      <c r="EDX761" s="462"/>
      <c r="EDY761" s="462"/>
      <c r="EDZ761" s="462"/>
      <c r="EEA761" s="462"/>
      <c r="EEB761" s="462"/>
      <c r="EEC761" s="462"/>
      <c r="EED761" s="462"/>
      <c r="EEE761" s="462"/>
      <c r="EEF761" s="462"/>
      <c r="EEG761" s="462"/>
      <c r="EEH761" s="462"/>
      <c r="EEI761" s="462"/>
      <c r="EEJ761" s="462"/>
      <c r="EEK761" s="462"/>
      <c r="EEL761" s="462"/>
      <c r="EEM761" s="462"/>
      <c r="EEN761" s="462"/>
      <c r="EEO761" s="462"/>
      <c r="EEP761" s="462"/>
      <c r="EEQ761" s="462"/>
      <c r="EER761" s="462"/>
      <c r="EES761" s="462"/>
      <c r="EET761" s="462"/>
      <c r="EEU761" s="462"/>
      <c r="EEV761" s="462"/>
      <c r="EEW761" s="462"/>
      <c r="EEX761" s="462"/>
      <c r="EEY761" s="462"/>
      <c r="EEZ761" s="462"/>
      <c r="EFA761" s="462"/>
      <c r="EFB761" s="462"/>
      <c r="EFC761" s="462"/>
      <c r="EFD761" s="462"/>
      <c r="EFE761" s="462"/>
      <c r="EFF761" s="462"/>
      <c r="EFG761" s="462"/>
      <c r="EFH761" s="462"/>
      <c r="EFI761" s="462"/>
      <c r="EFJ761" s="462"/>
      <c r="EFK761" s="462"/>
      <c r="EFL761" s="462"/>
      <c r="EFM761" s="462"/>
      <c r="EFN761" s="462"/>
      <c r="EFO761" s="462"/>
      <c r="EFP761" s="462"/>
      <c r="EFQ761" s="462"/>
      <c r="EFR761" s="462"/>
      <c r="EFS761" s="462"/>
      <c r="EFT761" s="462"/>
      <c r="EFU761" s="462"/>
      <c r="EFV761" s="462"/>
      <c r="EFW761" s="462"/>
      <c r="EFX761" s="462"/>
      <c r="EFY761" s="462"/>
      <c r="EFZ761" s="462"/>
      <c r="EGA761" s="462"/>
      <c r="EGB761" s="462"/>
      <c r="EGC761" s="462"/>
      <c r="EGD761" s="462"/>
      <c r="EGE761" s="462"/>
      <c r="EGF761" s="462"/>
      <c r="EGG761" s="462"/>
      <c r="EGH761" s="462"/>
      <c r="EGI761" s="462"/>
      <c r="EGJ761" s="462"/>
      <c r="EGK761" s="462"/>
      <c r="EGL761" s="462"/>
      <c r="EGM761" s="462"/>
      <c r="EGN761" s="462"/>
      <c r="EGO761" s="462"/>
      <c r="EGP761" s="462"/>
      <c r="EGQ761" s="462"/>
      <c r="EGR761" s="462"/>
      <c r="EGS761" s="462"/>
      <c r="EGT761" s="462"/>
      <c r="EGU761" s="462"/>
      <c r="EGV761" s="462"/>
      <c r="EGW761" s="462"/>
      <c r="EGX761" s="462"/>
      <c r="EGY761" s="462"/>
      <c r="EGZ761" s="462"/>
      <c r="EHA761" s="462"/>
      <c r="EHB761" s="462"/>
      <c r="EHC761" s="462"/>
      <c r="EHD761" s="462"/>
      <c r="EHE761" s="462"/>
      <c r="EHF761" s="462"/>
      <c r="EHG761" s="462"/>
      <c r="EHH761" s="462"/>
      <c r="EHI761" s="462"/>
      <c r="EHJ761" s="462"/>
      <c r="EHK761" s="462"/>
      <c r="EHL761" s="462"/>
      <c r="EHM761" s="462"/>
      <c r="EHN761" s="462"/>
      <c r="EHO761" s="462"/>
      <c r="EHP761" s="462"/>
      <c r="EHQ761" s="462"/>
      <c r="EHR761" s="462"/>
      <c r="EHS761" s="462"/>
      <c r="EHT761" s="462"/>
      <c r="EHU761" s="462"/>
      <c r="EHV761" s="462"/>
      <c r="EHW761" s="462"/>
      <c r="EHX761" s="462"/>
      <c r="EHY761" s="462"/>
      <c r="EHZ761" s="462"/>
      <c r="EIA761" s="462"/>
      <c r="EIB761" s="462"/>
      <c r="EIC761" s="462"/>
      <c r="EID761" s="462"/>
      <c r="EIE761" s="462"/>
      <c r="EIF761" s="462"/>
      <c r="EIG761" s="462"/>
      <c r="EIH761" s="462"/>
      <c r="EII761" s="462"/>
      <c r="EIJ761" s="462"/>
      <c r="EIK761" s="462"/>
      <c r="EIL761" s="462"/>
      <c r="EIM761" s="462"/>
      <c r="EIN761" s="462"/>
      <c r="EIO761" s="462"/>
      <c r="EIP761" s="462"/>
      <c r="EIQ761" s="462"/>
      <c r="EIR761" s="462"/>
      <c r="EIS761" s="462"/>
      <c r="EIT761" s="462"/>
      <c r="EIU761" s="462"/>
      <c r="EIV761" s="462"/>
      <c r="EIW761" s="462"/>
      <c r="EIX761" s="462"/>
      <c r="EIY761" s="462"/>
      <c r="EIZ761" s="462"/>
      <c r="EJA761" s="462"/>
      <c r="EJB761" s="462"/>
      <c r="EJC761" s="462"/>
      <c r="EJD761" s="462"/>
      <c r="EJE761" s="462"/>
      <c r="EJF761" s="462"/>
      <c r="EJG761" s="462"/>
      <c r="EJH761" s="462"/>
      <c r="EJI761" s="462"/>
      <c r="EJJ761" s="462"/>
      <c r="EJK761" s="462"/>
      <c r="EJL761" s="462"/>
      <c r="EJM761" s="462"/>
      <c r="EJN761" s="462"/>
      <c r="EJO761" s="462"/>
      <c r="EJP761" s="462"/>
      <c r="EJQ761" s="462"/>
      <c r="EJR761" s="462"/>
      <c r="EJS761" s="462"/>
      <c r="EJT761" s="462"/>
      <c r="EJU761" s="462"/>
      <c r="EJV761" s="462"/>
      <c r="EJW761" s="462"/>
      <c r="EJX761" s="462"/>
      <c r="EJY761" s="462"/>
      <c r="EJZ761" s="462"/>
      <c r="EKA761" s="462"/>
      <c r="EKB761" s="462"/>
      <c r="EKC761" s="462"/>
      <c r="EKD761" s="462"/>
      <c r="EKE761" s="462"/>
      <c r="EKF761" s="462"/>
      <c r="EKG761" s="462"/>
      <c r="EKH761" s="462"/>
      <c r="EKI761" s="462"/>
      <c r="EKJ761" s="462"/>
      <c r="EKK761" s="462"/>
      <c r="EKL761" s="462"/>
      <c r="EKM761" s="462"/>
      <c r="EKN761" s="462"/>
      <c r="EKO761" s="462"/>
      <c r="EKP761" s="462"/>
      <c r="EKQ761" s="462"/>
      <c r="EKR761" s="462"/>
      <c r="EKS761" s="462"/>
      <c r="EKT761" s="462"/>
      <c r="EKU761" s="462"/>
      <c r="EKV761" s="462"/>
      <c r="EKW761" s="462"/>
      <c r="EKX761" s="462"/>
      <c r="EKY761" s="462"/>
      <c r="EKZ761" s="462"/>
      <c r="ELA761" s="462"/>
      <c r="ELB761" s="462"/>
      <c r="ELC761" s="462"/>
      <c r="ELD761" s="462"/>
      <c r="ELE761" s="462"/>
      <c r="ELF761" s="462"/>
      <c r="ELG761" s="462"/>
      <c r="ELH761" s="462"/>
      <c r="ELI761" s="462"/>
      <c r="ELJ761" s="462"/>
      <c r="ELK761" s="462"/>
      <c r="ELL761" s="462"/>
      <c r="ELM761" s="462"/>
      <c r="ELN761" s="462"/>
      <c r="ELO761" s="462"/>
      <c r="ELP761" s="462"/>
      <c r="ELQ761" s="462"/>
      <c r="ELR761" s="462"/>
      <c r="ELS761" s="462"/>
      <c r="ELT761" s="462"/>
      <c r="ELU761" s="462"/>
      <c r="ELV761" s="462"/>
      <c r="ELW761" s="462"/>
      <c r="ELX761" s="462"/>
      <c r="ELY761" s="462"/>
      <c r="ELZ761" s="462"/>
      <c r="EMA761" s="462"/>
      <c r="EMB761" s="462"/>
      <c r="EMC761" s="462"/>
      <c r="EMD761" s="462"/>
      <c r="EME761" s="462"/>
      <c r="EMF761" s="462"/>
      <c r="EMG761" s="462"/>
      <c r="EMH761" s="462"/>
      <c r="EMI761" s="462"/>
      <c r="EMJ761" s="462"/>
      <c r="EMK761" s="462"/>
      <c r="EML761" s="462"/>
      <c r="EMM761" s="462"/>
      <c r="EMN761" s="462"/>
      <c r="EMO761" s="462"/>
      <c r="EMP761" s="462"/>
      <c r="EMQ761" s="462"/>
      <c r="EMR761" s="462"/>
      <c r="EMS761" s="462"/>
      <c r="EMT761" s="462"/>
      <c r="EMU761" s="462"/>
      <c r="EMV761" s="462"/>
      <c r="EMW761" s="462"/>
      <c r="EMX761" s="462"/>
      <c r="EMY761" s="462"/>
      <c r="EMZ761" s="462"/>
      <c r="ENA761" s="462"/>
      <c r="ENB761" s="462"/>
      <c r="ENC761" s="462"/>
      <c r="END761" s="462"/>
      <c r="ENE761" s="462"/>
      <c r="ENF761" s="462"/>
      <c r="ENG761" s="462"/>
      <c r="ENH761" s="462"/>
      <c r="ENI761" s="462"/>
      <c r="ENJ761" s="462"/>
      <c r="ENK761" s="462"/>
      <c r="ENL761" s="462"/>
      <c r="ENM761" s="462"/>
      <c r="ENN761" s="462"/>
      <c r="ENO761" s="462"/>
      <c r="ENP761" s="462"/>
      <c r="ENQ761" s="462"/>
      <c r="ENR761" s="462"/>
      <c r="ENS761" s="462"/>
      <c r="ENT761" s="462"/>
      <c r="ENU761" s="462"/>
      <c r="ENV761" s="462"/>
      <c r="ENW761" s="462"/>
      <c r="ENX761" s="462"/>
      <c r="ENY761" s="462"/>
      <c r="ENZ761" s="462"/>
      <c r="EOA761" s="462"/>
      <c r="EOB761" s="462"/>
      <c r="EOC761" s="462"/>
      <c r="EOD761" s="462"/>
      <c r="EOE761" s="462"/>
      <c r="EOF761" s="462"/>
      <c r="EOG761" s="462"/>
      <c r="EOH761" s="462"/>
      <c r="EOI761" s="462"/>
      <c r="EOJ761" s="462"/>
      <c r="EOK761" s="462"/>
      <c r="EOL761" s="462"/>
      <c r="EOM761" s="462"/>
      <c r="EON761" s="462"/>
      <c r="EOO761" s="462"/>
      <c r="EOP761" s="462"/>
      <c r="EOQ761" s="462"/>
      <c r="EOR761" s="462"/>
      <c r="EOS761" s="462"/>
      <c r="EOT761" s="462"/>
      <c r="EOU761" s="462"/>
      <c r="EOV761" s="462"/>
      <c r="EOW761" s="462"/>
      <c r="EOX761" s="462"/>
      <c r="EOY761" s="462"/>
      <c r="EOZ761" s="462"/>
      <c r="EPA761" s="462"/>
      <c r="EPB761" s="462"/>
      <c r="EPC761" s="462"/>
      <c r="EPD761" s="462"/>
      <c r="EPE761" s="462"/>
      <c r="EPF761" s="462"/>
      <c r="EPG761" s="462"/>
      <c r="EPH761" s="462"/>
      <c r="EPI761" s="462"/>
      <c r="EPJ761" s="462"/>
      <c r="EPK761" s="462"/>
      <c r="EPL761" s="462"/>
      <c r="EPM761" s="462"/>
      <c r="EPN761" s="462"/>
      <c r="EPO761" s="462"/>
      <c r="EPP761" s="462"/>
      <c r="EPQ761" s="462"/>
      <c r="EPR761" s="462"/>
      <c r="EPS761" s="462"/>
      <c r="EPT761" s="462"/>
      <c r="EPU761" s="462"/>
      <c r="EPV761" s="462"/>
      <c r="EPW761" s="462"/>
      <c r="EPX761" s="462"/>
      <c r="EPY761" s="462"/>
      <c r="EPZ761" s="462"/>
      <c r="EQA761" s="462"/>
      <c r="EQB761" s="462"/>
      <c r="EQC761" s="462"/>
      <c r="EQD761" s="462"/>
      <c r="EQE761" s="462"/>
      <c r="EQF761" s="462"/>
      <c r="EQG761" s="462"/>
      <c r="EQH761" s="462"/>
      <c r="EQI761" s="462"/>
      <c r="EQJ761" s="462"/>
      <c r="EQK761" s="462"/>
      <c r="EQL761" s="462"/>
      <c r="EQM761" s="462"/>
      <c r="EQN761" s="462"/>
      <c r="EQO761" s="462"/>
      <c r="EQP761" s="462"/>
      <c r="EQQ761" s="462"/>
      <c r="EQR761" s="462"/>
      <c r="EQS761" s="462"/>
      <c r="EQT761" s="462"/>
      <c r="EQU761" s="462"/>
      <c r="EQV761" s="462"/>
      <c r="EQW761" s="462"/>
      <c r="EQX761" s="462"/>
      <c r="EQY761" s="462"/>
      <c r="EQZ761" s="462"/>
      <c r="ERA761" s="462"/>
      <c r="ERB761" s="462"/>
      <c r="ERC761" s="462"/>
      <c r="ERD761" s="462"/>
      <c r="ERE761" s="462"/>
      <c r="ERF761" s="462"/>
      <c r="ERG761" s="462"/>
      <c r="ERH761" s="462"/>
      <c r="ERI761" s="462"/>
      <c r="ERJ761" s="462"/>
      <c r="ERK761" s="462"/>
      <c r="ERL761" s="462"/>
      <c r="ERM761" s="462"/>
      <c r="ERN761" s="462"/>
      <c r="ERO761" s="462"/>
      <c r="ERP761" s="462"/>
      <c r="ERQ761" s="462"/>
      <c r="ERR761" s="462"/>
      <c r="ERS761" s="462"/>
      <c r="ERT761" s="462"/>
      <c r="ERU761" s="462"/>
      <c r="ERV761" s="462"/>
      <c r="ERW761" s="462"/>
      <c r="ERX761" s="462"/>
      <c r="ERY761" s="462"/>
      <c r="ERZ761" s="462"/>
      <c r="ESA761" s="462"/>
      <c r="ESB761" s="462"/>
      <c r="ESC761" s="462"/>
      <c r="ESD761" s="462"/>
      <c r="ESE761" s="462"/>
      <c r="ESF761" s="462"/>
      <c r="ESG761" s="462"/>
      <c r="ESH761" s="462"/>
      <c r="ESI761" s="462"/>
      <c r="ESJ761" s="462"/>
      <c r="ESK761" s="462"/>
      <c r="ESL761" s="462"/>
      <c r="ESM761" s="462"/>
      <c r="ESN761" s="462"/>
      <c r="ESO761" s="462"/>
      <c r="ESP761" s="462"/>
      <c r="ESQ761" s="462"/>
      <c r="ESR761" s="462"/>
      <c r="ESS761" s="462"/>
      <c r="EST761" s="462"/>
      <c r="ESU761" s="462"/>
      <c r="ESV761" s="462"/>
      <c r="ESW761" s="462"/>
      <c r="ESX761" s="462"/>
      <c r="ESY761" s="462"/>
      <c r="ESZ761" s="462"/>
      <c r="ETA761" s="462"/>
      <c r="ETB761" s="462"/>
      <c r="ETC761" s="462"/>
      <c r="ETD761" s="462"/>
      <c r="ETE761" s="462"/>
      <c r="ETF761" s="462"/>
      <c r="ETG761" s="462"/>
      <c r="ETH761" s="462"/>
      <c r="ETI761" s="462"/>
      <c r="ETJ761" s="462"/>
      <c r="ETK761" s="462"/>
      <c r="ETL761" s="462"/>
      <c r="ETM761" s="462"/>
      <c r="ETN761" s="462"/>
      <c r="ETO761" s="462"/>
      <c r="ETP761" s="462"/>
      <c r="ETQ761" s="462"/>
      <c r="ETR761" s="462"/>
      <c r="ETS761" s="462"/>
      <c r="ETT761" s="462"/>
      <c r="ETU761" s="462"/>
      <c r="ETV761" s="462"/>
      <c r="ETW761" s="462"/>
      <c r="ETX761" s="462"/>
      <c r="ETY761" s="462"/>
      <c r="ETZ761" s="462"/>
      <c r="EUA761" s="462"/>
      <c r="EUB761" s="462"/>
      <c r="EUC761" s="462"/>
      <c r="EUD761" s="462"/>
      <c r="EUE761" s="462"/>
      <c r="EUF761" s="462"/>
      <c r="EUG761" s="462"/>
      <c r="EUH761" s="462"/>
      <c r="EUI761" s="462"/>
      <c r="EUJ761" s="462"/>
      <c r="EUK761" s="462"/>
      <c r="EUL761" s="462"/>
      <c r="EUM761" s="462"/>
      <c r="EUN761" s="462"/>
      <c r="EUO761" s="462"/>
      <c r="EUP761" s="462"/>
      <c r="EUQ761" s="462"/>
      <c r="EUR761" s="462"/>
      <c r="EUS761" s="462"/>
      <c r="EUT761" s="462"/>
      <c r="EUU761" s="462"/>
      <c r="EUV761" s="462"/>
      <c r="EUW761" s="462"/>
      <c r="EUX761" s="462"/>
      <c r="EUY761" s="462"/>
      <c r="EUZ761" s="462"/>
      <c r="EVA761" s="462"/>
      <c r="EVB761" s="462"/>
      <c r="EVC761" s="462"/>
      <c r="EVD761" s="462"/>
      <c r="EVE761" s="462"/>
      <c r="EVF761" s="462"/>
      <c r="EVG761" s="462"/>
      <c r="EVH761" s="462"/>
      <c r="EVI761" s="462"/>
      <c r="EVJ761" s="462"/>
      <c r="EVK761" s="462"/>
      <c r="EVL761" s="462"/>
      <c r="EVM761" s="462"/>
      <c r="EVN761" s="462"/>
      <c r="EVO761" s="462"/>
      <c r="EVP761" s="462"/>
      <c r="EVQ761" s="462"/>
      <c r="EVR761" s="462"/>
      <c r="EVS761" s="462"/>
      <c r="EVT761" s="462"/>
      <c r="EVU761" s="462"/>
      <c r="EVV761" s="462"/>
      <c r="EVW761" s="462"/>
      <c r="EVX761" s="462"/>
      <c r="EVY761" s="462"/>
      <c r="EVZ761" s="462"/>
      <c r="EWA761" s="462"/>
      <c r="EWB761" s="462"/>
      <c r="EWC761" s="462"/>
      <c r="EWD761" s="462"/>
      <c r="EWE761" s="462"/>
      <c r="EWF761" s="462"/>
      <c r="EWG761" s="462"/>
      <c r="EWH761" s="462"/>
      <c r="EWI761" s="462"/>
      <c r="EWJ761" s="462"/>
      <c r="EWK761" s="462"/>
      <c r="EWL761" s="462"/>
      <c r="EWM761" s="462"/>
      <c r="EWN761" s="462"/>
      <c r="EWO761" s="462"/>
      <c r="EWP761" s="462"/>
      <c r="EWQ761" s="462"/>
      <c r="EWR761" s="462"/>
      <c r="EWS761" s="462"/>
      <c r="EWT761" s="462"/>
      <c r="EWU761" s="462"/>
      <c r="EWV761" s="462"/>
      <c r="EWW761" s="462"/>
      <c r="EWX761" s="462"/>
      <c r="EWY761" s="462"/>
      <c r="EWZ761" s="462"/>
      <c r="EXA761" s="462"/>
      <c r="EXB761" s="462"/>
      <c r="EXC761" s="462"/>
      <c r="EXD761" s="462"/>
      <c r="EXE761" s="462"/>
      <c r="EXF761" s="462"/>
      <c r="EXG761" s="462"/>
      <c r="EXH761" s="462"/>
      <c r="EXI761" s="462"/>
      <c r="EXJ761" s="462"/>
      <c r="EXK761" s="462"/>
      <c r="EXL761" s="462"/>
      <c r="EXM761" s="462"/>
      <c r="EXN761" s="462"/>
      <c r="EXO761" s="462"/>
      <c r="EXP761" s="462"/>
      <c r="EXQ761" s="462"/>
      <c r="EXR761" s="462"/>
      <c r="EXS761" s="462"/>
      <c r="EXT761" s="462"/>
      <c r="EXU761" s="462"/>
      <c r="EXV761" s="462"/>
      <c r="EXW761" s="462"/>
      <c r="EXX761" s="462"/>
      <c r="EXY761" s="462"/>
      <c r="EXZ761" s="462"/>
      <c r="EYA761" s="462"/>
      <c r="EYB761" s="462"/>
      <c r="EYC761" s="462"/>
      <c r="EYD761" s="462"/>
      <c r="EYE761" s="462"/>
      <c r="EYF761" s="462"/>
      <c r="EYG761" s="462"/>
      <c r="EYH761" s="462"/>
      <c r="EYI761" s="462"/>
      <c r="EYJ761" s="462"/>
      <c r="EYK761" s="462"/>
      <c r="EYL761" s="462"/>
      <c r="EYM761" s="462"/>
      <c r="EYN761" s="462"/>
      <c r="EYO761" s="462"/>
      <c r="EYP761" s="462"/>
      <c r="EYQ761" s="462"/>
      <c r="EYR761" s="462"/>
      <c r="EYS761" s="462"/>
      <c r="EYT761" s="462"/>
      <c r="EYU761" s="462"/>
      <c r="EYV761" s="462"/>
      <c r="EYW761" s="462"/>
      <c r="EYX761" s="462"/>
      <c r="EYY761" s="462"/>
      <c r="EYZ761" s="462"/>
      <c r="EZA761" s="462"/>
      <c r="EZB761" s="462"/>
      <c r="EZC761" s="462"/>
      <c r="EZD761" s="462"/>
      <c r="EZE761" s="462"/>
      <c r="EZF761" s="462"/>
      <c r="EZG761" s="462"/>
      <c r="EZH761" s="462"/>
      <c r="EZI761" s="462"/>
      <c r="EZJ761" s="462"/>
      <c r="EZK761" s="462"/>
      <c r="EZL761" s="462"/>
      <c r="EZM761" s="462"/>
      <c r="EZN761" s="462"/>
      <c r="EZO761" s="462"/>
      <c r="EZP761" s="462"/>
      <c r="EZQ761" s="462"/>
      <c r="EZR761" s="462"/>
      <c r="EZS761" s="462"/>
      <c r="EZT761" s="462"/>
      <c r="EZU761" s="462"/>
      <c r="EZV761" s="462"/>
      <c r="EZW761" s="462"/>
      <c r="EZX761" s="462"/>
      <c r="EZY761" s="462"/>
      <c r="EZZ761" s="462"/>
      <c r="FAA761" s="462"/>
      <c r="FAB761" s="462"/>
      <c r="FAC761" s="462"/>
      <c r="FAD761" s="462"/>
      <c r="FAE761" s="462"/>
      <c r="FAF761" s="462"/>
      <c r="FAG761" s="462"/>
      <c r="FAH761" s="462"/>
      <c r="FAI761" s="462"/>
      <c r="FAJ761" s="462"/>
      <c r="FAK761" s="462"/>
      <c r="FAL761" s="462"/>
      <c r="FAM761" s="462"/>
      <c r="FAN761" s="462"/>
      <c r="FAO761" s="462"/>
      <c r="FAP761" s="462"/>
      <c r="FAQ761" s="462"/>
      <c r="FAR761" s="462"/>
      <c r="FAS761" s="462"/>
      <c r="FAT761" s="462"/>
      <c r="FAU761" s="462"/>
      <c r="FAV761" s="462"/>
      <c r="FAW761" s="462"/>
      <c r="FAX761" s="462"/>
      <c r="FAY761" s="462"/>
      <c r="FAZ761" s="462"/>
      <c r="FBA761" s="462"/>
      <c r="FBB761" s="462"/>
      <c r="FBC761" s="462"/>
      <c r="FBD761" s="462"/>
      <c r="FBE761" s="462"/>
      <c r="FBF761" s="462"/>
      <c r="FBG761" s="462"/>
      <c r="FBH761" s="462"/>
      <c r="FBI761" s="462"/>
      <c r="FBJ761" s="462"/>
      <c r="FBK761" s="462"/>
      <c r="FBL761" s="462"/>
      <c r="FBM761" s="462"/>
      <c r="FBN761" s="462"/>
      <c r="FBO761" s="462"/>
      <c r="FBP761" s="462"/>
      <c r="FBQ761" s="462"/>
      <c r="FBR761" s="462"/>
      <c r="FBS761" s="462"/>
      <c r="FBT761" s="462"/>
      <c r="FBU761" s="462"/>
      <c r="FBV761" s="462"/>
      <c r="FBW761" s="462"/>
      <c r="FBX761" s="462"/>
      <c r="FBY761" s="462"/>
      <c r="FBZ761" s="462"/>
      <c r="FCA761" s="462"/>
      <c r="FCB761" s="462"/>
      <c r="FCC761" s="462"/>
      <c r="FCD761" s="462"/>
      <c r="FCE761" s="462"/>
      <c r="FCF761" s="462"/>
      <c r="FCG761" s="462"/>
      <c r="FCH761" s="462"/>
      <c r="FCI761" s="462"/>
      <c r="FCJ761" s="462"/>
      <c r="FCK761" s="462"/>
      <c r="FCL761" s="462"/>
      <c r="FCM761" s="462"/>
      <c r="FCN761" s="462"/>
      <c r="FCO761" s="462"/>
      <c r="FCP761" s="462"/>
      <c r="FCQ761" s="462"/>
      <c r="FCR761" s="462"/>
      <c r="FCS761" s="462"/>
      <c r="FCT761" s="462"/>
      <c r="FCU761" s="462"/>
      <c r="FCV761" s="462"/>
      <c r="FCW761" s="462"/>
      <c r="FCX761" s="462"/>
      <c r="FCY761" s="462"/>
      <c r="FCZ761" s="462"/>
      <c r="FDA761" s="462"/>
      <c r="FDB761" s="462"/>
      <c r="FDC761" s="462"/>
      <c r="FDD761" s="462"/>
      <c r="FDE761" s="462"/>
      <c r="FDF761" s="462"/>
      <c r="FDG761" s="462"/>
      <c r="FDH761" s="462"/>
      <c r="FDI761" s="462"/>
      <c r="FDJ761" s="462"/>
      <c r="FDK761" s="462"/>
      <c r="FDL761" s="462"/>
      <c r="FDM761" s="462"/>
      <c r="FDN761" s="462"/>
      <c r="FDO761" s="462"/>
      <c r="FDP761" s="462"/>
      <c r="FDQ761" s="462"/>
      <c r="FDR761" s="462"/>
      <c r="FDS761" s="462"/>
      <c r="FDT761" s="462"/>
      <c r="FDU761" s="462"/>
      <c r="FDV761" s="462"/>
      <c r="FDW761" s="462"/>
      <c r="FDX761" s="462"/>
      <c r="FDY761" s="462"/>
      <c r="FDZ761" s="462"/>
      <c r="FEA761" s="462"/>
      <c r="FEB761" s="462"/>
      <c r="FEC761" s="462"/>
      <c r="FED761" s="462"/>
      <c r="FEE761" s="462"/>
      <c r="FEF761" s="462"/>
      <c r="FEG761" s="462"/>
      <c r="FEH761" s="462"/>
      <c r="FEI761" s="462"/>
      <c r="FEJ761" s="462"/>
      <c r="FEK761" s="462"/>
      <c r="FEL761" s="462"/>
      <c r="FEM761" s="462"/>
      <c r="FEN761" s="462"/>
      <c r="FEO761" s="462"/>
      <c r="FEP761" s="462"/>
      <c r="FEQ761" s="462"/>
      <c r="FER761" s="462"/>
      <c r="FES761" s="462"/>
      <c r="FET761" s="462"/>
      <c r="FEU761" s="462"/>
      <c r="FEV761" s="462"/>
      <c r="FEW761" s="462"/>
      <c r="FEX761" s="462"/>
      <c r="FEY761" s="462"/>
      <c r="FEZ761" s="462"/>
      <c r="FFA761" s="462"/>
      <c r="FFB761" s="462"/>
      <c r="FFC761" s="462"/>
      <c r="FFD761" s="462"/>
      <c r="FFE761" s="462"/>
      <c r="FFF761" s="462"/>
      <c r="FFG761" s="462"/>
      <c r="FFH761" s="462"/>
      <c r="FFI761" s="462"/>
      <c r="FFJ761" s="462"/>
      <c r="FFK761" s="462"/>
      <c r="FFL761" s="462"/>
      <c r="FFM761" s="462"/>
      <c r="FFN761" s="462"/>
      <c r="FFO761" s="462"/>
      <c r="FFP761" s="462"/>
      <c r="FFQ761" s="462"/>
      <c r="FFR761" s="462"/>
      <c r="FFS761" s="462"/>
      <c r="FFT761" s="462"/>
      <c r="FFU761" s="462"/>
      <c r="FFV761" s="462"/>
      <c r="FFW761" s="462"/>
      <c r="FFX761" s="462"/>
      <c r="FFY761" s="462"/>
      <c r="FFZ761" s="462"/>
      <c r="FGA761" s="462"/>
      <c r="FGB761" s="462"/>
      <c r="FGC761" s="462"/>
      <c r="FGD761" s="462"/>
      <c r="FGE761" s="462"/>
      <c r="FGF761" s="462"/>
      <c r="FGG761" s="462"/>
      <c r="FGH761" s="462"/>
      <c r="FGI761" s="462"/>
      <c r="FGJ761" s="462"/>
      <c r="FGK761" s="462"/>
      <c r="FGL761" s="462"/>
      <c r="FGM761" s="462"/>
      <c r="FGN761" s="462"/>
      <c r="FGO761" s="462"/>
      <c r="FGP761" s="462"/>
      <c r="FGQ761" s="462"/>
      <c r="FGR761" s="462"/>
      <c r="FGS761" s="462"/>
      <c r="FGT761" s="462"/>
      <c r="FGU761" s="462"/>
      <c r="FGV761" s="462"/>
      <c r="FGW761" s="462"/>
      <c r="FGX761" s="462"/>
      <c r="FGY761" s="462"/>
      <c r="FGZ761" s="462"/>
      <c r="FHA761" s="462"/>
      <c r="FHB761" s="462"/>
      <c r="FHC761" s="462"/>
      <c r="FHD761" s="462"/>
      <c r="FHE761" s="462"/>
      <c r="FHF761" s="462"/>
      <c r="FHG761" s="462"/>
      <c r="FHH761" s="462"/>
      <c r="FHI761" s="462"/>
      <c r="FHJ761" s="462"/>
      <c r="FHK761" s="462"/>
      <c r="FHL761" s="462"/>
      <c r="FHM761" s="462"/>
      <c r="FHN761" s="462"/>
      <c r="FHO761" s="462"/>
      <c r="FHP761" s="462"/>
      <c r="FHQ761" s="462"/>
      <c r="FHR761" s="462"/>
      <c r="FHS761" s="462"/>
      <c r="FHT761" s="462"/>
      <c r="FHU761" s="462"/>
      <c r="FHV761" s="462"/>
      <c r="FHW761" s="462"/>
      <c r="FHX761" s="462"/>
      <c r="FHY761" s="462"/>
      <c r="FHZ761" s="462"/>
      <c r="FIA761" s="462"/>
      <c r="FIB761" s="462"/>
      <c r="FIC761" s="462"/>
      <c r="FID761" s="462"/>
      <c r="FIE761" s="462"/>
      <c r="FIF761" s="462"/>
      <c r="FIG761" s="462"/>
      <c r="FIH761" s="462"/>
      <c r="FII761" s="462"/>
      <c r="FIJ761" s="462"/>
      <c r="FIK761" s="462"/>
      <c r="FIL761" s="462"/>
      <c r="FIM761" s="462"/>
      <c r="FIN761" s="462"/>
      <c r="FIO761" s="462"/>
      <c r="FIP761" s="462"/>
      <c r="FIQ761" s="462"/>
      <c r="FIR761" s="462"/>
      <c r="FIS761" s="462"/>
      <c r="FIT761" s="462"/>
      <c r="FIU761" s="462"/>
      <c r="FIV761" s="462"/>
      <c r="FIW761" s="462"/>
      <c r="FIX761" s="462"/>
      <c r="FIY761" s="462"/>
      <c r="FIZ761" s="462"/>
      <c r="FJA761" s="462"/>
      <c r="FJB761" s="462"/>
      <c r="FJC761" s="462"/>
      <c r="FJD761" s="462"/>
      <c r="FJE761" s="462"/>
      <c r="FJF761" s="462"/>
      <c r="FJG761" s="462"/>
      <c r="FJH761" s="462"/>
      <c r="FJI761" s="462"/>
      <c r="FJJ761" s="462"/>
      <c r="FJK761" s="462"/>
      <c r="FJL761" s="462"/>
      <c r="FJM761" s="462"/>
      <c r="FJN761" s="462"/>
      <c r="FJO761" s="462"/>
      <c r="FJP761" s="462"/>
      <c r="FJQ761" s="462"/>
      <c r="FJR761" s="462"/>
      <c r="FJS761" s="462"/>
      <c r="FJT761" s="462"/>
      <c r="FJU761" s="462"/>
      <c r="FJV761" s="462"/>
      <c r="FJW761" s="462"/>
      <c r="FJX761" s="462"/>
      <c r="FJY761" s="462"/>
      <c r="FJZ761" s="462"/>
      <c r="FKA761" s="462"/>
      <c r="FKB761" s="462"/>
      <c r="FKC761" s="462"/>
      <c r="FKD761" s="462"/>
      <c r="FKE761" s="462"/>
      <c r="FKF761" s="462"/>
      <c r="FKG761" s="462"/>
      <c r="FKH761" s="462"/>
      <c r="FKI761" s="462"/>
      <c r="FKJ761" s="462"/>
      <c r="FKK761" s="462"/>
      <c r="FKL761" s="462"/>
      <c r="FKM761" s="462"/>
      <c r="FKN761" s="462"/>
      <c r="FKO761" s="462"/>
      <c r="FKP761" s="462"/>
      <c r="FKQ761" s="462"/>
      <c r="FKR761" s="462"/>
      <c r="FKS761" s="462"/>
      <c r="FKT761" s="462"/>
      <c r="FKU761" s="462"/>
      <c r="FKV761" s="462"/>
      <c r="FKW761" s="462"/>
      <c r="FKX761" s="462"/>
      <c r="FKY761" s="462"/>
      <c r="FKZ761" s="462"/>
      <c r="FLA761" s="462"/>
      <c r="FLB761" s="462"/>
      <c r="FLC761" s="462"/>
      <c r="FLD761" s="462"/>
      <c r="FLE761" s="462"/>
      <c r="FLF761" s="462"/>
      <c r="FLG761" s="462"/>
      <c r="FLH761" s="462"/>
      <c r="FLI761" s="462"/>
      <c r="FLJ761" s="462"/>
      <c r="FLK761" s="462"/>
      <c r="FLL761" s="462"/>
      <c r="FLM761" s="462"/>
      <c r="FLN761" s="462"/>
      <c r="FLO761" s="462"/>
      <c r="FLP761" s="462"/>
      <c r="FLQ761" s="462"/>
      <c r="FLR761" s="462"/>
      <c r="FLS761" s="462"/>
      <c r="FLT761" s="462"/>
      <c r="FLU761" s="462"/>
      <c r="FLV761" s="462"/>
      <c r="FLW761" s="462"/>
      <c r="FLX761" s="462"/>
      <c r="FLY761" s="462"/>
      <c r="FLZ761" s="462"/>
      <c r="FMA761" s="462"/>
      <c r="FMB761" s="462"/>
      <c r="FMC761" s="462"/>
      <c r="FMD761" s="462"/>
      <c r="FME761" s="462"/>
      <c r="FMF761" s="462"/>
      <c r="FMG761" s="462"/>
      <c r="FMH761" s="462"/>
      <c r="FMI761" s="462"/>
      <c r="FMJ761" s="462"/>
      <c r="FMK761" s="462"/>
      <c r="FML761" s="462"/>
      <c r="FMM761" s="462"/>
      <c r="FMN761" s="462"/>
      <c r="FMO761" s="462"/>
      <c r="FMP761" s="462"/>
      <c r="FMQ761" s="462"/>
      <c r="FMR761" s="462"/>
      <c r="FMS761" s="462"/>
      <c r="FMT761" s="462"/>
      <c r="FMU761" s="462"/>
      <c r="FMV761" s="462"/>
      <c r="FMW761" s="462"/>
      <c r="FMX761" s="462"/>
      <c r="FMY761" s="462"/>
      <c r="FMZ761" s="462"/>
      <c r="FNA761" s="462"/>
      <c r="FNB761" s="462"/>
      <c r="FNC761" s="462"/>
      <c r="FND761" s="462"/>
      <c r="FNE761" s="462"/>
      <c r="FNF761" s="462"/>
      <c r="FNG761" s="462"/>
      <c r="FNH761" s="462"/>
      <c r="FNI761" s="462"/>
      <c r="FNJ761" s="462"/>
      <c r="FNK761" s="462"/>
      <c r="FNL761" s="462"/>
      <c r="FNM761" s="462"/>
      <c r="FNN761" s="462"/>
      <c r="FNO761" s="462"/>
      <c r="FNP761" s="462"/>
      <c r="FNQ761" s="462"/>
      <c r="FNR761" s="462"/>
      <c r="FNS761" s="462"/>
      <c r="FNT761" s="462"/>
      <c r="FNU761" s="462"/>
      <c r="FNV761" s="462"/>
      <c r="FNW761" s="462"/>
      <c r="FNX761" s="462"/>
      <c r="FNY761" s="462"/>
      <c r="FNZ761" s="462"/>
      <c r="FOA761" s="462"/>
      <c r="FOB761" s="462"/>
      <c r="FOC761" s="462"/>
      <c r="FOD761" s="462"/>
      <c r="FOE761" s="462"/>
      <c r="FOF761" s="462"/>
      <c r="FOG761" s="462"/>
      <c r="FOH761" s="462"/>
      <c r="FOI761" s="462"/>
      <c r="FOJ761" s="462"/>
      <c r="FOK761" s="462"/>
      <c r="FOL761" s="462"/>
      <c r="FOM761" s="462"/>
      <c r="FON761" s="462"/>
      <c r="FOO761" s="462"/>
      <c r="FOP761" s="462"/>
      <c r="FOQ761" s="462"/>
      <c r="FOR761" s="462"/>
      <c r="FOS761" s="462"/>
      <c r="FOT761" s="462"/>
      <c r="FOU761" s="462"/>
      <c r="FOV761" s="462"/>
      <c r="FOW761" s="462"/>
      <c r="FOX761" s="462"/>
      <c r="FOY761" s="462"/>
      <c r="FOZ761" s="462"/>
      <c r="FPA761" s="462"/>
      <c r="FPB761" s="462"/>
      <c r="FPC761" s="462"/>
      <c r="FPD761" s="462"/>
      <c r="FPE761" s="462"/>
      <c r="FPF761" s="462"/>
      <c r="FPG761" s="462"/>
      <c r="FPH761" s="462"/>
      <c r="FPI761" s="462"/>
      <c r="FPJ761" s="462"/>
      <c r="FPK761" s="462"/>
      <c r="FPL761" s="462"/>
      <c r="FPM761" s="462"/>
      <c r="FPN761" s="462"/>
      <c r="FPO761" s="462"/>
      <c r="FPP761" s="462"/>
      <c r="FPQ761" s="462"/>
      <c r="FPR761" s="462"/>
      <c r="FPS761" s="462"/>
      <c r="FPT761" s="462"/>
      <c r="FPU761" s="462"/>
      <c r="FPV761" s="462"/>
      <c r="FPW761" s="462"/>
      <c r="FPX761" s="462"/>
      <c r="FPY761" s="462"/>
      <c r="FPZ761" s="462"/>
      <c r="FQA761" s="462"/>
      <c r="FQB761" s="462"/>
      <c r="FQC761" s="462"/>
      <c r="FQD761" s="462"/>
      <c r="FQE761" s="462"/>
      <c r="FQF761" s="462"/>
      <c r="FQG761" s="462"/>
      <c r="FQH761" s="462"/>
      <c r="FQI761" s="462"/>
      <c r="FQJ761" s="462"/>
      <c r="FQK761" s="462"/>
      <c r="FQL761" s="462"/>
      <c r="FQM761" s="462"/>
      <c r="FQN761" s="462"/>
      <c r="FQO761" s="462"/>
      <c r="FQP761" s="462"/>
      <c r="FQQ761" s="462"/>
      <c r="FQR761" s="462"/>
      <c r="FQS761" s="462"/>
      <c r="FQT761" s="462"/>
      <c r="FQU761" s="462"/>
      <c r="FQV761" s="462"/>
      <c r="FQW761" s="462"/>
      <c r="FQX761" s="462"/>
      <c r="FQY761" s="462"/>
      <c r="FQZ761" s="462"/>
      <c r="FRA761" s="462"/>
      <c r="FRB761" s="462"/>
      <c r="FRC761" s="462"/>
      <c r="FRD761" s="462"/>
      <c r="FRE761" s="462"/>
      <c r="FRF761" s="462"/>
      <c r="FRG761" s="462"/>
      <c r="FRH761" s="462"/>
      <c r="FRI761" s="462"/>
      <c r="FRJ761" s="462"/>
      <c r="FRK761" s="462"/>
      <c r="FRL761" s="462"/>
      <c r="FRM761" s="462"/>
      <c r="FRN761" s="462"/>
      <c r="FRO761" s="462"/>
      <c r="FRP761" s="462"/>
      <c r="FRQ761" s="462"/>
      <c r="FRR761" s="462"/>
      <c r="FRS761" s="462"/>
      <c r="FRT761" s="462"/>
      <c r="FRU761" s="462"/>
      <c r="FRV761" s="462"/>
      <c r="FRW761" s="462"/>
      <c r="FRX761" s="462"/>
      <c r="FRY761" s="462"/>
      <c r="FRZ761" s="462"/>
      <c r="FSA761" s="462"/>
      <c r="FSB761" s="462"/>
      <c r="FSC761" s="462"/>
      <c r="FSD761" s="462"/>
      <c r="FSE761" s="462"/>
      <c r="FSF761" s="462"/>
      <c r="FSG761" s="462"/>
      <c r="FSH761" s="462"/>
      <c r="FSI761" s="462"/>
      <c r="FSJ761" s="462"/>
      <c r="FSK761" s="462"/>
      <c r="FSL761" s="462"/>
      <c r="FSM761" s="462"/>
      <c r="FSN761" s="462"/>
      <c r="FSO761" s="462"/>
      <c r="FSP761" s="462"/>
      <c r="FSQ761" s="462"/>
      <c r="FSR761" s="462"/>
      <c r="FSS761" s="462"/>
      <c r="FST761" s="462"/>
      <c r="FSU761" s="462"/>
      <c r="FSV761" s="462"/>
      <c r="FSW761" s="462"/>
      <c r="FSX761" s="462"/>
      <c r="FSY761" s="462"/>
      <c r="FSZ761" s="462"/>
      <c r="FTA761" s="462"/>
      <c r="FTB761" s="462"/>
      <c r="FTC761" s="462"/>
      <c r="FTD761" s="462"/>
      <c r="FTE761" s="462"/>
      <c r="FTF761" s="462"/>
      <c r="FTG761" s="462"/>
      <c r="FTH761" s="462"/>
      <c r="FTI761" s="462"/>
      <c r="FTJ761" s="462"/>
      <c r="FTK761" s="462"/>
      <c r="FTL761" s="462"/>
      <c r="FTM761" s="462"/>
      <c r="FTN761" s="462"/>
      <c r="FTO761" s="462"/>
      <c r="FTP761" s="462"/>
      <c r="FTQ761" s="462"/>
      <c r="FTR761" s="462"/>
      <c r="FTS761" s="462"/>
      <c r="FTT761" s="462"/>
      <c r="FTU761" s="462"/>
      <c r="FTV761" s="462"/>
      <c r="FTW761" s="462"/>
      <c r="FTX761" s="462"/>
      <c r="FTY761" s="462"/>
      <c r="FTZ761" s="462"/>
      <c r="FUA761" s="462"/>
      <c r="FUB761" s="462"/>
      <c r="FUC761" s="462"/>
      <c r="FUD761" s="462"/>
      <c r="FUE761" s="462"/>
      <c r="FUF761" s="462"/>
      <c r="FUG761" s="462"/>
      <c r="FUH761" s="462"/>
      <c r="FUI761" s="462"/>
      <c r="FUJ761" s="462"/>
      <c r="FUK761" s="462"/>
      <c r="FUL761" s="462"/>
      <c r="FUM761" s="462"/>
      <c r="FUN761" s="462"/>
      <c r="FUO761" s="462"/>
      <c r="FUP761" s="462"/>
      <c r="FUQ761" s="462"/>
      <c r="FUR761" s="462"/>
      <c r="FUS761" s="462"/>
      <c r="FUT761" s="462"/>
      <c r="FUU761" s="462"/>
      <c r="FUV761" s="462"/>
      <c r="FUW761" s="462"/>
      <c r="FUX761" s="462"/>
      <c r="FUY761" s="462"/>
      <c r="FUZ761" s="462"/>
      <c r="FVA761" s="462"/>
      <c r="FVB761" s="462"/>
      <c r="FVC761" s="462"/>
      <c r="FVD761" s="462"/>
      <c r="FVE761" s="462"/>
      <c r="FVF761" s="462"/>
      <c r="FVG761" s="462"/>
      <c r="FVH761" s="462"/>
      <c r="FVI761" s="462"/>
      <c r="FVJ761" s="462"/>
      <c r="FVK761" s="462"/>
      <c r="FVL761" s="462"/>
      <c r="FVM761" s="462"/>
      <c r="FVN761" s="462"/>
      <c r="FVO761" s="462"/>
      <c r="FVP761" s="462"/>
      <c r="FVQ761" s="462"/>
      <c r="FVR761" s="462"/>
      <c r="FVS761" s="462"/>
      <c r="FVT761" s="462"/>
      <c r="FVU761" s="462"/>
      <c r="FVV761" s="462"/>
      <c r="FVW761" s="462"/>
      <c r="FVX761" s="462"/>
      <c r="FVY761" s="462"/>
      <c r="FVZ761" s="462"/>
      <c r="FWA761" s="462"/>
      <c r="FWB761" s="462"/>
      <c r="FWC761" s="462"/>
      <c r="FWD761" s="462"/>
      <c r="FWE761" s="462"/>
      <c r="FWF761" s="462"/>
      <c r="FWG761" s="462"/>
      <c r="FWH761" s="462"/>
      <c r="FWI761" s="462"/>
      <c r="FWJ761" s="462"/>
      <c r="FWK761" s="462"/>
      <c r="FWL761" s="462"/>
      <c r="FWM761" s="462"/>
      <c r="FWN761" s="462"/>
      <c r="FWO761" s="462"/>
      <c r="FWP761" s="462"/>
      <c r="FWQ761" s="462"/>
      <c r="FWR761" s="462"/>
      <c r="FWS761" s="462"/>
      <c r="FWT761" s="462"/>
      <c r="FWU761" s="462"/>
      <c r="FWV761" s="462"/>
      <c r="FWW761" s="462"/>
      <c r="FWX761" s="462"/>
      <c r="FWY761" s="462"/>
      <c r="FWZ761" s="462"/>
      <c r="FXA761" s="462"/>
      <c r="FXB761" s="462"/>
      <c r="FXC761" s="462"/>
      <c r="FXD761" s="462"/>
      <c r="FXE761" s="462"/>
      <c r="FXF761" s="462"/>
      <c r="FXG761" s="462"/>
      <c r="FXH761" s="462"/>
      <c r="FXI761" s="462"/>
      <c r="FXJ761" s="462"/>
      <c r="FXK761" s="462"/>
      <c r="FXL761" s="462"/>
      <c r="FXM761" s="462"/>
      <c r="FXN761" s="462"/>
      <c r="FXO761" s="462"/>
      <c r="FXP761" s="462"/>
      <c r="FXQ761" s="462"/>
      <c r="FXR761" s="462"/>
      <c r="FXS761" s="462"/>
      <c r="FXT761" s="462"/>
      <c r="FXU761" s="462"/>
      <c r="FXV761" s="462"/>
      <c r="FXW761" s="462"/>
      <c r="FXX761" s="462"/>
      <c r="FXY761" s="462"/>
      <c r="FXZ761" s="462"/>
      <c r="FYA761" s="462"/>
      <c r="FYB761" s="462"/>
      <c r="FYC761" s="462"/>
      <c r="FYD761" s="462"/>
      <c r="FYE761" s="462"/>
      <c r="FYF761" s="462"/>
      <c r="FYG761" s="462"/>
      <c r="FYH761" s="462"/>
      <c r="FYI761" s="462"/>
      <c r="FYJ761" s="462"/>
      <c r="FYK761" s="462"/>
      <c r="FYL761" s="462"/>
      <c r="FYM761" s="462"/>
      <c r="FYN761" s="462"/>
      <c r="FYO761" s="462"/>
      <c r="FYP761" s="462"/>
      <c r="FYQ761" s="462"/>
      <c r="FYR761" s="462"/>
      <c r="FYS761" s="462"/>
      <c r="FYT761" s="462"/>
      <c r="FYU761" s="462"/>
      <c r="FYV761" s="462"/>
      <c r="FYW761" s="462"/>
      <c r="FYX761" s="462"/>
      <c r="FYY761" s="462"/>
      <c r="FYZ761" s="462"/>
      <c r="FZA761" s="462"/>
      <c r="FZB761" s="462"/>
      <c r="FZC761" s="462"/>
      <c r="FZD761" s="462"/>
      <c r="FZE761" s="462"/>
      <c r="FZF761" s="462"/>
      <c r="FZG761" s="462"/>
      <c r="FZH761" s="462"/>
      <c r="FZI761" s="462"/>
      <c r="FZJ761" s="462"/>
      <c r="FZK761" s="462"/>
      <c r="FZL761" s="462"/>
      <c r="FZM761" s="462"/>
      <c r="FZN761" s="462"/>
      <c r="FZO761" s="462"/>
      <c r="FZP761" s="462"/>
      <c r="FZQ761" s="462"/>
      <c r="FZR761" s="462"/>
      <c r="FZS761" s="462"/>
      <c r="FZT761" s="462"/>
      <c r="FZU761" s="462"/>
      <c r="FZV761" s="462"/>
      <c r="FZW761" s="462"/>
      <c r="FZX761" s="462"/>
      <c r="FZY761" s="462"/>
      <c r="FZZ761" s="462"/>
      <c r="GAA761" s="462"/>
      <c r="GAB761" s="462"/>
      <c r="GAC761" s="462"/>
      <c r="GAD761" s="462"/>
      <c r="GAE761" s="462"/>
      <c r="GAF761" s="462"/>
      <c r="GAG761" s="462"/>
      <c r="GAH761" s="462"/>
      <c r="GAI761" s="462"/>
      <c r="GAJ761" s="462"/>
      <c r="GAK761" s="462"/>
      <c r="GAL761" s="462"/>
      <c r="GAM761" s="462"/>
      <c r="GAN761" s="462"/>
      <c r="GAO761" s="462"/>
      <c r="GAP761" s="462"/>
      <c r="GAQ761" s="462"/>
      <c r="GAR761" s="462"/>
      <c r="GAS761" s="462"/>
      <c r="GAT761" s="462"/>
      <c r="GAU761" s="462"/>
      <c r="GAV761" s="462"/>
      <c r="GAW761" s="462"/>
      <c r="GAX761" s="462"/>
      <c r="GAY761" s="462"/>
      <c r="GAZ761" s="462"/>
      <c r="GBA761" s="462"/>
      <c r="GBB761" s="462"/>
      <c r="GBC761" s="462"/>
      <c r="GBD761" s="462"/>
      <c r="GBE761" s="462"/>
      <c r="GBF761" s="462"/>
      <c r="GBG761" s="462"/>
      <c r="GBH761" s="462"/>
      <c r="GBI761" s="462"/>
      <c r="GBJ761" s="462"/>
      <c r="GBK761" s="462"/>
      <c r="GBL761" s="462"/>
      <c r="GBM761" s="462"/>
      <c r="GBN761" s="462"/>
      <c r="GBO761" s="462"/>
      <c r="GBP761" s="462"/>
      <c r="GBQ761" s="462"/>
      <c r="GBR761" s="462"/>
      <c r="GBS761" s="462"/>
      <c r="GBT761" s="462"/>
      <c r="GBU761" s="462"/>
      <c r="GBV761" s="462"/>
      <c r="GBW761" s="462"/>
      <c r="GBX761" s="462"/>
      <c r="GBY761" s="462"/>
      <c r="GBZ761" s="462"/>
      <c r="GCA761" s="462"/>
      <c r="GCB761" s="462"/>
      <c r="GCC761" s="462"/>
      <c r="GCD761" s="462"/>
      <c r="GCE761" s="462"/>
      <c r="GCF761" s="462"/>
      <c r="GCG761" s="462"/>
      <c r="GCH761" s="462"/>
      <c r="GCI761" s="462"/>
      <c r="GCJ761" s="462"/>
      <c r="GCK761" s="462"/>
      <c r="GCL761" s="462"/>
      <c r="GCM761" s="462"/>
      <c r="GCN761" s="462"/>
      <c r="GCO761" s="462"/>
      <c r="GCP761" s="462"/>
      <c r="GCQ761" s="462"/>
      <c r="GCR761" s="462"/>
      <c r="GCS761" s="462"/>
      <c r="GCT761" s="462"/>
      <c r="GCU761" s="462"/>
      <c r="GCV761" s="462"/>
      <c r="GCW761" s="462"/>
      <c r="GCX761" s="462"/>
      <c r="GCY761" s="462"/>
      <c r="GCZ761" s="462"/>
      <c r="GDA761" s="462"/>
      <c r="GDB761" s="462"/>
      <c r="GDC761" s="462"/>
      <c r="GDD761" s="462"/>
      <c r="GDE761" s="462"/>
      <c r="GDF761" s="462"/>
      <c r="GDG761" s="462"/>
      <c r="GDH761" s="462"/>
      <c r="GDI761" s="462"/>
      <c r="GDJ761" s="462"/>
      <c r="GDK761" s="462"/>
      <c r="GDL761" s="462"/>
      <c r="GDM761" s="462"/>
      <c r="GDN761" s="462"/>
      <c r="GDO761" s="462"/>
      <c r="GDP761" s="462"/>
      <c r="GDQ761" s="462"/>
      <c r="GDR761" s="462"/>
      <c r="GDS761" s="462"/>
      <c r="GDT761" s="462"/>
      <c r="GDU761" s="462"/>
      <c r="GDV761" s="462"/>
      <c r="GDW761" s="462"/>
      <c r="GDX761" s="462"/>
      <c r="GDY761" s="462"/>
      <c r="GDZ761" s="462"/>
      <c r="GEA761" s="462"/>
      <c r="GEB761" s="462"/>
      <c r="GEC761" s="462"/>
      <c r="GED761" s="462"/>
      <c r="GEE761" s="462"/>
      <c r="GEF761" s="462"/>
      <c r="GEG761" s="462"/>
      <c r="GEH761" s="462"/>
      <c r="GEI761" s="462"/>
      <c r="GEJ761" s="462"/>
      <c r="GEK761" s="462"/>
      <c r="GEL761" s="462"/>
      <c r="GEM761" s="462"/>
      <c r="GEN761" s="462"/>
      <c r="GEO761" s="462"/>
      <c r="GEP761" s="462"/>
      <c r="GEQ761" s="462"/>
      <c r="GER761" s="462"/>
      <c r="GES761" s="462"/>
      <c r="GET761" s="462"/>
      <c r="GEU761" s="462"/>
      <c r="GEV761" s="462"/>
      <c r="GEW761" s="462"/>
      <c r="GEX761" s="462"/>
      <c r="GEY761" s="462"/>
      <c r="GEZ761" s="462"/>
      <c r="GFA761" s="462"/>
      <c r="GFB761" s="462"/>
      <c r="GFC761" s="462"/>
      <c r="GFD761" s="462"/>
      <c r="GFE761" s="462"/>
      <c r="GFF761" s="462"/>
      <c r="GFG761" s="462"/>
      <c r="GFH761" s="462"/>
      <c r="GFI761" s="462"/>
      <c r="GFJ761" s="462"/>
      <c r="GFK761" s="462"/>
      <c r="GFL761" s="462"/>
      <c r="GFM761" s="462"/>
      <c r="GFN761" s="462"/>
      <c r="GFO761" s="462"/>
      <c r="GFP761" s="462"/>
      <c r="GFQ761" s="462"/>
      <c r="GFR761" s="462"/>
      <c r="GFS761" s="462"/>
      <c r="GFT761" s="462"/>
      <c r="GFU761" s="462"/>
      <c r="GFV761" s="462"/>
      <c r="GFW761" s="462"/>
      <c r="GFX761" s="462"/>
      <c r="GFY761" s="462"/>
      <c r="GFZ761" s="462"/>
      <c r="GGA761" s="462"/>
      <c r="GGB761" s="462"/>
      <c r="GGC761" s="462"/>
      <c r="GGD761" s="462"/>
      <c r="GGE761" s="462"/>
      <c r="GGF761" s="462"/>
      <c r="GGG761" s="462"/>
      <c r="GGH761" s="462"/>
      <c r="GGI761" s="462"/>
      <c r="GGJ761" s="462"/>
      <c r="GGK761" s="462"/>
      <c r="GGL761" s="462"/>
      <c r="GGM761" s="462"/>
      <c r="GGN761" s="462"/>
      <c r="GGO761" s="462"/>
      <c r="GGP761" s="462"/>
      <c r="GGQ761" s="462"/>
      <c r="GGR761" s="462"/>
      <c r="GGS761" s="462"/>
      <c r="GGT761" s="462"/>
      <c r="GGU761" s="462"/>
      <c r="GGV761" s="462"/>
      <c r="GGW761" s="462"/>
      <c r="GGX761" s="462"/>
      <c r="GGY761" s="462"/>
      <c r="GGZ761" s="462"/>
      <c r="GHA761" s="462"/>
      <c r="GHB761" s="462"/>
      <c r="GHC761" s="462"/>
      <c r="GHD761" s="462"/>
      <c r="GHE761" s="462"/>
      <c r="GHF761" s="462"/>
      <c r="GHG761" s="462"/>
      <c r="GHH761" s="462"/>
      <c r="GHI761" s="462"/>
      <c r="GHJ761" s="462"/>
      <c r="GHK761" s="462"/>
      <c r="GHL761" s="462"/>
      <c r="GHM761" s="462"/>
      <c r="GHN761" s="462"/>
      <c r="GHO761" s="462"/>
      <c r="GHP761" s="462"/>
      <c r="GHQ761" s="462"/>
      <c r="GHR761" s="462"/>
      <c r="GHS761" s="462"/>
      <c r="GHT761" s="462"/>
      <c r="GHU761" s="462"/>
      <c r="GHV761" s="462"/>
      <c r="GHW761" s="462"/>
      <c r="GHX761" s="462"/>
      <c r="GHY761" s="462"/>
      <c r="GHZ761" s="462"/>
      <c r="GIA761" s="462"/>
      <c r="GIB761" s="462"/>
      <c r="GIC761" s="462"/>
      <c r="GID761" s="462"/>
      <c r="GIE761" s="462"/>
      <c r="GIF761" s="462"/>
      <c r="GIG761" s="462"/>
      <c r="GIH761" s="462"/>
      <c r="GII761" s="462"/>
      <c r="GIJ761" s="462"/>
      <c r="GIK761" s="462"/>
      <c r="GIL761" s="462"/>
      <c r="GIM761" s="462"/>
      <c r="GIN761" s="462"/>
      <c r="GIO761" s="462"/>
      <c r="GIP761" s="462"/>
      <c r="GIQ761" s="462"/>
      <c r="GIR761" s="462"/>
      <c r="GIS761" s="462"/>
      <c r="GIT761" s="462"/>
      <c r="GIU761" s="462"/>
      <c r="GIV761" s="462"/>
      <c r="GIW761" s="462"/>
      <c r="GIX761" s="462"/>
      <c r="GIY761" s="462"/>
      <c r="GIZ761" s="462"/>
      <c r="GJA761" s="462"/>
      <c r="GJB761" s="462"/>
      <c r="GJC761" s="462"/>
      <c r="GJD761" s="462"/>
      <c r="GJE761" s="462"/>
      <c r="GJF761" s="462"/>
      <c r="GJG761" s="462"/>
      <c r="GJH761" s="462"/>
      <c r="GJI761" s="462"/>
      <c r="GJJ761" s="462"/>
      <c r="GJK761" s="462"/>
      <c r="GJL761" s="462"/>
      <c r="GJM761" s="462"/>
      <c r="GJN761" s="462"/>
      <c r="GJO761" s="462"/>
      <c r="GJP761" s="462"/>
      <c r="GJQ761" s="462"/>
      <c r="GJR761" s="462"/>
      <c r="GJS761" s="462"/>
      <c r="GJT761" s="462"/>
      <c r="GJU761" s="462"/>
      <c r="GJV761" s="462"/>
      <c r="GJW761" s="462"/>
      <c r="GJX761" s="462"/>
      <c r="GJY761" s="462"/>
      <c r="GJZ761" s="462"/>
      <c r="GKA761" s="462"/>
      <c r="GKB761" s="462"/>
      <c r="GKC761" s="462"/>
      <c r="GKD761" s="462"/>
      <c r="GKE761" s="462"/>
      <c r="GKF761" s="462"/>
      <c r="GKG761" s="462"/>
      <c r="GKH761" s="462"/>
      <c r="GKI761" s="462"/>
      <c r="GKJ761" s="462"/>
      <c r="GKK761" s="462"/>
      <c r="GKL761" s="462"/>
      <c r="GKM761" s="462"/>
      <c r="GKN761" s="462"/>
      <c r="GKO761" s="462"/>
      <c r="GKP761" s="462"/>
      <c r="GKQ761" s="462"/>
      <c r="GKR761" s="462"/>
      <c r="GKS761" s="462"/>
      <c r="GKT761" s="462"/>
      <c r="GKU761" s="462"/>
      <c r="GKV761" s="462"/>
      <c r="GKW761" s="462"/>
      <c r="GKX761" s="462"/>
      <c r="GKY761" s="462"/>
      <c r="GKZ761" s="462"/>
      <c r="GLA761" s="462"/>
      <c r="GLB761" s="462"/>
      <c r="GLC761" s="462"/>
      <c r="GLD761" s="462"/>
      <c r="GLE761" s="462"/>
      <c r="GLF761" s="462"/>
      <c r="GLG761" s="462"/>
      <c r="GLH761" s="462"/>
      <c r="GLI761" s="462"/>
      <c r="GLJ761" s="462"/>
      <c r="GLK761" s="462"/>
      <c r="GLL761" s="462"/>
      <c r="GLM761" s="462"/>
      <c r="GLN761" s="462"/>
      <c r="GLO761" s="462"/>
      <c r="GLP761" s="462"/>
      <c r="GLQ761" s="462"/>
      <c r="GLR761" s="462"/>
      <c r="GLS761" s="462"/>
      <c r="GLT761" s="462"/>
      <c r="GLU761" s="462"/>
      <c r="GLV761" s="462"/>
      <c r="GLW761" s="462"/>
      <c r="GLX761" s="462"/>
      <c r="GLY761" s="462"/>
      <c r="GLZ761" s="462"/>
      <c r="GMA761" s="462"/>
      <c r="GMB761" s="462"/>
      <c r="GMC761" s="462"/>
      <c r="GMD761" s="462"/>
      <c r="GME761" s="462"/>
      <c r="GMF761" s="462"/>
      <c r="GMG761" s="462"/>
      <c r="GMH761" s="462"/>
      <c r="GMI761" s="462"/>
      <c r="GMJ761" s="462"/>
      <c r="GMK761" s="462"/>
      <c r="GML761" s="462"/>
      <c r="GMM761" s="462"/>
      <c r="GMN761" s="462"/>
      <c r="GMO761" s="462"/>
      <c r="GMP761" s="462"/>
      <c r="GMQ761" s="462"/>
      <c r="GMR761" s="462"/>
      <c r="GMS761" s="462"/>
      <c r="GMT761" s="462"/>
      <c r="GMU761" s="462"/>
      <c r="GMV761" s="462"/>
      <c r="GMW761" s="462"/>
      <c r="GMX761" s="462"/>
      <c r="GMY761" s="462"/>
      <c r="GMZ761" s="462"/>
      <c r="GNA761" s="462"/>
      <c r="GNB761" s="462"/>
      <c r="GNC761" s="462"/>
      <c r="GND761" s="462"/>
      <c r="GNE761" s="462"/>
      <c r="GNF761" s="462"/>
      <c r="GNG761" s="462"/>
      <c r="GNH761" s="462"/>
      <c r="GNI761" s="462"/>
      <c r="GNJ761" s="462"/>
      <c r="GNK761" s="462"/>
      <c r="GNL761" s="462"/>
      <c r="GNM761" s="462"/>
      <c r="GNN761" s="462"/>
      <c r="GNO761" s="462"/>
      <c r="GNP761" s="462"/>
      <c r="GNQ761" s="462"/>
      <c r="GNR761" s="462"/>
      <c r="GNS761" s="462"/>
      <c r="GNT761" s="462"/>
      <c r="GNU761" s="462"/>
      <c r="GNV761" s="462"/>
      <c r="GNW761" s="462"/>
      <c r="GNX761" s="462"/>
      <c r="GNY761" s="462"/>
      <c r="GNZ761" s="462"/>
      <c r="GOA761" s="462"/>
      <c r="GOB761" s="462"/>
      <c r="GOC761" s="462"/>
      <c r="GOD761" s="462"/>
      <c r="GOE761" s="462"/>
      <c r="GOF761" s="462"/>
      <c r="GOG761" s="462"/>
      <c r="GOH761" s="462"/>
      <c r="GOI761" s="462"/>
      <c r="GOJ761" s="462"/>
      <c r="GOK761" s="462"/>
      <c r="GOL761" s="462"/>
      <c r="GOM761" s="462"/>
      <c r="GON761" s="462"/>
      <c r="GOO761" s="462"/>
      <c r="GOP761" s="462"/>
      <c r="GOQ761" s="462"/>
      <c r="GOR761" s="462"/>
      <c r="GOS761" s="462"/>
      <c r="GOT761" s="462"/>
      <c r="GOU761" s="462"/>
      <c r="GOV761" s="462"/>
      <c r="GOW761" s="462"/>
      <c r="GOX761" s="462"/>
      <c r="GOY761" s="462"/>
      <c r="GOZ761" s="462"/>
      <c r="GPA761" s="462"/>
      <c r="GPB761" s="462"/>
      <c r="GPC761" s="462"/>
      <c r="GPD761" s="462"/>
      <c r="GPE761" s="462"/>
      <c r="GPF761" s="462"/>
      <c r="GPG761" s="462"/>
      <c r="GPH761" s="462"/>
      <c r="GPI761" s="462"/>
      <c r="GPJ761" s="462"/>
      <c r="GPK761" s="462"/>
      <c r="GPL761" s="462"/>
      <c r="GPM761" s="462"/>
      <c r="GPN761" s="462"/>
      <c r="GPO761" s="462"/>
      <c r="GPP761" s="462"/>
      <c r="GPQ761" s="462"/>
      <c r="GPR761" s="462"/>
      <c r="GPS761" s="462"/>
      <c r="GPT761" s="462"/>
      <c r="GPU761" s="462"/>
      <c r="GPV761" s="462"/>
      <c r="GPW761" s="462"/>
      <c r="GPX761" s="462"/>
      <c r="GPY761" s="462"/>
      <c r="GPZ761" s="462"/>
      <c r="GQA761" s="462"/>
      <c r="GQB761" s="462"/>
      <c r="GQC761" s="462"/>
      <c r="GQD761" s="462"/>
      <c r="GQE761" s="462"/>
      <c r="GQF761" s="462"/>
      <c r="GQG761" s="462"/>
      <c r="GQH761" s="462"/>
      <c r="GQI761" s="462"/>
      <c r="GQJ761" s="462"/>
      <c r="GQK761" s="462"/>
      <c r="GQL761" s="462"/>
      <c r="GQM761" s="462"/>
      <c r="GQN761" s="462"/>
      <c r="GQO761" s="462"/>
      <c r="GQP761" s="462"/>
      <c r="GQQ761" s="462"/>
      <c r="GQR761" s="462"/>
      <c r="GQS761" s="462"/>
      <c r="GQT761" s="462"/>
      <c r="GQU761" s="462"/>
      <c r="GQV761" s="462"/>
      <c r="GQW761" s="462"/>
      <c r="GQX761" s="462"/>
      <c r="GQY761" s="462"/>
      <c r="GQZ761" s="462"/>
      <c r="GRA761" s="462"/>
      <c r="GRB761" s="462"/>
      <c r="GRC761" s="462"/>
      <c r="GRD761" s="462"/>
      <c r="GRE761" s="462"/>
      <c r="GRF761" s="462"/>
      <c r="GRG761" s="462"/>
      <c r="GRH761" s="462"/>
      <c r="GRI761" s="462"/>
      <c r="GRJ761" s="462"/>
      <c r="GRK761" s="462"/>
      <c r="GRL761" s="462"/>
      <c r="GRM761" s="462"/>
      <c r="GRN761" s="462"/>
      <c r="GRO761" s="462"/>
      <c r="GRP761" s="462"/>
      <c r="GRQ761" s="462"/>
      <c r="GRR761" s="462"/>
      <c r="GRS761" s="462"/>
      <c r="GRT761" s="462"/>
      <c r="GRU761" s="462"/>
      <c r="GRV761" s="462"/>
      <c r="GRW761" s="462"/>
      <c r="GRX761" s="462"/>
      <c r="GRY761" s="462"/>
      <c r="GRZ761" s="462"/>
      <c r="GSA761" s="462"/>
      <c r="GSB761" s="462"/>
      <c r="GSC761" s="462"/>
      <c r="GSD761" s="462"/>
      <c r="GSE761" s="462"/>
      <c r="GSF761" s="462"/>
      <c r="GSG761" s="462"/>
      <c r="GSH761" s="462"/>
      <c r="GSI761" s="462"/>
      <c r="GSJ761" s="462"/>
      <c r="GSK761" s="462"/>
      <c r="GSL761" s="462"/>
      <c r="GSM761" s="462"/>
      <c r="GSN761" s="462"/>
      <c r="GSO761" s="462"/>
      <c r="GSP761" s="462"/>
      <c r="GSQ761" s="462"/>
      <c r="GSR761" s="462"/>
      <c r="GSS761" s="462"/>
      <c r="GST761" s="462"/>
      <c r="GSU761" s="462"/>
      <c r="GSV761" s="462"/>
      <c r="GSW761" s="462"/>
      <c r="GSX761" s="462"/>
      <c r="GSY761" s="462"/>
      <c r="GSZ761" s="462"/>
      <c r="GTA761" s="462"/>
      <c r="GTB761" s="462"/>
      <c r="GTC761" s="462"/>
      <c r="GTD761" s="462"/>
      <c r="GTE761" s="462"/>
      <c r="GTF761" s="462"/>
      <c r="GTG761" s="462"/>
      <c r="GTH761" s="462"/>
      <c r="GTI761" s="462"/>
      <c r="GTJ761" s="462"/>
      <c r="GTK761" s="462"/>
      <c r="GTL761" s="462"/>
      <c r="GTM761" s="462"/>
      <c r="GTN761" s="462"/>
      <c r="GTO761" s="462"/>
      <c r="GTP761" s="462"/>
      <c r="GTQ761" s="462"/>
      <c r="GTR761" s="462"/>
      <c r="GTS761" s="462"/>
      <c r="GTT761" s="462"/>
      <c r="GTU761" s="462"/>
      <c r="GTV761" s="462"/>
      <c r="GTW761" s="462"/>
      <c r="GTX761" s="462"/>
      <c r="GTY761" s="462"/>
      <c r="GTZ761" s="462"/>
      <c r="GUA761" s="462"/>
      <c r="GUB761" s="462"/>
      <c r="GUC761" s="462"/>
      <c r="GUD761" s="462"/>
      <c r="GUE761" s="462"/>
      <c r="GUF761" s="462"/>
      <c r="GUG761" s="462"/>
      <c r="GUH761" s="462"/>
      <c r="GUI761" s="462"/>
      <c r="GUJ761" s="462"/>
      <c r="GUK761" s="462"/>
      <c r="GUL761" s="462"/>
      <c r="GUM761" s="462"/>
      <c r="GUN761" s="462"/>
      <c r="GUO761" s="462"/>
      <c r="GUP761" s="462"/>
      <c r="GUQ761" s="462"/>
      <c r="GUR761" s="462"/>
      <c r="GUS761" s="462"/>
      <c r="GUT761" s="462"/>
      <c r="GUU761" s="462"/>
      <c r="GUV761" s="462"/>
      <c r="GUW761" s="462"/>
      <c r="GUX761" s="462"/>
      <c r="GUY761" s="462"/>
      <c r="GUZ761" s="462"/>
      <c r="GVA761" s="462"/>
      <c r="GVB761" s="462"/>
      <c r="GVC761" s="462"/>
      <c r="GVD761" s="462"/>
      <c r="GVE761" s="462"/>
      <c r="GVF761" s="462"/>
      <c r="GVG761" s="462"/>
      <c r="GVH761" s="462"/>
      <c r="GVI761" s="462"/>
      <c r="GVJ761" s="462"/>
      <c r="GVK761" s="462"/>
      <c r="GVL761" s="462"/>
      <c r="GVM761" s="462"/>
      <c r="GVN761" s="462"/>
      <c r="GVO761" s="462"/>
      <c r="GVP761" s="462"/>
      <c r="GVQ761" s="462"/>
      <c r="GVR761" s="462"/>
      <c r="GVS761" s="462"/>
      <c r="GVT761" s="462"/>
      <c r="GVU761" s="462"/>
      <c r="GVV761" s="462"/>
      <c r="GVW761" s="462"/>
      <c r="GVX761" s="462"/>
      <c r="GVY761" s="462"/>
      <c r="GVZ761" s="462"/>
      <c r="GWA761" s="462"/>
      <c r="GWB761" s="462"/>
      <c r="GWC761" s="462"/>
      <c r="GWD761" s="462"/>
      <c r="GWE761" s="462"/>
      <c r="GWF761" s="462"/>
      <c r="GWG761" s="462"/>
      <c r="GWH761" s="462"/>
      <c r="GWI761" s="462"/>
      <c r="GWJ761" s="462"/>
      <c r="GWK761" s="462"/>
      <c r="GWL761" s="462"/>
      <c r="GWM761" s="462"/>
      <c r="GWN761" s="462"/>
      <c r="GWO761" s="462"/>
      <c r="GWP761" s="462"/>
      <c r="GWQ761" s="462"/>
      <c r="GWR761" s="462"/>
      <c r="GWS761" s="462"/>
      <c r="GWT761" s="462"/>
      <c r="GWU761" s="462"/>
      <c r="GWV761" s="462"/>
      <c r="GWW761" s="462"/>
      <c r="GWX761" s="462"/>
      <c r="GWY761" s="462"/>
      <c r="GWZ761" s="462"/>
      <c r="GXA761" s="462"/>
      <c r="GXB761" s="462"/>
      <c r="GXC761" s="462"/>
      <c r="GXD761" s="462"/>
      <c r="GXE761" s="462"/>
      <c r="GXF761" s="462"/>
      <c r="GXG761" s="462"/>
      <c r="GXH761" s="462"/>
      <c r="GXI761" s="462"/>
      <c r="GXJ761" s="462"/>
      <c r="GXK761" s="462"/>
      <c r="GXL761" s="462"/>
      <c r="GXM761" s="462"/>
      <c r="GXN761" s="462"/>
      <c r="GXO761" s="462"/>
      <c r="GXP761" s="462"/>
      <c r="GXQ761" s="462"/>
      <c r="GXR761" s="462"/>
      <c r="GXS761" s="462"/>
      <c r="GXT761" s="462"/>
      <c r="GXU761" s="462"/>
      <c r="GXV761" s="462"/>
      <c r="GXW761" s="462"/>
      <c r="GXX761" s="462"/>
      <c r="GXY761" s="462"/>
      <c r="GXZ761" s="462"/>
      <c r="GYA761" s="462"/>
      <c r="GYB761" s="462"/>
      <c r="GYC761" s="462"/>
      <c r="GYD761" s="462"/>
      <c r="GYE761" s="462"/>
      <c r="GYF761" s="462"/>
      <c r="GYG761" s="462"/>
      <c r="GYH761" s="462"/>
      <c r="GYI761" s="462"/>
      <c r="GYJ761" s="462"/>
      <c r="GYK761" s="462"/>
      <c r="GYL761" s="462"/>
      <c r="GYM761" s="462"/>
      <c r="GYN761" s="462"/>
      <c r="GYO761" s="462"/>
      <c r="GYP761" s="462"/>
      <c r="GYQ761" s="462"/>
      <c r="GYR761" s="462"/>
      <c r="GYS761" s="462"/>
      <c r="GYT761" s="462"/>
      <c r="GYU761" s="462"/>
      <c r="GYV761" s="462"/>
      <c r="GYW761" s="462"/>
      <c r="GYX761" s="462"/>
      <c r="GYY761" s="462"/>
      <c r="GYZ761" s="462"/>
      <c r="GZA761" s="462"/>
      <c r="GZB761" s="462"/>
      <c r="GZC761" s="462"/>
      <c r="GZD761" s="462"/>
      <c r="GZE761" s="462"/>
      <c r="GZF761" s="462"/>
      <c r="GZG761" s="462"/>
      <c r="GZH761" s="462"/>
      <c r="GZI761" s="462"/>
      <c r="GZJ761" s="462"/>
      <c r="GZK761" s="462"/>
      <c r="GZL761" s="462"/>
      <c r="GZM761" s="462"/>
      <c r="GZN761" s="462"/>
      <c r="GZO761" s="462"/>
      <c r="GZP761" s="462"/>
      <c r="GZQ761" s="462"/>
      <c r="GZR761" s="462"/>
      <c r="GZS761" s="462"/>
      <c r="GZT761" s="462"/>
      <c r="GZU761" s="462"/>
      <c r="GZV761" s="462"/>
      <c r="GZW761" s="462"/>
      <c r="GZX761" s="462"/>
      <c r="GZY761" s="462"/>
      <c r="GZZ761" s="462"/>
      <c r="HAA761" s="462"/>
      <c r="HAB761" s="462"/>
      <c r="HAC761" s="462"/>
      <c r="HAD761" s="462"/>
      <c r="HAE761" s="462"/>
      <c r="HAF761" s="462"/>
      <c r="HAG761" s="462"/>
      <c r="HAH761" s="462"/>
      <c r="HAI761" s="462"/>
      <c r="HAJ761" s="462"/>
      <c r="HAK761" s="462"/>
      <c r="HAL761" s="462"/>
      <c r="HAM761" s="462"/>
      <c r="HAN761" s="462"/>
      <c r="HAO761" s="462"/>
      <c r="HAP761" s="462"/>
      <c r="HAQ761" s="462"/>
      <c r="HAR761" s="462"/>
      <c r="HAS761" s="462"/>
      <c r="HAT761" s="462"/>
      <c r="HAU761" s="462"/>
      <c r="HAV761" s="462"/>
      <c r="HAW761" s="462"/>
      <c r="HAX761" s="462"/>
      <c r="HAY761" s="462"/>
      <c r="HAZ761" s="462"/>
      <c r="HBA761" s="462"/>
      <c r="HBB761" s="462"/>
      <c r="HBC761" s="462"/>
      <c r="HBD761" s="462"/>
      <c r="HBE761" s="462"/>
      <c r="HBF761" s="462"/>
      <c r="HBG761" s="462"/>
      <c r="HBH761" s="462"/>
      <c r="HBI761" s="462"/>
      <c r="HBJ761" s="462"/>
      <c r="HBK761" s="462"/>
      <c r="HBL761" s="462"/>
      <c r="HBM761" s="462"/>
      <c r="HBN761" s="462"/>
      <c r="HBO761" s="462"/>
      <c r="HBP761" s="462"/>
      <c r="HBQ761" s="462"/>
      <c r="HBR761" s="462"/>
      <c r="HBS761" s="462"/>
      <c r="HBT761" s="462"/>
      <c r="HBU761" s="462"/>
      <c r="HBV761" s="462"/>
      <c r="HBW761" s="462"/>
      <c r="HBX761" s="462"/>
      <c r="HBY761" s="462"/>
      <c r="HBZ761" s="462"/>
      <c r="HCA761" s="462"/>
      <c r="HCB761" s="462"/>
      <c r="HCC761" s="462"/>
      <c r="HCD761" s="462"/>
      <c r="HCE761" s="462"/>
      <c r="HCF761" s="462"/>
      <c r="HCG761" s="462"/>
      <c r="HCH761" s="462"/>
      <c r="HCI761" s="462"/>
      <c r="HCJ761" s="462"/>
      <c r="HCK761" s="462"/>
      <c r="HCL761" s="462"/>
      <c r="HCM761" s="462"/>
      <c r="HCN761" s="462"/>
      <c r="HCO761" s="462"/>
      <c r="HCP761" s="462"/>
      <c r="HCQ761" s="462"/>
      <c r="HCR761" s="462"/>
      <c r="HCS761" s="462"/>
      <c r="HCT761" s="462"/>
      <c r="HCU761" s="462"/>
      <c r="HCV761" s="462"/>
      <c r="HCW761" s="462"/>
      <c r="HCX761" s="462"/>
      <c r="HCY761" s="462"/>
      <c r="HCZ761" s="462"/>
      <c r="HDA761" s="462"/>
      <c r="HDB761" s="462"/>
      <c r="HDC761" s="462"/>
      <c r="HDD761" s="462"/>
      <c r="HDE761" s="462"/>
      <c r="HDF761" s="462"/>
      <c r="HDG761" s="462"/>
      <c r="HDH761" s="462"/>
      <c r="HDI761" s="462"/>
      <c r="HDJ761" s="462"/>
      <c r="HDK761" s="462"/>
      <c r="HDL761" s="462"/>
      <c r="HDM761" s="462"/>
      <c r="HDN761" s="462"/>
      <c r="HDO761" s="462"/>
      <c r="HDP761" s="462"/>
      <c r="HDQ761" s="462"/>
      <c r="HDR761" s="462"/>
      <c r="HDS761" s="462"/>
      <c r="HDT761" s="462"/>
      <c r="HDU761" s="462"/>
      <c r="HDV761" s="462"/>
      <c r="HDW761" s="462"/>
      <c r="HDX761" s="462"/>
      <c r="HDY761" s="462"/>
      <c r="HDZ761" s="462"/>
      <c r="HEA761" s="462"/>
      <c r="HEB761" s="462"/>
      <c r="HEC761" s="462"/>
      <c r="HED761" s="462"/>
      <c r="HEE761" s="462"/>
      <c r="HEF761" s="462"/>
      <c r="HEG761" s="462"/>
      <c r="HEH761" s="462"/>
      <c r="HEI761" s="462"/>
      <c r="HEJ761" s="462"/>
      <c r="HEK761" s="462"/>
      <c r="HEL761" s="462"/>
      <c r="HEM761" s="462"/>
      <c r="HEN761" s="462"/>
      <c r="HEO761" s="462"/>
      <c r="HEP761" s="462"/>
      <c r="HEQ761" s="462"/>
      <c r="HER761" s="462"/>
      <c r="HES761" s="462"/>
      <c r="HET761" s="462"/>
      <c r="HEU761" s="462"/>
      <c r="HEV761" s="462"/>
      <c r="HEW761" s="462"/>
      <c r="HEX761" s="462"/>
      <c r="HEY761" s="462"/>
      <c r="HEZ761" s="462"/>
      <c r="HFA761" s="462"/>
      <c r="HFB761" s="462"/>
      <c r="HFC761" s="462"/>
      <c r="HFD761" s="462"/>
      <c r="HFE761" s="462"/>
      <c r="HFF761" s="462"/>
      <c r="HFG761" s="462"/>
      <c r="HFH761" s="462"/>
      <c r="HFI761" s="462"/>
      <c r="HFJ761" s="462"/>
      <c r="HFK761" s="462"/>
      <c r="HFL761" s="462"/>
      <c r="HFM761" s="462"/>
      <c r="HFN761" s="462"/>
      <c r="HFO761" s="462"/>
      <c r="HFP761" s="462"/>
      <c r="HFQ761" s="462"/>
      <c r="HFR761" s="462"/>
      <c r="HFS761" s="462"/>
      <c r="HFT761" s="462"/>
      <c r="HFU761" s="462"/>
      <c r="HFV761" s="462"/>
      <c r="HFW761" s="462"/>
      <c r="HFX761" s="462"/>
      <c r="HFY761" s="462"/>
      <c r="HFZ761" s="462"/>
      <c r="HGA761" s="462"/>
      <c r="HGB761" s="462"/>
      <c r="HGC761" s="462"/>
      <c r="HGD761" s="462"/>
      <c r="HGE761" s="462"/>
      <c r="HGF761" s="462"/>
      <c r="HGG761" s="462"/>
      <c r="HGH761" s="462"/>
      <c r="HGI761" s="462"/>
      <c r="HGJ761" s="462"/>
      <c r="HGK761" s="462"/>
      <c r="HGL761" s="462"/>
      <c r="HGM761" s="462"/>
      <c r="HGN761" s="462"/>
      <c r="HGO761" s="462"/>
      <c r="HGP761" s="462"/>
      <c r="HGQ761" s="462"/>
      <c r="HGR761" s="462"/>
      <c r="HGS761" s="462"/>
      <c r="HGT761" s="462"/>
      <c r="HGU761" s="462"/>
      <c r="HGV761" s="462"/>
      <c r="HGW761" s="462"/>
      <c r="HGX761" s="462"/>
      <c r="HGY761" s="462"/>
      <c r="HGZ761" s="462"/>
      <c r="HHA761" s="462"/>
      <c r="HHB761" s="462"/>
      <c r="HHC761" s="462"/>
      <c r="HHD761" s="462"/>
      <c r="HHE761" s="462"/>
      <c r="HHF761" s="462"/>
      <c r="HHG761" s="462"/>
      <c r="HHH761" s="462"/>
      <c r="HHI761" s="462"/>
      <c r="HHJ761" s="462"/>
      <c r="HHK761" s="462"/>
      <c r="HHL761" s="462"/>
      <c r="HHM761" s="462"/>
      <c r="HHN761" s="462"/>
      <c r="HHO761" s="462"/>
      <c r="HHP761" s="462"/>
      <c r="HHQ761" s="462"/>
      <c r="HHR761" s="462"/>
      <c r="HHS761" s="462"/>
      <c r="HHT761" s="462"/>
      <c r="HHU761" s="462"/>
      <c r="HHV761" s="462"/>
      <c r="HHW761" s="462"/>
      <c r="HHX761" s="462"/>
      <c r="HHY761" s="462"/>
      <c r="HHZ761" s="462"/>
      <c r="HIA761" s="462"/>
      <c r="HIB761" s="462"/>
      <c r="HIC761" s="462"/>
      <c r="HID761" s="462"/>
      <c r="HIE761" s="462"/>
      <c r="HIF761" s="462"/>
      <c r="HIG761" s="462"/>
      <c r="HIH761" s="462"/>
      <c r="HII761" s="462"/>
      <c r="HIJ761" s="462"/>
      <c r="HIK761" s="462"/>
      <c r="HIL761" s="462"/>
      <c r="HIM761" s="462"/>
      <c r="HIN761" s="462"/>
      <c r="HIO761" s="462"/>
      <c r="HIP761" s="462"/>
      <c r="HIQ761" s="462"/>
      <c r="HIR761" s="462"/>
      <c r="HIS761" s="462"/>
      <c r="HIT761" s="462"/>
      <c r="HIU761" s="462"/>
      <c r="HIV761" s="462"/>
      <c r="HIW761" s="462"/>
      <c r="HIX761" s="462"/>
      <c r="HIY761" s="462"/>
      <c r="HIZ761" s="462"/>
      <c r="HJA761" s="462"/>
      <c r="HJB761" s="462"/>
      <c r="HJC761" s="462"/>
      <c r="HJD761" s="462"/>
      <c r="HJE761" s="462"/>
      <c r="HJF761" s="462"/>
      <c r="HJG761" s="462"/>
      <c r="HJH761" s="462"/>
      <c r="HJI761" s="462"/>
      <c r="HJJ761" s="462"/>
      <c r="HJK761" s="462"/>
      <c r="HJL761" s="462"/>
      <c r="HJM761" s="462"/>
      <c r="HJN761" s="462"/>
      <c r="HJO761" s="462"/>
      <c r="HJP761" s="462"/>
      <c r="HJQ761" s="462"/>
      <c r="HJR761" s="462"/>
      <c r="HJS761" s="462"/>
      <c r="HJT761" s="462"/>
      <c r="HJU761" s="462"/>
      <c r="HJV761" s="462"/>
      <c r="HJW761" s="462"/>
      <c r="HJX761" s="462"/>
      <c r="HJY761" s="462"/>
      <c r="HJZ761" s="462"/>
      <c r="HKA761" s="462"/>
      <c r="HKB761" s="462"/>
      <c r="HKC761" s="462"/>
      <c r="HKD761" s="462"/>
      <c r="HKE761" s="462"/>
      <c r="HKF761" s="462"/>
      <c r="HKG761" s="462"/>
      <c r="HKH761" s="462"/>
      <c r="HKI761" s="462"/>
      <c r="HKJ761" s="462"/>
      <c r="HKK761" s="462"/>
      <c r="HKL761" s="462"/>
      <c r="HKM761" s="462"/>
      <c r="HKN761" s="462"/>
      <c r="HKO761" s="462"/>
      <c r="HKP761" s="462"/>
      <c r="HKQ761" s="462"/>
      <c r="HKR761" s="462"/>
      <c r="HKS761" s="462"/>
      <c r="HKT761" s="462"/>
      <c r="HKU761" s="462"/>
      <c r="HKV761" s="462"/>
      <c r="HKW761" s="462"/>
      <c r="HKX761" s="462"/>
      <c r="HKY761" s="462"/>
      <c r="HKZ761" s="462"/>
      <c r="HLA761" s="462"/>
      <c r="HLB761" s="462"/>
      <c r="HLC761" s="462"/>
      <c r="HLD761" s="462"/>
      <c r="HLE761" s="462"/>
      <c r="HLF761" s="462"/>
      <c r="HLG761" s="462"/>
      <c r="HLH761" s="462"/>
      <c r="HLI761" s="462"/>
      <c r="HLJ761" s="462"/>
      <c r="HLK761" s="462"/>
      <c r="HLL761" s="462"/>
      <c r="HLM761" s="462"/>
      <c r="HLN761" s="462"/>
      <c r="HLO761" s="462"/>
      <c r="HLP761" s="462"/>
      <c r="HLQ761" s="462"/>
      <c r="HLR761" s="462"/>
      <c r="HLS761" s="462"/>
      <c r="HLT761" s="462"/>
      <c r="HLU761" s="462"/>
      <c r="HLV761" s="462"/>
      <c r="HLW761" s="462"/>
      <c r="HLX761" s="462"/>
      <c r="HLY761" s="462"/>
      <c r="HLZ761" s="462"/>
      <c r="HMA761" s="462"/>
      <c r="HMB761" s="462"/>
      <c r="HMC761" s="462"/>
      <c r="HMD761" s="462"/>
      <c r="HME761" s="462"/>
      <c r="HMF761" s="462"/>
      <c r="HMG761" s="462"/>
      <c r="HMH761" s="462"/>
      <c r="HMI761" s="462"/>
      <c r="HMJ761" s="462"/>
      <c r="HMK761" s="462"/>
      <c r="HML761" s="462"/>
      <c r="HMM761" s="462"/>
      <c r="HMN761" s="462"/>
      <c r="HMO761" s="462"/>
      <c r="HMP761" s="462"/>
      <c r="HMQ761" s="462"/>
      <c r="HMR761" s="462"/>
      <c r="HMS761" s="462"/>
      <c r="HMT761" s="462"/>
      <c r="HMU761" s="462"/>
      <c r="HMV761" s="462"/>
      <c r="HMW761" s="462"/>
      <c r="HMX761" s="462"/>
      <c r="HMY761" s="462"/>
      <c r="HMZ761" s="462"/>
      <c r="HNA761" s="462"/>
      <c r="HNB761" s="462"/>
      <c r="HNC761" s="462"/>
      <c r="HND761" s="462"/>
      <c r="HNE761" s="462"/>
      <c r="HNF761" s="462"/>
      <c r="HNG761" s="462"/>
      <c r="HNH761" s="462"/>
      <c r="HNI761" s="462"/>
      <c r="HNJ761" s="462"/>
      <c r="HNK761" s="462"/>
      <c r="HNL761" s="462"/>
      <c r="HNM761" s="462"/>
      <c r="HNN761" s="462"/>
      <c r="HNO761" s="462"/>
      <c r="HNP761" s="462"/>
      <c r="HNQ761" s="462"/>
      <c r="HNR761" s="462"/>
      <c r="HNS761" s="462"/>
      <c r="HNT761" s="462"/>
      <c r="HNU761" s="462"/>
      <c r="HNV761" s="462"/>
      <c r="HNW761" s="462"/>
      <c r="HNX761" s="462"/>
      <c r="HNY761" s="462"/>
      <c r="HNZ761" s="462"/>
      <c r="HOA761" s="462"/>
      <c r="HOB761" s="462"/>
      <c r="HOC761" s="462"/>
      <c r="HOD761" s="462"/>
      <c r="HOE761" s="462"/>
      <c r="HOF761" s="462"/>
      <c r="HOG761" s="462"/>
      <c r="HOH761" s="462"/>
      <c r="HOI761" s="462"/>
      <c r="HOJ761" s="462"/>
      <c r="HOK761" s="462"/>
      <c r="HOL761" s="462"/>
      <c r="HOM761" s="462"/>
      <c r="HON761" s="462"/>
      <c r="HOO761" s="462"/>
      <c r="HOP761" s="462"/>
      <c r="HOQ761" s="462"/>
      <c r="HOR761" s="462"/>
      <c r="HOS761" s="462"/>
      <c r="HOT761" s="462"/>
      <c r="HOU761" s="462"/>
      <c r="HOV761" s="462"/>
      <c r="HOW761" s="462"/>
      <c r="HOX761" s="462"/>
      <c r="HOY761" s="462"/>
      <c r="HOZ761" s="462"/>
      <c r="HPA761" s="462"/>
      <c r="HPB761" s="462"/>
      <c r="HPC761" s="462"/>
      <c r="HPD761" s="462"/>
      <c r="HPE761" s="462"/>
      <c r="HPF761" s="462"/>
      <c r="HPG761" s="462"/>
      <c r="HPH761" s="462"/>
      <c r="HPI761" s="462"/>
      <c r="HPJ761" s="462"/>
      <c r="HPK761" s="462"/>
      <c r="HPL761" s="462"/>
      <c r="HPM761" s="462"/>
      <c r="HPN761" s="462"/>
      <c r="HPO761" s="462"/>
      <c r="HPP761" s="462"/>
      <c r="HPQ761" s="462"/>
      <c r="HPR761" s="462"/>
      <c r="HPS761" s="462"/>
      <c r="HPT761" s="462"/>
      <c r="HPU761" s="462"/>
      <c r="HPV761" s="462"/>
      <c r="HPW761" s="462"/>
      <c r="HPX761" s="462"/>
      <c r="HPY761" s="462"/>
      <c r="HPZ761" s="462"/>
      <c r="HQA761" s="462"/>
      <c r="HQB761" s="462"/>
      <c r="HQC761" s="462"/>
      <c r="HQD761" s="462"/>
      <c r="HQE761" s="462"/>
      <c r="HQF761" s="462"/>
      <c r="HQG761" s="462"/>
      <c r="HQH761" s="462"/>
      <c r="HQI761" s="462"/>
      <c r="HQJ761" s="462"/>
      <c r="HQK761" s="462"/>
      <c r="HQL761" s="462"/>
      <c r="HQM761" s="462"/>
      <c r="HQN761" s="462"/>
      <c r="HQO761" s="462"/>
      <c r="HQP761" s="462"/>
      <c r="HQQ761" s="462"/>
      <c r="HQR761" s="462"/>
      <c r="HQS761" s="462"/>
      <c r="HQT761" s="462"/>
      <c r="HQU761" s="462"/>
      <c r="HQV761" s="462"/>
      <c r="HQW761" s="462"/>
      <c r="HQX761" s="462"/>
      <c r="HQY761" s="462"/>
      <c r="HQZ761" s="462"/>
      <c r="HRA761" s="462"/>
      <c r="HRB761" s="462"/>
      <c r="HRC761" s="462"/>
      <c r="HRD761" s="462"/>
      <c r="HRE761" s="462"/>
      <c r="HRF761" s="462"/>
      <c r="HRG761" s="462"/>
      <c r="HRH761" s="462"/>
      <c r="HRI761" s="462"/>
      <c r="HRJ761" s="462"/>
      <c r="HRK761" s="462"/>
      <c r="HRL761" s="462"/>
      <c r="HRM761" s="462"/>
      <c r="HRN761" s="462"/>
      <c r="HRO761" s="462"/>
      <c r="HRP761" s="462"/>
      <c r="HRQ761" s="462"/>
      <c r="HRR761" s="462"/>
      <c r="HRS761" s="462"/>
      <c r="HRT761" s="462"/>
      <c r="HRU761" s="462"/>
      <c r="HRV761" s="462"/>
      <c r="HRW761" s="462"/>
      <c r="HRX761" s="462"/>
      <c r="HRY761" s="462"/>
      <c r="HRZ761" s="462"/>
      <c r="HSA761" s="462"/>
      <c r="HSB761" s="462"/>
      <c r="HSC761" s="462"/>
      <c r="HSD761" s="462"/>
      <c r="HSE761" s="462"/>
      <c r="HSF761" s="462"/>
      <c r="HSG761" s="462"/>
      <c r="HSH761" s="462"/>
      <c r="HSI761" s="462"/>
      <c r="HSJ761" s="462"/>
      <c r="HSK761" s="462"/>
      <c r="HSL761" s="462"/>
      <c r="HSM761" s="462"/>
      <c r="HSN761" s="462"/>
      <c r="HSO761" s="462"/>
      <c r="HSP761" s="462"/>
      <c r="HSQ761" s="462"/>
      <c r="HSR761" s="462"/>
      <c r="HSS761" s="462"/>
      <c r="HST761" s="462"/>
      <c r="HSU761" s="462"/>
      <c r="HSV761" s="462"/>
      <c r="HSW761" s="462"/>
      <c r="HSX761" s="462"/>
      <c r="HSY761" s="462"/>
      <c r="HSZ761" s="462"/>
      <c r="HTA761" s="462"/>
      <c r="HTB761" s="462"/>
      <c r="HTC761" s="462"/>
      <c r="HTD761" s="462"/>
      <c r="HTE761" s="462"/>
      <c r="HTF761" s="462"/>
      <c r="HTG761" s="462"/>
      <c r="HTH761" s="462"/>
      <c r="HTI761" s="462"/>
      <c r="HTJ761" s="462"/>
      <c r="HTK761" s="462"/>
      <c r="HTL761" s="462"/>
      <c r="HTM761" s="462"/>
      <c r="HTN761" s="462"/>
      <c r="HTO761" s="462"/>
      <c r="HTP761" s="462"/>
      <c r="HTQ761" s="462"/>
      <c r="HTR761" s="462"/>
      <c r="HTS761" s="462"/>
      <c r="HTT761" s="462"/>
      <c r="HTU761" s="462"/>
      <c r="HTV761" s="462"/>
      <c r="HTW761" s="462"/>
      <c r="HTX761" s="462"/>
      <c r="HTY761" s="462"/>
      <c r="HTZ761" s="462"/>
      <c r="HUA761" s="462"/>
      <c r="HUB761" s="462"/>
      <c r="HUC761" s="462"/>
      <c r="HUD761" s="462"/>
      <c r="HUE761" s="462"/>
      <c r="HUF761" s="462"/>
      <c r="HUG761" s="462"/>
      <c r="HUH761" s="462"/>
      <c r="HUI761" s="462"/>
      <c r="HUJ761" s="462"/>
      <c r="HUK761" s="462"/>
      <c r="HUL761" s="462"/>
      <c r="HUM761" s="462"/>
      <c r="HUN761" s="462"/>
      <c r="HUO761" s="462"/>
      <c r="HUP761" s="462"/>
      <c r="HUQ761" s="462"/>
      <c r="HUR761" s="462"/>
      <c r="HUS761" s="462"/>
      <c r="HUT761" s="462"/>
      <c r="HUU761" s="462"/>
      <c r="HUV761" s="462"/>
      <c r="HUW761" s="462"/>
      <c r="HUX761" s="462"/>
      <c r="HUY761" s="462"/>
      <c r="HUZ761" s="462"/>
      <c r="HVA761" s="462"/>
      <c r="HVB761" s="462"/>
      <c r="HVC761" s="462"/>
      <c r="HVD761" s="462"/>
      <c r="HVE761" s="462"/>
      <c r="HVF761" s="462"/>
      <c r="HVG761" s="462"/>
      <c r="HVH761" s="462"/>
      <c r="HVI761" s="462"/>
      <c r="HVJ761" s="462"/>
      <c r="HVK761" s="462"/>
      <c r="HVL761" s="462"/>
      <c r="HVM761" s="462"/>
      <c r="HVN761" s="462"/>
      <c r="HVO761" s="462"/>
      <c r="HVP761" s="462"/>
      <c r="HVQ761" s="462"/>
      <c r="HVR761" s="462"/>
      <c r="HVS761" s="462"/>
      <c r="HVT761" s="462"/>
      <c r="HVU761" s="462"/>
      <c r="HVV761" s="462"/>
      <c r="HVW761" s="462"/>
      <c r="HVX761" s="462"/>
      <c r="HVY761" s="462"/>
      <c r="HVZ761" s="462"/>
      <c r="HWA761" s="462"/>
      <c r="HWB761" s="462"/>
      <c r="HWC761" s="462"/>
      <c r="HWD761" s="462"/>
      <c r="HWE761" s="462"/>
      <c r="HWF761" s="462"/>
      <c r="HWG761" s="462"/>
      <c r="HWH761" s="462"/>
      <c r="HWI761" s="462"/>
      <c r="HWJ761" s="462"/>
      <c r="HWK761" s="462"/>
      <c r="HWL761" s="462"/>
      <c r="HWM761" s="462"/>
      <c r="HWN761" s="462"/>
      <c r="HWO761" s="462"/>
      <c r="HWP761" s="462"/>
      <c r="HWQ761" s="462"/>
      <c r="HWR761" s="462"/>
      <c r="HWS761" s="462"/>
      <c r="HWT761" s="462"/>
      <c r="HWU761" s="462"/>
      <c r="HWV761" s="462"/>
      <c r="HWW761" s="462"/>
      <c r="HWX761" s="462"/>
      <c r="HWY761" s="462"/>
      <c r="HWZ761" s="462"/>
      <c r="HXA761" s="462"/>
      <c r="HXB761" s="462"/>
      <c r="HXC761" s="462"/>
      <c r="HXD761" s="462"/>
      <c r="HXE761" s="462"/>
      <c r="HXF761" s="462"/>
      <c r="HXG761" s="462"/>
      <c r="HXH761" s="462"/>
      <c r="HXI761" s="462"/>
      <c r="HXJ761" s="462"/>
      <c r="HXK761" s="462"/>
      <c r="HXL761" s="462"/>
      <c r="HXM761" s="462"/>
      <c r="HXN761" s="462"/>
      <c r="HXO761" s="462"/>
      <c r="HXP761" s="462"/>
      <c r="HXQ761" s="462"/>
      <c r="HXR761" s="462"/>
      <c r="HXS761" s="462"/>
      <c r="HXT761" s="462"/>
      <c r="HXU761" s="462"/>
      <c r="HXV761" s="462"/>
      <c r="HXW761" s="462"/>
      <c r="HXX761" s="462"/>
      <c r="HXY761" s="462"/>
      <c r="HXZ761" s="462"/>
      <c r="HYA761" s="462"/>
      <c r="HYB761" s="462"/>
      <c r="HYC761" s="462"/>
      <c r="HYD761" s="462"/>
      <c r="HYE761" s="462"/>
      <c r="HYF761" s="462"/>
      <c r="HYG761" s="462"/>
      <c r="HYH761" s="462"/>
      <c r="HYI761" s="462"/>
      <c r="HYJ761" s="462"/>
      <c r="HYK761" s="462"/>
      <c r="HYL761" s="462"/>
      <c r="HYM761" s="462"/>
      <c r="HYN761" s="462"/>
      <c r="HYO761" s="462"/>
      <c r="HYP761" s="462"/>
      <c r="HYQ761" s="462"/>
      <c r="HYR761" s="462"/>
      <c r="HYS761" s="462"/>
      <c r="HYT761" s="462"/>
      <c r="HYU761" s="462"/>
      <c r="HYV761" s="462"/>
      <c r="HYW761" s="462"/>
      <c r="HYX761" s="462"/>
      <c r="HYY761" s="462"/>
      <c r="HYZ761" s="462"/>
      <c r="HZA761" s="462"/>
      <c r="HZB761" s="462"/>
      <c r="HZC761" s="462"/>
      <c r="HZD761" s="462"/>
      <c r="HZE761" s="462"/>
      <c r="HZF761" s="462"/>
      <c r="HZG761" s="462"/>
      <c r="HZH761" s="462"/>
      <c r="HZI761" s="462"/>
      <c r="HZJ761" s="462"/>
      <c r="HZK761" s="462"/>
      <c r="HZL761" s="462"/>
      <c r="HZM761" s="462"/>
      <c r="HZN761" s="462"/>
      <c r="HZO761" s="462"/>
      <c r="HZP761" s="462"/>
      <c r="HZQ761" s="462"/>
      <c r="HZR761" s="462"/>
      <c r="HZS761" s="462"/>
      <c r="HZT761" s="462"/>
      <c r="HZU761" s="462"/>
      <c r="HZV761" s="462"/>
      <c r="HZW761" s="462"/>
      <c r="HZX761" s="462"/>
      <c r="HZY761" s="462"/>
      <c r="HZZ761" s="462"/>
      <c r="IAA761" s="462"/>
      <c r="IAB761" s="462"/>
      <c r="IAC761" s="462"/>
      <c r="IAD761" s="462"/>
      <c r="IAE761" s="462"/>
      <c r="IAF761" s="462"/>
      <c r="IAG761" s="462"/>
      <c r="IAH761" s="462"/>
      <c r="IAI761" s="462"/>
      <c r="IAJ761" s="462"/>
      <c r="IAK761" s="462"/>
      <c r="IAL761" s="462"/>
      <c r="IAM761" s="462"/>
      <c r="IAN761" s="462"/>
      <c r="IAO761" s="462"/>
      <c r="IAP761" s="462"/>
      <c r="IAQ761" s="462"/>
      <c r="IAR761" s="462"/>
      <c r="IAS761" s="462"/>
      <c r="IAT761" s="462"/>
      <c r="IAU761" s="462"/>
      <c r="IAV761" s="462"/>
      <c r="IAW761" s="462"/>
      <c r="IAX761" s="462"/>
      <c r="IAY761" s="462"/>
      <c r="IAZ761" s="462"/>
      <c r="IBA761" s="462"/>
      <c r="IBB761" s="462"/>
      <c r="IBC761" s="462"/>
      <c r="IBD761" s="462"/>
      <c r="IBE761" s="462"/>
      <c r="IBF761" s="462"/>
      <c r="IBG761" s="462"/>
      <c r="IBH761" s="462"/>
      <c r="IBI761" s="462"/>
      <c r="IBJ761" s="462"/>
      <c r="IBK761" s="462"/>
      <c r="IBL761" s="462"/>
      <c r="IBM761" s="462"/>
      <c r="IBN761" s="462"/>
      <c r="IBO761" s="462"/>
      <c r="IBP761" s="462"/>
      <c r="IBQ761" s="462"/>
      <c r="IBR761" s="462"/>
      <c r="IBS761" s="462"/>
      <c r="IBT761" s="462"/>
      <c r="IBU761" s="462"/>
      <c r="IBV761" s="462"/>
      <c r="IBW761" s="462"/>
      <c r="IBX761" s="462"/>
      <c r="IBY761" s="462"/>
      <c r="IBZ761" s="462"/>
      <c r="ICA761" s="462"/>
      <c r="ICB761" s="462"/>
      <c r="ICC761" s="462"/>
      <c r="ICD761" s="462"/>
      <c r="ICE761" s="462"/>
      <c r="ICF761" s="462"/>
      <c r="ICG761" s="462"/>
      <c r="ICH761" s="462"/>
      <c r="ICI761" s="462"/>
      <c r="ICJ761" s="462"/>
      <c r="ICK761" s="462"/>
      <c r="ICL761" s="462"/>
      <c r="ICM761" s="462"/>
      <c r="ICN761" s="462"/>
      <c r="ICO761" s="462"/>
      <c r="ICP761" s="462"/>
      <c r="ICQ761" s="462"/>
      <c r="ICR761" s="462"/>
      <c r="ICS761" s="462"/>
      <c r="ICT761" s="462"/>
      <c r="ICU761" s="462"/>
      <c r="ICV761" s="462"/>
      <c r="ICW761" s="462"/>
      <c r="ICX761" s="462"/>
      <c r="ICY761" s="462"/>
      <c r="ICZ761" s="462"/>
      <c r="IDA761" s="462"/>
      <c r="IDB761" s="462"/>
      <c r="IDC761" s="462"/>
      <c r="IDD761" s="462"/>
      <c r="IDE761" s="462"/>
      <c r="IDF761" s="462"/>
      <c r="IDG761" s="462"/>
      <c r="IDH761" s="462"/>
      <c r="IDI761" s="462"/>
      <c r="IDJ761" s="462"/>
      <c r="IDK761" s="462"/>
      <c r="IDL761" s="462"/>
      <c r="IDM761" s="462"/>
      <c r="IDN761" s="462"/>
      <c r="IDO761" s="462"/>
      <c r="IDP761" s="462"/>
      <c r="IDQ761" s="462"/>
      <c r="IDR761" s="462"/>
      <c r="IDS761" s="462"/>
      <c r="IDT761" s="462"/>
      <c r="IDU761" s="462"/>
      <c r="IDV761" s="462"/>
      <c r="IDW761" s="462"/>
      <c r="IDX761" s="462"/>
      <c r="IDY761" s="462"/>
      <c r="IDZ761" s="462"/>
      <c r="IEA761" s="462"/>
      <c r="IEB761" s="462"/>
      <c r="IEC761" s="462"/>
      <c r="IED761" s="462"/>
      <c r="IEE761" s="462"/>
      <c r="IEF761" s="462"/>
      <c r="IEG761" s="462"/>
      <c r="IEH761" s="462"/>
      <c r="IEI761" s="462"/>
      <c r="IEJ761" s="462"/>
      <c r="IEK761" s="462"/>
      <c r="IEL761" s="462"/>
      <c r="IEM761" s="462"/>
      <c r="IEN761" s="462"/>
      <c r="IEO761" s="462"/>
      <c r="IEP761" s="462"/>
      <c r="IEQ761" s="462"/>
      <c r="IER761" s="462"/>
      <c r="IES761" s="462"/>
      <c r="IET761" s="462"/>
      <c r="IEU761" s="462"/>
      <c r="IEV761" s="462"/>
      <c r="IEW761" s="462"/>
      <c r="IEX761" s="462"/>
      <c r="IEY761" s="462"/>
      <c r="IEZ761" s="462"/>
      <c r="IFA761" s="462"/>
      <c r="IFB761" s="462"/>
      <c r="IFC761" s="462"/>
      <c r="IFD761" s="462"/>
      <c r="IFE761" s="462"/>
      <c r="IFF761" s="462"/>
      <c r="IFG761" s="462"/>
      <c r="IFH761" s="462"/>
      <c r="IFI761" s="462"/>
      <c r="IFJ761" s="462"/>
      <c r="IFK761" s="462"/>
      <c r="IFL761" s="462"/>
      <c r="IFM761" s="462"/>
      <c r="IFN761" s="462"/>
      <c r="IFO761" s="462"/>
      <c r="IFP761" s="462"/>
      <c r="IFQ761" s="462"/>
      <c r="IFR761" s="462"/>
      <c r="IFS761" s="462"/>
      <c r="IFT761" s="462"/>
      <c r="IFU761" s="462"/>
      <c r="IFV761" s="462"/>
      <c r="IFW761" s="462"/>
      <c r="IFX761" s="462"/>
      <c r="IFY761" s="462"/>
      <c r="IFZ761" s="462"/>
      <c r="IGA761" s="462"/>
      <c r="IGB761" s="462"/>
      <c r="IGC761" s="462"/>
      <c r="IGD761" s="462"/>
      <c r="IGE761" s="462"/>
      <c r="IGF761" s="462"/>
      <c r="IGG761" s="462"/>
      <c r="IGH761" s="462"/>
      <c r="IGI761" s="462"/>
      <c r="IGJ761" s="462"/>
      <c r="IGK761" s="462"/>
      <c r="IGL761" s="462"/>
      <c r="IGM761" s="462"/>
      <c r="IGN761" s="462"/>
      <c r="IGO761" s="462"/>
      <c r="IGP761" s="462"/>
      <c r="IGQ761" s="462"/>
      <c r="IGR761" s="462"/>
      <c r="IGS761" s="462"/>
      <c r="IGT761" s="462"/>
      <c r="IGU761" s="462"/>
      <c r="IGV761" s="462"/>
      <c r="IGW761" s="462"/>
      <c r="IGX761" s="462"/>
      <c r="IGY761" s="462"/>
      <c r="IGZ761" s="462"/>
      <c r="IHA761" s="462"/>
      <c r="IHB761" s="462"/>
      <c r="IHC761" s="462"/>
      <c r="IHD761" s="462"/>
      <c r="IHE761" s="462"/>
      <c r="IHF761" s="462"/>
      <c r="IHG761" s="462"/>
      <c r="IHH761" s="462"/>
      <c r="IHI761" s="462"/>
      <c r="IHJ761" s="462"/>
      <c r="IHK761" s="462"/>
      <c r="IHL761" s="462"/>
      <c r="IHM761" s="462"/>
      <c r="IHN761" s="462"/>
      <c r="IHO761" s="462"/>
      <c r="IHP761" s="462"/>
      <c r="IHQ761" s="462"/>
      <c r="IHR761" s="462"/>
      <c r="IHS761" s="462"/>
      <c r="IHT761" s="462"/>
      <c r="IHU761" s="462"/>
      <c r="IHV761" s="462"/>
      <c r="IHW761" s="462"/>
      <c r="IHX761" s="462"/>
      <c r="IHY761" s="462"/>
      <c r="IHZ761" s="462"/>
      <c r="IIA761" s="462"/>
      <c r="IIB761" s="462"/>
      <c r="IIC761" s="462"/>
      <c r="IID761" s="462"/>
      <c r="IIE761" s="462"/>
      <c r="IIF761" s="462"/>
      <c r="IIG761" s="462"/>
      <c r="IIH761" s="462"/>
      <c r="III761" s="462"/>
      <c r="IIJ761" s="462"/>
      <c r="IIK761" s="462"/>
      <c r="IIL761" s="462"/>
      <c r="IIM761" s="462"/>
      <c r="IIN761" s="462"/>
      <c r="IIO761" s="462"/>
      <c r="IIP761" s="462"/>
      <c r="IIQ761" s="462"/>
      <c r="IIR761" s="462"/>
      <c r="IIS761" s="462"/>
      <c r="IIT761" s="462"/>
      <c r="IIU761" s="462"/>
      <c r="IIV761" s="462"/>
      <c r="IIW761" s="462"/>
      <c r="IIX761" s="462"/>
      <c r="IIY761" s="462"/>
      <c r="IIZ761" s="462"/>
      <c r="IJA761" s="462"/>
      <c r="IJB761" s="462"/>
      <c r="IJC761" s="462"/>
      <c r="IJD761" s="462"/>
      <c r="IJE761" s="462"/>
      <c r="IJF761" s="462"/>
      <c r="IJG761" s="462"/>
      <c r="IJH761" s="462"/>
      <c r="IJI761" s="462"/>
      <c r="IJJ761" s="462"/>
      <c r="IJK761" s="462"/>
      <c r="IJL761" s="462"/>
      <c r="IJM761" s="462"/>
      <c r="IJN761" s="462"/>
      <c r="IJO761" s="462"/>
      <c r="IJP761" s="462"/>
      <c r="IJQ761" s="462"/>
      <c r="IJR761" s="462"/>
      <c r="IJS761" s="462"/>
      <c r="IJT761" s="462"/>
      <c r="IJU761" s="462"/>
      <c r="IJV761" s="462"/>
      <c r="IJW761" s="462"/>
      <c r="IJX761" s="462"/>
      <c r="IJY761" s="462"/>
      <c r="IJZ761" s="462"/>
      <c r="IKA761" s="462"/>
      <c r="IKB761" s="462"/>
      <c r="IKC761" s="462"/>
      <c r="IKD761" s="462"/>
      <c r="IKE761" s="462"/>
      <c r="IKF761" s="462"/>
      <c r="IKG761" s="462"/>
      <c r="IKH761" s="462"/>
      <c r="IKI761" s="462"/>
      <c r="IKJ761" s="462"/>
      <c r="IKK761" s="462"/>
      <c r="IKL761" s="462"/>
      <c r="IKM761" s="462"/>
      <c r="IKN761" s="462"/>
      <c r="IKO761" s="462"/>
      <c r="IKP761" s="462"/>
      <c r="IKQ761" s="462"/>
      <c r="IKR761" s="462"/>
      <c r="IKS761" s="462"/>
      <c r="IKT761" s="462"/>
      <c r="IKU761" s="462"/>
      <c r="IKV761" s="462"/>
      <c r="IKW761" s="462"/>
      <c r="IKX761" s="462"/>
      <c r="IKY761" s="462"/>
      <c r="IKZ761" s="462"/>
      <c r="ILA761" s="462"/>
      <c r="ILB761" s="462"/>
      <c r="ILC761" s="462"/>
      <c r="ILD761" s="462"/>
      <c r="ILE761" s="462"/>
      <c r="ILF761" s="462"/>
      <c r="ILG761" s="462"/>
      <c r="ILH761" s="462"/>
      <c r="ILI761" s="462"/>
      <c r="ILJ761" s="462"/>
      <c r="ILK761" s="462"/>
      <c r="ILL761" s="462"/>
      <c r="ILM761" s="462"/>
      <c r="ILN761" s="462"/>
      <c r="ILO761" s="462"/>
      <c r="ILP761" s="462"/>
      <c r="ILQ761" s="462"/>
      <c r="ILR761" s="462"/>
      <c r="ILS761" s="462"/>
      <c r="ILT761" s="462"/>
      <c r="ILU761" s="462"/>
      <c r="ILV761" s="462"/>
      <c r="ILW761" s="462"/>
      <c r="ILX761" s="462"/>
      <c r="ILY761" s="462"/>
      <c r="ILZ761" s="462"/>
      <c r="IMA761" s="462"/>
      <c r="IMB761" s="462"/>
      <c r="IMC761" s="462"/>
      <c r="IMD761" s="462"/>
      <c r="IME761" s="462"/>
      <c r="IMF761" s="462"/>
      <c r="IMG761" s="462"/>
      <c r="IMH761" s="462"/>
      <c r="IMI761" s="462"/>
      <c r="IMJ761" s="462"/>
      <c r="IMK761" s="462"/>
      <c r="IML761" s="462"/>
      <c r="IMM761" s="462"/>
      <c r="IMN761" s="462"/>
      <c r="IMO761" s="462"/>
      <c r="IMP761" s="462"/>
      <c r="IMQ761" s="462"/>
      <c r="IMR761" s="462"/>
      <c r="IMS761" s="462"/>
      <c r="IMT761" s="462"/>
      <c r="IMU761" s="462"/>
      <c r="IMV761" s="462"/>
      <c r="IMW761" s="462"/>
      <c r="IMX761" s="462"/>
      <c r="IMY761" s="462"/>
      <c r="IMZ761" s="462"/>
      <c r="INA761" s="462"/>
      <c r="INB761" s="462"/>
      <c r="INC761" s="462"/>
      <c r="IND761" s="462"/>
      <c r="INE761" s="462"/>
      <c r="INF761" s="462"/>
      <c r="ING761" s="462"/>
      <c r="INH761" s="462"/>
      <c r="INI761" s="462"/>
      <c r="INJ761" s="462"/>
      <c r="INK761" s="462"/>
      <c r="INL761" s="462"/>
      <c r="INM761" s="462"/>
      <c r="INN761" s="462"/>
      <c r="INO761" s="462"/>
      <c r="INP761" s="462"/>
      <c r="INQ761" s="462"/>
      <c r="INR761" s="462"/>
      <c r="INS761" s="462"/>
      <c r="INT761" s="462"/>
      <c r="INU761" s="462"/>
      <c r="INV761" s="462"/>
      <c r="INW761" s="462"/>
      <c r="INX761" s="462"/>
      <c r="INY761" s="462"/>
      <c r="INZ761" s="462"/>
      <c r="IOA761" s="462"/>
      <c r="IOB761" s="462"/>
      <c r="IOC761" s="462"/>
      <c r="IOD761" s="462"/>
      <c r="IOE761" s="462"/>
      <c r="IOF761" s="462"/>
      <c r="IOG761" s="462"/>
      <c r="IOH761" s="462"/>
      <c r="IOI761" s="462"/>
      <c r="IOJ761" s="462"/>
      <c r="IOK761" s="462"/>
      <c r="IOL761" s="462"/>
      <c r="IOM761" s="462"/>
      <c r="ION761" s="462"/>
      <c r="IOO761" s="462"/>
      <c r="IOP761" s="462"/>
      <c r="IOQ761" s="462"/>
      <c r="IOR761" s="462"/>
      <c r="IOS761" s="462"/>
      <c r="IOT761" s="462"/>
      <c r="IOU761" s="462"/>
      <c r="IOV761" s="462"/>
      <c r="IOW761" s="462"/>
      <c r="IOX761" s="462"/>
      <c r="IOY761" s="462"/>
      <c r="IOZ761" s="462"/>
      <c r="IPA761" s="462"/>
      <c r="IPB761" s="462"/>
      <c r="IPC761" s="462"/>
      <c r="IPD761" s="462"/>
      <c r="IPE761" s="462"/>
      <c r="IPF761" s="462"/>
      <c r="IPG761" s="462"/>
      <c r="IPH761" s="462"/>
      <c r="IPI761" s="462"/>
      <c r="IPJ761" s="462"/>
      <c r="IPK761" s="462"/>
      <c r="IPL761" s="462"/>
      <c r="IPM761" s="462"/>
      <c r="IPN761" s="462"/>
      <c r="IPO761" s="462"/>
      <c r="IPP761" s="462"/>
      <c r="IPQ761" s="462"/>
      <c r="IPR761" s="462"/>
      <c r="IPS761" s="462"/>
      <c r="IPT761" s="462"/>
      <c r="IPU761" s="462"/>
      <c r="IPV761" s="462"/>
      <c r="IPW761" s="462"/>
      <c r="IPX761" s="462"/>
      <c r="IPY761" s="462"/>
      <c r="IPZ761" s="462"/>
      <c r="IQA761" s="462"/>
      <c r="IQB761" s="462"/>
      <c r="IQC761" s="462"/>
      <c r="IQD761" s="462"/>
      <c r="IQE761" s="462"/>
      <c r="IQF761" s="462"/>
      <c r="IQG761" s="462"/>
      <c r="IQH761" s="462"/>
      <c r="IQI761" s="462"/>
      <c r="IQJ761" s="462"/>
      <c r="IQK761" s="462"/>
      <c r="IQL761" s="462"/>
      <c r="IQM761" s="462"/>
      <c r="IQN761" s="462"/>
      <c r="IQO761" s="462"/>
      <c r="IQP761" s="462"/>
      <c r="IQQ761" s="462"/>
      <c r="IQR761" s="462"/>
      <c r="IQS761" s="462"/>
      <c r="IQT761" s="462"/>
      <c r="IQU761" s="462"/>
      <c r="IQV761" s="462"/>
      <c r="IQW761" s="462"/>
      <c r="IQX761" s="462"/>
      <c r="IQY761" s="462"/>
      <c r="IQZ761" s="462"/>
      <c r="IRA761" s="462"/>
      <c r="IRB761" s="462"/>
      <c r="IRC761" s="462"/>
      <c r="IRD761" s="462"/>
      <c r="IRE761" s="462"/>
      <c r="IRF761" s="462"/>
      <c r="IRG761" s="462"/>
      <c r="IRH761" s="462"/>
      <c r="IRI761" s="462"/>
      <c r="IRJ761" s="462"/>
      <c r="IRK761" s="462"/>
      <c r="IRL761" s="462"/>
      <c r="IRM761" s="462"/>
      <c r="IRN761" s="462"/>
      <c r="IRO761" s="462"/>
      <c r="IRP761" s="462"/>
      <c r="IRQ761" s="462"/>
      <c r="IRR761" s="462"/>
      <c r="IRS761" s="462"/>
      <c r="IRT761" s="462"/>
      <c r="IRU761" s="462"/>
      <c r="IRV761" s="462"/>
      <c r="IRW761" s="462"/>
      <c r="IRX761" s="462"/>
      <c r="IRY761" s="462"/>
      <c r="IRZ761" s="462"/>
      <c r="ISA761" s="462"/>
      <c r="ISB761" s="462"/>
      <c r="ISC761" s="462"/>
      <c r="ISD761" s="462"/>
      <c r="ISE761" s="462"/>
      <c r="ISF761" s="462"/>
      <c r="ISG761" s="462"/>
      <c r="ISH761" s="462"/>
      <c r="ISI761" s="462"/>
      <c r="ISJ761" s="462"/>
      <c r="ISK761" s="462"/>
      <c r="ISL761" s="462"/>
      <c r="ISM761" s="462"/>
      <c r="ISN761" s="462"/>
      <c r="ISO761" s="462"/>
      <c r="ISP761" s="462"/>
      <c r="ISQ761" s="462"/>
      <c r="ISR761" s="462"/>
      <c r="ISS761" s="462"/>
      <c r="IST761" s="462"/>
      <c r="ISU761" s="462"/>
      <c r="ISV761" s="462"/>
      <c r="ISW761" s="462"/>
      <c r="ISX761" s="462"/>
      <c r="ISY761" s="462"/>
      <c r="ISZ761" s="462"/>
      <c r="ITA761" s="462"/>
      <c r="ITB761" s="462"/>
      <c r="ITC761" s="462"/>
      <c r="ITD761" s="462"/>
      <c r="ITE761" s="462"/>
      <c r="ITF761" s="462"/>
      <c r="ITG761" s="462"/>
      <c r="ITH761" s="462"/>
      <c r="ITI761" s="462"/>
      <c r="ITJ761" s="462"/>
      <c r="ITK761" s="462"/>
      <c r="ITL761" s="462"/>
      <c r="ITM761" s="462"/>
      <c r="ITN761" s="462"/>
      <c r="ITO761" s="462"/>
      <c r="ITP761" s="462"/>
      <c r="ITQ761" s="462"/>
      <c r="ITR761" s="462"/>
      <c r="ITS761" s="462"/>
      <c r="ITT761" s="462"/>
      <c r="ITU761" s="462"/>
      <c r="ITV761" s="462"/>
      <c r="ITW761" s="462"/>
      <c r="ITX761" s="462"/>
      <c r="ITY761" s="462"/>
      <c r="ITZ761" s="462"/>
      <c r="IUA761" s="462"/>
      <c r="IUB761" s="462"/>
      <c r="IUC761" s="462"/>
      <c r="IUD761" s="462"/>
      <c r="IUE761" s="462"/>
      <c r="IUF761" s="462"/>
      <c r="IUG761" s="462"/>
      <c r="IUH761" s="462"/>
      <c r="IUI761" s="462"/>
      <c r="IUJ761" s="462"/>
      <c r="IUK761" s="462"/>
      <c r="IUL761" s="462"/>
      <c r="IUM761" s="462"/>
      <c r="IUN761" s="462"/>
      <c r="IUO761" s="462"/>
      <c r="IUP761" s="462"/>
      <c r="IUQ761" s="462"/>
      <c r="IUR761" s="462"/>
      <c r="IUS761" s="462"/>
      <c r="IUT761" s="462"/>
      <c r="IUU761" s="462"/>
      <c r="IUV761" s="462"/>
      <c r="IUW761" s="462"/>
      <c r="IUX761" s="462"/>
      <c r="IUY761" s="462"/>
      <c r="IUZ761" s="462"/>
      <c r="IVA761" s="462"/>
      <c r="IVB761" s="462"/>
      <c r="IVC761" s="462"/>
      <c r="IVD761" s="462"/>
      <c r="IVE761" s="462"/>
      <c r="IVF761" s="462"/>
      <c r="IVG761" s="462"/>
      <c r="IVH761" s="462"/>
      <c r="IVI761" s="462"/>
      <c r="IVJ761" s="462"/>
      <c r="IVK761" s="462"/>
      <c r="IVL761" s="462"/>
      <c r="IVM761" s="462"/>
      <c r="IVN761" s="462"/>
      <c r="IVO761" s="462"/>
      <c r="IVP761" s="462"/>
      <c r="IVQ761" s="462"/>
      <c r="IVR761" s="462"/>
      <c r="IVS761" s="462"/>
      <c r="IVT761" s="462"/>
      <c r="IVU761" s="462"/>
      <c r="IVV761" s="462"/>
      <c r="IVW761" s="462"/>
      <c r="IVX761" s="462"/>
      <c r="IVY761" s="462"/>
      <c r="IVZ761" s="462"/>
      <c r="IWA761" s="462"/>
      <c r="IWB761" s="462"/>
      <c r="IWC761" s="462"/>
      <c r="IWD761" s="462"/>
      <c r="IWE761" s="462"/>
      <c r="IWF761" s="462"/>
      <c r="IWG761" s="462"/>
      <c r="IWH761" s="462"/>
      <c r="IWI761" s="462"/>
      <c r="IWJ761" s="462"/>
      <c r="IWK761" s="462"/>
      <c r="IWL761" s="462"/>
      <c r="IWM761" s="462"/>
      <c r="IWN761" s="462"/>
      <c r="IWO761" s="462"/>
      <c r="IWP761" s="462"/>
      <c r="IWQ761" s="462"/>
      <c r="IWR761" s="462"/>
      <c r="IWS761" s="462"/>
      <c r="IWT761" s="462"/>
      <c r="IWU761" s="462"/>
      <c r="IWV761" s="462"/>
      <c r="IWW761" s="462"/>
      <c r="IWX761" s="462"/>
      <c r="IWY761" s="462"/>
      <c r="IWZ761" s="462"/>
      <c r="IXA761" s="462"/>
      <c r="IXB761" s="462"/>
      <c r="IXC761" s="462"/>
      <c r="IXD761" s="462"/>
      <c r="IXE761" s="462"/>
      <c r="IXF761" s="462"/>
      <c r="IXG761" s="462"/>
      <c r="IXH761" s="462"/>
      <c r="IXI761" s="462"/>
      <c r="IXJ761" s="462"/>
      <c r="IXK761" s="462"/>
      <c r="IXL761" s="462"/>
      <c r="IXM761" s="462"/>
      <c r="IXN761" s="462"/>
      <c r="IXO761" s="462"/>
      <c r="IXP761" s="462"/>
      <c r="IXQ761" s="462"/>
      <c r="IXR761" s="462"/>
      <c r="IXS761" s="462"/>
      <c r="IXT761" s="462"/>
      <c r="IXU761" s="462"/>
      <c r="IXV761" s="462"/>
      <c r="IXW761" s="462"/>
      <c r="IXX761" s="462"/>
      <c r="IXY761" s="462"/>
      <c r="IXZ761" s="462"/>
      <c r="IYA761" s="462"/>
      <c r="IYB761" s="462"/>
      <c r="IYC761" s="462"/>
      <c r="IYD761" s="462"/>
      <c r="IYE761" s="462"/>
      <c r="IYF761" s="462"/>
      <c r="IYG761" s="462"/>
      <c r="IYH761" s="462"/>
      <c r="IYI761" s="462"/>
      <c r="IYJ761" s="462"/>
      <c r="IYK761" s="462"/>
      <c r="IYL761" s="462"/>
      <c r="IYM761" s="462"/>
      <c r="IYN761" s="462"/>
      <c r="IYO761" s="462"/>
      <c r="IYP761" s="462"/>
      <c r="IYQ761" s="462"/>
      <c r="IYR761" s="462"/>
      <c r="IYS761" s="462"/>
      <c r="IYT761" s="462"/>
      <c r="IYU761" s="462"/>
      <c r="IYV761" s="462"/>
      <c r="IYW761" s="462"/>
      <c r="IYX761" s="462"/>
      <c r="IYY761" s="462"/>
      <c r="IYZ761" s="462"/>
      <c r="IZA761" s="462"/>
      <c r="IZB761" s="462"/>
      <c r="IZC761" s="462"/>
      <c r="IZD761" s="462"/>
      <c r="IZE761" s="462"/>
      <c r="IZF761" s="462"/>
      <c r="IZG761" s="462"/>
      <c r="IZH761" s="462"/>
      <c r="IZI761" s="462"/>
      <c r="IZJ761" s="462"/>
      <c r="IZK761" s="462"/>
      <c r="IZL761" s="462"/>
      <c r="IZM761" s="462"/>
      <c r="IZN761" s="462"/>
      <c r="IZO761" s="462"/>
      <c r="IZP761" s="462"/>
      <c r="IZQ761" s="462"/>
      <c r="IZR761" s="462"/>
      <c r="IZS761" s="462"/>
      <c r="IZT761" s="462"/>
      <c r="IZU761" s="462"/>
      <c r="IZV761" s="462"/>
      <c r="IZW761" s="462"/>
      <c r="IZX761" s="462"/>
      <c r="IZY761" s="462"/>
      <c r="IZZ761" s="462"/>
      <c r="JAA761" s="462"/>
      <c r="JAB761" s="462"/>
      <c r="JAC761" s="462"/>
      <c r="JAD761" s="462"/>
      <c r="JAE761" s="462"/>
      <c r="JAF761" s="462"/>
      <c r="JAG761" s="462"/>
      <c r="JAH761" s="462"/>
      <c r="JAI761" s="462"/>
      <c r="JAJ761" s="462"/>
      <c r="JAK761" s="462"/>
      <c r="JAL761" s="462"/>
      <c r="JAM761" s="462"/>
      <c r="JAN761" s="462"/>
      <c r="JAO761" s="462"/>
      <c r="JAP761" s="462"/>
      <c r="JAQ761" s="462"/>
      <c r="JAR761" s="462"/>
      <c r="JAS761" s="462"/>
      <c r="JAT761" s="462"/>
      <c r="JAU761" s="462"/>
      <c r="JAV761" s="462"/>
      <c r="JAW761" s="462"/>
      <c r="JAX761" s="462"/>
      <c r="JAY761" s="462"/>
      <c r="JAZ761" s="462"/>
      <c r="JBA761" s="462"/>
      <c r="JBB761" s="462"/>
      <c r="JBC761" s="462"/>
      <c r="JBD761" s="462"/>
      <c r="JBE761" s="462"/>
      <c r="JBF761" s="462"/>
      <c r="JBG761" s="462"/>
      <c r="JBH761" s="462"/>
      <c r="JBI761" s="462"/>
      <c r="JBJ761" s="462"/>
      <c r="JBK761" s="462"/>
      <c r="JBL761" s="462"/>
      <c r="JBM761" s="462"/>
      <c r="JBN761" s="462"/>
      <c r="JBO761" s="462"/>
      <c r="JBP761" s="462"/>
      <c r="JBQ761" s="462"/>
      <c r="JBR761" s="462"/>
      <c r="JBS761" s="462"/>
      <c r="JBT761" s="462"/>
      <c r="JBU761" s="462"/>
      <c r="JBV761" s="462"/>
      <c r="JBW761" s="462"/>
      <c r="JBX761" s="462"/>
      <c r="JBY761" s="462"/>
      <c r="JBZ761" s="462"/>
      <c r="JCA761" s="462"/>
      <c r="JCB761" s="462"/>
      <c r="JCC761" s="462"/>
      <c r="JCD761" s="462"/>
      <c r="JCE761" s="462"/>
      <c r="JCF761" s="462"/>
      <c r="JCG761" s="462"/>
      <c r="JCH761" s="462"/>
      <c r="JCI761" s="462"/>
      <c r="JCJ761" s="462"/>
      <c r="JCK761" s="462"/>
      <c r="JCL761" s="462"/>
      <c r="JCM761" s="462"/>
      <c r="JCN761" s="462"/>
      <c r="JCO761" s="462"/>
      <c r="JCP761" s="462"/>
      <c r="JCQ761" s="462"/>
      <c r="JCR761" s="462"/>
      <c r="JCS761" s="462"/>
      <c r="JCT761" s="462"/>
      <c r="JCU761" s="462"/>
      <c r="JCV761" s="462"/>
      <c r="JCW761" s="462"/>
      <c r="JCX761" s="462"/>
      <c r="JCY761" s="462"/>
      <c r="JCZ761" s="462"/>
      <c r="JDA761" s="462"/>
      <c r="JDB761" s="462"/>
      <c r="JDC761" s="462"/>
      <c r="JDD761" s="462"/>
      <c r="JDE761" s="462"/>
      <c r="JDF761" s="462"/>
      <c r="JDG761" s="462"/>
      <c r="JDH761" s="462"/>
      <c r="JDI761" s="462"/>
      <c r="JDJ761" s="462"/>
      <c r="JDK761" s="462"/>
      <c r="JDL761" s="462"/>
      <c r="JDM761" s="462"/>
      <c r="JDN761" s="462"/>
      <c r="JDO761" s="462"/>
      <c r="JDP761" s="462"/>
      <c r="JDQ761" s="462"/>
      <c r="JDR761" s="462"/>
      <c r="JDS761" s="462"/>
      <c r="JDT761" s="462"/>
      <c r="JDU761" s="462"/>
      <c r="JDV761" s="462"/>
      <c r="JDW761" s="462"/>
      <c r="JDX761" s="462"/>
      <c r="JDY761" s="462"/>
      <c r="JDZ761" s="462"/>
      <c r="JEA761" s="462"/>
      <c r="JEB761" s="462"/>
      <c r="JEC761" s="462"/>
      <c r="JED761" s="462"/>
      <c r="JEE761" s="462"/>
      <c r="JEF761" s="462"/>
      <c r="JEG761" s="462"/>
      <c r="JEH761" s="462"/>
      <c r="JEI761" s="462"/>
      <c r="JEJ761" s="462"/>
      <c r="JEK761" s="462"/>
      <c r="JEL761" s="462"/>
      <c r="JEM761" s="462"/>
      <c r="JEN761" s="462"/>
      <c r="JEO761" s="462"/>
      <c r="JEP761" s="462"/>
      <c r="JEQ761" s="462"/>
      <c r="JER761" s="462"/>
      <c r="JES761" s="462"/>
      <c r="JET761" s="462"/>
      <c r="JEU761" s="462"/>
      <c r="JEV761" s="462"/>
      <c r="JEW761" s="462"/>
      <c r="JEX761" s="462"/>
      <c r="JEY761" s="462"/>
      <c r="JEZ761" s="462"/>
      <c r="JFA761" s="462"/>
      <c r="JFB761" s="462"/>
      <c r="JFC761" s="462"/>
      <c r="JFD761" s="462"/>
      <c r="JFE761" s="462"/>
      <c r="JFF761" s="462"/>
      <c r="JFG761" s="462"/>
      <c r="JFH761" s="462"/>
      <c r="JFI761" s="462"/>
      <c r="JFJ761" s="462"/>
      <c r="JFK761" s="462"/>
      <c r="JFL761" s="462"/>
      <c r="JFM761" s="462"/>
      <c r="JFN761" s="462"/>
      <c r="JFO761" s="462"/>
      <c r="JFP761" s="462"/>
      <c r="JFQ761" s="462"/>
      <c r="JFR761" s="462"/>
      <c r="JFS761" s="462"/>
      <c r="JFT761" s="462"/>
      <c r="JFU761" s="462"/>
      <c r="JFV761" s="462"/>
      <c r="JFW761" s="462"/>
      <c r="JFX761" s="462"/>
      <c r="JFY761" s="462"/>
      <c r="JFZ761" s="462"/>
      <c r="JGA761" s="462"/>
      <c r="JGB761" s="462"/>
      <c r="JGC761" s="462"/>
      <c r="JGD761" s="462"/>
      <c r="JGE761" s="462"/>
      <c r="JGF761" s="462"/>
      <c r="JGG761" s="462"/>
      <c r="JGH761" s="462"/>
      <c r="JGI761" s="462"/>
      <c r="JGJ761" s="462"/>
      <c r="JGK761" s="462"/>
      <c r="JGL761" s="462"/>
      <c r="JGM761" s="462"/>
      <c r="JGN761" s="462"/>
      <c r="JGO761" s="462"/>
      <c r="JGP761" s="462"/>
      <c r="JGQ761" s="462"/>
      <c r="JGR761" s="462"/>
      <c r="JGS761" s="462"/>
      <c r="JGT761" s="462"/>
      <c r="JGU761" s="462"/>
      <c r="JGV761" s="462"/>
      <c r="JGW761" s="462"/>
      <c r="JGX761" s="462"/>
      <c r="JGY761" s="462"/>
      <c r="JGZ761" s="462"/>
      <c r="JHA761" s="462"/>
      <c r="JHB761" s="462"/>
      <c r="JHC761" s="462"/>
      <c r="JHD761" s="462"/>
      <c r="JHE761" s="462"/>
      <c r="JHF761" s="462"/>
      <c r="JHG761" s="462"/>
      <c r="JHH761" s="462"/>
      <c r="JHI761" s="462"/>
      <c r="JHJ761" s="462"/>
      <c r="JHK761" s="462"/>
      <c r="JHL761" s="462"/>
      <c r="JHM761" s="462"/>
      <c r="JHN761" s="462"/>
      <c r="JHO761" s="462"/>
      <c r="JHP761" s="462"/>
      <c r="JHQ761" s="462"/>
      <c r="JHR761" s="462"/>
      <c r="JHS761" s="462"/>
      <c r="JHT761" s="462"/>
      <c r="JHU761" s="462"/>
      <c r="JHV761" s="462"/>
      <c r="JHW761" s="462"/>
      <c r="JHX761" s="462"/>
      <c r="JHY761" s="462"/>
      <c r="JHZ761" s="462"/>
      <c r="JIA761" s="462"/>
      <c r="JIB761" s="462"/>
      <c r="JIC761" s="462"/>
      <c r="JID761" s="462"/>
      <c r="JIE761" s="462"/>
      <c r="JIF761" s="462"/>
      <c r="JIG761" s="462"/>
      <c r="JIH761" s="462"/>
      <c r="JII761" s="462"/>
      <c r="JIJ761" s="462"/>
      <c r="JIK761" s="462"/>
      <c r="JIL761" s="462"/>
      <c r="JIM761" s="462"/>
      <c r="JIN761" s="462"/>
      <c r="JIO761" s="462"/>
      <c r="JIP761" s="462"/>
      <c r="JIQ761" s="462"/>
      <c r="JIR761" s="462"/>
      <c r="JIS761" s="462"/>
      <c r="JIT761" s="462"/>
      <c r="JIU761" s="462"/>
      <c r="JIV761" s="462"/>
      <c r="JIW761" s="462"/>
      <c r="JIX761" s="462"/>
      <c r="JIY761" s="462"/>
      <c r="JIZ761" s="462"/>
      <c r="JJA761" s="462"/>
      <c r="JJB761" s="462"/>
      <c r="JJC761" s="462"/>
      <c r="JJD761" s="462"/>
      <c r="JJE761" s="462"/>
      <c r="JJF761" s="462"/>
      <c r="JJG761" s="462"/>
      <c r="JJH761" s="462"/>
      <c r="JJI761" s="462"/>
      <c r="JJJ761" s="462"/>
      <c r="JJK761" s="462"/>
      <c r="JJL761" s="462"/>
      <c r="JJM761" s="462"/>
      <c r="JJN761" s="462"/>
      <c r="JJO761" s="462"/>
      <c r="JJP761" s="462"/>
      <c r="JJQ761" s="462"/>
      <c r="JJR761" s="462"/>
      <c r="JJS761" s="462"/>
      <c r="JJT761" s="462"/>
      <c r="JJU761" s="462"/>
      <c r="JJV761" s="462"/>
      <c r="JJW761" s="462"/>
      <c r="JJX761" s="462"/>
      <c r="JJY761" s="462"/>
      <c r="JJZ761" s="462"/>
      <c r="JKA761" s="462"/>
      <c r="JKB761" s="462"/>
      <c r="JKC761" s="462"/>
      <c r="JKD761" s="462"/>
      <c r="JKE761" s="462"/>
      <c r="JKF761" s="462"/>
      <c r="JKG761" s="462"/>
      <c r="JKH761" s="462"/>
      <c r="JKI761" s="462"/>
      <c r="JKJ761" s="462"/>
      <c r="JKK761" s="462"/>
      <c r="JKL761" s="462"/>
      <c r="JKM761" s="462"/>
      <c r="JKN761" s="462"/>
      <c r="JKO761" s="462"/>
      <c r="JKP761" s="462"/>
      <c r="JKQ761" s="462"/>
      <c r="JKR761" s="462"/>
      <c r="JKS761" s="462"/>
      <c r="JKT761" s="462"/>
      <c r="JKU761" s="462"/>
      <c r="JKV761" s="462"/>
      <c r="JKW761" s="462"/>
      <c r="JKX761" s="462"/>
      <c r="JKY761" s="462"/>
      <c r="JKZ761" s="462"/>
      <c r="JLA761" s="462"/>
      <c r="JLB761" s="462"/>
      <c r="JLC761" s="462"/>
      <c r="JLD761" s="462"/>
      <c r="JLE761" s="462"/>
      <c r="JLF761" s="462"/>
      <c r="JLG761" s="462"/>
      <c r="JLH761" s="462"/>
      <c r="JLI761" s="462"/>
      <c r="JLJ761" s="462"/>
      <c r="JLK761" s="462"/>
      <c r="JLL761" s="462"/>
      <c r="JLM761" s="462"/>
      <c r="JLN761" s="462"/>
      <c r="JLO761" s="462"/>
      <c r="JLP761" s="462"/>
      <c r="JLQ761" s="462"/>
      <c r="JLR761" s="462"/>
      <c r="JLS761" s="462"/>
      <c r="JLT761" s="462"/>
      <c r="JLU761" s="462"/>
      <c r="JLV761" s="462"/>
      <c r="JLW761" s="462"/>
      <c r="JLX761" s="462"/>
      <c r="JLY761" s="462"/>
      <c r="JLZ761" s="462"/>
      <c r="JMA761" s="462"/>
      <c r="JMB761" s="462"/>
      <c r="JMC761" s="462"/>
      <c r="JMD761" s="462"/>
      <c r="JME761" s="462"/>
      <c r="JMF761" s="462"/>
      <c r="JMG761" s="462"/>
      <c r="JMH761" s="462"/>
      <c r="JMI761" s="462"/>
      <c r="JMJ761" s="462"/>
      <c r="JMK761" s="462"/>
      <c r="JML761" s="462"/>
      <c r="JMM761" s="462"/>
      <c r="JMN761" s="462"/>
      <c r="JMO761" s="462"/>
      <c r="JMP761" s="462"/>
      <c r="JMQ761" s="462"/>
      <c r="JMR761" s="462"/>
      <c r="JMS761" s="462"/>
      <c r="JMT761" s="462"/>
      <c r="JMU761" s="462"/>
      <c r="JMV761" s="462"/>
      <c r="JMW761" s="462"/>
      <c r="JMX761" s="462"/>
      <c r="JMY761" s="462"/>
      <c r="JMZ761" s="462"/>
      <c r="JNA761" s="462"/>
      <c r="JNB761" s="462"/>
      <c r="JNC761" s="462"/>
      <c r="JND761" s="462"/>
      <c r="JNE761" s="462"/>
      <c r="JNF761" s="462"/>
      <c r="JNG761" s="462"/>
      <c r="JNH761" s="462"/>
      <c r="JNI761" s="462"/>
      <c r="JNJ761" s="462"/>
      <c r="JNK761" s="462"/>
      <c r="JNL761" s="462"/>
      <c r="JNM761" s="462"/>
      <c r="JNN761" s="462"/>
      <c r="JNO761" s="462"/>
      <c r="JNP761" s="462"/>
      <c r="JNQ761" s="462"/>
      <c r="JNR761" s="462"/>
      <c r="JNS761" s="462"/>
      <c r="JNT761" s="462"/>
      <c r="JNU761" s="462"/>
      <c r="JNV761" s="462"/>
      <c r="JNW761" s="462"/>
      <c r="JNX761" s="462"/>
      <c r="JNY761" s="462"/>
      <c r="JNZ761" s="462"/>
      <c r="JOA761" s="462"/>
      <c r="JOB761" s="462"/>
      <c r="JOC761" s="462"/>
      <c r="JOD761" s="462"/>
      <c r="JOE761" s="462"/>
      <c r="JOF761" s="462"/>
      <c r="JOG761" s="462"/>
      <c r="JOH761" s="462"/>
      <c r="JOI761" s="462"/>
      <c r="JOJ761" s="462"/>
      <c r="JOK761" s="462"/>
      <c r="JOL761" s="462"/>
      <c r="JOM761" s="462"/>
      <c r="JON761" s="462"/>
      <c r="JOO761" s="462"/>
      <c r="JOP761" s="462"/>
      <c r="JOQ761" s="462"/>
      <c r="JOR761" s="462"/>
      <c r="JOS761" s="462"/>
      <c r="JOT761" s="462"/>
      <c r="JOU761" s="462"/>
      <c r="JOV761" s="462"/>
      <c r="JOW761" s="462"/>
      <c r="JOX761" s="462"/>
      <c r="JOY761" s="462"/>
      <c r="JOZ761" s="462"/>
      <c r="JPA761" s="462"/>
      <c r="JPB761" s="462"/>
      <c r="JPC761" s="462"/>
      <c r="JPD761" s="462"/>
      <c r="JPE761" s="462"/>
      <c r="JPF761" s="462"/>
      <c r="JPG761" s="462"/>
      <c r="JPH761" s="462"/>
      <c r="JPI761" s="462"/>
      <c r="JPJ761" s="462"/>
      <c r="JPK761" s="462"/>
      <c r="JPL761" s="462"/>
      <c r="JPM761" s="462"/>
      <c r="JPN761" s="462"/>
      <c r="JPO761" s="462"/>
      <c r="JPP761" s="462"/>
      <c r="JPQ761" s="462"/>
      <c r="JPR761" s="462"/>
      <c r="JPS761" s="462"/>
      <c r="JPT761" s="462"/>
      <c r="JPU761" s="462"/>
      <c r="JPV761" s="462"/>
      <c r="JPW761" s="462"/>
      <c r="JPX761" s="462"/>
      <c r="JPY761" s="462"/>
      <c r="JPZ761" s="462"/>
      <c r="JQA761" s="462"/>
      <c r="JQB761" s="462"/>
      <c r="JQC761" s="462"/>
      <c r="JQD761" s="462"/>
      <c r="JQE761" s="462"/>
      <c r="JQF761" s="462"/>
      <c r="JQG761" s="462"/>
      <c r="JQH761" s="462"/>
      <c r="JQI761" s="462"/>
      <c r="JQJ761" s="462"/>
      <c r="JQK761" s="462"/>
      <c r="JQL761" s="462"/>
      <c r="JQM761" s="462"/>
      <c r="JQN761" s="462"/>
      <c r="JQO761" s="462"/>
      <c r="JQP761" s="462"/>
      <c r="JQQ761" s="462"/>
      <c r="JQR761" s="462"/>
      <c r="JQS761" s="462"/>
      <c r="JQT761" s="462"/>
      <c r="JQU761" s="462"/>
      <c r="JQV761" s="462"/>
      <c r="JQW761" s="462"/>
      <c r="JQX761" s="462"/>
      <c r="JQY761" s="462"/>
      <c r="JQZ761" s="462"/>
      <c r="JRA761" s="462"/>
      <c r="JRB761" s="462"/>
      <c r="JRC761" s="462"/>
      <c r="JRD761" s="462"/>
      <c r="JRE761" s="462"/>
      <c r="JRF761" s="462"/>
      <c r="JRG761" s="462"/>
      <c r="JRH761" s="462"/>
      <c r="JRI761" s="462"/>
      <c r="JRJ761" s="462"/>
      <c r="JRK761" s="462"/>
      <c r="JRL761" s="462"/>
      <c r="JRM761" s="462"/>
      <c r="JRN761" s="462"/>
      <c r="JRO761" s="462"/>
      <c r="JRP761" s="462"/>
      <c r="JRQ761" s="462"/>
      <c r="JRR761" s="462"/>
      <c r="JRS761" s="462"/>
      <c r="JRT761" s="462"/>
      <c r="JRU761" s="462"/>
      <c r="JRV761" s="462"/>
      <c r="JRW761" s="462"/>
      <c r="JRX761" s="462"/>
      <c r="JRY761" s="462"/>
      <c r="JRZ761" s="462"/>
      <c r="JSA761" s="462"/>
      <c r="JSB761" s="462"/>
      <c r="JSC761" s="462"/>
      <c r="JSD761" s="462"/>
      <c r="JSE761" s="462"/>
      <c r="JSF761" s="462"/>
      <c r="JSG761" s="462"/>
      <c r="JSH761" s="462"/>
      <c r="JSI761" s="462"/>
      <c r="JSJ761" s="462"/>
      <c r="JSK761" s="462"/>
      <c r="JSL761" s="462"/>
      <c r="JSM761" s="462"/>
      <c r="JSN761" s="462"/>
      <c r="JSO761" s="462"/>
      <c r="JSP761" s="462"/>
      <c r="JSQ761" s="462"/>
      <c r="JSR761" s="462"/>
      <c r="JSS761" s="462"/>
      <c r="JST761" s="462"/>
      <c r="JSU761" s="462"/>
      <c r="JSV761" s="462"/>
      <c r="JSW761" s="462"/>
      <c r="JSX761" s="462"/>
      <c r="JSY761" s="462"/>
      <c r="JSZ761" s="462"/>
      <c r="JTA761" s="462"/>
      <c r="JTB761" s="462"/>
      <c r="JTC761" s="462"/>
      <c r="JTD761" s="462"/>
      <c r="JTE761" s="462"/>
      <c r="JTF761" s="462"/>
      <c r="JTG761" s="462"/>
      <c r="JTH761" s="462"/>
      <c r="JTI761" s="462"/>
      <c r="JTJ761" s="462"/>
      <c r="JTK761" s="462"/>
      <c r="JTL761" s="462"/>
      <c r="JTM761" s="462"/>
      <c r="JTN761" s="462"/>
      <c r="JTO761" s="462"/>
      <c r="JTP761" s="462"/>
      <c r="JTQ761" s="462"/>
      <c r="JTR761" s="462"/>
      <c r="JTS761" s="462"/>
      <c r="JTT761" s="462"/>
      <c r="JTU761" s="462"/>
      <c r="JTV761" s="462"/>
      <c r="JTW761" s="462"/>
      <c r="JTX761" s="462"/>
      <c r="JTY761" s="462"/>
      <c r="JTZ761" s="462"/>
      <c r="JUA761" s="462"/>
      <c r="JUB761" s="462"/>
      <c r="JUC761" s="462"/>
      <c r="JUD761" s="462"/>
      <c r="JUE761" s="462"/>
      <c r="JUF761" s="462"/>
      <c r="JUG761" s="462"/>
      <c r="JUH761" s="462"/>
      <c r="JUI761" s="462"/>
      <c r="JUJ761" s="462"/>
      <c r="JUK761" s="462"/>
      <c r="JUL761" s="462"/>
      <c r="JUM761" s="462"/>
      <c r="JUN761" s="462"/>
      <c r="JUO761" s="462"/>
      <c r="JUP761" s="462"/>
      <c r="JUQ761" s="462"/>
      <c r="JUR761" s="462"/>
      <c r="JUS761" s="462"/>
      <c r="JUT761" s="462"/>
      <c r="JUU761" s="462"/>
      <c r="JUV761" s="462"/>
      <c r="JUW761" s="462"/>
      <c r="JUX761" s="462"/>
      <c r="JUY761" s="462"/>
      <c r="JUZ761" s="462"/>
      <c r="JVA761" s="462"/>
      <c r="JVB761" s="462"/>
      <c r="JVC761" s="462"/>
      <c r="JVD761" s="462"/>
      <c r="JVE761" s="462"/>
      <c r="JVF761" s="462"/>
      <c r="JVG761" s="462"/>
      <c r="JVH761" s="462"/>
      <c r="JVI761" s="462"/>
      <c r="JVJ761" s="462"/>
      <c r="JVK761" s="462"/>
      <c r="JVL761" s="462"/>
      <c r="JVM761" s="462"/>
      <c r="JVN761" s="462"/>
      <c r="JVO761" s="462"/>
      <c r="JVP761" s="462"/>
      <c r="JVQ761" s="462"/>
      <c r="JVR761" s="462"/>
      <c r="JVS761" s="462"/>
      <c r="JVT761" s="462"/>
      <c r="JVU761" s="462"/>
      <c r="JVV761" s="462"/>
      <c r="JVW761" s="462"/>
      <c r="JVX761" s="462"/>
      <c r="JVY761" s="462"/>
      <c r="JVZ761" s="462"/>
      <c r="JWA761" s="462"/>
      <c r="JWB761" s="462"/>
      <c r="JWC761" s="462"/>
      <c r="JWD761" s="462"/>
      <c r="JWE761" s="462"/>
      <c r="JWF761" s="462"/>
      <c r="JWG761" s="462"/>
      <c r="JWH761" s="462"/>
      <c r="JWI761" s="462"/>
      <c r="JWJ761" s="462"/>
      <c r="JWK761" s="462"/>
      <c r="JWL761" s="462"/>
      <c r="JWM761" s="462"/>
      <c r="JWN761" s="462"/>
      <c r="JWO761" s="462"/>
      <c r="JWP761" s="462"/>
      <c r="JWQ761" s="462"/>
      <c r="JWR761" s="462"/>
      <c r="JWS761" s="462"/>
      <c r="JWT761" s="462"/>
      <c r="JWU761" s="462"/>
      <c r="JWV761" s="462"/>
      <c r="JWW761" s="462"/>
      <c r="JWX761" s="462"/>
      <c r="JWY761" s="462"/>
      <c r="JWZ761" s="462"/>
      <c r="JXA761" s="462"/>
      <c r="JXB761" s="462"/>
      <c r="JXC761" s="462"/>
      <c r="JXD761" s="462"/>
      <c r="JXE761" s="462"/>
      <c r="JXF761" s="462"/>
      <c r="JXG761" s="462"/>
      <c r="JXH761" s="462"/>
      <c r="JXI761" s="462"/>
      <c r="JXJ761" s="462"/>
      <c r="JXK761" s="462"/>
      <c r="JXL761" s="462"/>
      <c r="JXM761" s="462"/>
      <c r="JXN761" s="462"/>
      <c r="JXO761" s="462"/>
      <c r="JXP761" s="462"/>
      <c r="JXQ761" s="462"/>
      <c r="JXR761" s="462"/>
      <c r="JXS761" s="462"/>
      <c r="JXT761" s="462"/>
      <c r="JXU761" s="462"/>
      <c r="JXV761" s="462"/>
      <c r="JXW761" s="462"/>
      <c r="JXX761" s="462"/>
      <c r="JXY761" s="462"/>
      <c r="JXZ761" s="462"/>
      <c r="JYA761" s="462"/>
      <c r="JYB761" s="462"/>
      <c r="JYC761" s="462"/>
      <c r="JYD761" s="462"/>
      <c r="JYE761" s="462"/>
      <c r="JYF761" s="462"/>
      <c r="JYG761" s="462"/>
      <c r="JYH761" s="462"/>
      <c r="JYI761" s="462"/>
      <c r="JYJ761" s="462"/>
      <c r="JYK761" s="462"/>
      <c r="JYL761" s="462"/>
      <c r="JYM761" s="462"/>
      <c r="JYN761" s="462"/>
      <c r="JYO761" s="462"/>
      <c r="JYP761" s="462"/>
      <c r="JYQ761" s="462"/>
      <c r="JYR761" s="462"/>
      <c r="JYS761" s="462"/>
      <c r="JYT761" s="462"/>
      <c r="JYU761" s="462"/>
      <c r="JYV761" s="462"/>
      <c r="JYW761" s="462"/>
      <c r="JYX761" s="462"/>
      <c r="JYY761" s="462"/>
      <c r="JYZ761" s="462"/>
      <c r="JZA761" s="462"/>
      <c r="JZB761" s="462"/>
      <c r="JZC761" s="462"/>
      <c r="JZD761" s="462"/>
      <c r="JZE761" s="462"/>
      <c r="JZF761" s="462"/>
      <c r="JZG761" s="462"/>
      <c r="JZH761" s="462"/>
      <c r="JZI761" s="462"/>
      <c r="JZJ761" s="462"/>
      <c r="JZK761" s="462"/>
      <c r="JZL761" s="462"/>
      <c r="JZM761" s="462"/>
      <c r="JZN761" s="462"/>
      <c r="JZO761" s="462"/>
      <c r="JZP761" s="462"/>
      <c r="JZQ761" s="462"/>
      <c r="JZR761" s="462"/>
      <c r="JZS761" s="462"/>
      <c r="JZT761" s="462"/>
      <c r="JZU761" s="462"/>
      <c r="JZV761" s="462"/>
      <c r="JZW761" s="462"/>
      <c r="JZX761" s="462"/>
      <c r="JZY761" s="462"/>
      <c r="JZZ761" s="462"/>
      <c r="KAA761" s="462"/>
      <c r="KAB761" s="462"/>
      <c r="KAC761" s="462"/>
      <c r="KAD761" s="462"/>
      <c r="KAE761" s="462"/>
      <c r="KAF761" s="462"/>
      <c r="KAG761" s="462"/>
      <c r="KAH761" s="462"/>
      <c r="KAI761" s="462"/>
      <c r="KAJ761" s="462"/>
      <c r="KAK761" s="462"/>
      <c r="KAL761" s="462"/>
      <c r="KAM761" s="462"/>
      <c r="KAN761" s="462"/>
      <c r="KAO761" s="462"/>
      <c r="KAP761" s="462"/>
      <c r="KAQ761" s="462"/>
      <c r="KAR761" s="462"/>
      <c r="KAS761" s="462"/>
      <c r="KAT761" s="462"/>
      <c r="KAU761" s="462"/>
      <c r="KAV761" s="462"/>
      <c r="KAW761" s="462"/>
      <c r="KAX761" s="462"/>
      <c r="KAY761" s="462"/>
      <c r="KAZ761" s="462"/>
      <c r="KBA761" s="462"/>
      <c r="KBB761" s="462"/>
      <c r="KBC761" s="462"/>
      <c r="KBD761" s="462"/>
      <c r="KBE761" s="462"/>
      <c r="KBF761" s="462"/>
      <c r="KBG761" s="462"/>
      <c r="KBH761" s="462"/>
      <c r="KBI761" s="462"/>
      <c r="KBJ761" s="462"/>
      <c r="KBK761" s="462"/>
      <c r="KBL761" s="462"/>
      <c r="KBM761" s="462"/>
      <c r="KBN761" s="462"/>
      <c r="KBO761" s="462"/>
      <c r="KBP761" s="462"/>
      <c r="KBQ761" s="462"/>
      <c r="KBR761" s="462"/>
      <c r="KBS761" s="462"/>
      <c r="KBT761" s="462"/>
      <c r="KBU761" s="462"/>
      <c r="KBV761" s="462"/>
      <c r="KBW761" s="462"/>
      <c r="KBX761" s="462"/>
      <c r="KBY761" s="462"/>
      <c r="KBZ761" s="462"/>
      <c r="KCA761" s="462"/>
      <c r="KCB761" s="462"/>
      <c r="KCC761" s="462"/>
      <c r="KCD761" s="462"/>
      <c r="KCE761" s="462"/>
      <c r="KCF761" s="462"/>
      <c r="KCG761" s="462"/>
      <c r="KCH761" s="462"/>
      <c r="KCI761" s="462"/>
      <c r="KCJ761" s="462"/>
      <c r="KCK761" s="462"/>
      <c r="KCL761" s="462"/>
      <c r="KCM761" s="462"/>
      <c r="KCN761" s="462"/>
      <c r="KCO761" s="462"/>
      <c r="KCP761" s="462"/>
      <c r="KCQ761" s="462"/>
      <c r="KCR761" s="462"/>
      <c r="KCS761" s="462"/>
      <c r="KCT761" s="462"/>
      <c r="KCU761" s="462"/>
      <c r="KCV761" s="462"/>
      <c r="KCW761" s="462"/>
      <c r="KCX761" s="462"/>
      <c r="KCY761" s="462"/>
      <c r="KCZ761" s="462"/>
      <c r="KDA761" s="462"/>
      <c r="KDB761" s="462"/>
      <c r="KDC761" s="462"/>
      <c r="KDD761" s="462"/>
      <c r="KDE761" s="462"/>
      <c r="KDF761" s="462"/>
      <c r="KDG761" s="462"/>
      <c r="KDH761" s="462"/>
      <c r="KDI761" s="462"/>
      <c r="KDJ761" s="462"/>
      <c r="KDK761" s="462"/>
      <c r="KDL761" s="462"/>
      <c r="KDM761" s="462"/>
      <c r="KDN761" s="462"/>
      <c r="KDO761" s="462"/>
      <c r="KDP761" s="462"/>
      <c r="KDQ761" s="462"/>
      <c r="KDR761" s="462"/>
      <c r="KDS761" s="462"/>
      <c r="KDT761" s="462"/>
      <c r="KDU761" s="462"/>
      <c r="KDV761" s="462"/>
      <c r="KDW761" s="462"/>
      <c r="KDX761" s="462"/>
      <c r="KDY761" s="462"/>
      <c r="KDZ761" s="462"/>
      <c r="KEA761" s="462"/>
      <c r="KEB761" s="462"/>
      <c r="KEC761" s="462"/>
      <c r="KED761" s="462"/>
      <c r="KEE761" s="462"/>
      <c r="KEF761" s="462"/>
      <c r="KEG761" s="462"/>
      <c r="KEH761" s="462"/>
      <c r="KEI761" s="462"/>
      <c r="KEJ761" s="462"/>
      <c r="KEK761" s="462"/>
      <c r="KEL761" s="462"/>
      <c r="KEM761" s="462"/>
      <c r="KEN761" s="462"/>
      <c r="KEO761" s="462"/>
      <c r="KEP761" s="462"/>
      <c r="KEQ761" s="462"/>
      <c r="KER761" s="462"/>
      <c r="KES761" s="462"/>
      <c r="KET761" s="462"/>
      <c r="KEU761" s="462"/>
      <c r="KEV761" s="462"/>
      <c r="KEW761" s="462"/>
      <c r="KEX761" s="462"/>
      <c r="KEY761" s="462"/>
      <c r="KEZ761" s="462"/>
      <c r="KFA761" s="462"/>
      <c r="KFB761" s="462"/>
      <c r="KFC761" s="462"/>
      <c r="KFD761" s="462"/>
      <c r="KFE761" s="462"/>
      <c r="KFF761" s="462"/>
      <c r="KFG761" s="462"/>
      <c r="KFH761" s="462"/>
      <c r="KFI761" s="462"/>
      <c r="KFJ761" s="462"/>
      <c r="KFK761" s="462"/>
      <c r="KFL761" s="462"/>
      <c r="KFM761" s="462"/>
      <c r="KFN761" s="462"/>
      <c r="KFO761" s="462"/>
      <c r="KFP761" s="462"/>
      <c r="KFQ761" s="462"/>
      <c r="KFR761" s="462"/>
      <c r="KFS761" s="462"/>
      <c r="KFT761" s="462"/>
      <c r="KFU761" s="462"/>
      <c r="KFV761" s="462"/>
      <c r="KFW761" s="462"/>
      <c r="KFX761" s="462"/>
      <c r="KFY761" s="462"/>
      <c r="KFZ761" s="462"/>
      <c r="KGA761" s="462"/>
      <c r="KGB761" s="462"/>
      <c r="KGC761" s="462"/>
      <c r="KGD761" s="462"/>
      <c r="KGE761" s="462"/>
      <c r="KGF761" s="462"/>
      <c r="KGG761" s="462"/>
      <c r="KGH761" s="462"/>
      <c r="KGI761" s="462"/>
      <c r="KGJ761" s="462"/>
      <c r="KGK761" s="462"/>
      <c r="KGL761" s="462"/>
      <c r="KGM761" s="462"/>
      <c r="KGN761" s="462"/>
      <c r="KGO761" s="462"/>
      <c r="KGP761" s="462"/>
      <c r="KGQ761" s="462"/>
      <c r="KGR761" s="462"/>
      <c r="KGS761" s="462"/>
      <c r="KGT761" s="462"/>
      <c r="KGU761" s="462"/>
      <c r="KGV761" s="462"/>
      <c r="KGW761" s="462"/>
      <c r="KGX761" s="462"/>
      <c r="KGY761" s="462"/>
      <c r="KGZ761" s="462"/>
      <c r="KHA761" s="462"/>
      <c r="KHB761" s="462"/>
      <c r="KHC761" s="462"/>
      <c r="KHD761" s="462"/>
      <c r="KHE761" s="462"/>
      <c r="KHF761" s="462"/>
      <c r="KHG761" s="462"/>
      <c r="KHH761" s="462"/>
      <c r="KHI761" s="462"/>
      <c r="KHJ761" s="462"/>
      <c r="KHK761" s="462"/>
      <c r="KHL761" s="462"/>
      <c r="KHM761" s="462"/>
      <c r="KHN761" s="462"/>
      <c r="KHO761" s="462"/>
      <c r="KHP761" s="462"/>
      <c r="KHQ761" s="462"/>
      <c r="KHR761" s="462"/>
      <c r="KHS761" s="462"/>
      <c r="KHT761" s="462"/>
      <c r="KHU761" s="462"/>
      <c r="KHV761" s="462"/>
      <c r="KHW761" s="462"/>
      <c r="KHX761" s="462"/>
      <c r="KHY761" s="462"/>
      <c r="KHZ761" s="462"/>
      <c r="KIA761" s="462"/>
      <c r="KIB761" s="462"/>
      <c r="KIC761" s="462"/>
      <c r="KID761" s="462"/>
      <c r="KIE761" s="462"/>
      <c r="KIF761" s="462"/>
      <c r="KIG761" s="462"/>
      <c r="KIH761" s="462"/>
      <c r="KII761" s="462"/>
      <c r="KIJ761" s="462"/>
      <c r="KIK761" s="462"/>
      <c r="KIL761" s="462"/>
      <c r="KIM761" s="462"/>
      <c r="KIN761" s="462"/>
      <c r="KIO761" s="462"/>
      <c r="KIP761" s="462"/>
      <c r="KIQ761" s="462"/>
      <c r="KIR761" s="462"/>
      <c r="KIS761" s="462"/>
      <c r="KIT761" s="462"/>
      <c r="KIU761" s="462"/>
      <c r="KIV761" s="462"/>
      <c r="KIW761" s="462"/>
      <c r="KIX761" s="462"/>
      <c r="KIY761" s="462"/>
      <c r="KIZ761" s="462"/>
      <c r="KJA761" s="462"/>
      <c r="KJB761" s="462"/>
      <c r="KJC761" s="462"/>
      <c r="KJD761" s="462"/>
      <c r="KJE761" s="462"/>
      <c r="KJF761" s="462"/>
      <c r="KJG761" s="462"/>
      <c r="KJH761" s="462"/>
      <c r="KJI761" s="462"/>
      <c r="KJJ761" s="462"/>
      <c r="KJK761" s="462"/>
      <c r="KJL761" s="462"/>
      <c r="KJM761" s="462"/>
      <c r="KJN761" s="462"/>
      <c r="KJO761" s="462"/>
      <c r="KJP761" s="462"/>
      <c r="KJQ761" s="462"/>
      <c r="KJR761" s="462"/>
      <c r="KJS761" s="462"/>
      <c r="KJT761" s="462"/>
      <c r="KJU761" s="462"/>
      <c r="KJV761" s="462"/>
      <c r="KJW761" s="462"/>
      <c r="KJX761" s="462"/>
      <c r="KJY761" s="462"/>
      <c r="KJZ761" s="462"/>
      <c r="KKA761" s="462"/>
      <c r="KKB761" s="462"/>
      <c r="KKC761" s="462"/>
      <c r="KKD761" s="462"/>
      <c r="KKE761" s="462"/>
      <c r="KKF761" s="462"/>
      <c r="KKG761" s="462"/>
      <c r="KKH761" s="462"/>
      <c r="KKI761" s="462"/>
      <c r="KKJ761" s="462"/>
      <c r="KKK761" s="462"/>
      <c r="KKL761" s="462"/>
      <c r="KKM761" s="462"/>
      <c r="KKN761" s="462"/>
      <c r="KKO761" s="462"/>
      <c r="KKP761" s="462"/>
      <c r="KKQ761" s="462"/>
      <c r="KKR761" s="462"/>
      <c r="KKS761" s="462"/>
      <c r="KKT761" s="462"/>
      <c r="KKU761" s="462"/>
      <c r="KKV761" s="462"/>
      <c r="KKW761" s="462"/>
      <c r="KKX761" s="462"/>
      <c r="KKY761" s="462"/>
      <c r="KKZ761" s="462"/>
      <c r="KLA761" s="462"/>
      <c r="KLB761" s="462"/>
      <c r="KLC761" s="462"/>
      <c r="KLD761" s="462"/>
      <c r="KLE761" s="462"/>
      <c r="KLF761" s="462"/>
      <c r="KLG761" s="462"/>
      <c r="KLH761" s="462"/>
      <c r="KLI761" s="462"/>
      <c r="KLJ761" s="462"/>
      <c r="KLK761" s="462"/>
      <c r="KLL761" s="462"/>
      <c r="KLM761" s="462"/>
      <c r="KLN761" s="462"/>
      <c r="KLO761" s="462"/>
      <c r="KLP761" s="462"/>
      <c r="KLQ761" s="462"/>
      <c r="KLR761" s="462"/>
      <c r="KLS761" s="462"/>
      <c r="KLT761" s="462"/>
      <c r="KLU761" s="462"/>
      <c r="KLV761" s="462"/>
      <c r="KLW761" s="462"/>
      <c r="KLX761" s="462"/>
      <c r="KLY761" s="462"/>
      <c r="KLZ761" s="462"/>
      <c r="KMA761" s="462"/>
      <c r="KMB761" s="462"/>
      <c r="KMC761" s="462"/>
      <c r="KMD761" s="462"/>
      <c r="KME761" s="462"/>
      <c r="KMF761" s="462"/>
      <c r="KMG761" s="462"/>
      <c r="KMH761" s="462"/>
      <c r="KMI761" s="462"/>
      <c r="KMJ761" s="462"/>
      <c r="KMK761" s="462"/>
      <c r="KML761" s="462"/>
      <c r="KMM761" s="462"/>
      <c r="KMN761" s="462"/>
      <c r="KMO761" s="462"/>
      <c r="KMP761" s="462"/>
      <c r="KMQ761" s="462"/>
      <c r="KMR761" s="462"/>
      <c r="KMS761" s="462"/>
      <c r="KMT761" s="462"/>
      <c r="KMU761" s="462"/>
      <c r="KMV761" s="462"/>
      <c r="KMW761" s="462"/>
      <c r="KMX761" s="462"/>
      <c r="KMY761" s="462"/>
      <c r="KMZ761" s="462"/>
      <c r="KNA761" s="462"/>
      <c r="KNB761" s="462"/>
      <c r="KNC761" s="462"/>
      <c r="KND761" s="462"/>
      <c r="KNE761" s="462"/>
      <c r="KNF761" s="462"/>
      <c r="KNG761" s="462"/>
      <c r="KNH761" s="462"/>
      <c r="KNI761" s="462"/>
      <c r="KNJ761" s="462"/>
      <c r="KNK761" s="462"/>
      <c r="KNL761" s="462"/>
      <c r="KNM761" s="462"/>
      <c r="KNN761" s="462"/>
      <c r="KNO761" s="462"/>
      <c r="KNP761" s="462"/>
      <c r="KNQ761" s="462"/>
      <c r="KNR761" s="462"/>
      <c r="KNS761" s="462"/>
      <c r="KNT761" s="462"/>
      <c r="KNU761" s="462"/>
      <c r="KNV761" s="462"/>
      <c r="KNW761" s="462"/>
      <c r="KNX761" s="462"/>
      <c r="KNY761" s="462"/>
      <c r="KNZ761" s="462"/>
      <c r="KOA761" s="462"/>
      <c r="KOB761" s="462"/>
      <c r="KOC761" s="462"/>
      <c r="KOD761" s="462"/>
      <c r="KOE761" s="462"/>
      <c r="KOF761" s="462"/>
      <c r="KOG761" s="462"/>
      <c r="KOH761" s="462"/>
      <c r="KOI761" s="462"/>
      <c r="KOJ761" s="462"/>
      <c r="KOK761" s="462"/>
      <c r="KOL761" s="462"/>
      <c r="KOM761" s="462"/>
      <c r="KON761" s="462"/>
      <c r="KOO761" s="462"/>
      <c r="KOP761" s="462"/>
      <c r="KOQ761" s="462"/>
      <c r="KOR761" s="462"/>
      <c r="KOS761" s="462"/>
      <c r="KOT761" s="462"/>
      <c r="KOU761" s="462"/>
      <c r="KOV761" s="462"/>
      <c r="KOW761" s="462"/>
      <c r="KOX761" s="462"/>
      <c r="KOY761" s="462"/>
      <c r="KOZ761" s="462"/>
      <c r="KPA761" s="462"/>
      <c r="KPB761" s="462"/>
      <c r="KPC761" s="462"/>
      <c r="KPD761" s="462"/>
      <c r="KPE761" s="462"/>
      <c r="KPF761" s="462"/>
      <c r="KPG761" s="462"/>
      <c r="KPH761" s="462"/>
      <c r="KPI761" s="462"/>
      <c r="KPJ761" s="462"/>
      <c r="KPK761" s="462"/>
      <c r="KPL761" s="462"/>
      <c r="KPM761" s="462"/>
      <c r="KPN761" s="462"/>
      <c r="KPO761" s="462"/>
      <c r="KPP761" s="462"/>
      <c r="KPQ761" s="462"/>
      <c r="KPR761" s="462"/>
      <c r="KPS761" s="462"/>
      <c r="KPT761" s="462"/>
      <c r="KPU761" s="462"/>
      <c r="KPV761" s="462"/>
      <c r="KPW761" s="462"/>
      <c r="KPX761" s="462"/>
      <c r="KPY761" s="462"/>
      <c r="KPZ761" s="462"/>
      <c r="KQA761" s="462"/>
      <c r="KQB761" s="462"/>
      <c r="KQC761" s="462"/>
      <c r="KQD761" s="462"/>
      <c r="KQE761" s="462"/>
      <c r="KQF761" s="462"/>
      <c r="KQG761" s="462"/>
      <c r="KQH761" s="462"/>
      <c r="KQI761" s="462"/>
      <c r="KQJ761" s="462"/>
      <c r="KQK761" s="462"/>
      <c r="KQL761" s="462"/>
      <c r="KQM761" s="462"/>
      <c r="KQN761" s="462"/>
      <c r="KQO761" s="462"/>
      <c r="KQP761" s="462"/>
      <c r="KQQ761" s="462"/>
      <c r="KQR761" s="462"/>
      <c r="KQS761" s="462"/>
      <c r="KQT761" s="462"/>
      <c r="KQU761" s="462"/>
      <c r="KQV761" s="462"/>
      <c r="KQW761" s="462"/>
      <c r="KQX761" s="462"/>
      <c r="KQY761" s="462"/>
      <c r="KQZ761" s="462"/>
      <c r="KRA761" s="462"/>
      <c r="KRB761" s="462"/>
      <c r="KRC761" s="462"/>
      <c r="KRD761" s="462"/>
      <c r="KRE761" s="462"/>
      <c r="KRF761" s="462"/>
      <c r="KRG761" s="462"/>
      <c r="KRH761" s="462"/>
      <c r="KRI761" s="462"/>
      <c r="KRJ761" s="462"/>
      <c r="KRK761" s="462"/>
      <c r="KRL761" s="462"/>
      <c r="KRM761" s="462"/>
      <c r="KRN761" s="462"/>
      <c r="KRO761" s="462"/>
      <c r="KRP761" s="462"/>
      <c r="KRQ761" s="462"/>
      <c r="KRR761" s="462"/>
      <c r="KRS761" s="462"/>
      <c r="KRT761" s="462"/>
      <c r="KRU761" s="462"/>
      <c r="KRV761" s="462"/>
      <c r="KRW761" s="462"/>
      <c r="KRX761" s="462"/>
      <c r="KRY761" s="462"/>
      <c r="KRZ761" s="462"/>
      <c r="KSA761" s="462"/>
      <c r="KSB761" s="462"/>
      <c r="KSC761" s="462"/>
      <c r="KSD761" s="462"/>
      <c r="KSE761" s="462"/>
      <c r="KSF761" s="462"/>
      <c r="KSG761" s="462"/>
      <c r="KSH761" s="462"/>
      <c r="KSI761" s="462"/>
      <c r="KSJ761" s="462"/>
      <c r="KSK761" s="462"/>
      <c r="KSL761" s="462"/>
      <c r="KSM761" s="462"/>
      <c r="KSN761" s="462"/>
      <c r="KSO761" s="462"/>
      <c r="KSP761" s="462"/>
      <c r="KSQ761" s="462"/>
      <c r="KSR761" s="462"/>
      <c r="KSS761" s="462"/>
      <c r="KST761" s="462"/>
      <c r="KSU761" s="462"/>
      <c r="KSV761" s="462"/>
      <c r="KSW761" s="462"/>
      <c r="KSX761" s="462"/>
      <c r="KSY761" s="462"/>
      <c r="KSZ761" s="462"/>
      <c r="KTA761" s="462"/>
      <c r="KTB761" s="462"/>
      <c r="KTC761" s="462"/>
      <c r="KTD761" s="462"/>
      <c r="KTE761" s="462"/>
      <c r="KTF761" s="462"/>
      <c r="KTG761" s="462"/>
      <c r="KTH761" s="462"/>
      <c r="KTI761" s="462"/>
      <c r="KTJ761" s="462"/>
      <c r="KTK761" s="462"/>
      <c r="KTL761" s="462"/>
      <c r="KTM761" s="462"/>
      <c r="KTN761" s="462"/>
      <c r="KTO761" s="462"/>
      <c r="KTP761" s="462"/>
      <c r="KTQ761" s="462"/>
      <c r="KTR761" s="462"/>
      <c r="KTS761" s="462"/>
      <c r="KTT761" s="462"/>
      <c r="KTU761" s="462"/>
      <c r="KTV761" s="462"/>
      <c r="KTW761" s="462"/>
      <c r="KTX761" s="462"/>
      <c r="KTY761" s="462"/>
      <c r="KTZ761" s="462"/>
      <c r="KUA761" s="462"/>
      <c r="KUB761" s="462"/>
      <c r="KUC761" s="462"/>
      <c r="KUD761" s="462"/>
      <c r="KUE761" s="462"/>
      <c r="KUF761" s="462"/>
      <c r="KUG761" s="462"/>
      <c r="KUH761" s="462"/>
      <c r="KUI761" s="462"/>
      <c r="KUJ761" s="462"/>
      <c r="KUK761" s="462"/>
      <c r="KUL761" s="462"/>
      <c r="KUM761" s="462"/>
      <c r="KUN761" s="462"/>
      <c r="KUO761" s="462"/>
      <c r="KUP761" s="462"/>
      <c r="KUQ761" s="462"/>
      <c r="KUR761" s="462"/>
      <c r="KUS761" s="462"/>
      <c r="KUT761" s="462"/>
      <c r="KUU761" s="462"/>
      <c r="KUV761" s="462"/>
      <c r="KUW761" s="462"/>
      <c r="KUX761" s="462"/>
      <c r="KUY761" s="462"/>
      <c r="KUZ761" s="462"/>
      <c r="KVA761" s="462"/>
      <c r="KVB761" s="462"/>
      <c r="KVC761" s="462"/>
      <c r="KVD761" s="462"/>
      <c r="KVE761" s="462"/>
      <c r="KVF761" s="462"/>
      <c r="KVG761" s="462"/>
      <c r="KVH761" s="462"/>
      <c r="KVI761" s="462"/>
      <c r="KVJ761" s="462"/>
      <c r="KVK761" s="462"/>
      <c r="KVL761" s="462"/>
      <c r="KVM761" s="462"/>
      <c r="KVN761" s="462"/>
      <c r="KVO761" s="462"/>
      <c r="KVP761" s="462"/>
      <c r="KVQ761" s="462"/>
      <c r="KVR761" s="462"/>
      <c r="KVS761" s="462"/>
      <c r="KVT761" s="462"/>
      <c r="KVU761" s="462"/>
      <c r="KVV761" s="462"/>
      <c r="KVW761" s="462"/>
      <c r="KVX761" s="462"/>
      <c r="KVY761" s="462"/>
      <c r="KVZ761" s="462"/>
      <c r="KWA761" s="462"/>
      <c r="KWB761" s="462"/>
      <c r="KWC761" s="462"/>
      <c r="KWD761" s="462"/>
      <c r="KWE761" s="462"/>
      <c r="KWF761" s="462"/>
      <c r="KWG761" s="462"/>
      <c r="KWH761" s="462"/>
      <c r="KWI761" s="462"/>
      <c r="KWJ761" s="462"/>
      <c r="KWK761" s="462"/>
      <c r="KWL761" s="462"/>
      <c r="KWM761" s="462"/>
      <c r="KWN761" s="462"/>
      <c r="KWO761" s="462"/>
      <c r="KWP761" s="462"/>
      <c r="KWQ761" s="462"/>
      <c r="KWR761" s="462"/>
      <c r="KWS761" s="462"/>
      <c r="KWT761" s="462"/>
      <c r="KWU761" s="462"/>
      <c r="KWV761" s="462"/>
      <c r="KWW761" s="462"/>
      <c r="KWX761" s="462"/>
      <c r="KWY761" s="462"/>
      <c r="KWZ761" s="462"/>
      <c r="KXA761" s="462"/>
      <c r="KXB761" s="462"/>
      <c r="KXC761" s="462"/>
      <c r="KXD761" s="462"/>
      <c r="KXE761" s="462"/>
      <c r="KXF761" s="462"/>
      <c r="KXG761" s="462"/>
      <c r="KXH761" s="462"/>
      <c r="KXI761" s="462"/>
      <c r="KXJ761" s="462"/>
      <c r="KXK761" s="462"/>
      <c r="KXL761" s="462"/>
      <c r="KXM761" s="462"/>
      <c r="KXN761" s="462"/>
      <c r="KXO761" s="462"/>
      <c r="KXP761" s="462"/>
      <c r="KXQ761" s="462"/>
      <c r="KXR761" s="462"/>
      <c r="KXS761" s="462"/>
      <c r="KXT761" s="462"/>
      <c r="KXU761" s="462"/>
      <c r="KXV761" s="462"/>
      <c r="KXW761" s="462"/>
      <c r="KXX761" s="462"/>
      <c r="KXY761" s="462"/>
      <c r="KXZ761" s="462"/>
      <c r="KYA761" s="462"/>
      <c r="KYB761" s="462"/>
      <c r="KYC761" s="462"/>
      <c r="KYD761" s="462"/>
      <c r="KYE761" s="462"/>
      <c r="KYF761" s="462"/>
      <c r="KYG761" s="462"/>
      <c r="KYH761" s="462"/>
      <c r="KYI761" s="462"/>
      <c r="KYJ761" s="462"/>
      <c r="KYK761" s="462"/>
      <c r="KYL761" s="462"/>
      <c r="KYM761" s="462"/>
      <c r="KYN761" s="462"/>
      <c r="KYO761" s="462"/>
      <c r="KYP761" s="462"/>
      <c r="KYQ761" s="462"/>
      <c r="KYR761" s="462"/>
      <c r="KYS761" s="462"/>
      <c r="KYT761" s="462"/>
      <c r="KYU761" s="462"/>
      <c r="KYV761" s="462"/>
      <c r="KYW761" s="462"/>
      <c r="KYX761" s="462"/>
      <c r="KYY761" s="462"/>
      <c r="KYZ761" s="462"/>
      <c r="KZA761" s="462"/>
      <c r="KZB761" s="462"/>
      <c r="KZC761" s="462"/>
      <c r="KZD761" s="462"/>
      <c r="KZE761" s="462"/>
      <c r="KZF761" s="462"/>
      <c r="KZG761" s="462"/>
      <c r="KZH761" s="462"/>
      <c r="KZI761" s="462"/>
      <c r="KZJ761" s="462"/>
      <c r="KZK761" s="462"/>
      <c r="KZL761" s="462"/>
      <c r="KZM761" s="462"/>
      <c r="KZN761" s="462"/>
      <c r="KZO761" s="462"/>
      <c r="KZP761" s="462"/>
      <c r="KZQ761" s="462"/>
      <c r="KZR761" s="462"/>
      <c r="KZS761" s="462"/>
      <c r="KZT761" s="462"/>
      <c r="KZU761" s="462"/>
      <c r="KZV761" s="462"/>
      <c r="KZW761" s="462"/>
      <c r="KZX761" s="462"/>
      <c r="KZY761" s="462"/>
      <c r="KZZ761" s="462"/>
      <c r="LAA761" s="462"/>
      <c r="LAB761" s="462"/>
      <c r="LAC761" s="462"/>
      <c r="LAD761" s="462"/>
      <c r="LAE761" s="462"/>
      <c r="LAF761" s="462"/>
      <c r="LAG761" s="462"/>
      <c r="LAH761" s="462"/>
      <c r="LAI761" s="462"/>
      <c r="LAJ761" s="462"/>
      <c r="LAK761" s="462"/>
      <c r="LAL761" s="462"/>
      <c r="LAM761" s="462"/>
      <c r="LAN761" s="462"/>
      <c r="LAO761" s="462"/>
      <c r="LAP761" s="462"/>
      <c r="LAQ761" s="462"/>
      <c r="LAR761" s="462"/>
      <c r="LAS761" s="462"/>
      <c r="LAT761" s="462"/>
      <c r="LAU761" s="462"/>
      <c r="LAV761" s="462"/>
      <c r="LAW761" s="462"/>
      <c r="LAX761" s="462"/>
      <c r="LAY761" s="462"/>
      <c r="LAZ761" s="462"/>
      <c r="LBA761" s="462"/>
      <c r="LBB761" s="462"/>
      <c r="LBC761" s="462"/>
      <c r="LBD761" s="462"/>
      <c r="LBE761" s="462"/>
      <c r="LBF761" s="462"/>
      <c r="LBG761" s="462"/>
      <c r="LBH761" s="462"/>
      <c r="LBI761" s="462"/>
      <c r="LBJ761" s="462"/>
      <c r="LBK761" s="462"/>
      <c r="LBL761" s="462"/>
      <c r="LBM761" s="462"/>
      <c r="LBN761" s="462"/>
      <c r="LBO761" s="462"/>
      <c r="LBP761" s="462"/>
      <c r="LBQ761" s="462"/>
      <c r="LBR761" s="462"/>
      <c r="LBS761" s="462"/>
      <c r="LBT761" s="462"/>
      <c r="LBU761" s="462"/>
      <c r="LBV761" s="462"/>
      <c r="LBW761" s="462"/>
      <c r="LBX761" s="462"/>
      <c r="LBY761" s="462"/>
      <c r="LBZ761" s="462"/>
      <c r="LCA761" s="462"/>
      <c r="LCB761" s="462"/>
      <c r="LCC761" s="462"/>
      <c r="LCD761" s="462"/>
      <c r="LCE761" s="462"/>
      <c r="LCF761" s="462"/>
      <c r="LCG761" s="462"/>
      <c r="LCH761" s="462"/>
      <c r="LCI761" s="462"/>
      <c r="LCJ761" s="462"/>
      <c r="LCK761" s="462"/>
      <c r="LCL761" s="462"/>
      <c r="LCM761" s="462"/>
      <c r="LCN761" s="462"/>
      <c r="LCO761" s="462"/>
      <c r="LCP761" s="462"/>
      <c r="LCQ761" s="462"/>
      <c r="LCR761" s="462"/>
      <c r="LCS761" s="462"/>
      <c r="LCT761" s="462"/>
      <c r="LCU761" s="462"/>
      <c r="LCV761" s="462"/>
      <c r="LCW761" s="462"/>
      <c r="LCX761" s="462"/>
      <c r="LCY761" s="462"/>
      <c r="LCZ761" s="462"/>
      <c r="LDA761" s="462"/>
      <c r="LDB761" s="462"/>
      <c r="LDC761" s="462"/>
      <c r="LDD761" s="462"/>
      <c r="LDE761" s="462"/>
      <c r="LDF761" s="462"/>
      <c r="LDG761" s="462"/>
      <c r="LDH761" s="462"/>
      <c r="LDI761" s="462"/>
      <c r="LDJ761" s="462"/>
      <c r="LDK761" s="462"/>
      <c r="LDL761" s="462"/>
      <c r="LDM761" s="462"/>
      <c r="LDN761" s="462"/>
      <c r="LDO761" s="462"/>
      <c r="LDP761" s="462"/>
      <c r="LDQ761" s="462"/>
      <c r="LDR761" s="462"/>
      <c r="LDS761" s="462"/>
      <c r="LDT761" s="462"/>
      <c r="LDU761" s="462"/>
      <c r="LDV761" s="462"/>
      <c r="LDW761" s="462"/>
      <c r="LDX761" s="462"/>
      <c r="LDY761" s="462"/>
      <c r="LDZ761" s="462"/>
      <c r="LEA761" s="462"/>
      <c r="LEB761" s="462"/>
      <c r="LEC761" s="462"/>
      <c r="LED761" s="462"/>
      <c r="LEE761" s="462"/>
      <c r="LEF761" s="462"/>
      <c r="LEG761" s="462"/>
      <c r="LEH761" s="462"/>
      <c r="LEI761" s="462"/>
      <c r="LEJ761" s="462"/>
      <c r="LEK761" s="462"/>
      <c r="LEL761" s="462"/>
      <c r="LEM761" s="462"/>
      <c r="LEN761" s="462"/>
      <c r="LEO761" s="462"/>
      <c r="LEP761" s="462"/>
      <c r="LEQ761" s="462"/>
      <c r="LER761" s="462"/>
      <c r="LES761" s="462"/>
      <c r="LET761" s="462"/>
      <c r="LEU761" s="462"/>
      <c r="LEV761" s="462"/>
      <c r="LEW761" s="462"/>
      <c r="LEX761" s="462"/>
      <c r="LEY761" s="462"/>
      <c r="LEZ761" s="462"/>
      <c r="LFA761" s="462"/>
      <c r="LFB761" s="462"/>
      <c r="LFC761" s="462"/>
      <c r="LFD761" s="462"/>
      <c r="LFE761" s="462"/>
      <c r="LFF761" s="462"/>
      <c r="LFG761" s="462"/>
      <c r="LFH761" s="462"/>
      <c r="LFI761" s="462"/>
      <c r="LFJ761" s="462"/>
      <c r="LFK761" s="462"/>
      <c r="LFL761" s="462"/>
      <c r="LFM761" s="462"/>
      <c r="LFN761" s="462"/>
      <c r="LFO761" s="462"/>
      <c r="LFP761" s="462"/>
      <c r="LFQ761" s="462"/>
      <c r="LFR761" s="462"/>
      <c r="LFS761" s="462"/>
      <c r="LFT761" s="462"/>
      <c r="LFU761" s="462"/>
      <c r="LFV761" s="462"/>
      <c r="LFW761" s="462"/>
      <c r="LFX761" s="462"/>
      <c r="LFY761" s="462"/>
      <c r="LFZ761" s="462"/>
      <c r="LGA761" s="462"/>
      <c r="LGB761" s="462"/>
      <c r="LGC761" s="462"/>
      <c r="LGD761" s="462"/>
      <c r="LGE761" s="462"/>
      <c r="LGF761" s="462"/>
      <c r="LGG761" s="462"/>
      <c r="LGH761" s="462"/>
      <c r="LGI761" s="462"/>
      <c r="LGJ761" s="462"/>
      <c r="LGK761" s="462"/>
      <c r="LGL761" s="462"/>
      <c r="LGM761" s="462"/>
      <c r="LGN761" s="462"/>
      <c r="LGO761" s="462"/>
      <c r="LGP761" s="462"/>
      <c r="LGQ761" s="462"/>
      <c r="LGR761" s="462"/>
      <c r="LGS761" s="462"/>
      <c r="LGT761" s="462"/>
      <c r="LGU761" s="462"/>
      <c r="LGV761" s="462"/>
      <c r="LGW761" s="462"/>
      <c r="LGX761" s="462"/>
      <c r="LGY761" s="462"/>
      <c r="LGZ761" s="462"/>
      <c r="LHA761" s="462"/>
      <c r="LHB761" s="462"/>
      <c r="LHC761" s="462"/>
      <c r="LHD761" s="462"/>
      <c r="LHE761" s="462"/>
      <c r="LHF761" s="462"/>
      <c r="LHG761" s="462"/>
      <c r="LHH761" s="462"/>
      <c r="LHI761" s="462"/>
      <c r="LHJ761" s="462"/>
      <c r="LHK761" s="462"/>
      <c r="LHL761" s="462"/>
      <c r="LHM761" s="462"/>
      <c r="LHN761" s="462"/>
      <c r="LHO761" s="462"/>
      <c r="LHP761" s="462"/>
      <c r="LHQ761" s="462"/>
      <c r="LHR761" s="462"/>
      <c r="LHS761" s="462"/>
      <c r="LHT761" s="462"/>
      <c r="LHU761" s="462"/>
      <c r="LHV761" s="462"/>
      <c r="LHW761" s="462"/>
      <c r="LHX761" s="462"/>
      <c r="LHY761" s="462"/>
      <c r="LHZ761" s="462"/>
      <c r="LIA761" s="462"/>
      <c r="LIB761" s="462"/>
      <c r="LIC761" s="462"/>
      <c r="LID761" s="462"/>
      <c r="LIE761" s="462"/>
      <c r="LIF761" s="462"/>
      <c r="LIG761" s="462"/>
      <c r="LIH761" s="462"/>
      <c r="LII761" s="462"/>
      <c r="LIJ761" s="462"/>
      <c r="LIK761" s="462"/>
      <c r="LIL761" s="462"/>
      <c r="LIM761" s="462"/>
      <c r="LIN761" s="462"/>
      <c r="LIO761" s="462"/>
      <c r="LIP761" s="462"/>
      <c r="LIQ761" s="462"/>
      <c r="LIR761" s="462"/>
      <c r="LIS761" s="462"/>
      <c r="LIT761" s="462"/>
      <c r="LIU761" s="462"/>
      <c r="LIV761" s="462"/>
      <c r="LIW761" s="462"/>
      <c r="LIX761" s="462"/>
      <c r="LIY761" s="462"/>
      <c r="LIZ761" s="462"/>
      <c r="LJA761" s="462"/>
      <c r="LJB761" s="462"/>
      <c r="LJC761" s="462"/>
      <c r="LJD761" s="462"/>
      <c r="LJE761" s="462"/>
      <c r="LJF761" s="462"/>
      <c r="LJG761" s="462"/>
      <c r="LJH761" s="462"/>
      <c r="LJI761" s="462"/>
      <c r="LJJ761" s="462"/>
      <c r="LJK761" s="462"/>
      <c r="LJL761" s="462"/>
      <c r="LJM761" s="462"/>
      <c r="LJN761" s="462"/>
      <c r="LJO761" s="462"/>
      <c r="LJP761" s="462"/>
      <c r="LJQ761" s="462"/>
      <c r="LJR761" s="462"/>
      <c r="LJS761" s="462"/>
      <c r="LJT761" s="462"/>
      <c r="LJU761" s="462"/>
      <c r="LJV761" s="462"/>
      <c r="LJW761" s="462"/>
      <c r="LJX761" s="462"/>
      <c r="LJY761" s="462"/>
      <c r="LJZ761" s="462"/>
      <c r="LKA761" s="462"/>
      <c r="LKB761" s="462"/>
      <c r="LKC761" s="462"/>
      <c r="LKD761" s="462"/>
      <c r="LKE761" s="462"/>
      <c r="LKF761" s="462"/>
      <c r="LKG761" s="462"/>
      <c r="LKH761" s="462"/>
      <c r="LKI761" s="462"/>
      <c r="LKJ761" s="462"/>
      <c r="LKK761" s="462"/>
      <c r="LKL761" s="462"/>
      <c r="LKM761" s="462"/>
      <c r="LKN761" s="462"/>
      <c r="LKO761" s="462"/>
      <c r="LKP761" s="462"/>
      <c r="LKQ761" s="462"/>
      <c r="LKR761" s="462"/>
      <c r="LKS761" s="462"/>
      <c r="LKT761" s="462"/>
      <c r="LKU761" s="462"/>
      <c r="LKV761" s="462"/>
      <c r="LKW761" s="462"/>
      <c r="LKX761" s="462"/>
      <c r="LKY761" s="462"/>
      <c r="LKZ761" s="462"/>
      <c r="LLA761" s="462"/>
      <c r="LLB761" s="462"/>
      <c r="LLC761" s="462"/>
      <c r="LLD761" s="462"/>
      <c r="LLE761" s="462"/>
      <c r="LLF761" s="462"/>
      <c r="LLG761" s="462"/>
      <c r="LLH761" s="462"/>
      <c r="LLI761" s="462"/>
      <c r="LLJ761" s="462"/>
      <c r="LLK761" s="462"/>
      <c r="LLL761" s="462"/>
      <c r="LLM761" s="462"/>
      <c r="LLN761" s="462"/>
      <c r="LLO761" s="462"/>
      <c r="LLP761" s="462"/>
      <c r="LLQ761" s="462"/>
      <c r="LLR761" s="462"/>
      <c r="LLS761" s="462"/>
      <c r="LLT761" s="462"/>
      <c r="LLU761" s="462"/>
      <c r="LLV761" s="462"/>
      <c r="LLW761" s="462"/>
      <c r="LLX761" s="462"/>
      <c r="LLY761" s="462"/>
      <c r="LLZ761" s="462"/>
      <c r="LMA761" s="462"/>
      <c r="LMB761" s="462"/>
      <c r="LMC761" s="462"/>
      <c r="LMD761" s="462"/>
      <c r="LME761" s="462"/>
      <c r="LMF761" s="462"/>
      <c r="LMG761" s="462"/>
      <c r="LMH761" s="462"/>
      <c r="LMI761" s="462"/>
      <c r="LMJ761" s="462"/>
      <c r="LMK761" s="462"/>
      <c r="LML761" s="462"/>
      <c r="LMM761" s="462"/>
      <c r="LMN761" s="462"/>
      <c r="LMO761" s="462"/>
      <c r="LMP761" s="462"/>
      <c r="LMQ761" s="462"/>
      <c r="LMR761" s="462"/>
      <c r="LMS761" s="462"/>
      <c r="LMT761" s="462"/>
      <c r="LMU761" s="462"/>
      <c r="LMV761" s="462"/>
      <c r="LMW761" s="462"/>
      <c r="LMX761" s="462"/>
      <c r="LMY761" s="462"/>
      <c r="LMZ761" s="462"/>
      <c r="LNA761" s="462"/>
      <c r="LNB761" s="462"/>
      <c r="LNC761" s="462"/>
      <c r="LND761" s="462"/>
      <c r="LNE761" s="462"/>
      <c r="LNF761" s="462"/>
      <c r="LNG761" s="462"/>
      <c r="LNH761" s="462"/>
      <c r="LNI761" s="462"/>
      <c r="LNJ761" s="462"/>
      <c r="LNK761" s="462"/>
      <c r="LNL761" s="462"/>
      <c r="LNM761" s="462"/>
      <c r="LNN761" s="462"/>
      <c r="LNO761" s="462"/>
      <c r="LNP761" s="462"/>
      <c r="LNQ761" s="462"/>
      <c r="LNR761" s="462"/>
      <c r="LNS761" s="462"/>
      <c r="LNT761" s="462"/>
      <c r="LNU761" s="462"/>
      <c r="LNV761" s="462"/>
      <c r="LNW761" s="462"/>
      <c r="LNX761" s="462"/>
      <c r="LNY761" s="462"/>
      <c r="LNZ761" s="462"/>
      <c r="LOA761" s="462"/>
      <c r="LOB761" s="462"/>
      <c r="LOC761" s="462"/>
      <c r="LOD761" s="462"/>
      <c r="LOE761" s="462"/>
      <c r="LOF761" s="462"/>
      <c r="LOG761" s="462"/>
      <c r="LOH761" s="462"/>
      <c r="LOI761" s="462"/>
      <c r="LOJ761" s="462"/>
      <c r="LOK761" s="462"/>
      <c r="LOL761" s="462"/>
      <c r="LOM761" s="462"/>
      <c r="LON761" s="462"/>
      <c r="LOO761" s="462"/>
      <c r="LOP761" s="462"/>
      <c r="LOQ761" s="462"/>
      <c r="LOR761" s="462"/>
      <c r="LOS761" s="462"/>
      <c r="LOT761" s="462"/>
      <c r="LOU761" s="462"/>
      <c r="LOV761" s="462"/>
      <c r="LOW761" s="462"/>
      <c r="LOX761" s="462"/>
      <c r="LOY761" s="462"/>
      <c r="LOZ761" s="462"/>
      <c r="LPA761" s="462"/>
      <c r="LPB761" s="462"/>
      <c r="LPC761" s="462"/>
      <c r="LPD761" s="462"/>
      <c r="LPE761" s="462"/>
      <c r="LPF761" s="462"/>
      <c r="LPG761" s="462"/>
      <c r="LPH761" s="462"/>
      <c r="LPI761" s="462"/>
      <c r="LPJ761" s="462"/>
      <c r="LPK761" s="462"/>
      <c r="LPL761" s="462"/>
      <c r="LPM761" s="462"/>
      <c r="LPN761" s="462"/>
      <c r="LPO761" s="462"/>
      <c r="LPP761" s="462"/>
      <c r="LPQ761" s="462"/>
      <c r="LPR761" s="462"/>
      <c r="LPS761" s="462"/>
      <c r="LPT761" s="462"/>
      <c r="LPU761" s="462"/>
      <c r="LPV761" s="462"/>
      <c r="LPW761" s="462"/>
      <c r="LPX761" s="462"/>
      <c r="LPY761" s="462"/>
      <c r="LPZ761" s="462"/>
      <c r="LQA761" s="462"/>
      <c r="LQB761" s="462"/>
      <c r="LQC761" s="462"/>
      <c r="LQD761" s="462"/>
      <c r="LQE761" s="462"/>
      <c r="LQF761" s="462"/>
      <c r="LQG761" s="462"/>
      <c r="LQH761" s="462"/>
      <c r="LQI761" s="462"/>
      <c r="LQJ761" s="462"/>
      <c r="LQK761" s="462"/>
      <c r="LQL761" s="462"/>
      <c r="LQM761" s="462"/>
      <c r="LQN761" s="462"/>
      <c r="LQO761" s="462"/>
      <c r="LQP761" s="462"/>
      <c r="LQQ761" s="462"/>
      <c r="LQR761" s="462"/>
      <c r="LQS761" s="462"/>
      <c r="LQT761" s="462"/>
      <c r="LQU761" s="462"/>
      <c r="LQV761" s="462"/>
      <c r="LQW761" s="462"/>
      <c r="LQX761" s="462"/>
      <c r="LQY761" s="462"/>
      <c r="LQZ761" s="462"/>
      <c r="LRA761" s="462"/>
      <c r="LRB761" s="462"/>
      <c r="LRC761" s="462"/>
      <c r="LRD761" s="462"/>
      <c r="LRE761" s="462"/>
      <c r="LRF761" s="462"/>
      <c r="LRG761" s="462"/>
      <c r="LRH761" s="462"/>
      <c r="LRI761" s="462"/>
      <c r="LRJ761" s="462"/>
      <c r="LRK761" s="462"/>
      <c r="LRL761" s="462"/>
      <c r="LRM761" s="462"/>
      <c r="LRN761" s="462"/>
      <c r="LRO761" s="462"/>
      <c r="LRP761" s="462"/>
      <c r="LRQ761" s="462"/>
      <c r="LRR761" s="462"/>
      <c r="LRS761" s="462"/>
      <c r="LRT761" s="462"/>
      <c r="LRU761" s="462"/>
      <c r="LRV761" s="462"/>
      <c r="LRW761" s="462"/>
      <c r="LRX761" s="462"/>
      <c r="LRY761" s="462"/>
      <c r="LRZ761" s="462"/>
      <c r="LSA761" s="462"/>
      <c r="LSB761" s="462"/>
      <c r="LSC761" s="462"/>
      <c r="LSD761" s="462"/>
      <c r="LSE761" s="462"/>
      <c r="LSF761" s="462"/>
      <c r="LSG761" s="462"/>
      <c r="LSH761" s="462"/>
      <c r="LSI761" s="462"/>
      <c r="LSJ761" s="462"/>
      <c r="LSK761" s="462"/>
      <c r="LSL761" s="462"/>
      <c r="LSM761" s="462"/>
      <c r="LSN761" s="462"/>
      <c r="LSO761" s="462"/>
      <c r="LSP761" s="462"/>
      <c r="LSQ761" s="462"/>
      <c r="LSR761" s="462"/>
      <c r="LSS761" s="462"/>
      <c r="LST761" s="462"/>
      <c r="LSU761" s="462"/>
      <c r="LSV761" s="462"/>
      <c r="LSW761" s="462"/>
      <c r="LSX761" s="462"/>
      <c r="LSY761" s="462"/>
      <c r="LSZ761" s="462"/>
      <c r="LTA761" s="462"/>
      <c r="LTB761" s="462"/>
      <c r="LTC761" s="462"/>
      <c r="LTD761" s="462"/>
      <c r="LTE761" s="462"/>
      <c r="LTF761" s="462"/>
      <c r="LTG761" s="462"/>
      <c r="LTH761" s="462"/>
      <c r="LTI761" s="462"/>
      <c r="LTJ761" s="462"/>
      <c r="LTK761" s="462"/>
      <c r="LTL761" s="462"/>
      <c r="LTM761" s="462"/>
      <c r="LTN761" s="462"/>
      <c r="LTO761" s="462"/>
      <c r="LTP761" s="462"/>
      <c r="LTQ761" s="462"/>
      <c r="LTR761" s="462"/>
      <c r="LTS761" s="462"/>
      <c r="LTT761" s="462"/>
      <c r="LTU761" s="462"/>
      <c r="LTV761" s="462"/>
      <c r="LTW761" s="462"/>
      <c r="LTX761" s="462"/>
      <c r="LTY761" s="462"/>
      <c r="LTZ761" s="462"/>
      <c r="LUA761" s="462"/>
      <c r="LUB761" s="462"/>
      <c r="LUC761" s="462"/>
      <c r="LUD761" s="462"/>
      <c r="LUE761" s="462"/>
      <c r="LUF761" s="462"/>
      <c r="LUG761" s="462"/>
      <c r="LUH761" s="462"/>
      <c r="LUI761" s="462"/>
      <c r="LUJ761" s="462"/>
      <c r="LUK761" s="462"/>
      <c r="LUL761" s="462"/>
      <c r="LUM761" s="462"/>
      <c r="LUN761" s="462"/>
      <c r="LUO761" s="462"/>
      <c r="LUP761" s="462"/>
      <c r="LUQ761" s="462"/>
      <c r="LUR761" s="462"/>
      <c r="LUS761" s="462"/>
      <c r="LUT761" s="462"/>
      <c r="LUU761" s="462"/>
      <c r="LUV761" s="462"/>
      <c r="LUW761" s="462"/>
      <c r="LUX761" s="462"/>
      <c r="LUY761" s="462"/>
      <c r="LUZ761" s="462"/>
      <c r="LVA761" s="462"/>
      <c r="LVB761" s="462"/>
      <c r="LVC761" s="462"/>
      <c r="LVD761" s="462"/>
      <c r="LVE761" s="462"/>
      <c r="LVF761" s="462"/>
      <c r="LVG761" s="462"/>
      <c r="LVH761" s="462"/>
      <c r="LVI761" s="462"/>
      <c r="LVJ761" s="462"/>
      <c r="LVK761" s="462"/>
      <c r="LVL761" s="462"/>
      <c r="LVM761" s="462"/>
      <c r="LVN761" s="462"/>
      <c r="LVO761" s="462"/>
      <c r="LVP761" s="462"/>
      <c r="LVQ761" s="462"/>
      <c r="LVR761" s="462"/>
      <c r="LVS761" s="462"/>
      <c r="LVT761" s="462"/>
      <c r="LVU761" s="462"/>
      <c r="LVV761" s="462"/>
      <c r="LVW761" s="462"/>
      <c r="LVX761" s="462"/>
      <c r="LVY761" s="462"/>
      <c r="LVZ761" s="462"/>
      <c r="LWA761" s="462"/>
      <c r="LWB761" s="462"/>
      <c r="LWC761" s="462"/>
      <c r="LWD761" s="462"/>
      <c r="LWE761" s="462"/>
      <c r="LWF761" s="462"/>
      <c r="LWG761" s="462"/>
      <c r="LWH761" s="462"/>
      <c r="LWI761" s="462"/>
      <c r="LWJ761" s="462"/>
      <c r="LWK761" s="462"/>
      <c r="LWL761" s="462"/>
      <c r="LWM761" s="462"/>
      <c r="LWN761" s="462"/>
      <c r="LWO761" s="462"/>
      <c r="LWP761" s="462"/>
      <c r="LWQ761" s="462"/>
      <c r="LWR761" s="462"/>
      <c r="LWS761" s="462"/>
      <c r="LWT761" s="462"/>
      <c r="LWU761" s="462"/>
      <c r="LWV761" s="462"/>
      <c r="LWW761" s="462"/>
      <c r="LWX761" s="462"/>
      <c r="LWY761" s="462"/>
      <c r="LWZ761" s="462"/>
      <c r="LXA761" s="462"/>
      <c r="LXB761" s="462"/>
      <c r="LXC761" s="462"/>
      <c r="LXD761" s="462"/>
      <c r="LXE761" s="462"/>
      <c r="LXF761" s="462"/>
      <c r="LXG761" s="462"/>
      <c r="LXH761" s="462"/>
      <c r="LXI761" s="462"/>
      <c r="LXJ761" s="462"/>
      <c r="LXK761" s="462"/>
      <c r="LXL761" s="462"/>
      <c r="LXM761" s="462"/>
      <c r="LXN761" s="462"/>
      <c r="LXO761" s="462"/>
      <c r="LXP761" s="462"/>
      <c r="LXQ761" s="462"/>
      <c r="LXR761" s="462"/>
      <c r="LXS761" s="462"/>
      <c r="LXT761" s="462"/>
      <c r="LXU761" s="462"/>
      <c r="LXV761" s="462"/>
      <c r="LXW761" s="462"/>
      <c r="LXX761" s="462"/>
      <c r="LXY761" s="462"/>
      <c r="LXZ761" s="462"/>
      <c r="LYA761" s="462"/>
      <c r="LYB761" s="462"/>
      <c r="LYC761" s="462"/>
      <c r="LYD761" s="462"/>
      <c r="LYE761" s="462"/>
      <c r="LYF761" s="462"/>
      <c r="LYG761" s="462"/>
      <c r="LYH761" s="462"/>
      <c r="LYI761" s="462"/>
      <c r="LYJ761" s="462"/>
      <c r="LYK761" s="462"/>
      <c r="LYL761" s="462"/>
      <c r="LYM761" s="462"/>
      <c r="LYN761" s="462"/>
      <c r="LYO761" s="462"/>
      <c r="LYP761" s="462"/>
      <c r="LYQ761" s="462"/>
      <c r="LYR761" s="462"/>
      <c r="LYS761" s="462"/>
      <c r="LYT761" s="462"/>
      <c r="LYU761" s="462"/>
      <c r="LYV761" s="462"/>
      <c r="LYW761" s="462"/>
      <c r="LYX761" s="462"/>
      <c r="LYY761" s="462"/>
      <c r="LYZ761" s="462"/>
      <c r="LZA761" s="462"/>
      <c r="LZB761" s="462"/>
      <c r="LZC761" s="462"/>
      <c r="LZD761" s="462"/>
      <c r="LZE761" s="462"/>
      <c r="LZF761" s="462"/>
      <c r="LZG761" s="462"/>
      <c r="LZH761" s="462"/>
      <c r="LZI761" s="462"/>
      <c r="LZJ761" s="462"/>
      <c r="LZK761" s="462"/>
      <c r="LZL761" s="462"/>
      <c r="LZM761" s="462"/>
      <c r="LZN761" s="462"/>
      <c r="LZO761" s="462"/>
      <c r="LZP761" s="462"/>
      <c r="LZQ761" s="462"/>
      <c r="LZR761" s="462"/>
      <c r="LZS761" s="462"/>
      <c r="LZT761" s="462"/>
      <c r="LZU761" s="462"/>
      <c r="LZV761" s="462"/>
      <c r="LZW761" s="462"/>
      <c r="LZX761" s="462"/>
      <c r="LZY761" s="462"/>
      <c r="LZZ761" s="462"/>
      <c r="MAA761" s="462"/>
      <c r="MAB761" s="462"/>
      <c r="MAC761" s="462"/>
      <c r="MAD761" s="462"/>
      <c r="MAE761" s="462"/>
      <c r="MAF761" s="462"/>
      <c r="MAG761" s="462"/>
      <c r="MAH761" s="462"/>
      <c r="MAI761" s="462"/>
      <c r="MAJ761" s="462"/>
      <c r="MAK761" s="462"/>
      <c r="MAL761" s="462"/>
      <c r="MAM761" s="462"/>
      <c r="MAN761" s="462"/>
      <c r="MAO761" s="462"/>
      <c r="MAP761" s="462"/>
      <c r="MAQ761" s="462"/>
      <c r="MAR761" s="462"/>
      <c r="MAS761" s="462"/>
      <c r="MAT761" s="462"/>
      <c r="MAU761" s="462"/>
      <c r="MAV761" s="462"/>
      <c r="MAW761" s="462"/>
      <c r="MAX761" s="462"/>
      <c r="MAY761" s="462"/>
      <c r="MAZ761" s="462"/>
      <c r="MBA761" s="462"/>
      <c r="MBB761" s="462"/>
      <c r="MBC761" s="462"/>
      <c r="MBD761" s="462"/>
      <c r="MBE761" s="462"/>
      <c r="MBF761" s="462"/>
      <c r="MBG761" s="462"/>
      <c r="MBH761" s="462"/>
      <c r="MBI761" s="462"/>
      <c r="MBJ761" s="462"/>
      <c r="MBK761" s="462"/>
      <c r="MBL761" s="462"/>
      <c r="MBM761" s="462"/>
      <c r="MBN761" s="462"/>
      <c r="MBO761" s="462"/>
      <c r="MBP761" s="462"/>
      <c r="MBQ761" s="462"/>
      <c r="MBR761" s="462"/>
      <c r="MBS761" s="462"/>
      <c r="MBT761" s="462"/>
      <c r="MBU761" s="462"/>
      <c r="MBV761" s="462"/>
      <c r="MBW761" s="462"/>
      <c r="MBX761" s="462"/>
      <c r="MBY761" s="462"/>
      <c r="MBZ761" s="462"/>
      <c r="MCA761" s="462"/>
      <c r="MCB761" s="462"/>
      <c r="MCC761" s="462"/>
      <c r="MCD761" s="462"/>
      <c r="MCE761" s="462"/>
      <c r="MCF761" s="462"/>
      <c r="MCG761" s="462"/>
      <c r="MCH761" s="462"/>
      <c r="MCI761" s="462"/>
      <c r="MCJ761" s="462"/>
      <c r="MCK761" s="462"/>
      <c r="MCL761" s="462"/>
      <c r="MCM761" s="462"/>
      <c r="MCN761" s="462"/>
      <c r="MCO761" s="462"/>
      <c r="MCP761" s="462"/>
      <c r="MCQ761" s="462"/>
      <c r="MCR761" s="462"/>
      <c r="MCS761" s="462"/>
      <c r="MCT761" s="462"/>
      <c r="MCU761" s="462"/>
      <c r="MCV761" s="462"/>
      <c r="MCW761" s="462"/>
      <c r="MCX761" s="462"/>
      <c r="MCY761" s="462"/>
      <c r="MCZ761" s="462"/>
      <c r="MDA761" s="462"/>
      <c r="MDB761" s="462"/>
      <c r="MDC761" s="462"/>
      <c r="MDD761" s="462"/>
      <c r="MDE761" s="462"/>
      <c r="MDF761" s="462"/>
      <c r="MDG761" s="462"/>
      <c r="MDH761" s="462"/>
      <c r="MDI761" s="462"/>
      <c r="MDJ761" s="462"/>
      <c r="MDK761" s="462"/>
      <c r="MDL761" s="462"/>
      <c r="MDM761" s="462"/>
      <c r="MDN761" s="462"/>
      <c r="MDO761" s="462"/>
      <c r="MDP761" s="462"/>
      <c r="MDQ761" s="462"/>
      <c r="MDR761" s="462"/>
      <c r="MDS761" s="462"/>
      <c r="MDT761" s="462"/>
      <c r="MDU761" s="462"/>
      <c r="MDV761" s="462"/>
      <c r="MDW761" s="462"/>
      <c r="MDX761" s="462"/>
      <c r="MDY761" s="462"/>
      <c r="MDZ761" s="462"/>
      <c r="MEA761" s="462"/>
      <c r="MEB761" s="462"/>
      <c r="MEC761" s="462"/>
      <c r="MED761" s="462"/>
      <c r="MEE761" s="462"/>
      <c r="MEF761" s="462"/>
      <c r="MEG761" s="462"/>
      <c r="MEH761" s="462"/>
      <c r="MEI761" s="462"/>
      <c r="MEJ761" s="462"/>
      <c r="MEK761" s="462"/>
      <c r="MEL761" s="462"/>
      <c r="MEM761" s="462"/>
      <c r="MEN761" s="462"/>
      <c r="MEO761" s="462"/>
      <c r="MEP761" s="462"/>
      <c r="MEQ761" s="462"/>
      <c r="MER761" s="462"/>
      <c r="MES761" s="462"/>
      <c r="MET761" s="462"/>
      <c r="MEU761" s="462"/>
      <c r="MEV761" s="462"/>
      <c r="MEW761" s="462"/>
      <c r="MEX761" s="462"/>
      <c r="MEY761" s="462"/>
      <c r="MEZ761" s="462"/>
      <c r="MFA761" s="462"/>
      <c r="MFB761" s="462"/>
      <c r="MFC761" s="462"/>
      <c r="MFD761" s="462"/>
      <c r="MFE761" s="462"/>
      <c r="MFF761" s="462"/>
      <c r="MFG761" s="462"/>
      <c r="MFH761" s="462"/>
      <c r="MFI761" s="462"/>
      <c r="MFJ761" s="462"/>
      <c r="MFK761" s="462"/>
      <c r="MFL761" s="462"/>
      <c r="MFM761" s="462"/>
      <c r="MFN761" s="462"/>
      <c r="MFO761" s="462"/>
      <c r="MFP761" s="462"/>
      <c r="MFQ761" s="462"/>
      <c r="MFR761" s="462"/>
      <c r="MFS761" s="462"/>
      <c r="MFT761" s="462"/>
      <c r="MFU761" s="462"/>
      <c r="MFV761" s="462"/>
      <c r="MFW761" s="462"/>
      <c r="MFX761" s="462"/>
      <c r="MFY761" s="462"/>
      <c r="MFZ761" s="462"/>
      <c r="MGA761" s="462"/>
      <c r="MGB761" s="462"/>
      <c r="MGC761" s="462"/>
      <c r="MGD761" s="462"/>
      <c r="MGE761" s="462"/>
      <c r="MGF761" s="462"/>
      <c r="MGG761" s="462"/>
      <c r="MGH761" s="462"/>
      <c r="MGI761" s="462"/>
      <c r="MGJ761" s="462"/>
      <c r="MGK761" s="462"/>
      <c r="MGL761" s="462"/>
      <c r="MGM761" s="462"/>
      <c r="MGN761" s="462"/>
      <c r="MGO761" s="462"/>
      <c r="MGP761" s="462"/>
      <c r="MGQ761" s="462"/>
      <c r="MGR761" s="462"/>
      <c r="MGS761" s="462"/>
      <c r="MGT761" s="462"/>
      <c r="MGU761" s="462"/>
      <c r="MGV761" s="462"/>
      <c r="MGW761" s="462"/>
      <c r="MGX761" s="462"/>
      <c r="MGY761" s="462"/>
      <c r="MGZ761" s="462"/>
      <c r="MHA761" s="462"/>
      <c r="MHB761" s="462"/>
      <c r="MHC761" s="462"/>
      <c r="MHD761" s="462"/>
      <c r="MHE761" s="462"/>
      <c r="MHF761" s="462"/>
      <c r="MHG761" s="462"/>
      <c r="MHH761" s="462"/>
      <c r="MHI761" s="462"/>
      <c r="MHJ761" s="462"/>
      <c r="MHK761" s="462"/>
      <c r="MHL761" s="462"/>
      <c r="MHM761" s="462"/>
      <c r="MHN761" s="462"/>
      <c r="MHO761" s="462"/>
      <c r="MHP761" s="462"/>
      <c r="MHQ761" s="462"/>
      <c r="MHR761" s="462"/>
      <c r="MHS761" s="462"/>
      <c r="MHT761" s="462"/>
      <c r="MHU761" s="462"/>
      <c r="MHV761" s="462"/>
      <c r="MHW761" s="462"/>
      <c r="MHX761" s="462"/>
      <c r="MHY761" s="462"/>
      <c r="MHZ761" s="462"/>
      <c r="MIA761" s="462"/>
      <c r="MIB761" s="462"/>
      <c r="MIC761" s="462"/>
      <c r="MID761" s="462"/>
      <c r="MIE761" s="462"/>
      <c r="MIF761" s="462"/>
      <c r="MIG761" s="462"/>
      <c r="MIH761" s="462"/>
      <c r="MII761" s="462"/>
      <c r="MIJ761" s="462"/>
      <c r="MIK761" s="462"/>
      <c r="MIL761" s="462"/>
      <c r="MIM761" s="462"/>
      <c r="MIN761" s="462"/>
      <c r="MIO761" s="462"/>
      <c r="MIP761" s="462"/>
      <c r="MIQ761" s="462"/>
      <c r="MIR761" s="462"/>
      <c r="MIS761" s="462"/>
      <c r="MIT761" s="462"/>
      <c r="MIU761" s="462"/>
      <c r="MIV761" s="462"/>
      <c r="MIW761" s="462"/>
      <c r="MIX761" s="462"/>
      <c r="MIY761" s="462"/>
      <c r="MIZ761" s="462"/>
      <c r="MJA761" s="462"/>
      <c r="MJB761" s="462"/>
      <c r="MJC761" s="462"/>
      <c r="MJD761" s="462"/>
      <c r="MJE761" s="462"/>
      <c r="MJF761" s="462"/>
      <c r="MJG761" s="462"/>
      <c r="MJH761" s="462"/>
      <c r="MJI761" s="462"/>
      <c r="MJJ761" s="462"/>
      <c r="MJK761" s="462"/>
      <c r="MJL761" s="462"/>
      <c r="MJM761" s="462"/>
      <c r="MJN761" s="462"/>
      <c r="MJO761" s="462"/>
      <c r="MJP761" s="462"/>
      <c r="MJQ761" s="462"/>
      <c r="MJR761" s="462"/>
      <c r="MJS761" s="462"/>
      <c r="MJT761" s="462"/>
      <c r="MJU761" s="462"/>
      <c r="MJV761" s="462"/>
      <c r="MJW761" s="462"/>
      <c r="MJX761" s="462"/>
      <c r="MJY761" s="462"/>
      <c r="MJZ761" s="462"/>
      <c r="MKA761" s="462"/>
      <c r="MKB761" s="462"/>
      <c r="MKC761" s="462"/>
      <c r="MKD761" s="462"/>
      <c r="MKE761" s="462"/>
      <c r="MKF761" s="462"/>
      <c r="MKG761" s="462"/>
      <c r="MKH761" s="462"/>
      <c r="MKI761" s="462"/>
      <c r="MKJ761" s="462"/>
      <c r="MKK761" s="462"/>
      <c r="MKL761" s="462"/>
      <c r="MKM761" s="462"/>
      <c r="MKN761" s="462"/>
      <c r="MKO761" s="462"/>
      <c r="MKP761" s="462"/>
      <c r="MKQ761" s="462"/>
      <c r="MKR761" s="462"/>
      <c r="MKS761" s="462"/>
      <c r="MKT761" s="462"/>
      <c r="MKU761" s="462"/>
      <c r="MKV761" s="462"/>
      <c r="MKW761" s="462"/>
      <c r="MKX761" s="462"/>
      <c r="MKY761" s="462"/>
      <c r="MKZ761" s="462"/>
      <c r="MLA761" s="462"/>
      <c r="MLB761" s="462"/>
      <c r="MLC761" s="462"/>
      <c r="MLD761" s="462"/>
      <c r="MLE761" s="462"/>
      <c r="MLF761" s="462"/>
      <c r="MLG761" s="462"/>
      <c r="MLH761" s="462"/>
      <c r="MLI761" s="462"/>
      <c r="MLJ761" s="462"/>
      <c r="MLK761" s="462"/>
      <c r="MLL761" s="462"/>
      <c r="MLM761" s="462"/>
      <c r="MLN761" s="462"/>
      <c r="MLO761" s="462"/>
      <c r="MLP761" s="462"/>
      <c r="MLQ761" s="462"/>
      <c r="MLR761" s="462"/>
      <c r="MLS761" s="462"/>
      <c r="MLT761" s="462"/>
      <c r="MLU761" s="462"/>
      <c r="MLV761" s="462"/>
      <c r="MLW761" s="462"/>
      <c r="MLX761" s="462"/>
      <c r="MLY761" s="462"/>
      <c r="MLZ761" s="462"/>
      <c r="MMA761" s="462"/>
      <c r="MMB761" s="462"/>
      <c r="MMC761" s="462"/>
      <c r="MMD761" s="462"/>
      <c r="MME761" s="462"/>
      <c r="MMF761" s="462"/>
      <c r="MMG761" s="462"/>
      <c r="MMH761" s="462"/>
      <c r="MMI761" s="462"/>
      <c r="MMJ761" s="462"/>
      <c r="MMK761" s="462"/>
      <c r="MML761" s="462"/>
      <c r="MMM761" s="462"/>
      <c r="MMN761" s="462"/>
      <c r="MMO761" s="462"/>
      <c r="MMP761" s="462"/>
      <c r="MMQ761" s="462"/>
      <c r="MMR761" s="462"/>
      <c r="MMS761" s="462"/>
      <c r="MMT761" s="462"/>
      <c r="MMU761" s="462"/>
      <c r="MMV761" s="462"/>
      <c r="MMW761" s="462"/>
      <c r="MMX761" s="462"/>
      <c r="MMY761" s="462"/>
      <c r="MMZ761" s="462"/>
      <c r="MNA761" s="462"/>
      <c r="MNB761" s="462"/>
      <c r="MNC761" s="462"/>
      <c r="MND761" s="462"/>
      <c r="MNE761" s="462"/>
      <c r="MNF761" s="462"/>
      <c r="MNG761" s="462"/>
      <c r="MNH761" s="462"/>
      <c r="MNI761" s="462"/>
      <c r="MNJ761" s="462"/>
      <c r="MNK761" s="462"/>
      <c r="MNL761" s="462"/>
      <c r="MNM761" s="462"/>
      <c r="MNN761" s="462"/>
      <c r="MNO761" s="462"/>
      <c r="MNP761" s="462"/>
      <c r="MNQ761" s="462"/>
      <c r="MNR761" s="462"/>
      <c r="MNS761" s="462"/>
      <c r="MNT761" s="462"/>
      <c r="MNU761" s="462"/>
      <c r="MNV761" s="462"/>
      <c r="MNW761" s="462"/>
      <c r="MNX761" s="462"/>
      <c r="MNY761" s="462"/>
      <c r="MNZ761" s="462"/>
      <c r="MOA761" s="462"/>
      <c r="MOB761" s="462"/>
      <c r="MOC761" s="462"/>
      <c r="MOD761" s="462"/>
      <c r="MOE761" s="462"/>
      <c r="MOF761" s="462"/>
      <c r="MOG761" s="462"/>
      <c r="MOH761" s="462"/>
      <c r="MOI761" s="462"/>
      <c r="MOJ761" s="462"/>
      <c r="MOK761" s="462"/>
      <c r="MOL761" s="462"/>
      <c r="MOM761" s="462"/>
      <c r="MON761" s="462"/>
      <c r="MOO761" s="462"/>
      <c r="MOP761" s="462"/>
      <c r="MOQ761" s="462"/>
      <c r="MOR761" s="462"/>
      <c r="MOS761" s="462"/>
      <c r="MOT761" s="462"/>
      <c r="MOU761" s="462"/>
      <c r="MOV761" s="462"/>
      <c r="MOW761" s="462"/>
      <c r="MOX761" s="462"/>
      <c r="MOY761" s="462"/>
      <c r="MOZ761" s="462"/>
      <c r="MPA761" s="462"/>
      <c r="MPB761" s="462"/>
      <c r="MPC761" s="462"/>
      <c r="MPD761" s="462"/>
      <c r="MPE761" s="462"/>
      <c r="MPF761" s="462"/>
      <c r="MPG761" s="462"/>
      <c r="MPH761" s="462"/>
      <c r="MPI761" s="462"/>
      <c r="MPJ761" s="462"/>
      <c r="MPK761" s="462"/>
      <c r="MPL761" s="462"/>
      <c r="MPM761" s="462"/>
      <c r="MPN761" s="462"/>
      <c r="MPO761" s="462"/>
      <c r="MPP761" s="462"/>
      <c r="MPQ761" s="462"/>
      <c r="MPR761" s="462"/>
      <c r="MPS761" s="462"/>
      <c r="MPT761" s="462"/>
      <c r="MPU761" s="462"/>
      <c r="MPV761" s="462"/>
      <c r="MPW761" s="462"/>
      <c r="MPX761" s="462"/>
      <c r="MPY761" s="462"/>
      <c r="MPZ761" s="462"/>
      <c r="MQA761" s="462"/>
      <c r="MQB761" s="462"/>
      <c r="MQC761" s="462"/>
      <c r="MQD761" s="462"/>
      <c r="MQE761" s="462"/>
      <c r="MQF761" s="462"/>
      <c r="MQG761" s="462"/>
      <c r="MQH761" s="462"/>
      <c r="MQI761" s="462"/>
      <c r="MQJ761" s="462"/>
      <c r="MQK761" s="462"/>
      <c r="MQL761" s="462"/>
      <c r="MQM761" s="462"/>
      <c r="MQN761" s="462"/>
      <c r="MQO761" s="462"/>
      <c r="MQP761" s="462"/>
      <c r="MQQ761" s="462"/>
      <c r="MQR761" s="462"/>
      <c r="MQS761" s="462"/>
      <c r="MQT761" s="462"/>
      <c r="MQU761" s="462"/>
      <c r="MQV761" s="462"/>
      <c r="MQW761" s="462"/>
      <c r="MQX761" s="462"/>
      <c r="MQY761" s="462"/>
      <c r="MQZ761" s="462"/>
      <c r="MRA761" s="462"/>
      <c r="MRB761" s="462"/>
      <c r="MRC761" s="462"/>
      <c r="MRD761" s="462"/>
      <c r="MRE761" s="462"/>
      <c r="MRF761" s="462"/>
      <c r="MRG761" s="462"/>
      <c r="MRH761" s="462"/>
      <c r="MRI761" s="462"/>
      <c r="MRJ761" s="462"/>
      <c r="MRK761" s="462"/>
      <c r="MRL761" s="462"/>
      <c r="MRM761" s="462"/>
      <c r="MRN761" s="462"/>
      <c r="MRO761" s="462"/>
      <c r="MRP761" s="462"/>
      <c r="MRQ761" s="462"/>
      <c r="MRR761" s="462"/>
      <c r="MRS761" s="462"/>
      <c r="MRT761" s="462"/>
      <c r="MRU761" s="462"/>
      <c r="MRV761" s="462"/>
      <c r="MRW761" s="462"/>
      <c r="MRX761" s="462"/>
      <c r="MRY761" s="462"/>
      <c r="MRZ761" s="462"/>
      <c r="MSA761" s="462"/>
      <c r="MSB761" s="462"/>
      <c r="MSC761" s="462"/>
      <c r="MSD761" s="462"/>
      <c r="MSE761" s="462"/>
      <c r="MSF761" s="462"/>
      <c r="MSG761" s="462"/>
      <c r="MSH761" s="462"/>
      <c r="MSI761" s="462"/>
      <c r="MSJ761" s="462"/>
      <c r="MSK761" s="462"/>
      <c r="MSL761" s="462"/>
      <c r="MSM761" s="462"/>
      <c r="MSN761" s="462"/>
      <c r="MSO761" s="462"/>
      <c r="MSP761" s="462"/>
      <c r="MSQ761" s="462"/>
      <c r="MSR761" s="462"/>
      <c r="MSS761" s="462"/>
      <c r="MST761" s="462"/>
      <c r="MSU761" s="462"/>
      <c r="MSV761" s="462"/>
      <c r="MSW761" s="462"/>
      <c r="MSX761" s="462"/>
      <c r="MSY761" s="462"/>
      <c r="MSZ761" s="462"/>
      <c r="MTA761" s="462"/>
      <c r="MTB761" s="462"/>
      <c r="MTC761" s="462"/>
      <c r="MTD761" s="462"/>
      <c r="MTE761" s="462"/>
      <c r="MTF761" s="462"/>
      <c r="MTG761" s="462"/>
      <c r="MTH761" s="462"/>
      <c r="MTI761" s="462"/>
      <c r="MTJ761" s="462"/>
      <c r="MTK761" s="462"/>
      <c r="MTL761" s="462"/>
      <c r="MTM761" s="462"/>
      <c r="MTN761" s="462"/>
      <c r="MTO761" s="462"/>
      <c r="MTP761" s="462"/>
      <c r="MTQ761" s="462"/>
      <c r="MTR761" s="462"/>
      <c r="MTS761" s="462"/>
      <c r="MTT761" s="462"/>
      <c r="MTU761" s="462"/>
      <c r="MTV761" s="462"/>
      <c r="MTW761" s="462"/>
      <c r="MTX761" s="462"/>
      <c r="MTY761" s="462"/>
      <c r="MTZ761" s="462"/>
      <c r="MUA761" s="462"/>
      <c r="MUB761" s="462"/>
      <c r="MUC761" s="462"/>
      <c r="MUD761" s="462"/>
      <c r="MUE761" s="462"/>
      <c r="MUF761" s="462"/>
      <c r="MUG761" s="462"/>
      <c r="MUH761" s="462"/>
      <c r="MUI761" s="462"/>
      <c r="MUJ761" s="462"/>
      <c r="MUK761" s="462"/>
      <c r="MUL761" s="462"/>
      <c r="MUM761" s="462"/>
      <c r="MUN761" s="462"/>
      <c r="MUO761" s="462"/>
      <c r="MUP761" s="462"/>
      <c r="MUQ761" s="462"/>
      <c r="MUR761" s="462"/>
      <c r="MUS761" s="462"/>
      <c r="MUT761" s="462"/>
      <c r="MUU761" s="462"/>
      <c r="MUV761" s="462"/>
      <c r="MUW761" s="462"/>
      <c r="MUX761" s="462"/>
      <c r="MUY761" s="462"/>
      <c r="MUZ761" s="462"/>
      <c r="MVA761" s="462"/>
      <c r="MVB761" s="462"/>
      <c r="MVC761" s="462"/>
      <c r="MVD761" s="462"/>
      <c r="MVE761" s="462"/>
      <c r="MVF761" s="462"/>
      <c r="MVG761" s="462"/>
      <c r="MVH761" s="462"/>
      <c r="MVI761" s="462"/>
      <c r="MVJ761" s="462"/>
      <c r="MVK761" s="462"/>
      <c r="MVL761" s="462"/>
      <c r="MVM761" s="462"/>
      <c r="MVN761" s="462"/>
      <c r="MVO761" s="462"/>
      <c r="MVP761" s="462"/>
      <c r="MVQ761" s="462"/>
      <c r="MVR761" s="462"/>
      <c r="MVS761" s="462"/>
      <c r="MVT761" s="462"/>
      <c r="MVU761" s="462"/>
      <c r="MVV761" s="462"/>
      <c r="MVW761" s="462"/>
      <c r="MVX761" s="462"/>
      <c r="MVY761" s="462"/>
      <c r="MVZ761" s="462"/>
      <c r="MWA761" s="462"/>
      <c r="MWB761" s="462"/>
      <c r="MWC761" s="462"/>
      <c r="MWD761" s="462"/>
      <c r="MWE761" s="462"/>
      <c r="MWF761" s="462"/>
      <c r="MWG761" s="462"/>
      <c r="MWH761" s="462"/>
      <c r="MWI761" s="462"/>
      <c r="MWJ761" s="462"/>
      <c r="MWK761" s="462"/>
      <c r="MWL761" s="462"/>
      <c r="MWM761" s="462"/>
      <c r="MWN761" s="462"/>
      <c r="MWO761" s="462"/>
      <c r="MWP761" s="462"/>
      <c r="MWQ761" s="462"/>
      <c r="MWR761" s="462"/>
      <c r="MWS761" s="462"/>
      <c r="MWT761" s="462"/>
      <c r="MWU761" s="462"/>
      <c r="MWV761" s="462"/>
      <c r="MWW761" s="462"/>
      <c r="MWX761" s="462"/>
      <c r="MWY761" s="462"/>
      <c r="MWZ761" s="462"/>
      <c r="MXA761" s="462"/>
      <c r="MXB761" s="462"/>
      <c r="MXC761" s="462"/>
      <c r="MXD761" s="462"/>
      <c r="MXE761" s="462"/>
      <c r="MXF761" s="462"/>
      <c r="MXG761" s="462"/>
      <c r="MXH761" s="462"/>
      <c r="MXI761" s="462"/>
      <c r="MXJ761" s="462"/>
      <c r="MXK761" s="462"/>
      <c r="MXL761" s="462"/>
      <c r="MXM761" s="462"/>
      <c r="MXN761" s="462"/>
      <c r="MXO761" s="462"/>
      <c r="MXP761" s="462"/>
      <c r="MXQ761" s="462"/>
      <c r="MXR761" s="462"/>
      <c r="MXS761" s="462"/>
      <c r="MXT761" s="462"/>
      <c r="MXU761" s="462"/>
      <c r="MXV761" s="462"/>
      <c r="MXW761" s="462"/>
      <c r="MXX761" s="462"/>
      <c r="MXY761" s="462"/>
      <c r="MXZ761" s="462"/>
      <c r="MYA761" s="462"/>
      <c r="MYB761" s="462"/>
      <c r="MYC761" s="462"/>
      <c r="MYD761" s="462"/>
      <c r="MYE761" s="462"/>
      <c r="MYF761" s="462"/>
      <c r="MYG761" s="462"/>
      <c r="MYH761" s="462"/>
      <c r="MYI761" s="462"/>
      <c r="MYJ761" s="462"/>
      <c r="MYK761" s="462"/>
      <c r="MYL761" s="462"/>
      <c r="MYM761" s="462"/>
      <c r="MYN761" s="462"/>
      <c r="MYO761" s="462"/>
      <c r="MYP761" s="462"/>
      <c r="MYQ761" s="462"/>
      <c r="MYR761" s="462"/>
      <c r="MYS761" s="462"/>
      <c r="MYT761" s="462"/>
      <c r="MYU761" s="462"/>
      <c r="MYV761" s="462"/>
      <c r="MYW761" s="462"/>
      <c r="MYX761" s="462"/>
      <c r="MYY761" s="462"/>
      <c r="MYZ761" s="462"/>
      <c r="MZA761" s="462"/>
      <c r="MZB761" s="462"/>
      <c r="MZC761" s="462"/>
      <c r="MZD761" s="462"/>
      <c r="MZE761" s="462"/>
      <c r="MZF761" s="462"/>
      <c r="MZG761" s="462"/>
      <c r="MZH761" s="462"/>
      <c r="MZI761" s="462"/>
      <c r="MZJ761" s="462"/>
      <c r="MZK761" s="462"/>
      <c r="MZL761" s="462"/>
      <c r="MZM761" s="462"/>
      <c r="MZN761" s="462"/>
      <c r="MZO761" s="462"/>
      <c r="MZP761" s="462"/>
      <c r="MZQ761" s="462"/>
      <c r="MZR761" s="462"/>
      <c r="MZS761" s="462"/>
      <c r="MZT761" s="462"/>
      <c r="MZU761" s="462"/>
      <c r="MZV761" s="462"/>
      <c r="MZW761" s="462"/>
      <c r="MZX761" s="462"/>
      <c r="MZY761" s="462"/>
      <c r="MZZ761" s="462"/>
      <c r="NAA761" s="462"/>
      <c r="NAB761" s="462"/>
      <c r="NAC761" s="462"/>
      <c r="NAD761" s="462"/>
      <c r="NAE761" s="462"/>
      <c r="NAF761" s="462"/>
      <c r="NAG761" s="462"/>
      <c r="NAH761" s="462"/>
      <c r="NAI761" s="462"/>
      <c r="NAJ761" s="462"/>
      <c r="NAK761" s="462"/>
      <c r="NAL761" s="462"/>
      <c r="NAM761" s="462"/>
      <c r="NAN761" s="462"/>
      <c r="NAO761" s="462"/>
      <c r="NAP761" s="462"/>
      <c r="NAQ761" s="462"/>
      <c r="NAR761" s="462"/>
      <c r="NAS761" s="462"/>
      <c r="NAT761" s="462"/>
      <c r="NAU761" s="462"/>
      <c r="NAV761" s="462"/>
      <c r="NAW761" s="462"/>
      <c r="NAX761" s="462"/>
      <c r="NAY761" s="462"/>
      <c r="NAZ761" s="462"/>
      <c r="NBA761" s="462"/>
      <c r="NBB761" s="462"/>
      <c r="NBC761" s="462"/>
      <c r="NBD761" s="462"/>
      <c r="NBE761" s="462"/>
      <c r="NBF761" s="462"/>
      <c r="NBG761" s="462"/>
      <c r="NBH761" s="462"/>
      <c r="NBI761" s="462"/>
      <c r="NBJ761" s="462"/>
      <c r="NBK761" s="462"/>
      <c r="NBL761" s="462"/>
      <c r="NBM761" s="462"/>
      <c r="NBN761" s="462"/>
      <c r="NBO761" s="462"/>
      <c r="NBP761" s="462"/>
      <c r="NBQ761" s="462"/>
      <c r="NBR761" s="462"/>
      <c r="NBS761" s="462"/>
      <c r="NBT761" s="462"/>
      <c r="NBU761" s="462"/>
      <c r="NBV761" s="462"/>
      <c r="NBW761" s="462"/>
      <c r="NBX761" s="462"/>
      <c r="NBY761" s="462"/>
      <c r="NBZ761" s="462"/>
      <c r="NCA761" s="462"/>
      <c r="NCB761" s="462"/>
      <c r="NCC761" s="462"/>
      <c r="NCD761" s="462"/>
      <c r="NCE761" s="462"/>
      <c r="NCF761" s="462"/>
      <c r="NCG761" s="462"/>
      <c r="NCH761" s="462"/>
      <c r="NCI761" s="462"/>
      <c r="NCJ761" s="462"/>
      <c r="NCK761" s="462"/>
      <c r="NCL761" s="462"/>
      <c r="NCM761" s="462"/>
      <c r="NCN761" s="462"/>
      <c r="NCO761" s="462"/>
      <c r="NCP761" s="462"/>
      <c r="NCQ761" s="462"/>
      <c r="NCR761" s="462"/>
      <c r="NCS761" s="462"/>
      <c r="NCT761" s="462"/>
      <c r="NCU761" s="462"/>
      <c r="NCV761" s="462"/>
      <c r="NCW761" s="462"/>
      <c r="NCX761" s="462"/>
      <c r="NCY761" s="462"/>
      <c r="NCZ761" s="462"/>
      <c r="NDA761" s="462"/>
      <c r="NDB761" s="462"/>
      <c r="NDC761" s="462"/>
      <c r="NDD761" s="462"/>
      <c r="NDE761" s="462"/>
      <c r="NDF761" s="462"/>
      <c r="NDG761" s="462"/>
      <c r="NDH761" s="462"/>
      <c r="NDI761" s="462"/>
      <c r="NDJ761" s="462"/>
      <c r="NDK761" s="462"/>
      <c r="NDL761" s="462"/>
      <c r="NDM761" s="462"/>
      <c r="NDN761" s="462"/>
      <c r="NDO761" s="462"/>
      <c r="NDP761" s="462"/>
      <c r="NDQ761" s="462"/>
      <c r="NDR761" s="462"/>
      <c r="NDS761" s="462"/>
      <c r="NDT761" s="462"/>
      <c r="NDU761" s="462"/>
      <c r="NDV761" s="462"/>
      <c r="NDW761" s="462"/>
      <c r="NDX761" s="462"/>
      <c r="NDY761" s="462"/>
      <c r="NDZ761" s="462"/>
      <c r="NEA761" s="462"/>
      <c r="NEB761" s="462"/>
      <c r="NEC761" s="462"/>
      <c r="NED761" s="462"/>
      <c r="NEE761" s="462"/>
      <c r="NEF761" s="462"/>
      <c r="NEG761" s="462"/>
      <c r="NEH761" s="462"/>
      <c r="NEI761" s="462"/>
      <c r="NEJ761" s="462"/>
      <c r="NEK761" s="462"/>
      <c r="NEL761" s="462"/>
      <c r="NEM761" s="462"/>
      <c r="NEN761" s="462"/>
      <c r="NEO761" s="462"/>
      <c r="NEP761" s="462"/>
      <c r="NEQ761" s="462"/>
      <c r="NER761" s="462"/>
      <c r="NES761" s="462"/>
      <c r="NET761" s="462"/>
      <c r="NEU761" s="462"/>
      <c r="NEV761" s="462"/>
      <c r="NEW761" s="462"/>
      <c r="NEX761" s="462"/>
      <c r="NEY761" s="462"/>
      <c r="NEZ761" s="462"/>
      <c r="NFA761" s="462"/>
      <c r="NFB761" s="462"/>
      <c r="NFC761" s="462"/>
      <c r="NFD761" s="462"/>
      <c r="NFE761" s="462"/>
      <c r="NFF761" s="462"/>
      <c r="NFG761" s="462"/>
      <c r="NFH761" s="462"/>
      <c r="NFI761" s="462"/>
      <c r="NFJ761" s="462"/>
      <c r="NFK761" s="462"/>
      <c r="NFL761" s="462"/>
      <c r="NFM761" s="462"/>
      <c r="NFN761" s="462"/>
      <c r="NFO761" s="462"/>
      <c r="NFP761" s="462"/>
      <c r="NFQ761" s="462"/>
      <c r="NFR761" s="462"/>
      <c r="NFS761" s="462"/>
      <c r="NFT761" s="462"/>
      <c r="NFU761" s="462"/>
      <c r="NFV761" s="462"/>
      <c r="NFW761" s="462"/>
      <c r="NFX761" s="462"/>
      <c r="NFY761" s="462"/>
      <c r="NFZ761" s="462"/>
      <c r="NGA761" s="462"/>
      <c r="NGB761" s="462"/>
      <c r="NGC761" s="462"/>
      <c r="NGD761" s="462"/>
      <c r="NGE761" s="462"/>
      <c r="NGF761" s="462"/>
      <c r="NGG761" s="462"/>
      <c r="NGH761" s="462"/>
      <c r="NGI761" s="462"/>
      <c r="NGJ761" s="462"/>
      <c r="NGK761" s="462"/>
      <c r="NGL761" s="462"/>
      <c r="NGM761" s="462"/>
      <c r="NGN761" s="462"/>
      <c r="NGO761" s="462"/>
      <c r="NGP761" s="462"/>
      <c r="NGQ761" s="462"/>
      <c r="NGR761" s="462"/>
      <c r="NGS761" s="462"/>
      <c r="NGT761" s="462"/>
      <c r="NGU761" s="462"/>
      <c r="NGV761" s="462"/>
      <c r="NGW761" s="462"/>
      <c r="NGX761" s="462"/>
      <c r="NGY761" s="462"/>
      <c r="NGZ761" s="462"/>
      <c r="NHA761" s="462"/>
      <c r="NHB761" s="462"/>
      <c r="NHC761" s="462"/>
      <c r="NHD761" s="462"/>
      <c r="NHE761" s="462"/>
      <c r="NHF761" s="462"/>
      <c r="NHG761" s="462"/>
      <c r="NHH761" s="462"/>
      <c r="NHI761" s="462"/>
      <c r="NHJ761" s="462"/>
      <c r="NHK761" s="462"/>
      <c r="NHL761" s="462"/>
      <c r="NHM761" s="462"/>
      <c r="NHN761" s="462"/>
      <c r="NHO761" s="462"/>
      <c r="NHP761" s="462"/>
      <c r="NHQ761" s="462"/>
      <c r="NHR761" s="462"/>
      <c r="NHS761" s="462"/>
      <c r="NHT761" s="462"/>
      <c r="NHU761" s="462"/>
      <c r="NHV761" s="462"/>
      <c r="NHW761" s="462"/>
      <c r="NHX761" s="462"/>
      <c r="NHY761" s="462"/>
      <c r="NHZ761" s="462"/>
      <c r="NIA761" s="462"/>
      <c r="NIB761" s="462"/>
      <c r="NIC761" s="462"/>
      <c r="NID761" s="462"/>
      <c r="NIE761" s="462"/>
      <c r="NIF761" s="462"/>
      <c r="NIG761" s="462"/>
      <c r="NIH761" s="462"/>
      <c r="NII761" s="462"/>
      <c r="NIJ761" s="462"/>
      <c r="NIK761" s="462"/>
      <c r="NIL761" s="462"/>
      <c r="NIM761" s="462"/>
      <c r="NIN761" s="462"/>
      <c r="NIO761" s="462"/>
      <c r="NIP761" s="462"/>
      <c r="NIQ761" s="462"/>
      <c r="NIR761" s="462"/>
      <c r="NIS761" s="462"/>
      <c r="NIT761" s="462"/>
      <c r="NIU761" s="462"/>
      <c r="NIV761" s="462"/>
      <c r="NIW761" s="462"/>
      <c r="NIX761" s="462"/>
      <c r="NIY761" s="462"/>
      <c r="NIZ761" s="462"/>
      <c r="NJA761" s="462"/>
      <c r="NJB761" s="462"/>
      <c r="NJC761" s="462"/>
      <c r="NJD761" s="462"/>
      <c r="NJE761" s="462"/>
      <c r="NJF761" s="462"/>
      <c r="NJG761" s="462"/>
      <c r="NJH761" s="462"/>
      <c r="NJI761" s="462"/>
      <c r="NJJ761" s="462"/>
      <c r="NJK761" s="462"/>
      <c r="NJL761" s="462"/>
      <c r="NJM761" s="462"/>
      <c r="NJN761" s="462"/>
      <c r="NJO761" s="462"/>
      <c r="NJP761" s="462"/>
      <c r="NJQ761" s="462"/>
      <c r="NJR761" s="462"/>
      <c r="NJS761" s="462"/>
      <c r="NJT761" s="462"/>
      <c r="NJU761" s="462"/>
      <c r="NJV761" s="462"/>
      <c r="NJW761" s="462"/>
      <c r="NJX761" s="462"/>
      <c r="NJY761" s="462"/>
      <c r="NJZ761" s="462"/>
      <c r="NKA761" s="462"/>
      <c r="NKB761" s="462"/>
      <c r="NKC761" s="462"/>
      <c r="NKD761" s="462"/>
      <c r="NKE761" s="462"/>
      <c r="NKF761" s="462"/>
      <c r="NKG761" s="462"/>
      <c r="NKH761" s="462"/>
      <c r="NKI761" s="462"/>
      <c r="NKJ761" s="462"/>
      <c r="NKK761" s="462"/>
      <c r="NKL761" s="462"/>
      <c r="NKM761" s="462"/>
      <c r="NKN761" s="462"/>
      <c r="NKO761" s="462"/>
      <c r="NKP761" s="462"/>
      <c r="NKQ761" s="462"/>
      <c r="NKR761" s="462"/>
      <c r="NKS761" s="462"/>
      <c r="NKT761" s="462"/>
      <c r="NKU761" s="462"/>
      <c r="NKV761" s="462"/>
      <c r="NKW761" s="462"/>
      <c r="NKX761" s="462"/>
      <c r="NKY761" s="462"/>
      <c r="NKZ761" s="462"/>
      <c r="NLA761" s="462"/>
      <c r="NLB761" s="462"/>
      <c r="NLC761" s="462"/>
      <c r="NLD761" s="462"/>
      <c r="NLE761" s="462"/>
      <c r="NLF761" s="462"/>
      <c r="NLG761" s="462"/>
      <c r="NLH761" s="462"/>
      <c r="NLI761" s="462"/>
      <c r="NLJ761" s="462"/>
      <c r="NLK761" s="462"/>
      <c r="NLL761" s="462"/>
      <c r="NLM761" s="462"/>
      <c r="NLN761" s="462"/>
      <c r="NLO761" s="462"/>
      <c r="NLP761" s="462"/>
      <c r="NLQ761" s="462"/>
      <c r="NLR761" s="462"/>
      <c r="NLS761" s="462"/>
      <c r="NLT761" s="462"/>
      <c r="NLU761" s="462"/>
      <c r="NLV761" s="462"/>
      <c r="NLW761" s="462"/>
      <c r="NLX761" s="462"/>
      <c r="NLY761" s="462"/>
      <c r="NLZ761" s="462"/>
      <c r="NMA761" s="462"/>
      <c r="NMB761" s="462"/>
      <c r="NMC761" s="462"/>
      <c r="NMD761" s="462"/>
      <c r="NME761" s="462"/>
      <c r="NMF761" s="462"/>
      <c r="NMG761" s="462"/>
      <c r="NMH761" s="462"/>
      <c r="NMI761" s="462"/>
      <c r="NMJ761" s="462"/>
      <c r="NMK761" s="462"/>
      <c r="NML761" s="462"/>
      <c r="NMM761" s="462"/>
      <c r="NMN761" s="462"/>
      <c r="NMO761" s="462"/>
      <c r="NMP761" s="462"/>
      <c r="NMQ761" s="462"/>
      <c r="NMR761" s="462"/>
      <c r="NMS761" s="462"/>
      <c r="NMT761" s="462"/>
      <c r="NMU761" s="462"/>
      <c r="NMV761" s="462"/>
      <c r="NMW761" s="462"/>
      <c r="NMX761" s="462"/>
      <c r="NMY761" s="462"/>
      <c r="NMZ761" s="462"/>
      <c r="NNA761" s="462"/>
      <c r="NNB761" s="462"/>
      <c r="NNC761" s="462"/>
      <c r="NND761" s="462"/>
      <c r="NNE761" s="462"/>
      <c r="NNF761" s="462"/>
      <c r="NNG761" s="462"/>
      <c r="NNH761" s="462"/>
      <c r="NNI761" s="462"/>
      <c r="NNJ761" s="462"/>
      <c r="NNK761" s="462"/>
      <c r="NNL761" s="462"/>
      <c r="NNM761" s="462"/>
      <c r="NNN761" s="462"/>
      <c r="NNO761" s="462"/>
      <c r="NNP761" s="462"/>
      <c r="NNQ761" s="462"/>
      <c r="NNR761" s="462"/>
      <c r="NNS761" s="462"/>
      <c r="NNT761" s="462"/>
      <c r="NNU761" s="462"/>
      <c r="NNV761" s="462"/>
      <c r="NNW761" s="462"/>
      <c r="NNX761" s="462"/>
      <c r="NNY761" s="462"/>
      <c r="NNZ761" s="462"/>
      <c r="NOA761" s="462"/>
      <c r="NOB761" s="462"/>
      <c r="NOC761" s="462"/>
      <c r="NOD761" s="462"/>
      <c r="NOE761" s="462"/>
      <c r="NOF761" s="462"/>
      <c r="NOG761" s="462"/>
      <c r="NOH761" s="462"/>
      <c r="NOI761" s="462"/>
      <c r="NOJ761" s="462"/>
      <c r="NOK761" s="462"/>
      <c r="NOL761" s="462"/>
      <c r="NOM761" s="462"/>
      <c r="NON761" s="462"/>
      <c r="NOO761" s="462"/>
      <c r="NOP761" s="462"/>
      <c r="NOQ761" s="462"/>
      <c r="NOR761" s="462"/>
      <c r="NOS761" s="462"/>
      <c r="NOT761" s="462"/>
      <c r="NOU761" s="462"/>
      <c r="NOV761" s="462"/>
      <c r="NOW761" s="462"/>
      <c r="NOX761" s="462"/>
      <c r="NOY761" s="462"/>
      <c r="NOZ761" s="462"/>
      <c r="NPA761" s="462"/>
      <c r="NPB761" s="462"/>
      <c r="NPC761" s="462"/>
      <c r="NPD761" s="462"/>
      <c r="NPE761" s="462"/>
      <c r="NPF761" s="462"/>
      <c r="NPG761" s="462"/>
      <c r="NPH761" s="462"/>
      <c r="NPI761" s="462"/>
      <c r="NPJ761" s="462"/>
      <c r="NPK761" s="462"/>
      <c r="NPL761" s="462"/>
      <c r="NPM761" s="462"/>
      <c r="NPN761" s="462"/>
      <c r="NPO761" s="462"/>
      <c r="NPP761" s="462"/>
      <c r="NPQ761" s="462"/>
      <c r="NPR761" s="462"/>
      <c r="NPS761" s="462"/>
      <c r="NPT761" s="462"/>
      <c r="NPU761" s="462"/>
      <c r="NPV761" s="462"/>
      <c r="NPW761" s="462"/>
      <c r="NPX761" s="462"/>
      <c r="NPY761" s="462"/>
      <c r="NPZ761" s="462"/>
      <c r="NQA761" s="462"/>
      <c r="NQB761" s="462"/>
      <c r="NQC761" s="462"/>
      <c r="NQD761" s="462"/>
      <c r="NQE761" s="462"/>
      <c r="NQF761" s="462"/>
      <c r="NQG761" s="462"/>
      <c r="NQH761" s="462"/>
      <c r="NQI761" s="462"/>
      <c r="NQJ761" s="462"/>
      <c r="NQK761" s="462"/>
      <c r="NQL761" s="462"/>
      <c r="NQM761" s="462"/>
      <c r="NQN761" s="462"/>
      <c r="NQO761" s="462"/>
      <c r="NQP761" s="462"/>
      <c r="NQQ761" s="462"/>
      <c r="NQR761" s="462"/>
      <c r="NQS761" s="462"/>
      <c r="NQT761" s="462"/>
      <c r="NQU761" s="462"/>
      <c r="NQV761" s="462"/>
      <c r="NQW761" s="462"/>
      <c r="NQX761" s="462"/>
      <c r="NQY761" s="462"/>
      <c r="NQZ761" s="462"/>
      <c r="NRA761" s="462"/>
      <c r="NRB761" s="462"/>
      <c r="NRC761" s="462"/>
      <c r="NRD761" s="462"/>
      <c r="NRE761" s="462"/>
      <c r="NRF761" s="462"/>
      <c r="NRG761" s="462"/>
      <c r="NRH761" s="462"/>
      <c r="NRI761" s="462"/>
      <c r="NRJ761" s="462"/>
      <c r="NRK761" s="462"/>
      <c r="NRL761" s="462"/>
      <c r="NRM761" s="462"/>
      <c r="NRN761" s="462"/>
      <c r="NRO761" s="462"/>
      <c r="NRP761" s="462"/>
      <c r="NRQ761" s="462"/>
      <c r="NRR761" s="462"/>
      <c r="NRS761" s="462"/>
      <c r="NRT761" s="462"/>
      <c r="NRU761" s="462"/>
      <c r="NRV761" s="462"/>
      <c r="NRW761" s="462"/>
      <c r="NRX761" s="462"/>
      <c r="NRY761" s="462"/>
      <c r="NRZ761" s="462"/>
      <c r="NSA761" s="462"/>
      <c r="NSB761" s="462"/>
      <c r="NSC761" s="462"/>
      <c r="NSD761" s="462"/>
      <c r="NSE761" s="462"/>
      <c r="NSF761" s="462"/>
      <c r="NSG761" s="462"/>
      <c r="NSH761" s="462"/>
      <c r="NSI761" s="462"/>
      <c r="NSJ761" s="462"/>
      <c r="NSK761" s="462"/>
      <c r="NSL761" s="462"/>
      <c r="NSM761" s="462"/>
      <c r="NSN761" s="462"/>
      <c r="NSO761" s="462"/>
      <c r="NSP761" s="462"/>
      <c r="NSQ761" s="462"/>
      <c r="NSR761" s="462"/>
      <c r="NSS761" s="462"/>
      <c r="NST761" s="462"/>
      <c r="NSU761" s="462"/>
      <c r="NSV761" s="462"/>
      <c r="NSW761" s="462"/>
      <c r="NSX761" s="462"/>
      <c r="NSY761" s="462"/>
      <c r="NSZ761" s="462"/>
      <c r="NTA761" s="462"/>
      <c r="NTB761" s="462"/>
      <c r="NTC761" s="462"/>
      <c r="NTD761" s="462"/>
      <c r="NTE761" s="462"/>
      <c r="NTF761" s="462"/>
      <c r="NTG761" s="462"/>
      <c r="NTH761" s="462"/>
      <c r="NTI761" s="462"/>
      <c r="NTJ761" s="462"/>
      <c r="NTK761" s="462"/>
      <c r="NTL761" s="462"/>
      <c r="NTM761" s="462"/>
      <c r="NTN761" s="462"/>
      <c r="NTO761" s="462"/>
      <c r="NTP761" s="462"/>
      <c r="NTQ761" s="462"/>
      <c r="NTR761" s="462"/>
      <c r="NTS761" s="462"/>
      <c r="NTT761" s="462"/>
      <c r="NTU761" s="462"/>
      <c r="NTV761" s="462"/>
      <c r="NTW761" s="462"/>
      <c r="NTX761" s="462"/>
      <c r="NTY761" s="462"/>
      <c r="NTZ761" s="462"/>
      <c r="NUA761" s="462"/>
      <c r="NUB761" s="462"/>
      <c r="NUC761" s="462"/>
      <c r="NUD761" s="462"/>
      <c r="NUE761" s="462"/>
      <c r="NUF761" s="462"/>
      <c r="NUG761" s="462"/>
      <c r="NUH761" s="462"/>
      <c r="NUI761" s="462"/>
      <c r="NUJ761" s="462"/>
      <c r="NUK761" s="462"/>
      <c r="NUL761" s="462"/>
      <c r="NUM761" s="462"/>
      <c r="NUN761" s="462"/>
      <c r="NUO761" s="462"/>
      <c r="NUP761" s="462"/>
      <c r="NUQ761" s="462"/>
      <c r="NUR761" s="462"/>
      <c r="NUS761" s="462"/>
      <c r="NUT761" s="462"/>
      <c r="NUU761" s="462"/>
      <c r="NUV761" s="462"/>
      <c r="NUW761" s="462"/>
      <c r="NUX761" s="462"/>
      <c r="NUY761" s="462"/>
      <c r="NUZ761" s="462"/>
      <c r="NVA761" s="462"/>
      <c r="NVB761" s="462"/>
      <c r="NVC761" s="462"/>
      <c r="NVD761" s="462"/>
      <c r="NVE761" s="462"/>
      <c r="NVF761" s="462"/>
      <c r="NVG761" s="462"/>
      <c r="NVH761" s="462"/>
      <c r="NVI761" s="462"/>
      <c r="NVJ761" s="462"/>
      <c r="NVK761" s="462"/>
      <c r="NVL761" s="462"/>
      <c r="NVM761" s="462"/>
      <c r="NVN761" s="462"/>
      <c r="NVO761" s="462"/>
      <c r="NVP761" s="462"/>
      <c r="NVQ761" s="462"/>
      <c r="NVR761" s="462"/>
      <c r="NVS761" s="462"/>
      <c r="NVT761" s="462"/>
      <c r="NVU761" s="462"/>
      <c r="NVV761" s="462"/>
      <c r="NVW761" s="462"/>
      <c r="NVX761" s="462"/>
      <c r="NVY761" s="462"/>
      <c r="NVZ761" s="462"/>
      <c r="NWA761" s="462"/>
      <c r="NWB761" s="462"/>
      <c r="NWC761" s="462"/>
      <c r="NWD761" s="462"/>
      <c r="NWE761" s="462"/>
      <c r="NWF761" s="462"/>
      <c r="NWG761" s="462"/>
      <c r="NWH761" s="462"/>
      <c r="NWI761" s="462"/>
      <c r="NWJ761" s="462"/>
      <c r="NWK761" s="462"/>
      <c r="NWL761" s="462"/>
      <c r="NWM761" s="462"/>
      <c r="NWN761" s="462"/>
      <c r="NWO761" s="462"/>
      <c r="NWP761" s="462"/>
      <c r="NWQ761" s="462"/>
      <c r="NWR761" s="462"/>
      <c r="NWS761" s="462"/>
      <c r="NWT761" s="462"/>
      <c r="NWU761" s="462"/>
      <c r="NWV761" s="462"/>
      <c r="NWW761" s="462"/>
      <c r="NWX761" s="462"/>
      <c r="NWY761" s="462"/>
      <c r="NWZ761" s="462"/>
      <c r="NXA761" s="462"/>
      <c r="NXB761" s="462"/>
      <c r="NXC761" s="462"/>
      <c r="NXD761" s="462"/>
      <c r="NXE761" s="462"/>
      <c r="NXF761" s="462"/>
      <c r="NXG761" s="462"/>
      <c r="NXH761" s="462"/>
      <c r="NXI761" s="462"/>
      <c r="NXJ761" s="462"/>
      <c r="NXK761" s="462"/>
      <c r="NXL761" s="462"/>
      <c r="NXM761" s="462"/>
      <c r="NXN761" s="462"/>
      <c r="NXO761" s="462"/>
      <c r="NXP761" s="462"/>
      <c r="NXQ761" s="462"/>
      <c r="NXR761" s="462"/>
      <c r="NXS761" s="462"/>
      <c r="NXT761" s="462"/>
      <c r="NXU761" s="462"/>
      <c r="NXV761" s="462"/>
      <c r="NXW761" s="462"/>
      <c r="NXX761" s="462"/>
      <c r="NXY761" s="462"/>
      <c r="NXZ761" s="462"/>
      <c r="NYA761" s="462"/>
      <c r="NYB761" s="462"/>
      <c r="NYC761" s="462"/>
      <c r="NYD761" s="462"/>
      <c r="NYE761" s="462"/>
      <c r="NYF761" s="462"/>
      <c r="NYG761" s="462"/>
      <c r="NYH761" s="462"/>
      <c r="NYI761" s="462"/>
      <c r="NYJ761" s="462"/>
      <c r="NYK761" s="462"/>
      <c r="NYL761" s="462"/>
      <c r="NYM761" s="462"/>
      <c r="NYN761" s="462"/>
      <c r="NYO761" s="462"/>
      <c r="NYP761" s="462"/>
      <c r="NYQ761" s="462"/>
      <c r="NYR761" s="462"/>
      <c r="NYS761" s="462"/>
      <c r="NYT761" s="462"/>
      <c r="NYU761" s="462"/>
      <c r="NYV761" s="462"/>
      <c r="NYW761" s="462"/>
      <c r="NYX761" s="462"/>
      <c r="NYY761" s="462"/>
      <c r="NYZ761" s="462"/>
      <c r="NZA761" s="462"/>
      <c r="NZB761" s="462"/>
      <c r="NZC761" s="462"/>
      <c r="NZD761" s="462"/>
      <c r="NZE761" s="462"/>
      <c r="NZF761" s="462"/>
      <c r="NZG761" s="462"/>
      <c r="NZH761" s="462"/>
      <c r="NZI761" s="462"/>
      <c r="NZJ761" s="462"/>
      <c r="NZK761" s="462"/>
      <c r="NZL761" s="462"/>
      <c r="NZM761" s="462"/>
      <c r="NZN761" s="462"/>
      <c r="NZO761" s="462"/>
      <c r="NZP761" s="462"/>
      <c r="NZQ761" s="462"/>
      <c r="NZR761" s="462"/>
      <c r="NZS761" s="462"/>
      <c r="NZT761" s="462"/>
      <c r="NZU761" s="462"/>
      <c r="NZV761" s="462"/>
      <c r="NZW761" s="462"/>
      <c r="NZX761" s="462"/>
      <c r="NZY761" s="462"/>
      <c r="NZZ761" s="462"/>
      <c r="OAA761" s="462"/>
      <c r="OAB761" s="462"/>
      <c r="OAC761" s="462"/>
      <c r="OAD761" s="462"/>
      <c r="OAE761" s="462"/>
      <c r="OAF761" s="462"/>
      <c r="OAG761" s="462"/>
      <c r="OAH761" s="462"/>
      <c r="OAI761" s="462"/>
      <c r="OAJ761" s="462"/>
      <c r="OAK761" s="462"/>
      <c r="OAL761" s="462"/>
      <c r="OAM761" s="462"/>
      <c r="OAN761" s="462"/>
      <c r="OAO761" s="462"/>
      <c r="OAP761" s="462"/>
      <c r="OAQ761" s="462"/>
      <c r="OAR761" s="462"/>
      <c r="OAS761" s="462"/>
      <c r="OAT761" s="462"/>
      <c r="OAU761" s="462"/>
      <c r="OAV761" s="462"/>
      <c r="OAW761" s="462"/>
      <c r="OAX761" s="462"/>
      <c r="OAY761" s="462"/>
      <c r="OAZ761" s="462"/>
      <c r="OBA761" s="462"/>
      <c r="OBB761" s="462"/>
      <c r="OBC761" s="462"/>
      <c r="OBD761" s="462"/>
      <c r="OBE761" s="462"/>
      <c r="OBF761" s="462"/>
      <c r="OBG761" s="462"/>
      <c r="OBH761" s="462"/>
      <c r="OBI761" s="462"/>
      <c r="OBJ761" s="462"/>
      <c r="OBK761" s="462"/>
      <c r="OBL761" s="462"/>
      <c r="OBM761" s="462"/>
      <c r="OBN761" s="462"/>
      <c r="OBO761" s="462"/>
      <c r="OBP761" s="462"/>
      <c r="OBQ761" s="462"/>
      <c r="OBR761" s="462"/>
      <c r="OBS761" s="462"/>
      <c r="OBT761" s="462"/>
      <c r="OBU761" s="462"/>
      <c r="OBV761" s="462"/>
      <c r="OBW761" s="462"/>
      <c r="OBX761" s="462"/>
      <c r="OBY761" s="462"/>
      <c r="OBZ761" s="462"/>
      <c r="OCA761" s="462"/>
      <c r="OCB761" s="462"/>
      <c r="OCC761" s="462"/>
      <c r="OCD761" s="462"/>
      <c r="OCE761" s="462"/>
      <c r="OCF761" s="462"/>
      <c r="OCG761" s="462"/>
      <c r="OCH761" s="462"/>
      <c r="OCI761" s="462"/>
      <c r="OCJ761" s="462"/>
      <c r="OCK761" s="462"/>
      <c r="OCL761" s="462"/>
      <c r="OCM761" s="462"/>
      <c r="OCN761" s="462"/>
      <c r="OCO761" s="462"/>
      <c r="OCP761" s="462"/>
      <c r="OCQ761" s="462"/>
      <c r="OCR761" s="462"/>
      <c r="OCS761" s="462"/>
      <c r="OCT761" s="462"/>
      <c r="OCU761" s="462"/>
      <c r="OCV761" s="462"/>
      <c r="OCW761" s="462"/>
      <c r="OCX761" s="462"/>
      <c r="OCY761" s="462"/>
      <c r="OCZ761" s="462"/>
      <c r="ODA761" s="462"/>
      <c r="ODB761" s="462"/>
      <c r="ODC761" s="462"/>
      <c r="ODD761" s="462"/>
      <c r="ODE761" s="462"/>
      <c r="ODF761" s="462"/>
      <c r="ODG761" s="462"/>
      <c r="ODH761" s="462"/>
      <c r="ODI761" s="462"/>
      <c r="ODJ761" s="462"/>
      <c r="ODK761" s="462"/>
      <c r="ODL761" s="462"/>
      <c r="ODM761" s="462"/>
      <c r="ODN761" s="462"/>
      <c r="ODO761" s="462"/>
      <c r="ODP761" s="462"/>
      <c r="ODQ761" s="462"/>
      <c r="ODR761" s="462"/>
      <c r="ODS761" s="462"/>
      <c r="ODT761" s="462"/>
      <c r="ODU761" s="462"/>
      <c r="ODV761" s="462"/>
      <c r="ODW761" s="462"/>
      <c r="ODX761" s="462"/>
      <c r="ODY761" s="462"/>
      <c r="ODZ761" s="462"/>
      <c r="OEA761" s="462"/>
      <c r="OEB761" s="462"/>
      <c r="OEC761" s="462"/>
      <c r="OED761" s="462"/>
      <c r="OEE761" s="462"/>
      <c r="OEF761" s="462"/>
      <c r="OEG761" s="462"/>
      <c r="OEH761" s="462"/>
      <c r="OEI761" s="462"/>
      <c r="OEJ761" s="462"/>
      <c r="OEK761" s="462"/>
      <c r="OEL761" s="462"/>
      <c r="OEM761" s="462"/>
      <c r="OEN761" s="462"/>
      <c r="OEO761" s="462"/>
      <c r="OEP761" s="462"/>
      <c r="OEQ761" s="462"/>
      <c r="OER761" s="462"/>
      <c r="OES761" s="462"/>
      <c r="OET761" s="462"/>
      <c r="OEU761" s="462"/>
      <c r="OEV761" s="462"/>
      <c r="OEW761" s="462"/>
      <c r="OEX761" s="462"/>
      <c r="OEY761" s="462"/>
      <c r="OEZ761" s="462"/>
      <c r="OFA761" s="462"/>
      <c r="OFB761" s="462"/>
      <c r="OFC761" s="462"/>
      <c r="OFD761" s="462"/>
      <c r="OFE761" s="462"/>
      <c r="OFF761" s="462"/>
      <c r="OFG761" s="462"/>
      <c r="OFH761" s="462"/>
      <c r="OFI761" s="462"/>
      <c r="OFJ761" s="462"/>
      <c r="OFK761" s="462"/>
      <c r="OFL761" s="462"/>
      <c r="OFM761" s="462"/>
      <c r="OFN761" s="462"/>
      <c r="OFO761" s="462"/>
      <c r="OFP761" s="462"/>
      <c r="OFQ761" s="462"/>
      <c r="OFR761" s="462"/>
      <c r="OFS761" s="462"/>
      <c r="OFT761" s="462"/>
      <c r="OFU761" s="462"/>
      <c r="OFV761" s="462"/>
      <c r="OFW761" s="462"/>
      <c r="OFX761" s="462"/>
      <c r="OFY761" s="462"/>
      <c r="OFZ761" s="462"/>
      <c r="OGA761" s="462"/>
      <c r="OGB761" s="462"/>
      <c r="OGC761" s="462"/>
      <c r="OGD761" s="462"/>
      <c r="OGE761" s="462"/>
      <c r="OGF761" s="462"/>
      <c r="OGG761" s="462"/>
      <c r="OGH761" s="462"/>
      <c r="OGI761" s="462"/>
      <c r="OGJ761" s="462"/>
      <c r="OGK761" s="462"/>
      <c r="OGL761" s="462"/>
      <c r="OGM761" s="462"/>
      <c r="OGN761" s="462"/>
      <c r="OGO761" s="462"/>
      <c r="OGP761" s="462"/>
      <c r="OGQ761" s="462"/>
      <c r="OGR761" s="462"/>
      <c r="OGS761" s="462"/>
      <c r="OGT761" s="462"/>
      <c r="OGU761" s="462"/>
      <c r="OGV761" s="462"/>
      <c r="OGW761" s="462"/>
      <c r="OGX761" s="462"/>
      <c r="OGY761" s="462"/>
      <c r="OGZ761" s="462"/>
      <c r="OHA761" s="462"/>
      <c r="OHB761" s="462"/>
      <c r="OHC761" s="462"/>
      <c r="OHD761" s="462"/>
      <c r="OHE761" s="462"/>
      <c r="OHF761" s="462"/>
      <c r="OHG761" s="462"/>
      <c r="OHH761" s="462"/>
      <c r="OHI761" s="462"/>
      <c r="OHJ761" s="462"/>
      <c r="OHK761" s="462"/>
      <c r="OHL761" s="462"/>
      <c r="OHM761" s="462"/>
      <c r="OHN761" s="462"/>
      <c r="OHO761" s="462"/>
      <c r="OHP761" s="462"/>
      <c r="OHQ761" s="462"/>
      <c r="OHR761" s="462"/>
      <c r="OHS761" s="462"/>
      <c r="OHT761" s="462"/>
      <c r="OHU761" s="462"/>
      <c r="OHV761" s="462"/>
      <c r="OHW761" s="462"/>
      <c r="OHX761" s="462"/>
      <c r="OHY761" s="462"/>
      <c r="OHZ761" s="462"/>
      <c r="OIA761" s="462"/>
      <c r="OIB761" s="462"/>
      <c r="OIC761" s="462"/>
      <c r="OID761" s="462"/>
      <c r="OIE761" s="462"/>
      <c r="OIF761" s="462"/>
      <c r="OIG761" s="462"/>
      <c r="OIH761" s="462"/>
      <c r="OII761" s="462"/>
      <c r="OIJ761" s="462"/>
      <c r="OIK761" s="462"/>
      <c r="OIL761" s="462"/>
      <c r="OIM761" s="462"/>
      <c r="OIN761" s="462"/>
      <c r="OIO761" s="462"/>
      <c r="OIP761" s="462"/>
      <c r="OIQ761" s="462"/>
      <c r="OIR761" s="462"/>
      <c r="OIS761" s="462"/>
      <c r="OIT761" s="462"/>
      <c r="OIU761" s="462"/>
      <c r="OIV761" s="462"/>
      <c r="OIW761" s="462"/>
      <c r="OIX761" s="462"/>
      <c r="OIY761" s="462"/>
      <c r="OIZ761" s="462"/>
      <c r="OJA761" s="462"/>
      <c r="OJB761" s="462"/>
      <c r="OJC761" s="462"/>
      <c r="OJD761" s="462"/>
      <c r="OJE761" s="462"/>
      <c r="OJF761" s="462"/>
      <c r="OJG761" s="462"/>
      <c r="OJH761" s="462"/>
      <c r="OJI761" s="462"/>
      <c r="OJJ761" s="462"/>
      <c r="OJK761" s="462"/>
      <c r="OJL761" s="462"/>
      <c r="OJM761" s="462"/>
      <c r="OJN761" s="462"/>
      <c r="OJO761" s="462"/>
      <c r="OJP761" s="462"/>
      <c r="OJQ761" s="462"/>
      <c r="OJR761" s="462"/>
      <c r="OJS761" s="462"/>
      <c r="OJT761" s="462"/>
      <c r="OJU761" s="462"/>
      <c r="OJV761" s="462"/>
      <c r="OJW761" s="462"/>
      <c r="OJX761" s="462"/>
      <c r="OJY761" s="462"/>
      <c r="OJZ761" s="462"/>
      <c r="OKA761" s="462"/>
      <c r="OKB761" s="462"/>
      <c r="OKC761" s="462"/>
      <c r="OKD761" s="462"/>
      <c r="OKE761" s="462"/>
      <c r="OKF761" s="462"/>
      <c r="OKG761" s="462"/>
      <c r="OKH761" s="462"/>
      <c r="OKI761" s="462"/>
      <c r="OKJ761" s="462"/>
      <c r="OKK761" s="462"/>
      <c r="OKL761" s="462"/>
      <c r="OKM761" s="462"/>
      <c r="OKN761" s="462"/>
      <c r="OKO761" s="462"/>
      <c r="OKP761" s="462"/>
      <c r="OKQ761" s="462"/>
      <c r="OKR761" s="462"/>
      <c r="OKS761" s="462"/>
      <c r="OKT761" s="462"/>
      <c r="OKU761" s="462"/>
      <c r="OKV761" s="462"/>
      <c r="OKW761" s="462"/>
      <c r="OKX761" s="462"/>
      <c r="OKY761" s="462"/>
      <c r="OKZ761" s="462"/>
      <c r="OLA761" s="462"/>
      <c r="OLB761" s="462"/>
      <c r="OLC761" s="462"/>
      <c r="OLD761" s="462"/>
      <c r="OLE761" s="462"/>
      <c r="OLF761" s="462"/>
      <c r="OLG761" s="462"/>
      <c r="OLH761" s="462"/>
      <c r="OLI761" s="462"/>
      <c r="OLJ761" s="462"/>
      <c r="OLK761" s="462"/>
      <c r="OLL761" s="462"/>
      <c r="OLM761" s="462"/>
      <c r="OLN761" s="462"/>
      <c r="OLO761" s="462"/>
      <c r="OLP761" s="462"/>
      <c r="OLQ761" s="462"/>
      <c r="OLR761" s="462"/>
      <c r="OLS761" s="462"/>
      <c r="OLT761" s="462"/>
      <c r="OLU761" s="462"/>
      <c r="OLV761" s="462"/>
      <c r="OLW761" s="462"/>
      <c r="OLX761" s="462"/>
      <c r="OLY761" s="462"/>
      <c r="OLZ761" s="462"/>
      <c r="OMA761" s="462"/>
      <c r="OMB761" s="462"/>
      <c r="OMC761" s="462"/>
      <c r="OMD761" s="462"/>
      <c r="OME761" s="462"/>
      <c r="OMF761" s="462"/>
      <c r="OMG761" s="462"/>
      <c r="OMH761" s="462"/>
      <c r="OMI761" s="462"/>
      <c r="OMJ761" s="462"/>
      <c r="OMK761" s="462"/>
      <c r="OML761" s="462"/>
      <c r="OMM761" s="462"/>
      <c r="OMN761" s="462"/>
      <c r="OMO761" s="462"/>
      <c r="OMP761" s="462"/>
      <c r="OMQ761" s="462"/>
      <c r="OMR761" s="462"/>
      <c r="OMS761" s="462"/>
      <c r="OMT761" s="462"/>
      <c r="OMU761" s="462"/>
      <c r="OMV761" s="462"/>
      <c r="OMW761" s="462"/>
      <c r="OMX761" s="462"/>
      <c r="OMY761" s="462"/>
      <c r="OMZ761" s="462"/>
      <c r="ONA761" s="462"/>
      <c r="ONB761" s="462"/>
      <c r="ONC761" s="462"/>
      <c r="OND761" s="462"/>
      <c r="ONE761" s="462"/>
      <c r="ONF761" s="462"/>
      <c r="ONG761" s="462"/>
      <c r="ONH761" s="462"/>
      <c r="ONI761" s="462"/>
      <c r="ONJ761" s="462"/>
      <c r="ONK761" s="462"/>
      <c r="ONL761" s="462"/>
      <c r="ONM761" s="462"/>
      <c r="ONN761" s="462"/>
      <c r="ONO761" s="462"/>
      <c r="ONP761" s="462"/>
      <c r="ONQ761" s="462"/>
      <c r="ONR761" s="462"/>
      <c r="ONS761" s="462"/>
      <c r="ONT761" s="462"/>
      <c r="ONU761" s="462"/>
      <c r="ONV761" s="462"/>
      <c r="ONW761" s="462"/>
      <c r="ONX761" s="462"/>
      <c r="ONY761" s="462"/>
      <c r="ONZ761" s="462"/>
      <c r="OOA761" s="462"/>
      <c r="OOB761" s="462"/>
      <c r="OOC761" s="462"/>
      <c r="OOD761" s="462"/>
      <c r="OOE761" s="462"/>
      <c r="OOF761" s="462"/>
      <c r="OOG761" s="462"/>
      <c r="OOH761" s="462"/>
      <c r="OOI761" s="462"/>
      <c r="OOJ761" s="462"/>
      <c r="OOK761" s="462"/>
      <c r="OOL761" s="462"/>
      <c r="OOM761" s="462"/>
      <c r="OON761" s="462"/>
      <c r="OOO761" s="462"/>
      <c r="OOP761" s="462"/>
      <c r="OOQ761" s="462"/>
      <c r="OOR761" s="462"/>
      <c r="OOS761" s="462"/>
      <c r="OOT761" s="462"/>
      <c r="OOU761" s="462"/>
      <c r="OOV761" s="462"/>
      <c r="OOW761" s="462"/>
      <c r="OOX761" s="462"/>
      <c r="OOY761" s="462"/>
      <c r="OOZ761" s="462"/>
      <c r="OPA761" s="462"/>
      <c r="OPB761" s="462"/>
      <c r="OPC761" s="462"/>
      <c r="OPD761" s="462"/>
      <c r="OPE761" s="462"/>
      <c r="OPF761" s="462"/>
      <c r="OPG761" s="462"/>
      <c r="OPH761" s="462"/>
      <c r="OPI761" s="462"/>
      <c r="OPJ761" s="462"/>
      <c r="OPK761" s="462"/>
      <c r="OPL761" s="462"/>
      <c r="OPM761" s="462"/>
      <c r="OPN761" s="462"/>
      <c r="OPO761" s="462"/>
      <c r="OPP761" s="462"/>
      <c r="OPQ761" s="462"/>
      <c r="OPR761" s="462"/>
      <c r="OPS761" s="462"/>
      <c r="OPT761" s="462"/>
      <c r="OPU761" s="462"/>
      <c r="OPV761" s="462"/>
      <c r="OPW761" s="462"/>
      <c r="OPX761" s="462"/>
      <c r="OPY761" s="462"/>
      <c r="OPZ761" s="462"/>
      <c r="OQA761" s="462"/>
      <c r="OQB761" s="462"/>
      <c r="OQC761" s="462"/>
      <c r="OQD761" s="462"/>
      <c r="OQE761" s="462"/>
      <c r="OQF761" s="462"/>
      <c r="OQG761" s="462"/>
      <c r="OQH761" s="462"/>
      <c r="OQI761" s="462"/>
      <c r="OQJ761" s="462"/>
      <c r="OQK761" s="462"/>
      <c r="OQL761" s="462"/>
      <c r="OQM761" s="462"/>
      <c r="OQN761" s="462"/>
      <c r="OQO761" s="462"/>
      <c r="OQP761" s="462"/>
      <c r="OQQ761" s="462"/>
      <c r="OQR761" s="462"/>
      <c r="OQS761" s="462"/>
      <c r="OQT761" s="462"/>
      <c r="OQU761" s="462"/>
      <c r="OQV761" s="462"/>
      <c r="OQW761" s="462"/>
      <c r="OQX761" s="462"/>
      <c r="OQY761" s="462"/>
      <c r="OQZ761" s="462"/>
      <c r="ORA761" s="462"/>
      <c r="ORB761" s="462"/>
      <c r="ORC761" s="462"/>
      <c r="ORD761" s="462"/>
      <c r="ORE761" s="462"/>
      <c r="ORF761" s="462"/>
      <c r="ORG761" s="462"/>
      <c r="ORH761" s="462"/>
      <c r="ORI761" s="462"/>
      <c r="ORJ761" s="462"/>
      <c r="ORK761" s="462"/>
      <c r="ORL761" s="462"/>
      <c r="ORM761" s="462"/>
      <c r="ORN761" s="462"/>
      <c r="ORO761" s="462"/>
      <c r="ORP761" s="462"/>
      <c r="ORQ761" s="462"/>
      <c r="ORR761" s="462"/>
      <c r="ORS761" s="462"/>
      <c r="ORT761" s="462"/>
      <c r="ORU761" s="462"/>
      <c r="ORV761" s="462"/>
      <c r="ORW761" s="462"/>
      <c r="ORX761" s="462"/>
      <c r="ORY761" s="462"/>
      <c r="ORZ761" s="462"/>
      <c r="OSA761" s="462"/>
      <c r="OSB761" s="462"/>
      <c r="OSC761" s="462"/>
      <c r="OSD761" s="462"/>
      <c r="OSE761" s="462"/>
      <c r="OSF761" s="462"/>
      <c r="OSG761" s="462"/>
      <c r="OSH761" s="462"/>
      <c r="OSI761" s="462"/>
      <c r="OSJ761" s="462"/>
      <c r="OSK761" s="462"/>
      <c r="OSL761" s="462"/>
      <c r="OSM761" s="462"/>
      <c r="OSN761" s="462"/>
      <c r="OSO761" s="462"/>
      <c r="OSP761" s="462"/>
      <c r="OSQ761" s="462"/>
      <c r="OSR761" s="462"/>
      <c r="OSS761" s="462"/>
      <c r="OST761" s="462"/>
      <c r="OSU761" s="462"/>
      <c r="OSV761" s="462"/>
      <c r="OSW761" s="462"/>
      <c r="OSX761" s="462"/>
      <c r="OSY761" s="462"/>
      <c r="OSZ761" s="462"/>
      <c r="OTA761" s="462"/>
      <c r="OTB761" s="462"/>
      <c r="OTC761" s="462"/>
      <c r="OTD761" s="462"/>
      <c r="OTE761" s="462"/>
      <c r="OTF761" s="462"/>
      <c r="OTG761" s="462"/>
      <c r="OTH761" s="462"/>
      <c r="OTI761" s="462"/>
      <c r="OTJ761" s="462"/>
      <c r="OTK761" s="462"/>
      <c r="OTL761" s="462"/>
      <c r="OTM761" s="462"/>
      <c r="OTN761" s="462"/>
      <c r="OTO761" s="462"/>
      <c r="OTP761" s="462"/>
      <c r="OTQ761" s="462"/>
      <c r="OTR761" s="462"/>
      <c r="OTS761" s="462"/>
      <c r="OTT761" s="462"/>
      <c r="OTU761" s="462"/>
      <c r="OTV761" s="462"/>
      <c r="OTW761" s="462"/>
      <c r="OTX761" s="462"/>
      <c r="OTY761" s="462"/>
      <c r="OTZ761" s="462"/>
      <c r="OUA761" s="462"/>
      <c r="OUB761" s="462"/>
      <c r="OUC761" s="462"/>
      <c r="OUD761" s="462"/>
      <c r="OUE761" s="462"/>
      <c r="OUF761" s="462"/>
      <c r="OUG761" s="462"/>
      <c r="OUH761" s="462"/>
      <c r="OUI761" s="462"/>
      <c r="OUJ761" s="462"/>
      <c r="OUK761" s="462"/>
      <c r="OUL761" s="462"/>
      <c r="OUM761" s="462"/>
      <c r="OUN761" s="462"/>
      <c r="OUO761" s="462"/>
      <c r="OUP761" s="462"/>
      <c r="OUQ761" s="462"/>
      <c r="OUR761" s="462"/>
      <c r="OUS761" s="462"/>
      <c r="OUT761" s="462"/>
      <c r="OUU761" s="462"/>
      <c r="OUV761" s="462"/>
      <c r="OUW761" s="462"/>
      <c r="OUX761" s="462"/>
      <c r="OUY761" s="462"/>
      <c r="OUZ761" s="462"/>
      <c r="OVA761" s="462"/>
      <c r="OVB761" s="462"/>
      <c r="OVC761" s="462"/>
      <c r="OVD761" s="462"/>
      <c r="OVE761" s="462"/>
      <c r="OVF761" s="462"/>
      <c r="OVG761" s="462"/>
      <c r="OVH761" s="462"/>
      <c r="OVI761" s="462"/>
      <c r="OVJ761" s="462"/>
      <c r="OVK761" s="462"/>
      <c r="OVL761" s="462"/>
      <c r="OVM761" s="462"/>
      <c r="OVN761" s="462"/>
      <c r="OVO761" s="462"/>
      <c r="OVP761" s="462"/>
      <c r="OVQ761" s="462"/>
      <c r="OVR761" s="462"/>
      <c r="OVS761" s="462"/>
      <c r="OVT761" s="462"/>
      <c r="OVU761" s="462"/>
      <c r="OVV761" s="462"/>
      <c r="OVW761" s="462"/>
      <c r="OVX761" s="462"/>
      <c r="OVY761" s="462"/>
      <c r="OVZ761" s="462"/>
      <c r="OWA761" s="462"/>
      <c r="OWB761" s="462"/>
      <c r="OWC761" s="462"/>
      <c r="OWD761" s="462"/>
      <c r="OWE761" s="462"/>
      <c r="OWF761" s="462"/>
      <c r="OWG761" s="462"/>
      <c r="OWH761" s="462"/>
      <c r="OWI761" s="462"/>
      <c r="OWJ761" s="462"/>
      <c r="OWK761" s="462"/>
      <c r="OWL761" s="462"/>
      <c r="OWM761" s="462"/>
      <c r="OWN761" s="462"/>
      <c r="OWO761" s="462"/>
      <c r="OWP761" s="462"/>
      <c r="OWQ761" s="462"/>
      <c r="OWR761" s="462"/>
      <c r="OWS761" s="462"/>
      <c r="OWT761" s="462"/>
      <c r="OWU761" s="462"/>
      <c r="OWV761" s="462"/>
      <c r="OWW761" s="462"/>
      <c r="OWX761" s="462"/>
      <c r="OWY761" s="462"/>
      <c r="OWZ761" s="462"/>
      <c r="OXA761" s="462"/>
      <c r="OXB761" s="462"/>
      <c r="OXC761" s="462"/>
      <c r="OXD761" s="462"/>
      <c r="OXE761" s="462"/>
      <c r="OXF761" s="462"/>
      <c r="OXG761" s="462"/>
      <c r="OXH761" s="462"/>
      <c r="OXI761" s="462"/>
      <c r="OXJ761" s="462"/>
      <c r="OXK761" s="462"/>
      <c r="OXL761" s="462"/>
      <c r="OXM761" s="462"/>
      <c r="OXN761" s="462"/>
      <c r="OXO761" s="462"/>
      <c r="OXP761" s="462"/>
      <c r="OXQ761" s="462"/>
      <c r="OXR761" s="462"/>
      <c r="OXS761" s="462"/>
      <c r="OXT761" s="462"/>
      <c r="OXU761" s="462"/>
      <c r="OXV761" s="462"/>
      <c r="OXW761" s="462"/>
      <c r="OXX761" s="462"/>
      <c r="OXY761" s="462"/>
      <c r="OXZ761" s="462"/>
      <c r="OYA761" s="462"/>
      <c r="OYB761" s="462"/>
      <c r="OYC761" s="462"/>
      <c r="OYD761" s="462"/>
      <c r="OYE761" s="462"/>
      <c r="OYF761" s="462"/>
      <c r="OYG761" s="462"/>
      <c r="OYH761" s="462"/>
      <c r="OYI761" s="462"/>
      <c r="OYJ761" s="462"/>
      <c r="OYK761" s="462"/>
      <c r="OYL761" s="462"/>
      <c r="OYM761" s="462"/>
      <c r="OYN761" s="462"/>
      <c r="OYO761" s="462"/>
      <c r="OYP761" s="462"/>
      <c r="OYQ761" s="462"/>
      <c r="OYR761" s="462"/>
      <c r="OYS761" s="462"/>
      <c r="OYT761" s="462"/>
      <c r="OYU761" s="462"/>
      <c r="OYV761" s="462"/>
      <c r="OYW761" s="462"/>
      <c r="OYX761" s="462"/>
      <c r="OYY761" s="462"/>
      <c r="OYZ761" s="462"/>
      <c r="OZA761" s="462"/>
      <c r="OZB761" s="462"/>
      <c r="OZC761" s="462"/>
      <c r="OZD761" s="462"/>
      <c r="OZE761" s="462"/>
      <c r="OZF761" s="462"/>
      <c r="OZG761" s="462"/>
      <c r="OZH761" s="462"/>
      <c r="OZI761" s="462"/>
      <c r="OZJ761" s="462"/>
      <c r="OZK761" s="462"/>
      <c r="OZL761" s="462"/>
      <c r="OZM761" s="462"/>
      <c r="OZN761" s="462"/>
      <c r="OZO761" s="462"/>
      <c r="OZP761" s="462"/>
      <c r="OZQ761" s="462"/>
      <c r="OZR761" s="462"/>
      <c r="OZS761" s="462"/>
      <c r="OZT761" s="462"/>
      <c r="OZU761" s="462"/>
      <c r="OZV761" s="462"/>
      <c r="OZW761" s="462"/>
      <c r="OZX761" s="462"/>
      <c r="OZY761" s="462"/>
      <c r="OZZ761" s="462"/>
      <c r="PAA761" s="462"/>
      <c r="PAB761" s="462"/>
      <c r="PAC761" s="462"/>
      <c r="PAD761" s="462"/>
      <c r="PAE761" s="462"/>
      <c r="PAF761" s="462"/>
      <c r="PAG761" s="462"/>
      <c r="PAH761" s="462"/>
      <c r="PAI761" s="462"/>
      <c r="PAJ761" s="462"/>
      <c r="PAK761" s="462"/>
      <c r="PAL761" s="462"/>
      <c r="PAM761" s="462"/>
      <c r="PAN761" s="462"/>
      <c r="PAO761" s="462"/>
      <c r="PAP761" s="462"/>
      <c r="PAQ761" s="462"/>
      <c r="PAR761" s="462"/>
      <c r="PAS761" s="462"/>
      <c r="PAT761" s="462"/>
      <c r="PAU761" s="462"/>
      <c r="PAV761" s="462"/>
      <c r="PAW761" s="462"/>
      <c r="PAX761" s="462"/>
      <c r="PAY761" s="462"/>
      <c r="PAZ761" s="462"/>
      <c r="PBA761" s="462"/>
      <c r="PBB761" s="462"/>
      <c r="PBC761" s="462"/>
      <c r="PBD761" s="462"/>
      <c r="PBE761" s="462"/>
      <c r="PBF761" s="462"/>
      <c r="PBG761" s="462"/>
      <c r="PBH761" s="462"/>
      <c r="PBI761" s="462"/>
      <c r="PBJ761" s="462"/>
      <c r="PBK761" s="462"/>
      <c r="PBL761" s="462"/>
      <c r="PBM761" s="462"/>
      <c r="PBN761" s="462"/>
      <c r="PBO761" s="462"/>
      <c r="PBP761" s="462"/>
      <c r="PBQ761" s="462"/>
      <c r="PBR761" s="462"/>
      <c r="PBS761" s="462"/>
      <c r="PBT761" s="462"/>
      <c r="PBU761" s="462"/>
      <c r="PBV761" s="462"/>
      <c r="PBW761" s="462"/>
      <c r="PBX761" s="462"/>
      <c r="PBY761" s="462"/>
      <c r="PBZ761" s="462"/>
      <c r="PCA761" s="462"/>
      <c r="PCB761" s="462"/>
      <c r="PCC761" s="462"/>
      <c r="PCD761" s="462"/>
      <c r="PCE761" s="462"/>
      <c r="PCF761" s="462"/>
      <c r="PCG761" s="462"/>
      <c r="PCH761" s="462"/>
      <c r="PCI761" s="462"/>
      <c r="PCJ761" s="462"/>
      <c r="PCK761" s="462"/>
      <c r="PCL761" s="462"/>
      <c r="PCM761" s="462"/>
      <c r="PCN761" s="462"/>
      <c r="PCO761" s="462"/>
      <c r="PCP761" s="462"/>
      <c r="PCQ761" s="462"/>
      <c r="PCR761" s="462"/>
      <c r="PCS761" s="462"/>
      <c r="PCT761" s="462"/>
      <c r="PCU761" s="462"/>
      <c r="PCV761" s="462"/>
      <c r="PCW761" s="462"/>
      <c r="PCX761" s="462"/>
      <c r="PCY761" s="462"/>
      <c r="PCZ761" s="462"/>
      <c r="PDA761" s="462"/>
      <c r="PDB761" s="462"/>
      <c r="PDC761" s="462"/>
      <c r="PDD761" s="462"/>
      <c r="PDE761" s="462"/>
      <c r="PDF761" s="462"/>
      <c r="PDG761" s="462"/>
      <c r="PDH761" s="462"/>
      <c r="PDI761" s="462"/>
      <c r="PDJ761" s="462"/>
      <c r="PDK761" s="462"/>
      <c r="PDL761" s="462"/>
      <c r="PDM761" s="462"/>
      <c r="PDN761" s="462"/>
      <c r="PDO761" s="462"/>
      <c r="PDP761" s="462"/>
      <c r="PDQ761" s="462"/>
      <c r="PDR761" s="462"/>
      <c r="PDS761" s="462"/>
      <c r="PDT761" s="462"/>
      <c r="PDU761" s="462"/>
      <c r="PDV761" s="462"/>
      <c r="PDW761" s="462"/>
      <c r="PDX761" s="462"/>
      <c r="PDY761" s="462"/>
      <c r="PDZ761" s="462"/>
      <c r="PEA761" s="462"/>
      <c r="PEB761" s="462"/>
      <c r="PEC761" s="462"/>
      <c r="PED761" s="462"/>
      <c r="PEE761" s="462"/>
      <c r="PEF761" s="462"/>
      <c r="PEG761" s="462"/>
      <c r="PEH761" s="462"/>
      <c r="PEI761" s="462"/>
      <c r="PEJ761" s="462"/>
      <c r="PEK761" s="462"/>
      <c r="PEL761" s="462"/>
      <c r="PEM761" s="462"/>
      <c r="PEN761" s="462"/>
      <c r="PEO761" s="462"/>
      <c r="PEP761" s="462"/>
      <c r="PEQ761" s="462"/>
      <c r="PER761" s="462"/>
      <c r="PES761" s="462"/>
      <c r="PET761" s="462"/>
      <c r="PEU761" s="462"/>
      <c r="PEV761" s="462"/>
      <c r="PEW761" s="462"/>
      <c r="PEX761" s="462"/>
      <c r="PEY761" s="462"/>
      <c r="PEZ761" s="462"/>
      <c r="PFA761" s="462"/>
      <c r="PFB761" s="462"/>
      <c r="PFC761" s="462"/>
      <c r="PFD761" s="462"/>
      <c r="PFE761" s="462"/>
      <c r="PFF761" s="462"/>
      <c r="PFG761" s="462"/>
      <c r="PFH761" s="462"/>
      <c r="PFI761" s="462"/>
      <c r="PFJ761" s="462"/>
      <c r="PFK761" s="462"/>
      <c r="PFL761" s="462"/>
      <c r="PFM761" s="462"/>
      <c r="PFN761" s="462"/>
      <c r="PFO761" s="462"/>
      <c r="PFP761" s="462"/>
      <c r="PFQ761" s="462"/>
      <c r="PFR761" s="462"/>
      <c r="PFS761" s="462"/>
      <c r="PFT761" s="462"/>
      <c r="PFU761" s="462"/>
      <c r="PFV761" s="462"/>
      <c r="PFW761" s="462"/>
      <c r="PFX761" s="462"/>
      <c r="PFY761" s="462"/>
      <c r="PFZ761" s="462"/>
      <c r="PGA761" s="462"/>
      <c r="PGB761" s="462"/>
      <c r="PGC761" s="462"/>
      <c r="PGD761" s="462"/>
      <c r="PGE761" s="462"/>
      <c r="PGF761" s="462"/>
      <c r="PGG761" s="462"/>
      <c r="PGH761" s="462"/>
      <c r="PGI761" s="462"/>
      <c r="PGJ761" s="462"/>
      <c r="PGK761" s="462"/>
      <c r="PGL761" s="462"/>
      <c r="PGM761" s="462"/>
      <c r="PGN761" s="462"/>
      <c r="PGO761" s="462"/>
      <c r="PGP761" s="462"/>
      <c r="PGQ761" s="462"/>
      <c r="PGR761" s="462"/>
      <c r="PGS761" s="462"/>
      <c r="PGT761" s="462"/>
      <c r="PGU761" s="462"/>
      <c r="PGV761" s="462"/>
      <c r="PGW761" s="462"/>
      <c r="PGX761" s="462"/>
      <c r="PGY761" s="462"/>
      <c r="PGZ761" s="462"/>
      <c r="PHA761" s="462"/>
      <c r="PHB761" s="462"/>
      <c r="PHC761" s="462"/>
      <c r="PHD761" s="462"/>
      <c r="PHE761" s="462"/>
      <c r="PHF761" s="462"/>
      <c r="PHG761" s="462"/>
      <c r="PHH761" s="462"/>
      <c r="PHI761" s="462"/>
      <c r="PHJ761" s="462"/>
      <c r="PHK761" s="462"/>
      <c r="PHL761" s="462"/>
      <c r="PHM761" s="462"/>
      <c r="PHN761" s="462"/>
      <c r="PHO761" s="462"/>
      <c r="PHP761" s="462"/>
      <c r="PHQ761" s="462"/>
      <c r="PHR761" s="462"/>
      <c r="PHS761" s="462"/>
      <c r="PHT761" s="462"/>
      <c r="PHU761" s="462"/>
      <c r="PHV761" s="462"/>
      <c r="PHW761" s="462"/>
      <c r="PHX761" s="462"/>
      <c r="PHY761" s="462"/>
      <c r="PHZ761" s="462"/>
      <c r="PIA761" s="462"/>
      <c r="PIB761" s="462"/>
      <c r="PIC761" s="462"/>
      <c r="PID761" s="462"/>
      <c r="PIE761" s="462"/>
      <c r="PIF761" s="462"/>
      <c r="PIG761" s="462"/>
      <c r="PIH761" s="462"/>
      <c r="PII761" s="462"/>
      <c r="PIJ761" s="462"/>
      <c r="PIK761" s="462"/>
      <c r="PIL761" s="462"/>
      <c r="PIM761" s="462"/>
      <c r="PIN761" s="462"/>
      <c r="PIO761" s="462"/>
      <c r="PIP761" s="462"/>
      <c r="PIQ761" s="462"/>
      <c r="PIR761" s="462"/>
      <c r="PIS761" s="462"/>
      <c r="PIT761" s="462"/>
      <c r="PIU761" s="462"/>
      <c r="PIV761" s="462"/>
      <c r="PIW761" s="462"/>
      <c r="PIX761" s="462"/>
      <c r="PIY761" s="462"/>
      <c r="PIZ761" s="462"/>
      <c r="PJA761" s="462"/>
      <c r="PJB761" s="462"/>
      <c r="PJC761" s="462"/>
      <c r="PJD761" s="462"/>
      <c r="PJE761" s="462"/>
      <c r="PJF761" s="462"/>
      <c r="PJG761" s="462"/>
      <c r="PJH761" s="462"/>
      <c r="PJI761" s="462"/>
      <c r="PJJ761" s="462"/>
      <c r="PJK761" s="462"/>
      <c r="PJL761" s="462"/>
      <c r="PJM761" s="462"/>
      <c r="PJN761" s="462"/>
      <c r="PJO761" s="462"/>
      <c r="PJP761" s="462"/>
      <c r="PJQ761" s="462"/>
      <c r="PJR761" s="462"/>
      <c r="PJS761" s="462"/>
      <c r="PJT761" s="462"/>
      <c r="PJU761" s="462"/>
      <c r="PJV761" s="462"/>
      <c r="PJW761" s="462"/>
      <c r="PJX761" s="462"/>
      <c r="PJY761" s="462"/>
      <c r="PJZ761" s="462"/>
      <c r="PKA761" s="462"/>
      <c r="PKB761" s="462"/>
      <c r="PKC761" s="462"/>
      <c r="PKD761" s="462"/>
      <c r="PKE761" s="462"/>
      <c r="PKF761" s="462"/>
      <c r="PKG761" s="462"/>
      <c r="PKH761" s="462"/>
      <c r="PKI761" s="462"/>
      <c r="PKJ761" s="462"/>
      <c r="PKK761" s="462"/>
      <c r="PKL761" s="462"/>
      <c r="PKM761" s="462"/>
      <c r="PKN761" s="462"/>
      <c r="PKO761" s="462"/>
      <c r="PKP761" s="462"/>
      <c r="PKQ761" s="462"/>
      <c r="PKR761" s="462"/>
      <c r="PKS761" s="462"/>
      <c r="PKT761" s="462"/>
      <c r="PKU761" s="462"/>
      <c r="PKV761" s="462"/>
      <c r="PKW761" s="462"/>
      <c r="PKX761" s="462"/>
      <c r="PKY761" s="462"/>
      <c r="PKZ761" s="462"/>
      <c r="PLA761" s="462"/>
      <c r="PLB761" s="462"/>
      <c r="PLC761" s="462"/>
      <c r="PLD761" s="462"/>
      <c r="PLE761" s="462"/>
      <c r="PLF761" s="462"/>
      <c r="PLG761" s="462"/>
      <c r="PLH761" s="462"/>
      <c r="PLI761" s="462"/>
      <c r="PLJ761" s="462"/>
      <c r="PLK761" s="462"/>
      <c r="PLL761" s="462"/>
      <c r="PLM761" s="462"/>
      <c r="PLN761" s="462"/>
      <c r="PLO761" s="462"/>
      <c r="PLP761" s="462"/>
      <c r="PLQ761" s="462"/>
      <c r="PLR761" s="462"/>
      <c r="PLS761" s="462"/>
      <c r="PLT761" s="462"/>
      <c r="PLU761" s="462"/>
      <c r="PLV761" s="462"/>
      <c r="PLW761" s="462"/>
      <c r="PLX761" s="462"/>
      <c r="PLY761" s="462"/>
      <c r="PLZ761" s="462"/>
      <c r="PMA761" s="462"/>
      <c r="PMB761" s="462"/>
      <c r="PMC761" s="462"/>
      <c r="PMD761" s="462"/>
      <c r="PME761" s="462"/>
      <c r="PMF761" s="462"/>
      <c r="PMG761" s="462"/>
      <c r="PMH761" s="462"/>
      <c r="PMI761" s="462"/>
      <c r="PMJ761" s="462"/>
      <c r="PMK761" s="462"/>
      <c r="PML761" s="462"/>
      <c r="PMM761" s="462"/>
      <c r="PMN761" s="462"/>
      <c r="PMO761" s="462"/>
      <c r="PMP761" s="462"/>
      <c r="PMQ761" s="462"/>
      <c r="PMR761" s="462"/>
      <c r="PMS761" s="462"/>
      <c r="PMT761" s="462"/>
      <c r="PMU761" s="462"/>
      <c r="PMV761" s="462"/>
      <c r="PMW761" s="462"/>
      <c r="PMX761" s="462"/>
      <c r="PMY761" s="462"/>
      <c r="PMZ761" s="462"/>
      <c r="PNA761" s="462"/>
      <c r="PNB761" s="462"/>
      <c r="PNC761" s="462"/>
      <c r="PND761" s="462"/>
      <c r="PNE761" s="462"/>
      <c r="PNF761" s="462"/>
      <c r="PNG761" s="462"/>
      <c r="PNH761" s="462"/>
      <c r="PNI761" s="462"/>
      <c r="PNJ761" s="462"/>
      <c r="PNK761" s="462"/>
      <c r="PNL761" s="462"/>
      <c r="PNM761" s="462"/>
      <c r="PNN761" s="462"/>
      <c r="PNO761" s="462"/>
      <c r="PNP761" s="462"/>
      <c r="PNQ761" s="462"/>
      <c r="PNR761" s="462"/>
      <c r="PNS761" s="462"/>
      <c r="PNT761" s="462"/>
      <c r="PNU761" s="462"/>
      <c r="PNV761" s="462"/>
      <c r="PNW761" s="462"/>
      <c r="PNX761" s="462"/>
      <c r="PNY761" s="462"/>
      <c r="PNZ761" s="462"/>
      <c r="POA761" s="462"/>
      <c r="POB761" s="462"/>
      <c r="POC761" s="462"/>
      <c r="POD761" s="462"/>
      <c r="POE761" s="462"/>
      <c r="POF761" s="462"/>
      <c r="POG761" s="462"/>
      <c r="POH761" s="462"/>
      <c r="POI761" s="462"/>
      <c r="POJ761" s="462"/>
      <c r="POK761" s="462"/>
      <c r="POL761" s="462"/>
      <c r="POM761" s="462"/>
      <c r="PON761" s="462"/>
      <c r="POO761" s="462"/>
      <c r="POP761" s="462"/>
      <c r="POQ761" s="462"/>
      <c r="POR761" s="462"/>
      <c r="POS761" s="462"/>
      <c r="POT761" s="462"/>
      <c r="POU761" s="462"/>
      <c r="POV761" s="462"/>
      <c r="POW761" s="462"/>
      <c r="POX761" s="462"/>
      <c r="POY761" s="462"/>
      <c r="POZ761" s="462"/>
      <c r="PPA761" s="462"/>
      <c r="PPB761" s="462"/>
      <c r="PPC761" s="462"/>
      <c r="PPD761" s="462"/>
      <c r="PPE761" s="462"/>
      <c r="PPF761" s="462"/>
      <c r="PPG761" s="462"/>
      <c r="PPH761" s="462"/>
      <c r="PPI761" s="462"/>
      <c r="PPJ761" s="462"/>
      <c r="PPK761" s="462"/>
      <c r="PPL761" s="462"/>
      <c r="PPM761" s="462"/>
      <c r="PPN761" s="462"/>
      <c r="PPO761" s="462"/>
      <c r="PPP761" s="462"/>
      <c r="PPQ761" s="462"/>
      <c r="PPR761" s="462"/>
      <c r="PPS761" s="462"/>
      <c r="PPT761" s="462"/>
      <c r="PPU761" s="462"/>
      <c r="PPV761" s="462"/>
      <c r="PPW761" s="462"/>
      <c r="PPX761" s="462"/>
      <c r="PPY761" s="462"/>
      <c r="PPZ761" s="462"/>
      <c r="PQA761" s="462"/>
      <c r="PQB761" s="462"/>
      <c r="PQC761" s="462"/>
      <c r="PQD761" s="462"/>
      <c r="PQE761" s="462"/>
      <c r="PQF761" s="462"/>
      <c r="PQG761" s="462"/>
      <c r="PQH761" s="462"/>
      <c r="PQI761" s="462"/>
      <c r="PQJ761" s="462"/>
      <c r="PQK761" s="462"/>
      <c r="PQL761" s="462"/>
      <c r="PQM761" s="462"/>
      <c r="PQN761" s="462"/>
      <c r="PQO761" s="462"/>
      <c r="PQP761" s="462"/>
      <c r="PQQ761" s="462"/>
      <c r="PQR761" s="462"/>
      <c r="PQS761" s="462"/>
      <c r="PQT761" s="462"/>
      <c r="PQU761" s="462"/>
      <c r="PQV761" s="462"/>
      <c r="PQW761" s="462"/>
      <c r="PQX761" s="462"/>
      <c r="PQY761" s="462"/>
      <c r="PQZ761" s="462"/>
      <c r="PRA761" s="462"/>
      <c r="PRB761" s="462"/>
      <c r="PRC761" s="462"/>
      <c r="PRD761" s="462"/>
      <c r="PRE761" s="462"/>
      <c r="PRF761" s="462"/>
      <c r="PRG761" s="462"/>
      <c r="PRH761" s="462"/>
      <c r="PRI761" s="462"/>
      <c r="PRJ761" s="462"/>
      <c r="PRK761" s="462"/>
      <c r="PRL761" s="462"/>
      <c r="PRM761" s="462"/>
      <c r="PRN761" s="462"/>
      <c r="PRO761" s="462"/>
      <c r="PRP761" s="462"/>
      <c r="PRQ761" s="462"/>
      <c r="PRR761" s="462"/>
      <c r="PRS761" s="462"/>
      <c r="PRT761" s="462"/>
      <c r="PRU761" s="462"/>
      <c r="PRV761" s="462"/>
      <c r="PRW761" s="462"/>
      <c r="PRX761" s="462"/>
      <c r="PRY761" s="462"/>
      <c r="PRZ761" s="462"/>
      <c r="PSA761" s="462"/>
      <c r="PSB761" s="462"/>
      <c r="PSC761" s="462"/>
      <c r="PSD761" s="462"/>
      <c r="PSE761" s="462"/>
      <c r="PSF761" s="462"/>
      <c r="PSG761" s="462"/>
      <c r="PSH761" s="462"/>
      <c r="PSI761" s="462"/>
      <c r="PSJ761" s="462"/>
      <c r="PSK761" s="462"/>
      <c r="PSL761" s="462"/>
      <c r="PSM761" s="462"/>
      <c r="PSN761" s="462"/>
      <c r="PSO761" s="462"/>
      <c r="PSP761" s="462"/>
      <c r="PSQ761" s="462"/>
      <c r="PSR761" s="462"/>
      <c r="PSS761" s="462"/>
      <c r="PST761" s="462"/>
      <c r="PSU761" s="462"/>
      <c r="PSV761" s="462"/>
      <c r="PSW761" s="462"/>
      <c r="PSX761" s="462"/>
      <c r="PSY761" s="462"/>
      <c r="PSZ761" s="462"/>
      <c r="PTA761" s="462"/>
      <c r="PTB761" s="462"/>
      <c r="PTC761" s="462"/>
      <c r="PTD761" s="462"/>
      <c r="PTE761" s="462"/>
      <c r="PTF761" s="462"/>
      <c r="PTG761" s="462"/>
      <c r="PTH761" s="462"/>
      <c r="PTI761" s="462"/>
      <c r="PTJ761" s="462"/>
      <c r="PTK761" s="462"/>
      <c r="PTL761" s="462"/>
      <c r="PTM761" s="462"/>
      <c r="PTN761" s="462"/>
      <c r="PTO761" s="462"/>
      <c r="PTP761" s="462"/>
      <c r="PTQ761" s="462"/>
      <c r="PTR761" s="462"/>
      <c r="PTS761" s="462"/>
      <c r="PTT761" s="462"/>
      <c r="PTU761" s="462"/>
      <c r="PTV761" s="462"/>
      <c r="PTW761" s="462"/>
      <c r="PTX761" s="462"/>
      <c r="PTY761" s="462"/>
      <c r="PTZ761" s="462"/>
      <c r="PUA761" s="462"/>
      <c r="PUB761" s="462"/>
      <c r="PUC761" s="462"/>
      <c r="PUD761" s="462"/>
      <c r="PUE761" s="462"/>
      <c r="PUF761" s="462"/>
      <c r="PUG761" s="462"/>
      <c r="PUH761" s="462"/>
      <c r="PUI761" s="462"/>
      <c r="PUJ761" s="462"/>
      <c r="PUK761" s="462"/>
      <c r="PUL761" s="462"/>
      <c r="PUM761" s="462"/>
      <c r="PUN761" s="462"/>
      <c r="PUO761" s="462"/>
      <c r="PUP761" s="462"/>
      <c r="PUQ761" s="462"/>
      <c r="PUR761" s="462"/>
      <c r="PUS761" s="462"/>
      <c r="PUT761" s="462"/>
      <c r="PUU761" s="462"/>
      <c r="PUV761" s="462"/>
      <c r="PUW761" s="462"/>
      <c r="PUX761" s="462"/>
      <c r="PUY761" s="462"/>
      <c r="PUZ761" s="462"/>
      <c r="PVA761" s="462"/>
      <c r="PVB761" s="462"/>
      <c r="PVC761" s="462"/>
      <c r="PVD761" s="462"/>
      <c r="PVE761" s="462"/>
      <c r="PVF761" s="462"/>
      <c r="PVG761" s="462"/>
      <c r="PVH761" s="462"/>
      <c r="PVI761" s="462"/>
      <c r="PVJ761" s="462"/>
      <c r="PVK761" s="462"/>
      <c r="PVL761" s="462"/>
      <c r="PVM761" s="462"/>
      <c r="PVN761" s="462"/>
      <c r="PVO761" s="462"/>
      <c r="PVP761" s="462"/>
      <c r="PVQ761" s="462"/>
      <c r="PVR761" s="462"/>
      <c r="PVS761" s="462"/>
      <c r="PVT761" s="462"/>
      <c r="PVU761" s="462"/>
      <c r="PVV761" s="462"/>
      <c r="PVW761" s="462"/>
      <c r="PVX761" s="462"/>
      <c r="PVY761" s="462"/>
      <c r="PVZ761" s="462"/>
      <c r="PWA761" s="462"/>
      <c r="PWB761" s="462"/>
      <c r="PWC761" s="462"/>
      <c r="PWD761" s="462"/>
      <c r="PWE761" s="462"/>
      <c r="PWF761" s="462"/>
      <c r="PWG761" s="462"/>
      <c r="PWH761" s="462"/>
      <c r="PWI761" s="462"/>
      <c r="PWJ761" s="462"/>
      <c r="PWK761" s="462"/>
      <c r="PWL761" s="462"/>
      <c r="PWM761" s="462"/>
      <c r="PWN761" s="462"/>
      <c r="PWO761" s="462"/>
      <c r="PWP761" s="462"/>
      <c r="PWQ761" s="462"/>
      <c r="PWR761" s="462"/>
      <c r="PWS761" s="462"/>
      <c r="PWT761" s="462"/>
      <c r="PWU761" s="462"/>
      <c r="PWV761" s="462"/>
      <c r="PWW761" s="462"/>
      <c r="PWX761" s="462"/>
      <c r="PWY761" s="462"/>
      <c r="PWZ761" s="462"/>
      <c r="PXA761" s="462"/>
      <c r="PXB761" s="462"/>
      <c r="PXC761" s="462"/>
      <c r="PXD761" s="462"/>
      <c r="PXE761" s="462"/>
      <c r="PXF761" s="462"/>
      <c r="PXG761" s="462"/>
      <c r="PXH761" s="462"/>
      <c r="PXI761" s="462"/>
      <c r="PXJ761" s="462"/>
      <c r="PXK761" s="462"/>
      <c r="PXL761" s="462"/>
      <c r="PXM761" s="462"/>
      <c r="PXN761" s="462"/>
      <c r="PXO761" s="462"/>
      <c r="PXP761" s="462"/>
      <c r="PXQ761" s="462"/>
      <c r="PXR761" s="462"/>
      <c r="PXS761" s="462"/>
      <c r="PXT761" s="462"/>
      <c r="PXU761" s="462"/>
      <c r="PXV761" s="462"/>
      <c r="PXW761" s="462"/>
      <c r="PXX761" s="462"/>
      <c r="PXY761" s="462"/>
      <c r="PXZ761" s="462"/>
      <c r="PYA761" s="462"/>
      <c r="PYB761" s="462"/>
      <c r="PYC761" s="462"/>
      <c r="PYD761" s="462"/>
      <c r="PYE761" s="462"/>
      <c r="PYF761" s="462"/>
      <c r="PYG761" s="462"/>
      <c r="PYH761" s="462"/>
      <c r="PYI761" s="462"/>
      <c r="PYJ761" s="462"/>
      <c r="PYK761" s="462"/>
      <c r="PYL761" s="462"/>
      <c r="PYM761" s="462"/>
      <c r="PYN761" s="462"/>
      <c r="PYO761" s="462"/>
      <c r="PYP761" s="462"/>
      <c r="PYQ761" s="462"/>
      <c r="PYR761" s="462"/>
      <c r="PYS761" s="462"/>
      <c r="PYT761" s="462"/>
      <c r="PYU761" s="462"/>
      <c r="PYV761" s="462"/>
      <c r="PYW761" s="462"/>
      <c r="PYX761" s="462"/>
      <c r="PYY761" s="462"/>
      <c r="PYZ761" s="462"/>
      <c r="PZA761" s="462"/>
      <c r="PZB761" s="462"/>
      <c r="PZC761" s="462"/>
      <c r="PZD761" s="462"/>
      <c r="PZE761" s="462"/>
      <c r="PZF761" s="462"/>
      <c r="PZG761" s="462"/>
      <c r="PZH761" s="462"/>
      <c r="PZI761" s="462"/>
      <c r="PZJ761" s="462"/>
      <c r="PZK761" s="462"/>
      <c r="PZL761" s="462"/>
      <c r="PZM761" s="462"/>
      <c r="PZN761" s="462"/>
      <c r="PZO761" s="462"/>
      <c r="PZP761" s="462"/>
      <c r="PZQ761" s="462"/>
      <c r="PZR761" s="462"/>
      <c r="PZS761" s="462"/>
      <c r="PZT761" s="462"/>
      <c r="PZU761" s="462"/>
      <c r="PZV761" s="462"/>
      <c r="PZW761" s="462"/>
      <c r="PZX761" s="462"/>
      <c r="PZY761" s="462"/>
      <c r="PZZ761" s="462"/>
      <c r="QAA761" s="462"/>
      <c r="QAB761" s="462"/>
      <c r="QAC761" s="462"/>
      <c r="QAD761" s="462"/>
      <c r="QAE761" s="462"/>
      <c r="QAF761" s="462"/>
      <c r="QAG761" s="462"/>
      <c r="QAH761" s="462"/>
      <c r="QAI761" s="462"/>
      <c r="QAJ761" s="462"/>
      <c r="QAK761" s="462"/>
      <c r="QAL761" s="462"/>
      <c r="QAM761" s="462"/>
      <c r="QAN761" s="462"/>
      <c r="QAO761" s="462"/>
      <c r="QAP761" s="462"/>
      <c r="QAQ761" s="462"/>
      <c r="QAR761" s="462"/>
      <c r="QAS761" s="462"/>
      <c r="QAT761" s="462"/>
      <c r="QAU761" s="462"/>
      <c r="QAV761" s="462"/>
      <c r="QAW761" s="462"/>
      <c r="QAX761" s="462"/>
      <c r="QAY761" s="462"/>
      <c r="QAZ761" s="462"/>
      <c r="QBA761" s="462"/>
      <c r="QBB761" s="462"/>
      <c r="QBC761" s="462"/>
      <c r="QBD761" s="462"/>
      <c r="QBE761" s="462"/>
      <c r="QBF761" s="462"/>
      <c r="QBG761" s="462"/>
      <c r="QBH761" s="462"/>
      <c r="QBI761" s="462"/>
      <c r="QBJ761" s="462"/>
      <c r="QBK761" s="462"/>
      <c r="QBL761" s="462"/>
      <c r="QBM761" s="462"/>
      <c r="QBN761" s="462"/>
      <c r="QBO761" s="462"/>
      <c r="QBP761" s="462"/>
      <c r="QBQ761" s="462"/>
      <c r="QBR761" s="462"/>
      <c r="QBS761" s="462"/>
      <c r="QBT761" s="462"/>
      <c r="QBU761" s="462"/>
      <c r="QBV761" s="462"/>
      <c r="QBW761" s="462"/>
      <c r="QBX761" s="462"/>
      <c r="QBY761" s="462"/>
      <c r="QBZ761" s="462"/>
      <c r="QCA761" s="462"/>
      <c r="QCB761" s="462"/>
      <c r="QCC761" s="462"/>
      <c r="QCD761" s="462"/>
      <c r="QCE761" s="462"/>
      <c r="QCF761" s="462"/>
      <c r="QCG761" s="462"/>
      <c r="QCH761" s="462"/>
      <c r="QCI761" s="462"/>
      <c r="QCJ761" s="462"/>
      <c r="QCK761" s="462"/>
      <c r="QCL761" s="462"/>
      <c r="QCM761" s="462"/>
      <c r="QCN761" s="462"/>
      <c r="QCO761" s="462"/>
      <c r="QCP761" s="462"/>
      <c r="QCQ761" s="462"/>
      <c r="QCR761" s="462"/>
      <c r="QCS761" s="462"/>
      <c r="QCT761" s="462"/>
      <c r="QCU761" s="462"/>
      <c r="QCV761" s="462"/>
      <c r="QCW761" s="462"/>
      <c r="QCX761" s="462"/>
      <c r="QCY761" s="462"/>
      <c r="QCZ761" s="462"/>
      <c r="QDA761" s="462"/>
      <c r="QDB761" s="462"/>
      <c r="QDC761" s="462"/>
      <c r="QDD761" s="462"/>
      <c r="QDE761" s="462"/>
      <c r="QDF761" s="462"/>
      <c r="QDG761" s="462"/>
      <c r="QDH761" s="462"/>
      <c r="QDI761" s="462"/>
      <c r="QDJ761" s="462"/>
      <c r="QDK761" s="462"/>
      <c r="QDL761" s="462"/>
      <c r="QDM761" s="462"/>
      <c r="QDN761" s="462"/>
      <c r="QDO761" s="462"/>
      <c r="QDP761" s="462"/>
      <c r="QDQ761" s="462"/>
      <c r="QDR761" s="462"/>
      <c r="QDS761" s="462"/>
      <c r="QDT761" s="462"/>
      <c r="QDU761" s="462"/>
      <c r="QDV761" s="462"/>
      <c r="QDW761" s="462"/>
      <c r="QDX761" s="462"/>
      <c r="QDY761" s="462"/>
      <c r="QDZ761" s="462"/>
      <c r="QEA761" s="462"/>
      <c r="QEB761" s="462"/>
      <c r="QEC761" s="462"/>
      <c r="QED761" s="462"/>
      <c r="QEE761" s="462"/>
      <c r="QEF761" s="462"/>
      <c r="QEG761" s="462"/>
      <c r="QEH761" s="462"/>
      <c r="QEI761" s="462"/>
      <c r="QEJ761" s="462"/>
      <c r="QEK761" s="462"/>
      <c r="QEL761" s="462"/>
      <c r="QEM761" s="462"/>
      <c r="QEN761" s="462"/>
      <c r="QEO761" s="462"/>
      <c r="QEP761" s="462"/>
      <c r="QEQ761" s="462"/>
      <c r="QER761" s="462"/>
      <c r="QES761" s="462"/>
      <c r="QET761" s="462"/>
      <c r="QEU761" s="462"/>
      <c r="QEV761" s="462"/>
      <c r="QEW761" s="462"/>
      <c r="QEX761" s="462"/>
      <c r="QEY761" s="462"/>
      <c r="QEZ761" s="462"/>
      <c r="QFA761" s="462"/>
      <c r="QFB761" s="462"/>
      <c r="QFC761" s="462"/>
      <c r="QFD761" s="462"/>
      <c r="QFE761" s="462"/>
      <c r="QFF761" s="462"/>
      <c r="QFG761" s="462"/>
      <c r="QFH761" s="462"/>
      <c r="QFI761" s="462"/>
      <c r="QFJ761" s="462"/>
      <c r="QFK761" s="462"/>
      <c r="QFL761" s="462"/>
      <c r="QFM761" s="462"/>
      <c r="QFN761" s="462"/>
      <c r="QFO761" s="462"/>
      <c r="QFP761" s="462"/>
      <c r="QFQ761" s="462"/>
      <c r="QFR761" s="462"/>
      <c r="QFS761" s="462"/>
      <c r="QFT761" s="462"/>
      <c r="QFU761" s="462"/>
      <c r="QFV761" s="462"/>
      <c r="QFW761" s="462"/>
      <c r="QFX761" s="462"/>
      <c r="QFY761" s="462"/>
      <c r="QFZ761" s="462"/>
      <c r="QGA761" s="462"/>
      <c r="QGB761" s="462"/>
      <c r="QGC761" s="462"/>
      <c r="QGD761" s="462"/>
      <c r="QGE761" s="462"/>
      <c r="QGF761" s="462"/>
      <c r="QGG761" s="462"/>
      <c r="QGH761" s="462"/>
      <c r="QGI761" s="462"/>
      <c r="QGJ761" s="462"/>
      <c r="QGK761" s="462"/>
      <c r="QGL761" s="462"/>
      <c r="QGM761" s="462"/>
      <c r="QGN761" s="462"/>
      <c r="QGO761" s="462"/>
      <c r="QGP761" s="462"/>
      <c r="QGQ761" s="462"/>
      <c r="QGR761" s="462"/>
      <c r="QGS761" s="462"/>
      <c r="QGT761" s="462"/>
      <c r="QGU761" s="462"/>
      <c r="QGV761" s="462"/>
      <c r="QGW761" s="462"/>
      <c r="QGX761" s="462"/>
      <c r="QGY761" s="462"/>
      <c r="QGZ761" s="462"/>
      <c r="QHA761" s="462"/>
      <c r="QHB761" s="462"/>
      <c r="QHC761" s="462"/>
      <c r="QHD761" s="462"/>
      <c r="QHE761" s="462"/>
      <c r="QHF761" s="462"/>
      <c r="QHG761" s="462"/>
      <c r="QHH761" s="462"/>
      <c r="QHI761" s="462"/>
      <c r="QHJ761" s="462"/>
      <c r="QHK761" s="462"/>
      <c r="QHL761" s="462"/>
      <c r="QHM761" s="462"/>
      <c r="QHN761" s="462"/>
      <c r="QHO761" s="462"/>
      <c r="QHP761" s="462"/>
      <c r="QHQ761" s="462"/>
      <c r="QHR761" s="462"/>
      <c r="QHS761" s="462"/>
      <c r="QHT761" s="462"/>
      <c r="QHU761" s="462"/>
      <c r="QHV761" s="462"/>
      <c r="QHW761" s="462"/>
      <c r="QHX761" s="462"/>
      <c r="QHY761" s="462"/>
      <c r="QHZ761" s="462"/>
      <c r="QIA761" s="462"/>
      <c r="QIB761" s="462"/>
      <c r="QIC761" s="462"/>
      <c r="QID761" s="462"/>
      <c r="QIE761" s="462"/>
      <c r="QIF761" s="462"/>
      <c r="QIG761" s="462"/>
      <c r="QIH761" s="462"/>
      <c r="QII761" s="462"/>
      <c r="QIJ761" s="462"/>
      <c r="QIK761" s="462"/>
      <c r="QIL761" s="462"/>
      <c r="QIM761" s="462"/>
      <c r="QIN761" s="462"/>
      <c r="QIO761" s="462"/>
      <c r="QIP761" s="462"/>
      <c r="QIQ761" s="462"/>
      <c r="QIR761" s="462"/>
      <c r="QIS761" s="462"/>
      <c r="QIT761" s="462"/>
      <c r="QIU761" s="462"/>
      <c r="QIV761" s="462"/>
      <c r="QIW761" s="462"/>
      <c r="QIX761" s="462"/>
      <c r="QIY761" s="462"/>
      <c r="QIZ761" s="462"/>
      <c r="QJA761" s="462"/>
      <c r="QJB761" s="462"/>
      <c r="QJC761" s="462"/>
      <c r="QJD761" s="462"/>
      <c r="QJE761" s="462"/>
      <c r="QJF761" s="462"/>
      <c r="QJG761" s="462"/>
      <c r="QJH761" s="462"/>
      <c r="QJI761" s="462"/>
      <c r="QJJ761" s="462"/>
      <c r="QJK761" s="462"/>
      <c r="QJL761" s="462"/>
      <c r="QJM761" s="462"/>
      <c r="QJN761" s="462"/>
      <c r="QJO761" s="462"/>
      <c r="QJP761" s="462"/>
      <c r="QJQ761" s="462"/>
      <c r="QJR761" s="462"/>
      <c r="QJS761" s="462"/>
      <c r="QJT761" s="462"/>
      <c r="QJU761" s="462"/>
      <c r="QJV761" s="462"/>
      <c r="QJW761" s="462"/>
      <c r="QJX761" s="462"/>
      <c r="QJY761" s="462"/>
      <c r="QJZ761" s="462"/>
      <c r="QKA761" s="462"/>
      <c r="QKB761" s="462"/>
      <c r="QKC761" s="462"/>
      <c r="QKD761" s="462"/>
      <c r="QKE761" s="462"/>
      <c r="QKF761" s="462"/>
      <c r="QKG761" s="462"/>
      <c r="QKH761" s="462"/>
      <c r="QKI761" s="462"/>
      <c r="QKJ761" s="462"/>
      <c r="QKK761" s="462"/>
      <c r="QKL761" s="462"/>
      <c r="QKM761" s="462"/>
      <c r="QKN761" s="462"/>
      <c r="QKO761" s="462"/>
      <c r="QKP761" s="462"/>
      <c r="QKQ761" s="462"/>
      <c r="QKR761" s="462"/>
      <c r="QKS761" s="462"/>
      <c r="QKT761" s="462"/>
      <c r="QKU761" s="462"/>
      <c r="QKV761" s="462"/>
      <c r="QKW761" s="462"/>
      <c r="QKX761" s="462"/>
      <c r="QKY761" s="462"/>
      <c r="QKZ761" s="462"/>
      <c r="QLA761" s="462"/>
      <c r="QLB761" s="462"/>
      <c r="QLC761" s="462"/>
      <c r="QLD761" s="462"/>
      <c r="QLE761" s="462"/>
      <c r="QLF761" s="462"/>
      <c r="QLG761" s="462"/>
      <c r="QLH761" s="462"/>
      <c r="QLI761" s="462"/>
      <c r="QLJ761" s="462"/>
      <c r="QLK761" s="462"/>
      <c r="QLL761" s="462"/>
      <c r="QLM761" s="462"/>
      <c r="QLN761" s="462"/>
      <c r="QLO761" s="462"/>
      <c r="QLP761" s="462"/>
      <c r="QLQ761" s="462"/>
      <c r="QLR761" s="462"/>
      <c r="QLS761" s="462"/>
      <c r="QLT761" s="462"/>
      <c r="QLU761" s="462"/>
      <c r="QLV761" s="462"/>
      <c r="QLW761" s="462"/>
      <c r="QLX761" s="462"/>
      <c r="QLY761" s="462"/>
      <c r="QLZ761" s="462"/>
      <c r="QMA761" s="462"/>
      <c r="QMB761" s="462"/>
      <c r="QMC761" s="462"/>
      <c r="QMD761" s="462"/>
      <c r="QME761" s="462"/>
      <c r="QMF761" s="462"/>
      <c r="QMG761" s="462"/>
      <c r="QMH761" s="462"/>
      <c r="QMI761" s="462"/>
      <c r="QMJ761" s="462"/>
      <c r="QMK761" s="462"/>
      <c r="QML761" s="462"/>
      <c r="QMM761" s="462"/>
      <c r="QMN761" s="462"/>
      <c r="QMO761" s="462"/>
      <c r="QMP761" s="462"/>
      <c r="QMQ761" s="462"/>
      <c r="QMR761" s="462"/>
      <c r="QMS761" s="462"/>
      <c r="QMT761" s="462"/>
      <c r="QMU761" s="462"/>
      <c r="QMV761" s="462"/>
      <c r="QMW761" s="462"/>
      <c r="QMX761" s="462"/>
      <c r="QMY761" s="462"/>
      <c r="QMZ761" s="462"/>
      <c r="QNA761" s="462"/>
      <c r="QNB761" s="462"/>
      <c r="QNC761" s="462"/>
      <c r="QND761" s="462"/>
      <c r="QNE761" s="462"/>
      <c r="QNF761" s="462"/>
      <c r="QNG761" s="462"/>
      <c r="QNH761" s="462"/>
      <c r="QNI761" s="462"/>
      <c r="QNJ761" s="462"/>
      <c r="QNK761" s="462"/>
      <c r="QNL761" s="462"/>
      <c r="QNM761" s="462"/>
      <c r="QNN761" s="462"/>
      <c r="QNO761" s="462"/>
      <c r="QNP761" s="462"/>
      <c r="QNQ761" s="462"/>
      <c r="QNR761" s="462"/>
      <c r="QNS761" s="462"/>
      <c r="QNT761" s="462"/>
      <c r="QNU761" s="462"/>
      <c r="QNV761" s="462"/>
      <c r="QNW761" s="462"/>
      <c r="QNX761" s="462"/>
      <c r="QNY761" s="462"/>
      <c r="QNZ761" s="462"/>
      <c r="QOA761" s="462"/>
      <c r="QOB761" s="462"/>
      <c r="QOC761" s="462"/>
      <c r="QOD761" s="462"/>
      <c r="QOE761" s="462"/>
      <c r="QOF761" s="462"/>
      <c r="QOG761" s="462"/>
      <c r="QOH761" s="462"/>
      <c r="QOI761" s="462"/>
      <c r="QOJ761" s="462"/>
      <c r="QOK761" s="462"/>
      <c r="QOL761" s="462"/>
      <c r="QOM761" s="462"/>
      <c r="QON761" s="462"/>
      <c r="QOO761" s="462"/>
      <c r="QOP761" s="462"/>
      <c r="QOQ761" s="462"/>
      <c r="QOR761" s="462"/>
      <c r="QOS761" s="462"/>
      <c r="QOT761" s="462"/>
      <c r="QOU761" s="462"/>
      <c r="QOV761" s="462"/>
      <c r="QOW761" s="462"/>
      <c r="QOX761" s="462"/>
      <c r="QOY761" s="462"/>
      <c r="QOZ761" s="462"/>
      <c r="QPA761" s="462"/>
      <c r="QPB761" s="462"/>
      <c r="QPC761" s="462"/>
      <c r="QPD761" s="462"/>
      <c r="QPE761" s="462"/>
      <c r="QPF761" s="462"/>
      <c r="QPG761" s="462"/>
      <c r="QPH761" s="462"/>
      <c r="QPI761" s="462"/>
      <c r="QPJ761" s="462"/>
      <c r="QPK761" s="462"/>
      <c r="QPL761" s="462"/>
      <c r="QPM761" s="462"/>
      <c r="QPN761" s="462"/>
      <c r="QPO761" s="462"/>
      <c r="QPP761" s="462"/>
      <c r="QPQ761" s="462"/>
      <c r="QPR761" s="462"/>
      <c r="QPS761" s="462"/>
      <c r="QPT761" s="462"/>
      <c r="QPU761" s="462"/>
      <c r="QPV761" s="462"/>
      <c r="QPW761" s="462"/>
      <c r="QPX761" s="462"/>
      <c r="QPY761" s="462"/>
      <c r="QPZ761" s="462"/>
      <c r="QQA761" s="462"/>
      <c r="QQB761" s="462"/>
      <c r="QQC761" s="462"/>
      <c r="QQD761" s="462"/>
      <c r="QQE761" s="462"/>
      <c r="QQF761" s="462"/>
      <c r="QQG761" s="462"/>
      <c r="QQH761" s="462"/>
      <c r="QQI761" s="462"/>
      <c r="QQJ761" s="462"/>
      <c r="QQK761" s="462"/>
      <c r="QQL761" s="462"/>
      <c r="QQM761" s="462"/>
      <c r="QQN761" s="462"/>
      <c r="QQO761" s="462"/>
      <c r="QQP761" s="462"/>
      <c r="QQQ761" s="462"/>
      <c r="QQR761" s="462"/>
      <c r="QQS761" s="462"/>
      <c r="QQT761" s="462"/>
      <c r="QQU761" s="462"/>
      <c r="QQV761" s="462"/>
      <c r="QQW761" s="462"/>
      <c r="QQX761" s="462"/>
      <c r="QQY761" s="462"/>
      <c r="QQZ761" s="462"/>
      <c r="QRA761" s="462"/>
      <c r="QRB761" s="462"/>
      <c r="QRC761" s="462"/>
      <c r="QRD761" s="462"/>
      <c r="QRE761" s="462"/>
      <c r="QRF761" s="462"/>
      <c r="QRG761" s="462"/>
      <c r="QRH761" s="462"/>
      <c r="QRI761" s="462"/>
      <c r="QRJ761" s="462"/>
      <c r="QRK761" s="462"/>
      <c r="QRL761" s="462"/>
      <c r="QRM761" s="462"/>
      <c r="QRN761" s="462"/>
      <c r="QRO761" s="462"/>
      <c r="QRP761" s="462"/>
      <c r="QRQ761" s="462"/>
      <c r="QRR761" s="462"/>
      <c r="QRS761" s="462"/>
      <c r="QRT761" s="462"/>
      <c r="QRU761" s="462"/>
      <c r="QRV761" s="462"/>
      <c r="QRW761" s="462"/>
      <c r="QRX761" s="462"/>
      <c r="QRY761" s="462"/>
      <c r="QRZ761" s="462"/>
      <c r="QSA761" s="462"/>
      <c r="QSB761" s="462"/>
      <c r="QSC761" s="462"/>
      <c r="QSD761" s="462"/>
      <c r="QSE761" s="462"/>
      <c r="QSF761" s="462"/>
      <c r="QSG761" s="462"/>
      <c r="QSH761" s="462"/>
      <c r="QSI761" s="462"/>
      <c r="QSJ761" s="462"/>
      <c r="QSK761" s="462"/>
      <c r="QSL761" s="462"/>
      <c r="QSM761" s="462"/>
      <c r="QSN761" s="462"/>
      <c r="QSO761" s="462"/>
      <c r="QSP761" s="462"/>
      <c r="QSQ761" s="462"/>
      <c r="QSR761" s="462"/>
      <c r="QSS761" s="462"/>
      <c r="QST761" s="462"/>
      <c r="QSU761" s="462"/>
      <c r="QSV761" s="462"/>
      <c r="QSW761" s="462"/>
      <c r="QSX761" s="462"/>
      <c r="QSY761" s="462"/>
      <c r="QSZ761" s="462"/>
      <c r="QTA761" s="462"/>
      <c r="QTB761" s="462"/>
      <c r="QTC761" s="462"/>
      <c r="QTD761" s="462"/>
      <c r="QTE761" s="462"/>
      <c r="QTF761" s="462"/>
      <c r="QTG761" s="462"/>
      <c r="QTH761" s="462"/>
      <c r="QTI761" s="462"/>
      <c r="QTJ761" s="462"/>
      <c r="QTK761" s="462"/>
      <c r="QTL761" s="462"/>
      <c r="QTM761" s="462"/>
      <c r="QTN761" s="462"/>
      <c r="QTO761" s="462"/>
      <c r="QTP761" s="462"/>
      <c r="QTQ761" s="462"/>
      <c r="QTR761" s="462"/>
      <c r="QTS761" s="462"/>
      <c r="QTT761" s="462"/>
      <c r="QTU761" s="462"/>
      <c r="QTV761" s="462"/>
      <c r="QTW761" s="462"/>
      <c r="QTX761" s="462"/>
      <c r="QTY761" s="462"/>
      <c r="QTZ761" s="462"/>
      <c r="QUA761" s="462"/>
      <c r="QUB761" s="462"/>
      <c r="QUC761" s="462"/>
      <c r="QUD761" s="462"/>
      <c r="QUE761" s="462"/>
      <c r="QUF761" s="462"/>
      <c r="QUG761" s="462"/>
      <c r="QUH761" s="462"/>
      <c r="QUI761" s="462"/>
      <c r="QUJ761" s="462"/>
      <c r="QUK761" s="462"/>
      <c r="QUL761" s="462"/>
      <c r="QUM761" s="462"/>
      <c r="QUN761" s="462"/>
      <c r="QUO761" s="462"/>
      <c r="QUP761" s="462"/>
      <c r="QUQ761" s="462"/>
      <c r="QUR761" s="462"/>
      <c r="QUS761" s="462"/>
      <c r="QUT761" s="462"/>
      <c r="QUU761" s="462"/>
      <c r="QUV761" s="462"/>
      <c r="QUW761" s="462"/>
      <c r="QUX761" s="462"/>
      <c r="QUY761" s="462"/>
      <c r="QUZ761" s="462"/>
      <c r="QVA761" s="462"/>
      <c r="QVB761" s="462"/>
      <c r="QVC761" s="462"/>
      <c r="QVD761" s="462"/>
      <c r="QVE761" s="462"/>
      <c r="QVF761" s="462"/>
      <c r="QVG761" s="462"/>
      <c r="QVH761" s="462"/>
      <c r="QVI761" s="462"/>
      <c r="QVJ761" s="462"/>
      <c r="QVK761" s="462"/>
      <c r="QVL761" s="462"/>
      <c r="QVM761" s="462"/>
      <c r="QVN761" s="462"/>
      <c r="QVO761" s="462"/>
      <c r="QVP761" s="462"/>
      <c r="QVQ761" s="462"/>
      <c r="QVR761" s="462"/>
      <c r="QVS761" s="462"/>
      <c r="QVT761" s="462"/>
      <c r="QVU761" s="462"/>
      <c r="QVV761" s="462"/>
      <c r="QVW761" s="462"/>
      <c r="QVX761" s="462"/>
      <c r="QVY761" s="462"/>
      <c r="QVZ761" s="462"/>
      <c r="QWA761" s="462"/>
      <c r="QWB761" s="462"/>
      <c r="QWC761" s="462"/>
      <c r="QWD761" s="462"/>
      <c r="QWE761" s="462"/>
      <c r="QWF761" s="462"/>
      <c r="QWG761" s="462"/>
      <c r="QWH761" s="462"/>
      <c r="QWI761" s="462"/>
      <c r="QWJ761" s="462"/>
      <c r="QWK761" s="462"/>
      <c r="QWL761" s="462"/>
      <c r="QWM761" s="462"/>
      <c r="QWN761" s="462"/>
      <c r="QWO761" s="462"/>
      <c r="QWP761" s="462"/>
      <c r="QWQ761" s="462"/>
      <c r="QWR761" s="462"/>
      <c r="QWS761" s="462"/>
      <c r="QWT761" s="462"/>
      <c r="QWU761" s="462"/>
      <c r="QWV761" s="462"/>
      <c r="QWW761" s="462"/>
      <c r="QWX761" s="462"/>
      <c r="QWY761" s="462"/>
      <c r="QWZ761" s="462"/>
      <c r="QXA761" s="462"/>
      <c r="QXB761" s="462"/>
      <c r="QXC761" s="462"/>
      <c r="QXD761" s="462"/>
      <c r="QXE761" s="462"/>
      <c r="QXF761" s="462"/>
      <c r="QXG761" s="462"/>
      <c r="QXH761" s="462"/>
      <c r="QXI761" s="462"/>
      <c r="QXJ761" s="462"/>
      <c r="QXK761" s="462"/>
      <c r="QXL761" s="462"/>
      <c r="QXM761" s="462"/>
      <c r="QXN761" s="462"/>
      <c r="QXO761" s="462"/>
      <c r="QXP761" s="462"/>
      <c r="QXQ761" s="462"/>
      <c r="QXR761" s="462"/>
      <c r="QXS761" s="462"/>
      <c r="QXT761" s="462"/>
      <c r="QXU761" s="462"/>
      <c r="QXV761" s="462"/>
      <c r="QXW761" s="462"/>
      <c r="QXX761" s="462"/>
      <c r="QXY761" s="462"/>
      <c r="QXZ761" s="462"/>
      <c r="QYA761" s="462"/>
      <c r="QYB761" s="462"/>
      <c r="QYC761" s="462"/>
      <c r="QYD761" s="462"/>
      <c r="QYE761" s="462"/>
      <c r="QYF761" s="462"/>
      <c r="QYG761" s="462"/>
      <c r="QYH761" s="462"/>
      <c r="QYI761" s="462"/>
      <c r="QYJ761" s="462"/>
      <c r="QYK761" s="462"/>
      <c r="QYL761" s="462"/>
      <c r="QYM761" s="462"/>
      <c r="QYN761" s="462"/>
      <c r="QYO761" s="462"/>
      <c r="QYP761" s="462"/>
      <c r="QYQ761" s="462"/>
      <c r="QYR761" s="462"/>
      <c r="QYS761" s="462"/>
      <c r="QYT761" s="462"/>
      <c r="QYU761" s="462"/>
      <c r="QYV761" s="462"/>
      <c r="QYW761" s="462"/>
      <c r="QYX761" s="462"/>
      <c r="QYY761" s="462"/>
      <c r="QYZ761" s="462"/>
      <c r="QZA761" s="462"/>
      <c r="QZB761" s="462"/>
      <c r="QZC761" s="462"/>
      <c r="QZD761" s="462"/>
      <c r="QZE761" s="462"/>
      <c r="QZF761" s="462"/>
      <c r="QZG761" s="462"/>
      <c r="QZH761" s="462"/>
      <c r="QZI761" s="462"/>
      <c r="QZJ761" s="462"/>
      <c r="QZK761" s="462"/>
      <c r="QZL761" s="462"/>
      <c r="QZM761" s="462"/>
      <c r="QZN761" s="462"/>
      <c r="QZO761" s="462"/>
      <c r="QZP761" s="462"/>
      <c r="QZQ761" s="462"/>
      <c r="QZR761" s="462"/>
      <c r="QZS761" s="462"/>
      <c r="QZT761" s="462"/>
      <c r="QZU761" s="462"/>
      <c r="QZV761" s="462"/>
      <c r="QZW761" s="462"/>
      <c r="QZX761" s="462"/>
      <c r="QZY761" s="462"/>
      <c r="QZZ761" s="462"/>
      <c r="RAA761" s="462"/>
      <c r="RAB761" s="462"/>
      <c r="RAC761" s="462"/>
      <c r="RAD761" s="462"/>
      <c r="RAE761" s="462"/>
      <c r="RAF761" s="462"/>
      <c r="RAG761" s="462"/>
      <c r="RAH761" s="462"/>
      <c r="RAI761" s="462"/>
      <c r="RAJ761" s="462"/>
      <c r="RAK761" s="462"/>
      <c r="RAL761" s="462"/>
      <c r="RAM761" s="462"/>
      <c r="RAN761" s="462"/>
      <c r="RAO761" s="462"/>
      <c r="RAP761" s="462"/>
      <c r="RAQ761" s="462"/>
      <c r="RAR761" s="462"/>
      <c r="RAS761" s="462"/>
      <c r="RAT761" s="462"/>
      <c r="RAU761" s="462"/>
      <c r="RAV761" s="462"/>
      <c r="RAW761" s="462"/>
      <c r="RAX761" s="462"/>
      <c r="RAY761" s="462"/>
      <c r="RAZ761" s="462"/>
      <c r="RBA761" s="462"/>
      <c r="RBB761" s="462"/>
      <c r="RBC761" s="462"/>
      <c r="RBD761" s="462"/>
      <c r="RBE761" s="462"/>
      <c r="RBF761" s="462"/>
      <c r="RBG761" s="462"/>
      <c r="RBH761" s="462"/>
      <c r="RBI761" s="462"/>
      <c r="RBJ761" s="462"/>
      <c r="RBK761" s="462"/>
      <c r="RBL761" s="462"/>
      <c r="RBM761" s="462"/>
      <c r="RBN761" s="462"/>
      <c r="RBO761" s="462"/>
      <c r="RBP761" s="462"/>
      <c r="RBQ761" s="462"/>
      <c r="RBR761" s="462"/>
      <c r="RBS761" s="462"/>
      <c r="RBT761" s="462"/>
      <c r="RBU761" s="462"/>
      <c r="RBV761" s="462"/>
      <c r="RBW761" s="462"/>
      <c r="RBX761" s="462"/>
      <c r="RBY761" s="462"/>
      <c r="RBZ761" s="462"/>
      <c r="RCA761" s="462"/>
      <c r="RCB761" s="462"/>
      <c r="RCC761" s="462"/>
      <c r="RCD761" s="462"/>
      <c r="RCE761" s="462"/>
      <c r="RCF761" s="462"/>
      <c r="RCG761" s="462"/>
      <c r="RCH761" s="462"/>
      <c r="RCI761" s="462"/>
      <c r="RCJ761" s="462"/>
      <c r="RCK761" s="462"/>
      <c r="RCL761" s="462"/>
      <c r="RCM761" s="462"/>
      <c r="RCN761" s="462"/>
      <c r="RCO761" s="462"/>
      <c r="RCP761" s="462"/>
      <c r="RCQ761" s="462"/>
      <c r="RCR761" s="462"/>
      <c r="RCS761" s="462"/>
      <c r="RCT761" s="462"/>
      <c r="RCU761" s="462"/>
      <c r="RCV761" s="462"/>
      <c r="RCW761" s="462"/>
      <c r="RCX761" s="462"/>
      <c r="RCY761" s="462"/>
      <c r="RCZ761" s="462"/>
      <c r="RDA761" s="462"/>
      <c r="RDB761" s="462"/>
      <c r="RDC761" s="462"/>
      <c r="RDD761" s="462"/>
      <c r="RDE761" s="462"/>
      <c r="RDF761" s="462"/>
      <c r="RDG761" s="462"/>
      <c r="RDH761" s="462"/>
      <c r="RDI761" s="462"/>
      <c r="RDJ761" s="462"/>
      <c r="RDK761" s="462"/>
      <c r="RDL761" s="462"/>
      <c r="RDM761" s="462"/>
      <c r="RDN761" s="462"/>
      <c r="RDO761" s="462"/>
      <c r="RDP761" s="462"/>
      <c r="RDQ761" s="462"/>
      <c r="RDR761" s="462"/>
      <c r="RDS761" s="462"/>
      <c r="RDT761" s="462"/>
      <c r="RDU761" s="462"/>
      <c r="RDV761" s="462"/>
      <c r="RDW761" s="462"/>
      <c r="RDX761" s="462"/>
      <c r="RDY761" s="462"/>
      <c r="RDZ761" s="462"/>
      <c r="REA761" s="462"/>
      <c r="REB761" s="462"/>
      <c r="REC761" s="462"/>
      <c r="RED761" s="462"/>
      <c r="REE761" s="462"/>
      <c r="REF761" s="462"/>
      <c r="REG761" s="462"/>
      <c r="REH761" s="462"/>
      <c r="REI761" s="462"/>
      <c r="REJ761" s="462"/>
      <c r="REK761" s="462"/>
      <c r="REL761" s="462"/>
      <c r="REM761" s="462"/>
      <c r="REN761" s="462"/>
      <c r="REO761" s="462"/>
      <c r="REP761" s="462"/>
      <c r="REQ761" s="462"/>
      <c r="RER761" s="462"/>
      <c r="RES761" s="462"/>
      <c r="RET761" s="462"/>
      <c r="REU761" s="462"/>
      <c r="REV761" s="462"/>
      <c r="REW761" s="462"/>
      <c r="REX761" s="462"/>
      <c r="REY761" s="462"/>
      <c r="REZ761" s="462"/>
      <c r="RFA761" s="462"/>
      <c r="RFB761" s="462"/>
      <c r="RFC761" s="462"/>
      <c r="RFD761" s="462"/>
      <c r="RFE761" s="462"/>
      <c r="RFF761" s="462"/>
      <c r="RFG761" s="462"/>
      <c r="RFH761" s="462"/>
      <c r="RFI761" s="462"/>
      <c r="RFJ761" s="462"/>
      <c r="RFK761" s="462"/>
      <c r="RFL761" s="462"/>
      <c r="RFM761" s="462"/>
      <c r="RFN761" s="462"/>
      <c r="RFO761" s="462"/>
      <c r="RFP761" s="462"/>
      <c r="RFQ761" s="462"/>
      <c r="RFR761" s="462"/>
      <c r="RFS761" s="462"/>
      <c r="RFT761" s="462"/>
      <c r="RFU761" s="462"/>
      <c r="RFV761" s="462"/>
      <c r="RFW761" s="462"/>
      <c r="RFX761" s="462"/>
      <c r="RFY761" s="462"/>
      <c r="RFZ761" s="462"/>
      <c r="RGA761" s="462"/>
      <c r="RGB761" s="462"/>
      <c r="RGC761" s="462"/>
      <c r="RGD761" s="462"/>
      <c r="RGE761" s="462"/>
      <c r="RGF761" s="462"/>
      <c r="RGG761" s="462"/>
      <c r="RGH761" s="462"/>
      <c r="RGI761" s="462"/>
      <c r="RGJ761" s="462"/>
      <c r="RGK761" s="462"/>
      <c r="RGL761" s="462"/>
      <c r="RGM761" s="462"/>
      <c r="RGN761" s="462"/>
      <c r="RGO761" s="462"/>
      <c r="RGP761" s="462"/>
      <c r="RGQ761" s="462"/>
      <c r="RGR761" s="462"/>
      <c r="RGS761" s="462"/>
      <c r="RGT761" s="462"/>
      <c r="RGU761" s="462"/>
      <c r="RGV761" s="462"/>
      <c r="RGW761" s="462"/>
      <c r="RGX761" s="462"/>
      <c r="RGY761" s="462"/>
      <c r="RGZ761" s="462"/>
      <c r="RHA761" s="462"/>
      <c r="RHB761" s="462"/>
      <c r="RHC761" s="462"/>
      <c r="RHD761" s="462"/>
      <c r="RHE761" s="462"/>
      <c r="RHF761" s="462"/>
      <c r="RHG761" s="462"/>
      <c r="RHH761" s="462"/>
      <c r="RHI761" s="462"/>
      <c r="RHJ761" s="462"/>
      <c r="RHK761" s="462"/>
      <c r="RHL761" s="462"/>
      <c r="RHM761" s="462"/>
      <c r="RHN761" s="462"/>
      <c r="RHO761" s="462"/>
      <c r="RHP761" s="462"/>
      <c r="RHQ761" s="462"/>
      <c r="RHR761" s="462"/>
      <c r="RHS761" s="462"/>
      <c r="RHT761" s="462"/>
      <c r="RHU761" s="462"/>
      <c r="RHV761" s="462"/>
      <c r="RHW761" s="462"/>
      <c r="RHX761" s="462"/>
      <c r="RHY761" s="462"/>
      <c r="RHZ761" s="462"/>
      <c r="RIA761" s="462"/>
      <c r="RIB761" s="462"/>
      <c r="RIC761" s="462"/>
      <c r="RID761" s="462"/>
      <c r="RIE761" s="462"/>
      <c r="RIF761" s="462"/>
      <c r="RIG761" s="462"/>
      <c r="RIH761" s="462"/>
      <c r="RII761" s="462"/>
      <c r="RIJ761" s="462"/>
      <c r="RIK761" s="462"/>
      <c r="RIL761" s="462"/>
      <c r="RIM761" s="462"/>
      <c r="RIN761" s="462"/>
      <c r="RIO761" s="462"/>
      <c r="RIP761" s="462"/>
      <c r="RIQ761" s="462"/>
      <c r="RIR761" s="462"/>
      <c r="RIS761" s="462"/>
      <c r="RIT761" s="462"/>
      <c r="RIU761" s="462"/>
      <c r="RIV761" s="462"/>
      <c r="RIW761" s="462"/>
      <c r="RIX761" s="462"/>
      <c r="RIY761" s="462"/>
      <c r="RIZ761" s="462"/>
      <c r="RJA761" s="462"/>
      <c r="RJB761" s="462"/>
      <c r="RJC761" s="462"/>
      <c r="RJD761" s="462"/>
      <c r="RJE761" s="462"/>
      <c r="RJF761" s="462"/>
      <c r="RJG761" s="462"/>
      <c r="RJH761" s="462"/>
      <c r="RJI761" s="462"/>
      <c r="RJJ761" s="462"/>
      <c r="RJK761" s="462"/>
      <c r="RJL761" s="462"/>
      <c r="RJM761" s="462"/>
      <c r="RJN761" s="462"/>
      <c r="RJO761" s="462"/>
      <c r="RJP761" s="462"/>
      <c r="RJQ761" s="462"/>
      <c r="RJR761" s="462"/>
      <c r="RJS761" s="462"/>
      <c r="RJT761" s="462"/>
      <c r="RJU761" s="462"/>
      <c r="RJV761" s="462"/>
      <c r="RJW761" s="462"/>
      <c r="RJX761" s="462"/>
      <c r="RJY761" s="462"/>
      <c r="RJZ761" s="462"/>
      <c r="RKA761" s="462"/>
      <c r="RKB761" s="462"/>
      <c r="RKC761" s="462"/>
      <c r="RKD761" s="462"/>
      <c r="RKE761" s="462"/>
      <c r="RKF761" s="462"/>
      <c r="RKG761" s="462"/>
      <c r="RKH761" s="462"/>
      <c r="RKI761" s="462"/>
      <c r="RKJ761" s="462"/>
      <c r="RKK761" s="462"/>
      <c r="RKL761" s="462"/>
      <c r="RKM761" s="462"/>
      <c r="RKN761" s="462"/>
      <c r="RKO761" s="462"/>
      <c r="RKP761" s="462"/>
      <c r="RKQ761" s="462"/>
      <c r="RKR761" s="462"/>
      <c r="RKS761" s="462"/>
      <c r="RKT761" s="462"/>
      <c r="RKU761" s="462"/>
      <c r="RKV761" s="462"/>
      <c r="RKW761" s="462"/>
      <c r="RKX761" s="462"/>
      <c r="RKY761" s="462"/>
      <c r="RKZ761" s="462"/>
      <c r="RLA761" s="462"/>
      <c r="RLB761" s="462"/>
      <c r="RLC761" s="462"/>
      <c r="RLD761" s="462"/>
      <c r="RLE761" s="462"/>
      <c r="RLF761" s="462"/>
      <c r="RLG761" s="462"/>
      <c r="RLH761" s="462"/>
      <c r="RLI761" s="462"/>
      <c r="RLJ761" s="462"/>
      <c r="RLK761" s="462"/>
      <c r="RLL761" s="462"/>
      <c r="RLM761" s="462"/>
      <c r="RLN761" s="462"/>
      <c r="RLO761" s="462"/>
      <c r="RLP761" s="462"/>
      <c r="RLQ761" s="462"/>
      <c r="RLR761" s="462"/>
      <c r="RLS761" s="462"/>
      <c r="RLT761" s="462"/>
      <c r="RLU761" s="462"/>
      <c r="RLV761" s="462"/>
      <c r="RLW761" s="462"/>
      <c r="RLX761" s="462"/>
      <c r="RLY761" s="462"/>
      <c r="RLZ761" s="462"/>
      <c r="RMA761" s="462"/>
      <c r="RMB761" s="462"/>
      <c r="RMC761" s="462"/>
      <c r="RMD761" s="462"/>
      <c r="RME761" s="462"/>
      <c r="RMF761" s="462"/>
      <c r="RMG761" s="462"/>
      <c r="RMH761" s="462"/>
      <c r="RMI761" s="462"/>
      <c r="RMJ761" s="462"/>
      <c r="RMK761" s="462"/>
      <c r="RML761" s="462"/>
      <c r="RMM761" s="462"/>
      <c r="RMN761" s="462"/>
      <c r="RMO761" s="462"/>
      <c r="RMP761" s="462"/>
      <c r="RMQ761" s="462"/>
      <c r="RMR761" s="462"/>
      <c r="RMS761" s="462"/>
      <c r="RMT761" s="462"/>
      <c r="RMU761" s="462"/>
      <c r="RMV761" s="462"/>
      <c r="RMW761" s="462"/>
      <c r="RMX761" s="462"/>
      <c r="RMY761" s="462"/>
      <c r="RMZ761" s="462"/>
      <c r="RNA761" s="462"/>
      <c r="RNB761" s="462"/>
      <c r="RNC761" s="462"/>
      <c r="RND761" s="462"/>
      <c r="RNE761" s="462"/>
      <c r="RNF761" s="462"/>
      <c r="RNG761" s="462"/>
      <c r="RNH761" s="462"/>
      <c r="RNI761" s="462"/>
      <c r="RNJ761" s="462"/>
      <c r="RNK761" s="462"/>
      <c r="RNL761" s="462"/>
      <c r="RNM761" s="462"/>
      <c r="RNN761" s="462"/>
      <c r="RNO761" s="462"/>
      <c r="RNP761" s="462"/>
      <c r="RNQ761" s="462"/>
      <c r="RNR761" s="462"/>
      <c r="RNS761" s="462"/>
      <c r="RNT761" s="462"/>
      <c r="RNU761" s="462"/>
      <c r="RNV761" s="462"/>
      <c r="RNW761" s="462"/>
      <c r="RNX761" s="462"/>
      <c r="RNY761" s="462"/>
      <c r="RNZ761" s="462"/>
      <c r="ROA761" s="462"/>
      <c r="ROB761" s="462"/>
      <c r="ROC761" s="462"/>
      <c r="ROD761" s="462"/>
      <c r="ROE761" s="462"/>
      <c r="ROF761" s="462"/>
      <c r="ROG761" s="462"/>
      <c r="ROH761" s="462"/>
      <c r="ROI761" s="462"/>
      <c r="ROJ761" s="462"/>
      <c r="ROK761" s="462"/>
      <c r="ROL761" s="462"/>
      <c r="ROM761" s="462"/>
      <c r="RON761" s="462"/>
      <c r="ROO761" s="462"/>
      <c r="ROP761" s="462"/>
      <c r="ROQ761" s="462"/>
      <c r="ROR761" s="462"/>
      <c r="ROS761" s="462"/>
      <c r="ROT761" s="462"/>
      <c r="ROU761" s="462"/>
      <c r="ROV761" s="462"/>
      <c r="ROW761" s="462"/>
      <c r="ROX761" s="462"/>
      <c r="ROY761" s="462"/>
      <c r="ROZ761" s="462"/>
      <c r="RPA761" s="462"/>
      <c r="RPB761" s="462"/>
      <c r="RPC761" s="462"/>
      <c r="RPD761" s="462"/>
      <c r="RPE761" s="462"/>
      <c r="RPF761" s="462"/>
      <c r="RPG761" s="462"/>
      <c r="RPH761" s="462"/>
      <c r="RPI761" s="462"/>
      <c r="RPJ761" s="462"/>
      <c r="RPK761" s="462"/>
      <c r="RPL761" s="462"/>
      <c r="RPM761" s="462"/>
      <c r="RPN761" s="462"/>
      <c r="RPO761" s="462"/>
      <c r="RPP761" s="462"/>
      <c r="RPQ761" s="462"/>
      <c r="RPR761" s="462"/>
      <c r="RPS761" s="462"/>
      <c r="RPT761" s="462"/>
      <c r="RPU761" s="462"/>
      <c r="RPV761" s="462"/>
      <c r="RPW761" s="462"/>
      <c r="RPX761" s="462"/>
      <c r="RPY761" s="462"/>
      <c r="RPZ761" s="462"/>
      <c r="RQA761" s="462"/>
      <c r="RQB761" s="462"/>
      <c r="RQC761" s="462"/>
      <c r="RQD761" s="462"/>
      <c r="RQE761" s="462"/>
      <c r="RQF761" s="462"/>
      <c r="RQG761" s="462"/>
      <c r="RQH761" s="462"/>
      <c r="RQI761" s="462"/>
      <c r="RQJ761" s="462"/>
      <c r="RQK761" s="462"/>
      <c r="RQL761" s="462"/>
      <c r="RQM761" s="462"/>
      <c r="RQN761" s="462"/>
      <c r="RQO761" s="462"/>
      <c r="RQP761" s="462"/>
      <c r="RQQ761" s="462"/>
      <c r="RQR761" s="462"/>
      <c r="RQS761" s="462"/>
      <c r="RQT761" s="462"/>
      <c r="RQU761" s="462"/>
      <c r="RQV761" s="462"/>
      <c r="RQW761" s="462"/>
      <c r="RQX761" s="462"/>
      <c r="RQY761" s="462"/>
      <c r="RQZ761" s="462"/>
      <c r="RRA761" s="462"/>
      <c r="RRB761" s="462"/>
      <c r="RRC761" s="462"/>
      <c r="RRD761" s="462"/>
      <c r="RRE761" s="462"/>
      <c r="RRF761" s="462"/>
      <c r="RRG761" s="462"/>
      <c r="RRH761" s="462"/>
      <c r="RRI761" s="462"/>
      <c r="RRJ761" s="462"/>
      <c r="RRK761" s="462"/>
      <c r="RRL761" s="462"/>
      <c r="RRM761" s="462"/>
      <c r="RRN761" s="462"/>
      <c r="RRO761" s="462"/>
      <c r="RRP761" s="462"/>
      <c r="RRQ761" s="462"/>
      <c r="RRR761" s="462"/>
      <c r="RRS761" s="462"/>
      <c r="RRT761" s="462"/>
      <c r="RRU761" s="462"/>
      <c r="RRV761" s="462"/>
      <c r="RRW761" s="462"/>
      <c r="RRX761" s="462"/>
      <c r="RRY761" s="462"/>
      <c r="RRZ761" s="462"/>
      <c r="RSA761" s="462"/>
      <c r="RSB761" s="462"/>
      <c r="RSC761" s="462"/>
      <c r="RSD761" s="462"/>
      <c r="RSE761" s="462"/>
      <c r="RSF761" s="462"/>
      <c r="RSG761" s="462"/>
      <c r="RSH761" s="462"/>
      <c r="RSI761" s="462"/>
      <c r="RSJ761" s="462"/>
      <c r="RSK761" s="462"/>
      <c r="RSL761" s="462"/>
      <c r="RSM761" s="462"/>
      <c r="RSN761" s="462"/>
      <c r="RSO761" s="462"/>
      <c r="RSP761" s="462"/>
      <c r="RSQ761" s="462"/>
      <c r="RSR761" s="462"/>
      <c r="RSS761" s="462"/>
      <c r="RST761" s="462"/>
      <c r="RSU761" s="462"/>
      <c r="RSV761" s="462"/>
      <c r="RSW761" s="462"/>
      <c r="RSX761" s="462"/>
      <c r="RSY761" s="462"/>
      <c r="RSZ761" s="462"/>
      <c r="RTA761" s="462"/>
      <c r="RTB761" s="462"/>
      <c r="RTC761" s="462"/>
      <c r="RTD761" s="462"/>
      <c r="RTE761" s="462"/>
      <c r="RTF761" s="462"/>
      <c r="RTG761" s="462"/>
      <c r="RTH761" s="462"/>
      <c r="RTI761" s="462"/>
      <c r="RTJ761" s="462"/>
      <c r="RTK761" s="462"/>
      <c r="RTL761" s="462"/>
      <c r="RTM761" s="462"/>
      <c r="RTN761" s="462"/>
      <c r="RTO761" s="462"/>
      <c r="RTP761" s="462"/>
      <c r="RTQ761" s="462"/>
      <c r="RTR761" s="462"/>
      <c r="RTS761" s="462"/>
      <c r="RTT761" s="462"/>
      <c r="RTU761" s="462"/>
      <c r="RTV761" s="462"/>
      <c r="RTW761" s="462"/>
      <c r="RTX761" s="462"/>
      <c r="RTY761" s="462"/>
      <c r="RTZ761" s="462"/>
      <c r="RUA761" s="462"/>
      <c r="RUB761" s="462"/>
      <c r="RUC761" s="462"/>
      <c r="RUD761" s="462"/>
      <c r="RUE761" s="462"/>
      <c r="RUF761" s="462"/>
      <c r="RUG761" s="462"/>
      <c r="RUH761" s="462"/>
      <c r="RUI761" s="462"/>
      <c r="RUJ761" s="462"/>
      <c r="RUK761" s="462"/>
      <c r="RUL761" s="462"/>
      <c r="RUM761" s="462"/>
      <c r="RUN761" s="462"/>
      <c r="RUO761" s="462"/>
      <c r="RUP761" s="462"/>
      <c r="RUQ761" s="462"/>
      <c r="RUR761" s="462"/>
      <c r="RUS761" s="462"/>
      <c r="RUT761" s="462"/>
      <c r="RUU761" s="462"/>
      <c r="RUV761" s="462"/>
      <c r="RUW761" s="462"/>
      <c r="RUX761" s="462"/>
      <c r="RUY761" s="462"/>
      <c r="RUZ761" s="462"/>
      <c r="RVA761" s="462"/>
      <c r="RVB761" s="462"/>
      <c r="RVC761" s="462"/>
      <c r="RVD761" s="462"/>
      <c r="RVE761" s="462"/>
      <c r="RVF761" s="462"/>
      <c r="RVG761" s="462"/>
      <c r="RVH761" s="462"/>
      <c r="RVI761" s="462"/>
      <c r="RVJ761" s="462"/>
      <c r="RVK761" s="462"/>
      <c r="RVL761" s="462"/>
      <c r="RVM761" s="462"/>
      <c r="RVN761" s="462"/>
      <c r="RVO761" s="462"/>
      <c r="RVP761" s="462"/>
      <c r="RVQ761" s="462"/>
      <c r="RVR761" s="462"/>
      <c r="RVS761" s="462"/>
      <c r="RVT761" s="462"/>
      <c r="RVU761" s="462"/>
      <c r="RVV761" s="462"/>
      <c r="RVW761" s="462"/>
      <c r="RVX761" s="462"/>
      <c r="RVY761" s="462"/>
      <c r="RVZ761" s="462"/>
      <c r="RWA761" s="462"/>
      <c r="RWB761" s="462"/>
      <c r="RWC761" s="462"/>
      <c r="RWD761" s="462"/>
      <c r="RWE761" s="462"/>
      <c r="RWF761" s="462"/>
      <c r="RWG761" s="462"/>
      <c r="RWH761" s="462"/>
      <c r="RWI761" s="462"/>
      <c r="RWJ761" s="462"/>
      <c r="RWK761" s="462"/>
      <c r="RWL761" s="462"/>
      <c r="RWM761" s="462"/>
      <c r="RWN761" s="462"/>
      <c r="RWO761" s="462"/>
      <c r="RWP761" s="462"/>
      <c r="RWQ761" s="462"/>
      <c r="RWR761" s="462"/>
      <c r="RWS761" s="462"/>
      <c r="RWT761" s="462"/>
      <c r="RWU761" s="462"/>
      <c r="RWV761" s="462"/>
      <c r="RWW761" s="462"/>
      <c r="RWX761" s="462"/>
      <c r="RWY761" s="462"/>
      <c r="RWZ761" s="462"/>
      <c r="RXA761" s="462"/>
      <c r="RXB761" s="462"/>
      <c r="RXC761" s="462"/>
      <c r="RXD761" s="462"/>
      <c r="RXE761" s="462"/>
      <c r="RXF761" s="462"/>
      <c r="RXG761" s="462"/>
      <c r="RXH761" s="462"/>
      <c r="RXI761" s="462"/>
      <c r="RXJ761" s="462"/>
      <c r="RXK761" s="462"/>
      <c r="RXL761" s="462"/>
      <c r="RXM761" s="462"/>
      <c r="RXN761" s="462"/>
      <c r="RXO761" s="462"/>
      <c r="RXP761" s="462"/>
      <c r="RXQ761" s="462"/>
      <c r="RXR761" s="462"/>
      <c r="RXS761" s="462"/>
      <c r="RXT761" s="462"/>
      <c r="RXU761" s="462"/>
      <c r="RXV761" s="462"/>
      <c r="RXW761" s="462"/>
      <c r="RXX761" s="462"/>
      <c r="RXY761" s="462"/>
      <c r="RXZ761" s="462"/>
      <c r="RYA761" s="462"/>
      <c r="RYB761" s="462"/>
      <c r="RYC761" s="462"/>
      <c r="RYD761" s="462"/>
      <c r="RYE761" s="462"/>
      <c r="RYF761" s="462"/>
      <c r="RYG761" s="462"/>
      <c r="RYH761" s="462"/>
      <c r="RYI761" s="462"/>
      <c r="RYJ761" s="462"/>
      <c r="RYK761" s="462"/>
      <c r="RYL761" s="462"/>
      <c r="RYM761" s="462"/>
      <c r="RYN761" s="462"/>
      <c r="RYO761" s="462"/>
      <c r="RYP761" s="462"/>
      <c r="RYQ761" s="462"/>
      <c r="RYR761" s="462"/>
      <c r="RYS761" s="462"/>
      <c r="RYT761" s="462"/>
      <c r="RYU761" s="462"/>
      <c r="RYV761" s="462"/>
      <c r="RYW761" s="462"/>
      <c r="RYX761" s="462"/>
      <c r="RYY761" s="462"/>
      <c r="RYZ761" s="462"/>
      <c r="RZA761" s="462"/>
      <c r="RZB761" s="462"/>
      <c r="RZC761" s="462"/>
      <c r="RZD761" s="462"/>
      <c r="RZE761" s="462"/>
      <c r="RZF761" s="462"/>
      <c r="RZG761" s="462"/>
      <c r="RZH761" s="462"/>
      <c r="RZI761" s="462"/>
      <c r="RZJ761" s="462"/>
      <c r="RZK761" s="462"/>
      <c r="RZL761" s="462"/>
      <c r="RZM761" s="462"/>
      <c r="RZN761" s="462"/>
      <c r="RZO761" s="462"/>
      <c r="RZP761" s="462"/>
      <c r="RZQ761" s="462"/>
      <c r="RZR761" s="462"/>
      <c r="RZS761" s="462"/>
      <c r="RZT761" s="462"/>
      <c r="RZU761" s="462"/>
      <c r="RZV761" s="462"/>
      <c r="RZW761" s="462"/>
      <c r="RZX761" s="462"/>
      <c r="RZY761" s="462"/>
      <c r="RZZ761" s="462"/>
      <c r="SAA761" s="462"/>
      <c r="SAB761" s="462"/>
      <c r="SAC761" s="462"/>
      <c r="SAD761" s="462"/>
      <c r="SAE761" s="462"/>
      <c r="SAF761" s="462"/>
      <c r="SAG761" s="462"/>
      <c r="SAH761" s="462"/>
      <c r="SAI761" s="462"/>
      <c r="SAJ761" s="462"/>
      <c r="SAK761" s="462"/>
      <c r="SAL761" s="462"/>
      <c r="SAM761" s="462"/>
      <c r="SAN761" s="462"/>
      <c r="SAO761" s="462"/>
      <c r="SAP761" s="462"/>
      <c r="SAQ761" s="462"/>
      <c r="SAR761" s="462"/>
      <c r="SAS761" s="462"/>
      <c r="SAT761" s="462"/>
      <c r="SAU761" s="462"/>
      <c r="SAV761" s="462"/>
      <c r="SAW761" s="462"/>
      <c r="SAX761" s="462"/>
      <c r="SAY761" s="462"/>
      <c r="SAZ761" s="462"/>
      <c r="SBA761" s="462"/>
      <c r="SBB761" s="462"/>
      <c r="SBC761" s="462"/>
      <c r="SBD761" s="462"/>
      <c r="SBE761" s="462"/>
      <c r="SBF761" s="462"/>
      <c r="SBG761" s="462"/>
      <c r="SBH761" s="462"/>
      <c r="SBI761" s="462"/>
      <c r="SBJ761" s="462"/>
      <c r="SBK761" s="462"/>
      <c r="SBL761" s="462"/>
      <c r="SBM761" s="462"/>
      <c r="SBN761" s="462"/>
      <c r="SBO761" s="462"/>
      <c r="SBP761" s="462"/>
      <c r="SBQ761" s="462"/>
      <c r="SBR761" s="462"/>
      <c r="SBS761" s="462"/>
      <c r="SBT761" s="462"/>
      <c r="SBU761" s="462"/>
      <c r="SBV761" s="462"/>
      <c r="SBW761" s="462"/>
      <c r="SBX761" s="462"/>
      <c r="SBY761" s="462"/>
      <c r="SBZ761" s="462"/>
      <c r="SCA761" s="462"/>
      <c r="SCB761" s="462"/>
      <c r="SCC761" s="462"/>
      <c r="SCD761" s="462"/>
      <c r="SCE761" s="462"/>
      <c r="SCF761" s="462"/>
      <c r="SCG761" s="462"/>
      <c r="SCH761" s="462"/>
      <c r="SCI761" s="462"/>
      <c r="SCJ761" s="462"/>
      <c r="SCK761" s="462"/>
      <c r="SCL761" s="462"/>
      <c r="SCM761" s="462"/>
      <c r="SCN761" s="462"/>
      <c r="SCO761" s="462"/>
      <c r="SCP761" s="462"/>
      <c r="SCQ761" s="462"/>
      <c r="SCR761" s="462"/>
      <c r="SCS761" s="462"/>
      <c r="SCT761" s="462"/>
      <c r="SCU761" s="462"/>
      <c r="SCV761" s="462"/>
      <c r="SCW761" s="462"/>
      <c r="SCX761" s="462"/>
      <c r="SCY761" s="462"/>
      <c r="SCZ761" s="462"/>
      <c r="SDA761" s="462"/>
      <c r="SDB761" s="462"/>
      <c r="SDC761" s="462"/>
      <c r="SDD761" s="462"/>
      <c r="SDE761" s="462"/>
      <c r="SDF761" s="462"/>
      <c r="SDG761" s="462"/>
      <c r="SDH761" s="462"/>
      <c r="SDI761" s="462"/>
      <c r="SDJ761" s="462"/>
      <c r="SDK761" s="462"/>
      <c r="SDL761" s="462"/>
      <c r="SDM761" s="462"/>
      <c r="SDN761" s="462"/>
      <c r="SDO761" s="462"/>
      <c r="SDP761" s="462"/>
      <c r="SDQ761" s="462"/>
      <c r="SDR761" s="462"/>
      <c r="SDS761" s="462"/>
      <c r="SDT761" s="462"/>
      <c r="SDU761" s="462"/>
      <c r="SDV761" s="462"/>
      <c r="SDW761" s="462"/>
      <c r="SDX761" s="462"/>
      <c r="SDY761" s="462"/>
      <c r="SDZ761" s="462"/>
      <c r="SEA761" s="462"/>
      <c r="SEB761" s="462"/>
      <c r="SEC761" s="462"/>
      <c r="SED761" s="462"/>
      <c r="SEE761" s="462"/>
      <c r="SEF761" s="462"/>
      <c r="SEG761" s="462"/>
      <c r="SEH761" s="462"/>
      <c r="SEI761" s="462"/>
      <c r="SEJ761" s="462"/>
      <c r="SEK761" s="462"/>
      <c r="SEL761" s="462"/>
      <c r="SEM761" s="462"/>
      <c r="SEN761" s="462"/>
      <c r="SEO761" s="462"/>
      <c r="SEP761" s="462"/>
      <c r="SEQ761" s="462"/>
      <c r="SER761" s="462"/>
      <c r="SES761" s="462"/>
      <c r="SET761" s="462"/>
      <c r="SEU761" s="462"/>
      <c r="SEV761" s="462"/>
      <c r="SEW761" s="462"/>
      <c r="SEX761" s="462"/>
      <c r="SEY761" s="462"/>
      <c r="SEZ761" s="462"/>
      <c r="SFA761" s="462"/>
      <c r="SFB761" s="462"/>
      <c r="SFC761" s="462"/>
      <c r="SFD761" s="462"/>
      <c r="SFE761" s="462"/>
      <c r="SFF761" s="462"/>
      <c r="SFG761" s="462"/>
      <c r="SFH761" s="462"/>
      <c r="SFI761" s="462"/>
      <c r="SFJ761" s="462"/>
      <c r="SFK761" s="462"/>
      <c r="SFL761" s="462"/>
      <c r="SFM761" s="462"/>
      <c r="SFN761" s="462"/>
      <c r="SFO761" s="462"/>
      <c r="SFP761" s="462"/>
      <c r="SFQ761" s="462"/>
      <c r="SFR761" s="462"/>
      <c r="SFS761" s="462"/>
      <c r="SFT761" s="462"/>
      <c r="SFU761" s="462"/>
      <c r="SFV761" s="462"/>
      <c r="SFW761" s="462"/>
      <c r="SFX761" s="462"/>
      <c r="SFY761" s="462"/>
      <c r="SFZ761" s="462"/>
      <c r="SGA761" s="462"/>
      <c r="SGB761" s="462"/>
      <c r="SGC761" s="462"/>
      <c r="SGD761" s="462"/>
      <c r="SGE761" s="462"/>
      <c r="SGF761" s="462"/>
      <c r="SGG761" s="462"/>
      <c r="SGH761" s="462"/>
      <c r="SGI761" s="462"/>
      <c r="SGJ761" s="462"/>
      <c r="SGK761" s="462"/>
      <c r="SGL761" s="462"/>
      <c r="SGM761" s="462"/>
      <c r="SGN761" s="462"/>
      <c r="SGO761" s="462"/>
      <c r="SGP761" s="462"/>
      <c r="SGQ761" s="462"/>
      <c r="SGR761" s="462"/>
      <c r="SGS761" s="462"/>
      <c r="SGT761" s="462"/>
      <c r="SGU761" s="462"/>
      <c r="SGV761" s="462"/>
      <c r="SGW761" s="462"/>
      <c r="SGX761" s="462"/>
      <c r="SGY761" s="462"/>
      <c r="SGZ761" s="462"/>
      <c r="SHA761" s="462"/>
      <c r="SHB761" s="462"/>
      <c r="SHC761" s="462"/>
      <c r="SHD761" s="462"/>
      <c r="SHE761" s="462"/>
      <c r="SHF761" s="462"/>
      <c r="SHG761" s="462"/>
      <c r="SHH761" s="462"/>
      <c r="SHI761" s="462"/>
      <c r="SHJ761" s="462"/>
      <c r="SHK761" s="462"/>
      <c r="SHL761" s="462"/>
      <c r="SHM761" s="462"/>
      <c r="SHN761" s="462"/>
      <c r="SHO761" s="462"/>
      <c r="SHP761" s="462"/>
      <c r="SHQ761" s="462"/>
      <c r="SHR761" s="462"/>
      <c r="SHS761" s="462"/>
      <c r="SHT761" s="462"/>
      <c r="SHU761" s="462"/>
      <c r="SHV761" s="462"/>
      <c r="SHW761" s="462"/>
      <c r="SHX761" s="462"/>
      <c r="SHY761" s="462"/>
      <c r="SHZ761" s="462"/>
      <c r="SIA761" s="462"/>
      <c r="SIB761" s="462"/>
      <c r="SIC761" s="462"/>
      <c r="SID761" s="462"/>
      <c r="SIE761" s="462"/>
      <c r="SIF761" s="462"/>
      <c r="SIG761" s="462"/>
      <c r="SIH761" s="462"/>
      <c r="SII761" s="462"/>
      <c r="SIJ761" s="462"/>
      <c r="SIK761" s="462"/>
      <c r="SIL761" s="462"/>
      <c r="SIM761" s="462"/>
      <c r="SIN761" s="462"/>
      <c r="SIO761" s="462"/>
      <c r="SIP761" s="462"/>
      <c r="SIQ761" s="462"/>
      <c r="SIR761" s="462"/>
      <c r="SIS761" s="462"/>
      <c r="SIT761" s="462"/>
      <c r="SIU761" s="462"/>
      <c r="SIV761" s="462"/>
      <c r="SIW761" s="462"/>
      <c r="SIX761" s="462"/>
      <c r="SIY761" s="462"/>
      <c r="SIZ761" s="462"/>
      <c r="SJA761" s="462"/>
      <c r="SJB761" s="462"/>
      <c r="SJC761" s="462"/>
      <c r="SJD761" s="462"/>
      <c r="SJE761" s="462"/>
      <c r="SJF761" s="462"/>
      <c r="SJG761" s="462"/>
      <c r="SJH761" s="462"/>
      <c r="SJI761" s="462"/>
      <c r="SJJ761" s="462"/>
      <c r="SJK761" s="462"/>
      <c r="SJL761" s="462"/>
      <c r="SJM761" s="462"/>
      <c r="SJN761" s="462"/>
      <c r="SJO761" s="462"/>
      <c r="SJP761" s="462"/>
      <c r="SJQ761" s="462"/>
      <c r="SJR761" s="462"/>
      <c r="SJS761" s="462"/>
      <c r="SJT761" s="462"/>
      <c r="SJU761" s="462"/>
      <c r="SJV761" s="462"/>
      <c r="SJW761" s="462"/>
      <c r="SJX761" s="462"/>
      <c r="SJY761" s="462"/>
      <c r="SJZ761" s="462"/>
      <c r="SKA761" s="462"/>
      <c r="SKB761" s="462"/>
      <c r="SKC761" s="462"/>
      <c r="SKD761" s="462"/>
      <c r="SKE761" s="462"/>
      <c r="SKF761" s="462"/>
      <c r="SKG761" s="462"/>
      <c r="SKH761" s="462"/>
      <c r="SKI761" s="462"/>
      <c r="SKJ761" s="462"/>
      <c r="SKK761" s="462"/>
      <c r="SKL761" s="462"/>
      <c r="SKM761" s="462"/>
      <c r="SKN761" s="462"/>
      <c r="SKO761" s="462"/>
      <c r="SKP761" s="462"/>
      <c r="SKQ761" s="462"/>
      <c r="SKR761" s="462"/>
      <c r="SKS761" s="462"/>
      <c r="SKT761" s="462"/>
      <c r="SKU761" s="462"/>
      <c r="SKV761" s="462"/>
      <c r="SKW761" s="462"/>
      <c r="SKX761" s="462"/>
      <c r="SKY761" s="462"/>
      <c r="SKZ761" s="462"/>
      <c r="SLA761" s="462"/>
      <c r="SLB761" s="462"/>
      <c r="SLC761" s="462"/>
      <c r="SLD761" s="462"/>
      <c r="SLE761" s="462"/>
      <c r="SLF761" s="462"/>
      <c r="SLG761" s="462"/>
      <c r="SLH761" s="462"/>
      <c r="SLI761" s="462"/>
      <c r="SLJ761" s="462"/>
      <c r="SLK761" s="462"/>
      <c r="SLL761" s="462"/>
      <c r="SLM761" s="462"/>
      <c r="SLN761" s="462"/>
      <c r="SLO761" s="462"/>
      <c r="SLP761" s="462"/>
      <c r="SLQ761" s="462"/>
      <c r="SLR761" s="462"/>
      <c r="SLS761" s="462"/>
      <c r="SLT761" s="462"/>
      <c r="SLU761" s="462"/>
      <c r="SLV761" s="462"/>
      <c r="SLW761" s="462"/>
      <c r="SLX761" s="462"/>
      <c r="SLY761" s="462"/>
      <c r="SLZ761" s="462"/>
      <c r="SMA761" s="462"/>
      <c r="SMB761" s="462"/>
      <c r="SMC761" s="462"/>
      <c r="SMD761" s="462"/>
      <c r="SME761" s="462"/>
      <c r="SMF761" s="462"/>
      <c r="SMG761" s="462"/>
      <c r="SMH761" s="462"/>
      <c r="SMI761" s="462"/>
      <c r="SMJ761" s="462"/>
      <c r="SMK761" s="462"/>
      <c r="SML761" s="462"/>
      <c r="SMM761" s="462"/>
      <c r="SMN761" s="462"/>
      <c r="SMO761" s="462"/>
      <c r="SMP761" s="462"/>
      <c r="SMQ761" s="462"/>
      <c r="SMR761" s="462"/>
      <c r="SMS761" s="462"/>
      <c r="SMT761" s="462"/>
      <c r="SMU761" s="462"/>
      <c r="SMV761" s="462"/>
      <c r="SMW761" s="462"/>
      <c r="SMX761" s="462"/>
      <c r="SMY761" s="462"/>
      <c r="SMZ761" s="462"/>
      <c r="SNA761" s="462"/>
      <c r="SNB761" s="462"/>
      <c r="SNC761" s="462"/>
      <c r="SND761" s="462"/>
      <c r="SNE761" s="462"/>
      <c r="SNF761" s="462"/>
      <c r="SNG761" s="462"/>
      <c r="SNH761" s="462"/>
      <c r="SNI761" s="462"/>
      <c r="SNJ761" s="462"/>
      <c r="SNK761" s="462"/>
      <c r="SNL761" s="462"/>
      <c r="SNM761" s="462"/>
      <c r="SNN761" s="462"/>
      <c r="SNO761" s="462"/>
      <c r="SNP761" s="462"/>
      <c r="SNQ761" s="462"/>
      <c r="SNR761" s="462"/>
      <c r="SNS761" s="462"/>
      <c r="SNT761" s="462"/>
      <c r="SNU761" s="462"/>
      <c r="SNV761" s="462"/>
      <c r="SNW761" s="462"/>
      <c r="SNX761" s="462"/>
      <c r="SNY761" s="462"/>
      <c r="SNZ761" s="462"/>
      <c r="SOA761" s="462"/>
      <c r="SOB761" s="462"/>
      <c r="SOC761" s="462"/>
      <c r="SOD761" s="462"/>
      <c r="SOE761" s="462"/>
      <c r="SOF761" s="462"/>
      <c r="SOG761" s="462"/>
      <c r="SOH761" s="462"/>
      <c r="SOI761" s="462"/>
      <c r="SOJ761" s="462"/>
      <c r="SOK761" s="462"/>
      <c r="SOL761" s="462"/>
      <c r="SOM761" s="462"/>
      <c r="SON761" s="462"/>
      <c r="SOO761" s="462"/>
      <c r="SOP761" s="462"/>
      <c r="SOQ761" s="462"/>
      <c r="SOR761" s="462"/>
      <c r="SOS761" s="462"/>
      <c r="SOT761" s="462"/>
      <c r="SOU761" s="462"/>
      <c r="SOV761" s="462"/>
      <c r="SOW761" s="462"/>
      <c r="SOX761" s="462"/>
      <c r="SOY761" s="462"/>
      <c r="SOZ761" s="462"/>
      <c r="SPA761" s="462"/>
      <c r="SPB761" s="462"/>
      <c r="SPC761" s="462"/>
      <c r="SPD761" s="462"/>
      <c r="SPE761" s="462"/>
      <c r="SPF761" s="462"/>
      <c r="SPG761" s="462"/>
      <c r="SPH761" s="462"/>
      <c r="SPI761" s="462"/>
      <c r="SPJ761" s="462"/>
      <c r="SPK761" s="462"/>
      <c r="SPL761" s="462"/>
      <c r="SPM761" s="462"/>
      <c r="SPN761" s="462"/>
      <c r="SPO761" s="462"/>
      <c r="SPP761" s="462"/>
      <c r="SPQ761" s="462"/>
      <c r="SPR761" s="462"/>
      <c r="SPS761" s="462"/>
      <c r="SPT761" s="462"/>
      <c r="SPU761" s="462"/>
      <c r="SPV761" s="462"/>
      <c r="SPW761" s="462"/>
      <c r="SPX761" s="462"/>
      <c r="SPY761" s="462"/>
      <c r="SPZ761" s="462"/>
      <c r="SQA761" s="462"/>
      <c r="SQB761" s="462"/>
      <c r="SQC761" s="462"/>
      <c r="SQD761" s="462"/>
      <c r="SQE761" s="462"/>
      <c r="SQF761" s="462"/>
      <c r="SQG761" s="462"/>
      <c r="SQH761" s="462"/>
      <c r="SQI761" s="462"/>
      <c r="SQJ761" s="462"/>
      <c r="SQK761" s="462"/>
      <c r="SQL761" s="462"/>
      <c r="SQM761" s="462"/>
      <c r="SQN761" s="462"/>
      <c r="SQO761" s="462"/>
      <c r="SQP761" s="462"/>
      <c r="SQQ761" s="462"/>
      <c r="SQR761" s="462"/>
      <c r="SQS761" s="462"/>
      <c r="SQT761" s="462"/>
      <c r="SQU761" s="462"/>
      <c r="SQV761" s="462"/>
      <c r="SQW761" s="462"/>
      <c r="SQX761" s="462"/>
      <c r="SQY761" s="462"/>
      <c r="SQZ761" s="462"/>
      <c r="SRA761" s="462"/>
      <c r="SRB761" s="462"/>
      <c r="SRC761" s="462"/>
      <c r="SRD761" s="462"/>
      <c r="SRE761" s="462"/>
      <c r="SRF761" s="462"/>
      <c r="SRG761" s="462"/>
      <c r="SRH761" s="462"/>
      <c r="SRI761" s="462"/>
      <c r="SRJ761" s="462"/>
      <c r="SRK761" s="462"/>
      <c r="SRL761" s="462"/>
      <c r="SRM761" s="462"/>
      <c r="SRN761" s="462"/>
      <c r="SRO761" s="462"/>
      <c r="SRP761" s="462"/>
      <c r="SRQ761" s="462"/>
      <c r="SRR761" s="462"/>
      <c r="SRS761" s="462"/>
      <c r="SRT761" s="462"/>
      <c r="SRU761" s="462"/>
      <c r="SRV761" s="462"/>
      <c r="SRW761" s="462"/>
      <c r="SRX761" s="462"/>
      <c r="SRY761" s="462"/>
      <c r="SRZ761" s="462"/>
      <c r="SSA761" s="462"/>
      <c r="SSB761" s="462"/>
      <c r="SSC761" s="462"/>
      <c r="SSD761" s="462"/>
      <c r="SSE761" s="462"/>
      <c r="SSF761" s="462"/>
      <c r="SSG761" s="462"/>
      <c r="SSH761" s="462"/>
      <c r="SSI761" s="462"/>
      <c r="SSJ761" s="462"/>
      <c r="SSK761" s="462"/>
      <c r="SSL761" s="462"/>
      <c r="SSM761" s="462"/>
      <c r="SSN761" s="462"/>
      <c r="SSO761" s="462"/>
      <c r="SSP761" s="462"/>
      <c r="SSQ761" s="462"/>
      <c r="SSR761" s="462"/>
      <c r="SSS761" s="462"/>
      <c r="SST761" s="462"/>
      <c r="SSU761" s="462"/>
      <c r="SSV761" s="462"/>
      <c r="SSW761" s="462"/>
      <c r="SSX761" s="462"/>
      <c r="SSY761" s="462"/>
      <c r="SSZ761" s="462"/>
      <c r="STA761" s="462"/>
      <c r="STB761" s="462"/>
      <c r="STC761" s="462"/>
      <c r="STD761" s="462"/>
      <c r="STE761" s="462"/>
      <c r="STF761" s="462"/>
      <c r="STG761" s="462"/>
      <c r="STH761" s="462"/>
      <c r="STI761" s="462"/>
      <c r="STJ761" s="462"/>
      <c r="STK761" s="462"/>
      <c r="STL761" s="462"/>
      <c r="STM761" s="462"/>
      <c r="STN761" s="462"/>
      <c r="STO761" s="462"/>
      <c r="STP761" s="462"/>
      <c r="STQ761" s="462"/>
      <c r="STR761" s="462"/>
      <c r="STS761" s="462"/>
      <c r="STT761" s="462"/>
      <c r="STU761" s="462"/>
      <c r="STV761" s="462"/>
      <c r="STW761" s="462"/>
      <c r="STX761" s="462"/>
      <c r="STY761" s="462"/>
      <c r="STZ761" s="462"/>
      <c r="SUA761" s="462"/>
      <c r="SUB761" s="462"/>
      <c r="SUC761" s="462"/>
      <c r="SUD761" s="462"/>
      <c r="SUE761" s="462"/>
      <c r="SUF761" s="462"/>
      <c r="SUG761" s="462"/>
      <c r="SUH761" s="462"/>
      <c r="SUI761" s="462"/>
      <c r="SUJ761" s="462"/>
      <c r="SUK761" s="462"/>
      <c r="SUL761" s="462"/>
      <c r="SUM761" s="462"/>
      <c r="SUN761" s="462"/>
      <c r="SUO761" s="462"/>
      <c r="SUP761" s="462"/>
      <c r="SUQ761" s="462"/>
      <c r="SUR761" s="462"/>
      <c r="SUS761" s="462"/>
      <c r="SUT761" s="462"/>
      <c r="SUU761" s="462"/>
      <c r="SUV761" s="462"/>
      <c r="SUW761" s="462"/>
      <c r="SUX761" s="462"/>
      <c r="SUY761" s="462"/>
      <c r="SUZ761" s="462"/>
      <c r="SVA761" s="462"/>
      <c r="SVB761" s="462"/>
      <c r="SVC761" s="462"/>
      <c r="SVD761" s="462"/>
      <c r="SVE761" s="462"/>
      <c r="SVF761" s="462"/>
      <c r="SVG761" s="462"/>
      <c r="SVH761" s="462"/>
      <c r="SVI761" s="462"/>
      <c r="SVJ761" s="462"/>
      <c r="SVK761" s="462"/>
      <c r="SVL761" s="462"/>
      <c r="SVM761" s="462"/>
      <c r="SVN761" s="462"/>
      <c r="SVO761" s="462"/>
      <c r="SVP761" s="462"/>
      <c r="SVQ761" s="462"/>
      <c r="SVR761" s="462"/>
      <c r="SVS761" s="462"/>
      <c r="SVT761" s="462"/>
      <c r="SVU761" s="462"/>
      <c r="SVV761" s="462"/>
      <c r="SVW761" s="462"/>
      <c r="SVX761" s="462"/>
      <c r="SVY761" s="462"/>
      <c r="SVZ761" s="462"/>
      <c r="SWA761" s="462"/>
      <c r="SWB761" s="462"/>
      <c r="SWC761" s="462"/>
      <c r="SWD761" s="462"/>
      <c r="SWE761" s="462"/>
      <c r="SWF761" s="462"/>
      <c r="SWG761" s="462"/>
      <c r="SWH761" s="462"/>
      <c r="SWI761" s="462"/>
      <c r="SWJ761" s="462"/>
      <c r="SWK761" s="462"/>
      <c r="SWL761" s="462"/>
      <c r="SWM761" s="462"/>
      <c r="SWN761" s="462"/>
      <c r="SWO761" s="462"/>
      <c r="SWP761" s="462"/>
      <c r="SWQ761" s="462"/>
      <c r="SWR761" s="462"/>
      <c r="SWS761" s="462"/>
      <c r="SWT761" s="462"/>
      <c r="SWU761" s="462"/>
      <c r="SWV761" s="462"/>
      <c r="SWW761" s="462"/>
      <c r="SWX761" s="462"/>
      <c r="SWY761" s="462"/>
      <c r="SWZ761" s="462"/>
      <c r="SXA761" s="462"/>
      <c r="SXB761" s="462"/>
      <c r="SXC761" s="462"/>
      <c r="SXD761" s="462"/>
      <c r="SXE761" s="462"/>
      <c r="SXF761" s="462"/>
      <c r="SXG761" s="462"/>
      <c r="SXH761" s="462"/>
      <c r="SXI761" s="462"/>
      <c r="SXJ761" s="462"/>
      <c r="SXK761" s="462"/>
      <c r="SXL761" s="462"/>
      <c r="SXM761" s="462"/>
      <c r="SXN761" s="462"/>
      <c r="SXO761" s="462"/>
      <c r="SXP761" s="462"/>
      <c r="SXQ761" s="462"/>
      <c r="SXR761" s="462"/>
      <c r="SXS761" s="462"/>
      <c r="SXT761" s="462"/>
      <c r="SXU761" s="462"/>
      <c r="SXV761" s="462"/>
      <c r="SXW761" s="462"/>
      <c r="SXX761" s="462"/>
      <c r="SXY761" s="462"/>
      <c r="SXZ761" s="462"/>
      <c r="SYA761" s="462"/>
      <c r="SYB761" s="462"/>
      <c r="SYC761" s="462"/>
      <c r="SYD761" s="462"/>
      <c r="SYE761" s="462"/>
      <c r="SYF761" s="462"/>
      <c r="SYG761" s="462"/>
      <c r="SYH761" s="462"/>
      <c r="SYI761" s="462"/>
      <c r="SYJ761" s="462"/>
      <c r="SYK761" s="462"/>
      <c r="SYL761" s="462"/>
      <c r="SYM761" s="462"/>
      <c r="SYN761" s="462"/>
      <c r="SYO761" s="462"/>
      <c r="SYP761" s="462"/>
      <c r="SYQ761" s="462"/>
      <c r="SYR761" s="462"/>
      <c r="SYS761" s="462"/>
      <c r="SYT761" s="462"/>
      <c r="SYU761" s="462"/>
      <c r="SYV761" s="462"/>
      <c r="SYW761" s="462"/>
      <c r="SYX761" s="462"/>
      <c r="SYY761" s="462"/>
      <c r="SYZ761" s="462"/>
      <c r="SZA761" s="462"/>
      <c r="SZB761" s="462"/>
      <c r="SZC761" s="462"/>
      <c r="SZD761" s="462"/>
      <c r="SZE761" s="462"/>
      <c r="SZF761" s="462"/>
      <c r="SZG761" s="462"/>
      <c r="SZH761" s="462"/>
      <c r="SZI761" s="462"/>
      <c r="SZJ761" s="462"/>
      <c r="SZK761" s="462"/>
      <c r="SZL761" s="462"/>
      <c r="SZM761" s="462"/>
      <c r="SZN761" s="462"/>
      <c r="SZO761" s="462"/>
      <c r="SZP761" s="462"/>
      <c r="SZQ761" s="462"/>
      <c r="SZR761" s="462"/>
      <c r="SZS761" s="462"/>
      <c r="SZT761" s="462"/>
      <c r="SZU761" s="462"/>
      <c r="SZV761" s="462"/>
      <c r="SZW761" s="462"/>
      <c r="SZX761" s="462"/>
      <c r="SZY761" s="462"/>
      <c r="SZZ761" s="462"/>
      <c r="TAA761" s="462"/>
      <c r="TAB761" s="462"/>
      <c r="TAC761" s="462"/>
      <c r="TAD761" s="462"/>
      <c r="TAE761" s="462"/>
      <c r="TAF761" s="462"/>
      <c r="TAG761" s="462"/>
      <c r="TAH761" s="462"/>
      <c r="TAI761" s="462"/>
      <c r="TAJ761" s="462"/>
      <c r="TAK761" s="462"/>
      <c r="TAL761" s="462"/>
      <c r="TAM761" s="462"/>
      <c r="TAN761" s="462"/>
      <c r="TAO761" s="462"/>
      <c r="TAP761" s="462"/>
      <c r="TAQ761" s="462"/>
      <c r="TAR761" s="462"/>
      <c r="TAS761" s="462"/>
      <c r="TAT761" s="462"/>
      <c r="TAU761" s="462"/>
      <c r="TAV761" s="462"/>
      <c r="TAW761" s="462"/>
      <c r="TAX761" s="462"/>
      <c r="TAY761" s="462"/>
      <c r="TAZ761" s="462"/>
      <c r="TBA761" s="462"/>
      <c r="TBB761" s="462"/>
      <c r="TBC761" s="462"/>
      <c r="TBD761" s="462"/>
      <c r="TBE761" s="462"/>
      <c r="TBF761" s="462"/>
      <c r="TBG761" s="462"/>
      <c r="TBH761" s="462"/>
      <c r="TBI761" s="462"/>
      <c r="TBJ761" s="462"/>
      <c r="TBK761" s="462"/>
      <c r="TBL761" s="462"/>
      <c r="TBM761" s="462"/>
      <c r="TBN761" s="462"/>
      <c r="TBO761" s="462"/>
      <c r="TBP761" s="462"/>
      <c r="TBQ761" s="462"/>
      <c r="TBR761" s="462"/>
      <c r="TBS761" s="462"/>
      <c r="TBT761" s="462"/>
      <c r="TBU761" s="462"/>
      <c r="TBV761" s="462"/>
      <c r="TBW761" s="462"/>
      <c r="TBX761" s="462"/>
      <c r="TBY761" s="462"/>
      <c r="TBZ761" s="462"/>
      <c r="TCA761" s="462"/>
      <c r="TCB761" s="462"/>
      <c r="TCC761" s="462"/>
      <c r="TCD761" s="462"/>
      <c r="TCE761" s="462"/>
      <c r="TCF761" s="462"/>
      <c r="TCG761" s="462"/>
      <c r="TCH761" s="462"/>
      <c r="TCI761" s="462"/>
      <c r="TCJ761" s="462"/>
      <c r="TCK761" s="462"/>
      <c r="TCL761" s="462"/>
      <c r="TCM761" s="462"/>
      <c r="TCN761" s="462"/>
      <c r="TCO761" s="462"/>
      <c r="TCP761" s="462"/>
      <c r="TCQ761" s="462"/>
      <c r="TCR761" s="462"/>
      <c r="TCS761" s="462"/>
      <c r="TCT761" s="462"/>
      <c r="TCU761" s="462"/>
      <c r="TCV761" s="462"/>
      <c r="TCW761" s="462"/>
      <c r="TCX761" s="462"/>
      <c r="TCY761" s="462"/>
      <c r="TCZ761" s="462"/>
      <c r="TDA761" s="462"/>
      <c r="TDB761" s="462"/>
      <c r="TDC761" s="462"/>
      <c r="TDD761" s="462"/>
      <c r="TDE761" s="462"/>
      <c r="TDF761" s="462"/>
      <c r="TDG761" s="462"/>
      <c r="TDH761" s="462"/>
      <c r="TDI761" s="462"/>
      <c r="TDJ761" s="462"/>
      <c r="TDK761" s="462"/>
      <c r="TDL761" s="462"/>
      <c r="TDM761" s="462"/>
      <c r="TDN761" s="462"/>
      <c r="TDO761" s="462"/>
      <c r="TDP761" s="462"/>
      <c r="TDQ761" s="462"/>
      <c r="TDR761" s="462"/>
      <c r="TDS761" s="462"/>
      <c r="TDT761" s="462"/>
      <c r="TDU761" s="462"/>
      <c r="TDV761" s="462"/>
      <c r="TDW761" s="462"/>
      <c r="TDX761" s="462"/>
      <c r="TDY761" s="462"/>
      <c r="TDZ761" s="462"/>
      <c r="TEA761" s="462"/>
      <c r="TEB761" s="462"/>
      <c r="TEC761" s="462"/>
      <c r="TED761" s="462"/>
      <c r="TEE761" s="462"/>
      <c r="TEF761" s="462"/>
      <c r="TEG761" s="462"/>
      <c r="TEH761" s="462"/>
      <c r="TEI761" s="462"/>
      <c r="TEJ761" s="462"/>
      <c r="TEK761" s="462"/>
      <c r="TEL761" s="462"/>
      <c r="TEM761" s="462"/>
      <c r="TEN761" s="462"/>
      <c r="TEO761" s="462"/>
      <c r="TEP761" s="462"/>
      <c r="TEQ761" s="462"/>
      <c r="TER761" s="462"/>
      <c r="TES761" s="462"/>
      <c r="TET761" s="462"/>
      <c r="TEU761" s="462"/>
      <c r="TEV761" s="462"/>
      <c r="TEW761" s="462"/>
      <c r="TEX761" s="462"/>
      <c r="TEY761" s="462"/>
      <c r="TEZ761" s="462"/>
      <c r="TFA761" s="462"/>
      <c r="TFB761" s="462"/>
      <c r="TFC761" s="462"/>
      <c r="TFD761" s="462"/>
      <c r="TFE761" s="462"/>
      <c r="TFF761" s="462"/>
      <c r="TFG761" s="462"/>
      <c r="TFH761" s="462"/>
      <c r="TFI761" s="462"/>
      <c r="TFJ761" s="462"/>
      <c r="TFK761" s="462"/>
      <c r="TFL761" s="462"/>
      <c r="TFM761" s="462"/>
      <c r="TFN761" s="462"/>
      <c r="TFO761" s="462"/>
      <c r="TFP761" s="462"/>
      <c r="TFQ761" s="462"/>
      <c r="TFR761" s="462"/>
      <c r="TFS761" s="462"/>
      <c r="TFT761" s="462"/>
      <c r="TFU761" s="462"/>
      <c r="TFV761" s="462"/>
      <c r="TFW761" s="462"/>
      <c r="TFX761" s="462"/>
      <c r="TFY761" s="462"/>
      <c r="TFZ761" s="462"/>
      <c r="TGA761" s="462"/>
      <c r="TGB761" s="462"/>
      <c r="TGC761" s="462"/>
      <c r="TGD761" s="462"/>
      <c r="TGE761" s="462"/>
      <c r="TGF761" s="462"/>
      <c r="TGG761" s="462"/>
      <c r="TGH761" s="462"/>
      <c r="TGI761" s="462"/>
      <c r="TGJ761" s="462"/>
      <c r="TGK761" s="462"/>
      <c r="TGL761" s="462"/>
      <c r="TGM761" s="462"/>
      <c r="TGN761" s="462"/>
      <c r="TGO761" s="462"/>
      <c r="TGP761" s="462"/>
      <c r="TGQ761" s="462"/>
      <c r="TGR761" s="462"/>
      <c r="TGS761" s="462"/>
      <c r="TGT761" s="462"/>
      <c r="TGU761" s="462"/>
      <c r="TGV761" s="462"/>
      <c r="TGW761" s="462"/>
      <c r="TGX761" s="462"/>
      <c r="TGY761" s="462"/>
      <c r="TGZ761" s="462"/>
      <c r="THA761" s="462"/>
      <c r="THB761" s="462"/>
      <c r="THC761" s="462"/>
      <c r="THD761" s="462"/>
      <c r="THE761" s="462"/>
      <c r="THF761" s="462"/>
      <c r="THG761" s="462"/>
      <c r="THH761" s="462"/>
      <c r="THI761" s="462"/>
      <c r="THJ761" s="462"/>
      <c r="THK761" s="462"/>
      <c r="THL761" s="462"/>
      <c r="THM761" s="462"/>
      <c r="THN761" s="462"/>
      <c r="THO761" s="462"/>
      <c r="THP761" s="462"/>
      <c r="THQ761" s="462"/>
      <c r="THR761" s="462"/>
      <c r="THS761" s="462"/>
      <c r="THT761" s="462"/>
      <c r="THU761" s="462"/>
      <c r="THV761" s="462"/>
      <c r="THW761" s="462"/>
      <c r="THX761" s="462"/>
      <c r="THY761" s="462"/>
      <c r="THZ761" s="462"/>
      <c r="TIA761" s="462"/>
      <c r="TIB761" s="462"/>
      <c r="TIC761" s="462"/>
      <c r="TID761" s="462"/>
      <c r="TIE761" s="462"/>
      <c r="TIF761" s="462"/>
      <c r="TIG761" s="462"/>
      <c r="TIH761" s="462"/>
      <c r="TII761" s="462"/>
      <c r="TIJ761" s="462"/>
      <c r="TIK761" s="462"/>
      <c r="TIL761" s="462"/>
      <c r="TIM761" s="462"/>
      <c r="TIN761" s="462"/>
      <c r="TIO761" s="462"/>
      <c r="TIP761" s="462"/>
      <c r="TIQ761" s="462"/>
      <c r="TIR761" s="462"/>
      <c r="TIS761" s="462"/>
      <c r="TIT761" s="462"/>
      <c r="TIU761" s="462"/>
      <c r="TIV761" s="462"/>
      <c r="TIW761" s="462"/>
      <c r="TIX761" s="462"/>
      <c r="TIY761" s="462"/>
      <c r="TIZ761" s="462"/>
      <c r="TJA761" s="462"/>
      <c r="TJB761" s="462"/>
      <c r="TJC761" s="462"/>
      <c r="TJD761" s="462"/>
      <c r="TJE761" s="462"/>
      <c r="TJF761" s="462"/>
      <c r="TJG761" s="462"/>
      <c r="TJH761" s="462"/>
      <c r="TJI761" s="462"/>
      <c r="TJJ761" s="462"/>
      <c r="TJK761" s="462"/>
      <c r="TJL761" s="462"/>
      <c r="TJM761" s="462"/>
      <c r="TJN761" s="462"/>
      <c r="TJO761" s="462"/>
      <c r="TJP761" s="462"/>
      <c r="TJQ761" s="462"/>
      <c r="TJR761" s="462"/>
      <c r="TJS761" s="462"/>
      <c r="TJT761" s="462"/>
      <c r="TJU761" s="462"/>
      <c r="TJV761" s="462"/>
      <c r="TJW761" s="462"/>
      <c r="TJX761" s="462"/>
      <c r="TJY761" s="462"/>
      <c r="TJZ761" s="462"/>
      <c r="TKA761" s="462"/>
      <c r="TKB761" s="462"/>
      <c r="TKC761" s="462"/>
      <c r="TKD761" s="462"/>
      <c r="TKE761" s="462"/>
      <c r="TKF761" s="462"/>
      <c r="TKG761" s="462"/>
      <c r="TKH761" s="462"/>
      <c r="TKI761" s="462"/>
      <c r="TKJ761" s="462"/>
      <c r="TKK761" s="462"/>
      <c r="TKL761" s="462"/>
      <c r="TKM761" s="462"/>
      <c r="TKN761" s="462"/>
      <c r="TKO761" s="462"/>
      <c r="TKP761" s="462"/>
      <c r="TKQ761" s="462"/>
      <c r="TKR761" s="462"/>
      <c r="TKS761" s="462"/>
      <c r="TKT761" s="462"/>
      <c r="TKU761" s="462"/>
      <c r="TKV761" s="462"/>
      <c r="TKW761" s="462"/>
      <c r="TKX761" s="462"/>
      <c r="TKY761" s="462"/>
      <c r="TKZ761" s="462"/>
      <c r="TLA761" s="462"/>
      <c r="TLB761" s="462"/>
      <c r="TLC761" s="462"/>
      <c r="TLD761" s="462"/>
      <c r="TLE761" s="462"/>
      <c r="TLF761" s="462"/>
      <c r="TLG761" s="462"/>
      <c r="TLH761" s="462"/>
      <c r="TLI761" s="462"/>
      <c r="TLJ761" s="462"/>
      <c r="TLK761" s="462"/>
      <c r="TLL761" s="462"/>
      <c r="TLM761" s="462"/>
      <c r="TLN761" s="462"/>
      <c r="TLO761" s="462"/>
      <c r="TLP761" s="462"/>
      <c r="TLQ761" s="462"/>
      <c r="TLR761" s="462"/>
      <c r="TLS761" s="462"/>
      <c r="TLT761" s="462"/>
      <c r="TLU761" s="462"/>
      <c r="TLV761" s="462"/>
      <c r="TLW761" s="462"/>
      <c r="TLX761" s="462"/>
      <c r="TLY761" s="462"/>
      <c r="TLZ761" s="462"/>
      <c r="TMA761" s="462"/>
      <c r="TMB761" s="462"/>
      <c r="TMC761" s="462"/>
      <c r="TMD761" s="462"/>
      <c r="TME761" s="462"/>
      <c r="TMF761" s="462"/>
      <c r="TMG761" s="462"/>
      <c r="TMH761" s="462"/>
      <c r="TMI761" s="462"/>
      <c r="TMJ761" s="462"/>
      <c r="TMK761" s="462"/>
      <c r="TML761" s="462"/>
      <c r="TMM761" s="462"/>
      <c r="TMN761" s="462"/>
      <c r="TMO761" s="462"/>
      <c r="TMP761" s="462"/>
      <c r="TMQ761" s="462"/>
      <c r="TMR761" s="462"/>
      <c r="TMS761" s="462"/>
      <c r="TMT761" s="462"/>
      <c r="TMU761" s="462"/>
      <c r="TMV761" s="462"/>
      <c r="TMW761" s="462"/>
      <c r="TMX761" s="462"/>
      <c r="TMY761" s="462"/>
      <c r="TMZ761" s="462"/>
      <c r="TNA761" s="462"/>
      <c r="TNB761" s="462"/>
      <c r="TNC761" s="462"/>
      <c r="TND761" s="462"/>
      <c r="TNE761" s="462"/>
      <c r="TNF761" s="462"/>
      <c r="TNG761" s="462"/>
      <c r="TNH761" s="462"/>
      <c r="TNI761" s="462"/>
      <c r="TNJ761" s="462"/>
      <c r="TNK761" s="462"/>
      <c r="TNL761" s="462"/>
      <c r="TNM761" s="462"/>
      <c r="TNN761" s="462"/>
      <c r="TNO761" s="462"/>
      <c r="TNP761" s="462"/>
      <c r="TNQ761" s="462"/>
      <c r="TNR761" s="462"/>
      <c r="TNS761" s="462"/>
      <c r="TNT761" s="462"/>
      <c r="TNU761" s="462"/>
      <c r="TNV761" s="462"/>
      <c r="TNW761" s="462"/>
      <c r="TNX761" s="462"/>
      <c r="TNY761" s="462"/>
      <c r="TNZ761" s="462"/>
      <c r="TOA761" s="462"/>
      <c r="TOB761" s="462"/>
      <c r="TOC761" s="462"/>
      <c r="TOD761" s="462"/>
      <c r="TOE761" s="462"/>
      <c r="TOF761" s="462"/>
      <c r="TOG761" s="462"/>
      <c r="TOH761" s="462"/>
      <c r="TOI761" s="462"/>
      <c r="TOJ761" s="462"/>
      <c r="TOK761" s="462"/>
      <c r="TOL761" s="462"/>
      <c r="TOM761" s="462"/>
      <c r="TON761" s="462"/>
      <c r="TOO761" s="462"/>
      <c r="TOP761" s="462"/>
      <c r="TOQ761" s="462"/>
      <c r="TOR761" s="462"/>
      <c r="TOS761" s="462"/>
      <c r="TOT761" s="462"/>
      <c r="TOU761" s="462"/>
      <c r="TOV761" s="462"/>
      <c r="TOW761" s="462"/>
      <c r="TOX761" s="462"/>
      <c r="TOY761" s="462"/>
      <c r="TOZ761" s="462"/>
      <c r="TPA761" s="462"/>
      <c r="TPB761" s="462"/>
      <c r="TPC761" s="462"/>
      <c r="TPD761" s="462"/>
      <c r="TPE761" s="462"/>
      <c r="TPF761" s="462"/>
      <c r="TPG761" s="462"/>
      <c r="TPH761" s="462"/>
      <c r="TPI761" s="462"/>
      <c r="TPJ761" s="462"/>
      <c r="TPK761" s="462"/>
      <c r="TPL761" s="462"/>
      <c r="TPM761" s="462"/>
      <c r="TPN761" s="462"/>
      <c r="TPO761" s="462"/>
      <c r="TPP761" s="462"/>
      <c r="TPQ761" s="462"/>
      <c r="TPR761" s="462"/>
      <c r="TPS761" s="462"/>
      <c r="TPT761" s="462"/>
      <c r="TPU761" s="462"/>
      <c r="TPV761" s="462"/>
      <c r="TPW761" s="462"/>
      <c r="TPX761" s="462"/>
      <c r="TPY761" s="462"/>
      <c r="TPZ761" s="462"/>
      <c r="TQA761" s="462"/>
      <c r="TQB761" s="462"/>
      <c r="TQC761" s="462"/>
      <c r="TQD761" s="462"/>
      <c r="TQE761" s="462"/>
      <c r="TQF761" s="462"/>
      <c r="TQG761" s="462"/>
      <c r="TQH761" s="462"/>
      <c r="TQI761" s="462"/>
      <c r="TQJ761" s="462"/>
      <c r="TQK761" s="462"/>
      <c r="TQL761" s="462"/>
      <c r="TQM761" s="462"/>
      <c r="TQN761" s="462"/>
      <c r="TQO761" s="462"/>
      <c r="TQP761" s="462"/>
      <c r="TQQ761" s="462"/>
      <c r="TQR761" s="462"/>
      <c r="TQS761" s="462"/>
      <c r="TQT761" s="462"/>
      <c r="TQU761" s="462"/>
      <c r="TQV761" s="462"/>
      <c r="TQW761" s="462"/>
      <c r="TQX761" s="462"/>
      <c r="TQY761" s="462"/>
      <c r="TQZ761" s="462"/>
      <c r="TRA761" s="462"/>
      <c r="TRB761" s="462"/>
      <c r="TRC761" s="462"/>
      <c r="TRD761" s="462"/>
      <c r="TRE761" s="462"/>
      <c r="TRF761" s="462"/>
      <c r="TRG761" s="462"/>
      <c r="TRH761" s="462"/>
      <c r="TRI761" s="462"/>
      <c r="TRJ761" s="462"/>
      <c r="TRK761" s="462"/>
      <c r="TRL761" s="462"/>
      <c r="TRM761" s="462"/>
      <c r="TRN761" s="462"/>
      <c r="TRO761" s="462"/>
      <c r="TRP761" s="462"/>
      <c r="TRQ761" s="462"/>
      <c r="TRR761" s="462"/>
      <c r="TRS761" s="462"/>
      <c r="TRT761" s="462"/>
      <c r="TRU761" s="462"/>
      <c r="TRV761" s="462"/>
      <c r="TRW761" s="462"/>
      <c r="TRX761" s="462"/>
      <c r="TRY761" s="462"/>
      <c r="TRZ761" s="462"/>
      <c r="TSA761" s="462"/>
      <c r="TSB761" s="462"/>
      <c r="TSC761" s="462"/>
      <c r="TSD761" s="462"/>
      <c r="TSE761" s="462"/>
      <c r="TSF761" s="462"/>
      <c r="TSG761" s="462"/>
      <c r="TSH761" s="462"/>
      <c r="TSI761" s="462"/>
      <c r="TSJ761" s="462"/>
      <c r="TSK761" s="462"/>
      <c r="TSL761" s="462"/>
      <c r="TSM761" s="462"/>
      <c r="TSN761" s="462"/>
      <c r="TSO761" s="462"/>
      <c r="TSP761" s="462"/>
      <c r="TSQ761" s="462"/>
      <c r="TSR761" s="462"/>
      <c r="TSS761" s="462"/>
      <c r="TST761" s="462"/>
      <c r="TSU761" s="462"/>
      <c r="TSV761" s="462"/>
      <c r="TSW761" s="462"/>
      <c r="TSX761" s="462"/>
      <c r="TSY761" s="462"/>
      <c r="TSZ761" s="462"/>
      <c r="TTA761" s="462"/>
      <c r="TTB761" s="462"/>
      <c r="TTC761" s="462"/>
      <c r="TTD761" s="462"/>
      <c r="TTE761" s="462"/>
      <c r="TTF761" s="462"/>
      <c r="TTG761" s="462"/>
      <c r="TTH761" s="462"/>
      <c r="TTI761" s="462"/>
      <c r="TTJ761" s="462"/>
      <c r="TTK761" s="462"/>
      <c r="TTL761" s="462"/>
      <c r="TTM761" s="462"/>
      <c r="TTN761" s="462"/>
      <c r="TTO761" s="462"/>
      <c r="TTP761" s="462"/>
      <c r="TTQ761" s="462"/>
      <c r="TTR761" s="462"/>
      <c r="TTS761" s="462"/>
      <c r="TTT761" s="462"/>
      <c r="TTU761" s="462"/>
      <c r="TTV761" s="462"/>
      <c r="TTW761" s="462"/>
      <c r="TTX761" s="462"/>
      <c r="TTY761" s="462"/>
      <c r="TTZ761" s="462"/>
      <c r="TUA761" s="462"/>
      <c r="TUB761" s="462"/>
      <c r="TUC761" s="462"/>
      <c r="TUD761" s="462"/>
      <c r="TUE761" s="462"/>
      <c r="TUF761" s="462"/>
      <c r="TUG761" s="462"/>
      <c r="TUH761" s="462"/>
      <c r="TUI761" s="462"/>
      <c r="TUJ761" s="462"/>
      <c r="TUK761" s="462"/>
      <c r="TUL761" s="462"/>
      <c r="TUM761" s="462"/>
      <c r="TUN761" s="462"/>
      <c r="TUO761" s="462"/>
      <c r="TUP761" s="462"/>
      <c r="TUQ761" s="462"/>
      <c r="TUR761" s="462"/>
      <c r="TUS761" s="462"/>
      <c r="TUT761" s="462"/>
      <c r="TUU761" s="462"/>
      <c r="TUV761" s="462"/>
      <c r="TUW761" s="462"/>
      <c r="TUX761" s="462"/>
      <c r="TUY761" s="462"/>
      <c r="TUZ761" s="462"/>
      <c r="TVA761" s="462"/>
      <c r="TVB761" s="462"/>
      <c r="TVC761" s="462"/>
      <c r="TVD761" s="462"/>
      <c r="TVE761" s="462"/>
      <c r="TVF761" s="462"/>
      <c r="TVG761" s="462"/>
      <c r="TVH761" s="462"/>
      <c r="TVI761" s="462"/>
      <c r="TVJ761" s="462"/>
      <c r="TVK761" s="462"/>
      <c r="TVL761" s="462"/>
      <c r="TVM761" s="462"/>
      <c r="TVN761" s="462"/>
      <c r="TVO761" s="462"/>
      <c r="TVP761" s="462"/>
      <c r="TVQ761" s="462"/>
      <c r="TVR761" s="462"/>
      <c r="TVS761" s="462"/>
      <c r="TVT761" s="462"/>
      <c r="TVU761" s="462"/>
      <c r="TVV761" s="462"/>
      <c r="TVW761" s="462"/>
      <c r="TVX761" s="462"/>
      <c r="TVY761" s="462"/>
      <c r="TVZ761" s="462"/>
      <c r="TWA761" s="462"/>
      <c r="TWB761" s="462"/>
      <c r="TWC761" s="462"/>
      <c r="TWD761" s="462"/>
      <c r="TWE761" s="462"/>
      <c r="TWF761" s="462"/>
      <c r="TWG761" s="462"/>
      <c r="TWH761" s="462"/>
      <c r="TWI761" s="462"/>
      <c r="TWJ761" s="462"/>
      <c r="TWK761" s="462"/>
      <c r="TWL761" s="462"/>
      <c r="TWM761" s="462"/>
      <c r="TWN761" s="462"/>
      <c r="TWO761" s="462"/>
      <c r="TWP761" s="462"/>
      <c r="TWQ761" s="462"/>
      <c r="TWR761" s="462"/>
      <c r="TWS761" s="462"/>
      <c r="TWT761" s="462"/>
      <c r="TWU761" s="462"/>
      <c r="TWV761" s="462"/>
      <c r="TWW761" s="462"/>
      <c r="TWX761" s="462"/>
      <c r="TWY761" s="462"/>
      <c r="TWZ761" s="462"/>
      <c r="TXA761" s="462"/>
      <c r="TXB761" s="462"/>
      <c r="TXC761" s="462"/>
      <c r="TXD761" s="462"/>
      <c r="TXE761" s="462"/>
      <c r="TXF761" s="462"/>
      <c r="TXG761" s="462"/>
      <c r="TXH761" s="462"/>
      <c r="TXI761" s="462"/>
      <c r="TXJ761" s="462"/>
      <c r="TXK761" s="462"/>
      <c r="TXL761" s="462"/>
      <c r="TXM761" s="462"/>
      <c r="TXN761" s="462"/>
      <c r="TXO761" s="462"/>
      <c r="TXP761" s="462"/>
      <c r="TXQ761" s="462"/>
      <c r="TXR761" s="462"/>
      <c r="TXS761" s="462"/>
      <c r="TXT761" s="462"/>
      <c r="TXU761" s="462"/>
      <c r="TXV761" s="462"/>
      <c r="TXW761" s="462"/>
      <c r="TXX761" s="462"/>
      <c r="TXY761" s="462"/>
      <c r="TXZ761" s="462"/>
      <c r="TYA761" s="462"/>
      <c r="TYB761" s="462"/>
      <c r="TYC761" s="462"/>
      <c r="TYD761" s="462"/>
      <c r="TYE761" s="462"/>
      <c r="TYF761" s="462"/>
      <c r="TYG761" s="462"/>
      <c r="TYH761" s="462"/>
      <c r="TYI761" s="462"/>
      <c r="TYJ761" s="462"/>
      <c r="TYK761" s="462"/>
      <c r="TYL761" s="462"/>
      <c r="TYM761" s="462"/>
      <c r="TYN761" s="462"/>
      <c r="TYO761" s="462"/>
      <c r="TYP761" s="462"/>
      <c r="TYQ761" s="462"/>
      <c r="TYR761" s="462"/>
      <c r="TYS761" s="462"/>
      <c r="TYT761" s="462"/>
      <c r="TYU761" s="462"/>
      <c r="TYV761" s="462"/>
      <c r="TYW761" s="462"/>
      <c r="TYX761" s="462"/>
      <c r="TYY761" s="462"/>
      <c r="TYZ761" s="462"/>
      <c r="TZA761" s="462"/>
      <c r="TZB761" s="462"/>
      <c r="TZC761" s="462"/>
      <c r="TZD761" s="462"/>
      <c r="TZE761" s="462"/>
      <c r="TZF761" s="462"/>
      <c r="TZG761" s="462"/>
      <c r="TZH761" s="462"/>
      <c r="TZI761" s="462"/>
      <c r="TZJ761" s="462"/>
      <c r="TZK761" s="462"/>
      <c r="TZL761" s="462"/>
      <c r="TZM761" s="462"/>
      <c r="TZN761" s="462"/>
      <c r="TZO761" s="462"/>
      <c r="TZP761" s="462"/>
      <c r="TZQ761" s="462"/>
      <c r="TZR761" s="462"/>
      <c r="TZS761" s="462"/>
      <c r="TZT761" s="462"/>
      <c r="TZU761" s="462"/>
      <c r="TZV761" s="462"/>
      <c r="TZW761" s="462"/>
      <c r="TZX761" s="462"/>
      <c r="TZY761" s="462"/>
      <c r="TZZ761" s="462"/>
      <c r="UAA761" s="462"/>
      <c r="UAB761" s="462"/>
      <c r="UAC761" s="462"/>
      <c r="UAD761" s="462"/>
      <c r="UAE761" s="462"/>
      <c r="UAF761" s="462"/>
      <c r="UAG761" s="462"/>
      <c r="UAH761" s="462"/>
      <c r="UAI761" s="462"/>
      <c r="UAJ761" s="462"/>
      <c r="UAK761" s="462"/>
      <c r="UAL761" s="462"/>
      <c r="UAM761" s="462"/>
      <c r="UAN761" s="462"/>
      <c r="UAO761" s="462"/>
      <c r="UAP761" s="462"/>
      <c r="UAQ761" s="462"/>
      <c r="UAR761" s="462"/>
      <c r="UAS761" s="462"/>
      <c r="UAT761" s="462"/>
      <c r="UAU761" s="462"/>
      <c r="UAV761" s="462"/>
      <c r="UAW761" s="462"/>
      <c r="UAX761" s="462"/>
      <c r="UAY761" s="462"/>
      <c r="UAZ761" s="462"/>
      <c r="UBA761" s="462"/>
      <c r="UBB761" s="462"/>
      <c r="UBC761" s="462"/>
      <c r="UBD761" s="462"/>
      <c r="UBE761" s="462"/>
      <c r="UBF761" s="462"/>
      <c r="UBG761" s="462"/>
      <c r="UBH761" s="462"/>
      <c r="UBI761" s="462"/>
      <c r="UBJ761" s="462"/>
      <c r="UBK761" s="462"/>
      <c r="UBL761" s="462"/>
      <c r="UBM761" s="462"/>
      <c r="UBN761" s="462"/>
      <c r="UBO761" s="462"/>
      <c r="UBP761" s="462"/>
      <c r="UBQ761" s="462"/>
      <c r="UBR761" s="462"/>
      <c r="UBS761" s="462"/>
      <c r="UBT761" s="462"/>
      <c r="UBU761" s="462"/>
      <c r="UBV761" s="462"/>
      <c r="UBW761" s="462"/>
      <c r="UBX761" s="462"/>
      <c r="UBY761" s="462"/>
      <c r="UBZ761" s="462"/>
      <c r="UCA761" s="462"/>
      <c r="UCB761" s="462"/>
      <c r="UCC761" s="462"/>
      <c r="UCD761" s="462"/>
      <c r="UCE761" s="462"/>
      <c r="UCF761" s="462"/>
      <c r="UCG761" s="462"/>
      <c r="UCH761" s="462"/>
      <c r="UCI761" s="462"/>
      <c r="UCJ761" s="462"/>
      <c r="UCK761" s="462"/>
      <c r="UCL761" s="462"/>
      <c r="UCM761" s="462"/>
      <c r="UCN761" s="462"/>
      <c r="UCO761" s="462"/>
      <c r="UCP761" s="462"/>
      <c r="UCQ761" s="462"/>
      <c r="UCR761" s="462"/>
      <c r="UCS761" s="462"/>
      <c r="UCT761" s="462"/>
      <c r="UCU761" s="462"/>
      <c r="UCV761" s="462"/>
      <c r="UCW761" s="462"/>
      <c r="UCX761" s="462"/>
      <c r="UCY761" s="462"/>
      <c r="UCZ761" s="462"/>
      <c r="UDA761" s="462"/>
      <c r="UDB761" s="462"/>
      <c r="UDC761" s="462"/>
      <c r="UDD761" s="462"/>
      <c r="UDE761" s="462"/>
      <c r="UDF761" s="462"/>
      <c r="UDG761" s="462"/>
      <c r="UDH761" s="462"/>
      <c r="UDI761" s="462"/>
      <c r="UDJ761" s="462"/>
      <c r="UDK761" s="462"/>
      <c r="UDL761" s="462"/>
      <c r="UDM761" s="462"/>
      <c r="UDN761" s="462"/>
      <c r="UDO761" s="462"/>
      <c r="UDP761" s="462"/>
      <c r="UDQ761" s="462"/>
      <c r="UDR761" s="462"/>
      <c r="UDS761" s="462"/>
      <c r="UDT761" s="462"/>
      <c r="UDU761" s="462"/>
      <c r="UDV761" s="462"/>
      <c r="UDW761" s="462"/>
      <c r="UDX761" s="462"/>
      <c r="UDY761" s="462"/>
      <c r="UDZ761" s="462"/>
      <c r="UEA761" s="462"/>
      <c r="UEB761" s="462"/>
      <c r="UEC761" s="462"/>
      <c r="UED761" s="462"/>
      <c r="UEE761" s="462"/>
      <c r="UEF761" s="462"/>
      <c r="UEG761" s="462"/>
      <c r="UEH761" s="462"/>
      <c r="UEI761" s="462"/>
      <c r="UEJ761" s="462"/>
      <c r="UEK761" s="462"/>
      <c r="UEL761" s="462"/>
      <c r="UEM761" s="462"/>
      <c r="UEN761" s="462"/>
      <c r="UEO761" s="462"/>
      <c r="UEP761" s="462"/>
      <c r="UEQ761" s="462"/>
      <c r="UER761" s="462"/>
      <c r="UES761" s="462"/>
      <c r="UET761" s="462"/>
      <c r="UEU761" s="462"/>
      <c r="UEV761" s="462"/>
      <c r="UEW761" s="462"/>
      <c r="UEX761" s="462"/>
      <c r="UEY761" s="462"/>
      <c r="UEZ761" s="462"/>
      <c r="UFA761" s="462"/>
      <c r="UFB761" s="462"/>
      <c r="UFC761" s="462"/>
      <c r="UFD761" s="462"/>
      <c r="UFE761" s="462"/>
      <c r="UFF761" s="462"/>
      <c r="UFG761" s="462"/>
      <c r="UFH761" s="462"/>
      <c r="UFI761" s="462"/>
      <c r="UFJ761" s="462"/>
      <c r="UFK761" s="462"/>
      <c r="UFL761" s="462"/>
      <c r="UFM761" s="462"/>
      <c r="UFN761" s="462"/>
      <c r="UFO761" s="462"/>
      <c r="UFP761" s="462"/>
      <c r="UFQ761" s="462"/>
      <c r="UFR761" s="462"/>
      <c r="UFS761" s="462"/>
      <c r="UFT761" s="462"/>
      <c r="UFU761" s="462"/>
      <c r="UFV761" s="462"/>
      <c r="UFW761" s="462"/>
      <c r="UFX761" s="462"/>
      <c r="UFY761" s="462"/>
      <c r="UFZ761" s="462"/>
      <c r="UGA761" s="462"/>
      <c r="UGB761" s="462"/>
      <c r="UGC761" s="462"/>
      <c r="UGD761" s="462"/>
      <c r="UGE761" s="462"/>
      <c r="UGF761" s="462"/>
      <c r="UGG761" s="462"/>
      <c r="UGH761" s="462"/>
      <c r="UGI761" s="462"/>
      <c r="UGJ761" s="462"/>
      <c r="UGK761" s="462"/>
      <c r="UGL761" s="462"/>
      <c r="UGM761" s="462"/>
      <c r="UGN761" s="462"/>
      <c r="UGO761" s="462"/>
      <c r="UGP761" s="462"/>
      <c r="UGQ761" s="462"/>
      <c r="UGR761" s="462"/>
      <c r="UGS761" s="462"/>
      <c r="UGT761" s="462"/>
      <c r="UGU761" s="462"/>
      <c r="UGV761" s="462"/>
      <c r="UGW761" s="462"/>
      <c r="UGX761" s="462"/>
      <c r="UGY761" s="462"/>
      <c r="UGZ761" s="462"/>
      <c r="UHA761" s="462"/>
      <c r="UHB761" s="462"/>
      <c r="UHC761" s="462"/>
      <c r="UHD761" s="462"/>
      <c r="UHE761" s="462"/>
      <c r="UHF761" s="462"/>
      <c r="UHG761" s="462"/>
      <c r="UHH761" s="462"/>
      <c r="UHI761" s="462"/>
      <c r="UHJ761" s="462"/>
      <c r="UHK761" s="462"/>
      <c r="UHL761" s="462"/>
      <c r="UHM761" s="462"/>
      <c r="UHN761" s="462"/>
      <c r="UHO761" s="462"/>
      <c r="UHP761" s="462"/>
      <c r="UHQ761" s="462"/>
      <c r="UHR761" s="462"/>
      <c r="UHS761" s="462"/>
      <c r="UHT761" s="462"/>
      <c r="UHU761" s="462"/>
      <c r="UHV761" s="462"/>
      <c r="UHW761" s="462"/>
      <c r="UHX761" s="462"/>
      <c r="UHY761" s="462"/>
      <c r="UHZ761" s="462"/>
      <c r="UIA761" s="462"/>
      <c r="UIB761" s="462"/>
      <c r="UIC761" s="462"/>
      <c r="UID761" s="462"/>
      <c r="UIE761" s="462"/>
      <c r="UIF761" s="462"/>
      <c r="UIG761" s="462"/>
      <c r="UIH761" s="462"/>
      <c r="UII761" s="462"/>
      <c r="UIJ761" s="462"/>
      <c r="UIK761" s="462"/>
      <c r="UIL761" s="462"/>
      <c r="UIM761" s="462"/>
      <c r="UIN761" s="462"/>
      <c r="UIO761" s="462"/>
      <c r="UIP761" s="462"/>
      <c r="UIQ761" s="462"/>
      <c r="UIR761" s="462"/>
      <c r="UIS761" s="462"/>
      <c r="UIT761" s="462"/>
      <c r="UIU761" s="462"/>
      <c r="UIV761" s="462"/>
      <c r="UIW761" s="462"/>
      <c r="UIX761" s="462"/>
      <c r="UIY761" s="462"/>
      <c r="UIZ761" s="462"/>
      <c r="UJA761" s="462"/>
      <c r="UJB761" s="462"/>
      <c r="UJC761" s="462"/>
      <c r="UJD761" s="462"/>
      <c r="UJE761" s="462"/>
      <c r="UJF761" s="462"/>
      <c r="UJG761" s="462"/>
      <c r="UJH761" s="462"/>
      <c r="UJI761" s="462"/>
      <c r="UJJ761" s="462"/>
      <c r="UJK761" s="462"/>
      <c r="UJL761" s="462"/>
      <c r="UJM761" s="462"/>
      <c r="UJN761" s="462"/>
      <c r="UJO761" s="462"/>
      <c r="UJP761" s="462"/>
      <c r="UJQ761" s="462"/>
      <c r="UJR761" s="462"/>
      <c r="UJS761" s="462"/>
      <c r="UJT761" s="462"/>
      <c r="UJU761" s="462"/>
      <c r="UJV761" s="462"/>
      <c r="UJW761" s="462"/>
      <c r="UJX761" s="462"/>
      <c r="UJY761" s="462"/>
      <c r="UJZ761" s="462"/>
      <c r="UKA761" s="462"/>
      <c r="UKB761" s="462"/>
      <c r="UKC761" s="462"/>
      <c r="UKD761" s="462"/>
      <c r="UKE761" s="462"/>
      <c r="UKF761" s="462"/>
      <c r="UKG761" s="462"/>
      <c r="UKH761" s="462"/>
      <c r="UKI761" s="462"/>
      <c r="UKJ761" s="462"/>
      <c r="UKK761" s="462"/>
      <c r="UKL761" s="462"/>
      <c r="UKM761" s="462"/>
      <c r="UKN761" s="462"/>
      <c r="UKO761" s="462"/>
      <c r="UKP761" s="462"/>
      <c r="UKQ761" s="462"/>
      <c r="UKR761" s="462"/>
      <c r="UKS761" s="462"/>
      <c r="UKT761" s="462"/>
      <c r="UKU761" s="462"/>
      <c r="UKV761" s="462"/>
      <c r="UKW761" s="462"/>
      <c r="UKX761" s="462"/>
      <c r="UKY761" s="462"/>
      <c r="UKZ761" s="462"/>
      <c r="ULA761" s="462"/>
      <c r="ULB761" s="462"/>
      <c r="ULC761" s="462"/>
      <c r="ULD761" s="462"/>
      <c r="ULE761" s="462"/>
      <c r="ULF761" s="462"/>
      <c r="ULG761" s="462"/>
      <c r="ULH761" s="462"/>
      <c r="ULI761" s="462"/>
      <c r="ULJ761" s="462"/>
      <c r="ULK761" s="462"/>
      <c r="ULL761" s="462"/>
      <c r="ULM761" s="462"/>
      <c r="ULN761" s="462"/>
      <c r="ULO761" s="462"/>
      <c r="ULP761" s="462"/>
      <c r="ULQ761" s="462"/>
      <c r="ULR761" s="462"/>
      <c r="ULS761" s="462"/>
      <c r="ULT761" s="462"/>
      <c r="ULU761" s="462"/>
      <c r="ULV761" s="462"/>
      <c r="ULW761" s="462"/>
      <c r="ULX761" s="462"/>
      <c r="ULY761" s="462"/>
      <c r="ULZ761" s="462"/>
      <c r="UMA761" s="462"/>
      <c r="UMB761" s="462"/>
      <c r="UMC761" s="462"/>
      <c r="UMD761" s="462"/>
      <c r="UME761" s="462"/>
      <c r="UMF761" s="462"/>
      <c r="UMG761" s="462"/>
      <c r="UMH761" s="462"/>
      <c r="UMI761" s="462"/>
      <c r="UMJ761" s="462"/>
      <c r="UMK761" s="462"/>
      <c r="UML761" s="462"/>
      <c r="UMM761" s="462"/>
      <c r="UMN761" s="462"/>
      <c r="UMO761" s="462"/>
      <c r="UMP761" s="462"/>
      <c r="UMQ761" s="462"/>
      <c r="UMR761" s="462"/>
      <c r="UMS761" s="462"/>
      <c r="UMT761" s="462"/>
      <c r="UMU761" s="462"/>
      <c r="UMV761" s="462"/>
      <c r="UMW761" s="462"/>
      <c r="UMX761" s="462"/>
      <c r="UMY761" s="462"/>
      <c r="UMZ761" s="462"/>
      <c r="UNA761" s="462"/>
      <c r="UNB761" s="462"/>
      <c r="UNC761" s="462"/>
      <c r="UND761" s="462"/>
      <c r="UNE761" s="462"/>
      <c r="UNF761" s="462"/>
      <c r="UNG761" s="462"/>
      <c r="UNH761" s="462"/>
      <c r="UNI761" s="462"/>
      <c r="UNJ761" s="462"/>
      <c r="UNK761" s="462"/>
      <c r="UNL761" s="462"/>
      <c r="UNM761" s="462"/>
      <c r="UNN761" s="462"/>
      <c r="UNO761" s="462"/>
      <c r="UNP761" s="462"/>
      <c r="UNQ761" s="462"/>
      <c r="UNR761" s="462"/>
      <c r="UNS761" s="462"/>
      <c r="UNT761" s="462"/>
      <c r="UNU761" s="462"/>
      <c r="UNV761" s="462"/>
      <c r="UNW761" s="462"/>
      <c r="UNX761" s="462"/>
      <c r="UNY761" s="462"/>
      <c r="UNZ761" s="462"/>
      <c r="UOA761" s="462"/>
      <c r="UOB761" s="462"/>
      <c r="UOC761" s="462"/>
      <c r="UOD761" s="462"/>
      <c r="UOE761" s="462"/>
      <c r="UOF761" s="462"/>
      <c r="UOG761" s="462"/>
      <c r="UOH761" s="462"/>
      <c r="UOI761" s="462"/>
      <c r="UOJ761" s="462"/>
      <c r="UOK761" s="462"/>
      <c r="UOL761" s="462"/>
      <c r="UOM761" s="462"/>
      <c r="UON761" s="462"/>
      <c r="UOO761" s="462"/>
      <c r="UOP761" s="462"/>
      <c r="UOQ761" s="462"/>
      <c r="UOR761" s="462"/>
      <c r="UOS761" s="462"/>
      <c r="UOT761" s="462"/>
      <c r="UOU761" s="462"/>
      <c r="UOV761" s="462"/>
      <c r="UOW761" s="462"/>
      <c r="UOX761" s="462"/>
      <c r="UOY761" s="462"/>
      <c r="UOZ761" s="462"/>
      <c r="UPA761" s="462"/>
      <c r="UPB761" s="462"/>
      <c r="UPC761" s="462"/>
      <c r="UPD761" s="462"/>
      <c r="UPE761" s="462"/>
      <c r="UPF761" s="462"/>
      <c r="UPG761" s="462"/>
      <c r="UPH761" s="462"/>
      <c r="UPI761" s="462"/>
      <c r="UPJ761" s="462"/>
      <c r="UPK761" s="462"/>
      <c r="UPL761" s="462"/>
      <c r="UPM761" s="462"/>
      <c r="UPN761" s="462"/>
      <c r="UPO761" s="462"/>
      <c r="UPP761" s="462"/>
      <c r="UPQ761" s="462"/>
      <c r="UPR761" s="462"/>
      <c r="UPS761" s="462"/>
      <c r="UPT761" s="462"/>
      <c r="UPU761" s="462"/>
      <c r="UPV761" s="462"/>
      <c r="UPW761" s="462"/>
      <c r="UPX761" s="462"/>
      <c r="UPY761" s="462"/>
      <c r="UPZ761" s="462"/>
      <c r="UQA761" s="462"/>
      <c r="UQB761" s="462"/>
      <c r="UQC761" s="462"/>
      <c r="UQD761" s="462"/>
      <c r="UQE761" s="462"/>
      <c r="UQF761" s="462"/>
      <c r="UQG761" s="462"/>
      <c r="UQH761" s="462"/>
      <c r="UQI761" s="462"/>
      <c r="UQJ761" s="462"/>
      <c r="UQK761" s="462"/>
      <c r="UQL761" s="462"/>
      <c r="UQM761" s="462"/>
      <c r="UQN761" s="462"/>
      <c r="UQO761" s="462"/>
      <c r="UQP761" s="462"/>
      <c r="UQQ761" s="462"/>
      <c r="UQR761" s="462"/>
      <c r="UQS761" s="462"/>
      <c r="UQT761" s="462"/>
      <c r="UQU761" s="462"/>
      <c r="UQV761" s="462"/>
      <c r="UQW761" s="462"/>
      <c r="UQX761" s="462"/>
      <c r="UQY761" s="462"/>
      <c r="UQZ761" s="462"/>
      <c r="URA761" s="462"/>
      <c r="URB761" s="462"/>
      <c r="URC761" s="462"/>
      <c r="URD761" s="462"/>
      <c r="URE761" s="462"/>
      <c r="URF761" s="462"/>
      <c r="URG761" s="462"/>
      <c r="URH761" s="462"/>
      <c r="URI761" s="462"/>
      <c r="URJ761" s="462"/>
      <c r="URK761" s="462"/>
      <c r="URL761" s="462"/>
      <c r="URM761" s="462"/>
      <c r="URN761" s="462"/>
      <c r="URO761" s="462"/>
      <c r="URP761" s="462"/>
      <c r="URQ761" s="462"/>
      <c r="URR761" s="462"/>
      <c r="URS761" s="462"/>
      <c r="URT761" s="462"/>
      <c r="URU761" s="462"/>
      <c r="URV761" s="462"/>
      <c r="URW761" s="462"/>
      <c r="URX761" s="462"/>
      <c r="URY761" s="462"/>
      <c r="URZ761" s="462"/>
      <c r="USA761" s="462"/>
      <c r="USB761" s="462"/>
      <c r="USC761" s="462"/>
      <c r="USD761" s="462"/>
      <c r="USE761" s="462"/>
      <c r="USF761" s="462"/>
      <c r="USG761" s="462"/>
      <c r="USH761" s="462"/>
      <c r="USI761" s="462"/>
      <c r="USJ761" s="462"/>
      <c r="USK761" s="462"/>
      <c r="USL761" s="462"/>
      <c r="USM761" s="462"/>
      <c r="USN761" s="462"/>
      <c r="USO761" s="462"/>
      <c r="USP761" s="462"/>
      <c r="USQ761" s="462"/>
      <c r="USR761" s="462"/>
      <c r="USS761" s="462"/>
      <c r="UST761" s="462"/>
      <c r="USU761" s="462"/>
      <c r="USV761" s="462"/>
      <c r="USW761" s="462"/>
      <c r="USX761" s="462"/>
      <c r="USY761" s="462"/>
      <c r="USZ761" s="462"/>
      <c r="UTA761" s="462"/>
      <c r="UTB761" s="462"/>
      <c r="UTC761" s="462"/>
      <c r="UTD761" s="462"/>
      <c r="UTE761" s="462"/>
      <c r="UTF761" s="462"/>
      <c r="UTG761" s="462"/>
      <c r="UTH761" s="462"/>
      <c r="UTI761" s="462"/>
      <c r="UTJ761" s="462"/>
      <c r="UTK761" s="462"/>
      <c r="UTL761" s="462"/>
      <c r="UTM761" s="462"/>
      <c r="UTN761" s="462"/>
      <c r="UTO761" s="462"/>
      <c r="UTP761" s="462"/>
      <c r="UTQ761" s="462"/>
      <c r="UTR761" s="462"/>
      <c r="UTS761" s="462"/>
      <c r="UTT761" s="462"/>
      <c r="UTU761" s="462"/>
      <c r="UTV761" s="462"/>
      <c r="UTW761" s="462"/>
      <c r="UTX761" s="462"/>
      <c r="UTY761" s="462"/>
      <c r="UTZ761" s="462"/>
      <c r="UUA761" s="462"/>
      <c r="UUB761" s="462"/>
      <c r="UUC761" s="462"/>
      <c r="UUD761" s="462"/>
      <c r="UUE761" s="462"/>
      <c r="UUF761" s="462"/>
      <c r="UUG761" s="462"/>
      <c r="UUH761" s="462"/>
      <c r="UUI761" s="462"/>
      <c r="UUJ761" s="462"/>
      <c r="UUK761" s="462"/>
      <c r="UUL761" s="462"/>
      <c r="UUM761" s="462"/>
      <c r="UUN761" s="462"/>
      <c r="UUO761" s="462"/>
      <c r="UUP761" s="462"/>
      <c r="UUQ761" s="462"/>
      <c r="UUR761" s="462"/>
      <c r="UUS761" s="462"/>
      <c r="UUT761" s="462"/>
      <c r="UUU761" s="462"/>
      <c r="UUV761" s="462"/>
      <c r="UUW761" s="462"/>
      <c r="UUX761" s="462"/>
      <c r="UUY761" s="462"/>
      <c r="UUZ761" s="462"/>
      <c r="UVA761" s="462"/>
      <c r="UVB761" s="462"/>
      <c r="UVC761" s="462"/>
      <c r="UVD761" s="462"/>
      <c r="UVE761" s="462"/>
      <c r="UVF761" s="462"/>
      <c r="UVG761" s="462"/>
      <c r="UVH761" s="462"/>
      <c r="UVI761" s="462"/>
      <c r="UVJ761" s="462"/>
      <c r="UVK761" s="462"/>
      <c r="UVL761" s="462"/>
      <c r="UVM761" s="462"/>
      <c r="UVN761" s="462"/>
      <c r="UVO761" s="462"/>
      <c r="UVP761" s="462"/>
      <c r="UVQ761" s="462"/>
      <c r="UVR761" s="462"/>
      <c r="UVS761" s="462"/>
      <c r="UVT761" s="462"/>
      <c r="UVU761" s="462"/>
      <c r="UVV761" s="462"/>
      <c r="UVW761" s="462"/>
      <c r="UVX761" s="462"/>
      <c r="UVY761" s="462"/>
      <c r="UVZ761" s="462"/>
      <c r="UWA761" s="462"/>
      <c r="UWB761" s="462"/>
      <c r="UWC761" s="462"/>
      <c r="UWD761" s="462"/>
      <c r="UWE761" s="462"/>
      <c r="UWF761" s="462"/>
      <c r="UWG761" s="462"/>
      <c r="UWH761" s="462"/>
      <c r="UWI761" s="462"/>
      <c r="UWJ761" s="462"/>
      <c r="UWK761" s="462"/>
      <c r="UWL761" s="462"/>
      <c r="UWM761" s="462"/>
      <c r="UWN761" s="462"/>
      <c r="UWO761" s="462"/>
      <c r="UWP761" s="462"/>
      <c r="UWQ761" s="462"/>
      <c r="UWR761" s="462"/>
      <c r="UWS761" s="462"/>
      <c r="UWT761" s="462"/>
      <c r="UWU761" s="462"/>
      <c r="UWV761" s="462"/>
      <c r="UWW761" s="462"/>
      <c r="UWX761" s="462"/>
      <c r="UWY761" s="462"/>
      <c r="UWZ761" s="462"/>
      <c r="UXA761" s="462"/>
      <c r="UXB761" s="462"/>
      <c r="UXC761" s="462"/>
      <c r="UXD761" s="462"/>
      <c r="UXE761" s="462"/>
      <c r="UXF761" s="462"/>
      <c r="UXG761" s="462"/>
      <c r="UXH761" s="462"/>
      <c r="UXI761" s="462"/>
      <c r="UXJ761" s="462"/>
      <c r="UXK761" s="462"/>
      <c r="UXL761" s="462"/>
      <c r="UXM761" s="462"/>
      <c r="UXN761" s="462"/>
      <c r="UXO761" s="462"/>
      <c r="UXP761" s="462"/>
      <c r="UXQ761" s="462"/>
      <c r="UXR761" s="462"/>
      <c r="UXS761" s="462"/>
      <c r="UXT761" s="462"/>
      <c r="UXU761" s="462"/>
      <c r="UXV761" s="462"/>
      <c r="UXW761" s="462"/>
      <c r="UXX761" s="462"/>
      <c r="UXY761" s="462"/>
      <c r="UXZ761" s="462"/>
      <c r="UYA761" s="462"/>
      <c r="UYB761" s="462"/>
      <c r="UYC761" s="462"/>
      <c r="UYD761" s="462"/>
      <c r="UYE761" s="462"/>
      <c r="UYF761" s="462"/>
      <c r="UYG761" s="462"/>
      <c r="UYH761" s="462"/>
      <c r="UYI761" s="462"/>
      <c r="UYJ761" s="462"/>
      <c r="UYK761" s="462"/>
      <c r="UYL761" s="462"/>
      <c r="UYM761" s="462"/>
      <c r="UYN761" s="462"/>
      <c r="UYO761" s="462"/>
      <c r="UYP761" s="462"/>
      <c r="UYQ761" s="462"/>
      <c r="UYR761" s="462"/>
      <c r="UYS761" s="462"/>
      <c r="UYT761" s="462"/>
      <c r="UYU761" s="462"/>
      <c r="UYV761" s="462"/>
      <c r="UYW761" s="462"/>
      <c r="UYX761" s="462"/>
      <c r="UYY761" s="462"/>
      <c r="UYZ761" s="462"/>
      <c r="UZA761" s="462"/>
      <c r="UZB761" s="462"/>
      <c r="UZC761" s="462"/>
      <c r="UZD761" s="462"/>
      <c r="UZE761" s="462"/>
      <c r="UZF761" s="462"/>
      <c r="UZG761" s="462"/>
      <c r="UZH761" s="462"/>
      <c r="UZI761" s="462"/>
      <c r="UZJ761" s="462"/>
      <c r="UZK761" s="462"/>
      <c r="UZL761" s="462"/>
      <c r="UZM761" s="462"/>
      <c r="UZN761" s="462"/>
      <c r="UZO761" s="462"/>
      <c r="UZP761" s="462"/>
      <c r="UZQ761" s="462"/>
      <c r="UZR761" s="462"/>
      <c r="UZS761" s="462"/>
      <c r="UZT761" s="462"/>
      <c r="UZU761" s="462"/>
      <c r="UZV761" s="462"/>
      <c r="UZW761" s="462"/>
      <c r="UZX761" s="462"/>
      <c r="UZY761" s="462"/>
      <c r="UZZ761" s="462"/>
      <c r="VAA761" s="462"/>
      <c r="VAB761" s="462"/>
      <c r="VAC761" s="462"/>
      <c r="VAD761" s="462"/>
      <c r="VAE761" s="462"/>
      <c r="VAF761" s="462"/>
      <c r="VAG761" s="462"/>
      <c r="VAH761" s="462"/>
      <c r="VAI761" s="462"/>
      <c r="VAJ761" s="462"/>
      <c r="VAK761" s="462"/>
      <c r="VAL761" s="462"/>
      <c r="VAM761" s="462"/>
      <c r="VAN761" s="462"/>
      <c r="VAO761" s="462"/>
      <c r="VAP761" s="462"/>
      <c r="VAQ761" s="462"/>
      <c r="VAR761" s="462"/>
      <c r="VAS761" s="462"/>
      <c r="VAT761" s="462"/>
      <c r="VAU761" s="462"/>
      <c r="VAV761" s="462"/>
      <c r="VAW761" s="462"/>
      <c r="VAX761" s="462"/>
      <c r="VAY761" s="462"/>
      <c r="VAZ761" s="462"/>
      <c r="VBA761" s="462"/>
      <c r="VBB761" s="462"/>
      <c r="VBC761" s="462"/>
      <c r="VBD761" s="462"/>
      <c r="VBE761" s="462"/>
      <c r="VBF761" s="462"/>
      <c r="VBG761" s="462"/>
      <c r="VBH761" s="462"/>
      <c r="VBI761" s="462"/>
      <c r="VBJ761" s="462"/>
      <c r="VBK761" s="462"/>
      <c r="VBL761" s="462"/>
      <c r="VBM761" s="462"/>
      <c r="VBN761" s="462"/>
      <c r="VBO761" s="462"/>
      <c r="VBP761" s="462"/>
      <c r="VBQ761" s="462"/>
      <c r="VBR761" s="462"/>
      <c r="VBS761" s="462"/>
      <c r="VBT761" s="462"/>
      <c r="VBU761" s="462"/>
      <c r="VBV761" s="462"/>
      <c r="VBW761" s="462"/>
      <c r="VBX761" s="462"/>
      <c r="VBY761" s="462"/>
      <c r="VBZ761" s="462"/>
      <c r="VCA761" s="462"/>
      <c r="VCB761" s="462"/>
      <c r="VCC761" s="462"/>
      <c r="VCD761" s="462"/>
      <c r="VCE761" s="462"/>
      <c r="VCF761" s="462"/>
      <c r="VCG761" s="462"/>
      <c r="VCH761" s="462"/>
      <c r="VCI761" s="462"/>
      <c r="VCJ761" s="462"/>
      <c r="VCK761" s="462"/>
      <c r="VCL761" s="462"/>
      <c r="VCM761" s="462"/>
      <c r="VCN761" s="462"/>
      <c r="VCO761" s="462"/>
      <c r="VCP761" s="462"/>
      <c r="VCQ761" s="462"/>
      <c r="VCR761" s="462"/>
      <c r="VCS761" s="462"/>
      <c r="VCT761" s="462"/>
      <c r="VCU761" s="462"/>
      <c r="VCV761" s="462"/>
      <c r="VCW761" s="462"/>
      <c r="VCX761" s="462"/>
      <c r="VCY761" s="462"/>
      <c r="VCZ761" s="462"/>
      <c r="VDA761" s="462"/>
      <c r="VDB761" s="462"/>
      <c r="VDC761" s="462"/>
      <c r="VDD761" s="462"/>
      <c r="VDE761" s="462"/>
      <c r="VDF761" s="462"/>
      <c r="VDG761" s="462"/>
      <c r="VDH761" s="462"/>
      <c r="VDI761" s="462"/>
      <c r="VDJ761" s="462"/>
      <c r="VDK761" s="462"/>
      <c r="VDL761" s="462"/>
      <c r="VDM761" s="462"/>
      <c r="VDN761" s="462"/>
      <c r="VDO761" s="462"/>
      <c r="VDP761" s="462"/>
      <c r="VDQ761" s="462"/>
      <c r="VDR761" s="462"/>
      <c r="VDS761" s="462"/>
      <c r="VDT761" s="462"/>
      <c r="VDU761" s="462"/>
      <c r="VDV761" s="462"/>
      <c r="VDW761" s="462"/>
      <c r="VDX761" s="462"/>
      <c r="VDY761" s="462"/>
      <c r="VDZ761" s="462"/>
      <c r="VEA761" s="462"/>
      <c r="VEB761" s="462"/>
      <c r="VEC761" s="462"/>
      <c r="VED761" s="462"/>
      <c r="VEE761" s="462"/>
      <c r="VEF761" s="462"/>
      <c r="VEG761" s="462"/>
      <c r="VEH761" s="462"/>
      <c r="VEI761" s="462"/>
      <c r="VEJ761" s="462"/>
      <c r="VEK761" s="462"/>
      <c r="VEL761" s="462"/>
      <c r="VEM761" s="462"/>
      <c r="VEN761" s="462"/>
      <c r="VEO761" s="462"/>
      <c r="VEP761" s="462"/>
      <c r="VEQ761" s="462"/>
      <c r="VER761" s="462"/>
      <c r="VES761" s="462"/>
      <c r="VET761" s="462"/>
      <c r="VEU761" s="462"/>
      <c r="VEV761" s="462"/>
      <c r="VEW761" s="462"/>
      <c r="VEX761" s="462"/>
      <c r="VEY761" s="462"/>
      <c r="VEZ761" s="462"/>
      <c r="VFA761" s="462"/>
      <c r="VFB761" s="462"/>
      <c r="VFC761" s="462"/>
      <c r="VFD761" s="462"/>
      <c r="VFE761" s="462"/>
      <c r="VFF761" s="462"/>
      <c r="VFG761" s="462"/>
      <c r="VFH761" s="462"/>
      <c r="VFI761" s="462"/>
      <c r="VFJ761" s="462"/>
      <c r="VFK761" s="462"/>
      <c r="VFL761" s="462"/>
      <c r="VFM761" s="462"/>
      <c r="VFN761" s="462"/>
      <c r="VFO761" s="462"/>
      <c r="VFP761" s="462"/>
      <c r="VFQ761" s="462"/>
      <c r="VFR761" s="462"/>
      <c r="VFS761" s="462"/>
      <c r="VFT761" s="462"/>
      <c r="VFU761" s="462"/>
      <c r="VFV761" s="462"/>
      <c r="VFW761" s="462"/>
      <c r="VFX761" s="462"/>
      <c r="VFY761" s="462"/>
      <c r="VFZ761" s="462"/>
      <c r="VGA761" s="462"/>
      <c r="VGB761" s="462"/>
      <c r="VGC761" s="462"/>
      <c r="VGD761" s="462"/>
      <c r="VGE761" s="462"/>
      <c r="VGF761" s="462"/>
      <c r="VGG761" s="462"/>
      <c r="VGH761" s="462"/>
      <c r="VGI761" s="462"/>
      <c r="VGJ761" s="462"/>
      <c r="VGK761" s="462"/>
      <c r="VGL761" s="462"/>
      <c r="VGM761" s="462"/>
      <c r="VGN761" s="462"/>
      <c r="VGO761" s="462"/>
      <c r="VGP761" s="462"/>
      <c r="VGQ761" s="462"/>
      <c r="VGR761" s="462"/>
      <c r="VGS761" s="462"/>
      <c r="VGT761" s="462"/>
      <c r="VGU761" s="462"/>
      <c r="VGV761" s="462"/>
      <c r="VGW761" s="462"/>
      <c r="VGX761" s="462"/>
      <c r="VGY761" s="462"/>
      <c r="VGZ761" s="462"/>
      <c r="VHA761" s="462"/>
      <c r="VHB761" s="462"/>
      <c r="VHC761" s="462"/>
      <c r="VHD761" s="462"/>
      <c r="VHE761" s="462"/>
      <c r="VHF761" s="462"/>
      <c r="VHG761" s="462"/>
      <c r="VHH761" s="462"/>
      <c r="VHI761" s="462"/>
      <c r="VHJ761" s="462"/>
      <c r="VHK761" s="462"/>
      <c r="VHL761" s="462"/>
      <c r="VHM761" s="462"/>
      <c r="VHN761" s="462"/>
      <c r="VHO761" s="462"/>
      <c r="VHP761" s="462"/>
      <c r="VHQ761" s="462"/>
      <c r="VHR761" s="462"/>
      <c r="VHS761" s="462"/>
      <c r="VHT761" s="462"/>
      <c r="VHU761" s="462"/>
      <c r="VHV761" s="462"/>
      <c r="VHW761" s="462"/>
      <c r="VHX761" s="462"/>
      <c r="VHY761" s="462"/>
      <c r="VHZ761" s="462"/>
      <c r="VIA761" s="462"/>
      <c r="VIB761" s="462"/>
      <c r="VIC761" s="462"/>
      <c r="VID761" s="462"/>
      <c r="VIE761" s="462"/>
      <c r="VIF761" s="462"/>
      <c r="VIG761" s="462"/>
      <c r="VIH761" s="462"/>
      <c r="VII761" s="462"/>
      <c r="VIJ761" s="462"/>
      <c r="VIK761" s="462"/>
      <c r="VIL761" s="462"/>
      <c r="VIM761" s="462"/>
      <c r="VIN761" s="462"/>
      <c r="VIO761" s="462"/>
      <c r="VIP761" s="462"/>
      <c r="VIQ761" s="462"/>
      <c r="VIR761" s="462"/>
      <c r="VIS761" s="462"/>
      <c r="VIT761" s="462"/>
      <c r="VIU761" s="462"/>
      <c r="VIV761" s="462"/>
      <c r="VIW761" s="462"/>
      <c r="VIX761" s="462"/>
      <c r="VIY761" s="462"/>
      <c r="VIZ761" s="462"/>
      <c r="VJA761" s="462"/>
      <c r="VJB761" s="462"/>
      <c r="VJC761" s="462"/>
      <c r="VJD761" s="462"/>
      <c r="VJE761" s="462"/>
      <c r="VJF761" s="462"/>
      <c r="VJG761" s="462"/>
      <c r="VJH761" s="462"/>
      <c r="VJI761" s="462"/>
      <c r="VJJ761" s="462"/>
      <c r="VJK761" s="462"/>
      <c r="VJL761" s="462"/>
      <c r="VJM761" s="462"/>
      <c r="VJN761" s="462"/>
      <c r="VJO761" s="462"/>
      <c r="VJP761" s="462"/>
      <c r="VJQ761" s="462"/>
      <c r="VJR761" s="462"/>
      <c r="VJS761" s="462"/>
      <c r="VJT761" s="462"/>
      <c r="VJU761" s="462"/>
      <c r="VJV761" s="462"/>
      <c r="VJW761" s="462"/>
      <c r="VJX761" s="462"/>
      <c r="VJY761" s="462"/>
      <c r="VJZ761" s="462"/>
      <c r="VKA761" s="462"/>
      <c r="VKB761" s="462"/>
      <c r="VKC761" s="462"/>
      <c r="VKD761" s="462"/>
      <c r="VKE761" s="462"/>
      <c r="VKF761" s="462"/>
      <c r="VKG761" s="462"/>
      <c r="VKH761" s="462"/>
      <c r="VKI761" s="462"/>
      <c r="VKJ761" s="462"/>
      <c r="VKK761" s="462"/>
      <c r="VKL761" s="462"/>
      <c r="VKM761" s="462"/>
      <c r="VKN761" s="462"/>
      <c r="VKO761" s="462"/>
      <c r="VKP761" s="462"/>
      <c r="VKQ761" s="462"/>
      <c r="VKR761" s="462"/>
      <c r="VKS761" s="462"/>
      <c r="VKT761" s="462"/>
      <c r="VKU761" s="462"/>
      <c r="VKV761" s="462"/>
      <c r="VKW761" s="462"/>
      <c r="VKX761" s="462"/>
      <c r="VKY761" s="462"/>
      <c r="VKZ761" s="462"/>
      <c r="VLA761" s="462"/>
      <c r="VLB761" s="462"/>
      <c r="VLC761" s="462"/>
      <c r="VLD761" s="462"/>
      <c r="VLE761" s="462"/>
      <c r="VLF761" s="462"/>
      <c r="VLG761" s="462"/>
      <c r="VLH761" s="462"/>
      <c r="VLI761" s="462"/>
      <c r="VLJ761" s="462"/>
      <c r="VLK761" s="462"/>
      <c r="VLL761" s="462"/>
      <c r="VLM761" s="462"/>
      <c r="VLN761" s="462"/>
      <c r="VLO761" s="462"/>
      <c r="VLP761" s="462"/>
      <c r="VLQ761" s="462"/>
      <c r="VLR761" s="462"/>
      <c r="VLS761" s="462"/>
      <c r="VLT761" s="462"/>
      <c r="VLU761" s="462"/>
      <c r="VLV761" s="462"/>
      <c r="VLW761" s="462"/>
      <c r="VLX761" s="462"/>
      <c r="VLY761" s="462"/>
      <c r="VLZ761" s="462"/>
      <c r="VMA761" s="462"/>
      <c r="VMB761" s="462"/>
      <c r="VMC761" s="462"/>
      <c r="VMD761" s="462"/>
      <c r="VME761" s="462"/>
      <c r="VMF761" s="462"/>
      <c r="VMG761" s="462"/>
      <c r="VMH761" s="462"/>
      <c r="VMI761" s="462"/>
      <c r="VMJ761" s="462"/>
      <c r="VMK761" s="462"/>
      <c r="VML761" s="462"/>
      <c r="VMM761" s="462"/>
      <c r="VMN761" s="462"/>
      <c r="VMO761" s="462"/>
      <c r="VMP761" s="462"/>
      <c r="VMQ761" s="462"/>
      <c r="VMR761" s="462"/>
      <c r="VMS761" s="462"/>
      <c r="VMT761" s="462"/>
      <c r="VMU761" s="462"/>
      <c r="VMV761" s="462"/>
      <c r="VMW761" s="462"/>
      <c r="VMX761" s="462"/>
      <c r="VMY761" s="462"/>
      <c r="VMZ761" s="462"/>
      <c r="VNA761" s="462"/>
      <c r="VNB761" s="462"/>
      <c r="VNC761" s="462"/>
      <c r="VND761" s="462"/>
      <c r="VNE761" s="462"/>
      <c r="VNF761" s="462"/>
      <c r="VNG761" s="462"/>
      <c r="VNH761" s="462"/>
      <c r="VNI761" s="462"/>
      <c r="VNJ761" s="462"/>
      <c r="VNK761" s="462"/>
      <c r="VNL761" s="462"/>
      <c r="VNM761" s="462"/>
      <c r="VNN761" s="462"/>
      <c r="VNO761" s="462"/>
      <c r="VNP761" s="462"/>
      <c r="VNQ761" s="462"/>
      <c r="VNR761" s="462"/>
      <c r="VNS761" s="462"/>
      <c r="VNT761" s="462"/>
      <c r="VNU761" s="462"/>
      <c r="VNV761" s="462"/>
      <c r="VNW761" s="462"/>
      <c r="VNX761" s="462"/>
      <c r="VNY761" s="462"/>
      <c r="VNZ761" s="462"/>
      <c r="VOA761" s="462"/>
      <c r="VOB761" s="462"/>
      <c r="VOC761" s="462"/>
      <c r="VOD761" s="462"/>
      <c r="VOE761" s="462"/>
      <c r="VOF761" s="462"/>
      <c r="VOG761" s="462"/>
      <c r="VOH761" s="462"/>
      <c r="VOI761" s="462"/>
      <c r="VOJ761" s="462"/>
      <c r="VOK761" s="462"/>
      <c r="VOL761" s="462"/>
      <c r="VOM761" s="462"/>
      <c r="VON761" s="462"/>
      <c r="VOO761" s="462"/>
      <c r="VOP761" s="462"/>
      <c r="VOQ761" s="462"/>
      <c r="VOR761" s="462"/>
      <c r="VOS761" s="462"/>
      <c r="VOT761" s="462"/>
      <c r="VOU761" s="462"/>
      <c r="VOV761" s="462"/>
      <c r="VOW761" s="462"/>
      <c r="VOX761" s="462"/>
      <c r="VOY761" s="462"/>
      <c r="VOZ761" s="462"/>
      <c r="VPA761" s="462"/>
      <c r="VPB761" s="462"/>
      <c r="VPC761" s="462"/>
      <c r="VPD761" s="462"/>
      <c r="VPE761" s="462"/>
      <c r="VPF761" s="462"/>
      <c r="VPG761" s="462"/>
      <c r="VPH761" s="462"/>
      <c r="VPI761" s="462"/>
      <c r="VPJ761" s="462"/>
      <c r="VPK761" s="462"/>
      <c r="VPL761" s="462"/>
      <c r="VPM761" s="462"/>
      <c r="VPN761" s="462"/>
      <c r="VPO761" s="462"/>
      <c r="VPP761" s="462"/>
      <c r="VPQ761" s="462"/>
      <c r="VPR761" s="462"/>
      <c r="VPS761" s="462"/>
      <c r="VPT761" s="462"/>
      <c r="VPU761" s="462"/>
      <c r="VPV761" s="462"/>
      <c r="VPW761" s="462"/>
      <c r="VPX761" s="462"/>
      <c r="VPY761" s="462"/>
      <c r="VPZ761" s="462"/>
      <c r="VQA761" s="462"/>
      <c r="VQB761" s="462"/>
      <c r="VQC761" s="462"/>
      <c r="VQD761" s="462"/>
      <c r="VQE761" s="462"/>
      <c r="VQF761" s="462"/>
      <c r="VQG761" s="462"/>
      <c r="VQH761" s="462"/>
      <c r="VQI761" s="462"/>
      <c r="VQJ761" s="462"/>
      <c r="VQK761" s="462"/>
      <c r="VQL761" s="462"/>
      <c r="VQM761" s="462"/>
      <c r="VQN761" s="462"/>
      <c r="VQO761" s="462"/>
      <c r="VQP761" s="462"/>
      <c r="VQQ761" s="462"/>
      <c r="VQR761" s="462"/>
      <c r="VQS761" s="462"/>
      <c r="VQT761" s="462"/>
      <c r="VQU761" s="462"/>
      <c r="VQV761" s="462"/>
      <c r="VQW761" s="462"/>
      <c r="VQX761" s="462"/>
      <c r="VQY761" s="462"/>
      <c r="VQZ761" s="462"/>
      <c r="VRA761" s="462"/>
      <c r="VRB761" s="462"/>
      <c r="VRC761" s="462"/>
      <c r="VRD761" s="462"/>
      <c r="VRE761" s="462"/>
      <c r="VRF761" s="462"/>
      <c r="VRG761" s="462"/>
      <c r="VRH761" s="462"/>
      <c r="VRI761" s="462"/>
      <c r="VRJ761" s="462"/>
      <c r="VRK761" s="462"/>
      <c r="VRL761" s="462"/>
      <c r="VRM761" s="462"/>
      <c r="VRN761" s="462"/>
      <c r="VRO761" s="462"/>
      <c r="VRP761" s="462"/>
      <c r="VRQ761" s="462"/>
      <c r="VRR761" s="462"/>
      <c r="VRS761" s="462"/>
      <c r="VRT761" s="462"/>
      <c r="VRU761" s="462"/>
      <c r="VRV761" s="462"/>
      <c r="VRW761" s="462"/>
      <c r="VRX761" s="462"/>
      <c r="VRY761" s="462"/>
      <c r="VRZ761" s="462"/>
      <c r="VSA761" s="462"/>
      <c r="VSB761" s="462"/>
      <c r="VSC761" s="462"/>
      <c r="VSD761" s="462"/>
      <c r="VSE761" s="462"/>
      <c r="VSF761" s="462"/>
      <c r="VSG761" s="462"/>
      <c r="VSH761" s="462"/>
      <c r="VSI761" s="462"/>
      <c r="VSJ761" s="462"/>
      <c r="VSK761" s="462"/>
      <c r="VSL761" s="462"/>
      <c r="VSM761" s="462"/>
      <c r="VSN761" s="462"/>
      <c r="VSO761" s="462"/>
      <c r="VSP761" s="462"/>
      <c r="VSQ761" s="462"/>
      <c r="VSR761" s="462"/>
      <c r="VSS761" s="462"/>
      <c r="VST761" s="462"/>
      <c r="VSU761" s="462"/>
      <c r="VSV761" s="462"/>
      <c r="VSW761" s="462"/>
      <c r="VSX761" s="462"/>
      <c r="VSY761" s="462"/>
      <c r="VSZ761" s="462"/>
      <c r="VTA761" s="462"/>
      <c r="VTB761" s="462"/>
      <c r="VTC761" s="462"/>
      <c r="VTD761" s="462"/>
      <c r="VTE761" s="462"/>
      <c r="VTF761" s="462"/>
      <c r="VTG761" s="462"/>
      <c r="VTH761" s="462"/>
      <c r="VTI761" s="462"/>
      <c r="VTJ761" s="462"/>
      <c r="VTK761" s="462"/>
      <c r="VTL761" s="462"/>
      <c r="VTM761" s="462"/>
      <c r="VTN761" s="462"/>
      <c r="VTO761" s="462"/>
      <c r="VTP761" s="462"/>
      <c r="VTQ761" s="462"/>
      <c r="VTR761" s="462"/>
      <c r="VTS761" s="462"/>
      <c r="VTT761" s="462"/>
      <c r="VTU761" s="462"/>
      <c r="VTV761" s="462"/>
      <c r="VTW761" s="462"/>
      <c r="VTX761" s="462"/>
      <c r="VTY761" s="462"/>
      <c r="VTZ761" s="462"/>
      <c r="VUA761" s="462"/>
      <c r="VUB761" s="462"/>
      <c r="VUC761" s="462"/>
      <c r="VUD761" s="462"/>
      <c r="VUE761" s="462"/>
      <c r="VUF761" s="462"/>
      <c r="VUG761" s="462"/>
      <c r="VUH761" s="462"/>
      <c r="VUI761" s="462"/>
      <c r="VUJ761" s="462"/>
      <c r="VUK761" s="462"/>
      <c r="VUL761" s="462"/>
      <c r="VUM761" s="462"/>
      <c r="VUN761" s="462"/>
      <c r="VUO761" s="462"/>
      <c r="VUP761" s="462"/>
      <c r="VUQ761" s="462"/>
      <c r="VUR761" s="462"/>
      <c r="VUS761" s="462"/>
      <c r="VUT761" s="462"/>
      <c r="VUU761" s="462"/>
      <c r="VUV761" s="462"/>
      <c r="VUW761" s="462"/>
      <c r="VUX761" s="462"/>
      <c r="VUY761" s="462"/>
      <c r="VUZ761" s="462"/>
      <c r="VVA761" s="462"/>
      <c r="VVB761" s="462"/>
      <c r="VVC761" s="462"/>
      <c r="VVD761" s="462"/>
      <c r="VVE761" s="462"/>
      <c r="VVF761" s="462"/>
      <c r="VVG761" s="462"/>
      <c r="VVH761" s="462"/>
      <c r="VVI761" s="462"/>
      <c r="VVJ761" s="462"/>
      <c r="VVK761" s="462"/>
      <c r="VVL761" s="462"/>
      <c r="VVM761" s="462"/>
      <c r="VVN761" s="462"/>
      <c r="VVO761" s="462"/>
      <c r="VVP761" s="462"/>
      <c r="VVQ761" s="462"/>
      <c r="VVR761" s="462"/>
      <c r="VVS761" s="462"/>
      <c r="VVT761" s="462"/>
      <c r="VVU761" s="462"/>
      <c r="VVV761" s="462"/>
      <c r="VVW761" s="462"/>
      <c r="VVX761" s="462"/>
      <c r="VVY761" s="462"/>
      <c r="VVZ761" s="462"/>
      <c r="VWA761" s="462"/>
      <c r="VWB761" s="462"/>
      <c r="VWC761" s="462"/>
      <c r="VWD761" s="462"/>
      <c r="VWE761" s="462"/>
      <c r="VWF761" s="462"/>
      <c r="VWG761" s="462"/>
      <c r="VWH761" s="462"/>
      <c r="VWI761" s="462"/>
      <c r="VWJ761" s="462"/>
      <c r="VWK761" s="462"/>
      <c r="VWL761" s="462"/>
      <c r="VWM761" s="462"/>
      <c r="VWN761" s="462"/>
      <c r="VWO761" s="462"/>
      <c r="VWP761" s="462"/>
      <c r="VWQ761" s="462"/>
      <c r="VWR761" s="462"/>
      <c r="VWS761" s="462"/>
      <c r="VWT761" s="462"/>
      <c r="VWU761" s="462"/>
      <c r="VWV761" s="462"/>
      <c r="VWW761" s="462"/>
      <c r="VWX761" s="462"/>
      <c r="VWY761" s="462"/>
      <c r="VWZ761" s="462"/>
      <c r="VXA761" s="462"/>
      <c r="VXB761" s="462"/>
      <c r="VXC761" s="462"/>
      <c r="VXD761" s="462"/>
      <c r="VXE761" s="462"/>
      <c r="VXF761" s="462"/>
      <c r="VXG761" s="462"/>
      <c r="VXH761" s="462"/>
      <c r="VXI761" s="462"/>
      <c r="VXJ761" s="462"/>
      <c r="VXK761" s="462"/>
      <c r="VXL761" s="462"/>
      <c r="VXM761" s="462"/>
      <c r="VXN761" s="462"/>
      <c r="VXO761" s="462"/>
      <c r="VXP761" s="462"/>
      <c r="VXQ761" s="462"/>
      <c r="VXR761" s="462"/>
      <c r="VXS761" s="462"/>
      <c r="VXT761" s="462"/>
      <c r="VXU761" s="462"/>
      <c r="VXV761" s="462"/>
      <c r="VXW761" s="462"/>
      <c r="VXX761" s="462"/>
      <c r="VXY761" s="462"/>
      <c r="VXZ761" s="462"/>
      <c r="VYA761" s="462"/>
      <c r="VYB761" s="462"/>
      <c r="VYC761" s="462"/>
      <c r="VYD761" s="462"/>
      <c r="VYE761" s="462"/>
      <c r="VYF761" s="462"/>
      <c r="VYG761" s="462"/>
      <c r="VYH761" s="462"/>
      <c r="VYI761" s="462"/>
      <c r="VYJ761" s="462"/>
      <c r="VYK761" s="462"/>
      <c r="VYL761" s="462"/>
      <c r="VYM761" s="462"/>
      <c r="VYN761" s="462"/>
      <c r="VYO761" s="462"/>
      <c r="VYP761" s="462"/>
      <c r="VYQ761" s="462"/>
      <c r="VYR761" s="462"/>
      <c r="VYS761" s="462"/>
      <c r="VYT761" s="462"/>
      <c r="VYU761" s="462"/>
      <c r="VYV761" s="462"/>
      <c r="VYW761" s="462"/>
      <c r="VYX761" s="462"/>
      <c r="VYY761" s="462"/>
      <c r="VYZ761" s="462"/>
      <c r="VZA761" s="462"/>
      <c r="VZB761" s="462"/>
      <c r="VZC761" s="462"/>
      <c r="VZD761" s="462"/>
      <c r="VZE761" s="462"/>
      <c r="VZF761" s="462"/>
      <c r="VZG761" s="462"/>
      <c r="VZH761" s="462"/>
      <c r="VZI761" s="462"/>
      <c r="VZJ761" s="462"/>
      <c r="VZK761" s="462"/>
      <c r="VZL761" s="462"/>
      <c r="VZM761" s="462"/>
      <c r="VZN761" s="462"/>
      <c r="VZO761" s="462"/>
      <c r="VZP761" s="462"/>
      <c r="VZQ761" s="462"/>
      <c r="VZR761" s="462"/>
      <c r="VZS761" s="462"/>
      <c r="VZT761" s="462"/>
      <c r="VZU761" s="462"/>
      <c r="VZV761" s="462"/>
      <c r="VZW761" s="462"/>
      <c r="VZX761" s="462"/>
      <c r="VZY761" s="462"/>
      <c r="VZZ761" s="462"/>
      <c r="WAA761" s="462"/>
      <c r="WAB761" s="462"/>
      <c r="WAC761" s="462"/>
      <c r="WAD761" s="462"/>
      <c r="WAE761" s="462"/>
      <c r="WAF761" s="462"/>
      <c r="WAG761" s="462"/>
      <c r="WAH761" s="462"/>
      <c r="WAI761" s="462"/>
      <c r="WAJ761" s="462"/>
      <c r="WAK761" s="462"/>
      <c r="WAL761" s="462"/>
      <c r="WAM761" s="462"/>
      <c r="WAN761" s="462"/>
      <c r="WAO761" s="462"/>
      <c r="WAP761" s="462"/>
      <c r="WAQ761" s="462"/>
      <c r="WAR761" s="462"/>
      <c r="WAS761" s="462"/>
      <c r="WAT761" s="462"/>
      <c r="WAU761" s="462"/>
      <c r="WAV761" s="462"/>
      <c r="WAW761" s="462"/>
      <c r="WAX761" s="462"/>
      <c r="WAY761" s="462"/>
      <c r="WAZ761" s="462"/>
      <c r="WBA761" s="462"/>
      <c r="WBB761" s="462"/>
      <c r="WBC761" s="462"/>
      <c r="WBD761" s="462"/>
      <c r="WBE761" s="462"/>
      <c r="WBF761" s="462"/>
      <c r="WBG761" s="462"/>
      <c r="WBH761" s="462"/>
      <c r="WBI761" s="462"/>
      <c r="WBJ761" s="462"/>
      <c r="WBK761" s="462"/>
      <c r="WBL761" s="462"/>
      <c r="WBM761" s="462"/>
      <c r="WBN761" s="462"/>
      <c r="WBO761" s="462"/>
      <c r="WBP761" s="462"/>
      <c r="WBQ761" s="462"/>
      <c r="WBR761" s="462"/>
      <c r="WBS761" s="462"/>
      <c r="WBT761" s="462"/>
      <c r="WBU761" s="462"/>
      <c r="WBV761" s="462"/>
      <c r="WBW761" s="462"/>
      <c r="WBX761" s="462"/>
      <c r="WBY761" s="462"/>
      <c r="WBZ761" s="462"/>
      <c r="WCA761" s="462"/>
      <c r="WCB761" s="462"/>
      <c r="WCC761" s="462"/>
      <c r="WCD761" s="462"/>
      <c r="WCE761" s="462"/>
      <c r="WCF761" s="462"/>
      <c r="WCG761" s="462"/>
      <c r="WCH761" s="462"/>
      <c r="WCI761" s="462"/>
      <c r="WCJ761" s="462"/>
      <c r="WCK761" s="462"/>
      <c r="WCL761" s="462"/>
      <c r="WCM761" s="462"/>
      <c r="WCN761" s="462"/>
      <c r="WCO761" s="462"/>
      <c r="WCP761" s="462"/>
      <c r="WCQ761" s="462"/>
      <c r="WCR761" s="462"/>
      <c r="WCS761" s="462"/>
      <c r="WCT761" s="462"/>
      <c r="WCU761" s="462"/>
      <c r="WCV761" s="462"/>
      <c r="WCW761" s="462"/>
      <c r="WCX761" s="462"/>
      <c r="WCY761" s="462"/>
      <c r="WCZ761" s="462"/>
      <c r="WDA761" s="462"/>
      <c r="WDB761" s="462"/>
      <c r="WDC761" s="462"/>
      <c r="WDD761" s="462"/>
      <c r="WDE761" s="462"/>
      <c r="WDF761" s="462"/>
      <c r="WDG761" s="462"/>
      <c r="WDH761" s="462"/>
      <c r="WDI761" s="462"/>
      <c r="WDJ761" s="462"/>
      <c r="WDK761" s="462"/>
      <c r="WDL761" s="462"/>
      <c r="WDM761" s="462"/>
      <c r="WDN761" s="462"/>
      <c r="WDO761" s="462"/>
      <c r="WDP761" s="462"/>
      <c r="WDQ761" s="462"/>
      <c r="WDR761" s="462"/>
      <c r="WDS761" s="462"/>
      <c r="WDT761" s="462"/>
      <c r="WDU761" s="462"/>
      <c r="WDV761" s="462"/>
      <c r="WDW761" s="462"/>
      <c r="WDX761" s="462"/>
      <c r="WDY761" s="462"/>
      <c r="WDZ761" s="462"/>
      <c r="WEA761" s="462"/>
      <c r="WEB761" s="462"/>
      <c r="WEC761" s="462"/>
      <c r="WED761" s="462"/>
      <c r="WEE761" s="462"/>
      <c r="WEF761" s="462"/>
      <c r="WEG761" s="462"/>
      <c r="WEH761" s="462"/>
      <c r="WEI761" s="462"/>
      <c r="WEJ761" s="462"/>
      <c r="WEK761" s="462"/>
      <c r="WEL761" s="462"/>
      <c r="WEM761" s="462"/>
      <c r="WEN761" s="462"/>
      <c r="WEO761" s="462"/>
      <c r="WEP761" s="462"/>
      <c r="WEQ761" s="462"/>
      <c r="WER761" s="462"/>
      <c r="WES761" s="462"/>
      <c r="WET761" s="462"/>
      <c r="WEU761" s="462"/>
      <c r="WEV761" s="462"/>
      <c r="WEW761" s="462"/>
      <c r="WEX761" s="462"/>
      <c r="WEY761" s="462"/>
      <c r="WEZ761" s="462"/>
      <c r="WFA761" s="462"/>
      <c r="WFB761" s="462"/>
      <c r="WFC761" s="462"/>
      <c r="WFD761" s="462"/>
      <c r="WFE761" s="462"/>
      <c r="WFF761" s="462"/>
      <c r="WFG761" s="462"/>
      <c r="WFH761" s="462"/>
      <c r="WFI761" s="462"/>
      <c r="WFJ761" s="462"/>
      <c r="WFK761" s="462"/>
      <c r="WFL761" s="462"/>
      <c r="WFM761" s="462"/>
      <c r="WFN761" s="462"/>
      <c r="WFO761" s="462"/>
      <c r="WFP761" s="462"/>
      <c r="WFQ761" s="462"/>
      <c r="WFR761" s="462"/>
      <c r="WFS761" s="462"/>
      <c r="WFT761" s="462"/>
      <c r="WFU761" s="462"/>
      <c r="WFV761" s="462"/>
      <c r="WFW761" s="462"/>
      <c r="WFX761" s="462"/>
      <c r="WFY761" s="462"/>
      <c r="WFZ761" s="462"/>
      <c r="WGA761" s="462"/>
      <c r="WGB761" s="462"/>
      <c r="WGC761" s="462"/>
      <c r="WGD761" s="462"/>
      <c r="WGE761" s="462"/>
      <c r="WGF761" s="462"/>
      <c r="WGG761" s="462"/>
      <c r="WGH761" s="462"/>
      <c r="WGI761" s="462"/>
      <c r="WGJ761" s="462"/>
      <c r="WGK761" s="462"/>
      <c r="WGL761" s="462"/>
      <c r="WGM761" s="462"/>
      <c r="WGN761" s="462"/>
      <c r="WGO761" s="462"/>
      <c r="WGP761" s="462"/>
      <c r="WGQ761" s="462"/>
      <c r="WGR761" s="462"/>
      <c r="WGS761" s="462"/>
      <c r="WGT761" s="462"/>
      <c r="WGU761" s="462"/>
      <c r="WGV761" s="462"/>
      <c r="WGW761" s="462"/>
      <c r="WGX761" s="462"/>
      <c r="WGY761" s="462"/>
      <c r="WGZ761" s="462"/>
      <c r="WHA761" s="462"/>
      <c r="WHB761" s="462"/>
      <c r="WHC761" s="462"/>
      <c r="WHD761" s="462"/>
      <c r="WHE761" s="462"/>
      <c r="WHF761" s="462"/>
      <c r="WHG761" s="462"/>
      <c r="WHH761" s="462"/>
      <c r="WHI761" s="462"/>
      <c r="WHJ761" s="462"/>
      <c r="WHK761" s="462"/>
      <c r="WHL761" s="462"/>
      <c r="WHM761" s="462"/>
      <c r="WHN761" s="462"/>
      <c r="WHO761" s="462"/>
      <c r="WHP761" s="462"/>
      <c r="WHQ761" s="462"/>
      <c r="WHR761" s="462"/>
      <c r="WHS761" s="462"/>
      <c r="WHT761" s="462"/>
      <c r="WHU761" s="462"/>
      <c r="WHV761" s="462"/>
      <c r="WHW761" s="462"/>
      <c r="WHX761" s="462"/>
      <c r="WHY761" s="462"/>
      <c r="WHZ761" s="462"/>
      <c r="WIA761" s="462"/>
      <c r="WIB761" s="462"/>
      <c r="WIC761" s="462"/>
      <c r="WID761" s="462"/>
      <c r="WIE761" s="462"/>
      <c r="WIF761" s="462"/>
      <c r="WIG761" s="462"/>
      <c r="WIH761" s="462"/>
      <c r="WII761" s="462"/>
      <c r="WIJ761" s="462"/>
      <c r="WIK761" s="462"/>
      <c r="WIL761" s="462"/>
      <c r="WIM761" s="462"/>
      <c r="WIN761" s="462"/>
      <c r="WIO761" s="462"/>
      <c r="WIP761" s="462"/>
      <c r="WIQ761" s="462"/>
      <c r="WIR761" s="462"/>
      <c r="WIS761" s="462"/>
      <c r="WIT761" s="462"/>
      <c r="WIU761" s="462"/>
      <c r="WIV761" s="462"/>
      <c r="WIW761" s="462"/>
      <c r="WIX761" s="462"/>
      <c r="WIY761" s="462"/>
      <c r="WIZ761" s="462"/>
      <c r="WJA761" s="462"/>
      <c r="WJB761" s="462"/>
      <c r="WJC761" s="462"/>
      <c r="WJD761" s="462"/>
      <c r="WJE761" s="462"/>
      <c r="WJF761" s="462"/>
      <c r="WJG761" s="462"/>
      <c r="WJH761" s="462"/>
      <c r="WJI761" s="462"/>
      <c r="WJJ761" s="462"/>
      <c r="WJK761" s="462"/>
      <c r="WJL761" s="462"/>
      <c r="WJM761" s="462"/>
      <c r="WJN761" s="462"/>
      <c r="WJO761" s="462"/>
      <c r="WJP761" s="462"/>
      <c r="WJQ761" s="462"/>
      <c r="WJR761" s="462"/>
      <c r="WJS761" s="462"/>
      <c r="WJT761" s="462"/>
      <c r="WJU761" s="462"/>
      <c r="WJV761" s="462"/>
      <c r="WJW761" s="462"/>
      <c r="WJX761" s="462"/>
      <c r="WJY761" s="462"/>
      <c r="WJZ761" s="462"/>
      <c r="WKA761" s="462"/>
      <c r="WKB761" s="462"/>
      <c r="WKC761" s="462"/>
      <c r="WKD761" s="462"/>
      <c r="WKE761" s="462"/>
      <c r="WKF761" s="462"/>
      <c r="WKG761" s="462"/>
      <c r="WKH761" s="462"/>
      <c r="WKI761" s="462"/>
      <c r="WKJ761" s="462"/>
      <c r="WKK761" s="462"/>
      <c r="WKL761" s="462"/>
      <c r="WKM761" s="462"/>
      <c r="WKN761" s="462"/>
      <c r="WKO761" s="462"/>
      <c r="WKP761" s="462"/>
      <c r="WKQ761" s="462"/>
      <c r="WKR761" s="462"/>
      <c r="WKS761" s="462"/>
      <c r="WKT761" s="462"/>
      <c r="WKU761" s="462"/>
      <c r="WKV761" s="462"/>
      <c r="WKW761" s="462"/>
      <c r="WKX761" s="462"/>
      <c r="WKY761" s="462"/>
      <c r="WKZ761" s="462"/>
      <c r="WLA761" s="462"/>
      <c r="WLB761" s="462"/>
      <c r="WLC761" s="462"/>
      <c r="WLD761" s="462"/>
      <c r="WLE761" s="462"/>
      <c r="WLF761" s="462"/>
      <c r="WLG761" s="462"/>
      <c r="WLH761" s="462"/>
      <c r="WLI761" s="462"/>
      <c r="WLJ761" s="462"/>
      <c r="WLK761" s="462"/>
      <c r="WLL761" s="462"/>
      <c r="WLM761" s="462"/>
      <c r="WLN761" s="462"/>
      <c r="WLO761" s="462"/>
      <c r="WLP761" s="462"/>
      <c r="WLQ761" s="462"/>
      <c r="WLR761" s="462"/>
      <c r="WLS761" s="462"/>
      <c r="WLT761" s="462"/>
      <c r="WLU761" s="462"/>
      <c r="WLV761" s="462"/>
      <c r="WLW761" s="462"/>
      <c r="WLX761" s="462"/>
      <c r="WLY761" s="462"/>
      <c r="WLZ761" s="462"/>
      <c r="WMA761" s="462"/>
      <c r="WMB761" s="462"/>
      <c r="WMC761" s="462"/>
      <c r="WMD761" s="462"/>
      <c r="WME761" s="462"/>
      <c r="WMF761" s="462"/>
      <c r="WMG761" s="462"/>
      <c r="WMH761" s="462"/>
      <c r="WMI761" s="462"/>
      <c r="WMJ761" s="462"/>
      <c r="WMK761" s="462"/>
      <c r="WML761" s="462"/>
      <c r="WMM761" s="462"/>
      <c r="WMN761" s="462"/>
      <c r="WMO761" s="462"/>
      <c r="WMP761" s="462"/>
      <c r="WMQ761" s="462"/>
      <c r="WMR761" s="462"/>
      <c r="WMS761" s="462"/>
      <c r="WMT761" s="462"/>
      <c r="WMU761" s="462"/>
      <c r="WMV761" s="462"/>
      <c r="WMW761" s="462"/>
      <c r="WMX761" s="462"/>
      <c r="WMY761" s="462"/>
      <c r="WMZ761" s="462"/>
      <c r="WNA761" s="462"/>
      <c r="WNB761" s="462"/>
      <c r="WNC761" s="462"/>
      <c r="WND761" s="462"/>
      <c r="WNE761" s="462"/>
      <c r="WNF761" s="462"/>
      <c r="WNG761" s="462"/>
      <c r="WNH761" s="462"/>
      <c r="WNI761" s="462"/>
      <c r="WNJ761" s="462"/>
      <c r="WNK761" s="462"/>
      <c r="WNL761" s="462"/>
      <c r="WNM761" s="462"/>
      <c r="WNN761" s="462"/>
      <c r="WNO761" s="462"/>
      <c r="WNP761" s="462"/>
      <c r="WNQ761" s="462"/>
      <c r="WNR761" s="462"/>
      <c r="WNS761" s="462"/>
      <c r="WNT761" s="462"/>
      <c r="WNU761" s="462"/>
      <c r="WNV761" s="462"/>
      <c r="WNW761" s="462"/>
      <c r="WNX761" s="462"/>
      <c r="WNY761" s="462"/>
      <c r="WNZ761" s="462"/>
      <c r="WOA761" s="462"/>
      <c r="WOB761" s="462"/>
      <c r="WOC761" s="462"/>
      <c r="WOD761" s="462"/>
      <c r="WOE761" s="462"/>
      <c r="WOF761" s="462"/>
      <c r="WOG761" s="462"/>
      <c r="WOH761" s="462"/>
      <c r="WOI761" s="462"/>
      <c r="WOJ761" s="462"/>
      <c r="WOK761" s="462"/>
      <c r="WOL761" s="462"/>
      <c r="WOM761" s="462"/>
      <c r="WON761" s="462"/>
      <c r="WOO761" s="462"/>
      <c r="WOP761" s="462"/>
      <c r="WOQ761" s="462"/>
      <c r="WOR761" s="462"/>
      <c r="WOS761" s="462"/>
      <c r="WOT761" s="462"/>
      <c r="WOU761" s="462"/>
      <c r="WOV761" s="462"/>
      <c r="WOW761" s="462"/>
      <c r="WOX761" s="462"/>
      <c r="WOY761" s="462"/>
      <c r="WOZ761" s="462"/>
      <c r="WPA761" s="462"/>
      <c r="WPB761" s="462"/>
      <c r="WPC761" s="462"/>
      <c r="WPD761" s="462"/>
      <c r="WPE761" s="462"/>
      <c r="WPF761" s="462"/>
      <c r="WPG761" s="462"/>
      <c r="WPH761" s="462"/>
      <c r="WPI761" s="462"/>
      <c r="WPJ761" s="462"/>
      <c r="WPK761" s="462"/>
      <c r="WPL761" s="462"/>
      <c r="WPM761" s="462"/>
      <c r="WPN761" s="462"/>
      <c r="WPO761" s="462"/>
      <c r="WPP761" s="462"/>
      <c r="WPQ761" s="462"/>
      <c r="WPR761" s="462"/>
      <c r="WPS761" s="462"/>
      <c r="WPT761" s="462"/>
      <c r="WPU761" s="462"/>
      <c r="WPV761" s="462"/>
      <c r="WPW761" s="462"/>
      <c r="WPX761" s="462"/>
      <c r="WPY761" s="462"/>
      <c r="WPZ761" s="462"/>
      <c r="WQA761" s="462"/>
      <c r="WQB761" s="462"/>
      <c r="WQC761" s="462"/>
      <c r="WQD761" s="462"/>
      <c r="WQE761" s="462"/>
      <c r="WQF761" s="462"/>
      <c r="WQG761" s="462"/>
      <c r="WQH761" s="462"/>
      <c r="WQI761" s="462"/>
      <c r="WQJ761" s="462"/>
      <c r="WQK761" s="462"/>
      <c r="WQL761" s="462"/>
      <c r="WQM761" s="462"/>
      <c r="WQN761" s="462"/>
      <c r="WQO761" s="462"/>
      <c r="WQP761" s="462"/>
      <c r="WQQ761" s="462"/>
      <c r="WQR761" s="462"/>
      <c r="WQS761" s="462"/>
      <c r="WQT761" s="462"/>
      <c r="WQU761" s="462"/>
      <c r="WQV761" s="462"/>
      <c r="WQW761" s="462"/>
      <c r="WQX761" s="462"/>
      <c r="WQY761" s="462"/>
      <c r="WQZ761" s="462"/>
      <c r="WRA761" s="462"/>
      <c r="WRB761" s="462"/>
      <c r="WRC761" s="462"/>
      <c r="WRD761" s="462"/>
      <c r="WRE761" s="462"/>
      <c r="WRF761" s="462"/>
      <c r="WRG761" s="462"/>
      <c r="WRH761" s="462"/>
      <c r="WRI761" s="462"/>
      <c r="WRJ761" s="462"/>
      <c r="WRK761" s="462"/>
      <c r="WRL761" s="462"/>
      <c r="WRM761" s="462"/>
      <c r="WRN761" s="462"/>
      <c r="WRO761" s="462"/>
      <c r="WRP761" s="462"/>
      <c r="WRQ761" s="462"/>
      <c r="WRR761" s="462"/>
      <c r="WRS761" s="462"/>
      <c r="WRT761" s="462"/>
      <c r="WRU761" s="462"/>
      <c r="WRV761" s="462"/>
      <c r="WRW761" s="462"/>
      <c r="WRX761" s="462"/>
      <c r="WRY761" s="462"/>
      <c r="WRZ761" s="462"/>
      <c r="WSA761" s="462"/>
      <c r="WSB761" s="462"/>
      <c r="WSC761" s="462"/>
      <c r="WSD761" s="462"/>
      <c r="WSE761" s="462"/>
      <c r="WSF761" s="462"/>
      <c r="WSG761" s="462"/>
      <c r="WSH761" s="462"/>
      <c r="WSI761" s="462"/>
      <c r="WSJ761" s="462"/>
      <c r="WSK761" s="462"/>
      <c r="WSL761" s="462"/>
      <c r="WSM761" s="462"/>
      <c r="WSN761" s="462"/>
      <c r="WSO761" s="462"/>
      <c r="WSP761" s="462"/>
      <c r="WSQ761" s="462"/>
      <c r="WSR761" s="462"/>
      <c r="WSS761" s="462"/>
      <c r="WST761" s="462"/>
      <c r="WSU761" s="462"/>
      <c r="WSV761" s="462"/>
      <c r="WSW761" s="462"/>
      <c r="WSX761" s="462"/>
      <c r="WSY761" s="462"/>
      <c r="WSZ761" s="462"/>
      <c r="WTA761" s="462"/>
      <c r="WTB761" s="462"/>
      <c r="WTC761" s="462"/>
      <c r="WTD761" s="462"/>
      <c r="WTE761" s="462"/>
      <c r="WTF761" s="462"/>
      <c r="WTG761" s="462"/>
      <c r="WTH761" s="462"/>
      <c r="WTI761" s="462"/>
      <c r="WTJ761" s="462"/>
      <c r="WTK761" s="462"/>
      <c r="WTL761" s="462"/>
      <c r="WTM761" s="462"/>
      <c r="WTN761" s="462"/>
      <c r="WTO761" s="462"/>
      <c r="WTP761" s="462"/>
      <c r="WTQ761" s="462"/>
      <c r="WTR761" s="462"/>
      <c r="WTS761" s="462"/>
      <c r="WTT761" s="462"/>
      <c r="WTU761" s="462"/>
      <c r="WTV761" s="462"/>
      <c r="WTW761" s="462"/>
      <c r="WTX761" s="462"/>
      <c r="WTY761" s="462"/>
      <c r="WTZ761" s="462"/>
      <c r="WUA761" s="462"/>
      <c r="WUB761" s="462"/>
      <c r="WUC761" s="462"/>
      <c r="WUD761" s="462"/>
      <c r="WUE761" s="462"/>
      <c r="WUF761" s="462"/>
      <c r="WUG761" s="462"/>
      <c r="WUH761" s="462"/>
      <c r="WUI761" s="462"/>
      <c r="WUJ761" s="462"/>
      <c r="WUK761" s="462"/>
      <c r="WUL761" s="462"/>
      <c r="WUM761" s="462"/>
      <c r="WUN761" s="462"/>
      <c r="WUO761" s="462"/>
      <c r="WUP761" s="462"/>
      <c r="WUQ761" s="462"/>
      <c r="WUR761" s="462"/>
      <c r="WUS761" s="462"/>
      <c r="WUT761" s="462"/>
      <c r="WUU761" s="462"/>
      <c r="WUV761" s="462"/>
      <c r="WUW761" s="462"/>
      <c r="WUX761" s="462"/>
      <c r="WUY761" s="462"/>
      <c r="WUZ761" s="462"/>
      <c r="WVA761" s="462"/>
      <c r="WVB761" s="462"/>
      <c r="WVC761" s="462"/>
      <c r="WVD761" s="462"/>
      <c r="WVE761" s="462"/>
      <c r="WVF761" s="462"/>
      <c r="WVG761" s="462"/>
      <c r="WVH761" s="462"/>
      <c r="WVI761" s="462"/>
      <c r="WVJ761" s="462"/>
      <c r="WVK761" s="462"/>
      <c r="WVL761" s="462"/>
      <c r="WVM761" s="462"/>
      <c r="WVN761" s="462"/>
      <c r="WVO761" s="462"/>
      <c r="WVP761" s="462"/>
      <c r="WVQ761" s="462"/>
      <c r="WVR761" s="462"/>
      <c r="WVS761" s="462"/>
      <c r="WVT761" s="462"/>
      <c r="WVU761" s="462"/>
      <c r="WVV761" s="462"/>
      <c r="WVW761" s="462"/>
      <c r="WVX761" s="462"/>
      <c r="WVY761" s="462"/>
      <c r="WVZ761" s="462"/>
      <c r="WWA761" s="462"/>
      <c r="WWB761" s="462"/>
      <c r="WWC761" s="462"/>
      <c r="WWD761" s="462"/>
      <c r="WWE761" s="462"/>
      <c r="WWF761" s="462"/>
      <c r="WWG761" s="462"/>
      <c r="WWH761" s="462"/>
      <c r="WWI761" s="462"/>
      <c r="WWJ761" s="462"/>
      <c r="WWK761" s="462"/>
      <c r="WWL761" s="462"/>
      <c r="WWM761" s="462"/>
      <c r="WWN761" s="462"/>
      <c r="WWO761" s="462"/>
      <c r="WWP761" s="462"/>
      <c r="WWQ761" s="462"/>
      <c r="WWR761" s="462"/>
      <c r="WWS761" s="462"/>
      <c r="WWT761" s="462"/>
      <c r="WWU761" s="462"/>
      <c r="WWV761" s="462"/>
      <c r="WWW761" s="462"/>
      <c r="WWX761" s="462"/>
      <c r="WWY761" s="462"/>
      <c r="WWZ761" s="462"/>
      <c r="WXA761" s="462"/>
      <c r="WXB761" s="462"/>
      <c r="WXC761" s="462"/>
      <c r="WXD761" s="462"/>
      <c r="WXE761" s="462"/>
      <c r="WXF761" s="462"/>
      <c r="WXG761" s="462"/>
      <c r="WXH761" s="462"/>
      <c r="WXI761" s="462"/>
      <c r="WXJ761" s="462"/>
      <c r="WXK761" s="462"/>
      <c r="WXL761" s="462"/>
      <c r="WXM761" s="462"/>
      <c r="WXN761" s="462"/>
      <c r="WXO761" s="462"/>
      <c r="WXP761" s="462"/>
      <c r="WXQ761" s="462"/>
      <c r="WXR761" s="462"/>
      <c r="WXS761" s="462"/>
      <c r="WXT761" s="462"/>
      <c r="WXU761" s="462"/>
      <c r="WXV761" s="462"/>
      <c r="WXW761" s="462"/>
      <c r="WXX761" s="462"/>
      <c r="WXY761" s="462"/>
      <c r="WXZ761" s="462"/>
      <c r="WYA761" s="462"/>
      <c r="WYB761" s="462"/>
      <c r="WYC761" s="462"/>
      <c r="WYD761" s="462"/>
      <c r="WYE761" s="462"/>
      <c r="WYF761" s="462"/>
      <c r="WYG761" s="462"/>
      <c r="WYH761" s="462"/>
      <c r="WYI761" s="462"/>
      <c r="WYJ761" s="462"/>
      <c r="WYK761" s="462"/>
      <c r="WYL761" s="462"/>
      <c r="WYM761" s="462"/>
      <c r="WYN761" s="462"/>
      <c r="WYO761" s="462"/>
      <c r="WYP761" s="462"/>
      <c r="WYQ761" s="462"/>
      <c r="WYR761" s="462"/>
      <c r="WYS761" s="462"/>
      <c r="WYT761" s="462"/>
      <c r="WYU761" s="462"/>
      <c r="WYV761" s="462"/>
      <c r="WYW761" s="462"/>
      <c r="WYX761" s="462"/>
      <c r="WYY761" s="462"/>
      <c r="WYZ761" s="462"/>
      <c r="WZA761" s="462"/>
      <c r="WZB761" s="462"/>
      <c r="WZC761" s="462"/>
      <c r="WZD761" s="462"/>
      <c r="WZE761" s="462"/>
      <c r="WZF761" s="462"/>
      <c r="WZG761" s="462"/>
      <c r="WZH761" s="462"/>
      <c r="WZI761" s="462"/>
      <c r="WZJ761" s="462"/>
      <c r="WZK761" s="462"/>
      <c r="WZL761" s="462"/>
      <c r="WZM761" s="462"/>
      <c r="WZN761" s="462"/>
      <c r="WZO761" s="462"/>
      <c r="WZP761" s="462"/>
      <c r="WZQ761" s="462"/>
      <c r="WZR761" s="462"/>
      <c r="WZS761" s="462"/>
      <c r="WZT761" s="462"/>
      <c r="WZU761" s="462"/>
      <c r="WZV761" s="462"/>
      <c r="WZW761" s="462"/>
      <c r="WZX761" s="462"/>
      <c r="WZY761" s="462"/>
      <c r="WZZ761" s="462"/>
      <c r="XAA761" s="462"/>
      <c r="XAB761" s="462"/>
      <c r="XAC761" s="462"/>
      <c r="XAD761" s="462"/>
      <c r="XAE761" s="462"/>
      <c r="XAF761" s="462"/>
      <c r="XAG761" s="462"/>
      <c r="XAH761" s="462"/>
      <c r="XAI761" s="462"/>
      <c r="XAJ761" s="462"/>
      <c r="XAK761" s="462"/>
      <c r="XAL761" s="462"/>
      <c r="XAM761" s="462"/>
      <c r="XAN761" s="462"/>
      <c r="XAO761" s="462"/>
      <c r="XAP761" s="462"/>
      <c r="XAQ761" s="462"/>
      <c r="XAR761" s="462"/>
      <c r="XAS761" s="462"/>
      <c r="XAT761" s="462"/>
      <c r="XAU761" s="462"/>
      <c r="XAV761" s="462"/>
      <c r="XAW761" s="462"/>
      <c r="XAX761" s="462"/>
      <c r="XAY761" s="462"/>
      <c r="XAZ761" s="462"/>
      <c r="XBA761" s="462"/>
      <c r="XBB761" s="462"/>
      <c r="XBC761" s="462"/>
      <c r="XBD761" s="462"/>
      <c r="XBE761" s="462"/>
      <c r="XBF761" s="462"/>
      <c r="XBG761" s="462"/>
      <c r="XBH761" s="462"/>
      <c r="XBI761" s="462"/>
      <c r="XBJ761" s="462"/>
      <c r="XBK761" s="462"/>
      <c r="XBL761" s="462"/>
      <c r="XBM761" s="462"/>
      <c r="XBN761" s="462"/>
      <c r="XBO761" s="462"/>
      <c r="XBP761" s="462"/>
      <c r="XBQ761" s="462"/>
      <c r="XBR761" s="462"/>
      <c r="XBS761" s="462"/>
      <c r="XBT761" s="462"/>
      <c r="XBU761" s="462"/>
      <c r="XBV761" s="462"/>
      <c r="XBW761" s="462"/>
      <c r="XBX761" s="462"/>
      <c r="XBY761" s="462"/>
      <c r="XBZ761" s="462"/>
      <c r="XCA761" s="462"/>
      <c r="XCB761" s="462"/>
      <c r="XCC761" s="462"/>
      <c r="XCD761" s="462"/>
      <c r="XCE761" s="462"/>
      <c r="XCF761" s="462"/>
      <c r="XCG761" s="462"/>
      <c r="XCH761" s="462"/>
      <c r="XCI761" s="462"/>
      <c r="XCJ761" s="462"/>
      <c r="XCK761" s="462"/>
      <c r="XCL761" s="462"/>
      <c r="XCM761" s="462"/>
      <c r="XCN761" s="462"/>
      <c r="XCO761" s="462"/>
      <c r="XCP761" s="462"/>
      <c r="XCQ761" s="462"/>
      <c r="XCR761" s="462"/>
      <c r="XCS761" s="462"/>
      <c r="XCT761" s="462"/>
      <c r="XCU761" s="462"/>
      <c r="XCV761" s="462"/>
      <c r="XCW761" s="462"/>
      <c r="XCX761" s="462"/>
      <c r="XCY761" s="462"/>
      <c r="XCZ761" s="462"/>
      <c r="XDA761" s="462"/>
      <c r="XDB761" s="462"/>
      <c r="XDC761" s="462"/>
      <c r="XDD761" s="462"/>
      <c r="XDE761" s="462"/>
      <c r="XDF761" s="462"/>
      <c r="XDG761" s="462"/>
      <c r="XDH761" s="462"/>
      <c r="XDI761" s="462"/>
      <c r="XDJ761" s="462"/>
      <c r="XDK761" s="462"/>
      <c r="XDL761" s="462"/>
      <c r="XDM761" s="462"/>
      <c r="XDN761" s="462"/>
      <c r="XDO761" s="462"/>
      <c r="XDP761" s="462"/>
      <c r="XDQ761" s="462"/>
      <c r="XDR761" s="462"/>
      <c r="XDS761" s="462"/>
      <c r="XDT761" s="462"/>
      <c r="XDU761" s="462"/>
      <c r="XDV761" s="462"/>
      <c r="XDW761" s="462"/>
      <c r="XDX761" s="462"/>
      <c r="XDY761" s="462"/>
      <c r="XDZ761" s="462"/>
      <c r="XEA761" s="462"/>
      <c r="XEB761" s="462"/>
      <c r="XEC761" s="462"/>
      <c r="XED761" s="462"/>
      <c r="XEE761" s="462"/>
      <c r="XEF761" s="462"/>
      <c r="XEG761" s="462"/>
      <c r="XEH761" s="462"/>
      <c r="XEI761" s="462"/>
      <c r="XEJ761" s="462"/>
      <c r="XEK761" s="462"/>
      <c r="XEL761" s="462"/>
      <c r="XEM761" s="462"/>
      <c r="XEN761" s="462"/>
      <c r="XEO761" s="462"/>
      <c r="XEP761" s="462"/>
      <c r="XEQ761" s="462"/>
      <c r="XER761" s="462"/>
      <c r="XES761" s="462"/>
      <c r="XET761" s="462"/>
      <c r="XEU761" s="462"/>
      <c r="XEV761" s="462"/>
      <c r="XEW761" s="462"/>
      <c r="XEX761" s="462"/>
      <c r="XEY761" s="462"/>
      <c r="XEZ761" s="462"/>
      <c r="XFA761" s="462"/>
      <c r="XFB761" s="462"/>
      <c r="XFC761" s="462"/>
    </row>
    <row r="762" spans="1:16383" ht="13.9" customHeight="1">
      <c r="A762" s="39"/>
      <c r="B762" s="67"/>
      <c r="C762" s="68" t="s">
        <v>1560</v>
      </c>
      <c r="D762" s="67"/>
      <c r="E762" s="67"/>
      <c r="F762" s="67"/>
      <c r="G762" s="1209"/>
      <c r="H762" s="1209"/>
      <c r="I762" s="1209"/>
      <c r="J762" s="1209"/>
      <c r="K762" s="1209"/>
      <c r="L762" s="67"/>
      <c r="M762" s="67"/>
      <c r="N762" s="67"/>
      <c r="O762" s="67"/>
      <c r="P762" s="67"/>
      <c r="Q762" s="1209"/>
      <c r="R762" s="1209"/>
      <c r="S762" s="1209"/>
      <c r="T762" s="1209"/>
      <c r="U762" s="1209"/>
      <c r="V762" s="29"/>
      <c r="W762" s="29"/>
      <c r="X762" s="29"/>
      <c r="Y762" s="29"/>
      <c r="Z762" s="29"/>
      <c r="AA762" s="29"/>
      <c r="AB762" s="29"/>
      <c r="AC762" s="29"/>
      <c r="AD762" s="29"/>
      <c r="AE762" s="29"/>
      <c r="AF762" s="29"/>
      <c r="AG762" s="29"/>
      <c r="AH762" s="29"/>
      <c r="AI762" s="29"/>
      <c r="AJ762" s="29"/>
      <c r="AK762" s="29"/>
      <c r="AL762" s="462"/>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2"/>
      <c r="DH762" s="462"/>
      <c r="DI762" s="462"/>
      <c r="DJ762" s="462"/>
      <c r="DK762" s="462"/>
      <c r="DL762" s="462"/>
      <c r="DM762" s="462"/>
      <c r="DN762" s="462"/>
      <c r="DO762" s="462"/>
      <c r="DP762" s="462"/>
      <c r="DQ762" s="462"/>
      <c r="DR762" s="462"/>
      <c r="DS762" s="462"/>
      <c r="DT762" s="462"/>
      <c r="DU762" s="462"/>
      <c r="DV762" s="462"/>
      <c r="DW762" s="462"/>
      <c r="DX762" s="462"/>
      <c r="DY762" s="462"/>
      <c r="DZ762" s="462"/>
      <c r="EA762" s="462"/>
      <c r="EB762" s="462"/>
      <c r="EC762" s="462"/>
      <c r="ED762" s="462"/>
      <c r="EE762" s="462"/>
      <c r="EF762" s="462"/>
      <c r="EG762" s="462"/>
      <c r="EH762" s="462"/>
      <c r="EI762" s="462"/>
      <c r="EJ762" s="462"/>
      <c r="EK762" s="462"/>
      <c r="EL762" s="462"/>
      <c r="EM762" s="462"/>
      <c r="EN762" s="462"/>
      <c r="EO762" s="462"/>
      <c r="EP762" s="462"/>
      <c r="EQ762" s="462"/>
      <c r="ER762" s="462"/>
      <c r="ES762" s="462"/>
      <c r="ET762" s="462"/>
      <c r="EU762" s="462"/>
      <c r="EV762" s="462"/>
      <c r="EW762" s="462"/>
      <c r="EX762" s="462"/>
      <c r="EY762" s="462"/>
      <c r="EZ762" s="462"/>
      <c r="FA762" s="462"/>
      <c r="FB762" s="462"/>
      <c r="FC762" s="462"/>
      <c r="FD762" s="462"/>
      <c r="FE762" s="462"/>
      <c r="FF762" s="462"/>
      <c r="FG762" s="462"/>
      <c r="FH762" s="462"/>
      <c r="FI762" s="462"/>
      <c r="FJ762" s="462"/>
      <c r="FK762" s="462"/>
      <c r="FL762" s="462"/>
      <c r="FM762" s="462"/>
      <c r="FN762" s="462"/>
      <c r="FO762" s="462"/>
      <c r="FP762" s="462"/>
      <c r="FQ762" s="462"/>
      <c r="FR762" s="462"/>
      <c r="FS762" s="462"/>
      <c r="FT762" s="462"/>
      <c r="FU762" s="462"/>
      <c r="FV762" s="462"/>
      <c r="FW762" s="462"/>
      <c r="FX762" s="462"/>
      <c r="FY762" s="462"/>
      <c r="FZ762" s="462"/>
      <c r="GA762" s="462"/>
      <c r="GB762" s="462"/>
      <c r="GC762" s="462"/>
      <c r="GD762" s="462"/>
      <c r="GE762" s="462"/>
      <c r="GF762" s="462"/>
      <c r="GG762" s="462"/>
      <c r="GH762" s="462"/>
      <c r="GI762" s="462"/>
      <c r="GJ762" s="462"/>
      <c r="GK762" s="462"/>
      <c r="GL762" s="462"/>
      <c r="GM762" s="462"/>
      <c r="GN762" s="462"/>
      <c r="GO762" s="462"/>
      <c r="GP762" s="462"/>
      <c r="GQ762" s="462"/>
      <c r="GR762" s="462"/>
      <c r="GS762" s="462"/>
      <c r="GT762" s="462"/>
      <c r="GU762" s="462"/>
      <c r="GV762" s="462"/>
      <c r="GW762" s="462"/>
      <c r="GX762" s="462"/>
      <c r="GY762" s="462"/>
      <c r="GZ762" s="462"/>
      <c r="HA762" s="462"/>
      <c r="HB762" s="462"/>
      <c r="HC762" s="462"/>
      <c r="HD762" s="462"/>
      <c r="HE762" s="462"/>
      <c r="HF762" s="462"/>
      <c r="HG762" s="462"/>
      <c r="HH762" s="462"/>
      <c r="HI762" s="462"/>
      <c r="HJ762" s="462"/>
      <c r="HK762" s="462"/>
      <c r="HL762" s="462"/>
      <c r="HM762" s="462"/>
      <c r="HN762" s="462"/>
      <c r="HO762" s="462"/>
      <c r="HP762" s="462"/>
      <c r="HQ762" s="462"/>
      <c r="HR762" s="462"/>
      <c r="HS762" s="462"/>
      <c r="HT762" s="462"/>
      <c r="HU762" s="462"/>
      <c r="HV762" s="462"/>
      <c r="HW762" s="462"/>
      <c r="HX762" s="462"/>
      <c r="HY762" s="462"/>
      <c r="HZ762" s="462"/>
      <c r="IA762" s="462"/>
      <c r="IB762" s="462"/>
      <c r="IC762" s="462"/>
      <c r="ID762" s="462"/>
      <c r="IE762" s="462"/>
      <c r="IF762" s="462"/>
      <c r="IG762" s="462"/>
      <c r="IH762" s="462"/>
      <c r="II762" s="462"/>
      <c r="IJ762" s="462"/>
      <c r="IK762" s="462"/>
      <c r="IL762" s="462"/>
      <c r="IM762" s="462"/>
      <c r="IN762" s="462"/>
      <c r="IO762" s="462"/>
      <c r="IP762" s="462"/>
      <c r="IQ762" s="462"/>
      <c r="IR762" s="462"/>
      <c r="IS762" s="462"/>
      <c r="IT762" s="462"/>
      <c r="IU762" s="462"/>
      <c r="IV762" s="462"/>
      <c r="IW762" s="462"/>
      <c r="IX762" s="462"/>
      <c r="IY762" s="462"/>
      <c r="IZ762" s="462"/>
      <c r="JA762" s="462"/>
      <c r="JB762" s="462"/>
      <c r="JC762" s="462"/>
      <c r="JD762" s="462"/>
      <c r="JE762" s="462"/>
      <c r="JF762" s="462"/>
      <c r="JG762" s="462"/>
      <c r="JH762" s="462"/>
      <c r="JI762" s="462"/>
      <c r="JJ762" s="462"/>
      <c r="JK762" s="462"/>
      <c r="JL762" s="462"/>
      <c r="JM762" s="462"/>
      <c r="JN762" s="462"/>
      <c r="JO762" s="462"/>
      <c r="JP762" s="462"/>
      <c r="JQ762" s="462"/>
      <c r="JR762" s="462"/>
      <c r="JS762" s="462"/>
      <c r="JT762" s="462"/>
      <c r="JU762" s="462"/>
      <c r="JV762" s="462"/>
      <c r="JW762" s="462"/>
      <c r="JX762" s="462"/>
      <c r="JY762" s="462"/>
      <c r="JZ762" s="462"/>
      <c r="KA762" s="462"/>
      <c r="KB762" s="462"/>
      <c r="KC762" s="462"/>
      <c r="KD762" s="462"/>
      <c r="KE762" s="462"/>
      <c r="KF762" s="462"/>
      <c r="KG762" s="462"/>
      <c r="KH762" s="462"/>
      <c r="KI762" s="462"/>
      <c r="KJ762" s="462"/>
      <c r="KK762" s="462"/>
      <c r="KL762" s="462"/>
      <c r="KM762" s="462"/>
      <c r="KN762" s="462"/>
      <c r="KO762" s="462"/>
      <c r="KP762" s="462"/>
      <c r="KQ762" s="462"/>
      <c r="KR762" s="462"/>
      <c r="KS762" s="462"/>
      <c r="KT762" s="462"/>
      <c r="KU762" s="462"/>
      <c r="KV762" s="462"/>
      <c r="KW762" s="462"/>
      <c r="KX762" s="462"/>
      <c r="KY762" s="462"/>
      <c r="KZ762" s="462"/>
      <c r="LA762" s="462"/>
      <c r="LB762" s="462"/>
      <c r="LC762" s="462"/>
      <c r="LD762" s="462"/>
      <c r="LE762" s="462"/>
      <c r="LF762" s="462"/>
      <c r="LG762" s="462"/>
      <c r="LH762" s="462"/>
      <c r="LI762" s="462"/>
      <c r="LJ762" s="462"/>
      <c r="LK762" s="462"/>
      <c r="LL762" s="462"/>
      <c r="LM762" s="462"/>
      <c r="LN762" s="462"/>
      <c r="LO762" s="462"/>
      <c r="LP762" s="462"/>
      <c r="LQ762" s="462"/>
      <c r="LR762" s="462"/>
      <c r="LS762" s="462"/>
      <c r="LT762" s="462"/>
      <c r="LU762" s="462"/>
      <c r="LV762" s="462"/>
      <c r="LW762" s="462"/>
      <c r="LX762" s="462"/>
      <c r="LY762" s="462"/>
      <c r="LZ762" s="462"/>
      <c r="MA762" s="462"/>
      <c r="MB762" s="462"/>
      <c r="MC762" s="462"/>
      <c r="MD762" s="462"/>
      <c r="ME762" s="462"/>
      <c r="MF762" s="462"/>
      <c r="MG762" s="462"/>
      <c r="MH762" s="462"/>
      <c r="MI762" s="462"/>
      <c r="MJ762" s="462"/>
      <c r="MK762" s="462"/>
      <c r="ML762" s="462"/>
      <c r="MM762" s="462"/>
      <c r="MN762" s="462"/>
      <c r="MO762" s="462"/>
      <c r="MP762" s="462"/>
      <c r="MQ762" s="462"/>
      <c r="MR762" s="462"/>
      <c r="MS762" s="462"/>
      <c r="MT762" s="462"/>
      <c r="MU762" s="462"/>
      <c r="MV762" s="462"/>
      <c r="MW762" s="462"/>
      <c r="MX762" s="462"/>
      <c r="MY762" s="462"/>
      <c r="MZ762" s="462"/>
      <c r="NA762" s="462"/>
      <c r="NB762" s="462"/>
      <c r="NC762" s="462"/>
      <c r="ND762" s="462"/>
      <c r="NE762" s="462"/>
      <c r="NF762" s="462"/>
      <c r="NG762" s="462"/>
      <c r="NH762" s="462"/>
      <c r="NI762" s="462"/>
      <c r="NJ762" s="462"/>
      <c r="NK762" s="462"/>
      <c r="NL762" s="462"/>
      <c r="NM762" s="462"/>
      <c r="NN762" s="462"/>
      <c r="NO762" s="462"/>
      <c r="NP762" s="462"/>
      <c r="NQ762" s="462"/>
      <c r="NR762" s="462"/>
      <c r="NS762" s="462"/>
      <c r="NT762" s="462"/>
      <c r="NU762" s="462"/>
      <c r="NV762" s="462"/>
      <c r="NW762" s="462"/>
      <c r="NX762" s="462"/>
      <c r="NY762" s="462"/>
      <c r="NZ762" s="462"/>
      <c r="OA762" s="462"/>
      <c r="OB762" s="462"/>
      <c r="OC762" s="462"/>
      <c r="OD762" s="462"/>
      <c r="OE762" s="462"/>
      <c r="OF762" s="462"/>
      <c r="OG762" s="462"/>
      <c r="OH762" s="462"/>
      <c r="OI762" s="462"/>
      <c r="OJ762" s="462"/>
      <c r="OK762" s="462"/>
      <c r="OL762" s="462"/>
      <c r="OM762" s="462"/>
      <c r="ON762" s="462"/>
      <c r="OO762" s="462"/>
      <c r="OP762" s="462"/>
      <c r="OQ762" s="462"/>
      <c r="OR762" s="462"/>
      <c r="OS762" s="462"/>
      <c r="OT762" s="462"/>
      <c r="OU762" s="462"/>
      <c r="OV762" s="462"/>
      <c r="OW762" s="462"/>
      <c r="OX762" s="462"/>
      <c r="OY762" s="462"/>
      <c r="OZ762" s="462"/>
      <c r="PA762" s="462"/>
      <c r="PB762" s="462"/>
      <c r="PC762" s="462"/>
      <c r="PD762" s="462"/>
      <c r="PE762" s="462"/>
      <c r="PF762" s="462"/>
      <c r="PG762" s="462"/>
      <c r="PH762" s="462"/>
      <c r="PI762" s="462"/>
      <c r="PJ762" s="462"/>
      <c r="PK762" s="462"/>
      <c r="PL762" s="462"/>
      <c r="PM762" s="462"/>
      <c r="PN762" s="462"/>
      <c r="PO762" s="462"/>
      <c r="PP762" s="462"/>
      <c r="PQ762" s="462"/>
      <c r="PR762" s="462"/>
      <c r="PS762" s="462"/>
      <c r="PT762" s="462"/>
      <c r="PU762" s="462"/>
      <c r="PV762" s="462"/>
      <c r="PW762" s="462"/>
      <c r="PX762" s="462"/>
      <c r="PY762" s="462"/>
      <c r="PZ762" s="462"/>
      <c r="QA762" s="462"/>
      <c r="QB762" s="462"/>
      <c r="QC762" s="462"/>
      <c r="QD762" s="462"/>
      <c r="QE762" s="462"/>
      <c r="QF762" s="462"/>
      <c r="QG762" s="462"/>
      <c r="QH762" s="462"/>
      <c r="QI762" s="462"/>
      <c r="QJ762" s="462"/>
      <c r="QK762" s="462"/>
      <c r="QL762" s="462"/>
      <c r="QM762" s="462"/>
      <c r="QN762" s="462"/>
      <c r="QO762" s="462"/>
      <c r="QP762" s="462"/>
      <c r="QQ762" s="462"/>
      <c r="QR762" s="462"/>
      <c r="QS762" s="462"/>
      <c r="QT762" s="462"/>
      <c r="QU762" s="462"/>
      <c r="QV762" s="462"/>
      <c r="QW762" s="462"/>
      <c r="QX762" s="462"/>
      <c r="QY762" s="462"/>
      <c r="QZ762" s="462"/>
      <c r="RA762" s="462"/>
      <c r="RB762" s="462"/>
      <c r="RC762" s="462"/>
      <c r="RD762" s="462"/>
      <c r="RE762" s="462"/>
      <c r="RF762" s="462"/>
      <c r="RG762" s="462"/>
      <c r="RH762" s="462"/>
      <c r="RI762" s="462"/>
      <c r="RJ762" s="462"/>
      <c r="RK762" s="462"/>
      <c r="RL762" s="462"/>
      <c r="RM762" s="462"/>
      <c r="RN762" s="462"/>
      <c r="RO762" s="462"/>
      <c r="RP762" s="462"/>
      <c r="RQ762" s="462"/>
      <c r="RR762" s="462"/>
      <c r="RS762" s="462"/>
      <c r="RT762" s="462"/>
      <c r="RU762" s="462"/>
      <c r="RV762" s="462"/>
      <c r="RW762" s="462"/>
      <c r="RX762" s="462"/>
      <c r="RY762" s="462"/>
      <c r="RZ762" s="462"/>
      <c r="SA762" s="462"/>
      <c r="SB762" s="462"/>
      <c r="SC762" s="462"/>
      <c r="SD762" s="462"/>
      <c r="SE762" s="462"/>
      <c r="SF762" s="462"/>
      <c r="SG762" s="462"/>
      <c r="SH762" s="462"/>
      <c r="SI762" s="462"/>
      <c r="SJ762" s="462"/>
      <c r="SK762" s="462"/>
      <c r="SL762" s="462"/>
      <c r="SM762" s="462"/>
      <c r="SN762" s="462"/>
      <c r="SO762" s="462"/>
      <c r="SP762" s="462"/>
      <c r="SQ762" s="462"/>
      <c r="SR762" s="462"/>
      <c r="SS762" s="462"/>
      <c r="ST762" s="462"/>
      <c r="SU762" s="462"/>
      <c r="SV762" s="462"/>
      <c r="SW762" s="462"/>
      <c r="SX762" s="462"/>
      <c r="SY762" s="462"/>
      <c r="SZ762" s="462"/>
      <c r="TA762" s="462"/>
      <c r="TB762" s="462"/>
      <c r="TC762" s="462"/>
      <c r="TD762" s="462"/>
      <c r="TE762" s="462"/>
      <c r="TF762" s="462"/>
      <c r="TG762" s="462"/>
      <c r="TH762" s="462"/>
      <c r="TI762" s="462"/>
      <c r="TJ762" s="462"/>
      <c r="TK762" s="462"/>
      <c r="TL762" s="462"/>
      <c r="TM762" s="462"/>
      <c r="TN762" s="462"/>
      <c r="TO762" s="462"/>
      <c r="TP762" s="462"/>
      <c r="TQ762" s="462"/>
      <c r="TR762" s="462"/>
      <c r="TS762" s="462"/>
      <c r="TT762" s="462"/>
      <c r="TU762" s="462"/>
      <c r="TV762" s="462"/>
      <c r="TW762" s="462"/>
      <c r="TX762" s="462"/>
      <c r="TY762" s="462"/>
      <c r="TZ762" s="462"/>
      <c r="UA762" s="462"/>
      <c r="UB762" s="462"/>
      <c r="UC762" s="462"/>
      <c r="UD762" s="462"/>
      <c r="UE762" s="462"/>
      <c r="UF762" s="462"/>
      <c r="UG762" s="462"/>
      <c r="UH762" s="462"/>
      <c r="UI762" s="462"/>
      <c r="UJ762" s="462"/>
      <c r="UK762" s="462"/>
      <c r="UL762" s="462"/>
      <c r="UM762" s="462"/>
      <c r="UN762" s="462"/>
      <c r="UO762" s="462"/>
      <c r="UP762" s="462"/>
      <c r="UQ762" s="462"/>
      <c r="UR762" s="462"/>
      <c r="US762" s="462"/>
      <c r="UT762" s="462"/>
      <c r="UU762" s="462"/>
      <c r="UV762" s="462"/>
      <c r="UW762" s="462"/>
      <c r="UX762" s="462"/>
      <c r="UY762" s="462"/>
      <c r="UZ762" s="462"/>
      <c r="VA762" s="462"/>
      <c r="VB762" s="462"/>
      <c r="VC762" s="462"/>
      <c r="VD762" s="462"/>
      <c r="VE762" s="462"/>
      <c r="VF762" s="462"/>
      <c r="VG762" s="462"/>
      <c r="VH762" s="462"/>
      <c r="VI762" s="462"/>
      <c r="VJ762" s="462"/>
      <c r="VK762" s="462"/>
      <c r="VL762" s="462"/>
      <c r="VM762" s="462"/>
      <c r="VN762" s="462"/>
      <c r="VO762" s="462"/>
      <c r="VP762" s="462"/>
      <c r="VQ762" s="462"/>
      <c r="VR762" s="462"/>
      <c r="VS762" s="462"/>
      <c r="VT762" s="462"/>
      <c r="VU762" s="462"/>
      <c r="VV762" s="462"/>
      <c r="VW762" s="462"/>
      <c r="VX762" s="462"/>
      <c r="VY762" s="462"/>
      <c r="VZ762" s="462"/>
      <c r="WA762" s="462"/>
      <c r="WB762" s="462"/>
      <c r="WC762" s="462"/>
      <c r="WD762" s="462"/>
      <c r="WE762" s="462"/>
      <c r="WF762" s="462"/>
      <c r="WG762" s="462"/>
      <c r="WH762" s="462"/>
      <c r="WI762" s="462"/>
      <c r="WJ762" s="462"/>
      <c r="WK762" s="462"/>
      <c r="WL762" s="462"/>
      <c r="WM762" s="462"/>
      <c r="WN762" s="462"/>
      <c r="WO762" s="462"/>
      <c r="WP762" s="462"/>
      <c r="WQ762" s="462"/>
      <c r="WR762" s="462"/>
      <c r="WS762" s="462"/>
      <c r="WT762" s="462"/>
      <c r="WU762" s="462"/>
      <c r="WV762" s="462"/>
      <c r="WW762" s="462"/>
      <c r="WX762" s="462"/>
      <c r="WY762" s="462"/>
      <c r="WZ762" s="462"/>
      <c r="XA762" s="462"/>
      <c r="XB762" s="462"/>
      <c r="XC762" s="462"/>
      <c r="XD762" s="462"/>
      <c r="XE762" s="462"/>
      <c r="XF762" s="462"/>
      <c r="XG762" s="462"/>
      <c r="XH762" s="462"/>
      <c r="XI762" s="462"/>
      <c r="XJ762" s="462"/>
      <c r="XK762" s="462"/>
      <c r="XL762" s="462"/>
      <c r="XM762" s="462"/>
      <c r="XN762" s="462"/>
      <c r="XO762" s="462"/>
      <c r="XP762" s="462"/>
      <c r="XQ762" s="462"/>
      <c r="XR762" s="462"/>
      <c r="XS762" s="462"/>
      <c r="XT762" s="462"/>
      <c r="XU762" s="462"/>
      <c r="XV762" s="462"/>
      <c r="XW762" s="462"/>
      <c r="XX762" s="462"/>
      <c r="XY762" s="462"/>
      <c r="XZ762" s="462"/>
      <c r="YA762" s="462"/>
      <c r="YB762" s="462"/>
      <c r="YC762" s="462"/>
      <c r="YD762" s="462"/>
      <c r="YE762" s="462"/>
      <c r="YF762" s="462"/>
      <c r="YG762" s="462"/>
      <c r="YH762" s="462"/>
      <c r="YI762" s="462"/>
      <c r="YJ762" s="462"/>
      <c r="YK762" s="462"/>
      <c r="YL762" s="462"/>
      <c r="YM762" s="462"/>
      <c r="YN762" s="462"/>
      <c r="YO762" s="462"/>
      <c r="YP762" s="462"/>
      <c r="YQ762" s="462"/>
      <c r="YR762" s="462"/>
      <c r="YS762" s="462"/>
      <c r="YT762" s="462"/>
      <c r="YU762" s="462"/>
      <c r="YV762" s="462"/>
      <c r="YW762" s="462"/>
      <c r="YX762" s="462"/>
      <c r="YY762" s="462"/>
      <c r="YZ762" s="462"/>
      <c r="ZA762" s="462"/>
      <c r="ZB762" s="462"/>
      <c r="ZC762" s="462"/>
      <c r="ZD762" s="462"/>
      <c r="ZE762" s="462"/>
      <c r="ZF762" s="462"/>
      <c r="ZG762" s="462"/>
      <c r="ZH762" s="462"/>
      <c r="ZI762" s="462"/>
      <c r="ZJ762" s="462"/>
      <c r="ZK762" s="462"/>
      <c r="ZL762" s="462"/>
      <c r="ZM762" s="462"/>
      <c r="ZN762" s="462"/>
      <c r="ZO762" s="462"/>
      <c r="ZP762" s="462"/>
      <c r="ZQ762" s="462"/>
      <c r="ZR762" s="462"/>
      <c r="ZS762" s="462"/>
      <c r="ZT762" s="462"/>
      <c r="ZU762" s="462"/>
      <c r="ZV762" s="462"/>
      <c r="ZW762" s="462"/>
      <c r="ZX762" s="462"/>
      <c r="ZY762" s="462"/>
      <c r="ZZ762" s="462"/>
      <c r="AAA762" s="462"/>
      <c r="AAB762" s="462"/>
      <c r="AAC762" s="462"/>
      <c r="AAD762" s="462"/>
      <c r="AAE762" s="462"/>
      <c r="AAF762" s="462"/>
      <c r="AAG762" s="462"/>
      <c r="AAH762" s="462"/>
      <c r="AAI762" s="462"/>
      <c r="AAJ762" s="462"/>
      <c r="AAK762" s="462"/>
      <c r="AAL762" s="462"/>
      <c r="AAM762" s="462"/>
      <c r="AAN762" s="462"/>
      <c r="AAO762" s="462"/>
      <c r="AAP762" s="462"/>
      <c r="AAQ762" s="462"/>
      <c r="AAR762" s="462"/>
      <c r="AAS762" s="462"/>
      <c r="AAT762" s="462"/>
      <c r="AAU762" s="462"/>
      <c r="AAV762" s="462"/>
      <c r="AAW762" s="462"/>
      <c r="AAX762" s="462"/>
      <c r="AAY762" s="462"/>
      <c r="AAZ762" s="462"/>
      <c r="ABA762" s="462"/>
      <c r="ABB762" s="462"/>
      <c r="ABC762" s="462"/>
      <c r="ABD762" s="462"/>
      <c r="ABE762" s="462"/>
      <c r="ABF762" s="462"/>
      <c r="ABG762" s="462"/>
      <c r="ABH762" s="462"/>
      <c r="ABI762" s="462"/>
      <c r="ABJ762" s="462"/>
      <c r="ABK762" s="462"/>
      <c r="ABL762" s="462"/>
      <c r="ABM762" s="462"/>
      <c r="ABN762" s="462"/>
      <c r="ABO762" s="462"/>
      <c r="ABP762" s="462"/>
      <c r="ABQ762" s="462"/>
      <c r="ABR762" s="462"/>
      <c r="ABS762" s="462"/>
      <c r="ABT762" s="462"/>
      <c r="ABU762" s="462"/>
      <c r="ABV762" s="462"/>
      <c r="ABW762" s="462"/>
      <c r="ABX762" s="462"/>
      <c r="ABY762" s="462"/>
      <c r="ABZ762" s="462"/>
      <c r="ACA762" s="462"/>
      <c r="ACB762" s="462"/>
      <c r="ACC762" s="462"/>
      <c r="ACD762" s="462"/>
      <c r="ACE762" s="462"/>
      <c r="ACF762" s="462"/>
      <c r="ACG762" s="462"/>
      <c r="ACH762" s="462"/>
      <c r="ACI762" s="462"/>
      <c r="ACJ762" s="462"/>
      <c r="ACK762" s="462"/>
      <c r="ACL762" s="462"/>
      <c r="ACM762" s="462"/>
      <c r="ACN762" s="462"/>
      <c r="ACO762" s="462"/>
      <c r="ACP762" s="462"/>
      <c r="ACQ762" s="462"/>
      <c r="ACR762" s="462"/>
      <c r="ACS762" s="462"/>
      <c r="ACT762" s="462"/>
      <c r="ACU762" s="462"/>
      <c r="ACV762" s="462"/>
      <c r="ACW762" s="462"/>
      <c r="ACX762" s="462"/>
      <c r="ACY762" s="462"/>
      <c r="ACZ762" s="462"/>
      <c r="ADA762" s="462"/>
      <c r="ADB762" s="462"/>
      <c r="ADC762" s="462"/>
      <c r="ADD762" s="462"/>
      <c r="ADE762" s="462"/>
      <c r="ADF762" s="462"/>
      <c r="ADG762" s="462"/>
      <c r="ADH762" s="462"/>
      <c r="ADI762" s="462"/>
      <c r="ADJ762" s="462"/>
      <c r="ADK762" s="462"/>
      <c r="ADL762" s="462"/>
      <c r="ADM762" s="462"/>
      <c r="ADN762" s="462"/>
      <c r="ADO762" s="462"/>
      <c r="ADP762" s="462"/>
      <c r="ADQ762" s="462"/>
      <c r="ADR762" s="462"/>
      <c r="ADS762" s="462"/>
      <c r="ADT762" s="462"/>
      <c r="ADU762" s="462"/>
      <c r="ADV762" s="462"/>
      <c r="ADW762" s="462"/>
      <c r="ADX762" s="462"/>
      <c r="ADY762" s="462"/>
      <c r="ADZ762" s="462"/>
      <c r="AEA762" s="462"/>
      <c r="AEB762" s="462"/>
      <c r="AEC762" s="462"/>
      <c r="AED762" s="462"/>
      <c r="AEE762" s="462"/>
      <c r="AEF762" s="462"/>
      <c r="AEG762" s="462"/>
      <c r="AEH762" s="462"/>
      <c r="AEI762" s="462"/>
      <c r="AEJ762" s="462"/>
      <c r="AEK762" s="462"/>
      <c r="AEL762" s="462"/>
      <c r="AEM762" s="462"/>
      <c r="AEN762" s="462"/>
      <c r="AEO762" s="462"/>
      <c r="AEP762" s="462"/>
      <c r="AEQ762" s="462"/>
      <c r="AER762" s="462"/>
      <c r="AES762" s="462"/>
      <c r="AET762" s="462"/>
      <c r="AEU762" s="462"/>
      <c r="AEV762" s="462"/>
      <c r="AEW762" s="462"/>
      <c r="AEX762" s="462"/>
      <c r="AEY762" s="462"/>
      <c r="AEZ762" s="462"/>
      <c r="AFA762" s="462"/>
      <c r="AFB762" s="462"/>
      <c r="AFC762" s="462"/>
      <c r="AFD762" s="462"/>
      <c r="AFE762" s="462"/>
      <c r="AFF762" s="462"/>
      <c r="AFG762" s="462"/>
      <c r="AFH762" s="462"/>
      <c r="AFI762" s="462"/>
      <c r="AFJ762" s="462"/>
      <c r="AFK762" s="462"/>
      <c r="AFL762" s="462"/>
      <c r="AFM762" s="462"/>
      <c r="AFN762" s="462"/>
      <c r="AFO762" s="462"/>
      <c r="AFP762" s="462"/>
      <c r="AFQ762" s="462"/>
      <c r="AFR762" s="462"/>
      <c r="AFS762" s="462"/>
      <c r="AFT762" s="462"/>
      <c r="AFU762" s="462"/>
      <c r="AFV762" s="462"/>
      <c r="AFW762" s="462"/>
      <c r="AFX762" s="462"/>
      <c r="AFY762" s="462"/>
      <c r="AFZ762" s="462"/>
      <c r="AGA762" s="462"/>
      <c r="AGB762" s="462"/>
      <c r="AGC762" s="462"/>
      <c r="AGD762" s="462"/>
      <c r="AGE762" s="462"/>
      <c r="AGF762" s="462"/>
      <c r="AGG762" s="462"/>
      <c r="AGH762" s="462"/>
      <c r="AGI762" s="462"/>
      <c r="AGJ762" s="462"/>
      <c r="AGK762" s="462"/>
      <c r="AGL762" s="462"/>
      <c r="AGM762" s="462"/>
      <c r="AGN762" s="462"/>
      <c r="AGO762" s="462"/>
      <c r="AGP762" s="462"/>
      <c r="AGQ762" s="462"/>
      <c r="AGR762" s="462"/>
      <c r="AGS762" s="462"/>
      <c r="AGT762" s="462"/>
      <c r="AGU762" s="462"/>
      <c r="AGV762" s="462"/>
      <c r="AGW762" s="462"/>
      <c r="AGX762" s="462"/>
      <c r="AGY762" s="462"/>
      <c r="AGZ762" s="462"/>
      <c r="AHA762" s="462"/>
      <c r="AHB762" s="462"/>
      <c r="AHC762" s="462"/>
      <c r="AHD762" s="462"/>
      <c r="AHE762" s="462"/>
      <c r="AHF762" s="462"/>
      <c r="AHG762" s="462"/>
      <c r="AHH762" s="462"/>
      <c r="AHI762" s="462"/>
      <c r="AHJ762" s="462"/>
      <c r="AHK762" s="462"/>
      <c r="AHL762" s="462"/>
      <c r="AHM762" s="462"/>
      <c r="AHN762" s="462"/>
      <c r="AHO762" s="462"/>
      <c r="AHP762" s="462"/>
      <c r="AHQ762" s="462"/>
      <c r="AHR762" s="462"/>
      <c r="AHS762" s="462"/>
      <c r="AHT762" s="462"/>
      <c r="AHU762" s="462"/>
      <c r="AHV762" s="462"/>
      <c r="AHW762" s="462"/>
      <c r="AHX762" s="462"/>
      <c r="AHY762" s="462"/>
      <c r="AHZ762" s="462"/>
      <c r="AIA762" s="462"/>
      <c r="AIB762" s="462"/>
      <c r="AIC762" s="462"/>
      <c r="AID762" s="462"/>
      <c r="AIE762" s="462"/>
      <c r="AIF762" s="462"/>
      <c r="AIG762" s="462"/>
      <c r="AIH762" s="462"/>
      <c r="AII762" s="462"/>
      <c r="AIJ762" s="462"/>
      <c r="AIK762" s="462"/>
      <c r="AIL762" s="462"/>
      <c r="AIM762" s="462"/>
      <c r="AIN762" s="462"/>
      <c r="AIO762" s="462"/>
      <c r="AIP762" s="462"/>
      <c r="AIQ762" s="462"/>
      <c r="AIR762" s="462"/>
      <c r="AIS762" s="462"/>
      <c r="AIT762" s="462"/>
      <c r="AIU762" s="462"/>
      <c r="AIV762" s="462"/>
      <c r="AIW762" s="462"/>
      <c r="AIX762" s="462"/>
      <c r="AIY762" s="462"/>
      <c r="AIZ762" s="462"/>
      <c r="AJA762" s="462"/>
      <c r="AJB762" s="462"/>
      <c r="AJC762" s="462"/>
      <c r="AJD762" s="462"/>
      <c r="AJE762" s="462"/>
      <c r="AJF762" s="462"/>
      <c r="AJG762" s="462"/>
      <c r="AJH762" s="462"/>
      <c r="AJI762" s="462"/>
      <c r="AJJ762" s="462"/>
      <c r="AJK762" s="462"/>
      <c r="AJL762" s="462"/>
      <c r="AJM762" s="462"/>
      <c r="AJN762" s="462"/>
      <c r="AJO762" s="462"/>
      <c r="AJP762" s="462"/>
      <c r="AJQ762" s="462"/>
      <c r="AJR762" s="462"/>
      <c r="AJS762" s="462"/>
      <c r="AJT762" s="462"/>
      <c r="AJU762" s="462"/>
      <c r="AJV762" s="462"/>
      <c r="AJW762" s="462"/>
      <c r="AJX762" s="462"/>
      <c r="AJY762" s="462"/>
      <c r="AJZ762" s="462"/>
      <c r="AKA762" s="462"/>
      <c r="AKB762" s="462"/>
      <c r="AKC762" s="462"/>
      <c r="AKD762" s="462"/>
      <c r="AKE762" s="462"/>
      <c r="AKF762" s="462"/>
      <c r="AKG762" s="462"/>
      <c r="AKH762" s="462"/>
      <c r="AKI762" s="462"/>
      <c r="AKJ762" s="462"/>
      <c r="AKK762" s="462"/>
      <c r="AKL762" s="462"/>
      <c r="AKM762" s="462"/>
      <c r="AKN762" s="462"/>
      <c r="AKO762" s="462"/>
      <c r="AKP762" s="462"/>
      <c r="AKQ762" s="462"/>
      <c r="AKR762" s="462"/>
      <c r="AKS762" s="462"/>
      <c r="AKT762" s="462"/>
      <c r="AKU762" s="462"/>
      <c r="AKV762" s="462"/>
      <c r="AKW762" s="462"/>
      <c r="AKX762" s="462"/>
      <c r="AKY762" s="462"/>
      <c r="AKZ762" s="462"/>
      <c r="ALA762" s="462"/>
      <c r="ALB762" s="462"/>
      <c r="ALC762" s="462"/>
      <c r="ALD762" s="462"/>
      <c r="ALE762" s="462"/>
      <c r="ALF762" s="462"/>
      <c r="ALG762" s="462"/>
      <c r="ALH762" s="462"/>
      <c r="ALI762" s="462"/>
      <c r="ALJ762" s="462"/>
      <c r="ALK762" s="462"/>
      <c r="ALL762" s="462"/>
      <c r="ALM762" s="462"/>
      <c r="ALN762" s="462"/>
      <c r="ALO762" s="462"/>
      <c r="ALP762" s="462"/>
      <c r="ALQ762" s="462"/>
      <c r="ALR762" s="462"/>
      <c r="ALS762" s="462"/>
      <c r="ALT762" s="462"/>
      <c r="ALU762" s="462"/>
      <c r="ALV762" s="462"/>
      <c r="ALW762" s="462"/>
      <c r="ALX762" s="462"/>
      <c r="ALY762" s="462"/>
      <c r="ALZ762" s="462"/>
      <c r="AMA762" s="462"/>
      <c r="AMB762" s="462"/>
      <c r="AMC762" s="462"/>
      <c r="AMD762" s="462"/>
      <c r="AME762" s="462"/>
      <c r="AMF762" s="462"/>
      <c r="AMG762" s="462"/>
      <c r="AMH762" s="462"/>
      <c r="AMI762" s="462"/>
      <c r="AMJ762" s="462"/>
      <c r="AMK762" s="462"/>
      <c r="AML762" s="462"/>
      <c r="AMM762" s="462"/>
      <c r="AMN762" s="462"/>
      <c r="AMO762" s="462"/>
      <c r="AMP762" s="462"/>
      <c r="AMQ762" s="462"/>
      <c r="AMR762" s="462"/>
      <c r="AMS762" s="462"/>
      <c r="AMT762" s="462"/>
      <c r="AMU762" s="462"/>
      <c r="AMV762" s="462"/>
      <c r="AMW762" s="462"/>
      <c r="AMX762" s="462"/>
      <c r="AMY762" s="462"/>
      <c r="AMZ762" s="462"/>
      <c r="ANA762" s="462"/>
      <c r="ANB762" s="462"/>
      <c r="ANC762" s="462"/>
      <c r="AND762" s="462"/>
      <c r="ANE762" s="462"/>
      <c r="ANF762" s="462"/>
      <c r="ANG762" s="462"/>
      <c r="ANH762" s="462"/>
      <c r="ANI762" s="462"/>
      <c r="ANJ762" s="462"/>
      <c r="ANK762" s="462"/>
      <c r="ANL762" s="462"/>
      <c r="ANM762" s="462"/>
      <c r="ANN762" s="462"/>
      <c r="ANO762" s="462"/>
      <c r="ANP762" s="462"/>
      <c r="ANQ762" s="462"/>
      <c r="ANR762" s="462"/>
      <c r="ANS762" s="462"/>
      <c r="ANT762" s="462"/>
      <c r="ANU762" s="462"/>
      <c r="ANV762" s="462"/>
      <c r="ANW762" s="462"/>
      <c r="ANX762" s="462"/>
      <c r="ANY762" s="462"/>
      <c r="ANZ762" s="462"/>
      <c r="AOA762" s="462"/>
      <c r="AOB762" s="462"/>
      <c r="AOC762" s="462"/>
      <c r="AOD762" s="462"/>
      <c r="AOE762" s="462"/>
      <c r="AOF762" s="462"/>
      <c r="AOG762" s="462"/>
      <c r="AOH762" s="462"/>
      <c r="AOI762" s="462"/>
      <c r="AOJ762" s="462"/>
      <c r="AOK762" s="462"/>
      <c r="AOL762" s="462"/>
      <c r="AOM762" s="462"/>
      <c r="AON762" s="462"/>
      <c r="AOO762" s="462"/>
      <c r="AOP762" s="462"/>
      <c r="AOQ762" s="462"/>
      <c r="AOR762" s="462"/>
      <c r="AOS762" s="462"/>
      <c r="AOT762" s="462"/>
      <c r="AOU762" s="462"/>
      <c r="AOV762" s="462"/>
      <c r="AOW762" s="462"/>
      <c r="AOX762" s="462"/>
      <c r="AOY762" s="462"/>
      <c r="AOZ762" s="462"/>
      <c r="APA762" s="462"/>
      <c r="APB762" s="462"/>
      <c r="APC762" s="462"/>
      <c r="APD762" s="462"/>
      <c r="APE762" s="462"/>
      <c r="APF762" s="462"/>
      <c r="APG762" s="462"/>
      <c r="APH762" s="462"/>
      <c r="API762" s="462"/>
      <c r="APJ762" s="462"/>
      <c r="APK762" s="462"/>
      <c r="APL762" s="462"/>
      <c r="APM762" s="462"/>
      <c r="APN762" s="462"/>
      <c r="APO762" s="462"/>
      <c r="APP762" s="462"/>
      <c r="APQ762" s="462"/>
      <c r="APR762" s="462"/>
      <c r="APS762" s="462"/>
      <c r="APT762" s="462"/>
      <c r="APU762" s="462"/>
      <c r="APV762" s="462"/>
      <c r="APW762" s="462"/>
      <c r="APX762" s="462"/>
      <c r="APY762" s="462"/>
      <c r="APZ762" s="462"/>
      <c r="AQA762" s="462"/>
      <c r="AQB762" s="462"/>
      <c r="AQC762" s="462"/>
      <c r="AQD762" s="462"/>
      <c r="AQE762" s="462"/>
      <c r="AQF762" s="462"/>
      <c r="AQG762" s="462"/>
      <c r="AQH762" s="462"/>
      <c r="AQI762" s="462"/>
      <c r="AQJ762" s="462"/>
      <c r="AQK762" s="462"/>
      <c r="AQL762" s="462"/>
      <c r="AQM762" s="462"/>
      <c r="AQN762" s="462"/>
      <c r="AQO762" s="462"/>
      <c r="AQP762" s="462"/>
      <c r="AQQ762" s="462"/>
      <c r="AQR762" s="462"/>
      <c r="AQS762" s="462"/>
      <c r="AQT762" s="462"/>
      <c r="AQU762" s="462"/>
      <c r="AQV762" s="462"/>
      <c r="AQW762" s="462"/>
      <c r="AQX762" s="462"/>
      <c r="AQY762" s="462"/>
      <c r="AQZ762" s="462"/>
      <c r="ARA762" s="462"/>
      <c r="ARB762" s="462"/>
      <c r="ARC762" s="462"/>
      <c r="ARD762" s="462"/>
      <c r="ARE762" s="462"/>
      <c r="ARF762" s="462"/>
      <c r="ARG762" s="462"/>
      <c r="ARH762" s="462"/>
      <c r="ARI762" s="462"/>
      <c r="ARJ762" s="462"/>
      <c r="ARK762" s="462"/>
      <c r="ARL762" s="462"/>
      <c r="ARM762" s="462"/>
      <c r="ARN762" s="462"/>
      <c r="ARO762" s="462"/>
      <c r="ARP762" s="462"/>
      <c r="ARQ762" s="462"/>
      <c r="ARR762" s="462"/>
      <c r="ARS762" s="462"/>
      <c r="ART762" s="462"/>
      <c r="ARU762" s="462"/>
      <c r="ARV762" s="462"/>
      <c r="ARW762" s="462"/>
      <c r="ARX762" s="462"/>
      <c r="ARY762" s="462"/>
      <c r="ARZ762" s="462"/>
      <c r="ASA762" s="462"/>
      <c r="ASB762" s="462"/>
      <c r="ASC762" s="462"/>
      <c r="ASD762" s="462"/>
      <c r="ASE762" s="462"/>
      <c r="ASF762" s="462"/>
      <c r="ASG762" s="462"/>
      <c r="ASH762" s="462"/>
      <c r="ASI762" s="462"/>
      <c r="ASJ762" s="462"/>
      <c r="ASK762" s="462"/>
      <c r="ASL762" s="462"/>
      <c r="ASM762" s="462"/>
      <c r="ASN762" s="462"/>
      <c r="ASO762" s="462"/>
      <c r="ASP762" s="462"/>
      <c r="ASQ762" s="462"/>
      <c r="ASR762" s="462"/>
      <c r="ASS762" s="462"/>
      <c r="AST762" s="462"/>
      <c r="ASU762" s="462"/>
      <c r="ASV762" s="462"/>
      <c r="ASW762" s="462"/>
      <c r="ASX762" s="462"/>
      <c r="ASY762" s="462"/>
      <c r="ASZ762" s="462"/>
      <c r="ATA762" s="462"/>
      <c r="ATB762" s="462"/>
      <c r="ATC762" s="462"/>
      <c r="ATD762" s="462"/>
      <c r="ATE762" s="462"/>
      <c r="ATF762" s="462"/>
      <c r="ATG762" s="462"/>
      <c r="ATH762" s="462"/>
      <c r="ATI762" s="462"/>
      <c r="ATJ762" s="462"/>
      <c r="ATK762" s="462"/>
      <c r="ATL762" s="462"/>
      <c r="ATM762" s="462"/>
      <c r="ATN762" s="462"/>
      <c r="ATO762" s="462"/>
      <c r="ATP762" s="462"/>
      <c r="ATQ762" s="462"/>
      <c r="ATR762" s="462"/>
      <c r="ATS762" s="462"/>
      <c r="ATT762" s="462"/>
      <c r="ATU762" s="462"/>
      <c r="ATV762" s="462"/>
      <c r="ATW762" s="462"/>
      <c r="ATX762" s="462"/>
      <c r="ATY762" s="462"/>
      <c r="ATZ762" s="462"/>
      <c r="AUA762" s="462"/>
      <c r="AUB762" s="462"/>
      <c r="AUC762" s="462"/>
      <c r="AUD762" s="462"/>
      <c r="AUE762" s="462"/>
      <c r="AUF762" s="462"/>
      <c r="AUG762" s="462"/>
      <c r="AUH762" s="462"/>
      <c r="AUI762" s="462"/>
      <c r="AUJ762" s="462"/>
      <c r="AUK762" s="462"/>
      <c r="AUL762" s="462"/>
      <c r="AUM762" s="462"/>
      <c r="AUN762" s="462"/>
      <c r="AUO762" s="462"/>
      <c r="AUP762" s="462"/>
      <c r="AUQ762" s="462"/>
      <c r="AUR762" s="462"/>
      <c r="AUS762" s="462"/>
      <c r="AUT762" s="462"/>
      <c r="AUU762" s="462"/>
      <c r="AUV762" s="462"/>
      <c r="AUW762" s="462"/>
      <c r="AUX762" s="462"/>
      <c r="AUY762" s="462"/>
      <c r="AUZ762" s="462"/>
      <c r="AVA762" s="462"/>
      <c r="AVB762" s="462"/>
      <c r="AVC762" s="462"/>
      <c r="AVD762" s="462"/>
      <c r="AVE762" s="462"/>
      <c r="AVF762" s="462"/>
      <c r="AVG762" s="462"/>
      <c r="AVH762" s="462"/>
      <c r="AVI762" s="462"/>
      <c r="AVJ762" s="462"/>
      <c r="AVK762" s="462"/>
      <c r="AVL762" s="462"/>
      <c r="AVM762" s="462"/>
      <c r="AVN762" s="462"/>
      <c r="AVO762" s="462"/>
      <c r="AVP762" s="462"/>
      <c r="AVQ762" s="462"/>
      <c r="AVR762" s="462"/>
      <c r="AVS762" s="462"/>
      <c r="AVT762" s="462"/>
      <c r="AVU762" s="462"/>
      <c r="AVV762" s="462"/>
      <c r="AVW762" s="462"/>
      <c r="AVX762" s="462"/>
      <c r="AVY762" s="462"/>
      <c r="AVZ762" s="462"/>
      <c r="AWA762" s="462"/>
      <c r="AWB762" s="462"/>
      <c r="AWC762" s="462"/>
      <c r="AWD762" s="462"/>
      <c r="AWE762" s="462"/>
      <c r="AWF762" s="462"/>
      <c r="AWG762" s="462"/>
      <c r="AWH762" s="462"/>
      <c r="AWI762" s="462"/>
      <c r="AWJ762" s="462"/>
      <c r="AWK762" s="462"/>
      <c r="AWL762" s="462"/>
      <c r="AWM762" s="462"/>
      <c r="AWN762" s="462"/>
      <c r="AWO762" s="462"/>
      <c r="AWP762" s="462"/>
      <c r="AWQ762" s="462"/>
      <c r="AWR762" s="462"/>
      <c r="AWS762" s="462"/>
      <c r="AWT762" s="462"/>
      <c r="AWU762" s="462"/>
      <c r="AWV762" s="462"/>
      <c r="AWW762" s="462"/>
      <c r="AWX762" s="462"/>
      <c r="AWY762" s="462"/>
      <c r="AWZ762" s="462"/>
      <c r="AXA762" s="462"/>
      <c r="AXB762" s="462"/>
      <c r="AXC762" s="462"/>
      <c r="AXD762" s="462"/>
      <c r="AXE762" s="462"/>
      <c r="AXF762" s="462"/>
      <c r="AXG762" s="462"/>
      <c r="AXH762" s="462"/>
      <c r="AXI762" s="462"/>
      <c r="AXJ762" s="462"/>
      <c r="AXK762" s="462"/>
      <c r="AXL762" s="462"/>
      <c r="AXM762" s="462"/>
      <c r="AXN762" s="462"/>
      <c r="AXO762" s="462"/>
      <c r="AXP762" s="462"/>
      <c r="AXQ762" s="462"/>
      <c r="AXR762" s="462"/>
      <c r="AXS762" s="462"/>
      <c r="AXT762" s="462"/>
      <c r="AXU762" s="462"/>
      <c r="AXV762" s="462"/>
      <c r="AXW762" s="462"/>
      <c r="AXX762" s="462"/>
      <c r="AXY762" s="462"/>
      <c r="AXZ762" s="462"/>
      <c r="AYA762" s="462"/>
      <c r="AYB762" s="462"/>
      <c r="AYC762" s="462"/>
      <c r="AYD762" s="462"/>
      <c r="AYE762" s="462"/>
      <c r="AYF762" s="462"/>
      <c r="AYG762" s="462"/>
      <c r="AYH762" s="462"/>
      <c r="AYI762" s="462"/>
      <c r="AYJ762" s="462"/>
      <c r="AYK762" s="462"/>
      <c r="AYL762" s="462"/>
      <c r="AYM762" s="462"/>
      <c r="AYN762" s="462"/>
      <c r="AYO762" s="462"/>
      <c r="AYP762" s="462"/>
      <c r="AYQ762" s="462"/>
      <c r="AYR762" s="462"/>
      <c r="AYS762" s="462"/>
      <c r="AYT762" s="462"/>
      <c r="AYU762" s="462"/>
      <c r="AYV762" s="462"/>
      <c r="AYW762" s="462"/>
      <c r="AYX762" s="462"/>
      <c r="AYY762" s="462"/>
      <c r="AYZ762" s="462"/>
      <c r="AZA762" s="462"/>
      <c r="AZB762" s="462"/>
      <c r="AZC762" s="462"/>
      <c r="AZD762" s="462"/>
      <c r="AZE762" s="462"/>
      <c r="AZF762" s="462"/>
      <c r="AZG762" s="462"/>
      <c r="AZH762" s="462"/>
      <c r="AZI762" s="462"/>
      <c r="AZJ762" s="462"/>
      <c r="AZK762" s="462"/>
      <c r="AZL762" s="462"/>
      <c r="AZM762" s="462"/>
      <c r="AZN762" s="462"/>
      <c r="AZO762" s="462"/>
      <c r="AZP762" s="462"/>
      <c r="AZQ762" s="462"/>
      <c r="AZR762" s="462"/>
      <c r="AZS762" s="462"/>
      <c r="AZT762" s="462"/>
      <c r="AZU762" s="462"/>
      <c r="AZV762" s="462"/>
      <c r="AZW762" s="462"/>
      <c r="AZX762" s="462"/>
      <c r="AZY762" s="462"/>
      <c r="AZZ762" s="462"/>
      <c r="BAA762" s="462"/>
      <c r="BAB762" s="462"/>
      <c r="BAC762" s="462"/>
      <c r="BAD762" s="462"/>
      <c r="BAE762" s="462"/>
      <c r="BAF762" s="462"/>
      <c r="BAG762" s="462"/>
      <c r="BAH762" s="462"/>
      <c r="BAI762" s="462"/>
      <c r="BAJ762" s="462"/>
      <c r="BAK762" s="462"/>
      <c r="BAL762" s="462"/>
      <c r="BAM762" s="462"/>
      <c r="BAN762" s="462"/>
      <c r="BAO762" s="462"/>
      <c r="BAP762" s="462"/>
      <c r="BAQ762" s="462"/>
      <c r="BAR762" s="462"/>
      <c r="BAS762" s="462"/>
      <c r="BAT762" s="462"/>
      <c r="BAU762" s="462"/>
      <c r="BAV762" s="462"/>
      <c r="BAW762" s="462"/>
      <c r="BAX762" s="462"/>
      <c r="BAY762" s="462"/>
      <c r="BAZ762" s="462"/>
      <c r="BBA762" s="462"/>
      <c r="BBB762" s="462"/>
      <c r="BBC762" s="462"/>
      <c r="BBD762" s="462"/>
      <c r="BBE762" s="462"/>
      <c r="BBF762" s="462"/>
      <c r="BBG762" s="462"/>
      <c r="BBH762" s="462"/>
      <c r="BBI762" s="462"/>
      <c r="BBJ762" s="462"/>
      <c r="BBK762" s="462"/>
      <c r="BBL762" s="462"/>
      <c r="BBM762" s="462"/>
      <c r="BBN762" s="462"/>
      <c r="BBO762" s="462"/>
      <c r="BBP762" s="462"/>
      <c r="BBQ762" s="462"/>
      <c r="BBR762" s="462"/>
      <c r="BBS762" s="462"/>
      <c r="BBT762" s="462"/>
      <c r="BBU762" s="462"/>
      <c r="BBV762" s="462"/>
      <c r="BBW762" s="462"/>
      <c r="BBX762" s="462"/>
      <c r="BBY762" s="462"/>
      <c r="BBZ762" s="462"/>
      <c r="BCA762" s="462"/>
      <c r="BCB762" s="462"/>
      <c r="BCC762" s="462"/>
      <c r="BCD762" s="462"/>
      <c r="BCE762" s="462"/>
      <c r="BCF762" s="462"/>
      <c r="BCG762" s="462"/>
      <c r="BCH762" s="462"/>
      <c r="BCI762" s="462"/>
      <c r="BCJ762" s="462"/>
      <c r="BCK762" s="462"/>
      <c r="BCL762" s="462"/>
      <c r="BCM762" s="462"/>
      <c r="BCN762" s="462"/>
      <c r="BCO762" s="462"/>
      <c r="BCP762" s="462"/>
      <c r="BCQ762" s="462"/>
      <c r="BCR762" s="462"/>
      <c r="BCS762" s="462"/>
      <c r="BCT762" s="462"/>
      <c r="BCU762" s="462"/>
      <c r="BCV762" s="462"/>
      <c r="BCW762" s="462"/>
      <c r="BCX762" s="462"/>
      <c r="BCY762" s="462"/>
      <c r="BCZ762" s="462"/>
      <c r="BDA762" s="462"/>
      <c r="BDB762" s="462"/>
      <c r="BDC762" s="462"/>
      <c r="BDD762" s="462"/>
      <c r="BDE762" s="462"/>
      <c r="BDF762" s="462"/>
      <c r="BDG762" s="462"/>
      <c r="BDH762" s="462"/>
      <c r="BDI762" s="462"/>
      <c r="BDJ762" s="462"/>
      <c r="BDK762" s="462"/>
      <c r="BDL762" s="462"/>
      <c r="BDM762" s="462"/>
      <c r="BDN762" s="462"/>
      <c r="BDO762" s="462"/>
      <c r="BDP762" s="462"/>
      <c r="BDQ762" s="462"/>
      <c r="BDR762" s="462"/>
      <c r="BDS762" s="462"/>
      <c r="BDT762" s="462"/>
      <c r="BDU762" s="462"/>
      <c r="BDV762" s="462"/>
      <c r="BDW762" s="462"/>
      <c r="BDX762" s="462"/>
      <c r="BDY762" s="462"/>
      <c r="BDZ762" s="462"/>
      <c r="BEA762" s="462"/>
      <c r="BEB762" s="462"/>
      <c r="BEC762" s="462"/>
      <c r="BED762" s="462"/>
      <c r="BEE762" s="462"/>
      <c r="BEF762" s="462"/>
      <c r="BEG762" s="462"/>
      <c r="BEH762" s="462"/>
      <c r="BEI762" s="462"/>
      <c r="BEJ762" s="462"/>
      <c r="BEK762" s="462"/>
      <c r="BEL762" s="462"/>
      <c r="BEM762" s="462"/>
      <c r="BEN762" s="462"/>
      <c r="BEO762" s="462"/>
      <c r="BEP762" s="462"/>
      <c r="BEQ762" s="462"/>
      <c r="BER762" s="462"/>
      <c r="BES762" s="462"/>
      <c r="BET762" s="462"/>
      <c r="BEU762" s="462"/>
      <c r="BEV762" s="462"/>
      <c r="BEW762" s="462"/>
      <c r="BEX762" s="462"/>
      <c r="BEY762" s="462"/>
      <c r="BEZ762" s="462"/>
      <c r="BFA762" s="462"/>
      <c r="BFB762" s="462"/>
      <c r="BFC762" s="462"/>
      <c r="BFD762" s="462"/>
      <c r="BFE762" s="462"/>
      <c r="BFF762" s="462"/>
      <c r="BFG762" s="462"/>
      <c r="BFH762" s="462"/>
      <c r="BFI762" s="462"/>
      <c r="BFJ762" s="462"/>
      <c r="BFK762" s="462"/>
      <c r="BFL762" s="462"/>
      <c r="BFM762" s="462"/>
      <c r="BFN762" s="462"/>
      <c r="BFO762" s="462"/>
      <c r="BFP762" s="462"/>
      <c r="BFQ762" s="462"/>
      <c r="BFR762" s="462"/>
      <c r="BFS762" s="462"/>
      <c r="BFT762" s="462"/>
      <c r="BFU762" s="462"/>
      <c r="BFV762" s="462"/>
      <c r="BFW762" s="462"/>
      <c r="BFX762" s="462"/>
      <c r="BFY762" s="462"/>
      <c r="BFZ762" s="462"/>
      <c r="BGA762" s="462"/>
      <c r="BGB762" s="462"/>
      <c r="BGC762" s="462"/>
      <c r="BGD762" s="462"/>
      <c r="BGE762" s="462"/>
      <c r="BGF762" s="462"/>
      <c r="BGG762" s="462"/>
      <c r="BGH762" s="462"/>
      <c r="BGI762" s="462"/>
      <c r="BGJ762" s="462"/>
      <c r="BGK762" s="462"/>
      <c r="BGL762" s="462"/>
      <c r="BGM762" s="462"/>
      <c r="BGN762" s="462"/>
      <c r="BGO762" s="462"/>
      <c r="BGP762" s="462"/>
      <c r="BGQ762" s="462"/>
      <c r="BGR762" s="462"/>
      <c r="BGS762" s="462"/>
      <c r="BGT762" s="462"/>
      <c r="BGU762" s="462"/>
      <c r="BGV762" s="462"/>
      <c r="BGW762" s="462"/>
      <c r="BGX762" s="462"/>
      <c r="BGY762" s="462"/>
      <c r="BGZ762" s="462"/>
      <c r="BHA762" s="462"/>
      <c r="BHB762" s="462"/>
      <c r="BHC762" s="462"/>
      <c r="BHD762" s="462"/>
      <c r="BHE762" s="462"/>
      <c r="BHF762" s="462"/>
      <c r="BHG762" s="462"/>
      <c r="BHH762" s="462"/>
      <c r="BHI762" s="462"/>
      <c r="BHJ762" s="462"/>
      <c r="BHK762" s="462"/>
      <c r="BHL762" s="462"/>
      <c r="BHM762" s="462"/>
      <c r="BHN762" s="462"/>
      <c r="BHO762" s="462"/>
      <c r="BHP762" s="462"/>
      <c r="BHQ762" s="462"/>
      <c r="BHR762" s="462"/>
      <c r="BHS762" s="462"/>
      <c r="BHT762" s="462"/>
      <c r="BHU762" s="462"/>
      <c r="BHV762" s="462"/>
      <c r="BHW762" s="462"/>
      <c r="BHX762" s="462"/>
      <c r="BHY762" s="462"/>
      <c r="BHZ762" s="462"/>
      <c r="BIA762" s="462"/>
      <c r="BIB762" s="462"/>
      <c r="BIC762" s="462"/>
      <c r="BID762" s="462"/>
      <c r="BIE762" s="462"/>
      <c r="BIF762" s="462"/>
      <c r="BIG762" s="462"/>
      <c r="BIH762" s="462"/>
      <c r="BII762" s="462"/>
      <c r="BIJ762" s="462"/>
      <c r="BIK762" s="462"/>
      <c r="BIL762" s="462"/>
      <c r="BIM762" s="462"/>
      <c r="BIN762" s="462"/>
      <c r="BIO762" s="462"/>
      <c r="BIP762" s="462"/>
      <c r="BIQ762" s="462"/>
      <c r="BIR762" s="462"/>
      <c r="BIS762" s="462"/>
      <c r="BIT762" s="462"/>
      <c r="BIU762" s="462"/>
      <c r="BIV762" s="462"/>
      <c r="BIW762" s="462"/>
      <c r="BIX762" s="462"/>
      <c r="BIY762" s="462"/>
      <c r="BIZ762" s="462"/>
      <c r="BJA762" s="462"/>
      <c r="BJB762" s="462"/>
      <c r="BJC762" s="462"/>
      <c r="BJD762" s="462"/>
      <c r="BJE762" s="462"/>
      <c r="BJF762" s="462"/>
      <c r="BJG762" s="462"/>
      <c r="BJH762" s="462"/>
      <c r="BJI762" s="462"/>
      <c r="BJJ762" s="462"/>
      <c r="BJK762" s="462"/>
      <c r="BJL762" s="462"/>
      <c r="BJM762" s="462"/>
      <c r="BJN762" s="462"/>
      <c r="BJO762" s="462"/>
      <c r="BJP762" s="462"/>
      <c r="BJQ762" s="462"/>
      <c r="BJR762" s="462"/>
      <c r="BJS762" s="462"/>
      <c r="BJT762" s="462"/>
      <c r="BJU762" s="462"/>
      <c r="BJV762" s="462"/>
      <c r="BJW762" s="462"/>
      <c r="BJX762" s="462"/>
      <c r="BJY762" s="462"/>
      <c r="BJZ762" s="462"/>
      <c r="BKA762" s="462"/>
      <c r="BKB762" s="462"/>
      <c r="BKC762" s="462"/>
      <c r="BKD762" s="462"/>
      <c r="BKE762" s="462"/>
      <c r="BKF762" s="462"/>
      <c r="BKG762" s="462"/>
      <c r="BKH762" s="462"/>
      <c r="BKI762" s="462"/>
      <c r="BKJ762" s="462"/>
      <c r="BKK762" s="462"/>
      <c r="BKL762" s="462"/>
      <c r="BKM762" s="462"/>
      <c r="BKN762" s="462"/>
      <c r="BKO762" s="462"/>
      <c r="BKP762" s="462"/>
      <c r="BKQ762" s="462"/>
      <c r="BKR762" s="462"/>
      <c r="BKS762" s="462"/>
      <c r="BKT762" s="462"/>
      <c r="BKU762" s="462"/>
      <c r="BKV762" s="462"/>
      <c r="BKW762" s="462"/>
      <c r="BKX762" s="462"/>
      <c r="BKY762" s="462"/>
      <c r="BKZ762" s="462"/>
      <c r="BLA762" s="462"/>
      <c r="BLB762" s="462"/>
      <c r="BLC762" s="462"/>
      <c r="BLD762" s="462"/>
      <c r="BLE762" s="462"/>
      <c r="BLF762" s="462"/>
      <c r="BLG762" s="462"/>
      <c r="BLH762" s="462"/>
      <c r="BLI762" s="462"/>
      <c r="BLJ762" s="462"/>
      <c r="BLK762" s="462"/>
      <c r="BLL762" s="462"/>
      <c r="BLM762" s="462"/>
      <c r="BLN762" s="462"/>
      <c r="BLO762" s="462"/>
      <c r="BLP762" s="462"/>
      <c r="BLQ762" s="462"/>
      <c r="BLR762" s="462"/>
      <c r="BLS762" s="462"/>
      <c r="BLT762" s="462"/>
      <c r="BLU762" s="462"/>
      <c r="BLV762" s="462"/>
      <c r="BLW762" s="462"/>
      <c r="BLX762" s="462"/>
      <c r="BLY762" s="462"/>
      <c r="BLZ762" s="462"/>
      <c r="BMA762" s="462"/>
      <c r="BMB762" s="462"/>
      <c r="BMC762" s="462"/>
      <c r="BMD762" s="462"/>
      <c r="BME762" s="462"/>
      <c r="BMF762" s="462"/>
      <c r="BMG762" s="462"/>
      <c r="BMH762" s="462"/>
      <c r="BMI762" s="462"/>
      <c r="BMJ762" s="462"/>
      <c r="BMK762" s="462"/>
      <c r="BML762" s="462"/>
      <c r="BMM762" s="462"/>
      <c r="BMN762" s="462"/>
      <c r="BMO762" s="462"/>
      <c r="BMP762" s="462"/>
      <c r="BMQ762" s="462"/>
      <c r="BMR762" s="462"/>
      <c r="BMS762" s="462"/>
      <c r="BMT762" s="462"/>
      <c r="BMU762" s="462"/>
      <c r="BMV762" s="462"/>
      <c r="BMW762" s="462"/>
      <c r="BMX762" s="462"/>
      <c r="BMY762" s="462"/>
      <c r="BMZ762" s="462"/>
      <c r="BNA762" s="462"/>
      <c r="BNB762" s="462"/>
      <c r="BNC762" s="462"/>
      <c r="BND762" s="462"/>
      <c r="BNE762" s="462"/>
      <c r="BNF762" s="462"/>
      <c r="BNG762" s="462"/>
      <c r="BNH762" s="462"/>
      <c r="BNI762" s="462"/>
      <c r="BNJ762" s="462"/>
      <c r="BNK762" s="462"/>
      <c r="BNL762" s="462"/>
      <c r="BNM762" s="462"/>
      <c r="BNN762" s="462"/>
      <c r="BNO762" s="462"/>
      <c r="BNP762" s="462"/>
      <c r="BNQ762" s="462"/>
      <c r="BNR762" s="462"/>
      <c r="BNS762" s="462"/>
      <c r="BNT762" s="462"/>
      <c r="BNU762" s="462"/>
      <c r="BNV762" s="462"/>
      <c r="BNW762" s="462"/>
      <c r="BNX762" s="462"/>
      <c r="BNY762" s="462"/>
      <c r="BNZ762" s="462"/>
      <c r="BOA762" s="462"/>
      <c r="BOB762" s="462"/>
      <c r="BOC762" s="462"/>
      <c r="BOD762" s="462"/>
      <c r="BOE762" s="462"/>
      <c r="BOF762" s="462"/>
      <c r="BOG762" s="462"/>
      <c r="BOH762" s="462"/>
      <c r="BOI762" s="462"/>
      <c r="BOJ762" s="462"/>
      <c r="BOK762" s="462"/>
      <c r="BOL762" s="462"/>
      <c r="BOM762" s="462"/>
      <c r="BON762" s="462"/>
      <c r="BOO762" s="462"/>
      <c r="BOP762" s="462"/>
      <c r="BOQ762" s="462"/>
      <c r="BOR762" s="462"/>
      <c r="BOS762" s="462"/>
      <c r="BOT762" s="462"/>
      <c r="BOU762" s="462"/>
      <c r="BOV762" s="462"/>
      <c r="BOW762" s="462"/>
      <c r="BOX762" s="462"/>
      <c r="BOY762" s="462"/>
      <c r="BOZ762" s="462"/>
      <c r="BPA762" s="462"/>
      <c r="BPB762" s="462"/>
      <c r="BPC762" s="462"/>
      <c r="BPD762" s="462"/>
      <c r="BPE762" s="462"/>
      <c r="BPF762" s="462"/>
      <c r="BPG762" s="462"/>
      <c r="BPH762" s="462"/>
      <c r="BPI762" s="462"/>
      <c r="BPJ762" s="462"/>
      <c r="BPK762" s="462"/>
      <c r="BPL762" s="462"/>
      <c r="BPM762" s="462"/>
      <c r="BPN762" s="462"/>
      <c r="BPO762" s="462"/>
      <c r="BPP762" s="462"/>
      <c r="BPQ762" s="462"/>
      <c r="BPR762" s="462"/>
      <c r="BPS762" s="462"/>
      <c r="BPT762" s="462"/>
      <c r="BPU762" s="462"/>
      <c r="BPV762" s="462"/>
      <c r="BPW762" s="462"/>
      <c r="BPX762" s="462"/>
      <c r="BPY762" s="462"/>
      <c r="BPZ762" s="462"/>
      <c r="BQA762" s="462"/>
      <c r="BQB762" s="462"/>
      <c r="BQC762" s="462"/>
      <c r="BQD762" s="462"/>
      <c r="BQE762" s="462"/>
      <c r="BQF762" s="462"/>
      <c r="BQG762" s="462"/>
      <c r="BQH762" s="462"/>
      <c r="BQI762" s="462"/>
      <c r="BQJ762" s="462"/>
      <c r="BQK762" s="462"/>
      <c r="BQL762" s="462"/>
      <c r="BQM762" s="462"/>
      <c r="BQN762" s="462"/>
      <c r="BQO762" s="462"/>
      <c r="BQP762" s="462"/>
      <c r="BQQ762" s="462"/>
      <c r="BQR762" s="462"/>
      <c r="BQS762" s="462"/>
      <c r="BQT762" s="462"/>
      <c r="BQU762" s="462"/>
      <c r="BQV762" s="462"/>
      <c r="BQW762" s="462"/>
      <c r="BQX762" s="462"/>
      <c r="BQY762" s="462"/>
      <c r="BQZ762" s="462"/>
      <c r="BRA762" s="462"/>
      <c r="BRB762" s="462"/>
      <c r="BRC762" s="462"/>
      <c r="BRD762" s="462"/>
      <c r="BRE762" s="462"/>
      <c r="BRF762" s="462"/>
      <c r="BRG762" s="462"/>
      <c r="BRH762" s="462"/>
      <c r="BRI762" s="462"/>
      <c r="BRJ762" s="462"/>
      <c r="BRK762" s="462"/>
      <c r="BRL762" s="462"/>
      <c r="BRM762" s="462"/>
      <c r="BRN762" s="462"/>
      <c r="BRO762" s="462"/>
      <c r="BRP762" s="462"/>
      <c r="BRQ762" s="462"/>
      <c r="BRR762" s="462"/>
      <c r="BRS762" s="462"/>
      <c r="BRT762" s="462"/>
      <c r="BRU762" s="462"/>
      <c r="BRV762" s="462"/>
      <c r="BRW762" s="462"/>
      <c r="BRX762" s="462"/>
      <c r="BRY762" s="462"/>
      <c r="BRZ762" s="462"/>
      <c r="BSA762" s="462"/>
      <c r="BSB762" s="462"/>
      <c r="BSC762" s="462"/>
      <c r="BSD762" s="462"/>
      <c r="BSE762" s="462"/>
      <c r="BSF762" s="462"/>
      <c r="BSG762" s="462"/>
      <c r="BSH762" s="462"/>
      <c r="BSI762" s="462"/>
      <c r="BSJ762" s="462"/>
      <c r="BSK762" s="462"/>
      <c r="BSL762" s="462"/>
      <c r="BSM762" s="462"/>
      <c r="BSN762" s="462"/>
      <c r="BSO762" s="462"/>
      <c r="BSP762" s="462"/>
      <c r="BSQ762" s="462"/>
      <c r="BSR762" s="462"/>
      <c r="BSS762" s="462"/>
      <c r="BST762" s="462"/>
      <c r="BSU762" s="462"/>
      <c r="BSV762" s="462"/>
      <c r="BSW762" s="462"/>
      <c r="BSX762" s="462"/>
      <c r="BSY762" s="462"/>
      <c r="BSZ762" s="462"/>
      <c r="BTA762" s="462"/>
      <c r="BTB762" s="462"/>
      <c r="BTC762" s="462"/>
      <c r="BTD762" s="462"/>
      <c r="BTE762" s="462"/>
      <c r="BTF762" s="462"/>
      <c r="BTG762" s="462"/>
      <c r="BTH762" s="462"/>
      <c r="BTI762" s="462"/>
      <c r="BTJ762" s="462"/>
      <c r="BTK762" s="462"/>
      <c r="BTL762" s="462"/>
      <c r="BTM762" s="462"/>
      <c r="BTN762" s="462"/>
      <c r="BTO762" s="462"/>
      <c r="BTP762" s="462"/>
      <c r="BTQ762" s="462"/>
      <c r="BTR762" s="462"/>
      <c r="BTS762" s="462"/>
      <c r="BTT762" s="462"/>
      <c r="BTU762" s="462"/>
      <c r="BTV762" s="462"/>
      <c r="BTW762" s="462"/>
      <c r="BTX762" s="462"/>
      <c r="BTY762" s="462"/>
      <c r="BTZ762" s="462"/>
      <c r="BUA762" s="462"/>
      <c r="BUB762" s="462"/>
      <c r="BUC762" s="462"/>
      <c r="BUD762" s="462"/>
      <c r="BUE762" s="462"/>
      <c r="BUF762" s="462"/>
      <c r="BUG762" s="462"/>
      <c r="BUH762" s="462"/>
      <c r="BUI762" s="462"/>
      <c r="BUJ762" s="462"/>
      <c r="BUK762" s="462"/>
      <c r="BUL762" s="462"/>
      <c r="BUM762" s="462"/>
      <c r="BUN762" s="462"/>
      <c r="BUO762" s="462"/>
      <c r="BUP762" s="462"/>
      <c r="BUQ762" s="462"/>
      <c r="BUR762" s="462"/>
      <c r="BUS762" s="462"/>
      <c r="BUT762" s="462"/>
      <c r="BUU762" s="462"/>
      <c r="BUV762" s="462"/>
      <c r="BUW762" s="462"/>
      <c r="BUX762" s="462"/>
      <c r="BUY762" s="462"/>
      <c r="BUZ762" s="462"/>
      <c r="BVA762" s="462"/>
      <c r="BVB762" s="462"/>
      <c r="BVC762" s="462"/>
      <c r="BVD762" s="462"/>
      <c r="BVE762" s="462"/>
      <c r="BVF762" s="462"/>
      <c r="BVG762" s="462"/>
      <c r="BVH762" s="462"/>
      <c r="BVI762" s="462"/>
      <c r="BVJ762" s="462"/>
      <c r="BVK762" s="462"/>
      <c r="BVL762" s="462"/>
      <c r="BVM762" s="462"/>
      <c r="BVN762" s="462"/>
      <c r="BVO762" s="462"/>
      <c r="BVP762" s="462"/>
      <c r="BVQ762" s="462"/>
      <c r="BVR762" s="462"/>
      <c r="BVS762" s="462"/>
      <c r="BVT762" s="462"/>
      <c r="BVU762" s="462"/>
      <c r="BVV762" s="462"/>
      <c r="BVW762" s="462"/>
      <c r="BVX762" s="462"/>
      <c r="BVY762" s="462"/>
      <c r="BVZ762" s="462"/>
      <c r="BWA762" s="462"/>
      <c r="BWB762" s="462"/>
      <c r="BWC762" s="462"/>
      <c r="BWD762" s="462"/>
      <c r="BWE762" s="462"/>
      <c r="BWF762" s="462"/>
      <c r="BWG762" s="462"/>
      <c r="BWH762" s="462"/>
      <c r="BWI762" s="462"/>
      <c r="BWJ762" s="462"/>
      <c r="BWK762" s="462"/>
      <c r="BWL762" s="462"/>
      <c r="BWM762" s="462"/>
      <c r="BWN762" s="462"/>
      <c r="BWO762" s="462"/>
      <c r="BWP762" s="462"/>
      <c r="BWQ762" s="462"/>
      <c r="BWR762" s="462"/>
      <c r="BWS762" s="462"/>
      <c r="BWT762" s="462"/>
      <c r="BWU762" s="462"/>
      <c r="BWV762" s="462"/>
      <c r="BWW762" s="462"/>
      <c r="BWX762" s="462"/>
      <c r="BWY762" s="462"/>
      <c r="BWZ762" s="462"/>
      <c r="BXA762" s="462"/>
      <c r="BXB762" s="462"/>
      <c r="BXC762" s="462"/>
      <c r="BXD762" s="462"/>
      <c r="BXE762" s="462"/>
      <c r="BXF762" s="462"/>
      <c r="BXG762" s="462"/>
      <c r="BXH762" s="462"/>
      <c r="BXI762" s="462"/>
      <c r="BXJ762" s="462"/>
      <c r="BXK762" s="462"/>
      <c r="BXL762" s="462"/>
      <c r="BXM762" s="462"/>
      <c r="BXN762" s="462"/>
      <c r="BXO762" s="462"/>
      <c r="BXP762" s="462"/>
      <c r="BXQ762" s="462"/>
      <c r="BXR762" s="462"/>
      <c r="BXS762" s="462"/>
      <c r="BXT762" s="462"/>
      <c r="BXU762" s="462"/>
      <c r="BXV762" s="462"/>
      <c r="BXW762" s="462"/>
      <c r="BXX762" s="462"/>
      <c r="BXY762" s="462"/>
      <c r="BXZ762" s="462"/>
      <c r="BYA762" s="462"/>
      <c r="BYB762" s="462"/>
      <c r="BYC762" s="462"/>
      <c r="BYD762" s="462"/>
      <c r="BYE762" s="462"/>
      <c r="BYF762" s="462"/>
      <c r="BYG762" s="462"/>
      <c r="BYH762" s="462"/>
      <c r="BYI762" s="462"/>
      <c r="BYJ762" s="462"/>
      <c r="BYK762" s="462"/>
      <c r="BYL762" s="462"/>
      <c r="BYM762" s="462"/>
      <c r="BYN762" s="462"/>
      <c r="BYO762" s="462"/>
      <c r="BYP762" s="462"/>
      <c r="BYQ762" s="462"/>
      <c r="BYR762" s="462"/>
      <c r="BYS762" s="462"/>
      <c r="BYT762" s="462"/>
      <c r="BYU762" s="462"/>
      <c r="BYV762" s="462"/>
      <c r="BYW762" s="462"/>
      <c r="BYX762" s="462"/>
      <c r="BYY762" s="462"/>
      <c r="BYZ762" s="462"/>
      <c r="BZA762" s="462"/>
      <c r="BZB762" s="462"/>
      <c r="BZC762" s="462"/>
      <c r="BZD762" s="462"/>
      <c r="BZE762" s="462"/>
      <c r="BZF762" s="462"/>
      <c r="BZG762" s="462"/>
      <c r="BZH762" s="462"/>
      <c r="BZI762" s="462"/>
      <c r="BZJ762" s="462"/>
      <c r="BZK762" s="462"/>
      <c r="BZL762" s="462"/>
      <c r="BZM762" s="462"/>
      <c r="BZN762" s="462"/>
      <c r="BZO762" s="462"/>
      <c r="BZP762" s="462"/>
      <c r="BZQ762" s="462"/>
      <c r="BZR762" s="462"/>
      <c r="BZS762" s="462"/>
      <c r="BZT762" s="462"/>
      <c r="BZU762" s="462"/>
      <c r="BZV762" s="462"/>
      <c r="BZW762" s="462"/>
      <c r="BZX762" s="462"/>
      <c r="BZY762" s="462"/>
      <c r="BZZ762" s="462"/>
      <c r="CAA762" s="462"/>
      <c r="CAB762" s="462"/>
      <c r="CAC762" s="462"/>
      <c r="CAD762" s="462"/>
      <c r="CAE762" s="462"/>
      <c r="CAF762" s="462"/>
      <c r="CAG762" s="462"/>
      <c r="CAH762" s="462"/>
      <c r="CAI762" s="462"/>
      <c r="CAJ762" s="462"/>
      <c r="CAK762" s="462"/>
      <c r="CAL762" s="462"/>
      <c r="CAM762" s="462"/>
      <c r="CAN762" s="462"/>
      <c r="CAO762" s="462"/>
      <c r="CAP762" s="462"/>
      <c r="CAQ762" s="462"/>
      <c r="CAR762" s="462"/>
      <c r="CAS762" s="462"/>
      <c r="CAT762" s="462"/>
      <c r="CAU762" s="462"/>
      <c r="CAV762" s="462"/>
      <c r="CAW762" s="462"/>
      <c r="CAX762" s="462"/>
      <c r="CAY762" s="462"/>
      <c r="CAZ762" s="462"/>
      <c r="CBA762" s="462"/>
      <c r="CBB762" s="462"/>
      <c r="CBC762" s="462"/>
      <c r="CBD762" s="462"/>
      <c r="CBE762" s="462"/>
      <c r="CBF762" s="462"/>
      <c r="CBG762" s="462"/>
      <c r="CBH762" s="462"/>
      <c r="CBI762" s="462"/>
      <c r="CBJ762" s="462"/>
      <c r="CBK762" s="462"/>
      <c r="CBL762" s="462"/>
      <c r="CBM762" s="462"/>
      <c r="CBN762" s="462"/>
      <c r="CBO762" s="462"/>
      <c r="CBP762" s="462"/>
      <c r="CBQ762" s="462"/>
      <c r="CBR762" s="462"/>
      <c r="CBS762" s="462"/>
      <c r="CBT762" s="462"/>
      <c r="CBU762" s="462"/>
      <c r="CBV762" s="462"/>
      <c r="CBW762" s="462"/>
      <c r="CBX762" s="462"/>
      <c r="CBY762" s="462"/>
      <c r="CBZ762" s="462"/>
      <c r="CCA762" s="462"/>
      <c r="CCB762" s="462"/>
      <c r="CCC762" s="462"/>
      <c r="CCD762" s="462"/>
      <c r="CCE762" s="462"/>
      <c r="CCF762" s="462"/>
      <c r="CCG762" s="462"/>
      <c r="CCH762" s="462"/>
      <c r="CCI762" s="462"/>
      <c r="CCJ762" s="462"/>
      <c r="CCK762" s="462"/>
      <c r="CCL762" s="462"/>
      <c r="CCM762" s="462"/>
      <c r="CCN762" s="462"/>
      <c r="CCO762" s="462"/>
      <c r="CCP762" s="462"/>
      <c r="CCQ762" s="462"/>
      <c r="CCR762" s="462"/>
      <c r="CCS762" s="462"/>
      <c r="CCT762" s="462"/>
      <c r="CCU762" s="462"/>
      <c r="CCV762" s="462"/>
      <c r="CCW762" s="462"/>
      <c r="CCX762" s="462"/>
      <c r="CCY762" s="462"/>
      <c r="CCZ762" s="462"/>
      <c r="CDA762" s="462"/>
      <c r="CDB762" s="462"/>
      <c r="CDC762" s="462"/>
      <c r="CDD762" s="462"/>
      <c r="CDE762" s="462"/>
      <c r="CDF762" s="462"/>
      <c r="CDG762" s="462"/>
      <c r="CDH762" s="462"/>
      <c r="CDI762" s="462"/>
      <c r="CDJ762" s="462"/>
      <c r="CDK762" s="462"/>
      <c r="CDL762" s="462"/>
      <c r="CDM762" s="462"/>
      <c r="CDN762" s="462"/>
      <c r="CDO762" s="462"/>
      <c r="CDP762" s="462"/>
      <c r="CDQ762" s="462"/>
      <c r="CDR762" s="462"/>
      <c r="CDS762" s="462"/>
      <c r="CDT762" s="462"/>
      <c r="CDU762" s="462"/>
      <c r="CDV762" s="462"/>
      <c r="CDW762" s="462"/>
      <c r="CDX762" s="462"/>
      <c r="CDY762" s="462"/>
      <c r="CDZ762" s="462"/>
      <c r="CEA762" s="462"/>
      <c r="CEB762" s="462"/>
      <c r="CEC762" s="462"/>
      <c r="CED762" s="462"/>
      <c r="CEE762" s="462"/>
      <c r="CEF762" s="462"/>
      <c r="CEG762" s="462"/>
      <c r="CEH762" s="462"/>
      <c r="CEI762" s="462"/>
      <c r="CEJ762" s="462"/>
      <c r="CEK762" s="462"/>
      <c r="CEL762" s="462"/>
      <c r="CEM762" s="462"/>
      <c r="CEN762" s="462"/>
      <c r="CEO762" s="462"/>
      <c r="CEP762" s="462"/>
      <c r="CEQ762" s="462"/>
      <c r="CER762" s="462"/>
      <c r="CES762" s="462"/>
      <c r="CET762" s="462"/>
      <c r="CEU762" s="462"/>
      <c r="CEV762" s="462"/>
      <c r="CEW762" s="462"/>
      <c r="CEX762" s="462"/>
      <c r="CEY762" s="462"/>
      <c r="CEZ762" s="462"/>
      <c r="CFA762" s="462"/>
      <c r="CFB762" s="462"/>
      <c r="CFC762" s="462"/>
      <c r="CFD762" s="462"/>
      <c r="CFE762" s="462"/>
      <c r="CFF762" s="462"/>
      <c r="CFG762" s="462"/>
      <c r="CFH762" s="462"/>
      <c r="CFI762" s="462"/>
      <c r="CFJ762" s="462"/>
      <c r="CFK762" s="462"/>
      <c r="CFL762" s="462"/>
      <c r="CFM762" s="462"/>
      <c r="CFN762" s="462"/>
      <c r="CFO762" s="462"/>
      <c r="CFP762" s="462"/>
      <c r="CFQ762" s="462"/>
      <c r="CFR762" s="462"/>
      <c r="CFS762" s="462"/>
      <c r="CFT762" s="462"/>
      <c r="CFU762" s="462"/>
      <c r="CFV762" s="462"/>
      <c r="CFW762" s="462"/>
      <c r="CFX762" s="462"/>
      <c r="CFY762" s="462"/>
      <c r="CFZ762" s="462"/>
      <c r="CGA762" s="462"/>
      <c r="CGB762" s="462"/>
      <c r="CGC762" s="462"/>
      <c r="CGD762" s="462"/>
      <c r="CGE762" s="462"/>
      <c r="CGF762" s="462"/>
      <c r="CGG762" s="462"/>
      <c r="CGH762" s="462"/>
      <c r="CGI762" s="462"/>
      <c r="CGJ762" s="462"/>
      <c r="CGK762" s="462"/>
      <c r="CGL762" s="462"/>
      <c r="CGM762" s="462"/>
      <c r="CGN762" s="462"/>
      <c r="CGO762" s="462"/>
      <c r="CGP762" s="462"/>
      <c r="CGQ762" s="462"/>
      <c r="CGR762" s="462"/>
      <c r="CGS762" s="462"/>
      <c r="CGT762" s="462"/>
      <c r="CGU762" s="462"/>
      <c r="CGV762" s="462"/>
      <c r="CGW762" s="462"/>
      <c r="CGX762" s="462"/>
      <c r="CGY762" s="462"/>
      <c r="CGZ762" s="462"/>
      <c r="CHA762" s="462"/>
      <c r="CHB762" s="462"/>
      <c r="CHC762" s="462"/>
      <c r="CHD762" s="462"/>
      <c r="CHE762" s="462"/>
      <c r="CHF762" s="462"/>
      <c r="CHG762" s="462"/>
      <c r="CHH762" s="462"/>
      <c r="CHI762" s="462"/>
      <c r="CHJ762" s="462"/>
      <c r="CHK762" s="462"/>
      <c r="CHL762" s="462"/>
      <c r="CHM762" s="462"/>
      <c r="CHN762" s="462"/>
      <c r="CHO762" s="462"/>
      <c r="CHP762" s="462"/>
      <c r="CHQ762" s="462"/>
      <c r="CHR762" s="462"/>
      <c r="CHS762" s="462"/>
      <c r="CHT762" s="462"/>
      <c r="CHU762" s="462"/>
      <c r="CHV762" s="462"/>
      <c r="CHW762" s="462"/>
      <c r="CHX762" s="462"/>
      <c r="CHY762" s="462"/>
      <c r="CHZ762" s="462"/>
      <c r="CIA762" s="462"/>
      <c r="CIB762" s="462"/>
      <c r="CIC762" s="462"/>
      <c r="CID762" s="462"/>
      <c r="CIE762" s="462"/>
      <c r="CIF762" s="462"/>
      <c r="CIG762" s="462"/>
      <c r="CIH762" s="462"/>
      <c r="CII762" s="462"/>
      <c r="CIJ762" s="462"/>
      <c r="CIK762" s="462"/>
      <c r="CIL762" s="462"/>
      <c r="CIM762" s="462"/>
      <c r="CIN762" s="462"/>
      <c r="CIO762" s="462"/>
      <c r="CIP762" s="462"/>
      <c r="CIQ762" s="462"/>
      <c r="CIR762" s="462"/>
      <c r="CIS762" s="462"/>
      <c r="CIT762" s="462"/>
      <c r="CIU762" s="462"/>
      <c r="CIV762" s="462"/>
      <c r="CIW762" s="462"/>
      <c r="CIX762" s="462"/>
      <c r="CIY762" s="462"/>
      <c r="CIZ762" s="462"/>
      <c r="CJA762" s="462"/>
      <c r="CJB762" s="462"/>
      <c r="CJC762" s="462"/>
      <c r="CJD762" s="462"/>
      <c r="CJE762" s="462"/>
      <c r="CJF762" s="462"/>
      <c r="CJG762" s="462"/>
      <c r="CJH762" s="462"/>
      <c r="CJI762" s="462"/>
      <c r="CJJ762" s="462"/>
      <c r="CJK762" s="462"/>
      <c r="CJL762" s="462"/>
      <c r="CJM762" s="462"/>
      <c r="CJN762" s="462"/>
      <c r="CJO762" s="462"/>
      <c r="CJP762" s="462"/>
      <c r="CJQ762" s="462"/>
      <c r="CJR762" s="462"/>
      <c r="CJS762" s="462"/>
      <c r="CJT762" s="462"/>
      <c r="CJU762" s="462"/>
      <c r="CJV762" s="462"/>
      <c r="CJW762" s="462"/>
      <c r="CJX762" s="462"/>
      <c r="CJY762" s="462"/>
      <c r="CJZ762" s="462"/>
      <c r="CKA762" s="462"/>
      <c r="CKB762" s="462"/>
      <c r="CKC762" s="462"/>
      <c r="CKD762" s="462"/>
      <c r="CKE762" s="462"/>
      <c r="CKF762" s="462"/>
      <c r="CKG762" s="462"/>
      <c r="CKH762" s="462"/>
      <c r="CKI762" s="462"/>
      <c r="CKJ762" s="462"/>
      <c r="CKK762" s="462"/>
      <c r="CKL762" s="462"/>
      <c r="CKM762" s="462"/>
      <c r="CKN762" s="462"/>
      <c r="CKO762" s="462"/>
      <c r="CKP762" s="462"/>
      <c r="CKQ762" s="462"/>
      <c r="CKR762" s="462"/>
      <c r="CKS762" s="462"/>
      <c r="CKT762" s="462"/>
      <c r="CKU762" s="462"/>
      <c r="CKV762" s="462"/>
      <c r="CKW762" s="462"/>
      <c r="CKX762" s="462"/>
      <c r="CKY762" s="462"/>
      <c r="CKZ762" s="462"/>
      <c r="CLA762" s="462"/>
      <c r="CLB762" s="462"/>
      <c r="CLC762" s="462"/>
      <c r="CLD762" s="462"/>
      <c r="CLE762" s="462"/>
      <c r="CLF762" s="462"/>
      <c r="CLG762" s="462"/>
      <c r="CLH762" s="462"/>
      <c r="CLI762" s="462"/>
      <c r="CLJ762" s="462"/>
      <c r="CLK762" s="462"/>
      <c r="CLL762" s="462"/>
      <c r="CLM762" s="462"/>
      <c r="CLN762" s="462"/>
      <c r="CLO762" s="462"/>
      <c r="CLP762" s="462"/>
      <c r="CLQ762" s="462"/>
      <c r="CLR762" s="462"/>
      <c r="CLS762" s="462"/>
      <c r="CLT762" s="462"/>
      <c r="CLU762" s="462"/>
      <c r="CLV762" s="462"/>
      <c r="CLW762" s="462"/>
      <c r="CLX762" s="462"/>
      <c r="CLY762" s="462"/>
      <c r="CLZ762" s="462"/>
      <c r="CMA762" s="462"/>
      <c r="CMB762" s="462"/>
      <c r="CMC762" s="462"/>
      <c r="CMD762" s="462"/>
      <c r="CME762" s="462"/>
      <c r="CMF762" s="462"/>
      <c r="CMG762" s="462"/>
      <c r="CMH762" s="462"/>
      <c r="CMI762" s="462"/>
      <c r="CMJ762" s="462"/>
      <c r="CMK762" s="462"/>
      <c r="CML762" s="462"/>
      <c r="CMM762" s="462"/>
      <c r="CMN762" s="462"/>
      <c r="CMO762" s="462"/>
      <c r="CMP762" s="462"/>
      <c r="CMQ762" s="462"/>
      <c r="CMR762" s="462"/>
      <c r="CMS762" s="462"/>
      <c r="CMT762" s="462"/>
      <c r="CMU762" s="462"/>
      <c r="CMV762" s="462"/>
      <c r="CMW762" s="462"/>
      <c r="CMX762" s="462"/>
      <c r="CMY762" s="462"/>
      <c r="CMZ762" s="462"/>
      <c r="CNA762" s="462"/>
      <c r="CNB762" s="462"/>
      <c r="CNC762" s="462"/>
      <c r="CND762" s="462"/>
      <c r="CNE762" s="462"/>
      <c r="CNF762" s="462"/>
      <c r="CNG762" s="462"/>
      <c r="CNH762" s="462"/>
      <c r="CNI762" s="462"/>
      <c r="CNJ762" s="462"/>
      <c r="CNK762" s="462"/>
      <c r="CNL762" s="462"/>
      <c r="CNM762" s="462"/>
      <c r="CNN762" s="462"/>
      <c r="CNO762" s="462"/>
      <c r="CNP762" s="462"/>
      <c r="CNQ762" s="462"/>
      <c r="CNR762" s="462"/>
      <c r="CNS762" s="462"/>
      <c r="CNT762" s="462"/>
      <c r="CNU762" s="462"/>
      <c r="CNV762" s="462"/>
      <c r="CNW762" s="462"/>
      <c r="CNX762" s="462"/>
      <c r="CNY762" s="462"/>
      <c r="CNZ762" s="462"/>
      <c r="COA762" s="462"/>
      <c r="COB762" s="462"/>
      <c r="COC762" s="462"/>
      <c r="COD762" s="462"/>
      <c r="COE762" s="462"/>
      <c r="COF762" s="462"/>
      <c r="COG762" s="462"/>
      <c r="COH762" s="462"/>
      <c r="COI762" s="462"/>
      <c r="COJ762" s="462"/>
      <c r="COK762" s="462"/>
      <c r="COL762" s="462"/>
      <c r="COM762" s="462"/>
      <c r="CON762" s="462"/>
      <c r="COO762" s="462"/>
      <c r="COP762" s="462"/>
      <c r="COQ762" s="462"/>
      <c r="COR762" s="462"/>
      <c r="COS762" s="462"/>
      <c r="COT762" s="462"/>
      <c r="COU762" s="462"/>
      <c r="COV762" s="462"/>
      <c r="COW762" s="462"/>
      <c r="COX762" s="462"/>
      <c r="COY762" s="462"/>
      <c r="COZ762" s="462"/>
      <c r="CPA762" s="462"/>
      <c r="CPB762" s="462"/>
      <c r="CPC762" s="462"/>
      <c r="CPD762" s="462"/>
      <c r="CPE762" s="462"/>
      <c r="CPF762" s="462"/>
      <c r="CPG762" s="462"/>
      <c r="CPH762" s="462"/>
      <c r="CPI762" s="462"/>
      <c r="CPJ762" s="462"/>
      <c r="CPK762" s="462"/>
      <c r="CPL762" s="462"/>
      <c r="CPM762" s="462"/>
      <c r="CPN762" s="462"/>
      <c r="CPO762" s="462"/>
      <c r="CPP762" s="462"/>
      <c r="CPQ762" s="462"/>
      <c r="CPR762" s="462"/>
      <c r="CPS762" s="462"/>
      <c r="CPT762" s="462"/>
      <c r="CPU762" s="462"/>
      <c r="CPV762" s="462"/>
      <c r="CPW762" s="462"/>
      <c r="CPX762" s="462"/>
      <c r="CPY762" s="462"/>
      <c r="CPZ762" s="462"/>
      <c r="CQA762" s="462"/>
      <c r="CQB762" s="462"/>
      <c r="CQC762" s="462"/>
      <c r="CQD762" s="462"/>
      <c r="CQE762" s="462"/>
      <c r="CQF762" s="462"/>
      <c r="CQG762" s="462"/>
      <c r="CQH762" s="462"/>
      <c r="CQI762" s="462"/>
      <c r="CQJ762" s="462"/>
      <c r="CQK762" s="462"/>
      <c r="CQL762" s="462"/>
      <c r="CQM762" s="462"/>
      <c r="CQN762" s="462"/>
      <c r="CQO762" s="462"/>
      <c r="CQP762" s="462"/>
      <c r="CQQ762" s="462"/>
      <c r="CQR762" s="462"/>
      <c r="CQS762" s="462"/>
      <c r="CQT762" s="462"/>
      <c r="CQU762" s="462"/>
      <c r="CQV762" s="462"/>
      <c r="CQW762" s="462"/>
      <c r="CQX762" s="462"/>
      <c r="CQY762" s="462"/>
      <c r="CQZ762" s="462"/>
      <c r="CRA762" s="462"/>
      <c r="CRB762" s="462"/>
      <c r="CRC762" s="462"/>
      <c r="CRD762" s="462"/>
      <c r="CRE762" s="462"/>
      <c r="CRF762" s="462"/>
      <c r="CRG762" s="462"/>
      <c r="CRH762" s="462"/>
      <c r="CRI762" s="462"/>
      <c r="CRJ762" s="462"/>
      <c r="CRK762" s="462"/>
      <c r="CRL762" s="462"/>
      <c r="CRM762" s="462"/>
      <c r="CRN762" s="462"/>
      <c r="CRO762" s="462"/>
      <c r="CRP762" s="462"/>
      <c r="CRQ762" s="462"/>
      <c r="CRR762" s="462"/>
      <c r="CRS762" s="462"/>
      <c r="CRT762" s="462"/>
      <c r="CRU762" s="462"/>
      <c r="CRV762" s="462"/>
      <c r="CRW762" s="462"/>
      <c r="CRX762" s="462"/>
      <c r="CRY762" s="462"/>
      <c r="CRZ762" s="462"/>
      <c r="CSA762" s="462"/>
      <c r="CSB762" s="462"/>
      <c r="CSC762" s="462"/>
      <c r="CSD762" s="462"/>
      <c r="CSE762" s="462"/>
      <c r="CSF762" s="462"/>
      <c r="CSG762" s="462"/>
      <c r="CSH762" s="462"/>
      <c r="CSI762" s="462"/>
      <c r="CSJ762" s="462"/>
      <c r="CSK762" s="462"/>
      <c r="CSL762" s="462"/>
      <c r="CSM762" s="462"/>
      <c r="CSN762" s="462"/>
      <c r="CSO762" s="462"/>
      <c r="CSP762" s="462"/>
      <c r="CSQ762" s="462"/>
      <c r="CSR762" s="462"/>
      <c r="CSS762" s="462"/>
      <c r="CST762" s="462"/>
      <c r="CSU762" s="462"/>
      <c r="CSV762" s="462"/>
      <c r="CSW762" s="462"/>
      <c r="CSX762" s="462"/>
      <c r="CSY762" s="462"/>
      <c r="CSZ762" s="462"/>
      <c r="CTA762" s="462"/>
      <c r="CTB762" s="462"/>
      <c r="CTC762" s="462"/>
      <c r="CTD762" s="462"/>
      <c r="CTE762" s="462"/>
      <c r="CTF762" s="462"/>
      <c r="CTG762" s="462"/>
      <c r="CTH762" s="462"/>
      <c r="CTI762" s="462"/>
      <c r="CTJ762" s="462"/>
      <c r="CTK762" s="462"/>
      <c r="CTL762" s="462"/>
      <c r="CTM762" s="462"/>
      <c r="CTN762" s="462"/>
      <c r="CTO762" s="462"/>
      <c r="CTP762" s="462"/>
      <c r="CTQ762" s="462"/>
      <c r="CTR762" s="462"/>
      <c r="CTS762" s="462"/>
      <c r="CTT762" s="462"/>
      <c r="CTU762" s="462"/>
      <c r="CTV762" s="462"/>
      <c r="CTW762" s="462"/>
      <c r="CTX762" s="462"/>
      <c r="CTY762" s="462"/>
      <c r="CTZ762" s="462"/>
      <c r="CUA762" s="462"/>
      <c r="CUB762" s="462"/>
      <c r="CUC762" s="462"/>
      <c r="CUD762" s="462"/>
      <c r="CUE762" s="462"/>
      <c r="CUF762" s="462"/>
      <c r="CUG762" s="462"/>
      <c r="CUH762" s="462"/>
      <c r="CUI762" s="462"/>
      <c r="CUJ762" s="462"/>
      <c r="CUK762" s="462"/>
      <c r="CUL762" s="462"/>
      <c r="CUM762" s="462"/>
      <c r="CUN762" s="462"/>
      <c r="CUO762" s="462"/>
      <c r="CUP762" s="462"/>
      <c r="CUQ762" s="462"/>
      <c r="CUR762" s="462"/>
      <c r="CUS762" s="462"/>
      <c r="CUT762" s="462"/>
      <c r="CUU762" s="462"/>
      <c r="CUV762" s="462"/>
      <c r="CUW762" s="462"/>
      <c r="CUX762" s="462"/>
      <c r="CUY762" s="462"/>
      <c r="CUZ762" s="462"/>
      <c r="CVA762" s="462"/>
      <c r="CVB762" s="462"/>
      <c r="CVC762" s="462"/>
      <c r="CVD762" s="462"/>
      <c r="CVE762" s="462"/>
      <c r="CVF762" s="462"/>
      <c r="CVG762" s="462"/>
      <c r="CVH762" s="462"/>
      <c r="CVI762" s="462"/>
      <c r="CVJ762" s="462"/>
      <c r="CVK762" s="462"/>
      <c r="CVL762" s="462"/>
      <c r="CVM762" s="462"/>
      <c r="CVN762" s="462"/>
      <c r="CVO762" s="462"/>
      <c r="CVP762" s="462"/>
      <c r="CVQ762" s="462"/>
      <c r="CVR762" s="462"/>
      <c r="CVS762" s="462"/>
      <c r="CVT762" s="462"/>
      <c r="CVU762" s="462"/>
      <c r="CVV762" s="462"/>
      <c r="CVW762" s="462"/>
      <c r="CVX762" s="462"/>
      <c r="CVY762" s="462"/>
      <c r="CVZ762" s="462"/>
      <c r="CWA762" s="462"/>
      <c r="CWB762" s="462"/>
      <c r="CWC762" s="462"/>
      <c r="CWD762" s="462"/>
      <c r="CWE762" s="462"/>
      <c r="CWF762" s="462"/>
      <c r="CWG762" s="462"/>
      <c r="CWH762" s="462"/>
      <c r="CWI762" s="462"/>
      <c r="CWJ762" s="462"/>
      <c r="CWK762" s="462"/>
      <c r="CWL762" s="462"/>
      <c r="CWM762" s="462"/>
      <c r="CWN762" s="462"/>
      <c r="CWO762" s="462"/>
      <c r="CWP762" s="462"/>
      <c r="CWQ762" s="462"/>
      <c r="CWR762" s="462"/>
      <c r="CWS762" s="462"/>
      <c r="CWT762" s="462"/>
      <c r="CWU762" s="462"/>
      <c r="CWV762" s="462"/>
      <c r="CWW762" s="462"/>
      <c r="CWX762" s="462"/>
      <c r="CWY762" s="462"/>
      <c r="CWZ762" s="462"/>
      <c r="CXA762" s="462"/>
      <c r="CXB762" s="462"/>
      <c r="CXC762" s="462"/>
      <c r="CXD762" s="462"/>
      <c r="CXE762" s="462"/>
      <c r="CXF762" s="462"/>
      <c r="CXG762" s="462"/>
      <c r="CXH762" s="462"/>
      <c r="CXI762" s="462"/>
      <c r="CXJ762" s="462"/>
      <c r="CXK762" s="462"/>
      <c r="CXL762" s="462"/>
      <c r="CXM762" s="462"/>
      <c r="CXN762" s="462"/>
      <c r="CXO762" s="462"/>
      <c r="CXP762" s="462"/>
      <c r="CXQ762" s="462"/>
      <c r="CXR762" s="462"/>
      <c r="CXS762" s="462"/>
      <c r="CXT762" s="462"/>
      <c r="CXU762" s="462"/>
      <c r="CXV762" s="462"/>
      <c r="CXW762" s="462"/>
      <c r="CXX762" s="462"/>
      <c r="CXY762" s="462"/>
      <c r="CXZ762" s="462"/>
      <c r="CYA762" s="462"/>
      <c r="CYB762" s="462"/>
      <c r="CYC762" s="462"/>
      <c r="CYD762" s="462"/>
      <c r="CYE762" s="462"/>
      <c r="CYF762" s="462"/>
      <c r="CYG762" s="462"/>
      <c r="CYH762" s="462"/>
      <c r="CYI762" s="462"/>
      <c r="CYJ762" s="462"/>
      <c r="CYK762" s="462"/>
      <c r="CYL762" s="462"/>
      <c r="CYM762" s="462"/>
      <c r="CYN762" s="462"/>
      <c r="CYO762" s="462"/>
      <c r="CYP762" s="462"/>
      <c r="CYQ762" s="462"/>
      <c r="CYR762" s="462"/>
      <c r="CYS762" s="462"/>
      <c r="CYT762" s="462"/>
      <c r="CYU762" s="462"/>
      <c r="CYV762" s="462"/>
      <c r="CYW762" s="462"/>
      <c r="CYX762" s="462"/>
      <c r="CYY762" s="462"/>
      <c r="CYZ762" s="462"/>
      <c r="CZA762" s="462"/>
      <c r="CZB762" s="462"/>
      <c r="CZC762" s="462"/>
      <c r="CZD762" s="462"/>
      <c r="CZE762" s="462"/>
      <c r="CZF762" s="462"/>
      <c r="CZG762" s="462"/>
      <c r="CZH762" s="462"/>
      <c r="CZI762" s="462"/>
      <c r="CZJ762" s="462"/>
      <c r="CZK762" s="462"/>
      <c r="CZL762" s="462"/>
      <c r="CZM762" s="462"/>
      <c r="CZN762" s="462"/>
      <c r="CZO762" s="462"/>
      <c r="CZP762" s="462"/>
      <c r="CZQ762" s="462"/>
      <c r="CZR762" s="462"/>
      <c r="CZS762" s="462"/>
      <c r="CZT762" s="462"/>
      <c r="CZU762" s="462"/>
      <c r="CZV762" s="462"/>
      <c r="CZW762" s="462"/>
      <c r="CZX762" s="462"/>
      <c r="CZY762" s="462"/>
      <c r="CZZ762" s="462"/>
      <c r="DAA762" s="462"/>
      <c r="DAB762" s="462"/>
      <c r="DAC762" s="462"/>
      <c r="DAD762" s="462"/>
      <c r="DAE762" s="462"/>
      <c r="DAF762" s="462"/>
      <c r="DAG762" s="462"/>
      <c r="DAH762" s="462"/>
      <c r="DAI762" s="462"/>
      <c r="DAJ762" s="462"/>
      <c r="DAK762" s="462"/>
      <c r="DAL762" s="462"/>
      <c r="DAM762" s="462"/>
      <c r="DAN762" s="462"/>
      <c r="DAO762" s="462"/>
      <c r="DAP762" s="462"/>
      <c r="DAQ762" s="462"/>
      <c r="DAR762" s="462"/>
      <c r="DAS762" s="462"/>
      <c r="DAT762" s="462"/>
      <c r="DAU762" s="462"/>
      <c r="DAV762" s="462"/>
      <c r="DAW762" s="462"/>
      <c r="DAX762" s="462"/>
      <c r="DAY762" s="462"/>
      <c r="DAZ762" s="462"/>
      <c r="DBA762" s="462"/>
      <c r="DBB762" s="462"/>
      <c r="DBC762" s="462"/>
      <c r="DBD762" s="462"/>
      <c r="DBE762" s="462"/>
      <c r="DBF762" s="462"/>
      <c r="DBG762" s="462"/>
      <c r="DBH762" s="462"/>
      <c r="DBI762" s="462"/>
      <c r="DBJ762" s="462"/>
      <c r="DBK762" s="462"/>
      <c r="DBL762" s="462"/>
      <c r="DBM762" s="462"/>
      <c r="DBN762" s="462"/>
      <c r="DBO762" s="462"/>
      <c r="DBP762" s="462"/>
      <c r="DBQ762" s="462"/>
      <c r="DBR762" s="462"/>
      <c r="DBS762" s="462"/>
      <c r="DBT762" s="462"/>
      <c r="DBU762" s="462"/>
      <c r="DBV762" s="462"/>
      <c r="DBW762" s="462"/>
      <c r="DBX762" s="462"/>
      <c r="DBY762" s="462"/>
      <c r="DBZ762" s="462"/>
      <c r="DCA762" s="462"/>
      <c r="DCB762" s="462"/>
      <c r="DCC762" s="462"/>
      <c r="DCD762" s="462"/>
      <c r="DCE762" s="462"/>
      <c r="DCF762" s="462"/>
      <c r="DCG762" s="462"/>
      <c r="DCH762" s="462"/>
      <c r="DCI762" s="462"/>
      <c r="DCJ762" s="462"/>
      <c r="DCK762" s="462"/>
      <c r="DCL762" s="462"/>
      <c r="DCM762" s="462"/>
      <c r="DCN762" s="462"/>
      <c r="DCO762" s="462"/>
      <c r="DCP762" s="462"/>
      <c r="DCQ762" s="462"/>
      <c r="DCR762" s="462"/>
      <c r="DCS762" s="462"/>
      <c r="DCT762" s="462"/>
      <c r="DCU762" s="462"/>
      <c r="DCV762" s="462"/>
      <c r="DCW762" s="462"/>
      <c r="DCX762" s="462"/>
      <c r="DCY762" s="462"/>
      <c r="DCZ762" s="462"/>
      <c r="DDA762" s="462"/>
      <c r="DDB762" s="462"/>
      <c r="DDC762" s="462"/>
      <c r="DDD762" s="462"/>
      <c r="DDE762" s="462"/>
      <c r="DDF762" s="462"/>
      <c r="DDG762" s="462"/>
      <c r="DDH762" s="462"/>
      <c r="DDI762" s="462"/>
      <c r="DDJ762" s="462"/>
      <c r="DDK762" s="462"/>
      <c r="DDL762" s="462"/>
      <c r="DDM762" s="462"/>
      <c r="DDN762" s="462"/>
      <c r="DDO762" s="462"/>
      <c r="DDP762" s="462"/>
      <c r="DDQ762" s="462"/>
      <c r="DDR762" s="462"/>
      <c r="DDS762" s="462"/>
      <c r="DDT762" s="462"/>
      <c r="DDU762" s="462"/>
      <c r="DDV762" s="462"/>
      <c r="DDW762" s="462"/>
      <c r="DDX762" s="462"/>
      <c r="DDY762" s="462"/>
      <c r="DDZ762" s="462"/>
      <c r="DEA762" s="462"/>
      <c r="DEB762" s="462"/>
      <c r="DEC762" s="462"/>
      <c r="DED762" s="462"/>
      <c r="DEE762" s="462"/>
      <c r="DEF762" s="462"/>
      <c r="DEG762" s="462"/>
      <c r="DEH762" s="462"/>
      <c r="DEI762" s="462"/>
      <c r="DEJ762" s="462"/>
      <c r="DEK762" s="462"/>
      <c r="DEL762" s="462"/>
      <c r="DEM762" s="462"/>
      <c r="DEN762" s="462"/>
      <c r="DEO762" s="462"/>
      <c r="DEP762" s="462"/>
      <c r="DEQ762" s="462"/>
      <c r="DER762" s="462"/>
      <c r="DES762" s="462"/>
      <c r="DET762" s="462"/>
      <c r="DEU762" s="462"/>
      <c r="DEV762" s="462"/>
      <c r="DEW762" s="462"/>
      <c r="DEX762" s="462"/>
      <c r="DEY762" s="462"/>
      <c r="DEZ762" s="462"/>
      <c r="DFA762" s="462"/>
      <c r="DFB762" s="462"/>
      <c r="DFC762" s="462"/>
      <c r="DFD762" s="462"/>
      <c r="DFE762" s="462"/>
      <c r="DFF762" s="462"/>
      <c r="DFG762" s="462"/>
      <c r="DFH762" s="462"/>
      <c r="DFI762" s="462"/>
      <c r="DFJ762" s="462"/>
      <c r="DFK762" s="462"/>
      <c r="DFL762" s="462"/>
      <c r="DFM762" s="462"/>
      <c r="DFN762" s="462"/>
      <c r="DFO762" s="462"/>
      <c r="DFP762" s="462"/>
      <c r="DFQ762" s="462"/>
      <c r="DFR762" s="462"/>
      <c r="DFS762" s="462"/>
      <c r="DFT762" s="462"/>
      <c r="DFU762" s="462"/>
      <c r="DFV762" s="462"/>
      <c r="DFW762" s="462"/>
      <c r="DFX762" s="462"/>
      <c r="DFY762" s="462"/>
      <c r="DFZ762" s="462"/>
      <c r="DGA762" s="462"/>
      <c r="DGB762" s="462"/>
      <c r="DGC762" s="462"/>
      <c r="DGD762" s="462"/>
      <c r="DGE762" s="462"/>
      <c r="DGF762" s="462"/>
      <c r="DGG762" s="462"/>
      <c r="DGH762" s="462"/>
      <c r="DGI762" s="462"/>
      <c r="DGJ762" s="462"/>
      <c r="DGK762" s="462"/>
      <c r="DGL762" s="462"/>
      <c r="DGM762" s="462"/>
      <c r="DGN762" s="462"/>
      <c r="DGO762" s="462"/>
      <c r="DGP762" s="462"/>
      <c r="DGQ762" s="462"/>
      <c r="DGR762" s="462"/>
      <c r="DGS762" s="462"/>
      <c r="DGT762" s="462"/>
      <c r="DGU762" s="462"/>
      <c r="DGV762" s="462"/>
      <c r="DGW762" s="462"/>
      <c r="DGX762" s="462"/>
      <c r="DGY762" s="462"/>
      <c r="DGZ762" s="462"/>
      <c r="DHA762" s="462"/>
      <c r="DHB762" s="462"/>
      <c r="DHC762" s="462"/>
      <c r="DHD762" s="462"/>
      <c r="DHE762" s="462"/>
      <c r="DHF762" s="462"/>
      <c r="DHG762" s="462"/>
      <c r="DHH762" s="462"/>
      <c r="DHI762" s="462"/>
      <c r="DHJ762" s="462"/>
      <c r="DHK762" s="462"/>
      <c r="DHL762" s="462"/>
      <c r="DHM762" s="462"/>
      <c r="DHN762" s="462"/>
      <c r="DHO762" s="462"/>
      <c r="DHP762" s="462"/>
      <c r="DHQ762" s="462"/>
      <c r="DHR762" s="462"/>
      <c r="DHS762" s="462"/>
      <c r="DHT762" s="462"/>
      <c r="DHU762" s="462"/>
      <c r="DHV762" s="462"/>
      <c r="DHW762" s="462"/>
      <c r="DHX762" s="462"/>
      <c r="DHY762" s="462"/>
      <c r="DHZ762" s="462"/>
      <c r="DIA762" s="462"/>
      <c r="DIB762" s="462"/>
      <c r="DIC762" s="462"/>
      <c r="DID762" s="462"/>
      <c r="DIE762" s="462"/>
      <c r="DIF762" s="462"/>
      <c r="DIG762" s="462"/>
      <c r="DIH762" s="462"/>
      <c r="DII762" s="462"/>
      <c r="DIJ762" s="462"/>
      <c r="DIK762" s="462"/>
      <c r="DIL762" s="462"/>
      <c r="DIM762" s="462"/>
      <c r="DIN762" s="462"/>
      <c r="DIO762" s="462"/>
      <c r="DIP762" s="462"/>
      <c r="DIQ762" s="462"/>
      <c r="DIR762" s="462"/>
      <c r="DIS762" s="462"/>
      <c r="DIT762" s="462"/>
      <c r="DIU762" s="462"/>
      <c r="DIV762" s="462"/>
      <c r="DIW762" s="462"/>
      <c r="DIX762" s="462"/>
      <c r="DIY762" s="462"/>
      <c r="DIZ762" s="462"/>
      <c r="DJA762" s="462"/>
      <c r="DJB762" s="462"/>
      <c r="DJC762" s="462"/>
      <c r="DJD762" s="462"/>
      <c r="DJE762" s="462"/>
      <c r="DJF762" s="462"/>
      <c r="DJG762" s="462"/>
      <c r="DJH762" s="462"/>
      <c r="DJI762" s="462"/>
      <c r="DJJ762" s="462"/>
      <c r="DJK762" s="462"/>
      <c r="DJL762" s="462"/>
      <c r="DJM762" s="462"/>
      <c r="DJN762" s="462"/>
      <c r="DJO762" s="462"/>
      <c r="DJP762" s="462"/>
      <c r="DJQ762" s="462"/>
      <c r="DJR762" s="462"/>
      <c r="DJS762" s="462"/>
      <c r="DJT762" s="462"/>
      <c r="DJU762" s="462"/>
      <c r="DJV762" s="462"/>
      <c r="DJW762" s="462"/>
      <c r="DJX762" s="462"/>
      <c r="DJY762" s="462"/>
      <c r="DJZ762" s="462"/>
      <c r="DKA762" s="462"/>
      <c r="DKB762" s="462"/>
      <c r="DKC762" s="462"/>
      <c r="DKD762" s="462"/>
      <c r="DKE762" s="462"/>
      <c r="DKF762" s="462"/>
      <c r="DKG762" s="462"/>
      <c r="DKH762" s="462"/>
      <c r="DKI762" s="462"/>
      <c r="DKJ762" s="462"/>
      <c r="DKK762" s="462"/>
      <c r="DKL762" s="462"/>
      <c r="DKM762" s="462"/>
      <c r="DKN762" s="462"/>
      <c r="DKO762" s="462"/>
      <c r="DKP762" s="462"/>
      <c r="DKQ762" s="462"/>
      <c r="DKR762" s="462"/>
      <c r="DKS762" s="462"/>
      <c r="DKT762" s="462"/>
      <c r="DKU762" s="462"/>
      <c r="DKV762" s="462"/>
      <c r="DKW762" s="462"/>
      <c r="DKX762" s="462"/>
      <c r="DKY762" s="462"/>
      <c r="DKZ762" s="462"/>
      <c r="DLA762" s="462"/>
      <c r="DLB762" s="462"/>
      <c r="DLC762" s="462"/>
      <c r="DLD762" s="462"/>
      <c r="DLE762" s="462"/>
      <c r="DLF762" s="462"/>
      <c r="DLG762" s="462"/>
      <c r="DLH762" s="462"/>
      <c r="DLI762" s="462"/>
      <c r="DLJ762" s="462"/>
      <c r="DLK762" s="462"/>
      <c r="DLL762" s="462"/>
      <c r="DLM762" s="462"/>
      <c r="DLN762" s="462"/>
      <c r="DLO762" s="462"/>
      <c r="DLP762" s="462"/>
      <c r="DLQ762" s="462"/>
      <c r="DLR762" s="462"/>
      <c r="DLS762" s="462"/>
      <c r="DLT762" s="462"/>
      <c r="DLU762" s="462"/>
      <c r="DLV762" s="462"/>
      <c r="DLW762" s="462"/>
      <c r="DLX762" s="462"/>
      <c r="DLY762" s="462"/>
      <c r="DLZ762" s="462"/>
      <c r="DMA762" s="462"/>
      <c r="DMB762" s="462"/>
      <c r="DMC762" s="462"/>
      <c r="DMD762" s="462"/>
      <c r="DME762" s="462"/>
      <c r="DMF762" s="462"/>
      <c r="DMG762" s="462"/>
      <c r="DMH762" s="462"/>
      <c r="DMI762" s="462"/>
      <c r="DMJ762" s="462"/>
      <c r="DMK762" s="462"/>
      <c r="DML762" s="462"/>
      <c r="DMM762" s="462"/>
      <c r="DMN762" s="462"/>
      <c r="DMO762" s="462"/>
      <c r="DMP762" s="462"/>
      <c r="DMQ762" s="462"/>
      <c r="DMR762" s="462"/>
      <c r="DMS762" s="462"/>
      <c r="DMT762" s="462"/>
      <c r="DMU762" s="462"/>
      <c r="DMV762" s="462"/>
      <c r="DMW762" s="462"/>
      <c r="DMX762" s="462"/>
      <c r="DMY762" s="462"/>
      <c r="DMZ762" s="462"/>
      <c r="DNA762" s="462"/>
      <c r="DNB762" s="462"/>
      <c r="DNC762" s="462"/>
      <c r="DND762" s="462"/>
      <c r="DNE762" s="462"/>
      <c r="DNF762" s="462"/>
      <c r="DNG762" s="462"/>
      <c r="DNH762" s="462"/>
      <c r="DNI762" s="462"/>
      <c r="DNJ762" s="462"/>
      <c r="DNK762" s="462"/>
      <c r="DNL762" s="462"/>
      <c r="DNM762" s="462"/>
      <c r="DNN762" s="462"/>
      <c r="DNO762" s="462"/>
      <c r="DNP762" s="462"/>
      <c r="DNQ762" s="462"/>
      <c r="DNR762" s="462"/>
      <c r="DNS762" s="462"/>
      <c r="DNT762" s="462"/>
      <c r="DNU762" s="462"/>
      <c r="DNV762" s="462"/>
      <c r="DNW762" s="462"/>
      <c r="DNX762" s="462"/>
      <c r="DNY762" s="462"/>
      <c r="DNZ762" s="462"/>
      <c r="DOA762" s="462"/>
      <c r="DOB762" s="462"/>
      <c r="DOC762" s="462"/>
      <c r="DOD762" s="462"/>
      <c r="DOE762" s="462"/>
      <c r="DOF762" s="462"/>
      <c r="DOG762" s="462"/>
      <c r="DOH762" s="462"/>
      <c r="DOI762" s="462"/>
      <c r="DOJ762" s="462"/>
      <c r="DOK762" s="462"/>
      <c r="DOL762" s="462"/>
      <c r="DOM762" s="462"/>
      <c r="DON762" s="462"/>
      <c r="DOO762" s="462"/>
      <c r="DOP762" s="462"/>
      <c r="DOQ762" s="462"/>
      <c r="DOR762" s="462"/>
      <c r="DOS762" s="462"/>
      <c r="DOT762" s="462"/>
      <c r="DOU762" s="462"/>
      <c r="DOV762" s="462"/>
      <c r="DOW762" s="462"/>
      <c r="DOX762" s="462"/>
      <c r="DOY762" s="462"/>
      <c r="DOZ762" s="462"/>
      <c r="DPA762" s="462"/>
      <c r="DPB762" s="462"/>
      <c r="DPC762" s="462"/>
      <c r="DPD762" s="462"/>
      <c r="DPE762" s="462"/>
      <c r="DPF762" s="462"/>
      <c r="DPG762" s="462"/>
      <c r="DPH762" s="462"/>
      <c r="DPI762" s="462"/>
      <c r="DPJ762" s="462"/>
      <c r="DPK762" s="462"/>
      <c r="DPL762" s="462"/>
      <c r="DPM762" s="462"/>
      <c r="DPN762" s="462"/>
      <c r="DPO762" s="462"/>
      <c r="DPP762" s="462"/>
      <c r="DPQ762" s="462"/>
      <c r="DPR762" s="462"/>
      <c r="DPS762" s="462"/>
      <c r="DPT762" s="462"/>
      <c r="DPU762" s="462"/>
      <c r="DPV762" s="462"/>
      <c r="DPW762" s="462"/>
      <c r="DPX762" s="462"/>
      <c r="DPY762" s="462"/>
      <c r="DPZ762" s="462"/>
      <c r="DQA762" s="462"/>
      <c r="DQB762" s="462"/>
      <c r="DQC762" s="462"/>
      <c r="DQD762" s="462"/>
      <c r="DQE762" s="462"/>
      <c r="DQF762" s="462"/>
      <c r="DQG762" s="462"/>
      <c r="DQH762" s="462"/>
      <c r="DQI762" s="462"/>
      <c r="DQJ762" s="462"/>
      <c r="DQK762" s="462"/>
      <c r="DQL762" s="462"/>
      <c r="DQM762" s="462"/>
      <c r="DQN762" s="462"/>
      <c r="DQO762" s="462"/>
      <c r="DQP762" s="462"/>
      <c r="DQQ762" s="462"/>
      <c r="DQR762" s="462"/>
      <c r="DQS762" s="462"/>
      <c r="DQT762" s="462"/>
      <c r="DQU762" s="462"/>
      <c r="DQV762" s="462"/>
      <c r="DQW762" s="462"/>
      <c r="DQX762" s="462"/>
      <c r="DQY762" s="462"/>
      <c r="DQZ762" s="462"/>
      <c r="DRA762" s="462"/>
      <c r="DRB762" s="462"/>
      <c r="DRC762" s="462"/>
      <c r="DRD762" s="462"/>
      <c r="DRE762" s="462"/>
      <c r="DRF762" s="462"/>
      <c r="DRG762" s="462"/>
      <c r="DRH762" s="462"/>
      <c r="DRI762" s="462"/>
      <c r="DRJ762" s="462"/>
      <c r="DRK762" s="462"/>
      <c r="DRL762" s="462"/>
      <c r="DRM762" s="462"/>
      <c r="DRN762" s="462"/>
      <c r="DRO762" s="462"/>
      <c r="DRP762" s="462"/>
      <c r="DRQ762" s="462"/>
      <c r="DRR762" s="462"/>
      <c r="DRS762" s="462"/>
      <c r="DRT762" s="462"/>
      <c r="DRU762" s="462"/>
      <c r="DRV762" s="462"/>
      <c r="DRW762" s="462"/>
      <c r="DRX762" s="462"/>
      <c r="DRY762" s="462"/>
      <c r="DRZ762" s="462"/>
      <c r="DSA762" s="462"/>
      <c r="DSB762" s="462"/>
      <c r="DSC762" s="462"/>
      <c r="DSD762" s="462"/>
      <c r="DSE762" s="462"/>
      <c r="DSF762" s="462"/>
      <c r="DSG762" s="462"/>
      <c r="DSH762" s="462"/>
      <c r="DSI762" s="462"/>
      <c r="DSJ762" s="462"/>
      <c r="DSK762" s="462"/>
      <c r="DSL762" s="462"/>
      <c r="DSM762" s="462"/>
      <c r="DSN762" s="462"/>
      <c r="DSO762" s="462"/>
      <c r="DSP762" s="462"/>
      <c r="DSQ762" s="462"/>
      <c r="DSR762" s="462"/>
      <c r="DSS762" s="462"/>
      <c r="DST762" s="462"/>
      <c r="DSU762" s="462"/>
      <c r="DSV762" s="462"/>
      <c r="DSW762" s="462"/>
      <c r="DSX762" s="462"/>
      <c r="DSY762" s="462"/>
      <c r="DSZ762" s="462"/>
      <c r="DTA762" s="462"/>
      <c r="DTB762" s="462"/>
      <c r="DTC762" s="462"/>
      <c r="DTD762" s="462"/>
      <c r="DTE762" s="462"/>
      <c r="DTF762" s="462"/>
      <c r="DTG762" s="462"/>
      <c r="DTH762" s="462"/>
      <c r="DTI762" s="462"/>
      <c r="DTJ762" s="462"/>
      <c r="DTK762" s="462"/>
      <c r="DTL762" s="462"/>
      <c r="DTM762" s="462"/>
      <c r="DTN762" s="462"/>
      <c r="DTO762" s="462"/>
      <c r="DTP762" s="462"/>
      <c r="DTQ762" s="462"/>
      <c r="DTR762" s="462"/>
      <c r="DTS762" s="462"/>
      <c r="DTT762" s="462"/>
      <c r="DTU762" s="462"/>
      <c r="DTV762" s="462"/>
      <c r="DTW762" s="462"/>
      <c r="DTX762" s="462"/>
      <c r="DTY762" s="462"/>
      <c r="DTZ762" s="462"/>
      <c r="DUA762" s="462"/>
      <c r="DUB762" s="462"/>
      <c r="DUC762" s="462"/>
      <c r="DUD762" s="462"/>
      <c r="DUE762" s="462"/>
      <c r="DUF762" s="462"/>
      <c r="DUG762" s="462"/>
      <c r="DUH762" s="462"/>
      <c r="DUI762" s="462"/>
      <c r="DUJ762" s="462"/>
      <c r="DUK762" s="462"/>
      <c r="DUL762" s="462"/>
      <c r="DUM762" s="462"/>
      <c r="DUN762" s="462"/>
      <c r="DUO762" s="462"/>
      <c r="DUP762" s="462"/>
      <c r="DUQ762" s="462"/>
      <c r="DUR762" s="462"/>
      <c r="DUS762" s="462"/>
      <c r="DUT762" s="462"/>
      <c r="DUU762" s="462"/>
      <c r="DUV762" s="462"/>
      <c r="DUW762" s="462"/>
      <c r="DUX762" s="462"/>
      <c r="DUY762" s="462"/>
      <c r="DUZ762" s="462"/>
      <c r="DVA762" s="462"/>
      <c r="DVB762" s="462"/>
      <c r="DVC762" s="462"/>
      <c r="DVD762" s="462"/>
      <c r="DVE762" s="462"/>
      <c r="DVF762" s="462"/>
      <c r="DVG762" s="462"/>
      <c r="DVH762" s="462"/>
      <c r="DVI762" s="462"/>
      <c r="DVJ762" s="462"/>
      <c r="DVK762" s="462"/>
      <c r="DVL762" s="462"/>
      <c r="DVM762" s="462"/>
      <c r="DVN762" s="462"/>
      <c r="DVO762" s="462"/>
      <c r="DVP762" s="462"/>
      <c r="DVQ762" s="462"/>
      <c r="DVR762" s="462"/>
      <c r="DVS762" s="462"/>
      <c r="DVT762" s="462"/>
      <c r="DVU762" s="462"/>
      <c r="DVV762" s="462"/>
      <c r="DVW762" s="462"/>
      <c r="DVX762" s="462"/>
      <c r="DVY762" s="462"/>
      <c r="DVZ762" s="462"/>
      <c r="DWA762" s="462"/>
      <c r="DWB762" s="462"/>
      <c r="DWC762" s="462"/>
      <c r="DWD762" s="462"/>
      <c r="DWE762" s="462"/>
      <c r="DWF762" s="462"/>
      <c r="DWG762" s="462"/>
      <c r="DWH762" s="462"/>
      <c r="DWI762" s="462"/>
      <c r="DWJ762" s="462"/>
      <c r="DWK762" s="462"/>
      <c r="DWL762" s="462"/>
      <c r="DWM762" s="462"/>
      <c r="DWN762" s="462"/>
      <c r="DWO762" s="462"/>
      <c r="DWP762" s="462"/>
      <c r="DWQ762" s="462"/>
      <c r="DWR762" s="462"/>
      <c r="DWS762" s="462"/>
      <c r="DWT762" s="462"/>
      <c r="DWU762" s="462"/>
      <c r="DWV762" s="462"/>
      <c r="DWW762" s="462"/>
      <c r="DWX762" s="462"/>
      <c r="DWY762" s="462"/>
      <c r="DWZ762" s="462"/>
      <c r="DXA762" s="462"/>
      <c r="DXB762" s="462"/>
      <c r="DXC762" s="462"/>
      <c r="DXD762" s="462"/>
      <c r="DXE762" s="462"/>
      <c r="DXF762" s="462"/>
      <c r="DXG762" s="462"/>
      <c r="DXH762" s="462"/>
      <c r="DXI762" s="462"/>
      <c r="DXJ762" s="462"/>
      <c r="DXK762" s="462"/>
      <c r="DXL762" s="462"/>
      <c r="DXM762" s="462"/>
      <c r="DXN762" s="462"/>
      <c r="DXO762" s="462"/>
      <c r="DXP762" s="462"/>
      <c r="DXQ762" s="462"/>
      <c r="DXR762" s="462"/>
      <c r="DXS762" s="462"/>
      <c r="DXT762" s="462"/>
      <c r="DXU762" s="462"/>
      <c r="DXV762" s="462"/>
      <c r="DXW762" s="462"/>
      <c r="DXX762" s="462"/>
      <c r="DXY762" s="462"/>
      <c r="DXZ762" s="462"/>
      <c r="DYA762" s="462"/>
      <c r="DYB762" s="462"/>
      <c r="DYC762" s="462"/>
      <c r="DYD762" s="462"/>
      <c r="DYE762" s="462"/>
      <c r="DYF762" s="462"/>
      <c r="DYG762" s="462"/>
      <c r="DYH762" s="462"/>
      <c r="DYI762" s="462"/>
      <c r="DYJ762" s="462"/>
      <c r="DYK762" s="462"/>
      <c r="DYL762" s="462"/>
      <c r="DYM762" s="462"/>
      <c r="DYN762" s="462"/>
      <c r="DYO762" s="462"/>
      <c r="DYP762" s="462"/>
      <c r="DYQ762" s="462"/>
      <c r="DYR762" s="462"/>
      <c r="DYS762" s="462"/>
      <c r="DYT762" s="462"/>
      <c r="DYU762" s="462"/>
      <c r="DYV762" s="462"/>
      <c r="DYW762" s="462"/>
      <c r="DYX762" s="462"/>
      <c r="DYY762" s="462"/>
      <c r="DYZ762" s="462"/>
      <c r="DZA762" s="462"/>
      <c r="DZB762" s="462"/>
      <c r="DZC762" s="462"/>
      <c r="DZD762" s="462"/>
      <c r="DZE762" s="462"/>
      <c r="DZF762" s="462"/>
      <c r="DZG762" s="462"/>
      <c r="DZH762" s="462"/>
      <c r="DZI762" s="462"/>
      <c r="DZJ762" s="462"/>
      <c r="DZK762" s="462"/>
      <c r="DZL762" s="462"/>
      <c r="DZM762" s="462"/>
      <c r="DZN762" s="462"/>
      <c r="DZO762" s="462"/>
      <c r="DZP762" s="462"/>
      <c r="DZQ762" s="462"/>
      <c r="DZR762" s="462"/>
      <c r="DZS762" s="462"/>
      <c r="DZT762" s="462"/>
      <c r="DZU762" s="462"/>
      <c r="DZV762" s="462"/>
      <c r="DZW762" s="462"/>
      <c r="DZX762" s="462"/>
      <c r="DZY762" s="462"/>
      <c r="DZZ762" s="462"/>
      <c r="EAA762" s="462"/>
      <c r="EAB762" s="462"/>
      <c r="EAC762" s="462"/>
      <c r="EAD762" s="462"/>
      <c r="EAE762" s="462"/>
      <c r="EAF762" s="462"/>
      <c r="EAG762" s="462"/>
      <c r="EAH762" s="462"/>
      <c r="EAI762" s="462"/>
      <c r="EAJ762" s="462"/>
      <c r="EAK762" s="462"/>
      <c r="EAL762" s="462"/>
      <c r="EAM762" s="462"/>
      <c r="EAN762" s="462"/>
      <c r="EAO762" s="462"/>
      <c r="EAP762" s="462"/>
      <c r="EAQ762" s="462"/>
      <c r="EAR762" s="462"/>
      <c r="EAS762" s="462"/>
      <c r="EAT762" s="462"/>
      <c r="EAU762" s="462"/>
      <c r="EAV762" s="462"/>
      <c r="EAW762" s="462"/>
      <c r="EAX762" s="462"/>
      <c r="EAY762" s="462"/>
      <c r="EAZ762" s="462"/>
      <c r="EBA762" s="462"/>
      <c r="EBB762" s="462"/>
      <c r="EBC762" s="462"/>
      <c r="EBD762" s="462"/>
      <c r="EBE762" s="462"/>
      <c r="EBF762" s="462"/>
      <c r="EBG762" s="462"/>
      <c r="EBH762" s="462"/>
      <c r="EBI762" s="462"/>
      <c r="EBJ762" s="462"/>
      <c r="EBK762" s="462"/>
      <c r="EBL762" s="462"/>
      <c r="EBM762" s="462"/>
      <c r="EBN762" s="462"/>
      <c r="EBO762" s="462"/>
      <c r="EBP762" s="462"/>
      <c r="EBQ762" s="462"/>
      <c r="EBR762" s="462"/>
      <c r="EBS762" s="462"/>
      <c r="EBT762" s="462"/>
      <c r="EBU762" s="462"/>
      <c r="EBV762" s="462"/>
      <c r="EBW762" s="462"/>
      <c r="EBX762" s="462"/>
      <c r="EBY762" s="462"/>
      <c r="EBZ762" s="462"/>
      <c r="ECA762" s="462"/>
      <c r="ECB762" s="462"/>
      <c r="ECC762" s="462"/>
      <c r="ECD762" s="462"/>
      <c r="ECE762" s="462"/>
      <c r="ECF762" s="462"/>
      <c r="ECG762" s="462"/>
      <c r="ECH762" s="462"/>
      <c r="ECI762" s="462"/>
      <c r="ECJ762" s="462"/>
      <c r="ECK762" s="462"/>
      <c r="ECL762" s="462"/>
      <c r="ECM762" s="462"/>
      <c r="ECN762" s="462"/>
      <c r="ECO762" s="462"/>
      <c r="ECP762" s="462"/>
      <c r="ECQ762" s="462"/>
      <c r="ECR762" s="462"/>
      <c r="ECS762" s="462"/>
      <c r="ECT762" s="462"/>
      <c r="ECU762" s="462"/>
      <c r="ECV762" s="462"/>
      <c r="ECW762" s="462"/>
      <c r="ECX762" s="462"/>
      <c r="ECY762" s="462"/>
      <c r="ECZ762" s="462"/>
      <c r="EDA762" s="462"/>
      <c r="EDB762" s="462"/>
      <c r="EDC762" s="462"/>
      <c r="EDD762" s="462"/>
      <c r="EDE762" s="462"/>
      <c r="EDF762" s="462"/>
      <c r="EDG762" s="462"/>
      <c r="EDH762" s="462"/>
      <c r="EDI762" s="462"/>
      <c r="EDJ762" s="462"/>
      <c r="EDK762" s="462"/>
      <c r="EDL762" s="462"/>
      <c r="EDM762" s="462"/>
      <c r="EDN762" s="462"/>
      <c r="EDO762" s="462"/>
      <c r="EDP762" s="462"/>
      <c r="EDQ762" s="462"/>
      <c r="EDR762" s="462"/>
      <c r="EDS762" s="462"/>
      <c r="EDT762" s="462"/>
      <c r="EDU762" s="462"/>
      <c r="EDV762" s="462"/>
      <c r="EDW762" s="462"/>
      <c r="EDX762" s="462"/>
      <c r="EDY762" s="462"/>
      <c r="EDZ762" s="462"/>
      <c r="EEA762" s="462"/>
      <c r="EEB762" s="462"/>
      <c r="EEC762" s="462"/>
      <c r="EED762" s="462"/>
      <c r="EEE762" s="462"/>
      <c r="EEF762" s="462"/>
      <c r="EEG762" s="462"/>
      <c r="EEH762" s="462"/>
      <c r="EEI762" s="462"/>
      <c r="EEJ762" s="462"/>
      <c r="EEK762" s="462"/>
      <c r="EEL762" s="462"/>
      <c r="EEM762" s="462"/>
      <c r="EEN762" s="462"/>
      <c r="EEO762" s="462"/>
      <c r="EEP762" s="462"/>
      <c r="EEQ762" s="462"/>
      <c r="EER762" s="462"/>
      <c r="EES762" s="462"/>
      <c r="EET762" s="462"/>
      <c r="EEU762" s="462"/>
      <c r="EEV762" s="462"/>
      <c r="EEW762" s="462"/>
      <c r="EEX762" s="462"/>
      <c r="EEY762" s="462"/>
      <c r="EEZ762" s="462"/>
      <c r="EFA762" s="462"/>
      <c r="EFB762" s="462"/>
      <c r="EFC762" s="462"/>
      <c r="EFD762" s="462"/>
      <c r="EFE762" s="462"/>
      <c r="EFF762" s="462"/>
      <c r="EFG762" s="462"/>
      <c r="EFH762" s="462"/>
      <c r="EFI762" s="462"/>
      <c r="EFJ762" s="462"/>
      <c r="EFK762" s="462"/>
      <c r="EFL762" s="462"/>
      <c r="EFM762" s="462"/>
      <c r="EFN762" s="462"/>
      <c r="EFO762" s="462"/>
      <c r="EFP762" s="462"/>
      <c r="EFQ762" s="462"/>
      <c r="EFR762" s="462"/>
      <c r="EFS762" s="462"/>
      <c r="EFT762" s="462"/>
      <c r="EFU762" s="462"/>
      <c r="EFV762" s="462"/>
      <c r="EFW762" s="462"/>
      <c r="EFX762" s="462"/>
      <c r="EFY762" s="462"/>
      <c r="EFZ762" s="462"/>
      <c r="EGA762" s="462"/>
      <c r="EGB762" s="462"/>
      <c r="EGC762" s="462"/>
      <c r="EGD762" s="462"/>
      <c r="EGE762" s="462"/>
      <c r="EGF762" s="462"/>
      <c r="EGG762" s="462"/>
      <c r="EGH762" s="462"/>
      <c r="EGI762" s="462"/>
      <c r="EGJ762" s="462"/>
      <c r="EGK762" s="462"/>
      <c r="EGL762" s="462"/>
      <c r="EGM762" s="462"/>
      <c r="EGN762" s="462"/>
      <c r="EGO762" s="462"/>
      <c r="EGP762" s="462"/>
      <c r="EGQ762" s="462"/>
      <c r="EGR762" s="462"/>
      <c r="EGS762" s="462"/>
      <c r="EGT762" s="462"/>
      <c r="EGU762" s="462"/>
      <c r="EGV762" s="462"/>
      <c r="EGW762" s="462"/>
      <c r="EGX762" s="462"/>
      <c r="EGY762" s="462"/>
      <c r="EGZ762" s="462"/>
      <c r="EHA762" s="462"/>
      <c r="EHB762" s="462"/>
      <c r="EHC762" s="462"/>
      <c r="EHD762" s="462"/>
      <c r="EHE762" s="462"/>
      <c r="EHF762" s="462"/>
      <c r="EHG762" s="462"/>
      <c r="EHH762" s="462"/>
      <c r="EHI762" s="462"/>
      <c r="EHJ762" s="462"/>
      <c r="EHK762" s="462"/>
      <c r="EHL762" s="462"/>
      <c r="EHM762" s="462"/>
      <c r="EHN762" s="462"/>
      <c r="EHO762" s="462"/>
      <c r="EHP762" s="462"/>
      <c r="EHQ762" s="462"/>
      <c r="EHR762" s="462"/>
      <c r="EHS762" s="462"/>
      <c r="EHT762" s="462"/>
      <c r="EHU762" s="462"/>
      <c r="EHV762" s="462"/>
      <c r="EHW762" s="462"/>
      <c r="EHX762" s="462"/>
      <c r="EHY762" s="462"/>
      <c r="EHZ762" s="462"/>
      <c r="EIA762" s="462"/>
      <c r="EIB762" s="462"/>
      <c r="EIC762" s="462"/>
      <c r="EID762" s="462"/>
      <c r="EIE762" s="462"/>
      <c r="EIF762" s="462"/>
      <c r="EIG762" s="462"/>
      <c r="EIH762" s="462"/>
      <c r="EII762" s="462"/>
      <c r="EIJ762" s="462"/>
      <c r="EIK762" s="462"/>
      <c r="EIL762" s="462"/>
      <c r="EIM762" s="462"/>
      <c r="EIN762" s="462"/>
      <c r="EIO762" s="462"/>
      <c r="EIP762" s="462"/>
      <c r="EIQ762" s="462"/>
      <c r="EIR762" s="462"/>
      <c r="EIS762" s="462"/>
      <c r="EIT762" s="462"/>
      <c r="EIU762" s="462"/>
      <c r="EIV762" s="462"/>
      <c r="EIW762" s="462"/>
      <c r="EIX762" s="462"/>
      <c r="EIY762" s="462"/>
      <c r="EIZ762" s="462"/>
      <c r="EJA762" s="462"/>
      <c r="EJB762" s="462"/>
      <c r="EJC762" s="462"/>
      <c r="EJD762" s="462"/>
      <c r="EJE762" s="462"/>
      <c r="EJF762" s="462"/>
      <c r="EJG762" s="462"/>
      <c r="EJH762" s="462"/>
      <c r="EJI762" s="462"/>
      <c r="EJJ762" s="462"/>
      <c r="EJK762" s="462"/>
      <c r="EJL762" s="462"/>
      <c r="EJM762" s="462"/>
      <c r="EJN762" s="462"/>
      <c r="EJO762" s="462"/>
      <c r="EJP762" s="462"/>
      <c r="EJQ762" s="462"/>
      <c r="EJR762" s="462"/>
      <c r="EJS762" s="462"/>
      <c r="EJT762" s="462"/>
      <c r="EJU762" s="462"/>
      <c r="EJV762" s="462"/>
      <c r="EJW762" s="462"/>
      <c r="EJX762" s="462"/>
      <c r="EJY762" s="462"/>
      <c r="EJZ762" s="462"/>
      <c r="EKA762" s="462"/>
      <c r="EKB762" s="462"/>
      <c r="EKC762" s="462"/>
      <c r="EKD762" s="462"/>
      <c r="EKE762" s="462"/>
      <c r="EKF762" s="462"/>
      <c r="EKG762" s="462"/>
      <c r="EKH762" s="462"/>
      <c r="EKI762" s="462"/>
      <c r="EKJ762" s="462"/>
      <c r="EKK762" s="462"/>
      <c r="EKL762" s="462"/>
      <c r="EKM762" s="462"/>
      <c r="EKN762" s="462"/>
      <c r="EKO762" s="462"/>
      <c r="EKP762" s="462"/>
      <c r="EKQ762" s="462"/>
      <c r="EKR762" s="462"/>
      <c r="EKS762" s="462"/>
      <c r="EKT762" s="462"/>
      <c r="EKU762" s="462"/>
      <c r="EKV762" s="462"/>
      <c r="EKW762" s="462"/>
      <c r="EKX762" s="462"/>
      <c r="EKY762" s="462"/>
      <c r="EKZ762" s="462"/>
      <c r="ELA762" s="462"/>
      <c r="ELB762" s="462"/>
      <c r="ELC762" s="462"/>
      <c r="ELD762" s="462"/>
      <c r="ELE762" s="462"/>
      <c r="ELF762" s="462"/>
      <c r="ELG762" s="462"/>
      <c r="ELH762" s="462"/>
      <c r="ELI762" s="462"/>
      <c r="ELJ762" s="462"/>
      <c r="ELK762" s="462"/>
      <c r="ELL762" s="462"/>
      <c r="ELM762" s="462"/>
      <c r="ELN762" s="462"/>
      <c r="ELO762" s="462"/>
      <c r="ELP762" s="462"/>
      <c r="ELQ762" s="462"/>
      <c r="ELR762" s="462"/>
      <c r="ELS762" s="462"/>
      <c r="ELT762" s="462"/>
      <c r="ELU762" s="462"/>
      <c r="ELV762" s="462"/>
      <c r="ELW762" s="462"/>
      <c r="ELX762" s="462"/>
      <c r="ELY762" s="462"/>
      <c r="ELZ762" s="462"/>
      <c r="EMA762" s="462"/>
      <c r="EMB762" s="462"/>
      <c r="EMC762" s="462"/>
      <c r="EMD762" s="462"/>
      <c r="EME762" s="462"/>
      <c r="EMF762" s="462"/>
      <c r="EMG762" s="462"/>
      <c r="EMH762" s="462"/>
      <c r="EMI762" s="462"/>
      <c r="EMJ762" s="462"/>
      <c r="EMK762" s="462"/>
      <c r="EML762" s="462"/>
      <c r="EMM762" s="462"/>
      <c r="EMN762" s="462"/>
      <c r="EMO762" s="462"/>
      <c r="EMP762" s="462"/>
      <c r="EMQ762" s="462"/>
      <c r="EMR762" s="462"/>
      <c r="EMS762" s="462"/>
      <c r="EMT762" s="462"/>
      <c r="EMU762" s="462"/>
      <c r="EMV762" s="462"/>
      <c r="EMW762" s="462"/>
      <c r="EMX762" s="462"/>
      <c r="EMY762" s="462"/>
      <c r="EMZ762" s="462"/>
      <c r="ENA762" s="462"/>
      <c r="ENB762" s="462"/>
      <c r="ENC762" s="462"/>
      <c r="END762" s="462"/>
      <c r="ENE762" s="462"/>
      <c r="ENF762" s="462"/>
      <c r="ENG762" s="462"/>
      <c r="ENH762" s="462"/>
      <c r="ENI762" s="462"/>
      <c r="ENJ762" s="462"/>
      <c r="ENK762" s="462"/>
      <c r="ENL762" s="462"/>
      <c r="ENM762" s="462"/>
      <c r="ENN762" s="462"/>
      <c r="ENO762" s="462"/>
      <c r="ENP762" s="462"/>
      <c r="ENQ762" s="462"/>
      <c r="ENR762" s="462"/>
      <c r="ENS762" s="462"/>
      <c r="ENT762" s="462"/>
      <c r="ENU762" s="462"/>
      <c r="ENV762" s="462"/>
      <c r="ENW762" s="462"/>
      <c r="ENX762" s="462"/>
      <c r="ENY762" s="462"/>
      <c r="ENZ762" s="462"/>
      <c r="EOA762" s="462"/>
      <c r="EOB762" s="462"/>
      <c r="EOC762" s="462"/>
      <c r="EOD762" s="462"/>
      <c r="EOE762" s="462"/>
      <c r="EOF762" s="462"/>
      <c r="EOG762" s="462"/>
      <c r="EOH762" s="462"/>
      <c r="EOI762" s="462"/>
      <c r="EOJ762" s="462"/>
      <c r="EOK762" s="462"/>
      <c r="EOL762" s="462"/>
      <c r="EOM762" s="462"/>
      <c r="EON762" s="462"/>
      <c r="EOO762" s="462"/>
      <c r="EOP762" s="462"/>
      <c r="EOQ762" s="462"/>
      <c r="EOR762" s="462"/>
      <c r="EOS762" s="462"/>
      <c r="EOT762" s="462"/>
      <c r="EOU762" s="462"/>
      <c r="EOV762" s="462"/>
      <c r="EOW762" s="462"/>
      <c r="EOX762" s="462"/>
      <c r="EOY762" s="462"/>
      <c r="EOZ762" s="462"/>
      <c r="EPA762" s="462"/>
      <c r="EPB762" s="462"/>
      <c r="EPC762" s="462"/>
      <c r="EPD762" s="462"/>
      <c r="EPE762" s="462"/>
      <c r="EPF762" s="462"/>
      <c r="EPG762" s="462"/>
      <c r="EPH762" s="462"/>
      <c r="EPI762" s="462"/>
      <c r="EPJ762" s="462"/>
      <c r="EPK762" s="462"/>
      <c r="EPL762" s="462"/>
      <c r="EPM762" s="462"/>
      <c r="EPN762" s="462"/>
      <c r="EPO762" s="462"/>
      <c r="EPP762" s="462"/>
      <c r="EPQ762" s="462"/>
      <c r="EPR762" s="462"/>
      <c r="EPS762" s="462"/>
      <c r="EPT762" s="462"/>
      <c r="EPU762" s="462"/>
      <c r="EPV762" s="462"/>
      <c r="EPW762" s="462"/>
      <c r="EPX762" s="462"/>
      <c r="EPY762" s="462"/>
      <c r="EPZ762" s="462"/>
      <c r="EQA762" s="462"/>
      <c r="EQB762" s="462"/>
      <c r="EQC762" s="462"/>
      <c r="EQD762" s="462"/>
      <c r="EQE762" s="462"/>
      <c r="EQF762" s="462"/>
      <c r="EQG762" s="462"/>
      <c r="EQH762" s="462"/>
      <c r="EQI762" s="462"/>
      <c r="EQJ762" s="462"/>
      <c r="EQK762" s="462"/>
      <c r="EQL762" s="462"/>
      <c r="EQM762" s="462"/>
      <c r="EQN762" s="462"/>
      <c r="EQO762" s="462"/>
      <c r="EQP762" s="462"/>
      <c r="EQQ762" s="462"/>
      <c r="EQR762" s="462"/>
      <c r="EQS762" s="462"/>
      <c r="EQT762" s="462"/>
      <c r="EQU762" s="462"/>
      <c r="EQV762" s="462"/>
      <c r="EQW762" s="462"/>
      <c r="EQX762" s="462"/>
      <c r="EQY762" s="462"/>
      <c r="EQZ762" s="462"/>
      <c r="ERA762" s="462"/>
      <c r="ERB762" s="462"/>
      <c r="ERC762" s="462"/>
      <c r="ERD762" s="462"/>
      <c r="ERE762" s="462"/>
      <c r="ERF762" s="462"/>
      <c r="ERG762" s="462"/>
      <c r="ERH762" s="462"/>
      <c r="ERI762" s="462"/>
      <c r="ERJ762" s="462"/>
      <c r="ERK762" s="462"/>
      <c r="ERL762" s="462"/>
      <c r="ERM762" s="462"/>
      <c r="ERN762" s="462"/>
      <c r="ERO762" s="462"/>
      <c r="ERP762" s="462"/>
      <c r="ERQ762" s="462"/>
      <c r="ERR762" s="462"/>
      <c r="ERS762" s="462"/>
      <c r="ERT762" s="462"/>
      <c r="ERU762" s="462"/>
      <c r="ERV762" s="462"/>
      <c r="ERW762" s="462"/>
      <c r="ERX762" s="462"/>
      <c r="ERY762" s="462"/>
      <c r="ERZ762" s="462"/>
      <c r="ESA762" s="462"/>
      <c r="ESB762" s="462"/>
      <c r="ESC762" s="462"/>
      <c r="ESD762" s="462"/>
      <c r="ESE762" s="462"/>
      <c r="ESF762" s="462"/>
      <c r="ESG762" s="462"/>
      <c r="ESH762" s="462"/>
      <c r="ESI762" s="462"/>
      <c r="ESJ762" s="462"/>
      <c r="ESK762" s="462"/>
      <c r="ESL762" s="462"/>
      <c r="ESM762" s="462"/>
      <c r="ESN762" s="462"/>
      <c r="ESO762" s="462"/>
      <c r="ESP762" s="462"/>
      <c r="ESQ762" s="462"/>
      <c r="ESR762" s="462"/>
      <c r="ESS762" s="462"/>
      <c r="EST762" s="462"/>
      <c r="ESU762" s="462"/>
      <c r="ESV762" s="462"/>
      <c r="ESW762" s="462"/>
      <c r="ESX762" s="462"/>
      <c r="ESY762" s="462"/>
      <c r="ESZ762" s="462"/>
      <c r="ETA762" s="462"/>
      <c r="ETB762" s="462"/>
      <c r="ETC762" s="462"/>
      <c r="ETD762" s="462"/>
      <c r="ETE762" s="462"/>
      <c r="ETF762" s="462"/>
      <c r="ETG762" s="462"/>
      <c r="ETH762" s="462"/>
      <c r="ETI762" s="462"/>
      <c r="ETJ762" s="462"/>
      <c r="ETK762" s="462"/>
      <c r="ETL762" s="462"/>
      <c r="ETM762" s="462"/>
      <c r="ETN762" s="462"/>
      <c r="ETO762" s="462"/>
      <c r="ETP762" s="462"/>
      <c r="ETQ762" s="462"/>
      <c r="ETR762" s="462"/>
      <c r="ETS762" s="462"/>
      <c r="ETT762" s="462"/>
      <c r="ETU762" s="462"/>
      <c r="ETV762" s="462"/>
      <c r="ETW762" s="462"/>
      <c r="ETX762" s="462"/>
      <c r="ETY762" s="462"/>
      <c r="ETZ762" s="462"/>
      <c r="EUA762" s="462"/>
      <c r="EUB762" s="462"/>
      <c r="EUC762" s="462"/>
      <c r="EUD762" s="462"/>
      <c r="EUE762" s="462"/>
      <c r="EUF762" s="462"/>
      <c r="EUG762" s="462"/>
      <c r="EUH762" s="462"/>
      <c r="EUI762" s="462"/>
      <c r="EUJ762" s="462"/>
      <c r="EUK762" s="462"/>
      <c r="EUL762" s="462"/>
      <c r="EUM762" s="462"/>
      <c r="EUN762" s="462"/>
      <c r="EUO762" s="462"/>
      <c r="EUP762" s="462"/>
      <c r="EUQ762" s="462"/>
      <c r="EUR762" s="462"/>
      <c r="EUS762" s="462"/>
      <c r="EUT762" s="462"/>
      <c r="EUU762" s="462"/>
      <c r="EUV762" s="462"/>
      <c r="EUW762" s="462"/>
      <c r="EUX762" s="462"/>
      <c r="EUY762" s="462"/>
      <c r="EUZ762" s="462"/>
      <c r="EVA762" s="462"/>
      <c r="EVB762" s="462"/>
      <c r="EVC762" s="462"/>
      <c r="EVD762" s="462"/>
      <c r="EVE762" s="462"/>
      <c r="EVF762" s="462"/>
      <c r="EVG762" s="462"/>
      <c r="EVH762" s="462"/>
      <c r="EVI762" s="462"/>
      <c r="EVJ762" s="462"/>
      <c r="EVK762" s="462"/>
      <c r="EVL762" s="462"/>
      <c r="EVM762" s="462"/>
      <c r="EVN762" s="462"/>
      <c r="EVO762" s="462"/>
      <c r="EVP762" s="462"/>
      <c r="EVQ762" s="462"/>
      <c r="EVR762" s="462"/>
      <c r="EVS762" s="462"/>
      <c r="EVT762" s="462"/>
      <c r="EVU762" s="462"/>
      <c r="EVV762" s="462"/>
      <c r="EVW762" s="462"/>
      <c r="EVX762" s="462"/>
      <c r="EVY762" s="462"/>
      <c r="EVZ762" s="462"/>
      <c r="EWA762" s="462"/>
      <c r="EWB762" s="462"/>
      <c r="EWC762" s="462"/>
      <c r="EWD762" s="462"/>
      <c r="EWE762" s="462"/>
      <c r="EWF762" s="462"/>
      <c r="EWG762" s="462"/>
      <c r="EWH762" s="462"/>
      <c r="EWI762" s="462"/>
      <c r="EWJ762" s="462"/>
      <c r="EWK762" s="462"/>
      <c r="EWL762" s="462"/>
      <c r="EWM762" s="462"/>
      <c r="EWN762" s="462"/>
      <c r="EWO762" s="462"/>
      <c r="EWP762" s="462"/>
      <c r="EWQ762" s="462"/>
      <c r="EWR762" s="462"/>
      <c r="EWS762" s="462"/>
      <c r="EWT762" s="462"/>
      <c r="EWU762" s="462"/>
      <c r="EWV762" s="462"/>
      <c r="EWW762" s="462"/>
      <c r="EWX762" s="462"/>
      <c r="EWY762" s="462"/>
      <c r="EWZ762" s="462"/>
      <c r="EXA762" s="462"/>
      <c r="EXB762" s="462"/>
      <c r="EXC762" s="462"/>
      <c r="EXD762" s="462"/>
      <c r="EXE762" s="462"/>
      <c r="EXF762" s="462"/>
      <c r="EXG762" s="462"/>
      <c r="EXH762" s="462"/>
      <c r="EXI762" s="462"/>
      <c r="EXJ762" s="462"/>
      <c r="EXK762" s="462"/>
      <c r="EXL762" s="462"/>
      <c r="EXM762" s="462"/>
      <c r="EXN762" s="462"/>
      <c r="EXO762" s="462"/>
      <c r="EXP762" s="462"/>
      <c r="EXQ762" s="462"/>
      <c r="EXR762" s="462"/>
      <c r="EXS762" s="462"/>
      <c r="EXT762" s="462"/>
      <c r="EXU762" s="462"/>
      <c r="EXV762" s="462"/>
      <c r="EXW762" s="462"/>
      <c r="EXX762" s="462"/>
      <c r="EXY762" s="462"/>
      <c r="EXZ762" s="462"/>
      <c r="EYA762" s="462"/>
      <c r="EYB762" s="462"/>
      <c r="EYC762" s="462"/>
      <c r="EYD762" s="462"/>
      <c r="EYE762" s="462"/>
      <c r="EYF762" s="462"/>
      <c r="EYG762" s="462"/>
      <c r="EYH762" s="462"/>
      <c r="EYI762" s="462"/>
      <c r="EYJ762" s="462"/>
      <c r="EYK762" s="462"/>
      <c r="EYL762" s="462"/>
      <c r="EYM762" s="462"/>
      <c r="EYN762" s="462"/>
      <c r="EYO762" s="462"/>
      <c r="EYP762" s="462"/>
      <c r="EYQ762" s="462"/>
      <c r="EYR762" s="462"/>
      <c r="EYS762" s="462"/>
      <c r="EYT762" s="462"/>
      <c r="EYU762" s="462"/>
      <c r="EYV762" s="462"/>
      <c r="EYW762" s="462"/>
      <c r="EYX762" s="462"/>
      <c r="EYY762" s="462"/>
      <c r="EYZ762" s="462"/>
      <c r="EZA762" s="462"/>
      <c r="EZB762" s="462"/>
      <c r="EZC762" s="462"/>
      <c r="EZD762" s="462"/>
      <c r="EZE762" s="462"/>
      <c r="EZF762" s="462"/>
      <c r="EZG762" s="462"/>
      <c r="EZH762" s="462"/>
      <c r="EZI762" s="462"/>
      <c r="EZJ762" s="462"/>
      <c r="EZK762" s="462"/>
      <c r="EZL762" s="462"/>
      <c r="EZM762" s="462"/>
      <c r="EZN762" s="462"/>
      <c r="EZO762" s="462"/>
      <c r="EZP762" s="462"/>
      <c r="EZQ762" s="462"/>
      <c r="EZR762" s="462"/>
      <c r="EZS762" s="462"/>
      <c r="EZT762" s="462"/>
      <c r="EZU762" s="462"/>
      <c r="EZV762" s="462"/>
      <c r="EZW762" s="462"/>
      <c r="EZX762" s="462"/>
      <c r="EZY762" s="462"/>
      <c r="EZZ762" s="462"/>
      <c r="FAA762" s="462"/>
      <c r="FAB762" s="462"/>
      <c r="FAC762" s="462"/>
      <c r="FAD762" s="462"/>
      <c r="FAE762" s="462"/>
      <c r="FAF762" s="462"/>
      <c r="FAG762" s="462"/>
      <c r="FAH762" s="462"/>
      <c r="FAI762" s="462"/>
      <c r="FAJ762" s="462"/>
      <c r="FAK762" s="462"/>
      <c r="FAL762" s="462"/>
      <c r="FAM762" s="462"/>
      <c r="FAN762" s="462"/>
      <c r="FAO762" s="462"/>
      <c r="FAP762" s="462"/>
      <c r="FAQ762" s="462"/>
      <c r="FAR762" s="462"/>
      <c r="FAS762" s="462"/>
      <c r="FAT762" s="462"/>
      <c r="FAU762" s="462"/>
      <c r="FAV762" s="462"/>
      <c r="FAW762" s="462"/>
      <c r="FAX762" s="462"/>
      <c r="FAY762" s="462"/>
      <c r="FAZ762" s="462"/>
      <c r="FBA762" s="462"/>
      <c r="FBB762" s="462"/>
      <c r="FBC762" s="462"/>
      <c r="FBD762" s="462"/>
      <c r="FBE762" s="462"/>
      <c r="FBF762" s="462"/>
      <c r="FBG762" s="462"/>
      <c r="FBH762" s="462"/>
      <c r="FBI762" s="462"/>
      <c r="FBJ762" s="462"/>
      <c r="FBK762" s="462"/>
      <c r="FBL762" s="462"/>
      <c r="FBM762" s="462"/>
      <c r="FBN762" s="462"/>
      <c r="FBO762" s="462"/>
      <c r="FBP762" s="462"/>
      <c r="FBQ762" s="462"/>
      <c r="FBR762" s="462"/>
      <c r="FBS762" s="462"/>
      <c r="FBT762" s="462"/>
      <c r="FBU762" s="462"/>
      <c r="FBV762" s="462"/>
      <c r="FBW762" s="462"/>
      <c r="FBX762" s="462"/>
      <c r="FBY762" s="462"/>
      <c r="FBZ762" s="462"/>
      <c r="FCA762" s="462"/>
      <c r="FCB762" s="462"/>
      <c r="FCC762" s="462"/>
      <c r="FCD762" s="462"/>
      <c r="FCE762" s="462"/>
      <c r="FCF762" s="462"/>
      <c r="FCG762" s="462"/>
      <c r="FCH762" s="462"/>
      <c r="FCI762" s="462"/>
      <c r="FCJ762" s="462"/>
      <c r="FCK762" s="462"/>
      <c r="FCL762" s="462"/>
      <c r="FCM762" s="462"/>
      <c r="FCN762" s="462"/>
      <c r="FCO762" s="462"/>
      <c r="FCP762" s="462"/>
      <c r="FCQ762" s="462"/>
      <c r="FCR762" s="462"/>
      <c r="FCS762" s="462"/>
      <c r="FCT762" s="462"/>
      <c r="FCU762" s="462"/>
      <c r="FCV762" s="462"/>
      <c r="FCW762" s="462"/>
      <c r="FCX762" s="462"/>
      <c r="FCY762" s="462"/>
      <c r="FCZ762" s="462"/>
      <c r="FDA762" s="462"/>
      <c r="FDB762" s="462"/>
      <c r="FDC762" s="462"/>
      <c r="FDD762" s="462"/>
      <c r="FDE762" s="462"/>
      <c r="FDF762" s="462"/>
      <c r="FDG762" s="462"/>
      <c r="FDH762" s="462"/>
      <c r="FDI762" s="462"/>
      <c r="FDJ762" s="462"/>
      <c r="FDK762" s="462"/>
      <c r="FDL762" s="462"/>
      <c r="FDM762" s="462"/>
      <c r="FDN762" s="462"/>
      <c r="FDO762" s="462"/>
      <c r="FDP762" s="462"/>
      <c r="FDQ762" s="462"/>
      <c r="FDR762" s="462"/>
      <c r="FDS762" s="462"/>
      <c r="FDT762" s="462"/>
      <c r="FDU762" s="462"/>
      <c r="FDV762" s="462"/>
      <c r="FDW762" s="462"/>
      <c r="FDX762" s="462"/>
      <c r="FDY762" s="462"/>
      <c r="FDZ762" s="462"/>
      <c r="FEA762" s="462"/>
      <c r="FEB762" s="462"/>
      <c r="FEC762" s="462"/>
      <c r="FED762" s="462"/>
      <c r="FEE762" s="462"/>
      <c r="FEF762" s="462"/>
      <c r="FEG762" s="462"/>
      <c r="FEH762" s="462"/>
      <c r="FEI762" s="462"/>
      <c r="FEJ762" s="462"/>
      <c r="FEK762" s="462"/>
      <c r="FEL762" s="462"/>
      <c r="FEM762" s="462"/>
      <c r="FEN762" s="462"/>
      <c r="FEO762" s="462"/>
      <c r="FEP762" s="462"/>
      <c r="FEQ762" s="462"/>
      <c r="FER762" s="462"/>
      <c r="FES762" s="462"/>
      <c r="FET762" s="462"/>
      <c r="FEU762" s="462"/>
      <c r="FEV762" s="462"/>
      <c r="FEW762" s="462"/>
      <c r="FEX762" s="462"/>
      <c r="FEY762" s="462"/>
      <c r="FEZ762" s="462"/>
      <c r="FFA762" s="462"/>
      <c r="FFB762" s="462"/>
      <c r="FFC762" s="462"/>
      <c r="FFD762" s="462"/>
      <c r="FFE762" s="462"/>
      <c r="FFF762" s="462"/>
      <c r="FFG762" s="462"/>
      <c r="FFH762" s="462"/>
      <c r="FFI762" s="462"/>
      <c r="FFJ762" s="462"/>
      <c r="FFK762" s="462"/>
      <c r="FFL762" s="462"/>
      <c r="FFM762" s="462"/>
      <c r="FFN762" s="462"/>
      <c r="FFO762" s="462"/>
      <c r="FFP762" s="462"/>
      <c r="FFQ762" s="462"/>
      <c r="FFR762" s="462"/>
      <c r="FFS762" s="462"/>
      <c r="FFT762" s="462"/>
      <c r="FFU762" s="462"/>
      <c r="FFV762" s="462"/>
      <c r="FFW762" s="462"/>
      <c r="FFX762" s="462"/>
      <c r="FFY762" s="462"/>
      <c r="FFZ762" s="462"/>
      <c r="FGA762" s="462"/>
      <c r="FGB762" s="462"/>
      <c r="FGC762" s="462"/>
      <c r="FGD762" s="462"/>
      <c r="FGE762" s="462"/>
      <c r="FGF762" s="462"/>
      <c r="FGG762" s="462"/>
      <c r="FGH762" s="462"/>
      <c r="FGI762" s="462"/>
      <c r="FGJ762" s="462"/>
      <c r="FGK762" s="462"/>
      <c r="FGL762" s="462"/>
      <c r="FGM762" s="462"/>
      <c r="FGN762" s="462"/>
      <c r="FGO762" s="462"/>
      <c r="FGP762" s="462"/>
      <c r="FGQ762" s="462"/>
      <c r="FGR762" s="462"/>
      <c r="FGS762" s="462"/>
      <c r="FGT762" s="462"/>
      <c r="FGU762" s="462"/>
      <c r="FGV762" s="462"/>
      <c r="FGW762" s="462"/>
      <c r="FGX762" s="462"/>
      <c r="FGY762" s="462"/>
      <c r="FGZ762" s="462"/>
      <c r="FHA762" s="462"/>
      <c r="FHB762" s="462"/>
      <c r="FHC762" s="462"/>
      <c r="FHD762" s="462"/>
      <c r="FHE762" s="462"/>
      <c r="FHF762" s="462"/>
      <c r="FHG762" s="462"/>
      <c r="FHH762" s="462"/>
      <c r="FHI762" s="462"/>
      <c r="FHJ762" s="462"/>
      <c r="FHK762" s="462"/>
      <c r="FHL762" s="462"/>
      <c r="FHM762" s="462"/>
      <c r="FHN762" s="462"/>
      <c r="FHO762" s="462"/>
      <c r="FHP762" s="462"/>
      <c r="FHQ762" s="462"/>
      <c r="FHR762" s="462"/>
      <c r="FHS762" s="462"/>
      <c r="FHT762" s="462"/>
      <c r="FHU762" s="462"/>
      <c r="FHV762" s="462"/>
      <c r="FHW762" s="462"/>
      <c r="FHX762" s="462"/>
      <c r="FHY762" s="462"/>
      <c r="FHZ762" s="462"/>
      <c r="FIA762" s="462"/>
      <c r="FIB762" s="462"/>
      <c r="FIC762" s="462"/>
      <c r="FID762" s="462"/>
      <c r="FIE762" s="462"/>
      <c r="FIF762" s="462"/>
      <c r="FIG762" s="462"/>
      <c r="FIH762" s="462"/>
      <c r="FII762" s="462"/>
      <c r="FIJ762" s="462"/>
      <c r="FIK762" s="462"/>
      <c r="FIL762" s="462"/>
      <c r="FIM762" s="462"/>
      <c r="FIN762" s="462"/>
      <c r="FIO762" s="462"/>
      <c r="FIP762" s="462"/>
      <c r="FIQ762" s="462"/>
      <c r="FIR762" s="462"/>
      <c r="FIS762" s="462"/>
      <c r="FIT762" s="462"/>
      <c r="FIU762" s="462"/>
      <c r="FIV762" s="462"/>
      <c r="FIW762" s="462"/>
      <c r="FIX762" s="462"/>
      <c r="FIY762" s="462"/>
      <c r="FIZ762" s="462"/>
      <c r="FJA762" s="462"/>
      <c r="FJB762" s="462"/>
      <c r="FJC762" s="462"/>
      <c r="FJD762" s="462"/>
      <c r="FJE762" s="462"/>
      <c r="FJF762" s="462"/>
      <c r="FJG762" s="462"/>
      <c r="FJH762" s="462"/>
      <c r="FJI762" s="462"/>
      <c r="FJJ762" s="462"/>
      <c r="FJK762" s="462"/>
      <c r="FJL762" s="462"/>
      <c r="FJM762" s="462"/>
      <c r="FJN762" s="462"/>
      <c r="FJO762" s="462"/>
      <c r="FJP762" s="462"/>
      <c r="FJQ762" s="462"/>
      <c r="FJR762" s="462"/>
      <c r="FJS762" s="462"/>
      <c r="FJT762" s="462"/>
      <c r="FJU762" s="462"/>
      <c r="FJV762" s="462"/>
      <c r="FJW762" s="462"/>
      <c r="FJX762" s="462"/>
      <c r="FJY762" s="462"/>
      <c r="FJZ762" s="462"/>
      <c r="FKA762" s="462"/>
      <c r="FKB762" s="462"/>
      <c r="FKC762" s="462"/>
      <c r="FKD762" s="462"/>
      <c r="FKE762" s="462"/>
      <c r="FKF762" s="462"/>
      <c r="FKG762" s="462"/>
      <c r="FKH762" s="462"/>
      <c r="FKI762" s="462"/>
      <c r="FKJ762" s="462"/>
      <c r="FKK762" s="462"/>
      <c r="FKL762" s="462"/>
      <c r="FKM762" s="462"/>
      <c r="FKN762" s="462"/>
      <c r="FKO762" s="462"/>
      <c r="FKP762" s="462"/>
      <c r="FKQ762" s="462"/>
      <c r="FKR762" s="462"/>
      <c r="FKS762" s="462"/>
      <c r="FKT762" s="462"/>
      <c r="FKU762" s="462"/>
      <c r="FKV762" s="462"/>
      <c r="FKW762" s="462"/>
      <c r="FKX762" s="462"/>
      <c r="FKY762" s="462"/>
      <c r="FKZ762" s="462"/>
      <c r="FLA762" s="462"/>
      <c r="FLB762" s="462"/>
      <c r="FLC762" s="462"/>
      <c r="FLD762" s="462"/>
      <c r="FLE762" s="462"/>
      <c r="FLF762" s="462"/>
      <c r="FLG762" s="462"/>
      <c r="FLH762" s="462"/>
      <c r="FLI762" s="462"/>
      <c r="FLJ762" s="462"/>
      <c r="FLK762" s="462"/>
      <c r="FLL762" s="462"/>
      <c r="FLM762" s="462"/>
      <c r="FLN762" s="462"/>
      <c r="FLO762" s="462"/>
      <c r="FLP762" s="462"/>
      <c r="FLQ762" s="462"/>
      <c r="FLR762" s="462"/>
      <c r="FLS762" s="462"/>
      <c r="FLT762" s="462"/>
      <c r="FLU762" s="462"/>
      <c r="FLV762" s="462"/>
      <c r="FLW762" s="462"/>
      <c r="FLX762" s="462"/>
      <c r="FLY762" s="462"/>
      <c r="FLZ762" s="462"/>
      <c r="FMA762" s="462"/>
      <c r="FMB762" s="462"/>
      <c r="FMC762" s="462"/>
      <c r="FMD762" s="462"/>
      <c r="FME762" s="462"/>
      <c r="FMF762" s="462"/>
      <c r="FMG762" s="462"/>
      <c r="FMH762" s="462"/>
      <c r="FMI762" s="462"/>
      <c r="FMJ762" s="462"/>
      <c r="FMK762" s="462"/>
      <c r="FML762" s="462"/>
      <c r="FMM762" s="462"/>
      <c r="FMN762" s="462"/>
      <c r="FMO762" s="462"/>
      <c r="FMP762" s="462"/>
      <c r="FMQ762" s="462"/>
      <c r="FMR762" s="462"/>
      <c r="FMS762" s="462"/>
      <c r="FMT762" s="462"/>
      <c r="FMU762" s="462"/>
      <c r="FMV762" s="462"/>
      <c r="FMW762" s="462"/>
      <c r="FMX762" s="462"/>
      <c r="FMY762" s="462"/>
      <c r="FMZ762" s="462"/>
      <c r="FNA762" s="462"/>
      <c r="FNB762" s="462"/>
      <c r="FNC762" s="462"/>
      <c r="FND762" s="462"/>
      <c r="FNE762" s="462"/>
      <c r="FNF762" s="462"/>
      <c r="FNG762" s="462"/>
      <c r="FNH762" s="462"/>
      <c r="FNI762" s="462"/>
      <c r="FNJ762" s="462"/>
      <c r="FNK762" s="462"/>
      <c r="FNL762" s="462"/>
      <c r="FNM762" s="462"/>
      <c r="FNN762" s="462"/>
      <c r="FNO762" s="462"/>
      <c r="FNP762" s="462"/>
      <c r="FNQ762" s="462"/>
      <c r="FNR762" s="462"/>
      <c r="FNS762" s="462"/>
      <c r="FNT762" s="462"/>
      <c r="FNU762" s="462"/>
      <c r="FNV762" s="462"/>
      <c r="FNW762" s="462"/>
      <c r="FNX762" s="462"/>
      <c r="FNY762" s="462"/>
      <c r="FNZ762" s="462"/>
      <c r="FOA762" s="462"/>
      <c r="FOB762" s="462"/>
      <c r="FOC762" s="462"/>
      <c r="FOD762" s="462"/>
      <c r="FOE762" s="462"/>
      <c r="FOF762" s="462"/>
      <c r="FOG762" s="462"/>
      <c r="FOH762" s="462"/>
      <c r="FOI762" s="462"/>
      <c r="FOJ762" s="462"/>
      <c r="FOK762" s="462"/>
      <c r="FOL762" s="462"/>
      <c r="FOM762" s="462"/>
      <c r="FON762" s="462"/>
      <c r="FOO762" s="462"/>
      <c r="FOP762" s="462"/>
      <c r="FOQ762" s="462"/>
      <c r="FOR762" s="462"/>
      <c r="FOS762" s="462"/>
      <c r="FOT762" s="462"/>
      <c r="FOU762" s="462"/>
      <c r="FOV762" s="462"/>
      <c r="FOW762" s="462"/>
      <c r="FOX762" s="462"/>
      <c r="FOY762" s="462"/>
      <c r="FOZ762" s="462"/>
      <c r="FPA762" s="462"/>
      <c r="FPB762" s="462"/>
      <c r="FPC762" s="462"/>
      <c r="FPD762" s="462"/>
      <c r="FPE762" s="462"/>
      <c r="FPF762" s="462"/>
      <c r="FPG762" s="462"/>
      <c r="FPH762" s="462"/>
      <c r="FPI762" s="462"/>
      <c r="FPJ762" s="462"/>
      <c r="FPK762" s="462"/>
      <c r="FPL762" s="462"/>
      <c r="FPM762" s="462"/>
      <c r="FPN762" s="462"/>
      <c r="FPO762" s="462"/>
      <c r="FPP762" s="462"/>
      <c r="FPQ762" s="462"/>
      <c r="FPR762" s="462"/>
      <c r="FPS762" s="462"/>
      <c r="FPT762" s="462"/>
      <c r="FPU762" s="462"/>
      <c r="FPV762" s="462"/>
      <c r="FPW762" s="462"/>
      <c r="FPX762" s="462"/>
      <c r="FPY762" s="462"/>
      <c r="FPZ762" s="462"/>
      <c r="FQA762" s="462"/>
      <c r="FQB762" s="462"/>
      <c r="FQC762" s="462"/>
      <c r="FQD762" s="462"/>
      <c r="FQE762" s="462"/>
      <c r="FQF762" s="462"/>
      <c r="FQG762" s="462"/>
      <c r="FQH762" s="462"/>
      <c r="FQI762" s="462"/>
      <c r="FQJ762" s="462"/>
      <c r="FQK762" s="462"/>
      <c r="FQL762" s="462"/>
      <c r="FQM762" s="462"/>
      <c r="FQN762" s="462"/>
      <c r="FQO762" s="462"/>
      <c r="FQP762" s="462"/>
      <c r="FQQ762" s="462"/>
      <c r="FQR762" s="462"/>
      <c r="FQS762" s="462"/>
      <c r="FQT762" s="462"/>
      <c r="FQU762" s="462"/>
      <c r="FQV762" s="462"/>
      <c r="FQW762" s="462"/>
      <c r="FQX762" s="462"/>
      <c r="FQY762" s="462"/>
      <c r="FQZ762" s="462"/>
      <c r="FRA762" s="462"/>
      <c r="FRB762" s="462"/>
      <c r="FRC762" s="462"/>
      <c r="FRD762" s="462"/>
      <c r="FRE762" s="462"/>
      <c r="FRF762" s="462"/>
      <c r="FRG762" s="462"/>
      <c r="FRH762" s="462"/>
      <c r="FRI762" s="462"/>
      <c r="FRJ762" s="462"/>
      <c r="FRK762" s="462"/>
      <c r="FRL762" s="462"/>
      <c r="FRM762" s="462"/>
      <c r="FRN762" s="462"/>
      <c r="FRO762" s="462"/>
      <c r="FRP762" s="462"/>
      <c r="FRQ762" s="462"/>
      <c r="FRR762" s="462"/>
      <c r="FRS762" s="462"/>
      <c r="FRT762" s="462"/>
      <c r="FRU762" s="462"/>
      <c r="FRV762" s="462"/>
      <c r="FRW762" s="462"/>
      <c r="FRX762" s="462"/>
      <c r="FRY762" s="462"/>
      <c r="FRZ762" s="462"/>
      <c r="FSA762" s="462"/>
      <c r="FSB762" s="462"/>
      <c r="FSC762" s="462"/>
      <c r="FSD762" s="462"/>
      <c r="FSE762" s="462"/>
      <c r="FSF762" s="462"/>
      <c r="FSG762" s="462"/>
      <c r="FSH762" s="462"/>
      <c r="FSI762" s="462"/>
      <c r="FSJ762" s="462"/>
      <c r="FSK762" s="462"/>
      <c r="FSL762" s="462"/>
      <c r="FSM762" s="462"/>
      <c r="FSN762" s="462"/>
      <c r="FSO762" s="462"/>
      <c r="FSP762" s="462"/>
      <c r="FSQ762" s="462"/>
      <c r="FSR762" s="462"/>
      <c r="FSS762" s="462"/>
      <c r="FST762" s="462"/>
      <c r="FSU762" s="462"/>
      <c r="FSV762" s="462"/>
      <c r="FSW762" s="462"/>
      <c r="FSX762" s="462"/>
      <c r="FSY762" s="462"/>
      <c r="FSZ762" s="462"/>
      <c r="FTA762" s="462"/>
      <c r="FTB762" s="462"/>
      <c r="FTC762" s="462"/>
      <c r="FTD762" s="462"/>
      <c r="FTE762" s="462"/>
      <c r="FTF762" s="462"/>
      <c r="FTG762" s="462"/>
      <c r="FTH762" s="462"/>
      <c r="FTI762" s="462"/>
      <c r="FTJ762" s="462"/>
      <c r="FTK762" s="462"/>
      <c r="FTL762" s="462"/>
      <c r="FTM762" s="462"/>
      <c r="FTN762" s="462"/>
      <c r="FTO762" s="462"/>
      <c r="FTP762" s="462"/>
      <c r="FTQ762" s="462"/>
      <c r="FTR762" s="462"/>
      <c r="FTS762" s="462"/>
      <c r="FTT762" s="462"/>
      <c r="FTU762" s="462"/>
      <c r="FTV762" s="462"/>
      <c r="FTW762" s="462"/>
      <c r="FTX762" s="462"/>
      <c r="FTY762" s="462"/>
      <c r="FTZ762" s="462"/>
      <c r="FUA762" s="462"/>
      <c r="FUB762" s="462"/>
      <c r="FUC762" s="462"/>
      <c r="FUD762" s="462"/>
      <c r="FUE762" s="462"/>
      <c r="FUF762" s="462"/>
      <c r="FUG762" s="462"/>
      <c r="FUH762" s="462"/>
      <c r="FUI762" s="462"/>
      <c r="FUJ762" s="462"/>
      <c r="FUK762" s="462"/>
      <c r="FUL762" s="462"/>
      <c r="FUM762" s="462"/>
      <c r="FUN762" s="462"/>
      <c r="FUO762" s="462"/>
      <c r="FUP762" s="462"/>
      <c r="FUQ762" s="462"/>
      <c r="FUR762" s="462"/>
      <c r="FUS762" s="462"/>
      <c r="FUT762" s="462"/>
      <c r="FUU762" s="462"/>
      <c r="FUV762" s="462"/>
      <c r="FUW762" s="462"/>
      <c r="FUX762" s="462"/>
      <c r="FUY762" s="462"/>
      <c r="FUZ762" s="462"/>
      <c r="FVA762" s="462"/>
      <c r="FVB762" s="462"/>
      <c r="FVC762" s="462"/>
      <c r="FVD762" s="462"/>
      <c r="FVE762" s="462"/>
      <c r="FVF762" s="462"/>
      <c r="FVG762" s="462"/>
      <c r="FVH762" s="462"/>
      <c r="FVI762" s="462"/>
      <c r="FVJ762" s="462"/>
      <c r="FVK762" s="462"/>
      <c r="FVL762" s="462"/>
      <c r="FVM762" s="462"/>
      <c r="FVN762" s="462"/>
      <c r="FVO762" s="462"/>
      <c r="FVP762" s="462"/>
      <c r="FVQ762" s="462"/>
      <c r="FVR762" s="462"/>
      <c r="FVS762" s="462"/>
      <c r="FVT762" s="462"/>
      <c r="FVU762" s="462"/>
      <c r="FVV762" s="462"/>
      <c r="FVW762" s="462"/>
      <c r="FVX762" s="462"/>
      <c r="FVY762" s="462"/>
      <c r="FVZ762" s="462"/>
      <c r="FWA762" s="462"/>
      <c r="FWB762" s="462"/>
      <c r="FWC762" s="462"/>
      <c r="FWD762" s="462"/>
      <c r="FWE762" s="462"/>
      <c r="FWF762" s="462"/>
      <c r="FWG762" s="462"/>
      <c r="FWH762" s="462"/>
      <c r="FWI762" s="462"/>
      <c r="FWJ762" s="462"/>
      <c r="FWK762" s="462"/>
      <c r="FWL762" s="462"/>
      <c r="FWM762" s="462"/>
      <c r="FWN762" s="462"/>
      <c r="FWO762" s="462"/>
      <c r="FWP762" s="462"/>
      <c r="FWQ762" s="462"/>
      <c r="FWR762" s="462"/>
      <c r="FWS762" s="462"/>
      <c r="FWT762" s="462"/>
      <c r="FWU762" s="462"/>
      <c r="FWV762" s="462"/>
      <c r="FWW762" s="462"/>
      <c r="FWX762" s="462"/>
      <c r="FWY762" s="462"/>
      <c r="FWZ762" s="462"/>
      <c r="FXA762" s="462"/>
      <c r="FXB762" s="462"/>
      <c r="FXC762" s="462"/>
      <c r="FXD762" s="462"/>
      <c r="FXE762" s="462"/>
      <c r="FXF762" s="462"/>
      <c r="FXG762" s="462"/>
      <c r="FXH762" s="462"/>
      <c r="FXI762" s="462"/>
      <c r="FXJ762" s="462"/>
      <c r="FXK762" s="462"/>
      <c r="FXL762" s="462"/>
      <c r="FXM762" s="462"/>
      <c r="FXN762" s="462"/>
      <c r="FXO762" s="462"/>
      <c r="FXP762" s="462"/>
      <c r="FXQ762" s="462"/>
      <c r="FXR762" s="462"/>
      <c r="FXS762" s="462"/>
      <c r="FXT762" s="462"/>
      <c r="FXU762" s="462"/>
      <c r="FXV762" s="462"/>
      <c r="FXW762" s="462"/>
      <c r="FXX762" s="462"/>
      <c r="FXY762" s="462"/>
      <c r="FXZ762" s="462"/>
      <c r="FYA762" s="462"/>
      <c r="FYB762" s="462"/>
      <c r="FYC762" s="462"/>
      <c r="FYD762" s="462"/>
      <c r="FYE762" s="462"/>
      <c r="FYF762" s="462"/>
      <c r="FYG762" s="462"/>
      <c r="FYH762" s="462"/>
      <c r="FYI762" s="462"/>
      <c r="FYJ762" s="462"/>
      <c r="FYK762" s="462"/>
      <c r="FYL762" s="462"/>
      <c r="FYM762" s="462"/>
      <c r="FYN762" s="462"/>
      <c r="FYO762" s="462"/>
      <c r="FYP762" s="462"/>
      <c r="FYQ762" s="462"/>
      <c r="FYR762" s="462"/>
      <c r="FYS762" s="462"/>
      <c r="FYT762" s="462"/>
      <c r="FYU762" s="462"/>
      <c r="FYV762" s="462"/>
      <c r="FYW762" s="462"/>
      <c r="FYX762" s="462"/>
      <c r="FYY762" s="462"/>
      <c r="FYZ762" s="462"/>
      <c r="FZA762" s="462"/>
      <c r="FZB762" s="462"/>
      <c r="FZC762" s="462"/>
      <c r="FZD762" s="462"/>
      <c r="FZE762" s="462"/>
      <c r="FZF762" s="462"/>
      <c r="FZG762" s="462"/>
      <c r="FZH762" s="462"/>
      <c r="FZI762" s="462"/>
      <c r="FZJ762" s="462"/>
      <c r="FZK762" s="462"/>
      <c r="FZL762" s="462"/>
      <c r="FZM762" s="462"/>
      <c r="FZN762" s="462"/>
      <c r="FZO762" s="462"/>
      <c r="FZP762" s="462"/>
      <c r="FZQ762" s="462"/>
      <c r="FZR762" s="462"/>
      <c r="FZS762" s="462"/>
      <c r="FZT762" s="462"/>
      <c r="FZU762" s="462"/>
      <c r="FZV762" s="462"/>
      <c r="FZW762" s="462"/>
      <c r="FZX762" s="462"/>
      <c r="FZY762" s="462"/>
      <c r="FZZ762" s="462"/>
      <c r="GAA762" s="462"/>
      <c r="GAB762" s="462"/>
      <c r="GAC762" s="462"/>
      <c r="GAD762" s="462"/>
      <c r="GAE762" s="462"/>
      <c r="GAF762" s="462"/>
      <c r="GAG762" s="462"/>
      <c r="GAH762" s="462"/>
      <c r="GAI762" s="462"/>
      <c r="GAJ762" s="462"/>
      <c r="GAK762" s="462"/>
      <c r="GAL762" s="462"/>
      <c r="GAM762" s="462"/>
      <c r="GAN762" s="462"/>
      <c r="GAO762" s="462"/>
      <c r="GAP762" s="462"/>
      <c r="GAQ762" s="462"/>
      <c r="GAR762" s="462"/>
      <c r="GAS762" s="462"/>
      <c r="GAT762" s="462"/>
      <c r="GAU762" s="462"/>
      <c r="GAV762" s="462"/>
      <c r="GAW762" s="462"/>
      <c r="GAX762" s="462"/>
      <c r="GAY762" s="462"/>
      <c r="GAZ762" s="462"/>
      <c r="GBA762" s="462"/>
      <c r="GBB762" s="462"/>
      <c r="GBC762" s="462"/>
      <c r="GBD762" s="462"/>
      <c r="GBE762" s="462"/>
      <c r="GBF762" s="462"/>
      <c r="GBG762" s="462"/>
      <c r="GBH762" s="462"/>
      <c r="GBI762" s="462"/>
      <c r="GBJ762" s="462"/>
      <c r="GBK762" s="462"/>
      <c r="GBL762" s="462"/>
      <c r="GBM762" s="462"/>
      <c r="GBN762" s="462"/>
      <c r="GBO762" s="462"/>
      <c r="GBP762" s="462"/>
      <c r="GBQ762" s="462"/>
      <c r="GBR762" s="462"/>
      <c r="GBS762" s="462"/>
      <c r="GBT762" s="462"/>
      <c r="GBU762" s="462"/>
      <c r="GBV762" s="462"/>
      <c r="GBW762" s="462"/>
      <c r="GBX762" s="462"/>
      <c r="GBY762" s="462"/>
      <c r="GBZ762" s="462"/>
      <c r="GCA762" s="462"/>
      <c r="GCB762" s="462"/>
      <c r="GCC762" s="462"/>
      <c r="GCD762" s="462"/>
      <c r="GCE762" s="462"/>
      <c r="GCF762" s="462"/>
      <c r="GCG762" s="462"/>
      <c r="GCH762" s="462"/>
      <c r="GCI762" s="462"/>
      <c r="GCJ762" s="462"/>
      <c r="GCK762" s="462"/>
      <c r="GCL762" s="462"/>
      <c r="GCM762" s="462"/>
      <c r="GCN762" s="462"/>
      <c r="GCO762" s="462"/>
      <c r="GCP762" s="462"/>
      <c r="GCQ762" s="462"/>
      <c r="GCR762" s="462"/>
      <c r="GCS762" s="462"/>
      <c r="GCT762" s="462"/>
      <c r="GCU762" s="462"/>
      <c r="GCV762" s="462"/>
      <c r="GCW762" s="462"/>
      <c r="GCX762" s="462"/>
      <c r="GCY762" s="462"/>
      <c r="GCZ762" s="462"/>
      <c r="GDA762" s="462"/>
      <c r="GDB762" s="462"/>
      <c r="GDC762" s="462"/>
      <c r="GDD762" s="462"/>
      <c r="GDE762" s="462"/>
      <c r="GDF762" s="462"/>
      <c r="GDG762" s="462"/>
      <c r="GDH762" s="462"/>
      <c r="GDI762" s="462"/>
      <c r="GDJ762" s="462"/>
      <c r="GDK762" s="462"/>
      <c r="GDL762" s="462"/>
      <c r="GDM762" s="462"/>
      <c r="GDN762" s="462"/>
      <c r="GDO762" s="462"/>
      <c r="GDP762" s="462"/>
      <c r="GDQ762" s="462"/>
      <c r="GDR762" s="462"/>
      <c r="GDS762" s="462"/>
      <c r="GDT762" s="462"/>
      <c r="GDU762" s="462"/>
      <c r="GDV762" s="462"/>
      <c r="GDW762" s="462"/>
      <c r="GDX762" s="462"/>
      <c r="GDY762" s="462"/>
      <c r="GDZ762" s="462"/>
      <c r="GEA762" s="462"/>
      <c r="GEB762" s="462"/>
      <c r="GEC762" s="462"/>
      <c r="GED762" s="462"/>
      <c r="GEE762" s="462"/>
      <c r="GEF762" s="462"/>
      <c r="GEG762" s="462"/>
      <c r="GEH762" s="462"/>
      <c r="GEI762" s="462"/>
      <c r="GEJ762" s="462"/>
      <c r="GEK762" s="462"/>
      <c r="GEL762" s="462"/>
      <c r="GEM762" s="462"/>
      <c r="GEN762" s="462"/>
      <c r="GEO762" s="462"/>
      <c r="GEP762" s="462"/>
      <c r="GEQ762" s="462"/>
      <c r="GER762" s="462"/>
      <c r="GES762" s="462"/>
      <c r="GET762" s="462"/>
      <c r="GEU762" s="462"/>
      <c r="GEV762" s="462"/>
      <c r="GEW762" s="462"/>
      <c r="GEX762" s="462"/>
      <c r="GEY762" s="462"/>
      <c r="GEZ762" s="462"/>
      <c r="GFA762" s="462"/>
      <c r="GFB762" s="462"/>
      <c r="GFC762" s="462"/>
      <c r="GFD762" s="462"/>
      <c r="GFE762" s="462"/>
      <c r="GFF762" s="462"/>
      <c r="GFG762" s="462"/>
      <c r="GFH762" s="462"/>
      <c r="GFI762" s="462"/>
      <c r="GFJ762" s="462"/>
      <c r="GFK762" s="462"/>
      <c r="GFL762" s="462"/>
      <c r="GFM762" s="462"/>
      <c r="GFN762" s="462"/>
      <c r="GFO762" s="462"/>
      <c r="GFP762" s="462"/>
      <c r="GFQ762" s="462"/>
      <c r="GFR762" s="462"/>
      <c r="GFS762" s="462"/>
      <c r="GFT762" s="462"/>
      <c r="GFU762" s="462"/>
      <c r="GFV762" s="462"/>
      <c r="GFW762" s="462"/>
      <c r="GFX762" s="462"/>
      <c r="GFY762" s="462"/>
      <c r="GFZ762" s="462"/>
      <c r="GGA762" s="462"/>
      <c r="GGB762" s="462"/>
      <c r="GGC762" s="462"/>
      <c r="GGD762" s="462"/>
      <c r="GGE762" s="462"/>
      <c r="GGF762" s="462"/>
      <c r="GGG762" s="462"/>
      <c r="GGH762" s="462"/>
      <c r="GGI762" s="462"/>
      <c r="GGJ762" s="462"/>
      <c r="GGK762" s="462"/>
      <c r="GGL762" s="462"/>
      <c r="GGM762" s="462"/>
      <c r="GGN762" s="462"/>
      <c r="GGO762" s="462"/>
      <c r="GGP762" s="462"/>
      <c r="GGQ762" s="462"/>
      <c r="GGR762" s="462"/>
      <c r="GGS762" s="462"/>
      <c r="GGT762" s="462"/>
      <c r="GGU762" s="462"/>
      <c r="GGV762" s="462"/>
      <c r="GGW762" s="462"/>
      <c r="GGX762" s="462"/>
      <c r="GGY762" s="462"/>
      <c r="GGZ762" s="462"/>
      <c r="GHA762" s="462"/>
      <c r="GHB762" s="462"/>
      <c r="GHC762" s="462"/>
      <c r="GHD762" s="462"/>
      <c r="GHE762" s="462"/>
      <c r="GHF762" s="462"/>
      <c r="GHG762" s="462"/>
      <c r="GHH762" s="462"/>
      <c r="GHI762" s="462"/>
      <c r="GHJ762" s="462"/>
      <c r="GHK762" s="462"/>
      <c r="GHL762" s="462"/>
      <c r="GHM762" s="462"/>
      <c r="GHN762" s="462"/>
      <c r="GHO762" s="462"/>
      <c r="GHP762" s="462"/>
      <c r="GHQ762" s="462"/>
      <c r="GHR762" s="462"/>
      <c r="GHS762" s="462"/>
      <c r="GHT762" s="462"/>
      <c r="GHU762" s="462"/>
      <c r="GHV762" s="462"/>
      <c r="GHW762" s="462"/>
      <c r="GHX762" s="462"/>
      <c r="GHY762" s="462"/>
      <c r="GHZ762" s="462"/>
      <c r="GIA762" s="462"/>
      <c r="GIB762" s="462"/>
      <c r="GIC762" s="462"/>
      <c r="GID762" s="462"/>
      <c r="GIE762" s="462"/>
      <c r="GIF762" s="462"/>
      <c r="GIG762" s="462"/>
      <c r="GIH762" s="462"/>
      <c r="GII762" s="462"/>
      <c r="GIJ762" s="462"/>
      <c r="GIK762" s="462"/>
      <c r="GIL762" s="462"/>
      <c r="GIM762" s="462"/>
      <c r="GIN762" s="462"/>
      <c r="GIO762" s="462"/>
      <c r="GIP762" s="462"/>
      <c r="GIQ762" s="462"/>
      <c r="GIR762" s="462"/>
      <c r="GIS762" s="462"/>
      <c r="GIT762" s="462"/>
      <c r="GIU762" s="462"/>
      <c r="GIV762" s="462"/>
      <c r="GIW762" s="462"/>
      <c r="GIX762" s="462"/>
      <c r="GIY762" s="462"/>
      <c r="GIZ762" s="462"/>
      <c r="GJA762" s="462"/>
      <c r="GJB762" s="462"/>
      <c r="GJC762" s="462"/>
      <c r="GJD762" s="462"/>
      <c r="GJE762" s="462"/>
      <c r="GJF762" s="462"/>
      <c r="GJG762" s="462"/>
      <c r="GJH762" s="462"/>
      <c r="GJI762" s="462"/>
      <c r="GJJ762" s="462"/>
      <c r="GJK762" s="462"/>
      <c r="GJL762" s="462"/>
      <c r="GJM762" s="462"/>
      <c r="GJN762" s="462"/>
      <c r="GJO762" s="462"/>
      <c r="GJP762" s="462"/>
      <c r="GJQ762" s="462"/>
      <c r="GJR762" s="462"/>
      <c r="GJS762" s="462"/>
      <c r="GJT762" s="462"/>
      <c r="GJU762" s="462"/>
      <c r="GJV762" s="462"/>
      <c r="GJW762" s="462"/>
      <c r="GJX762" s="462"/>
      <c r="GJY762" s="462"/>
      <c r="GJZ762" s="462"/>
      <c r="GKA762" s="462"/>
      <c r="GKB762" s="462"/>
      <c r="GKC762" s="462"/>
      <c r="GKD762" s="462"/>
      <c r="GKE762" s="462"/>
      <c r="GKF762" s="462"/>
      <c r="GKG762" s="462"/>
      <c r="GKH762" s="462"/>
      <c r="GKI762" s="462"/>
      <c r="GKJ762" s="462"/>
      <c r="GKK762" s="462"/>
      <c r="GKL762" s="462"/>
      <c r="GKM762" s="462"/>
      <c r="GKN762" s="462"/>
      <c r="GKO762" s="462"/>
      <c r="GKP762" s="462"/>
      <c r="GKQ762" s="462"/>
      <c r="GKR762" s="462"/>
      <c r="GKS762" s="462"/>
      <c r="GKT762" s="462"/>
      <c r="GKU762" s="462"/>
      <c r="GKV762" s="462"/>
      <c r="GKW762" s="462"/>
      <c r="GKX762" s="462"/>
      <c r="GKY762" s="462"/>
      <c r="GKZ762" s="462"/>
      <c r="GLA762" s="462"/>
      <c r="GLB762" s="462"/>
      <c r="GLC762" s="462"/>
      <c r="GLD762" s="462"/>
      <c r="GLE762" s="462"/>
      <c r="GLF762" s="462"/>
      <c r="GLG762" s="462"/>
      <c r="GLH762" s="462"/>
      <c r="GLI762" s="462"/>
      <c r="GLJ762" s="462"/>
      <c r="GLK762" s="462"/>
      <c r="GLL762" s="462"/>
      <c r="GLM762" s="462"/>
      <c r="GLN762" s="462"/>
      <c r="GLO762" s="462"/>
      <c r="GLP762" s="462"/>
      <c r="GLQ762" s="462"/>
      <c r="GLR762" s="462"/>
      <c r="GLS762" s="462"/>
      <c r="GLT762" s="462"/>
      <c r="GLU762" s="462"/>
      <c r="GLV762" s="462"/>
      <c r="GLW762" s="462"/>
      <c r="GLX762" s="462"/>
      <c r="GLY762" s="462"/>
      <c r="GLZ762" s="462"/>
      <c r="GMA762" s="462"/>
      <c r="GMB762" s="462"/>
      <c r="GMC762" s="462"/>
      <c r="GMD762" s="462"/>
      <c r="GME762" s="462"/>
      <c r="GMF762" s="462"/>
      <c r="GMG762" s="462"/>
      <c r="GMH762" s="462"/>
      <c r="GMI762" s="462"/>
      <c r="GMJ762" s="462"/>
      <c r="GMK762" s="462"/>
      <c r="GML762" s="462"/>
      <c r="GMM762" s="462"/>
      <c r="GMN762" s="462"/>
      <c r="GMO762" s="462"/>
      <c r="GMP762" s="462"/>
      <c r="GMQ762" s="462"/>
      <c r="GMR762" s="462"/>
      <c r="GMS762" s="462"/>
      <c r="GMT762" s="462"/>
      <c r="GMU762" s="462"/>
      <c r="GMV762" s="462"/>
      <c r="GMW762" s="462"/>
      <c r="GMX762" s="462"/>
      <c r="GMY762" s="462"/>
      <c r="GMZ762" s="462"/>
      <c r="GNA762" s="462"/>
      <c r="GNB762" s="462"/>
      <c r="GNC762" s="462"/>
      <c r="GND762" s="462"/>
      <c r="GNE762" s="462"/>
      <c r="GNF762" s="462"/>
      <c r="GNG762" s="462"/>
      <c r="GNH762" s="462"/>
      <c r="GNI762" s="462"/>
      <c r="GNJ762" s="462"/>
      <c r="GNK762" s="462"/>
      <c r="GNL762" s="462"/>
      <c r="GNM762" s="462"/>
      <c r="GNN762" s="462"/>
      <c r="GNO762" s="462"/>
      <c r="GNP762" s="462"/>
      <c r="GNQ762" s="462"/>
      <c r="GNR762" s="462"/>
      <c r="GNS762" s="462"/>
      <c r="GNT762" s="462"/>
      <c r="GNU762" s="462"/>
      <c r="GNV762" s="462"/>
      <c r="GNW762" s="462"/>
      <c r="GNX762" s="462"/>
      <c r="GNY762" s="462"/>
      <c r="GNZ762" s="462"/>
      <c r="GOA762" s="462"/>
      <c r="GOB762" s="462"/>
      <c r="GOC762" s="462"/>
      <c r="GOD762" s="462"/>
      <c r="GOE762" s="462"/>
      <c r="GOF762" s="462"/>
      <c r="GOG762" s="462"/>
      <c r="GOH762" s="462"/>
      <c r="GOI762" s="462"/>
      <c r="GOJ762" s="462"/>
      <c r="GOK762" s="462"/>
      <c r="GOL762" s="462"/>
      <c r="GOM762" s="462"/>
      <c r="GON762" s="462"/>
      <c r="GOO762" s="462"/>
      <c r="GOP762" s="462"/>
      <c r="GOQ762" s="462"/>
      <c r="GOR762" s="462"/>
      <c r="GOS762" s="462"/>
      <c r="GOT762" s="462"/>
      <c r="GOU762" s="462"/>
      <c r="GOV762" s="462"/>
      <c r="GOW762" s="462"/>
      <c r="GOX762" s="462"/>
      <c r="GOY762" s="462"/>
      <c r="GOZ762" s="462"/>
      <c r="GPA762" s="462"/>
      <c r="GPB762" s="462"/>
      <c r="GPC762" s="462"/>
      <c r="GPD762" s="462"/>
      <c r="GPE762" s="462"/>
      <c r="GPF762" s="462"/>
      <c r="GPG762" s="462"/>
      <c r="GPH762" s="462"/>
      <c r="GPI762" s="462"/>
      <c r="GPJ762" s="462"/>
      <c r="GPK762" s="462"/>
      <c r="GPL762" s="462"/>
      <c r="GPM762" s="462"/>
      <c r="GPN762" s="462"/>
      <c r="GPO762" s="462"/>
      <c r="GPP762" s="462"/>
      <c r="GPQ762" s="462"/>
      <c r="GPR762" s="462"/>
      <c r="GPS762" s="462"/>
      <c r="GPT762" s="462"/>
      <c r="GPU762" s="462"/>
      <c r="GPV762" s="462"/>
      <c r="GPW762" s="462"/>
      <c r="GPX762" s="462"/>
      <c r="GPY762" s="462"/>
      <c r="GPZ762" s="462"/>
      <c r="GQA762" s="462"/>
      <c r="GQB762" s="462"/>
      <c r="GQC762" s="462"/>
      <c r="GQD762" s="462"/>
      <c r="GQE762" s="462"/>
      <c r="GQF762" s="462"/>
      <c r="GQG762" s="462"/>
      <c r="GQH762" s="462"/>
      <c r="GQI762" s="462"/>
      <c r="GQJ762" s="462"/>
      <c r="GQK762" s="462"/>
      <c r="GQL762" s="462"/>
      <c r="GQM762" s="462"/>
      <c r="GQN762" s="462"/>
      <c r="GQO762" s="462"/>
      <c r="GQP762" s="462"/>
      <c r="GQQ762" s="462"/>
      <c r="GQR762" s="462"/>
      <c r="GQS762" s="462"/>
      <c r="GQT762" s="462"/>
      <c r="GQU762" s="462"/>
      <c r="GQV762" s="462"/>
      <c r="GQW762" s="462"/>
      <c r="GQX762" s="462"/>
      <c r="GQY762" s="462"/>
      <c r="GQZ762" s="462"/>
      <c r="GRA762" s="462"/>
      <c r="GRB762" s="462"/>
      <c r="GRC762" s="462"/>
      <c r="GRD762" s="462"/>
      <c r="GRE762" s="462"/>
      <c r="GRF762" s="462"/>
      <c r="GRG762" s="462"/>
      <c r="GRH762" s="462"/>
      <c r="GRI762" s="462"/>
      <c r="GRJ762" s="462"/>
      <c r="GRK762" s="462"/>
      <c r="GRL762" s="462"/>
      <c r="GRM762" s="462"/>
      <c r="GRN762" s="462"/>
      <c r="GRO762" s="462"/>
      <c r="GRP762" s="462"/>
      <c r="GRQ762" s="462"/>
      <c r="GRR762" s="462"/>
      <c r="GRS762" s="462"/>
      <c r="GRT762" s="462"/>
      <c r="GRU762" s="462"/>
      <c r="GRV762" s="462"/>
      <c r="GRW762" s="462"/>
      <c r="GRX762" s="462"/>
      <c r="GRY762" s="462"/>
      <c r="GRZ762" s="462"/>
      <c r="GSA762" s="462"/>
      <c r="GSB762" s="462"/>
      <c r="GSC762" s="462"/>
      <c r="GSD762" s="462"/>
      <c r="GSE762" s="462"/>
      <c r="GSF762" s="462"/>
      <c r="GSG762" s="462"/>
      <c r="GSH762" s="462"/>
      <c r="GSI762" s="462"/>
      <c r="GSJ762" s="462"/>
      <c r="GSK762" s="462"/>
      <c r="GSL762" s="462"/>
      <c r="GSM762" s="462"/>
      <c r="GSN762" s="462"/>
      <c r="GSO762" s="462"/>
      <c r="GSP762" s="462"/>
      <c r="GSQ762" s="462"/>
      <c r="GSR762" s="462"/>
      <c r="GSS762" s="462"/>
      <c r="GST762" s="462"/>
      <c r="GSU762" s="462"/>
      <c r="GSV762" s="462"/>
      <c r="GSW762" s="462"/>
      <c r="GSX762" s="462"/>
      <c r="GSY762" s="462"/>
      <c r="GSZ762" s="462"/>
      <c r="GTA762" s="462"/>
      <c r="GTB762" s="462"/>
      <c r="GTC762" s="462"/>
      <c r="GTD762" s="462"/>
      <c r="GTE762" s="462"/>
      <c r="GTF762" s="462"/>
      <c r="GTG762" s="462"/>
      <c r="GTH762" s="462"/>
      <c r="GTI762" s="462"/>
      <c r="GTJ762" s="462"/>
      <c r="GTK762" s="462"/>
      <c r="GTL762" s="462"/>
      <c r="GTM762" s="462"/>
      <c r="GTN762" s="462"/>
      <c r="GTO762" s="462"/>
      <c r="GTP762" s="462"/>
      <c r="GTQ762" s="462"/>
      <c r="GTR762" s="462"/>
      <c r="GTS762" s="462"/>
      <c r="GTT762" s="462"/>
      <c r="GTU762" s="462"/>
      <c r="GTV762" s="462"/>
      <c r="GTW762" s="462"/>
      <c r="GTX762" s="462"/>
      <c r="GTY762" s="462"/>
      <c r="GTZ762" s="462"/>
      <c r="GUA762" s="462"/>
      <c r="GUB762" s="462"/>
      <c r="GUC762" s="462"/>
      <c r="GUD762" s="462"/>
      <c r="GUE762" s="462"/>
      <c r="GUF762" s="462"/>
      <c r="GUG762" s="462"/>
      <c r="GUH762" s="462"/>
      <c r="GUI762" s="462"/>
      <c r="GUJ762" s="462"/>
      <c r="GUK762" s="462"/>
      <c r="GUL762" s="462"/>
      <c r="GUM762" s="462"/>
      <c r="GUN762" s="462"/>
      <c r="GUO762" s="462"/>
      <c r="GUP762" s="462"/>
      <c r="GUQ762" s="462"/>
      <c r="GUR762" s="462"/>
      <c r="GUS762" s="462"/>
      <c r="GUT762" s="462"/>
      <c r="GUU762" s="462"/>
      <c r="GUV762" s="462"/>
      <c r="GUW762" s="462"/>
      <c r="GUX762" s="462"/>
      <c r="GUY762" s="462"/>
      <c r="GUZ762" s="462"/>
      <c r="GVA762" s="462"/>
      <c r="GVB762" s="462"/>
      <c r="GVC762" s="462"/>
      <c r="GVD762" s="462"/>
      <c r="GVE762" s="462"/>
      <c r="GVF762" s="462"/>
      <c r="GVG762" s="462"/>
      <c r="GVH762" s="462"/>
      <c r="GVI762" s="462"/>
      <c r="GVJ762" s="462"/>
      <c r="GVK762" s="462"/>
      <c r="GVL762" s="462"/>
      <c r="GVM762" s="462"/>
      <c r="GVN762" s="462"/>
      <c r="GVO762" s="462"/>
      <c r="GVP762" s="462"/>
      <c r="GVQ762" s="462"/>
      <c r="GVR762" s="462"/>
      <c r="GVS762" s="462"/>
      <c r="GVT762" s="462"/>
      <c r="GVU762" s="462"/>
      <c r="GVV762" s="462"/>
      <c r="GVW762" s="462"/>
      <c r="GVX762" s="462"/>
      <c r="GVY762" s="462"/>
      <c r="GVZ762" s="462"/>
      <c r="GWA762" s="462"/>
      <c r="GWB762" s="462"/>
      <c r="GWC762" s="462"/>
      <c r="GWD762" s="462"/>
      <c r="GWE762" s="462"/>
      <c r="GWF762" s="462"/>
      <c r="GWG762" s="462"/>
      <c r="GWH762" s="462"/>
      <c r="GWI762" s="462"/>
      <c r="GWJ762" s="462"/>
      <c r="GWK762" s="462"/>
      <c r="GWL762" s="462"/>
      <c r="GWM762" s="462"/>
      <c r="GWN762" s="462"/>
      <c r="GWO762" s="462"/>
      <c r="GWP762" s="462"/>
      <c r="GWQ762" s="462"/>
      <c r="GWR762" s="462"/>
      <c r="GWS762" s="462"/>
      <c r="GWT762" s="462"/>
      <c r="GWU762" s="462"/>
      <c r="GWV762" s="462"/>
      <c r="GWW762" s="462"/>
      <c r="GWX762" s="462"/>
      <c r="GWY762" s="462"/>
      <c r="GWZ762" s="462"/>
      <c r="GXA762" s="462"/>
      <c r="GXB762" s="462"/>
      <c r="GXC762" s="462"/>
      <c r="GXD762" s="462"/>
      <c r="GXE762" s="462"/>
      <c r="GXF762" s="462"/>
      <c r="GXG762" s="462"/>
      <c r="GXH762" s="462"/>
      <c r="GXI762" s="462"/>
      <c r="GXJ762" s="462"/>
      <c r="GXK762" s="462"/>
      <c r="GXL762" s="462"/>
      <c r="GXM762" s="462"/>
      <c r="GXN762" s="462"/>
      <c r="GXO762" s="462"/>
      <c r="GXP762" s="462"/>
      <c r="GXQ762" s="462"/>
      <c r="GXR762" s="462"/>
      <c r="GXS762" s="462"/>
      <c r="GXT762" s="462"/>
      <c r="GXU762" s="462"/>
      <c r="GXV762" s="462"/>
      <c r="GXW762" s="462"/>
      <c r="GXX762" s="462"/>
      <c r="GXY762" s="462"/>
      <c r="GXZ762" s="462"/>
      <c r="GYA762" s="462"/>
      <c r="GYB762" s="462"/>
      <c r="GYC762" s="462"/>
      <c r="GYD762" s="462"/>
      <c r="GYE762" s="462"/>
      <c r="GYF762" s="462"/>
      <c r="GYG762" s="462"/>
      <c r="GYH762" s="462"/>
      <c r="GYI762" s="462"/>
      <c r="GYJ762" s="462"/>
      <c r="GYK762" s="462"/>
      <c r="GYL762" s="462"/>
      <c r="GYM762" s="462"/>
      <c r="GYN762" s="462"/>
      <c r="GYO762" s="462"/>
      <c r="GYP762" s="462"/>
      <c r="GYQ762" s="462"/>
      <c r="GYR762" s="462"/>
      <c r="GYS762" s="462"/>
      <c r="GYT762" s="462"/>
      <c r="GYU762" s="462"/>
      <c r="GYV762" s="462"/>
      <c r="GYW762" s="462"/>
      <c r="GYX762" s="462"/>
      <c r="GYY762" s="462"/>
      <c r="GYZ762" s="462"/>
      <c r="GZA762" s="462"/>
      <c r="GZB762" s="462"/>
      <c r="GZC762" s="462"/>
      <c r="GZD762" s="462"/>
      <c r="GZE762" s="462"/>
      <c r="GZF762" s="462"/>
      <c r="GZG762" s="462"/>
      <c r="GZH762" s="462"/>
      <c r="GZI762" s="462"/>
      <c r="GZJ762" s="462"/>
      <c r="GZK762" s="462"/>
      <c r="GZL762" s="462"/>
      <c r="GZM762" s="462"/>
      <c r="GZN762" s="462"/>
      <c r="GZO762" s="462"/>
      <c r="GZP762" s="462"/>
      <c r="GZQ762" s="462"/>
      <c r="GZR762" s="462"/>
      <c r="GZS762" s="462"/>
      <c r="GZT762" s="462"/>
      <c r="GZU762" s="462"/>
      <c r="GZV762" s="462"/>
      <c r="GZW762" s="462"/>
      <c r="GZX762" s="462"/>
      <c r="GZY762" s="462"/>
      <c r="GZZ762" s="462"/>
      <c r="HAA762" s="462"/>
      <c r="HAB762" s="462"/>
      <c r="HAC762" s="462"/>
      <c r="HAD762" s="462"/>
      <c r="HAE762" s="462"/>
      <c r="HAF762" s="462"/>
      <c r="HAG762" s="462"/>
      <c r="HAH762" s="462"/>
      <c r="HAI762" s="462"/>
      <c r="HAJ762" s="462"/>
      <c r="HAK762" s="462"/>
      <c r="HAL762" s="462"/>
      <c r="HAM762" s="462"/>
      <c r="HAN762" s="462"/>
      <c r="HAO762" s="462"/>
      <c r="HAP762" s="462"/>
      <c r="HAQ762" s="462"/>
      <c r="HAR762" s="462"/>
      <c r="HAS762" s="462"/>
      <c r="HAT762" s="462"/>
      <c r="HAU762" s="462"/>
      <c r="HAV762" s="462"/>
      <c r="HAW762" s="462"/>
      <c r="HAX762" s="462"/>
      <c r="HAY762" s="462"/>
      <c r="HAZ762" s="462"/>
      <c r="HBA762" s="462"/>
      <c r="HBB762" s="462"/>
      <c r="HBC762" s="462"/>
      <c r="HBD762" s="462"/>
      <c r="HBE762" s="462"/>
      <c r="HBF762" s="462"/>
      <c r="HBG762" s="462"/>
      <c r="HBH762" s="462"/>
      <c r="HBI762" s="462"/>
      <c r="HBJ762" s="462"/>
      <c r="HBK762" s="462"/>
      <c r="HBL762" s="462"/>
      <c r="HBM762" s="462"/>
      <c r="HBN762" s="462"/>
      <c r="HBO762" s="462"/>
      <c r="HBP762" s="462"/>
      <c r="HBQ762" s="462"/>
      <c r="HBR762" s="462"/>
      <c r="HBS762" s="462"/>
      <c r="HBT762" s="462"/>
      <c r="HBU762" s="462"/>
      <c r="HBV762" s="462"/>
      <c r="HBW762" s="462"/>
      <c r="HBX762" s="462"/>
      <c r="HBY762" s="462"/>
      <c r="HBZ762" s="462"/>
      <c r="HCA762" s="462"/>
      <c r="HCB762" s="462"/>
      <c r="HCC762" s="462"/>
      <c r="HCD762" s="462"/>
      <c r="HCE762" s="462"/>
      <c r="HCF762" s="462"/>
      <c r="HCG762" s="462"/>
      <c r="HCH762" s="462"/>
      <c r="HCI762" s="462"/>
      <c r="HCJ762" s="462"/>
      <c r="HCK762" s="462"/>
      <c r="HCL762" s="462"/>
      <c r="HCM762" s="462"/>
      <c r="HCN762" s="462"/>
      <c r="HCO762" s="462"/>
      <c r="HCP762" s="462"/>
      <c r="HCQ762" s="462"/>
      <c r="HCR762" s="462"/>
      <c r="HCS762" s="462"/>
      <c r="HCT762" s="462"/>
      <c r="HCU762" s="462"/>
      <c r="HCV762" s="462"/>
      <c r="HCW762" s="462"/>
      <c r="HCX762" s="462"/>
      <c r="HCY762" s="462"/>
      <c r="HCZ762" s="462"/>
      <c r="HDA762" s="462"/>
      <c r="HDB762" s="462"/>
      <c r="HDC762" s="462"/>
      <c r="HDD762" s="462"/>
      <c r="HDE762" s="462"/>
      <c r="HDF762" s="462"/>
      <c r="HDG762" s="462"/>
      <c r="HDH762" s="462"/>
      <c r="HDI762" s="462"/>
      <c r="HDJ762" s="462"/>
      <c r="HDK762" s="462"/>
      <c r="HDL762" s="462"/>
      <c r="HDM762" s="462"/>
      <c r="HDN762" s="462"/>
      <c r="HDO762" s="462"/>
      <c r="HDP762" s="462"/>
      <c r="HDQ762" s="462"/>
      <c r="HDR762" s="462"/>
      <c r="HDS762" s="462"/>
      <c r="HDT762" s="462"/>
      <c r="HDU762" s="462"/>
      <c r="HDV762" s="462"/>
      <c r="HDW762" s="462"/>
      <c r="HDX762" s="462"/>
      <c r="HDY762" s="462"/>
      <c r="HDZ762" s="462"/>
      <c r="HEA762" s="462"/>
      <c r="HEB762" s="462"/>
      <c r="HEC762" s="462"/>
      <c r="HED762" s="462"/>
      <c r="HEE762" s="462"/>
      <c r="HEF762" s="462"/>
      <c r="HEG762" s="462"/>
      <c r="HEH762" s="462"/>
      <c r="HEI762" s="462"/>
      <c r="HEJ762" s="462"/>
      <c r="HEK762" s="462"/>
      <c r="HEL762" s="462"/>
      <c r="HEM762" s="462"/>
      <c r="HEN762" s="462"/>
      <c r="HEO762" s="462"/>
      <c r="HEP762" s="462"/>
      <c r="HEQ762" s="462"/>
      <c r="HER762" s="462"/>
      <c r="HES762" s="462"/>
      <c r="HET762" s="462"/>
      <c r="HEU762" s="462"/>
      <c r="HEV762" s="462"/>
      <c r="HEW762" s="462"/>
      <c r="HEX762" s="462"/>
      <c r="HEY762" s="462"/>
      <c r="HEZ762" s="462"/>
      <c r="HFA762" s="462"/>
      <c r="HFB762" s="462"/>
      <c r="HFC762" s="462"/>
      <c r="HFD762" s="462"/>
      <c r="HFE762" s="462"/>
      <c r="HFF762" s="462"/>
      <c r="HFG762" s="462"/>
      <c r="HFH762" s="462"/>
      <c r="HFI762" s="462"/>
      <c r="HFJ762" s="462"/>
      <c r="HFK762" s="462"/>
      <c r="HFL762" s="462"/>
      <c r="HFM762" s="462"/>
      <c r="HFN762" s="462"/>
      <c r="HFO762" s="462"/>
      <c r="HFP762" s="462"/>
      <c r="HFQ762" s="462"/>
      <c r="HFR762" s="462"/>
      <c r="HFS762" s="462"/>
      <c r="HFT762" s="462"/>
      <c r="HFU762" s="462"/>
      <c r="HFV762" s="462"/>
      <c r="HFW762" s="462"/>
      <c r="HFX762" s="462"/>
      <c r="HFY762" s="462"/>
      <c r="HFZ762" s="462"/>
      <c r="HGA762" s="462"/>
      <c r="HGB762" s="462"/>
      <c r="HGC762" s="462"/>
      <c r="HGD762" s="462"/>
      <c r="HGE762" s="462"/>
      <c r="HGF762" s="462"/>
      <c r="HGG762" s="462"/>
      <c r="HGH762" s="462"/>
      <c r="HGI762" s="462"/>
      <c r="HGJ762" s="462"/>
      <c r="HGK762" s="462"/>
      <c r="HGL762" s="462"/>
      <c r="HGM762" s="462"/>
      <c r="HGN762" s="462"/>
      <c r="HGO762" s="462"/>
      <c r="HGP762" s="462"/>
      <c r="HGQ762" s="462"/>
      <c r="HGR762" s="462"/>
      <c r="HGS762" s="462"/>
      <c r="HGT762" s="462"/>
      <c r="HGU762" s="462"/>
      <c r="HGV762" s="462"/>
      <c r="HGW762" s="462"/>
      <c r="HGX762" s="462"/>
      <c r="HGY762" s="462"/>
      <c r="HGZ762" s="462"/>
      <c r="HHA762" s="462"/>
      <c r="HHB762" s="462"/>
      <c r="HHC762" s="462"/>
      <c r="HHD762" s="462"/>
      <c r="HHE762" s="462"/>
      <c r="HHF762" s="462"/>
      <c r="HHG762" s="462"/>
      <c r="HHH762" s="462"/>
      <c r="HHI762" s="462"/>
      <c r="HHJ762" s="462"/>
      <c r="HHK762" s="462"/>
      <c r="HHL762" s="462"/>
      <c r="HHM762" s="462"/>
      <c r="HHN762" s="462"/>
      <c r="HHO762" s="462"/>
      <c r="HHP762" s="462"/>
      <c r="HHQ762" s="462"/>
      <c r="HHR762" s="462"/>
      <c r="HHS762" s="462"/>
      <c r="HHT762" s="462"/>
      <c r="HHU762" s="462"/>
      <c r="HHV762" s="462"/>
      <c r="HHW762" s="462"/>
      <c r="HHX762" s="462"/>
      <c r="HHY762" s="462"/>
      <c r="HHZ762" s="462"/>
      <c r="HIA762" s="462"/>
      <c r="HIB762" s="462"/>
      <c r="HIC762" s="462"/>
      <c r="HID762" s="462"/>
      <c r="HIE762" s="462"/>
      <c r="HIF762" s="462"/>
      <c r="HIG762" s="462"/>
      <c r="HIH762" s="462"/>
      <c r="HII762" s="462"/>
      <c r="HIJ762" s="462"/>
      <c r="HIK762" s="462"/>
      <c r="HIL762" s="462"/>
      <c r="HIM762" s="462"/>
      <c r="HIN762" s="462"/>
      <c r="HIO762" s="462"/>
      <c r="HIP762" s="462"/>
      <c r="HIQ762" s="462"/>
      <c r="HIR762" s="462"/>
      <c r="HIS762" s="462"/>
      <c r="HIT762" s="462"/>
      <c r="HIU762" s="462"/>
      <c r="HIV762" s="462"/>
      <c r="HIW762" s="462"/>
      <c r="HIX762" s="462"/>
      <c r="HIY762" s="462"/>
      <c r="HIZ762" s="462"/>
      <c r="HJA762" s="462"/>
      <c r="HJB762" s="462"/>
      <c r="HJC762" s="462"/>
      <c r="HJD762" s="462"/>
      <c r="HJE762" s="462"/>
      <c r="HJF762" s="462"/>
      <c r="HJG762" s="462"/>
      <c r="HJH762" s="462"/>
      <c r="HJI762" s="462"/>
      <c r="HJJ762" s="462"/>
      <c r="HJK762" s="462"/>
      <c r="HJL762" s="462"/>
      <c r="HJM762" s="462"/>
      <c r="HJN762" s="462"/>
      <c r="HJO762" s="462"/>
      <c r="HJP762" s="462"/>
      <c r="HJQ762" s="462"/>
      <c r="HJR762" s="462"/>
      <c r="HJS762" s="462"/>
      <c r="HJT762" s="462"/>
      <c r="HJU762" s="462"/>
      <c r="HJV762" s="462"/>
      <c r="HJW762" s="462"/>
      <c r="HJX762" s="462"/>
      <c r="HJY762" s="462"/>
      <c r="HJZ762" s="462"/>
      <c r="HKA762" s="462"/>
      <c r="HKB762" s="462"/>
      <c r="HKC762" s="462"/>
      <c r="HKD762" s="462"/>
      <c r="HKE762" s="462"/>
      <c r="HKF762" s="462"/>
      <c r="HKG762" s="462"/>
      <c r="HKH762" s="462"/>
      <c r="HKI762" s="462"/>
      <c r="HKJ762" s="462"/>
      <c r="HKK762" s="462"/>
      <c r="HKL762" s="462"/>
      <c r="HKM762" s="462"/>
      <c r="HKN762" s="462"/>
      <c r="HKO762" s="462"/>
      <c r="HKP762" s="462"/>
      <c r="HKQ762" s="462"/>
      <c r="HKR762" s="462"/>
      <c r="HKS762" s="462"/>
      <c r="HKT762" s="462"/>
      <c r="HKU762" s="462"/>
      <c r="HKV762" s="462"/>
      <c r="HKW762" s="462"/>
      <c r="HKX762" s="462"/>
      <c r="HKY762" s="462"/>
      <c r="HKZ762" s="462"/>
      <c r="HLA762" s="462"/>
      <c r="HLB762" s="462"/>
      <c r="HLC762" s="462"/>
      <c r="HLD762" s="462"/>
      <c r="HLE762" s="462"/>
      <c r="HLF762" s="462"/>
      <c r="HLG762" s="462"/>
      <c r="HLH762" s="462"/>
      <c r="HLI762" s="462"/>
      <c r="HLJ762" s="462"/>
      <c r="HLK762" s="462"/>
      <c r="HLL762" s="462"/>
      <c r="HLM762" s="462"/>
      <c r="HLN762" s="462"/>
      <c r="HLO762" s="462"/>
      <c r="HLP762" s="462"/>
      <c r="HLQ762" s="462"/>
      <c r="HLR762" s="462"/>
      <c r="HLS762" s="462"/>
      <c r="HLT762" s="462"/>
      <c r="HLU762" s="462"/>
      <c r="HLV762" s="462"/>
      <c r="HLW762" s="462"/>
      <c r="HLX762" s="462"/>
      <c r="HLY762" s="462"/>
      <c r="HLZ762" s="462"/>
      <c r="HMA762" s="462"/>
      <c r="HMB762" s="462"/>
      <c r="HMC762" s="462"/>
      <c r="HMD762" s="462"/>
      <c r="HME762" s="462"/>
      <c r="HMF762" s="462"/>
      <c r="HMG762" s="462"/>
      <c r="HMH762" s="462"/>
      <c r="HMI762" s="462"/>
      <c r="HMJ762" s="462"/>
      <c r="HMK762" s="462"/>
      <c r="HML762" s="462"/>
      <c r="HMM762" s="462"/>
      <c r="HMN762" s="462"/>
      <c r="HMO762" s="462"/>
      <c r="HMP762" s="462"/>
      <c r="HMQ762" s="462"/>
      <c r="HMR762" s="462"/>
      <c r="HMS762" s="462"/>
      <c r="HMT762" s="462"/>
      <c r="HMU762" s="462"/>
      <c r="HMV762" s="462"/>
      <c r="HMW762" s="462"/>
      <c r="HMX762" s="462"/>
      <c r="HMY762" s="462"/>
      <c r="HMZ762" s="462"/>
      <c r="HNA762" s="462"/>
      <c r="HNB762" s="462"/>
      <c r="HNC762" s="462"/>
      <c r="HND762" s="462"/>
      <c r="HNE762" s="462"/>
      <c r="HNF762" s="462"/>
      <c r="HNG762" s="462"/>
      <c r="HNH762" s="462"/>
      <c r="HNI762" s="462"/>
      <c r="HNJ762" s="462"/>
      <c r="HNK762" s="462"/>
      <c r="HNL762" s="462"/>
      <c r="HNM762" s="462"/>
      <c r="HNN762" s="462"/>
      <c r="HNO762" s="462"/>
      <c r="HNP762" s="462"/>
      <c r="HNQ762" s="462"/>
      <c r="HNR762" s="462"/>
      <c r="HNS762" s="462"/>
      <c r="HNT762" s="462"/>
      <c r="HNU762" s="462"/>
      <c r="HNV762" s="462"/>
      <c r="HNW762" s="462"/>
      <c r="HNX762" s="462"/>
      <c r="HNY762" s="462"/>
      <c r="HNZ762" s="462"/>
      <c r="HOA762" s="462"/>
      <c r="HOB762" s="462"/>
      <c r="HOC762" s="462"/>
      <c r="HOD762" s="462"/>
      <c r="HOE762" s="462"/>
      <c r="HOF762" s="462"/>
      <c r="HOG762" s="462"/>
      <c r="HOH762" s="462"/>
      <c r="HOI762" s="462"/>
      <c r="HOJ762" s="462"/>
      <c r="HOK762" s="462"/>
      <c r="HOL762" s="462"/>
      <c r="HOM762" s="462"/>
      <c r="HON762" s="462"/>
      <c r="HOO762" s="462"/>
      <c r="HOP762" s="462"/>
      <c r="HOQ762" s="462"/>
      <c r="HOR762" s="462"/>
      <c r="HOS762" s="462"/>
      <c r="HOT762" s="462"/>
      <c r="HOU762" s="462"/>
      <c r="HOV762" s="462"/>
      <c r="HOW762" s="462"/>
      <c r="HOX762" s="462"/>
      <c r="HOY762" s="462"/>
      <c r="HOZ762" s="462"/>
      <c r="HPA762" s="462"/>
      <c r="HPB762" s="462"/>
      <c r="HPC762" s="462"/>
      <c r="HPD762" s="462"/>
      <c r="HPE762" s="462"/>
      <c r="HPF762" s="462"/>
      <c r="HPG762" s="462"/>
      <c r="HPH762" s="462"/>
      <c r="HPI762" s="462"/>
      <c r="HPJ762" s="462"/>
      <c r="HPK762" s="462"/>
      <c r="HPL762" s="462"/>
      <c r="HPM762" s="462"/>
      <c r="HPN762" s="462"/>
      <c r="HPO762" s="462"/>
      <c r="HPP762" s="462"/>
      <c r="HPQ762" s="462"/>
      <c r="HPR762" s="462"/>
      <c r="HPS762" s="462"/>
      <c r="HPT762" s="462"/>
      <c r="HPU762" s="462"/>
      <c r="HPV762" s="462"/>
      <c r="HPW762" s="462"/>
      <c r="HPX762" s="462"/>
      <c r="HPY762" s="462"/>
      <c r="HPZ762" s="462"/>
      <c r="HQA762" s="462"/>
      <c r="HQB762" s="462"/>
      <c r="HQC762" s="462"/>
      <c r="HQD762" s="462"/>
      <c r="HQE762" s="462"/>
      <c r="HQF762" s="462"/>
      <c r="HQG762" s="462"/>
      <c r="HQH762" s="462"/>
      <c r="HQI762" s="462"/>
      <c r="HQJ762" s="462"/>
      <c r="HQK762" s="462"/>
      <c r="HQL762" s="462"/>
      <c r="HQM762" s="462"/>
      <c r="HQN762" s="462"/>
      <c r="HQO762" s="462"/>
      <c r="HQP762" s="462"/>
      <c r="HQQ762" s="462"/>
      <c r="HQR762" s="462"/>
      <c r="HQS762" s="462"/>
      <c r="HQT762" s="462"/>
      <c r="HQU762" s="462"/>
      <c r="HQV762" s="462"/>
      <c r="HQW762" s="462"/>
      <c r="HQX762" s="462"/>
      <c r="HQY762" s="462"/>
      <c r="HQZ762" s="462"/>
      <c r="HRA762" s="462"/>
      <c r="HRB762" s="462"/>
      <c r="HRC762" s="462"/>
      <c r="HRD762" s="462"/>
      <c r="HRE762" s="462"/>
      <c r="HRF762" s="462"/>
      <c r="HRG762" s="462"/>
      <c r="HRH762" s="462"/>
      <c r="HRI762" s="462"/>
      <c r="HRJ762" s="462"/>
      <c r="HRK762" s="462"/>
      <c r="HRL762" s="462"/>
      <c r="HRM762" s="462"/>
      <c r="HRN762" s="462"/>
      <c r="HRO762" s="462"/>
      <c r="HRP762" s="462"/>
      <c r="HRQ762" s="462"/>
      <c r="HRR762" s="462"/>
      <c r="HRS762" s="462"/>
      <c r="HRT762" s="462"/>
      <c r="HRU762" s="462"/>
      <c r="HRV762" s="462"/>
      <c r="HRW762" s="462"/>
      <c r="HRX762" s="462"/>
      <c r="HRY762" s="462"/>
      <c r="HRZ762" s="462"/>
      <c r="HSA762" s="462"/>
      <c r="HSB762" s="462"/>
      <c r="HSC762" s="462"/>
      <c r="HSD762" s="462"/>
      <c r="HSE762" s="462"/>
      <c r="HSF762" s="462"/>
      <c r="HSG762" s="462"/>
      <c r="HSH762" s="462"/>
      <c r="HSI762" s="462"/>
      <c r="HSJ762" s="462"/>
      <c r="HSK762" s="462"/>
      <c r="HSL762" s="462"/>
      <c r="HSM762" s="462"/>
      <c r="HSN762" s="462"/>
      <c r="HSO762" s="462"/>
      <c r="HSP762" s="462"/>
      <c r="HSQ762" s="462"/>
      <c r="HSR762" s="462"/>
      <c r="HSS762" s="462"/>
      <c r="HST762" s="462"/>
      <c r="HSU762" s="462"/>
      <c r="HSV762" s="462"/>
      <c r="HSW762" s="462"/>
      <c r="HSX762" s="462"/>
      <c r="HSY762" s="462"/>
      <c r="HSZ762" s="462"/>
      <c r="HTA762" s="462"/>
      <c r="HTB762" s="462"/>
      <c r="HTC762" s="462"/>
      <c r="HTD762" s="462"/>
      <c r="HTE762" s="462"/>
      <c r="HTF762" s="462"/>
      <c r="HTG762" s="462"/>
      <c r="HTH762" s="462"/>
      <c r="HTI762" s="462"/>
      <c r="HTJ762" s="462"/>
      <c r="HTK762" s="462"/>
      <c r="HTL762" s="462"/>
      <c r="HTM762" s="462"/>
      <c r="HTN762" s="462"/>
      <c r="HTO762" s="462"/>
      <c r="HTP762" s="462"/>
      <c r="HTQ762" s="462"/>
      <c r="HTR762" s="462"/>
      <c r="HTS762" s="462"/>
      <c r="HTT762" s="462"/>
      <c r="HTU762" s="462"/>
      <c r="HTV762" s="462"/>
      <c r="HTW762" s="462"/>
      <c r="HTX762" s="462"/>
      <c r="HTY762" s="462"/>
      <c r="HTZ762" s="462"/>
      <c r="HUA762" s="462"/>
      <c r="HUB762" s="462"/>
      <c r="HUC762" s="462"/>
      <c r="HUD762" s="462"/>
      <c r="HUE762" s="462"/>
      <c r="HUF762" s="462"/>
      <c r="HUG762" s="462"/>
      <c r="HUH762" s="462"/>
      <c r="HUI762" s="462"/>
      <c r="HUJ762" s="462"/>
      <c r="HUK762" s="462"/>
      <c r="HUL762" s="462"/>
      <c r="HUM762" s="462"/>
      <c r="HUN762" s="462"/>
      <c r="HUO762" s="462"/>
      <c r="HUP762" s="462"/>
      <c r="HUQ762" s="462"/>
      <c r="HUR762" s="462"/>
      <c r="HUS762" s="462"/>
      <c r="HUT762" s="462"/>
      <c r="HUU762" s="462"/>
      <c r="HUV762" s="462"/>
      <c r="HUW762" s="462"/>
      <c r="HUX762" s="462"/>
      <c r="HUY762" s="462"/>
      <c r="HUZ762" s="462"/>
      <c r="HVA762" s="462"/>
      <c r="HVB762" s="462"/>
      <c r="HVC762" s="462"/>
      <c r="HVD762" s="462"/>
      <c r="HVE762" s="462"/>
      <c r="HVF762" s="462"/>
      <c r="HVG762" s="462"/>
      <c r="HVH762" s="462"/>
      <c r="HVI762" s="462"/>
      <c r="HVJ762" s="462"/>
      <c r="HVK762" s="462"/>
      <c r="HVL762" s="462"/>
      <c r="HVM762" s="462"/>
      <c r="HVN762" s="462"/>
      <c r="HVO762" s="462"/>
      <c r="HVP762" s="462"/>
      <c r="HVQ762" s="462"/>
      <c r="HVR762" s="462"/>
      <c r="HVS762" s="462"/>
      <c r="HVT762" s="462"/>
      <c r="HVU762" s="462"/>
      <c r="HVV762" s="462"/>
      <c r="HVW762" s="462"/>
      <c r="HVX762" s="462"/>
      <c r="HVY762" s="462"/>
      <c r="HVZ762" s="462"/>
      <c r="HWA762" s="462"/>
      <c r="HWB762" s="462"/>
      <c r="HWC762" s="462"/>
      <c r="HWD762" s="462"/>
      <c r="HWE762" s="462"/>
      <c r="HWF762" s="462"/>
      <c r="HWG762" s="462"/>
      <c r="HWH762" s="462"/>
      <c r="HWI762" s="462"/>
      <c r="HWJ762" s="462"/>
      <c r="HWK762" s="462"/>
      <c r="HWL762" s="462"/>
      <c r="HWM762" s="462"/>
      <c r="HWN762" s="462"/>
      <c r="HWO762" s="462"/>
      <c r="HWP762" s="462"/>
      <c r="HWQ762" s="462"/>
      <c r="HWR762" s="462"/>
      <c r="HWS762" s="462"/>
      <c r="HWT762" s="462"/>
      <c r="HWU762" s="462"/>
      <c r="HWV762" s="462"/>
      <c r="HWW762" s="462"/>
      <c r="HWX762" s="462"/>
      <c r="HWY762" s="462"/>
      <c r="HWZ762" s="462"/>
      <c r="HXA762" s="462"/>
      <c r="HXB762" s="462"/>
      <c r="HXC762" s="462"/>
      <c r="HXD762" s="462"/>
      <c r="HXE762" s="462"/>
      <c r="HXF762" s="462"/>
      <c r="HXG762" s="462"/>
      <c r="HXH762" s="462"/>
      <c r="HXI762" s="462"/>
      <c r="HXJ762" s="462"/>
      <c r="HXK762" s="462"/>
      <c r="HXL762" s="462"/>
      <c r="HXM762" s="462"/>
      <c r="HXN762" s="462"/>
      <c r="HXO762" s="462"/>
      <c r="HXP762" s="462"/>
      <c r="HXQ762" s="462"/>
      <c r="HXR762" s="462"/>
      <c r="HXS762" s="462"/>
      <c r="HXT762" s="462"/>
      <c r="HXU762" s="462"/>
      <c r="HXV762" s="462"/>
      <c r="HXW762" s="462"/>
      <c r="HXX762" s="462"/>
      <c r="HXY762" s="462"/>
      <c r="HXZ762" s="462"/>
      <c r="HYA762" s="462"/>
      <c r="HYB762" s="462"/>
      <c r="HYC762" s="462"/>
      <c r="HYD762" s="462"/>
      <c r="HYE762" s="462"/>
      <c r="HYF762" s="462"/>
      <c r="HYG762" s="462"/>
      <c r="HYH762" s="462"/>
      <c r="HYI762" s="462"/>
      <c r="HYJ762" s="462"/>
      <c r="HYK762" s="462"/>
      <c r="HYL762" s="462"/>
      <c r="HYM762" s="462"/>
      <c r="HYN762" s="462"/>
      <c r="HYO762" s="462"/>
      <c r="HYP762" s="462"/>
      <c r="HYQ762" s="462"/>
      <c r="HYR762" s="462"/>
      <c r="HYS762" s="462"/>
      <c r="HYT762" s="462"/>
      <c r="HYU762" s="462"/>
      <c r="HYV762" s="462"/>
      <c r="HYW762" s="462"/>
      <c r="HYX762" s="462"/>
      <c r="HYY762" s="462"/>
      <c r="HYZ762" s="462"/>
      <c r="HZA762" s="462"/>
      <c r="HZB762" s="462"/>
      <c r="HZC762" s="462"/>
      <c r="HZD762" s="462"/>
      <c r="HZE762" s="462"/>
      <c r="HZF762" s="462"/>
      <c r="HZG762" s="462"/>
      <c r="HZH762" s="462"/>
      <c r="HZI762" s="462"/>
      <c r="HZJ762" s="462"/>
      <c r="HZK762" s="462"/>
      <c r="HZL762" s="462"/>
      <c r="HZM762" s="462"/>
      <c r="HZN762" s="462"/>
      <c r="HZO762" s="462"/>
      <c r="HZP762" s="462"/>
      <c r="HZQ762" s="462"/>
      <c r="HZR762" s="462"/>
      <c r="HZS762" s="462"/>
      <c r="HZT762" s="462"/>
      <c r="HZU762" s="462"/>
      <c r="HZV762" s="462"/>
      <c r="HZW762" s="462"/>
      <c r="HZX762" s="462"/>
      <c r="HZY762" s="462"/>
      <c r="HZZ762" s="462"/>
      <c r="IAA762" s="462"/>
      <c r="IAB762" s="462"/>
      <c r="IAC762" s="462"/>
      <c r="IAD762" s="462"/>
      <c r="IAE762" s="462"/>
      <c r="IAF762" s="462"/>
      <c r="IAG762" s="462"/>
      <c r="IAH762" s="462"/>
      <c r="IAI762" s="462"/>
      <c r="IAJ762" s="462"/>
      <c r="IAK762" s="462"/>
      <c r="IAL762" s="462"/>
      <c r="IAM762" s="462"/>
      <c r="IAN762" s="462"/>
      <c r="IAO762" s="462"/>
      <c r="IAP762" s="462"/>
      <c r="IAQ762" s="462"/>
      <c r="IAR762" s="462"/>
      <c r="IAS762" s="462"/>
      <c r="IAT762" s="462"/>
      <c r="IAU762" s="462"/>
      <c r="IAV762" s="462"/>
      <c r="IAW762" s="462"/>
      <c r="IAX762" s="462"/>
      <c r="IAY762" s="462"/>
      <c r="IAZ762" s="462"/>
      <c r="IBA762" s="462"/>
      <c r="IBB762" s="462"/>
      <c r="IBC762" s="462"/>
      <c r="IBD762" s="462"/>
      <c r="IBE762" s="462"/>
      <c r="IBF762" s="462"/>
      <c r="IBG762" s="462"/>
      <c r="IBH762" s="462"/>
      <c r="IBI762" s="462"/>
      <c r="IBJ762" s="462"/>
      <c r="IBK762" s="462"/>
      <c r="IBL762" s="462"/>
      <c r="IBM762" s="462"/>
      <c r="IBN762" s="462"/>
      <c r="IBO762" s="462"/>
      <c r="IBP762" s="462"/>
      <c r="IBQ762" s="462"/>
      <c r="IBR762" s="462"/>
      <c r="IBS762" s="462"/>
      <c r="IBT762" s="462"/>
      <c r="IBU762" s="462"/>
      <c r="IBV762" s="462"/>
      <c r="IBW762" s="462"/>
      <c r="IBX762" s="462"/>
      <c r="IBY762" s="462"/>
      <c r="IBZ762" s="462"/>
      <c r="ICA762" s="462"/>
      <c r="ICB762" s="462"/>
      <c r="ICC762" s="462"/>
      <c r="ICD762" s="462"/>
      <c r="ICE762" s="462"/>
      <c r="ICF762" s="462"/>
      <c r="ICG762" s="462"/>
      <c r="ICH762" s="462"/>
      <c r="ICI762" s="462"/>
      <c r="ICJ762" s="462"/>
      <c r="ICK762" s="462"/>
      <c r="ICL762" s="462"/>
      <c r="ICM762" s="462"/>
      <c r="ICN762" s="462"/>
      <c r="ICO762" s="462"/>
      <c r="ICP762" s="462"/>
      <c r="ICQ762" s="462"/>
      <c r="ICR762" s="462"/>
      <c r="ICS762" s="462"/>
      <c r="ICT762" s="462"/>
      <c r="ICU762" s="462"/>
      <c r="ICV762" s="462"/>
      <c r="ICW762" s="462"/>
      <c r="ICX762" s="462"/>
      <c r="ICY762" s="462"/>
      <c r="ICZ762" s="462"/>
      <c r="IDA762" s="462"/>
      <c r="IDB762" s="462"/>
      <c r="IDC762" s="462"/>
      <c r="IDD762" s="462"/>
      <c r="IDE762" s="462"/>
      <c r="IDF762" s="462"/>
      <c r="IDG762" s="462"/>
      <c r="IDH762" s="462"/>
      <c r="IDI762" s="462"/>
      <c r="IDJ762" s="462"/>
      <c r="IDK762" s="462"/>
      <c r="IDL762" s="462"/>
      <c r="IDM762" s="462"/>
      <c r="IDN762" s="462"/>
      <c r="IDO762" s="462"/>
      <c r="IDP762" s="462"/>
      <c r="IDQ762" s="462"/>
      <c r="IDR762" s="462"/>
      <c r="IDS762" s="462"/>
      <c r="IDT762" s="462"/>
      <c r="IDU762" s="462"/>
      <c r="IDV762" s="462"/>
      <c r="IDW762" s="462"/>
      <c r="IDX762" s="462"/>
      <c r="IDY762" s="462"/>
      <c r="IDZ762" s="462"/>
      <c r="IEA762" s="462"/>
      <c r="IEB762" s="462"/>
      <c r="IEC762" s="462"/>
      <c r="IED762" s="462"/>
      <c r="IEE762" s="462"/>
      <c r="IEF762" s="462"/>
      <c r="IEG762" s="462"/>
      <c r="IEH762" s="462"/>
      <c r="IEI762" s="462"/>
      <c r="IEJ762" s="462"/>
      <c r="IEK762" s="462"/>
      <c r="IEL762" s="462"/>
      <c r="IEM762" s="462"/>
      <c r="IEN762" s="462"/>
      <c r="IEO762" s="462"/>
      <c r="IEP762" s="462"/>
      <c r="IEQ762" s="462"/>
      <c r="IER762" s="462"/>
      <c r="IES762" s="462"/>
      <c r="IET762" s="462"/>
      <c r="IEU762" s="462"/>
      <c r="IEV762" s="462"/>
      <c r="IEW762" s="462"/>
      <c r="IEX762" s="462"/>
      <c r="IEY762" s="462"/>
      <c r="IEZ762" s="462"/>
      <c r="IFA762" s="462"/>
      <c r="IFB762" s="462"/>
      <c r="IFC762" s="462"/>
      <c r="IFD762" s="462"/>
      <c r="IFE762" s="462"/>
      <c r="IFF762" s="462"/>
      <c r="IFG762" s="462"/>
      <c r="IFH762" s="462"/>
      <c r="IFI762" s="462"/>
      <c r="IFJ762" s="462"/>
      <c r="IFK762" s="462"/>
      <c r="IFL762" s="462"/>
      <c r="IFM762" s="462"/>
      <c r="IFN762" s="462"/>
      <c r="IFO762" s="462"/>
      <c r="IFP762" s="462"/>
      <c r="IFQ762" s="462"/>
      <c r="IFR762" s="462"/>
      <c r="IFS762" s="462"/>
      <c r="IFT762" s="462"/>
      <c r="IFU762" s="462"/>
      <c r="IFV762" s="462"/>
      <c r="IFW762" s="462"/>
      <c r="IFX762" s="462"/>
      <c r="IFY762" s="462"/>
      <c r="IFZ762" s="462"/>
      <c r="IGA762" s="462"/>
      <c r="IGB762" s="462"/>
      <c r="IGC762" s="462"/>
      <c r="IGD762" s="462"/>
      <c r="IGE762" s="462"/>
      <c r="IGF762" s="462"/>
      <c r="IGG762" s="462"/>
      <c r="IGH762" s="462"/>
      <c r="IGI762" s="462"/>
      <c r="IGJ762" s="462"/>
      <c r="IGK762" s="462"/>
      <c r="IGL762" s="462"/>
      <c r="IGM762" s="462"/>
      <c r="IGN762" s="462"/>
      <c r="IGO762" s="462"/>
      <c r="IGP762" s="462"/>
      <c r="IGQ762" s="462"/>
      <c r="IGR762" s="462"/>
      <c r="IGS762" s="462"/>
      <c r="IGT762" s="462"/>
      <c r="IGU762" s="462"/>
      <c r="IGV762" s="462"/>
      <c r="IGW762" s="462"/>
      <c r="IGX762" s="462"/>
      <c r="IGY762" s="462"/>
      <c r="IGZ762" s="462"/>
      <c r="IHA762" s="462"/>
      <c r="IHB762" s="462"/>
      <c r="IHC762" s="462"/>
      <c r="IHD762" s="462"/>
      <c r="IHE762" s="462"/>
      <c r="IHF762" s="462"/>
      <c r="IHG762" s="462"/>
      <c r="IHH762" s="462"/>
      <c r="IHI762" s="462"/>
      <c r="IHJ762" s="462"/>
      <c r="IHK762" s="462"/>
      <c r="IHL762" s="462"/>
      <c r="IHM762" s="462"/>
      <c r="IHN762" s="462"/>
      <c r="IHO762" s="462"/>
      <c r="IHP762" s="462"/>
      <c r="IHQ762" s="462"/>
      <c r="IHR762" s="462"/>
      <c r="IHS762" s="462"/>
      <c r="IHT762" s="462"/>
      <c r="IHU762" s="462"/>
      <c r="IHV762" s="462"/>
      <c r="IHW762" s="462"/>
      <c r="IHX762" s="462"/>
      <c r="IHY762" s="462"/>
      <c r="IHZ762" s="462"/>
      <c r="IIA762" s="462"/>
      <c r="IIB762" s="462"/>
      <c r="IIC762" s="462"/>
      <c r="IID762" s="462"/>
      <c r="IIE762" s="462"/>
      <c r="IIF762" s="462"/>
      <c r="IIG762" s="462"/>
      <c r="IIH762" s="462"/>
      <c r="III762" s="462"/>
      <c r="IIJ762" s="462"/>
      <c r="IIK762" s="462"/>
      <c r="IIL762" s="462"/>
      <c r="IIM762" s="462"/>
      <c r="IIN762" s="462"/>
      <c r="IIO762" s="462"/>
      <c r="IIP762" s="462"/>
      <c r="IIQ762" s="462"/>
      <c r="IIR762" s="462"/>
      <c r="IIS762" s="462"/>
      <c r="IIT762" s="462"/>
      <c r="IIU762" s="462"/>
      <c r="IIV762" s="462"/>
      <c r="IIW762" s="462"/>
      <c r="IIX762" s="462"/>
      <c r="IIY762" s="462"/>
      <c r="IIZ762" s="462"/>
      <c r="IJA762" s="462"/>
      <c r="IJB762" s="462"/>
      <c r="IJC762" s="462"/>
      <c r="IJD762" s="462"/>
      <c r="IJE762" s="462"/>
      <c r="IJF762" s="462"/>
      <c r="IJG762" s="462"/>
      <c r="IJH762" s="462"/>
      <c r="IJI762" s="462"/>
      <c r="IJJ762" s="462"/>
      <c r="IJK762" s="462"/>
      <c r="IJL762" s="462"/>
      <c r="IJM762" s="462"/>
      <c r="IJN762" s="462"/>
      <c r="IJO762" s="462"/>
      <c r="IJP762" s="462"/>
      <c r="IJQ762" s="462"/>
      <c r="IJR762" s="462"/>
      <c r="IJS762" s="462"/>
      <c r="IJT762" s="462"/>
      <c r="IJU762" s="462"/>
      <c r="IJV762" s="462"/>
      <c r="IJW762" s="462"/>
      <c r="IJX762" s="462"/>
      <c r="IJY762" s="462"/>
      <c r="IJZ762" s="462"/>
      <c r="IKA762" s="462"/>
      <c r="IKB762" s="462"/>
      <c r="IKC762" s="462"/>
      <c r="IKD762" s="462"/>
      <c r="IKE762" s="462"/>
      <c r="IKF762" s="462"/>
      <c r="IKG762" s="462"/>
      <c r="IKH762" s="462"/>
      <c r="IKI762" s="462"/>
      <c r="IKJ762" s="462"/>
      <c r="IKK762" s="462"/>
      <c r="IKL762" s="462"/>
      <c r="IKM762" s="462"/>
      <c r="IKN762" s="462"/>
      <c r="IKO762" s="462"/>
      <c r="IKP762" s="462"/>
      <c r="IKQ762" s="462"/>
      <c r="IKR762" s="462"/>
      <c r="IKS762" s="462"/>
      <c r="IKT762" s="462"/>
      <c r="IKU762" s="462"/>
      <c r="IKV762" s="462"/>
      <c r="IKW762" s="462"/>
      <c r="IKX762" s="462"/>
      <c r="IKY762" s="462"/>
      <c r="IKZ762" s="462"/>
      <c r="ILA762" s="462"/>
      <c r="ILB762" s="462"/>
      <c r="ILC762" s="462"/>
      <c r="ILD762" s="462"/>
      <c r="ILE762" s="462"/>
      <c r="ILF762" s="462"/>
      <c r="ILG762" s="462"/>
      <c r="ILH762" s="462"/>
      <c r="ILI762" s="462"/>
      <c r="ILJ762" s="462"/>
      <c r="ILK762" s="462"/>
      <c r="ILL762" s="462"/>
      <c r="ILM762" s="462"/>
      <c r="ILN762" s="462"/>
      <c r="ILO762" s="462"/>
      <c r="ILP762" s="462"/>
      <c r="ILQ762" s="462"/>
      <c r="ILR762" s="462"/>
      <c r="ILS762" s="462"/>
      <c r="ILT762" s="462"/>
      <c r="ILU762" s="462"/>
      <c r="ILV762" s="462"/>
      <c r="ILW762" s="462"/>
      <c r="ILX762" s="462"/>
      <c r="ILY762" s="462"/>
      <c r="ILZ762" s="462"/>
      <c r="IMA762" s="462"/>
      <c r="IMB762" s="462"/>
      <c r="IMC762" s="462"/>
      <c r="IMD762" s="462"/>
      <c r="IME762" s="462"/>
      <c r="IMF762" s="462"/>
      <c r="IMG762" s="462"/>
      <c r="IMH762" s="462"/>
      <c r="IMI762" s="462"/>
      <c r="IMJ762" s="462"/>
      <c r="IMK762" s="462"/>
      <c r="IML762" s="462"/>
      <c r="IMM762" s="462"/>
      <c r="IMN762" s="462"/>
      <c r="IMO762" s="462"/>
      <c r="IMP762" s="462"/>
      <c r="IMQ762" s="462"/>
      <c r="IMR762" s="462"/>
      <c r="IMS762" s="462"/>
      <c r="IMT762" s="462"/>
      <c r="IMU762" s="462"/>
      <c r="IMV762" s="462"/>
      <c r="IMW762" s="462"/>
      <c r="IMX762" s="462"/>
      <c r="IMY762" s="462"/>
      <c r="IMZ762" s="462"/>
      <c r="INA762" s="462"/>
      <c r="INB762" s="462"/>
      <c r="INC762" s="462"/>
      <c r="IND762" s="462"/>
      <c r="INE762" s="462"/>
      <c r="INF762" s="462"/>
      <c r="ING762" s="462"/>
      <c r="INH762" s="462"/>
      <c r="INI762" s="462"/>
      <c r="INJ762" s="462"/>
      <c r="INK762" s="462"/>
      <c r="INL762" s="462"/>
      <c r="INM762" s="462"/>
      <c r="INN762" s="462"/>
      <c r="INO762" s="462"/>
      <c r="INP762" s="462"/>
      <c r="INQ762" s="462"/>
      <c r="INR762" s="462"/>
      <c r="INS762" s="462"/>
      <c r="INT762" s="462"/>
      <c r="INU762" s="462"/>
      <c r="INV762" s="462"/>
      <c r="INW762" s="462"/>
      <c r="INX762" s="462"/>
      <c r="INY762" s="462"/>
      <c r="INZ762" s="462"/>
      <c r="IOA762" s="462"/>
      <c r="IOB762" s="462"/>
      <c r="IOC762" s="462"/>
      <c r="IOD762" s="462"/>
      <c r="IOE762" s="462"/>
      <c r="IOF762" s="462"/>
      <c r="IOG762" s="462"/>
      <c r="IOH762" s="462"/>
      <c r="IOI762" s="462"/>
      <c r="IOJ762" s="462"/>
      <c r="IOK762" s="462"/>
      <c r="IOL762" s="462"/>
      <c r="IOM762" s="462"/>
      <c r="ION762" s="462"/>
      <c r="IOO762" s="462"/>
      <c r="IOP762" s="462"/>
      <c r="IOQ762" s="462"/>
      <c r="IOR762" s="462"/>
      <c r="IOS762" s="462"/>
      <c r="IOT762" s="462"/>
      <c r="IOU762" s="462"/>
      <c r="IOV762" s="462"/>
      <c r="IOW762" s="462"/>
      <c r="IOX762" s="462"/>
      <c r="IOY762" s="462"/>
      <c r="IOZ762" s="462"/>
      <c r="IPA762" s="462"/>
      <c r="IPB762" s="462"/>
      <c r="IPC762" s="462"/>
      <c r="IPD762" s="462"/>
      <c r="IPE762" s="462"/>
      <c r="IPF762" s="462"/>
      <c r="IPG762" s="462"/>
      <c r="IPH762" s="462"/>
      <c r="IPI762" s="462"/>
      <c r="IPJ762" s="462"/>
      <c r="IPK762" s="462"/>
      <c r="IPL762" s="462"/>
      <c r="IPM762" s="462"/>
      <c r="IPN762" s="462"/>
      <c r="IPO762" s="462"/>
      <c r="IPP762" s="462"/>
      <c r="IPQ762" s="462"/>
      <c r="IPR762" s="462"/>
      <c r="IPS762" s="462"/>
      <c r="IPT762" s="462"/>
      <c r="IPU762" s="462"/>
      <c r="IPV762" s="462"/>
      <c r="IPW762" s="462"/>
      <c r="IPX762" s="462"/>
      <c r="IPY762" s="462"/>
      <c r="IPZ762" s="462"/>
      <c r="IQA762" s="462"/>
      <c r="IQB762" s="462"/>
      <c r="IQC762" s="462"/>
      <c r="IQD762" s="462"/>
      <c r="IQE762" s="462"/>
      <c r="IQF762" s="462"/>
      <c r="IQG762" s="462"/>
      <c r="IQH762" s="462"/>
      <c r="IQI762" s="462"/>
      <c r="IQJ762" s="462"/>
      <c r="IQK762" s="462"/>
      <c r="IQL762" s="462"/>
      <c r="IQM762" s="462"/>
      <c r="IQN762" s="462"/>
      <c r="IQO762" s="462"/>
      <c r="IQP762" s="462"/>
      <c r="IQQ762" s="462"/>
      <c r="IQR762" s="462"/>
      <c r="IQS762" s="462"/>
      <c r="IQT762" s="462"/>
      <c r="IQU762" s="462"/>
      <c r="IQV762" s="462"/>
      <c r="IQW762" s="462"/>
      <c r="IQX762" s="462"/>
      <c r="IQY762" s="462"/>
      <c r="IQZ762" s="462"/>
      <c r="IRA762" s="462"/>
      <c r="IRB762" s="462"/>
      <c r="IRC762" s="462"/>
      <c r="IRD762" s="462"/>
      <c r="IRE762" s="462"/>
      <c r="IRF762" s="462"/>
      <c r="IRG762" s="462"/>
      <c r="IRH762" s="462"/>
      <c r="IRI762" s="462"/>
      <c r="IRJ762" s="462"/>
      <c r="IRK762" s="462"/>
      <c r="IRL762" s="462"/>
      <c r="IRM762" s="462"/>
      <c r="IRN762" s="462"/>
      <c r="IRO762" s="462"/>
      <c r="IRP762" s="462"/>
      <c r="IRQ762" s="462"/>
      <c r="IRR762" s="462"/>
      <c r="IRS762" s="462"/>
      <c r="IRT762" s="462"/>
      <c r="IRU762" s="462"/>
      <c r="IRV762" s="462"/>
      <c r="IRW762" s="462"/>
      <c r="IRX762" s="462"/>
      <c r="IRY762" s="462"/>
      <c r="IRZ762" s="462"/>
      <c r="ISA762" s="462"/>
      <c r="ISB762" s="462"/>
      <c r="ISC762" s="462"/>
      <c r="ISD762" s="462"/>
      <c r="ISE762" s="462"/>
      <c r="ISF762" s="462"/>
      <c r="ISG762" s="462"/>
      <c r="ISH762" s="462"/>
      <c r="ISI762" s="462"/>
      <c r="ISJ762" s="462"/>
      <c r="ISK762" s="462"/>
      <c r="ISL762" s="462"/>
      <c r="ISM762" s="462"/>
      <c r="ISN762" s="462"/>
      <c r="ISO762" s="462"/>
      <c r="ISP762" s="462"/>
      <c r="ISQ762" s="462"/>
      <c r="ISR762" s="462"/>
      <c r="ISS762" s="462"/>
      <c r="IST762" s="462"/>
      <c r="ISU762" s="462"/>
      <c r="ISV762" s="462"/>
      <c r="ISW762" s="462"/>
      <c r="ISX762" s="462"/>
      <c r="ISY762" s="462"/>
      <c r="ISZ762" s="462"/>
      <c r="ITA762" s="462"/>
      <c r="ITB762" s="462"/>
      <c r="ITC762" s="462"/>
      <c r="ITD762" s="462"/>
      <c r="ITE762" s="462"/>
      <c r="ITF762" s="462"/>
      <c r="ITG762" s="462"/>
      <c r="ITH762" s="462"/>
      <c r="ITI762" s="462"/>
      <c r="ITJ762" s="462"/>
      <c r="ITK762" s="462"/>
      <c r="ITL762" s="462"/>
      <c r="ITM762" s="462"/>
      <c r="ITN762" s="462"/>
      <c r="ITO762" s="462"/>
      <c r="ITP762" s="462"/>
      <c r="ITQ762" s="462"/>
      <c r="ITR762" s="462"/>
      <c r="ITS762" s="462"/>
      <c r="ITT762" s="462"/>
      <c r="ITU762" s="462"/>
      <c r="ITV762" s="462"/>
      <c r="ITW762" s="462"/>
      <c r="ITX762" s="462"/>
      <c r="ITY762" s="462"/>
      <c r="ITZ762" s="462"/>
      <c r="IUA762" s="462"/>
      <c r="IUB762" s="462"/>
      <c r="IUC762" s="462"/>
      <c r="IUD762" s="462"/>
      <c r="IUE762" s="462"/>
      <c r="IUF762" s="462"/>
      <c r="IUG762" s="462"/>
      <c r="IUH762" s="462"/>
      <c r="IUI762" s="462"/>
      <c r="IUJ762" s="462"/>
      <c r="IUK762" s="462"/>
      <c r="IUL762" s="462"/>
      <c r="IUM762" s="462"/>
      <c r="IUN762" s="462"/>
      <c r="IUO762" s="462"/>
      <c r="IUP762" s="462"/>
      <c r="IUQ762" s="462"/>
      <c r="IUR762" s="462"/>
      <c r="IUS762" s="462"/>
      <c r="IUT762" s="462"/>
      <c r="IUU762" s="462"/>
      <c r="IUV762" s="462"/>
      <c r="IUW762" s="462"/>
      <c r="IUX762" s="462"/>
      <c r="IUY762" s="462"/>
      <c r="IUZ762" s="462"/>
      <c r="IVA762" s="462"/>
      <c r="IVB762" s="462"/>
      <c r="IVC762" s="462"/>
      <c r="IVD762" s="462"/>
      <c r="IVE762" s="462"/>
      <c r="IVF762" s="462"/>
      <c r="IVG762" s="462"/>
      <c r="IVH762" s="462"/>
      <c r="IVI762" s="462"/>
      <c r="IVJ762" s="462"/>
      <c r="IVK762" s="462"/>
      <c r="IVL762" s="462"/>
      <c r="IVM762" s="462"/>
      <c r="IVN762" s="462"/>
      <c r="IVO762" s="462"/>
      <c r="IVP762" s="462"/>
      <c r="IVQ762" s="462"/>
      <c r="IVR762" s="462"/>
      <c r="IVS762" s="462"/>
      <c r="IVT762" s="462"/>
      <c r="IVU762" s="462"/>
      <c r="IVV762" s="462"/>
      <c r="IVW762" s="462"/>
      <c r="IVX762" s="462"/>
      <c r="IVY762" s="462"/>
      <c r="IVZ762" s="462"/>
      <c r="IWA762" s="462"/>
      <c r="IWB762" s="462"/>
      <c r="IWC762" s="462"/>
      <c r="IWD762" s="462"/>
      <c r="IWE762" s="462"/>
      <c r="IWF762" s="462"/>
      <c r="IWG762" s="462"/>
      <c r="IWH762" s="462"/>
      <c r="IWI762" s="462"/>
      <c r="IWJ762" s="462"/>
      <c r="IWK762" s="462"/>
      <c r="IWL762" s="462"/>
      <c r="IWM762" s="462"/>
      <c r="IWN762" s="462"/>
      <c r="IWO762" s="462"/>
      <c r="IWP762" s="462"/>
      <c r="IWQ762" s="462"/>
      <c r="IWR762" s="462"/>
      <c r="IWS762" s="462"/>
      <c r="IWT762" s="462"/>
      <c r="IWU762" s="462"/>
      <c r="IWV762" s="462"/>
      <c r="IWW762" s="462"/>
      <c r="IWX762" s="462"/>
      <c r="IWY762" s="462"/>
      <c r="IWZ762" s="462"/>
      <c r="IXA762" s="462"/>
      <c r="IXB762" s="462"/>
      <c r="IXC762" s="462"/>
      <c r="IXD762" s="462"/>
      <c r="IXE762" s="462"/>
      <c r="IXF762" s="462"/>
      <c r="IXG762" s="462"/>
      <c r="IXH762" s="462"/>
      <c r="IXI762" s="462"/>
      <c r="IXJ762" s="462"/>
      <c r="IXK762" s="462"/>
      <c r="IXL762" s="462"/>
      <c r="IXM762" s="462"/>
      <c r="IXN762" s="462"/>
      <c r="IXO762" s="462"/>
      <c r="IXP762" s="462"/>
      <c r="IXQ762" s="462"/>
      <c r="IXR762" s="462"/>
      <c r="IXS762" s="462"/>
      <c r="IXT762" s="462"/>
      <c r="IXU762" s="462"/>
      <c r="IXV762" s="462"/>
      <c r="IXW762" s="462"/>
      <c r="IXX762" s="462"/>
      <c r="IXY762" s="462"/>
      <c r="IXZ762" s="462"/>
      <c r="IYA762" s="462"/>
      <c r="IYB762" s="462"/>
      <c r="IYC762" s="462"/>
      <c r="IYD762" s="462"/>
      <c r="IYE762" s="462"/>
      <c r="IYF762" s="462"/>
      <c r="IYG762" s="462"/>
      <c r="IYH762" s="462"/>
      <c r="IYI762" s="462"/>
      <c r="IYJ762" s="462"/>
      <c r="IYK762" s="462"/>
      <c r="IYL762" s="462"/>
      <c r="IYM762" s="462"/>
      <c r="IYN762" s="462"/>
      <c r="IYO762" s="462"/>
      <c r="IYP762" s="462"/>
      <c r="IYQ762" s="462"/>
      <c r="IYR762" s="462"/>
      <c r="IYS762" s="462"/>
      <c r="IYT762" s="462"/>
      <c r="IYU762" s="462"/>
      <c r="IYV762" s="462"/>
      <c r="IYW762" s="462"/>
      <c r="IYX762" s="462"/>
      <c r="IYY762" s="462"/>
      <c r="IYZ762" s="462"/>
      <c r="IZA762" s="462"/>
      <c r="IZB762" s="462"/>
      <c r="IZC762" s="462"/>
      <c r="IZD762" s="462"/>
      <c r="IZE762" s="462"/>
      <c r="IZF762" s="462"/>
      <c r="IZG762" s="462"/>
      <c r="IZH762" s="462"/>
      <c r="IZI762" s="462"/>
      <c r="IZJ762" s="462"/>
      <c r="IZK762" s="462"/>
      <c r="IZL762" s="462"/>
      <c r="IZM762" s="462"/>
      <c r="IZN762" s="462"/>
      <c r="IZO762" s="462"/>
      <c r="IZP762" s="462"/>
      <c r="IZQ762" s="462"/>
      <c r="IZR762" s="462"/>
      <c r="IZS762" s="462"/>
      <c r="IZT762" s="462"/>
      <c r="IZU762" s="462"/>
      <c r="IZV762" s="462"/>
      <c r="IZW762" s="462"/>
      <c r="IZX762" s="462"/>
      <c r="IZY762" s="462"/>
      <c r="IZZ762" s="462"/>
      <c r="JAA762" s="462"/>
      <c r="JAB762" s="462"/>
      <c r="JAC762" s="462"/>
      <c r="JAD762" s="462"/>
      <c r="JAE762" s="462"/>
      <c r="JAF762" s="462"/>
      <c r="JAG762" s="462"/>
      <c r="JAH762" s="462"/>
      <c r="JAI762" s="462"/>
      <c r="JAJ762" s="462"/>
      <c r="JAK762" s="462"/>
      <c r="JAL762" s="462"/>
      <c r="JAM762" s="462"/>
      <c r="JAN762" s="462"/>
      <c r="JAO762" s="462"/>
      <c r="JAP762" s="462"/>
      <c r="JAQ762" s="462"/>
      <c r="JAR762" s="462"/>
      <c r="JAS762" s="462"/>
      <c r="JAT762" s="462"/>
      <c r="JAU762" s="462"/>
      <c r="JAV762" s="462"/>
      <c r="JAW762" s="462"/>
      <c r="JAX762" s="462"/>
      <c r="JAY762" s="462"/>
      <c r="JAZ762" s="462"/>
      <c r="JBA762" s="462"/>
      <c r="JBB762" s="462"/>
      <c r="JBC762" s="462"/>
      <c r="JBD762" s="462"/>
      <c r="JBE762" s="462"/>
      <c r="JBF762" s="462"/>
      <c r="JBG762" s="462"/>
      <c r="JBH762" s="462"/>
      <c r="JBI762" s="462"/>
      <c r="JBJ762" s="462"/>
      <c r="JBK762" s="462"/>
      <c r="JBL762" s="462"/>
      <c r="JBM762" s="462"/>
      <c r="JBN762" s="462"/>
      <c r="JBO762" s="462"/>
      <c r="JBP762" s="462"/>
      <c r="JBQ762" s="462"/>
      <c r="JBR762" s="462"/>
      <c r="JBS762" s="462"/>
      <c r="JBT762" s="462"/>
      <c r="JBU762" s="462"/>
      <c r="JBV762" s="462"/>
      <c r="JBW762" s="462"/>
      <c r="JBX762" s="462"/>
      <c r="JBY762" s="462"/>
      <c r="JBZ762" s="462"/>
      <c r="JCA762" s="462"/>
      <c r="JCB762" s="462"/>
      <c r="JCC762" s="462"/>
      <c r="JCD762" s="462"/>
      <c r="JCE762" s="462"/>
      <c r="JCF762" s="462"/>
      <c r="JCG762" s="462"/>
      <c r="JCH762" s="462"/>
      <c r="JCI762" s="462"/>
      <c r="JCJ762" s="462"/>
      <c r="JCK762" s="462"/>
      <c r="JCL762" s="462"/>
      <c r="JCM762" s="462"/>
      <c r="JCN762" s="462"/>
      <c r="JCO762" s="462"/>
      <c r="JCP762" s="462"/>
      <c r="JCQ762" s="462"/>
      <c r="JCR762" s="462"/>
      <c r="JCS762" s="462"/>
      <c r="JCT762" s="462"/>
      <c r="JCU762" s="462"/>
      <c r="JCV762" s="462"/>
      <c r="JCW762" s="462"/>
      <c r="JCX762" s="462"/>
      <c r="JCY762" s="462"/>
      <c r="JCZ762" s="462"/>
      <c r="JDA762" s="462"/>
      <c r="JDB762" s="462"/>
      <c r="JDC762" s="462"/>
      <c r="JDD762" s="462"/>
      <c r="JDE762" s="462"/>
      <c r="JDF762" s="462"/>
      <c r="JDG762" s="462"/>
      <c r="JDH762" s="462"/>
      <c r="JDI762" s="462"/>
      <c r="JDJ762" s="462"/>
      <c r="JDK762" s="462"/>
      <c r="JDL762" s="462"/>
      <c r="JDM762" s="462"/>
      <c r="JDN762" s="462"/>
      <c r="JDO762" s="462"/>
      <c r="JDP762" s="462"/>
      <c r="JDQ762" s="462"/>
      <c r="JDR762" s="462"/>
      <c r="JDS762" s="462"/>
      <c r="JDT762" s="462"/>
      <c r="JDU762" s="462"/>
      <c r="JDV762" s="462"/>
      <c r="JDW762" s="462"/>
      <c r="JDX762" s="462"/>
      <c r="JDY762" s="462"/>
      <c r="JDZ762" s="462"/>
      <c r="JEA762" s="462"/>
      <c r="JEB762" s="462"/>
      <c r="JEC762" s="462"/>
      <c r="JED762" s="462"/>
      <c r="JEE762" s="462"/>
      <c r="JEF762" s="462"/>
      <c r="JEG762" s="462"/>
      <c r="JEH762" s="462"/>
      <c r="JEI762" s="462"/>
      <c r="JEJ762" s="462"/>
      <c r="JEK762" s="462"/>
      <c r="JEL762" s="462"/>
      <c r="JEM762" s="462"/>
      <c r="JEN762" s="462"/>
      <c r="JEO762" s="462"/>
      <c r="JEP762" s="462"/>
      <c r="JEQ762" s="462"/>
      <c r="JER762" s="462"/>
      <c r="JES762" s="462"/>
      <c r="JET762" s="462"/>
      <c r="JEU762" s="462"/>
      <c r="JEV762" s="462"/>
      <c r="JEW762" s="462"/>
      <c r="JEX762" s="462"/>
      <c r="JEY762" s="462"/>
      <c r="JEZ762" s="462"/>
      <c r="JFA762" s="462"/>
      <c r="JFB762" s="462"/>
      <c r="JFC762" s="462"/>
      <c r="JFD762" s="462"/>
      <c r="JFE762" s="462"/>
      <c r="JFF762" s="462"/>
      <c r="JFG762" s="462"/>
      <c r="JFH762" s="462"/>
      <c r="JFI762" s="462"/>
      <c r="JFJ762" s="462"/>
      <c r="JFK762" s="462"/>
      <c r="JFL762" s="462"/>
      <c r="JFM762" s="462"/>
      <c r="JFN762" s="462"/>
      <c r="JFO762" s="462"/>
      <c r="JFP762" s="462"/>
      <c r="JFQ762" s="462"/>
      <c r="JFR762" s="462"/>
      <c r="JFS762" s="462"/>
      <c r="JFT762" s="462"/>
      <c r="JFU762" s="462"/>
      <c r="JFV762" s="462"/>
      <c r="JFW762" s="462"/>
      <c r="JFX762" s="462"/>
      <c r="JFY762" s="462"/>
      <c r="JFZ762" s="462"/>
      <c r="JGA762" s="462"/>
      <c r="JGB762" s="462"/>
      <c r="JGC762" s="462"/>
      <c r="JGD762" s="462"/>
      <c r="JGE762" s="462"/>
      <c r="JGF762" s="462"/>
      <c r="JGG762" s="462"/>
      <c r="JGH762" s="462"/>
      <c r="JGI762" s="462"/>
      <c r="JGJ762" s="462"/>
      <c r="JGK762" s="462"/>
      <c r="JGL762" s="462"/>
      <c r="JGM762" s="462"/>
      <c r="JGN762" s="462"/>
      <c r="JGO762" s="462"/>
      <c r="JGP762" s="462"/>
      <c r="JGQ762" s="462"/>
      <c r="JGR762" s="462"/>
      <c r="JGS762" s="462"/>
      <c r="JGT762" s="462"/>
      <c r="JGU762" s="462"/>
      <c r="JGV762" s="462"/>
      <c r="JGW762" s="462"/>
      <c r="JGX762" s="462"/>
      <c r="JGY762" s="462"/>
      <c r="JGZ762" s="462"/>
      <c r="JHA762" s="462"/>
      <c r="JHB762" s="462"/>
      <c r="JHC762" s="462"/>
      <c r="JHD762" s="462"/>
      <c r="JHE762" s="462"/>
      <c r="JHF762" s="462"/>
      <c r="JHG762" s="462"/>
      <c r="JHH762" s="462"/>
      <c r="JHI762" s="462"/>
      <c r="JHJ762" s="462"/>
      <c r="JHK762" s="462"/>
      <c r="JHL762" s="462"/>
      <c r="JHM762" s="462"/>
      <c r="JHN762" s="462"/>
      <c r="JHO762" s="462"/>
      <c r="JHP762" s="462"/>
      <c r="JHQ762" s="462"/>
      <c r="JHR762" s="462"/>
      <c r="JHS762" s="462"/>
      <c r="JHT762" s="462"/>
      <c r="JHU762" s="462"/>
      <c r="JHV762" s="462"/>
      <c r="JHW762" s="462"/>
      <c r="JHX762" s="462"/>
      <c r="JHY762" s="462"/>
      <c r="JHZ762" s="462"/>
      <c r="JIA762" s="462"/>
      <c r="JIB762" s="462"/>
      <c r="JIC762" s="462"/>
      <c r="JID762" s="462"/>
      <c r="JIE762" s="462"/>
      <c r="JIF762" s="462"/>
      <c r="JIG762" s="462"/>
      <c r="JIH762" s="462"/>
      <c r="JII762" s="462"/>
      <c r="JIJ762" s="462"/>
      <c r="JIK762" s="462"/>
      <c r="JIL762" s="462"/>
      <c r="JIM762" s="462"/>
      <c r="JIN762" s="462"/>
      <c r="JIO762" s="462"/>
      <c r="JIP762" s="462"/>
      <c r="JIQ762" s="462"/>
      <c r="JIR762" s="462"/>
      <c r="JIS762" s="462"/>
      <c r="JIT762" s="462"/>
      <c r="JIU762" s="462"/>
      <c r="JIV762" s="462"/>
      <c r="JIW762" s="462"/>
      <c r="JIX762" s="462"/>
      <c r="JIY762" s="462"/>
      <c r="JIZ762" s="462"/>
      <c r="JJA762" s="462"/>
      <c r="JJB762" s="462"/>
      <c r="JJC762" s="462"/>
      <c r="JJD762" s="462"/>
      <c r="JJE762" s="462"/>
      <c r="JJF762" s="462"/>
      <c r="JJG762" s="462"/>
      <c r="JJH762" s="462"/>
      <c r="JJI762" s="462"/>
      <c r="JJJ762" s="462"/>
      <c r="JJK762" s="462"/>
      <c r="JJL762" s="462"/>
      <c r="JJM762" s="462"/>
      <c r="JJN762" s="462"/>
      <c r="JJO762" s="462"/>
      <c r="JJP762" s="462"/>
      <c r="JJQ762" s="462"/>
      <c r="JJR762" s="462"/>
      <c r="JJS762" s="462"/>
      <c r="JJT762" s="462"/>
      <c r="JJU762" s="462"/>
      <c r="JJV762" s="462"/>
      <c r="JJW762" s="462"/>
      <c r="JJX762" s="462"/>
      <c r="JJY762" s="462"/>
      <c r="JJZ762" s="462"/>
      <c r="JKA762" s="462"/>
      <c r="JKB762" s="462"/>
      <c r="JKC762" s="462"/>
      <c r="JKD762" s="462"/>
      <c r="JKE762" s="462"/>
      <c r="JKF762" s="462"/>
      <c r="JKG762" s="462"/>
      <c r="JKH762" s="462"/>
      <c r="JKI762" s="462"/>
      <c r="JKJ762" s="462"/>
      <c r="JKK762" s="462"/>
      <c r="JKL762" s="462"/>
      <c r="JKM762" s="462"/>
      <c r="JKN762" s="462"/>
      <c r="JKO762" s="462"/>
      <c r="JKP762" s="462"/>
      <c r="JKQ762" s="462"/>
      <c r="JKR762" s="462"/>
      <c r="JKS762" s="462"/>
      <c r="JKT762" s="462"/>
      <c r="JKU762" s="462"/>
      <c r="JKV762" s="462"/>
      <c r="JKW762" s="462"/>
      <c r="JKX762" s="462"/>
      <c r="JKY762" s="462"/>
      <c r="JKZ762" s="462"/>
      <c r="JLA762" s="462"/>
      <c r="JLB762" s="462"/>
      <c r="JLC762" s="462"/>
      <c r="JLD762" s="462"/>
      <c r="JLE762" s="462"/>
      <c r="JLF762" s="462"/>
      <c r="JLG762" s="462"/>
      <c r="JLH762" s="462"/>
      <c r="JLI762" s="462"/>
      <c r="JLJ762" s="462"/>
      <c r="JLK762" s="462"/>
      <c r="JLL762" s="462"/>
      <c r="JLM762" s="462"/>
      <c r="JLN762" s="462"/>
      <c r="JLO762" s="462"/>
      <c r="JLP762" s="462"/>
      <c r="JLQ762" s="462"/>
      <c r="JLR762" s="462"/>
      <c r="JLS762" s="462"/>
      <c r="JLT762" s="462"/>
      <c r="JLU762" s="462"/>
      <c r="JLV762" s="462"/>
      <c r="JLW762" s="462"/>
      <c r="JLX762" s="462"/>
      <c r="JLY762" s="462"/>
      <c r="JLZ762" s="462"/>
      <c r="JMA762" s="462"/>
      <c r="JMB762" s="462"/>
      <c r="JMC762" s="462"/>
      <c r="JMD762" s="462"/>
      <c r="JME762" s="462"/>
      <c r="JMF762" s="462"/>
      <c r="JMG762" s="462"/>
      <c r="JMH762" s="462"/>
      <c r="JMI762" s="462"/>
      <c r="JMJ762" s="462"/>
      <c r="JMK762" s="462"/>
      <c r="JML762" s="462"/>
      <c r="JMM762" s="462"/>
      <c r="JMN762" s="462"/>
      <c r="JMO762" s="462"/>
      <c r="JMP762" s="462"/>
      <c r="JMQ762" s="462"/>
      <c r="JMR762" s="462"/>
      <c r="JMS762" s="462"/>
      <c r="JMT762" s="462"/>
      <c r="JMU762" s="462"/>
      <c r="JMV762" s="462"/>
      <c r="JMW762" s="462"/>
      <c r="JMX762" s="462"/>
      <c r="JMY762" s="462"/>
      <c r="JMZ762" s="462"/>
      <c r="JNA762" s="462"/>
      <c r="JNB762" s="462"/>
      <c r="JNC762" s="462"/>
      <c r="JND762" s="462"/>
      <c r="JNE762" s="462"/>
      <c r="JNF762" s="462"/>
      <c r="JNG762" s="462"/>
      <c r="JNH762" s="462"/>
      <c r="JNI762" s="462"/>
      <c r="JNJ762" s="462"/>
      <c r="JNK762" s="462"/>
      <c r="JNL762" s="462"/>
      <c r="JNM762" s="462"/>
      <c r="JNN762" s="462"/>
      <c r="JNO762" s="462"/>
      <c r="JNP762" s="462"/>
      <c r="JNQ762" s="462"/>
      <c r="JNR762" s="462"/>
      <c r="JNS762" s="462"/>
      <c r="JNT762" s="462"/>
      <c r="JNU762" s="462"/>
      <c r="JNV762" s="462"/>
      <c r="JNW762" s="462"/>
      <c r="JNX762" s="462"/>
      <c r="JNY762" s="462"/>
      <c r="JNZ762" s="462"/>
      <c r="JOA762" s="462"/>
      <c r="JOB762" s="462"/>
      <c r="JOC762" s="462"/>
      <c r="JOD762" s="462"/>
      <c r="JOE762" s="462"/>
      <c r="JOF762" s="462"/>
      <c r="JOG762" s="462"/>
      <c r="JOH762" s="462"/>
      <c r="JOI762" s="462"/>
      <c r="JOJ762" s="462"/>
      <c r="JOK762" s="462"/>
      <c r="JOL762" s="462"/>
      <c r="JOM762" s="462"/>
      <c r="JON762" s="462"/>
      <c r="JOO762" s="462"/>
      <c r="JOP762" s="462"/>
      <c r="JOQ762" s="462"/>
      <c r="JOR762" s="462"/>
      <c r="JOS762" s="462"/>
      <c r="JOT762" s="462"/>
      <c r="JOU762" s="462"/>
      <c r="JOV762" s="462"/>
      <c r="JOW762" s="462"/>
      <c r="JOX762" s="462"/>
      <c r="JOY762" s="462"/>
      <c r="JOZ762" s="462"/>
      <c r="JPA762" s="462"/>
      <c r="JPB762" s="462"/>
      <c r="JPC762" s="462"/>
      <c r="JPD762" s="462"/>
      <c r="JPE762" s="462"/>
      <c r="JPF762" s="462"/>
      <c r="JPG762" s="462"/>
      <c r="JPH762" s="462"/>
      <c r="JPI762" s="462"/>
      <c r="JPJ762" s="462"/>
      <c r="JPK762" s="462"/>
      <c r="JPL762" s="462"/>
      <c r="JPM762" s="462"/>
      <c r="JPN762" s="462"/>
      <c r="JPO762" s="462"/>
      <c r="JPP762" s="462"/>
      <c r="JPQ762" s="462"/>
      <c r="JPR762" s="462"/>
      <c r="JPS762" s="462"/>
      <c r="JPT762" s="462"/>
      <c r="JPU762" s="462"/>
      <c r="JPV762" s="462"/>
      <c r="JPW762" s="462"/>
      <c r="JPX762" s="462"/>
      <c r="JPY762" s="462"/>
      <c r="JPZ762" s="462"/>
      <c r="JQA762" s="462"/>
      <c r="JQB762" s="462"/>
      <c r="JQC762" s="462"/>
      <c r="JQD762" s="462"/>
      <c r="JQE762" s="462"/>
      <c r="JQF762" s="462"/>
      <c r="JQG762" s="462"/>
      <c r="JQH762" s="462"/>
      <c r="JQI762" s="462"/>
      <c r="JQJ762" s="462"/>
      <c r="JQK762" s="462"/>
      <c r="JQL762" s="462"/>
      <c r="JQM762" s="462"/>
      <c r="JQN762" s="462"/>
      <c r="JQO762" s="462"/>
      <c r="JQP762" s="462"/>
      <c r="JQQ762" s="462"/>
      <c r="JQR762" s="462"/>
      <c r="JQS762" s="462"/>
      <c r="JQT762" s="462"/>
      <c r="JQU762" s="462"/>
      <c r="JQV762" s="462"/>
      <c r="JQW762" s="462"/>
      <c r="JQX762" s="462"/>
      <c r="JQY762" s="462"/>
      <c r="JQZ762" s="462"/>
      <c r="JRA762" s="462"/>
      <c r="JRB762" s="462"/>
      <c r="JRC762" s="462"/>
      <c r="JRD762" s="462"/>
      <c r="JRE762" s="462"/>
      <c r="JRF762" s="462"/>
      <c r="JRG762" s="462"/>
      <c r="JRH762" s="462"/>
      <c r="JRI762" s="462"/>
      <c r="JRJ762" s="462"/>
      <c r="JRK762" s="462"/>
      <c r="JRL762" s="462"/>
      <c r="JRM762" s="462"/>
      <c r="JRN762" s="462"/>
      <c r="JRO762" s="462"/>
      <c r="JRP762" s="462"/>
      <c r="JRQ762" s="462"/>
      <c r="JRR762" s="462"/>
      <c r="JRS762" s="462"/>
      <c r="JRT762" s="462"/>
      <c r="JRU762" s="462"/>
      <c r="JRV762" s="462"/>
      <c r="JRW762" s="462"/>
      <c r="JRX762" s="462"/>
      <c r="JRY762" s="462"/>
      <c r="JRZ762" s="462"/>
      <c r="JSA762" s="462"/>
      <c r="JSB762" s="462"/>
      <c r="JSC762" s="462"/>
      <c r="JSD762" s="462"/>
      <c r="JSE762" s="462"/>
      <c r="JSF762" s="462"/>
      <c r="JSG762" s="462"/>
      <c r="JSH762" s="462"/>
      <c r="JSI762" s="462"/>
      <c r="JSJ762" s="462"/>
      <c r="JSK762" s="462"/>
      <c r="JSL762" s="462"/>
      <c r="JSM762" s="462"/>
      <c r="JSN762" s="462"/>
      <c r="JSO762" s="462"/>
      <c r="JSP762" s="462"/>
      <c r="JSQ762" s="462"/>
      <c r="JSR762" s="462"/>
      <c r="JSS762" s="462"/>
      <c r="JST762" s="462"/>
      <c r="JSU762" s="462"/>
      <c r="JSV762" s="462"/>
      <c r="JSW762" s="462"/>
      <c r="JSX762" s="462"/>
      <c r="JSY762" s="462"/>
      <c r="JSZ762" s="462"/>
      <c r="JTA762" s="462"/>
      <c r="JTB762" s="462"/>
      <c r="JTC762" s="462"/>
      <c r="JTD762" s="462"/>
      <c r="JTE762" s="462"/>
      <c r="JTF762" s="462"/>
      <c r="JTG762" s="462"/>
      <c r="JTH762" s="462"/>
      <c r="JTI762" s="462"/>
      <c r="JTJ762" s="462"/>
      <c r="JTK762" s="462"/>
      <c r="JTL762" s="462"/>
      <c r="JTM762" s="462"/>
      <c r="JTN762" s="462"/>
      <c r="JTO762" s="462"/>
      <c r="JTP762" s="462"/>
      <c r="JTQ762" s="462"/>
      <c r="JTR762" s="462"/>
      <c r="JTS762" s="462"/>
      <c r="JTT762" s="462"/>
      <c r="JTU762" s="462"/>
      <c r="JTV762" s="462"/>
      <c r="JTW762" s="462"/>
      <c r="JTX762" s="462"/>
      <c r="JTY762" s="462"/>
      <c r="JTZ762" s="462"/>
      <c r="JUA762" s="462"/>
      <c r="JUB762" s="462"/>
      <c r="JUC762" s="462"/>
      <c r="JUD762" s="462"/>
      <c r="JUE762" s="462"/>
      <c r="JUF762" s="462"/>
      <c r="JUG762" s="462"/>
      <c r="JUH762" s="462"/>
      <c r="JUI762" s="462"/>
      <c r="JUJ762" s="462"/>
      <c r="JUK762" s="462"/>
      <c r="JUL762" s="462"/>
      <c r="JUM762" s="462"/>
      <c r="JUN762" s="462"/>
      <c r="JUO762" s="462"/>
      <c r="JUP762" s="462"/>
      <c r="JUQ762" s="462"/>
      <c r="JUR762" s="462"/>
      <c r="JUS762" s="462"/>
      <c r="JUT762" s="462"/>
      <c r="JUU762" s="462"/>
      <c r="JUV762" s="462"/>
      <c r="JUW762" s="462"/>
      <c r="JUX762" s="462"/>
      <c r="JUY762" s="462"/>
      <c r="JUZ762" s="462"/>
      <c r="JVA762" s="462"/>
      <c r="JVB762" s="462"/>
      <c r="JVC762" s="462"/>
      <c r="JVD762" s="462"/>
      <c r="JVE762" s="462"/>
      <c r="JVF762" s="462"/>
      <c r="JVG762" s="462"/>
      <c r="JVH762" s="462"/>
      <c r="JVI762" s="462"/>
      <c r="JVJ762" s="462"/>
      <c r="JVK762" s="462"/>
      <c r="JVL762" s="462"/>
      <c r="JVM762" s="462"/>
      <c r="JVN762" s="462"/>
      <c r="JVO762" s="462"/>
      <c r="JVP762" s="462"/>
      <c r="JVQ762" s="462"/>
      <c r="JVR762" s="462"/>
      <c r="JVS762" s="462"/>
      <c r="JVT762" s="462"/>
      <c r="JVU762" s="462"/>
      <c r="JVV762" s="462"/>
      <c r="JVW762" s="462"/>
      <c r="JVX762" s="462"/>
      <c r="JVY762" s="462"/>
      <c r="JVZ762" s="462"/>
      <c r="JWA762" s="462"/>
      <c r="JWB762" s="462"/>
      <c r="JWC762" s="462"/>
      <c r="JWD762" s="462"/>
      <c r="JWE762" s="462"/>
      <c r="JWF762" s="462"/>
      <c r="JWG762" s="462"/>
      <c r="JWH762" s="462"/>
      <c r="JWI762" s="462"/>
      <c r="JWJ762" s="462"/>
      <c r="JWK762" s="462"/>
      <c r="JWL762" s="462"/>
      <c r="JWM762" s="462"/>
      <c r="JWN762" s="462"/>
      <c r="JWO762" s="462"/>
      <c r="JWP762" s="462"/>
      <c r="JWQ762" s="462"/>
      <c r="JWR762" s="462"/>
      <c r="JWS762" s="462"/>
      <c r="JWT762" s="462"/>
      <c r="JWU762" s="462"/>
      <c r="JWV762" s="462"/>
      <c r="JWW762" s="462"/>
      <c r="JWX762" s="462"/>
      <c r="JWY762" s="462"/>
      <c r="JWZ762" s="462"/>
      <c r="JXA762" s="462"/>
      <c r="JXB762" s="462"/>
      <c r="JXC762" s="462"/>
      <c r="JXD762" s="462"/>
      <c r="JXE762" s="462"/>
      <c r="JXF762" s="462"/>
      <c r="JXG762" s="462"/>
      <c r="JXH762" s="462"/>
      <c r="JXI762" s="462"/>
      <c r="JXJ762" s="462"/>
      <c r="JXK762" s="462"/>
      <c r="JXL762" s="462"/>
      <c r="JXM762" s="462"/>
      <c r="JXN762" s="462"/>
      <c r="JXO762" s="462"/>
      <c r="JXP762" s="462"/>
      <c r="JXQ762" s="462"/>
      <c r="JXR762" s="462"/>
      <c r="JXS762" s="462"/>
      <c r="JXT762" s="462"/>
      <c r="JXU762" s="462"/>
      <c r="JXV762" s="462"/>
      <c r="JXW762" s="462"/>
      <c r="JXX762" s="462"/>
      <c r="JXY762" s="462"/>
      <c r="JXZ762" s="462"/>
      <c r="JYA762" s="462"/>
      <c r="JYB762" s="462"/>
      <c r="JYC762" s="462"/>
      <c r="JYD762" s="462"/>
      <c r="JYE762" s="462"/>
      <c r="JYF762" s="462"/>
      <c r="JYG762" s="462"/>
      <c r="JYH762" s="462"/>
      <c r="JYI762" s="462"/>
      <c r="JYJ762" s="462"/>
      <c r="JYK762" s="462"/>
      <c r="JYL762" s="462"/>
      <c r="JYM762" s="462"/>
      <c r="JYN762" s="462"/>
      <c r="JYO762" s="462"/>
      <c r="JYP762" s="462"/>
      <c r="JYQ762" s="462"/>
      <c r="JYR762" s="462"/>
      <c r="JYS762" s="462"/>
      <c r="JYT762" s="462"/>
      <c r="JYU762" s="462"/>
      <c r="JYV762" s="462"/>
      <c r="JYW762" s="462"/>
      <c r="JYX762" s="462"/>
      <c r="JYY762" s="462"/>
      <c r="JYZ762" s="462"/>
      <c r="JZA762" s="462"/>
      <c r="JZB762" s="462"/>
      <c r="JZC762" s="462"/>
      <c r="JZD762" s="462"/>
      <c r="JZE762" s="462"/>
      <c r="JZF762" s="462"/>
      <c r="JZG762" s="462"/>
      <c r="JZH762" s="462"/>
      <c r="JZI762" s="462"/>
      <c r="JZJ762" s="462"/>
      <c r="JZK762" s="462"/>
      <c r="JZL762" s="462"/>
      <c r="JZM762" s="462"/>
      <c r="JZN762" s="462"/>
      <c r="JZO762" s="462"/>
      <c r="JZP762" s="462"/>
      <c r="JZQ762" s="462"/>
      <c r="JZR762" s="462"/>
      <c r="JZS762" s="462"/>
      <c r="JZT762" s="462"/>
      <c r="JZU762" s="462"/>
      <c r="JZV762" s="462"/>
      <c r="JZW762" s="462"/>
      <c r="JZX762" s="462"/>
      <c r="JZY762" s="462"/>
      <c r="JZZ762" s="462"/>
      <c r="KAA762" s="462"/>
      <c r="KAB762" s="462"/>
      <c r="KAC762" s="462"/>
      <c r="KAD762" s="462"/>
      <c r="KAE762" s="462"/>
      <c r="KAF762" s="462"/>
      <c r="KAG762" s="462"/>
      <c r="KAH762" s="462"/>
      <c r="KAI762" s="462"/>
      <c r="KAJ762" s="462"/>
      <c r="KAK762" s="462"/>
      <c r="KAL762" s="462"/>
      <c r="KAM762" s="462"/>
      <c r="KAN762" s="462"/>
      <c r="KAO762" s="462"/>
      <c r="KAP762" s="462"/>
      <c r="KAQ762" s="462"/>
      <c r="KAR762" s="462"/>
      <c r="KAS762" s="462"/>
      <c r="KAT762" s="462"/>
      <c r="KAU762" s="462"/>
      <c r="KAV762" s="462"/>
      <c r="KAW762" s="462"/>
      <c r="KAX762" s="462"/>
      <c r="KAY762" s="462"/>
      <c r="KAZ762" s="462"/>
      <c r="KBA762" s="462"/>
      <c r="KBB762" s="462"/>
      <c r="KBC762" s="462"/>
      <c r="KBD762" s="462"/>
      <c r="KBE762" s="462"/>
      <c r="KBF762" s="462"/>
      <c r="KBG762" s="462"/>
      <c r="KBH762" s="462"/>
      <c r="KBI762" s="462"/>
      <c r="KBJ762" s="462"/>
      <c r="KBK762" s="462"/>
      <c r="KBL762" s="462"/>
      <c r="KBM762" s="462"/>
      <c r="KBN762" s="462"/>
      <c r="KBO762" s="462"/>
      <c r="KBP762" s="462"/>
      <c r="KBQ762" s="462"/>
      <c r="KBR762" s="462"/>
      <c r="KBS762" s="462"/>
      <c r="KBT762" s="462"/>
      <c r="KBU762" s="462"/>
      <c r="KBV762" s="462"/>
      <c r="KBW762" s="462"/>
      <c r="KBX762" s="462"/>
      <c r="KBY762" s="462"/>
      <c r="KBZ762" s="462"/>
      <c r="KCA762" s="462"/>
      <c r="KCB762" s="462"/>
      <c r="KCC762" s="462"/>
      <c r="KCD762" s="462"/>
      <c r="KCE762" s="462"/>
      <c r="KCF762" s="462"/>
      <c r="KCG762" s="462"/>
      <c r="KCH762" s="462"/>
      <c r="KCI762" s="462"/>
      <c r="KCJ762" s="462"/>
      <c r="KCK762" s="462"/>
      <c r="KCL762" s="462"/>
      <c r="KCM762" s="462"/>
      <c r="KCN762" s="462"/>
      <c r="KCO762" s="462"/>
      <c r="KCP762" s="462"/>
      <c r="KCQ762" s="462"/>
      <c r="KCR762" s="462"/>
      <c r="KCS762" s="462"/>
      <c r="KCT762" s="462"/>
      <c r="KCU762" s="462"/>
      <c r="KCV762" s="462"/>
      <c r="KCW762" s="462"/>
      <c r="KCX762" s="462"/>
      <c r="KCY762" s="462"/>
      <c r="KCZ762" s="462"/>
      <c r="KDA762" s="462"/>
      <c r="KDB762" s="462"/>
      <c r="KDC762" s="462"/>
      <c r="KDD762" s="462"/>
      <c r="KDE762" s="462"/>
      <c r="KDF762" s="462"/>
      <c r="KDG762" s="462"/>
      <c r="KDH762" s="462"/>
      <c r="KDI762" s="462"/>
      <c r="KDJ762" s="462"/>
      <c r="KDK762" s="462"/>
      <c r="KDL762" s="462"/>
      <c r="KDM762" s="462"/>
      <c r="KDN762" s="462"/>
      <c r="KDO762" s="462"/>
      <c r="KDP762" s="462"/>
      <c r="KDQ762" s="462"/>
      <c r="KDR762" s="462"/>
      <c r="KDS762" s="462"/>
      <c r="KDT762" s="462"/>
      <c r="KDU762" s="462"/>
      <c r="KDV762" s="462"/>
      <c r="KDW762" s="462"/>
      <c r="KDX762" s="462"/>
      <c r="KDY762" s="462"/>
      <c r="KDZ762" s="462"/>
      <c r="KEA762" s="462"/>
      <c r="KEB762" s="462"/>
      <c r="KEC762" s="462"/>
      <c r="KED762" s="462"/>
      <c r="KEE762" s="462"/>
      <c r="KEF762" s="462"/>
      <c r="KEG762" s="462"/>
      <c r="KEH762" s="462"/>
      <c r="KEI762" s="462"/>
      <c r="KEJ762" s="462"/>
      <c r="KEK762" s="462"/>
      <c r="KEL762" s="462"/>
      <c r="KEM762" s="462"/>
      <c r="KEN762" s="462"/>
      <c r="KEO762" s="462"/>
      <c r="KEP762" s="462"/>
      <c r="KEQ762" s="462"/>
      <c r="KER762" s="462"/>
      <c r="KES762" s="462"/>
      <c r="KET762" s="462"/>
      <c r="KEU762" s="462"/>
      <c r="KEV762" s="462"/>
      <c r="KEW762" s="462"/>
      <c r="KEX762" s="462"/>
      <c r="KEY762" s="462"/>
      <c r="KEZ762" s="462"/>
      <c r="KFA762" s="462"/>
      <c r="KFB762" s="462"/>
      <c r="KFC762" s="462"/>
      <c r="KFD762" s="462"/>
      <c r="KFE762" s="462"/>
      <c r="KFF762" s="462"/>
      <c r="KFG762" s="462"/>
      <c r="KFH762" s="462"/>
      <c r="KFI762" s="462"/>
      <c r="KFJ762" s="462"/>
      <c r="KFK762" s="462"/>
      <c r="KFL762" s="462"/>
      <c r="KFM762" s="462"/>
      <c r="KFN762" s="462"/>
      <c r="KFO762" s="462"/>
      <c r="KFP762" s="462"/>
      <c r="KFQ762" s="462"/>
      <c r="KFR762" s="462"/>
      <c r="KFS762" s="462"/>
      <c r="KFT762" s="462"/>
      <c r="KFU762" s="462"/>
      <c r="KFV762" s="462"/>
      <c r="KFW762" s="462"/>
      <c r="KFX762" s="462"/>
      <c r="KFY762" s="462"/>
      <c r="KFZ762" s="462"/>
      <c r="KGA762" s="462"/>
      <c r="KGB762" s="462"/>
      <c r="KGC762" s="462"/>
      <c r="KGD762" s="462"/>
      <c r="KGE762" s="462"/>
      <c r="KGF762" s="462"/>
      <c r="KGG762" s="462"/>
      <c r="KGH762" s="462"/>
      <c r="KGI762" s="462"/>
      <c r="KGJ762" s="462"/>
      <c r="KGK762" s="462"/>
      <c r="KGL762" s="462"/>
      <c r="KGM762" s="462"/>
      <c r="KGN762" s="462"/>
      <c r="KGO762" s="462"/>
      <c r="KGP762" s="462"/>
      <c r="KGQ762" s="462"/>
      <c r="KGR762" s="462"/>
      <c r="KGS762" s="462"/>
      <c r="KGT762" s="462"/>
      <c r="KGU762" s="462"/>
      <c r="KGV762" s="462"/>
      <c r="KGW762" s="462"/>
      <c r="KGX762" s="462"/>
      <c r="KGY762" s="462"/>
      <c r="KGZ762" s="462"/>
      <c r="KHA762" s="462"/>
      <c r="KHB762" s="462"/>
      <c r="KHC762" s="462"/>
      <c r="KHD762" s="462"/>
      <c r="KHE762" s="462"/>
      <c r="KHF762" s="462"/>
      <c r="KHG762" s="462"/>
      <c r="KHH762" s="462"/>
      <c r="KHI762" s="462"/>
      <c r="KHJ762" s="462"/>
      <c r="KHK762" s="462"/>
      <c r="KHL762" s="462"/>
      <c r="KHM762" s="462"/>
      <c r="KHN762" s="462"/>
      <c r="KHO762" s="462"/>
      <c r="KHP762" s="462"/>
      <c r="KHQ762" s="462"/>
      <c r="KHR762" s="462"/>
      <c r="KHS762" s="462"/>
      <c r="KHT762" s="462"/>
      <c r="KHU762" s="462"/>
      <c r="KHV762" s="462"/>
      <c r="KHW762" s="462"/>
      <c r="KHX762" s="462"/>
      <c r="KHY762" s="462"/>
      <c r="KHZ762" s="462"/>
      <c r="KIA762" s="462"/>
      <c r="KIB762" s="462"/>
      <c r="KIC762" s="462"/>
      <c r="KID762" s="462"/>
      <c r="KIE762" s="462"/>
      <c r="KIF762" s="462"/>
      <c r="KIG762" s="462"/>
      <c r="KIH762" s="462"/>
      <c r="KII762" s="462"/>
      <c r="KIJ762" s="462"/>
      <c r="KIK762" s="462"/>
      <c r="KIL762" s="462"/>
      <c r="KIM762" s="462"/>
      <c r="KIN762" s="462"/>
      <c r="KIO762" s="462"/>
      <c r="KIP762" s="462"/>
      <c r="KIQ762" s="462"/>
      <c r="KIR762" s="462"/>
      <c r="KIS762" s="462"/>
      <c r="KIT762" s="462"/>
      <c r="KIU762" s="462"/>
      <c r="KIV762" s="462"/>
      <c r="KIW762" s="462"/>
      <c r="KIX762" s="462"/>
      <c r="KIY762" s="462"/>
      <c r="KIZ762" s="462"/>
      <c r="KJA762" s="462"/>
      <c r="KJB762" s="462"/>
      <c r="KJC762" s="462"/>
      <c r="KJD762" s="462"/>
      <c r="KJE762" s="462"/>
      <c r="KJF762" s="462"/>
      <c r="KJG762" s="462"/>
      <c r="KJH762" s="462"/>
      <c r="KJI762" s="462"/>
      <c r="KJJ762" s="462"/>
      <c r="KJK762" s="462"/>
      <c r="KJL762" s="462"/>
      <c r="KJM762" s="462"/>
      <c r="KJN762" s="462"/>
      <c r="KJO762" s="462"/>
      <c r="KJP762" s="462"/>
      <c r="KJQ762" s="462"/>
      <c r="KJR762" s="462"/>
      <c r="KJS762" s="462"/>
      <c r="KJT762" s="462"/>
      <c r="KJU762" s="462"/>
      <c r="KJV762" s="462"/>
      <c r="KJW762" s="462"/>
      <c r="KJX762" s="462"/>
      <c r="KJY762" s="462"/>
      <c r="KJZ762" s="462"/>
      <c r="KKA762" s="462"/>
      <c r="KKB762" s="462"/>
      <c r="KKC762" s="462"/>
      <c r="KKD762" s="462"/>
      <c r="KKE762" s="462"/>
      <c r="KKF762" s="462"/>
      <c r="KKG762" s="462"/>
      <c r="KKH762" s="462"/>
      <c r="KKI762" s="462"/>
      <c r="KKJ762" s="462"/>
      <c r="KKK762" s="462"/>
      <c r="KKL762" s="462"/>
      <c r="KKM762" s="462"/>
      <c r="KKN762" s="462"/>
      <c r="KKO762" s="462"/>
      <c r="KKP762" s="462"/>
      <c r="KKQ762" s="462"/>
      <c r="KKR762" s="462"/>
      <c r="KKS762" s="462"/>
      <c r="KKT762" s="462"/>
      <c r="KKU762" s="462"/>
      <c r="KKV762" s="462"/>
      <c r="KKW762" s="462"/>
      <c r="KKX762" s="462"/>
      <c r="KKY762" s="462"/>
      <c r="KKZ762" s="462"/>
      <c r="KLA762" s="462"/>
      <c r="KLB762" s="462"/>
      <c r="KLC762" s="462"/>
      <c r="KLD762" s="462"/>
      <c r="KLE762" s="462"/>
      <c r="KLF762" s="462"/>
      <c r="KLG762" s="462"/>
      <c r="KLH762" s="462"/>
      <c r="KLI762" s="462"/>
      <c r="KLJ762" s="462"/>
      <c r="KLK762" s="462"/>
      <c r="KLL762" s="462"/>
      <c r="KLM762" s="462"/>
      <c r="KLN762" s="462"/>
      <c r="KLO762" s="462"/>
      <c r="KLP762" s="462"/>
      <c r="KLQ762" s="462"/>
      <c r="KLR762" s="462"/>
      <c r="KLS762" s="462"/>
      <c r="KLT762" s="462"/>
      <c r="KLU762" s="462"/>
      <c r="KLV762" s="462"/>
      <c r="KLW762" s="462"/>
      <c r="KLX762" s="462"/>
      <c r="KLY762" s="462"/>
      <c r="KLZ762" s="462"/>
      <c r="KMA762" s="462"/>
      <c r="KMB762" s="462"/>
      <c r="KMC762" s="462"/>
      <c r="KMD762" s="462"/>
      <c r="KME762" s="462"/>
      <c r="KMF762" s="462"/>
      <c r="KMG762" s="462"/>
      <c r="KMH762" s="462"/>
      <c r="KMI762" s="462"/>
      <c r="KMJ762" s="462"/>
      <c r="KMK762" s="462"/>
      <c r="KML762" s="462"/>
      <c r="KMM762" s="462"/>
      <c r="KMN762" s="462"/>
      <c r="KMO762" s="462"/>
      <c r="KMP762" s="462"/>
      <c r="KMQ762" s="462"/>
      <c r="KMR762" s="462"/>
      <c r="KMS762" s="462"/>
      <c r="KMT762" s="462"/>
      <c r="KMU762" s="462"/>
      <c r="KMV762" s="462"/>
      <c r="KMW762" s="462"/>
      <c r="KMX762" s="462"/>
      <c r="KMY762" s="462"/>
      <c r="KMZ762" s="462"/>
      <c r="KNA762" s="462"/>
      <c r="KNB762" s="462"/>
      <c r="KNC762" s="462"/>
      <c r="KND762" s="462"/>
      <c r="KNE762" s="462"/>
      <c r="KNF762" s="462"/>
      <c r="KNG762" s="462"/>
      <c r="KNH762" s="462"/>
      <c r="KNI762" s="462"/>
      <c r="KNJ762" s="462"/>
      <c r="KNK762" s="462"/>
      <c r="KNL762" s="462"/>
      <c r="KNM762" s="462"/>
      <c r="KNN762" s="462"/>
      <c r="KNO762" s="462"/>
      <c r="KNP762" s="462"/>
      <c r="KNQ762" s="462"/>
      <c r="KNR762" s="462"/>
      <c r="KNS762" s="462"/>
      <c r="KNT762" s="462"/>
      <c r="KNU762" s="462"/>
      <c r="KNV762" s="462"/>
      <c r="KNW762" s="462"/>
      <c r="KNX762" s="462"/>
      <c r="KNY762" s="462"/>
      <c r="KNZ762" s="462"/>
      <c r="KOA762" s="462"/>
      <c r="KOB762" s="462"/>
      <c r="KOC762" s="462"/>
      <c r="KOD762" s="462"/>
      <c r="KOE762" s="462"/>
      <c r="KOF762" s="462"/>
      <c r="KOG762" s="462"/>
      <c r="KOH762" s="462"/>
      <c r="KOI762" s="462"/>
      <c r="KOJ762" s="462"/>
      <c r="KOK762" s="462"/>
      <c r="KOL762" s="462"/>
      <c r="KOM762" s="462"/>
      <c r="KON762" s="462"/>
      <c r="KOO762" s="462"/>
      <c r="KOP762" s="462"/>
      <c r="KOQ762" s="462"/>
      <c r="KOR762" s="462"/>
      <c r="KOS762" s="462"/>
      <c r="KOT762" s="462"/>
      <c r="KOU762" s="462"/>
      <c r="KOV762" s="462"/>
      <c r="KOW762" s="462"/>
      <c r="KOX762" s="462"/>
      <c r="KOY762" s="462"/>
      <c r="KOZ762" s="462"/>
      <c r="KPA762" s="462"/>
      <c r="KPB762" s="462"/>
      <c r="KPC762" s="462"/>
      <c r="KPD762" s="462"/>
      <c r="KPE762" s="462"/>
      <c r="KPF762" s="462"/>
      <c r="KPG762" s="462"/>
      <c r="KPH762" s="462"/>
      <c r="KPI762" s="462"/>
      <c r="KPJ762" s="462"/>
      <c r="KPK762" s="462"/>
      <c r="KPL762" s="462"/>
      <c r="KPM762" s="462"/>
      <c r="KPN762" s="462"/>
      <c r="KPO762" s="462"/>
      <c r="KPP762" s="462"/>
      <c r="KPQ762" s="462"/>
      <c r="KPR762" s="462"/>
      <c r="KPS762" s="462"/>
      <c r="KPT762" s="462"/>
      <c r="KPU762" s="462"/>
      <c r="KPV762" s="462"/>
      <c r="KPW762" s="462"/>
      <c r="KPX762" s="462"/>
      <c r="KPY762" s="462"/>
      <c r="KPZ762" s="462"/>
      <c r="KQA762" s="462"/>
      <c r="KQB762" s="462"/>
      <c r="KQC762" s="462"/>
      <c r="KQD762" s="462"/>
      <c r="KQE762" s="462"/>
      <c r="KQF762" s="462"/>
      <c r="KQG762" s="462"/>
      <c r="KQH762" s="462"/>
      <c r="KQI762" s="462"/>
      <c r="KQJ762" s="462"/>
      <c r="KQK762" s="462"/>
      <c r="KQL762" s="462"/>
      <c r="KQM762" s="462"/>
      <c r="KQN762" s="462"/>
      <c r="KQO762" s="462"/>
      <c r="KQP762" s="462"/>
      <c r="KQQ762" s="462"/>
      <c r="KQR762" s="462"/>
      <c r="KQS762" s="462"/>
      <c r="KQT762" s="462"/>
      <c r="KQU762" s="462"/>
      <c r="KQV762" s="462"/>
      <c r="KQW762" s="462"/>
      <c r="KQX762" s="462"/>
      <c r="KQY762" s="462"/>
      <c r="KQZ762" s="462"/>
      <c r="KRA762" s="462"/>
      <c r="KRB762" s="462"/>
      <c r="KRC762" s="462"/>
      <c r="KRD762" s="462"/>
      <c r="KRE762" s="462"/>
      <c r="KRF762" s="462"/>
      <c r="KRG762" s="462"/>
      <c r="KRH762" s="462"/>
      <c r="KRI762" s="462"/>
      <c r="KRJ762" s="462"/>
      <c r="KRK762" s="462"/>
      <c r="KRL762" s="462"/>
      <c r="KRM762" s="462"/>
      <c r="KRN762" s="462"/>
      <c r="KRO762" s="462"/>
      <c r="KRP762" s="462"/>
      <c r="KRQ762" s="462"/>
      <c r="KRR762" s="462"/>
      <c r="KRS762" s="462"/>
      <c r="KRT762" s="462"/>
      <c r="KRU762" s="462"/>
      <c r="KRV762" s="462"/>
      <c r="KRW762" s="462"/>
      <c r="KRX762" s="462"/>
      <c r="KRY762" s="462"/>
      <c r="KRZ762" s="462"/>
      <c r="KSA762" s="462"/>
      <c r="KSB762" s="462"/>
      <c r="KSC762" s="462"/>
      <c r="KSD762" s="462"/>
      <c r="KSE762" s="462"/>
      <c r="KSF762" s="462"/>
      <c r="KSG762" s="462"/>
      <c r="KSH762" s="462"/>
      <c r="KSI762" s="462"/>
      <c r="KSJ762" s="462"/>
      <c r="KSK762" s="462"/>
      <c r="KSL762" s="462"/>
      <c r="KSM762" s="462"/>
      <c r="KSN762" s="462"/>
      <c r="KSO762" s="462"/>
      <c r="KSP762" s="462"/>
      <c r="KSQ762" s="462"/>
      <c r="KSR762" s="462"/>
      <c r="KSS762" s="462"/>
      <c r="KST762" s="462"/>
      <c r="KSU762" s="462"/>
      <c r="KSV762" s="462"/>
      <c r="KSW762" s="462"/>
      <c r="KSX762" s="462"/>
      <c r="KSY762" s="462"/>
      <c r="KSZ762" s="462"/>
      <c r="KTA762" s="462"/>
      <c r="KTB762" s="462"/>
      <c r="KTC762" s="462"/>
      <c r="KTD762" s="462"/>
      <c r="KTE762" s="462"/>
      <c r="KTF762" s="462"/>
      <c r="KTG762" s="462"/>
      <c r="KTH762" s="462"/>
      <c r="KTI762" s="462"/>
      <c r="KTJ762" s="462"/>
      <c r="KTK762" s="462"/>
      <c r="KTL762" s="462"/>
      <c r="KTM762" s="462"/>
      <c r="KTN762" s="462"/>
      <c r="KTO762" s="462"/>
      <c r="KTP762" s="462"/>
      <c r="KTQ762" s="462"/>
      <c r="KTR762" s="462"/>
      <c r="KTS762" s="462"/>
      <c r="KTT762" s="462"/>
      <c r="KTU762" s="462"/>
      <c r="KTV762" s="462"/>
      <c r="KTW762" s="462"/>
      <c r="KTX762" s="462"/>
      <c r="KTY762" s="462"/>
      <c r="KTZ762" s="462"/>
      <c r="KUA762" s="462"/>
      <c r="KUB762" s="462"/>
      <c r="KUC762" s="462"/>
      <c r="KUD762" s="462"/>
      <c r="KUE762" s="462"/>
      <c r="KUF762" s="462"/>
      <c r="KUG762" s="462"/>
      <c r="KUH762" s="462"/>
      <c r="KUI762" s="462"/>
      <c r="KUJ762" s="462"/>
      <c r="KUK762" s="462"/>
      <c r="KUL762" s="462"/>
      <c r="KUM762" s="462"/>
      <c r="KUN762" s="462"/>
      <c r="KUO762" s="462"/>
      <c r="KUP762" s="462"/>
      <c r="KUQ762" s="462"/>
      <c r="KUR762" s="462"/>
      <c r="KUS762" s="462"/>
      <c r="KUT762" s="462"/>
      <c r="KUU762" s="462"/>
      <c r="KUV762" s="462"/>
      <c r="KUW762" s="462"/>
      <c r="KUX762" s="462"/>
      <c r="KUY762" s="462"/>
      <c r="KUZ762" s="462"/>
      <c r="KVA762" s="462"/>
      <c r="KVB762" s="462"/>
      <c r="KVC762" s="462"/>
      <c r="KVD762" s="462"/>
      <c r="KVE762" s="462"/>
      <c r="KVF762" s="462"/>
      <c r="KVG762" s="462"/>
      <c r="KVH762" s="462"/>
      <c r="KVI762" s="462"/>
      <c r="KVJ762" s="462"/>
      <c r="KVK762" s="462"/>
      <c r="KVL762" s="462"/>
      <c r="KVM762" s="462"/>
      <c r="KVN762" s="462"/>
      <c r="KVO762" s="462"/>
      <c r="KVP762" s="462"/>
      <c r="KVQ762" s="462"/>
      <c r="KVR762" s="462"/>
      <c r="KVS762" s="462"/>
      <c r="KVT762" s="462"/>
      <c r="KVU762" s="462"/>
      <c r="KVV762" s="462"/>
      <c r="KVW762" s="462"/>
      <c r="KVX762" s="462"/>
      <c r="KVY762" s="462"/>
      <c r="KVZ762" s="462"/>
      <c r="KWA762" s="462"/>
      <c r="KWB762" s="462"/>
      <c r="KWC762" s="462"/>
      <c r="KWD762" s="462"/>
      <c r="KWE762" s="462"/>
      <c r="KWF762" s="462"/>
      <c r="KWG762" s="462"/>
      <c r="KWH762" s="462"/>
      <c r="KWI762" s="462"/>
      <c r="KWJ762" s="462"/>
      <c r="KWK762" s="462"/>
      <c r="KWL762" s="462"/>
      <c r="KWM762" s="462"/>
      <c r="KWN762" s="462"/>
      <c r="KWO762" s="462"/>
      <c r="KWP762" s="462"/>
      <c r="KWQ762" s="462"/>
      <c r="KWR762" s="462"/>
      <c r="KWS762" s="462"/>
      <c r="KWT762" s="462"/>
      <c r="KWU762" s="462"/>
      <c r="KWV762" s="462"/>
      <c r="KWW762" s="462"/>
      <c r="KWX762" s="462"/>
      <c r="KWY762" s="462"/>
      <c r="KWZ762" s="462"/>
      <c r="KXA762" s="462"/>
      <c r="KXB762" s="462"/>
      <c r="KXC762" s="462"/>
      <c r="KXD762" s="462"/>
      <c r="KXE762" s="462"/>
      <c r="KXF762" s="462"/>
      <c r="KXG762" s="462"/>
      <c r="KXH762" s="462"/>
      <c r="KXI762" s="462"/>
      <c r="KXJ762" s="462"/>
      <c r="KXK762" s="462"/>
      <c r="KXL762" s="462"/>
      <c r="KXM762" s="462"/>
      <c r="KXN762" s="462"/>
      <c r="KXO762" s="462"/>
      <c r="KXP762" s="462"/>
      <c r="KXQ762" s="462"/>
      <c r="KXR762" s="462"/>
      <c r="KXS762" s="462"/>
      <c r="KXT762" s="462"/>
      <c r="KXU762" s="462"/>
      <c r="KXV762" s="462"/>
      <c r="KXW762" s="462"/>
      <c r="KXX762" s="462"/>
      <c r="KXY762" s="462"/>
      <c r="KXZ762" s="462"/>
      <c r="KYA762" s="462"/>
      <c r="KYB762" s="462"/>
      <c r="KYC762" s="462"/>
      <c r="KYD762" s="462"/>
      <c r="KYE762" s="462"/>
      <c r="KYF762" s="462"/>
      <c r="KYG762" s="462"/>
      <c r="KYH762" s="462"/>
      <c r="KYI762" s="462"/>
      <c r="KYJ762" s="462"/>
      <c r="KYK762" s="462"/>
      <c r="KYL762" s="462"/>
      <c r="KYM762" s="462"/>
      <c r="KYN762" s="462"/>
      <c r="KYO762" s="462"/>
      <c r="KYP762" s="462"/>
      <c r="KYQ762" s="462"/>
      <c r="KYR762" s="462"/>
      <c r="KYS762" s="462"/>
      <c r="KYT762" s="462"/>
      <c r="KYU762" s="462"/>
      <c r="KYV762" s="462"/>
      <c r="KYW762" s="462"/>
      <c r="KYX762" s="462"/>
      <c r="KYY762" s="462"/>
      <c r="KYZ762" s="462"/>
      <c r="KZA762" s="462"/>
      <c r="KZB762" s="462"/>
      <c r="KZC762" s="462"/>
      <c r="KZD762" s="462"/>
      <c r="KZE762" s="462"/>
      <c r="KZF762" s="462"/>
      <c r="KZG762" s="462"/>
      <c r="KZH762" s="462"/>
      <c r="KZI762" s="462"/>
      <c r="KZJ762" s="462"/>
      <c r="KZK762" s="462"/>
      <c r="KZL762" s="462"/>
      <c r="KZM762" s="462"/>
      <c r="KZN762" s="462"/>
      <c r="KZO762" s="462"/>
      <c r="KZP762" s="462"/>
      <c r="KZQ762" s="462"/>
      <c r="KZR762" s="462"/>
      <c r="KZS762" s="462"/>
      <c r="KZT762" s="462"/>
      <c r="KZU762" s="462"/>
      <c r="KZV762" s="462"/>
      <c r="KZW762" s="462"/>
      <c r="KZX762" s="462"/>
      <c r="KZY762" s="462"/>
      <c r="KZZ762" s="462"/>
      <c r="LAA762" s="462"/>
      <c r="LAB762" s="462"/>
      <c r="LAC762" s="462"/>
      <c r="LAD762" s="462"/>
      <c r="LAE762" s="462"/>
      <c r="LAF762" s="462"/>
      <c r="LAG762" s="462"/>
      <c r="LAH762" s="462"/>
      <c r="LAI762" s="462"/>
      <c r="LAJ762" s="462"/>
      <c r="LAK762" s="462"/>
      <c r="LAL762" s="462"/>
      <c r="LAM762" s="462"/>
      <c r="LAN762" s="462"/>
      <c r="LAO762" s="462"/>
      <c r="LAP762" s="462"/>
      <c r="LAQ762" s="462"/>
      <c r="LAR762" s="462"/>
      <c r="LAS762" s="462"/>
      <c r="LAT762" s="462"/>
      <c r="LAU762" s="462"/>
      <c r="LAV762" s="462"/>
      <c r="LAW762" s="462"/>
      <c r="LAX762" s="462"/>
      <c r="LAY762" s="462"/>
      <c r="LAZ762" s="462"/>
      <c r="LBA762" s="462"/>
      <c r="LBB762" s="462"/>
      <c r="LBC762" s="462"/>
      <c r="LBD762" s="462"/>
      <c r="LBE762" s="462"/>
      <c r="LBF762" s="462"/>
      <c r="LBG762" s="462"/>
      <c r="LBH762" s="462"/>
      <c r="LBI762" s="462"/>
      <c r="LBJ762" s="462"/>
      <c r="LBK762" s="462"/>
      <c r="LBL762" s="462"/>
      <c r="LBM762" s="462"/>
      <c r="LBN762" s="462"/>
      <c r="LBO762" s="462"/>
      <c r="LBP762" s="462"/>
      <c r="LBQ762" s="462"/>
      <c r="LBR762" s="462"/>
      <c r="LBS762" s="462"/>
      <c r="LBT762" s="462"/>
      <c r="LBU762" s="462"/>
      <c r="LBV762" s="462"/>
      <c r="LBW762" s="462"/>
      <c r="LBX762" s="462"/>
      <c r="LBY762" s="462"/>
      <c r="LBZ762" s="462"/>
      <c r="LCA762" s="462"/>
      <c r="LCB762" s="462"/>
      <c r="LCC762" s="462"/>
      <c r="LCD762" s="462"/>
      <c r="LCE762" s="462"/>
      <c r="LCF762" s="462"/>
      <c r="LCG762" s="462"/>
      <c r="LCH762" s="462"/>
      <c r="LCI762" s="462"/>
      <c r="LCJ762" s="462"/>
      <c r="LCK762" s="462"/>
      <c r="LCL762" s="462"/>
      <c r="LCM762" s="462"/>
      <c r="LCN762" s="462"/>
      <c r="LCO762" s="462"/>
      <c r="LCP762" s="462"/>
      <c r="LCQ762" s="462"/>
      <c r="LCR762" s="462"/>
      <c r="LCS762" s="462"/>
      <c r="LCT762" s="462"/>
      <c r="LCU762" s="462"/>
      <c r="LCV762" s="462"/>
      <c r="LCW762" s="462"/>
      <c r="LCX762" s="462"/>
      <c r="LCY762" s="462"/>
      <c r="LCZ762" s="462"/>
      <c r="LDA762" s="462"/>
      <c r="LDB762" s="462"/>
      <c r="LDC762" s="462"/>
      <c r="LDD762" s="462"/>
      <c r="LDE762" s="462"/>
      <c r="LDF762" s="462"/>
      <c r="LDG762" s="462"/>
      <c r="LDH762" s="462"/>
      <c r="LDI762" s="462"/>
      <c r="LDJ762" s="462"/>
      <c r="LDK762" s="462"/>
      <c r="LDL762" s="462"/>
      <c r="LDM762" s="462"/>
      <c r="LDN762" s="462"/>
      <c r="LDO762" s="462"/>
      <c r="LDP762" s="462"/>
      <c r="LDQ762" s="462"/>
      <c r="LDR762" s="462"/>
      <c r="LDS762" s="462"/>
      <c r="LDT762" s="462"/>
      <c r="LDU762" s="462"/>
      <c r="LDV762" s="462"/>
      <c r="LDW762" s="462"/>
      <c r="LDX762" s="462"/>
      <c r="LDY762" s="462"/>
      <c r="LDZ762" s="462"/>
      <c r="LEA762" s="462"/>
      <c r="LEB762" s="462"/>
      <c r="LEC762" s="462"/>
      <c r="LED762" s="462"/>
      <c r="LEE762" s="462"/>
      <c r="LEF762" s="462"/>
      <c r="LEG762" s="462"/>
      <c r="LEH762" s="462"/>
      <c r="LEI762" s="462"/>
      <c r="LEJ762" s="462"/>
      <c r="LEK762" s="462"/>
      <c r="LEL762" s="462"/>
      <c r="LEM762" s="462"/>
      <c r="LEN762" s="462"/>
      <c r="LEO762" s="462"/>
      <c r="LEP762" s="462"/>
      <c r="LEQ762" s="462"/>
      <c r="LER762" s="462"/>
      <c r="LES762" s="462"/>
      <c r="LET762" s="462"/>
      <c r="LEU762" s="462"/>
      <c r="LEV762" s="462"/>
      <c r="LEW762" s="462"/>
      <c r="LEX762" s="462"/>
      <c r="LEY762" s="462"/>
      <c r="LEZ762" s="462"/>
      <c r="LFA762" s="462"/>
      <c r="LFB762" s="462"/>
      <c r="LFC762" s="462"/>
      <c r="LFD762" s="462"/>
      <c r="LFE762" s="462"/>
      <c r="LFF762" s="462"/>
      <c r="LFG762" s="462"/>
      <c r="LFH762" s="462"/>
      <c r="LFI762" s="462"/>
      <c r="LFJ762" s="462"/>
      <c r="LFK762" s="462"/>
      <c r="LFL762" s="462"/>
      <c r="LFM762" s="462"/>
      <c r="LFN762" s="462"/>
      <c r="LFO762" s="462"/>
      <c r="LFP762" s="462"/>
      <c r="LFQ762" s="462"/>
      <c r="LFR762" s="462"/>
      <c r="LFS762" s="462"/>
      <c r="LFT762" s="462"/>
      <c r="LFU762" s="462"/>
      <c r="LFV762" s="462"/>
      <c r="LFW762" s="462"/>
      <c r="LFX762" s="462"/>
      <c r="LFY762" s="462"/>
      <c r="LFZ762" s="462"/>
      <c r="LGA762" s="462"/>
      <c r="LGB762" s="462"/>
      <c r="LGC762" s="462"/>
      <c r="LGD762" s="462"/>
      <c r="LGE762" s="462"/>
      <c r="LGF762" s="462"/>
      <c r="LGG762" s="462"/>
      <c r="LGH762" s="462"/>
      <c r="LGI762" s="462"/>
      <c r="LGJ762" s="462"/>
      <c r="LGK762" s="462"/>
      <c r="LGL762" s="462"/>
      <c r="LGM762" s="462"/>
      <c r="LGN762" s="462"/>
      <c r="LGO762" s="462"/>
      <c r="LGP762" s="462"/>
      <c r="LGQ762" s="462"/>
      <c r="LGR762" s="462"/>
      <c r="LGS762" s="462"/>
      <c r="LGT762" s="462"/>
      <c r="LGU762" s="462"/>
      <c r="LGV762" s="462"/>
      <c r="LGW762" s="462"/>
      <c r="LGX762" s="462"/>
      <c r="LGY762" s="462"/>
      <c r="LGZ762" s="462"/>
      <c r="LHA762" s="462"/>
      <c r="LHB762" s="462"/>
      <c r="LHC762" s="462"/>
      <c r="LHD762" s="462"/>
      <c r="LHE762" s="462"/>
      <c r="LHF762" s="462"/>
      <c r="LHG762" s="462"/>
      <c r="LHH762" s="462"/>
      <c r="LHI762" s="462"/>
      <c r="LHJ762" s="462"/>
      <c r="LHK762" s="462"/>
      <c r="LHL762" s="462"/>
      <c r="LHM762" s="462"/>
      <c r="LHN762" s="462"/>
      <c r="LHO762" s="462"/>
      <c r="LHP762" s="462"/>
      <c r="LHQ762" s="462"/>
      <c r="LHR762" s="462"/>
      <c r="LHS762" s="462"/>
      <c r="LHT762" s="462"/>
      <c r="LHU762" s="462"/>
      <c r="LHV762" s="462"/>
      <c r="LHW762" s="462"/>
      <c r="LHX762" s="462"/>
      <c r="LHY762" s="462"/>
      <c r="LHZ762" s="462"/>
      <c r="LIA762" s="462"/>
      <c r="LIB762" s="462"/>
      <c r="LIC762" s="462"/>
      <c r="LID762" s="462"/>
      <c r="LIE762" s="462"/>
      <c r="LIF762" s="462"/>
      <c r="LIG762" s="462"/>
      <c r="LIH762" s="462"/>
      <c r="LII762" s="462"/>
      <c r="LIJ762" s="462"/>
      <c r="LIK762" s="462"/>
      <c r="LIL762" s="462"/>
      <c r="LIM762" s="462"/>
      <c r="LIN762" s="462"/>
      <c r="LIO762" s="462"/>
      <c r="LIP762" s="462"/>
      <c r="LIQ762" s="462"/>
      <c r="LIR762" s="462"/>
      <c r="LIS762" s="462"/>
      <c r="LIT762" s="462"/>
      <c r="LIU762" s="462"/>
      <c r="LIV762" s="462"/>
      <c r="LIW762" s="462"/>
      <c r="LIX762" s="462"/>
      <c r="LIY762" s="462"/>
      <c r="LIZ762" s="462"/>
      <c r="LJA762" s="462"/>
      <c r="LJB762" s="462"/>
      <c r="LJC762" s="462"/>
      <c r="LJD762" s="462"/>
      <c r="LJE762" s="462"/>
      <c r="LJF762" s="462"/>
      <c r="LJG762" s="462"/>
      <c r="LJH762" s="462"/>
      <c r="LJI762" s="462"/>
      <c r="LJJ762" s="462"/>
      <c r="LJK762" s="462"/>
      <c r="LJL762" s="462"/>
      <c r="LJM762" s="462"/>
      <c r="LJN762" s="462"/>
      <c r="LJO762" s="462"/>
      <c r="LJP762" s="462"/>
      <c r="LJQ762" s="462"/>
      <c r="LJR762" s="462"/>
      <c r="LJS762" s="462"/>
      <c r="LJT762" s="462"/>
      <c r="LJU762" s="462"/>
      <c r="LJV762" s="462"/>
      <c r="LJW762" s="462"/>
      <c r="LJX762" s="462"/>
      <c r="LJY762" s="462"/>
      <c r="LJZ762" s="462"/>
      <c r="LKA762" s="462"/>
      <c r="LKB762" s="462"/>
      <c r="LKC762" s="462"/>
      <c r="LKD762" s="462"/>
      <c r="LKE762" s="462"/>
      <c r="LKF762" s="462"/>
      <c r="LKG762" s="462"/>
      <c r="LKH762" s="462"/>
      <c r="LKI762" s="462"/>
      <c r="LKJ762" s="462"/>
      <c r="LKK762" s="462"/>
      <c r="LKL762" s="462"/>
      <c r="LKM762" s="462"/>
      <c r="LKN762" s="462"/>
      <c r="LKO762" s="462"/>
      <c r="LKP762" s="462"/>
      <c r="LKQ762" s="462"/>
      <c r="LKR762" s="462"/>
      <c r="LKS762" s="462"/>
      <c r="LKT762" s="462"/>
      <c r="LKU762" s="462"/>
      <c r="LKV762" s="462"/>
      <c r="LKW762" s="462"/>
      <c r="LKX762" s="462"/>
      <c r="LKY762" s="462"/>
      <c r="LKZ762" s="462"/>
      <c r="LLA762" s="462"/>
      <c r="LLB762" s="462"/>
      <c r="LLC762" s="462"/>
      <c r="LLD762" s="462"/>
      <c r="LLE762" s="462"/>
      <c r="LLF762" s="462"/>
      <c r="LLG762" s="462"/>
      <c r="LLH762" s="462"/>
      <c r="LLI762" s="462"/>
      <c r="LLJ762" s="462"/>
      <c r="LLK762" s="462"/>
      <c r="LLL762" s="462"/>
      <c r="LLM762" s="462"/>
      <c r="LLN762" s="462"/>
      <c r="LLO762" s="462"/>
      <c r="LLP762" s="462"/>
      <c r="LLQ762" s="462"/>
      <c r="LLR762" s="462"/>
      <c r="LLS762" s="462"/>
      <c r="LLT762" s="462"/>
      <c r="LLU762" s="462"/>
      <c r="LLV762" s="462"/>
      <c r="LLW762" s="462"/>
      <c r="LLX762" s="462"/>
      <c r="LLY762" s="462"/>
      <c r="LLZ762" s="462"/>
      <c r="LMA762" s="462"/>
      <c r="LMB762" s="462"/>
      <c r="LMC762" s="462"/>
      <c r="LMD762" s="462"/>
      <c r="LME762" s="462"/>
      <c r="LMF762" s="462"/>
      <c r="LMG762" s="462"/>
      <c r="LMH762" s="462"/>
      <c r="LMI762" s="462"/>
      <c r="LMJ762" s="462"/>
      <c r="LMK762" s="462"/>
      <c r="LML762" s="462"/>
      <c r="LMM762" s="462"/>
      <c r="LMN762" s="462"/>
      <c r="LMO762" s="462"/>
      <c r="LMP762" s="462"/>
      <c r="LMQ762" s="462"/>
      <c r="LMR762" s="462"/>
      <c r="LMS762" s="462"/>
      <c r="LMT762" s="462"/>
      <c r="LMU762" s="462"/>
      <c r="LMV762" s="462"/>
      <c r="LMW762" s="462"/>
      <c r="LMX762" s="462"/>
      <c r="LMY762" s="462"/>
      <c r="LMZ762" s="462"/>
      <c r="LNA762" s="462"/>
      <c r="LNB762" s="462"/>
      <c r="LNC762" s="462"/>
      <c r="LND762" s="462"/>
      <c r="LNE762" s="462"/>
      <c r="LNF762" s="462"/>
      <c r="LNG762" s="462"/>
      <c r="LNH762" s="462"/>
      <c r="LNI762" s="462"/>
      <c r="LNJ762" s="462"/>
      <c r="LNK762" s="462"/>
      <c r="LNL762" s="462"/>
      <c r="LNM762" s="462"/>
      <c r="LNN762" s="462"/>
      <c r="LNO762" s="462"/>
      <c r="LNP762" s="462"/>
      <c r="LNQ762" s="462"/>
      <c r="LNR762" s="462"/>
      <c r="LNS762" s="462"/>
      <c r="LNT762" s="462"/>
      <c r="LNU762" s="462"/>
      <c r="LNV762" s="462"/>
      <c r="LNW762" s="462"/>
      <c r="LNX762" s="462"/>
      <c r="LNY762" s="462"/>
      <c r="LNZ762" s="462"/>
      <c r="LOA762" s="462"/>
      <c r="LOB762" s="462"/>
      <c r="LOC762" s="462"/>
      <c r="LOD762" s="462"/>
      <c r="LOE762" s="462"/>
      <c r="LOF762" s="462"/>
      <c r="LOG762" s="462"/>
      <c r="LOH762" s="462"/>
      <c r="LOI762" s="462"/>
      <c r="LOJ762" s="462"/>
      <c r="LOK762" s="462"/>
      <c r="LOL762" s="462"/>
      <c r="LOM762" s="462"/>
      <c r="LON762" s="462"/>
      <c r="LOO762" s="462"/>
      <c r="LOP762" s="462"/>
      <c r="LOQ762" s="462"/>
      <c r="LOR762" s="462"/>
      <c r="LOS762" s="462"/>
      <c r="LOT762" s="462"/>
      <c r="LOU762" s="462"/>
      <c r="LOV762" s="462"/>
      <c r="LOW762" s="462"/>
      <c r="LOX762" s="462"/>
      <c r="LOY762" s="462"/>
      <c r="LOZ762" s="462"/>
      <c r="LPA762" s="462"/>
      <c r="LPB762" s="462"/>
      <c r="LPC762" s="462"/>
      <c r="LPD762" s="462"/>
      <c r="LPE762" s="462"/>
      <c r="LPF762" s="462"/>
      <c r="LPG762" s="462"/>
      <c r="LPH762" s="462"/>
      <c r="LPI762" s="462"/>
      <c r="LPJ762" s="462"/>
      <c r="LPK762" s="462"/>
      <c r="LPL762" s="462"/>
      <c r="LPM762" s="462"/>
      <c r="LPN762" s="462"/>
      <c r="LPO762" s="462"/>
      <c r="LPP762" s="462"/>
      <c r="LPQ762" s="462"/>
      <c r="LPR762" s="462"/>
      <c r="LPS762" s="462"/>
      <c r="LPT762" s="462"/>
      <c r="LPU762" s="462"/>
      <c r="LPV762" s="462"/>
      <c r="LPW762" s="462"/>
      <c r="LPX762" s="462"/>
      <c r="LPY762" s="462"/>
      <c r="LPZ762" s="462"/>
      <c r="LQA762" s="462"/>
      <c r="LQB762" s="462"/>
      <c r="LQC762" s="462"/>
      <c r="LQD762" s="462"/>
      <c r="LQE762" s="462"/>
      <c r="LQF762" s="462"/>
      <c r="LQG762" s="462"/>
      <c r="LQH762" s="462"/>
      <c r="LQI762" s="462"/>
      <c r="LQJ762" s="462"/>
      <c r="LQK762" s="462"/>
      <c r="LQL762" s="462"/>
      <c r="LQM762" s="462"/>
      <c r="LQN762" s="462"/>
      <c r="LQO762" s="462"/>
      <c r="LQP762" s="462"/>
      <c r="LQQ762" s="462"/>
      <c r="LQR762" s="462"/>
      <c r="LQS762" s="462"/>
      <c r="LQT762" s="462"/>
      <c r="LQU762" s="462"/>
      <c r="LQV762" s="462"/>
      <c r="LQW762" s="462"/>
      <c r="LQX762" s="462"/>
      <c r="LQY762" s="462"/>
      <c r="LQZ762" s="462"/>
      <c r="LRA762" s="462"/>
      <c r="LRB762" s="462"/>
      <c r="LRC762" s="462"/>
      <c r="LRD762" s="462"/>
      <c r="LRE762" s="462"/>
      <c r="LRF762" s="462"/>
      <c r="LRG762" s="462"/>
      <c r="LRH762" s="462"/>
      <c r="LRI762" s="462"/>
      <c r="LRJ762" s="462"/>
      <c r="LRK762" s="462"/>
      <c r="LRL762" s="462"/>
      <c r="LRM762" s="462"/>
      <c r="LRN762" s="462"/>
      <c r="LRO762" s="462"/>
      <c r="LRP762" s="462"/>
      <c r="LRQ762" s="462"/>
      <c r="LRR762" s="462"/>
      <c r="LRS762" s="462"/>
      <c r="LRT762" s="462"/>
      <c r="LRU762" s="462"/>
      <c r="LRV762" s="462"/>
      <c r="LRW762" s="462"/>
      <c r="LRX762" s="462"/>
      <c r="LRY762" s="462"/>
      <c r="LRZ762" s="462"/>
      <c r="LSA762" s="462"/>
      <c r="LSB762" s="462"/>
      <c r="LSC762" s="462"/>
      <c r="LSD762" s="462"/>
      <c r="LSE762" s="462"/>
      <c r="LSF762" s="462"/>
      <c r="LSG762" s="462"/>
      <c r="LSH762" s="462"/>
      <c r="LSI762" s="462"/>
      <c r="LSJ762" s="462"/>
      <c r="LSK762" s="462"/>
      <c r="LSL762" s="462"/>
      <c r="LSM762" s="462"/>
      <c r="LSN762" s="462"/>
      <c r="LSO762" s="462"/>
      <c r="LSP762" s="462"/>
      <c r="LSQ762" s="462"/>
      <c r="LSR762" s="462"/>
      <c r="LSS762" s="462"/>
      <c r="LST762" s="462"/>
      <c r="LSU762" s="462"/>
      <c r="LSV762" s="462"/>
      <c r="LSW762" s="462"/>
      <c r="LSX762" s="462"/>
      <c r="LSY762" s="462"/>
      <c r="LSZ762" s="462"/>
      <c r="LTA762" s="462"/>
      <c r="LTB762" s="462"/>
      <c r="LTC762" s="462"/>
      <c r="LTD762" s="462"/>
      <c r="LTE762" s="462"/>
      <c r="LTF762" s="462"/>
      <c r="LTG762" s="462"/>
      <c r="LTH762" s="462"/>
      <c r="LTI762" s="462"/>
      <c r="LTJ762" s="462"/>
      <c r="LTK762" s="462"/>
      <c r="LTL762" s="462"/>
      <c r="LTM762" s="462"/>
      <c r="LTN762" s="462"/>
      <c r="LTO762" s="462"/>
      <c r="LTP762" s="462"/>
      <c r="LTQ762" s="462"/>
      <c r="LTR762" s="462"/>
      <c r="LTS762" s="462"/>
      <c r="LTT762" s="462"/>
      <c r="LTU762" s="462"/>
      <c r="LTV762" s="462"/>
      <c r="LTW762" s="462"/>
      <c r="LTX762" s="462"/>
      <c r="LTY762" s="462"/>
      <c r="LTZ762" s="462"/>
      <c r="LUA762" s="462"/>
      <c r="LUB762" s="462"/>
      <c r="LUC762" s="462"/>
      <c r="LUD762" s="462"/>
      <c r="LUE762" s="462"/>
      <c r="LUF762" s="462"/>
      <c r="LUG762" s="462"/>
      <c r="LUH762" s="462"/>
      <c r="LUI762" s="462"/>
      <c r="LUJ762" s="462"/>
      <c r="LUK762" s="462"/>
      <c r="LUL762" s="462"/>
      <c r="LUM762" s="462"/>
      <c r="LUN762" s="462"/>
      <c r="LUO762" s="462"/>
      <c r="LUP762" s="462"/>
      <c r="LUQ762" s="462"/>
      <c r="LUR762" s="462"/>
      <c r="LUS762" s="462"/>
      <c r="LUT762" s="462"/>
      <c r="LUU762" s="462"/>
      <c r="LUV762" s="462"/>
      <c r="LUW762" s="462"/>
      <c r="LUX762" s="462"/>
      <c r="LUY762" s="462"/>
      <c r="LUZ762" s="462"/>
      <c r="LVA762" s="462"/>
      <c r="LVB762" s="462"/>
      <c r="LVC762" s="462"/>
      <c r="LVD762" s="462"/>
      <c r="LVE762" s="462"/>
      <c r="LVF762" s="462"/>
      <c r="LVG762" s="462"/>
      <c r="LVH762" s="462"/>
      <c r="LVI762" s="462"/>
      <c r="LVJ762" s="462"/>
      <c r="LVK762" s="462"/>
      <c r="LVL762" s="462"/>
      <c r="LVM762" s="462"/>
      <c r="LVN762" s="462"/>
      <c r="LVO762" s="462"/>
      <c r="LVP762" s="462"/>
      <c r="LVQ762" s="462"/>
      <c r="LVR762" s="462"/>
      <c r="LVS762" s="462"/>
      <c r="LVT762" s="462"/>
      <c r="LVU762" s="462"/>
      <c r="LVV762" s="462"/>
      <c r="LVW762" s="462"/>
      <c r="LVX762" s="462"/>
      <c r="LVY762" s="462"/>
      <c r="LVZ762" s="462"/>
      <c r="LWA762" s="462"/>
      <c r="LWB762" s="462"/>
      <c r="LWC762" s="462"/>
      <c r="LWD762" s="462"/>
      <c r="LWE762" s="462"/>
      <c r="LWF762" s="462"/>
      <c r="LWG762" s="462"/>
      <c r="LWH762" s="462"/>
      <c r="LWI762" s="462"/>
      <c r="LWJ762" s="462"/>
      <c r="LWK762" s="462"/>
      <c r="LWL762" s="462"/>
      <c r="LWM762" s="462"/>
      <c r="LWN762" s="462"/>
      <c r="LWO762" s="462"/>
      <c r="LWP762" s="462"/>
      <c r="LWQ762" s="462"/>
      <c r="LWR762" s="462"/>
      <c r="LWS762" s="462"/>
      <c r="LWT762" s="462"/>
      <c r="LWU762" s="462"/>
      <c r="LWV762" s="462"/>
      <c r="LWW762" s="462"/>
      <c r="LWX762" s="462"/>
      <c r="LWY762" s="462"/>
      <c r="LWZ762" s="462"/>
      <c r="LXA762" s="462"/>
      <c r="LXB762" s="462"/>
      <c r="LXC762" s="462"/>
      <c r="LXD762" s="462"/>
      <c r="LXE762" s="462"/>
      <c r="LXF762" s="462"/>
      <c r="LXG762" s="462"/>
      <c r="LXH762" s="462"/>
      <c r="LXI762" s="462"/>
      <c r="LXJ762" s="462"/>
      <c r="LXK762" s="462"/>
      <c r="LXL762" s="462"/>
      <c r="LXM762" s="462"/>
      <c r="LXN762" s="462"/>
      <c r="LXO762" s="462"/>
      <c r="LXP762" s="462"/>
      <c r="LXQ762" s="462"/>
      <c r="LXR762" s="462"/>
      <c r="LXS762" s="462"/>
      <c r="LXT762" s="462"/>
      <c r="LXU762" s="462"/>
      <c r="LXV762" s="462"/>
      <c r="LXW762" s="462"/>
      <c r="LXX762" s="462"/>
      <c r="LXY762" s="462"/>
      <c r="LXZ762" s="462"/>
      <c r="LYA762" s="462"/>
      <c r="LYB762" s="462"/>
      <c r="LYC762" s="462"/>
      <c r="LYD762" s="462"/>
      <c r="LYE762" s="462"/>
      <c r="LYF762" s="462"/>
      <c r="LYG762" s="462"/>
      <c r="LYH762" s="462"/>
      <c r="LYI762" s="462"/>
      <c r="LYJ762" s="462"/>
      <c r="LYK762" s="462"/>
      <c r="LYL762" s="462"/>
      <c r="LYM762" s="462"/>
      <c r="LYN762" s="462"/>
      <c r="LYO762" s="462"/>
      <c r="LYP762" s="462"/>
      <c r="LYQ762" s="462"/>
      <c r="LYR762" s="462"/>
      <c r="LYS762" s="462"/>
      <c r="LYT762" s="462"/>
      <c r="LYU762" s="462"/>
      <c r="LYV762" s="462"/>
      <c r="LYW762" s="462"/>
      <c r="LYX762" s="462"/>
      <c r="LYY762" s="462"/>
      <c r="LYZ762" s="462"/>
      <c r="LZA762" s="462"/>
      <c r="LZB762" s="462"/>
      <c r="LZC762" s="462"/>
      <c r="LZD762" s="462"/>
      <c r="LZE762" s="462"/>
      <c r="LZF762" s="462"/>
      <c r="LZG762" s="462"/>
      <c r="LZH762" s="462"/>
      <c r="LZI762" s="462"/>
      <c r="LZJ762" s="462"/>
      <c r="LZK762" s="462"/>
      <c r="LZL762" s="462"/>
      <c r="LZM762" s="462"/>
      <c r="LZN762" s="462"/>
      <c r="LZO762" s="462"/>
      <c r="LZP762" s="462"/>
      <c r="LZQ762" s="462"/>
      <c r="LZR762" s="462"/>
      <c r="LZS762" s="462"/>
      <c r="LZT762" s="462"/>
      <c r="LZU762" s="462"/>
      <c r="LZV762" s="462"/>
      <c r="LZW762" s="462"/>
      <c r="LZX762" s="462"/>
      <c r="LZY762" s="462"/>
      <c r="LZZ762" s="462"/>
      <c r="MAA762" s="462"/>
      <c r="MAB762" s="462"/>
      <c r="MAC762" s="462"/>
      <c r="MAD762" s="462"/>
      <c r="MAE762" s="462"/>
      <c r="MAF762" s="462"/>
      <c r="MAG762" s="462"/>
      <c r="MAH762" s="462"/>
      <c r="MAI762" s="462"/>
      <c r="MAJ762" s="462"/>
      <c r="MAK762" s="462"/>
      <c r="MAL762" s="462"/>
      <c r="MAM762" s="462"/>
      <c r="MAN762" s="462"/>
      <c r="MAO762" s="462"/>
      <c r="MAP762" s="462"/>
      <c r="MAQ762" s="462"/>
      <c r="MAR762" s="462"/>
      <c r="MAS762" s="462"/>
      <c r="MAT762" s="462"/>
      <c r="MAU762" s="462"/>
      <c r="MAV762" s="462"/>
      <c r="MAW762" s="462"/>
      <c r="MAX762" s="462"/>
      <c r="MAY762" s="462"/>
      <c r="MAZ762" s="462"/>
      <c r="MBA762" s="462"/>
      <c r="MBB762" s="462"/>
      <c r="MBC762" s="462"/>
      <c r="MBD762" s="462"/>
      <c r="MBE762" s="462"/>
      <c r="MBF762" s="462"/>
      <c r="MBG762" s="462"/>
      <c r="MBH762" s="462"/>
      <c r="MBI762" s="462"/>
      <c r="MBJ762" s="462"/>
      <c r="MBK762" s="462"/>
      <c r="MBL762" s="462"/>
      <c r="MBM762" s="462"/>
      <c r="MBN762" s="462"/>
      <c r="MBO762" s="462"/>
      <c r="MBP762" s="462"/>
      <c r="MBQ762" s="462"/>
      <c r="MBR762" s="462"/>
      <c r="MBS762" s="462"/>
      <c r="MBT762" s="462"/>
      <c r="MBU762" s="462"/>
      <c r="MBV762" s="462"/>
      <c r="MBW762" s="462"/>
      <c r="MBX762" s="462"/>
      <c r="MBY762" s="462"/>
      <c r="MBZ762" s="462"/>
      <c r="MCA762" s="462"/>
      <c r="MCB762" s="462"/>
      <c r="MCC762" s="462"/>
      <c r="MCD762" s="462"/>
      <c r="MCE762" s="462"/>
      <c r="MCF762" s="462"/>
      <c r="MCG762" s="462"/>
      <c r="MCH762" s="462"/>
      <c r="MCI762" s="462"/>
      <c r="MCJ762" s="462"/>
      <c r="MCK762" s="462"/>
      <c r="MCL762" s="462"/>
      <c r="MCM762" s="462"/>
      <c r="MCN762" s="462"/>
      <c r="MCO762" s="462"/>
      <c r="MCP762" s="462"/>
      <c r="MCQ762" s="462"/>
      <c r="MCR762" s="462"/>
      <c r="MCS762" s="462"/>
      <c r="MCT762" s="462"/>
      <c r="MCU762" s="462"/>
      <c r="MCV762" s="462"/>
      <c r="MCW762" s="462"/>
      <c r="MCX762" s="462"/>
      <c r="MCY762" s="462"/>
      <c r="MCZ762" s="462"/>
      <c r="MDA762" s="462"/>
      <c r="MDB762" s="462"/>
      <c r="MDC762" s="462"/>
      <c r="MDD762" s="462"/>
      <c r="MDE762" s="462"/>
      <c r="MDF762" s="462"/>
      <c r="MDG762" s="462"/>
      <c r="MDH762" s="462"/>
      <c r="MDI762" s="462"/>
      <c r="MDJ762" s="462"/>
      <c r="MDK762" s="462"/>
      <c r="MDL762" s="462"/>
      <c r="MDM762" s="462"/>
      <c r="MDN762" s="462"/>
      <c r="MDO762" s="462"/>
      <c r="MDP762" s="462"/>
      <c r="MDQ762" s="462"/>
      <c r="MDR762" s="462"/>
      <c r="MDS762" s="462"/>
      <c r="MDT762" s="462"/>
      <c r="MDU762" s="462"/>
      <c r="MDV762" s="462"/>
      <c r="MDW762" s="462"/>
      <c r="MDX762" s="462"/>
      <c r="MDY762" s="462"/>
      <c r="MDZ762" s="462"/>
      <c r="MEA762" s="462"/>
      <c r="MEB762" s="462"/>
      <c r="MEC762" s="462"/>
      <c r="MED762" s="462"/>
      <c r="MEE762" s="462"/>
      <c r="MEF762" s="462"/>
      <c r="MEG762" s="462"/>
      <c r="MEH762" s="462"/>
      <c r="MEI762" s="462"/>
      <c r="MEJ762" s="462"/>
      <c r="MEK762" s="462"/>
      <c r="MEL762" s="462"/>
      <c r="MEM762" s="462"/>
      <c r="MEN762" s="462"/>
      <c r="MEO762" s="462"/>
      <c r="MEP762" s="462"/>
      <c r="MEQ762" s="462"/>
      <c r="MER762" s="462"/>
      <c r="MES762" s="462"/>
      <c r="MET762" s="462"/>
      <c r="MEU762" s="462"/>
      <c r="MEV762" s="462"/>
      <c r="MEW762" s="462"/>
      <c r="MEX762" s="462"/>
      <c r="MEY762" s="462"/>
      <c r="MEZ762" s="462"/>
      <c r="MFA762" s="462"/>
      <c r="MFB762" s="462"/>
      <c r="MFC762" s="462"/>
      <c r="MFD762" s="462"/>
      <c r="MFE762" s="462"/>
      <c r="MFF762" s="462"/>
      <c r="MFG762" s="462"/>
      <c r="MFH762" s="462"/>
      <c r="MFI762" s="462"/>
      <c r="MFJ762" s="462"/>
      <c r="MFK762" s="462"/>
      <c r="MFL762" s="462"/>
      <c r="MFM762" s="462"/>
      <c r="MFN762" s="462"/>
      <c r="MFO762" s="462"/>
      <c r="MFP762" s="462"/>
      <c r="MFQ762" s="462"/>
      <c r="MFR762" s="462"/>
      <c r="MFS762" s="462"/>
      <c r="MFT762" s="462"/>
      <c r="MFU762" s="462"/>
      <c r="MFV762" s="462"/>
      <c r="MFW762" s="462"/>
      <c r="MFX762" s="462"/>
      <c r="MFY762" s="462"/>
      <c r="MFZ762" s="462"/>
      <c r="MGA762" s="462"/>
      <c r="MGB762" s="462"/>
      <c r="MGC762" s="462"/>
      <c r="MGD762" s="462"/>
      <c r="MGE762" s="462"/>
      <c r="MGF762" s="462"/>
      <c r="MGG762" s="462"/>
      <c r="MGH762" s="462"/>
      <c r="MGI762" s="462"/>
      <c r="MGJ762" s="462"/>
      <c r="MGK762" s="462"/>
      <c r="MGL762" s="462"/>
      <c r="MGM762" s="462"/>
      <c r="MGN762" s="462"/>
      <c r="MGO762" s="462"/>
      <c r="MGP762" s="462"/>
      <c r="MGQ762" s="462"/>
      <c r="MGR762" s="462"/>
      <c r="MGS762" s="462"/>
      <c r="MGT762" s="462"/>
      <c r="MGU762" s="462"/>
      <c r="MGV762" s="462"/>
      <c r="MGW762" s="462"/>
      <c r="MGX762" s="462"/>
      <c r="MGY762" s="462"/>
      <c r="MGZ762" s="462"/>
      <c r="MHA762" s="462"/>
      <c r="MHB762" s="462"/>
      <c r="MHC762" s="462"/>
      <c r="MHD762" s="462"/>
      <c r="MHE762" s="462"/>
      <c r="MHF762" s="462"/>
      <c r="MHG762" s="462"/>
      <c r="MHH762" s="462"/>
      <c r="MHI762" s="462"/>
      <c r="MHJ762" s="462"/>
      <c r="MHK762" s="462"/>
      <c r="MHL762" s="462"/>
      <c r="MHM762" s="462"/>
      <c r="MHN762" s="462"/>
      <c r="MHO762" s="462"/>
      <c r="MHP762" s="462"/>
      <c r="MHQ762" s="462"/>
      <c r="MHR762" s="462"/>
      <c r="MHS762" s="462"/>
      <c r="MHT762" s="462"/>
      <c r="MHU762" s="462"/>
      <c r="MHV762" s="462"/>
      <c r="MHW762" s="462"/>
      <c r="MHX762" s="462"/>
      <c r="MHY762" s="462"/>
      <c r="MHZ762" s="462"/>
      <c r="MIA762" s="462"/>
      <c r="MIB762" s="462"/>
      <c r="MIC762" s="462"/>
      <c r="MID762" s="462"/>
      <c r="MIE762" s="462"/>
      <c r="MIF762" s="462"/>
      <c r="MIG762" s="462"/>
      <c r="MIH762" s="462"/>
      <c r="MII762" s="462"/>
      <c r="MIJ762" s="462"/>
      <c r="MIK762" s="462"/>
      <c r="MIL762" s="462"/>
      <c r="MIM762" s="462"/>
      <c r="MIN762" s="462"/>
      <c r="MIO762" s="462"/>
      <c r="MIP762" s="462"/>
      <c r="MIQ762" s="462"/>
      <c r="MIR762" s="462"/>
      <c r="MIS762" s="462"/>
      <c r="MIT762" s="462"/>
      <c r="MIU762" s="462"/>
      <c r="MIV762" s="462"/>
      <c r="MIW762" s="462"/>
      <c r="MIX762" s="462"/>
      <c r="MIY762" s="462"/>
      <c r="MIZ762" s="462"/>
      <c r="MJA762" s="462"/>
      <c r="MJB762" s="462"/>
      <c r="MJC762" s="462"/>
      <c r="MJD762" s="462"/>
      <c r="MJE762" s="462"/>
      <c r="MJF762" s="462"/>
      <c r="MJG762" s="462"/>
      <c r="MJH762" s="462"/>
      <c r="MJI762" s="462"/>
      <c r="MJJ762" s="462"/>
      <c r="MJK762" s="462"/>
      <c r="MJL762" s="462"/>
      <c r="MJM762" s="462"/>
      <c r="MJN762" s="462"/>
      <c r="MJO762" s="462"/>
      <c r="MJP762" s="462"/>
      <c r="MJQ762" s="462"/>
      <c r="MJR762" s="462"/>
      <c r="MJS762" s="462"/>
      <c r="MJT762" s="462"/>
      <c r="MJU762" s="462"/>
      <c r="MJV762" s="462"/>
      <c r="MJW762" s="462"/>
      <c r="MJX762" s="462"/>
      <c r="MJY762" s="462"/>
      <c r="MJZ762" s="462"/>
      <c r="MKA762" s="462"/>
      <c r="MKB762" s="462"/>
      <c r="MKC762" s="462"/>
      <c r="MKD762" s="462"/>
      <c r="MKE762" s="462"/>
      <c r="MKF762" s="462"/>
      <c r="MKG762" s="462"/>
      <c r="MKH762" s="462"/>
      <c r="MKI762" s="462"/>
      <c r="MKJ762" s="462"/>
      <c r="MKK762" s="462"/>
      <c r="MKL762" s="462"/>
      <c r="MKM762" s="462"/>
      <c r="MKN762" s="462"/>
      <c r="MKO762" s="462"/>
      <c r="MKP762" s="462"/>
      <c r="MKQ762" s="462"/>
      <c r="MKR762" s="462"/>
      <c r="MKS762" s="462"/>
      <c r="MKT762" s="462"/>
      <c r="MKU762" s="462"/>
      <c r="MKV762" s="462"/>
      <c r="MKW762" s="462"/>
      <c r="MKX762" s="462"/>
      <c r="MKY762" s="462"/>
      <c r="MKZ762" s="462"/>
      <c r="MLA762" s="462"/>
      <c r="MLB762" s="462"/>
      <c r="MLC762" s="462"/>
      <c r="MLD762" s="462"/>
      <c r="MLE762" s="462"/>
      <c r="MLF762" s="462"/>
      <c r="MLG762" s="462"/>
      <c r="MLH762" s="462"/>
      <c r="MLI762" s="462"/>
      <c r="MLJ762" s="462"/>
      <c r="MLK762" s="462"/>
      <c r="MLL762" s="462"/>
      <c r="MLM762" s="462"/>
      <c r="MLN762" s="462"/>
      <c r="MLO762" s="462"/>
      <c r="MLP762" s="462"/>
      <c r="MLQ762" s="462"/>
      <c r="MLR762" s="462"/>
      <c r="MLS762" s="462"/>
      <c r="MLT762" s="462"/>
      <c r="MLU762" s="462"/>
      <c r="MLV762" s="462"/>
      <c r="MLW762" s="462"/>
      <c r="MLX762" s="462"/>
      <c r="MLY762" s="462"/>
      <c r="MLZ762" s="462"/>
      <c r="MMA762" s="462"/>
      <c r="MMB762" s="462"/>
      <c r="MMC762" s="462"/>
      <c r="MMD762" s="462"/>
      <c r="MME762" s="462"/>
      <c r="MMF762" s="462"/>
      <c r="MMG762" s="462"/>
      <c r="MMH762" s="462"/>
      <c r="MMI762" s="462"/>
      <c r="MMJ762" s="462"/>
      <c r="MMK762" s="462"/>
      <c r="MML762" s="462"/>
      <c r="MMM762" s="462"/>
      <c r="MMN762" s="462"/>
      <c r="MMO762" s="462"/>
      <c r="MMP762" s="462"/>
      <c r="MMQ762" s="462"/>
      <c r="MMR762" s="462"/>
      <c r="MMS762" s="462"/>
      <c r="MMT762" s="462"/>
      <c r="MMU762" s="462"/>
      <c r="MMV762" s="462"/>
      <c r="MMW762" s="462"/>
      <c r="MMX762" s="462"/>
      <c r="MMY762" s="462"/>
      <c r="MMZ762" s="462"/>
      <c r="MNA762" s="462"/>
      <c r="MNB762" s="462"/>
      <c r="MNC762" s="462"/>
      <c r="MND762" s="462"/>
      <c r="MNE762" s="462"/>
      <c r="MNF762" s="462"/>
      <c r="MNG762" s="462"/>
      <c r="MNH762" s="462"/>
      <c r="MNI762" s="462"/>
      <c r="MNJ762" s="462"/>
      <c r="MNK762" s="462"/>
      <c r="MNL762" s="462"/>
      <c r="MNM762" s="462"/>
      <c r="MNN762" s="462"/>
      <c r="MNO762" s="462"/>
      <c r="MNP762" s="462"/>
      <c r="MNQ762" s="462"/>
      <c r="MNR762" s="462"/>
      <c r="MNS762" s="462"/>
      <c r="MNT762" s="462"/>
      <c r="MNU762" s="462"/>
      <c r="MNV762" s="462"/>
      <c r="MNW762" s="462"/>
      <c r="MNX762" s="462"/>
      <c r="MNY762" s="462"/>
      <c r="MNZ762" s="462"/>
      <c r="MOA762" s="462"/>
      <c r="MOB762" s="462"/>
      <c r="MOC762" s="462"/>
      <c r="MOD762" s="462"/>
      <c r="MOE762" s="462"/>
      <c r="MOF762" s="462"/>
      <c r="MOG762" s="462"/>
      <c r="MOH762" s="462"/>
      <c r="MOI762" s="462"/>
      <c r="MOJ762" s="462"/>
      <c r="MOK762" s="462"/>
      <c r="MOL762" s="462"/>
      <c r="MOM762" s="462"/>
      <c r="MON762" s="462"/>
      <c r="MOO762" s="462"/>
      <c r="MOP762" s="462"/>
      <c r="MOQ762" s="462"/>
      <c r="MOR762" s="462"/>
      <c r="MOS762" s="462"/>
      <c r="MOT762" s="462"/>
      <c r="MOU762" s="462"/>
      <c r="MOV762" s="462"/>
      <c r="MOW762" s="462"/>
      <c r="MOX762" s="462"/>
      <c r="MOY762" s="462"/>
      <c r="MOZ762" s="462"/>
      <c r="MPA762" s="462"/>
      <c r="MPB762" s="462"/>
      <c r="MPC762" s="462"/>
      <c r="MPD762" s="462"/>
      <c r="MPE762" s="462"/>
      <c r="MPF762" s="462"/>
      <c r="MPG762" s="462"/>
      <c r="MPH762" s="462"/>
      <c r="MPI762" s="462"/>
      <c r="MPJ762" s="462"/>
      <c r="MPK762" s="462"/>
      <c r="MPL762" s="462"/>
      <c r="MPM762" s="462"/>
      <c r="MPN762" s="462"/>
      <c r="MPO762" s="462"/>
      <c r="MPP762" s="462"/>
      <c r="MPQ762" s="462"/>
      <c r="MPR762" s="462"/>
      <c r="MPS762" s="462"/>
      <c r="MPT762" s="462"/>
      <c r="MPU762" s="462"/>
      <c r="MPV762" s="462"/>
      <c r="MPW762" s="462"/>
      <c r="MPX762" s="462"/>
      <c r="MPY762" s="462"/>
      <c r="MPZ762" s="462"/>
      <c r="MQA762" s="462"/>
      <c r="MQB762" s="462"/>
      <c r="MQC762" s="462"/>
      <c r="MQD762" s="462"/>
      <c r="MQE762" s="462"/>
      <c r="MQF762" s="462"/>
      <c r="MQG762" s="462"/>
      <c r="MQH762" s="462"/>
      <c r="MQI762" s="462"/>
      <c r="MQJ762" s="462"/>
      <c r="MQK762" s="462"/>
      <c r="MQL762" s="462"/>
      <c r="MQM762" s="462"/>
      <c r="MQN762" s="462"/>
      <c r="MQO762" s="462"/>
      <c r="MQP762" s="462"/>
      <c r="MQQ762" s="462"/>
      <c r="MQR762" s="462"/>
      <c r="MQS762" s="462"/>
      <c r="MQT762" s="462"/>
      <c r="MQU762" s="462"/>
      <c r="MQV762" s="462"/>
      <c r="MQW762" s="462"/>
      <c r="MQX762" s="462"/>
      <c r="MQY762" s="462"/>
      <c r="MQZ762" s="462"/>
      <c r="MRA762" s="462"/>
      <c r="MRB762" s="462"/>
      <c r="MRC762" s="462"/>
      <c r="MRD762" s="462"/>
      <c r="MRE762" s="462"/>
      <c r="MRF762" s="462"/>
      <c r="MRG762" s="462"/>
      <c r="MRH762" s="462"/>
      <c r="MRI762" s="462"/>
      <c r="MRJ762" s="462"/>
      <c r="MRK762" s="462"/>
      <c r="MRL762" s="462"/>
      <c r="MRM762" s="462"/>
      <c r="MRN762" s="462"/>
      <c r="MRO762" s="462"/>
      <c r="MRP762" s="462"/>
      <c r="MRQ762" s="462"/>
      <c r="MRR762" s="462"/>
      <c r="MRS762" s="462"/>
      <c r="MRT762" s="462"/>
      <c r="MRU762" s="462"/>
      <c r="MRV762" s="462"/>
      <c r="MRW762" s="462"/>
      <c r="MRX762" s="462"/>
      <c r="MRY762" s="462"/>
      <c r="MRZ762" s="462"/>
      <c r="MSA762" s="462"/>
      <c r="MSB762" s="462"/>
      <c r="MSC762" s="462"/>
      <c r="MSD762" s="462"/>
      <c r="MSE762" s="462"/>
      <c r="MSF762" s="462"/>
      <c r="MSG762" s="462"/>
      <c r="MSH762" s="462"/>
      <c r="MSI762" s="462"/>
      <c r="MSJ762" s="462"/>
      <c r="MSK762" s="462"/>
      <c r="MSL762" s="462"/>
      <c r="MSM762" s="462"/>
      <c r="MSN762" s="462"/>
      <c r="MSO762" s="462"/>
      <c r="MSP762" s="462"/>
      <c r="MSQ762" s="462"/>
      <c r="MSR762" s="462"/>
      <c r="MSS762" s="462"/>
      <c r="MST762" s="462"/>
      <c r="MSU762" s="462"/>
      <c r="MSV762" s="462"/>
      <c r="MSW762" s="462"/>
      <c r="MSX762" s="462"/>
      <c r="MSY762" s="462"/>
      <c r="MSZ762" s="462"/>
      <c r="MTA762" s="462"/>
      <c r="MTB762" s="462"/>
      <c r="MTC762" s="462"/>
      <c r="MTD762" s="462"/>
      <c r="MTE762" s="462"/>
      <c r="MTF762" s="462"/>
      <c r="MTG762" s="462"/>
      <c r="MTH762" s="462"/>
      <c r="MTI762" s="462"/>
      <c r="MTJ762" s="462"/>
      <c r="MTK762" s="462"/>
      <c r="MTL762" s="462"/>
      <c r="MTM762" s="462"/>
      <c r="MTN762" s="462"/>
      <c r="MTO762" s="462"/>
      <c r="MTP762" s="462"/>
      <c r="MTQ762" s="462"/>
      <c r="MTR762" s="462"/>
      <c r="MTS762" s="462"/>
      <c r="MTT762" s="462"/>
      <c r="MTU762" s="462"/>
      <c r="MTV762" s="462"/>
      <c r="MTW762" s="462"/>
      <c r="MTX762" s="462"/>
      <c r="MTY762" s="462"/>
      <c r="MTZ762" s="462"/>
      <c r="MUA762" s="462"/>
      <c r="MUB762" s="462"/>
      <c r="MUC762" s="462"/>
      <c r="MUD762" s="462"/>
      <c r="MUE762" s="462"/>
      <c r="MUF762" s="462"/>
      <c r="MUG762" s="462"/>
      <c r="MUH762" s="462"/>
      <c r="MUI762" s="462"/>
      <c r="MUJ762" s="462"/>
      <c r="MUK762" s="462"/>
      <c r="MUL762" s="462"/>
      <c r="MUM762" s="462"/>
      <c r="MUN762" s="462"/>
      <c r="MUO762" s="462"/>
      <c r="MUP762" s="462"/>
      <c r="MUQ762" s="462"/>
      <c r="MUR762" s="462"/>
      <c r="MUS762" s="462"/>
      <c r="MUT762" s="462"/>
      <c r="MUU762" s="462"/>
      <c r="MUV762" s="462"/>
      <c r="MUW762" s="462"/>
      <c r="MUX762" s="462"/>
      <c r="MUY762" s="462"/>
      <c r="MUZ762" s="462"/>
      <c r="MVA762" s="462"/>
      <c r="MVB762" s="462"/>
      <c r="MVC762" s="462"/>
      <c r="MVD762" s="462"/>
      <c r="MVE762" s="462"/>
      <c r="MVF762" s="462"/>
      <c r="MVG762" s="462"/>
      <c r="MVH762" s="462"/>
      <c r="MVI762" s="462"/>
      <c r="MVJ762" s="462"/>
      <c r="MVK762" s="462"/>
      <c r="MVL762" s="462"/>
      <c r="MVM762" s="462"/>
      <c r="MVN762" s="462"/>
      <c r="MVO762" s="462"/>
      <c r="MVP762" s="462"/>
      <c r="MVQ762" s="462"/>
      <c r="MVR762" s="462"/>
      <c r="MVS762" s="462"/>
      <c r="MVT762" s="462"/>
      <c r="MVU762" s="462"/>
      <c r="MVV762" s="462"/>
      <c r="MVW762" s="462"/>
      <c r="MVX762" s="462"/>
      <c r="MVY762" s="462"/>
      <c r="MVZ762" s="462"/>
      <c r="MWA762" s="462"/>
      <c r="MWB762" s="462"/>
      <c r="MWC762" s="462"/>
      <c r="MWD762" s="462"/>
      <c r="MWE762" s="462"/>
      <c r="MWF762" s="462"/>
      <c r="MWG762" s="462"/>
      <c r="MWH762" s="462"/>
      <c r="MWI762" s="462"/>
      <c r="MWJ762" s="462"/>
      <c r="MWK762" s="462"/>
      <c r="MWL762" s="462"/>
      <c r="MWM762" s="462"/>
      <c r="MWN762" s="462"/>
      <c r="MWO762" s="462"/>
      <c r="MWP762" s="462"/>
      <c r="MWQ762" s="462"/>
      <c r="MWR762" s="462"/>
      <c r="MWS762" s="462"/>
      <c r="MWT762" s="462"/>
      <c r="MWU762" s="462"/>
      <c r="MWV762" s="462"/>
      <c r="MWW762" s="462"/>
      <c r="MWX762" s="462"/>
      <c r="MWY762" s="462"/>
      <c r="MWZ762" s="462"/>
      <c r="MXA762" s="462"/>
      <c r="MXB762" s="462"/>
      <c r="MXC762" s="462"/>
      <c r="MXD762" s="462"/>
      <c r="MXE762" s="462"/>
      <c r="MXF762" s="462"/>
      <c r="MXG762" s="462"/>
      <c r="MXH762" s="462"/>
      <c r="MXI762" s="462"/>
      <c r="MXJ762" s="462"/>
      <c r="MXK762" s="462"/>
      <c r="MXL762" s="462"/>
      <c r="MXM762" s="462"/>
      <c r="MXN762" s="462"/>
      <c r="MXO762" s="462"/>
      <c r="MXP762" s="462"/>
      <c r="MXQ762" s="462"/>
      <c r="MXR762" s="462"/>
      <c r="MXS762" s="462"/>
      <c r="MXT762" s="462"/>
      <c r="MXU762" s="462"/>
      <c r="MXV762" s="462"/>
      <c r="MXW762" s="462"/>
      <c r="MXX762" s="462"/>
      <c r="MXY762" s="462"/>
      <c r="MXZ762" s="462"/>
      <c r="MYA762" s="462"/>
      <c r="MYB762" s="462"/>
      <c r="MYC762" s="462"/>
      <c r="MYD762" s="462"/>
      <c r="MYE762" s="462"/>
      <c r="MYF762" s="462"/>
      <c r="MYG762" s="462"/>
      <c r="MYH762" s="462"/>
      <c r="MYI762" s="462"/>
      <c r="MYJ762" s="462"/>
      <c r="MYK762" s="462"/>
      <c r="MYL762" s="462"/>
      <c r="MYM762" s="462"/>
      <c r="MYN762" s="462"/>
      <c r="MYO762" s="462"/>
      <c r="MYP762" s="462"/>
      <c r="MYQ762" s="462"/>
      <c r="MYR762" s="462"/>
      <c r="MYS762" s="462"/>
      <c r="MYT762" s="462"/>
      <c r="MYU762" s="462"/>
      <c r="MYV762" s="462"/>
      <c r="MYW762" s="462"/>
      <c r="MYX762" s="462"/>
      <c r="MYY762" s="462"/>
      <c r="MYZ762" s="462"/>
      <c r="MZA762" s="462"/>
      <c r="MZB762" s="462"/>
      <c r="MZC762" s="462"/>
      <c r="MZD762" s="462"/>
      <c r="MZE762" s="462"/>
      <c r="MZF762" s="462"/>
      <c r="MZG762" s="462"/>
      <c r="MZH762" s="462"/>
      <c r="MZI762" s="462"/>
      <c r="MZJ762" s="462"/>
      <c r="MZK762" s="462"/>
      <c r="MZL762" s="462"/>
      <c r="MZM762" s="462"/>
      <c r="MZN762" s="462"/>
      <c r="MZO762" s="462"/>
      <c r="MZP762" s="462"/>
      <c r="MZQ762" s="462"/>
      <c r="MZR762" s="462"/>
      <c r="MZS762" s="462"/>
      <c r="MZT762" s="462"/>
      <c r="MZU762" s="462"/>
      <c r="MZV762" s="462"/>
      <c r="MZW762" s="462"/>
      <c r="MZX762" s="462"/>
      <c r="MZY762" s="462"/>
      <c r="MZZ762" s="462"/>
      <c r="NAA762" s="462"/>
      <c r="NAB762" s="462"/>
      <c r="NAC762" s="462"/>
      <c r="NAD762" s="462"/>
      <c r="NAE762" s="462"/>
      <c r="NAF762" s="462"/>
      <c r="NAG762" s="462"/>
      <c r="NAH762" s="462"/>
      <c r="NAI762" s="462"/>
      <c r="NAJ762" s="462"/>
      <c r="NAK762" s="462"/>
      <c r="NAL762" s="462"/>
      <c r="NAM762" s="462"/>
      <c r="NAN762" s="462"/>
      <c r="NAO762" s="462"/>
      <c r="NAP762" s="462"/>
      <c r="NAQ762" s="462"/>
      <c r="NAR762" s="462"/>
      <c r="NAS762" s="462"/>
      <c r="NAT762" s="462"/>
      <c r="NAU762" s="462"/>
      <c r="NAV762" s="462"/>
      <c r="NAW762" s="462"/>
      <c r="NAX762" s="462"/>
      <c r="NAY762" s="462"/>
      <c r="NAZ762" s="462"/>
      <c r="NBA762" s="462"/>
      <c r="NBB762" s="462"/>
      <c r="NBC762" s="462"/>
      <c r="NBD762" s="462"/>
      <c r="NBE762" s="462"/>
      <c r="NBF762" s="462"/>
      <c r="NBG762" s="462"/>
      <c r="NBH762" s="462"/>
      <c r="NBI762" s="462"/>
      <c r="NBJ762" s="462"/>
      <c r="NBK762" s="462"/>
      <c r="NBL762" s="462"/>
      <c r="NBM762" s="462"/>
      <c r="NBN762" s="462"/>
      <c r="NBO762" s="462"/>
      <c r="NBP762" s="462"/>
      <c r="NBQ762" s="462"/>
      <c r="NBR762" s="462"/>
      <c r="NBS762" s="462"/>
      <c r="NBT762" s="462"/>
      <c r="NBU762" s="462"/>
      <c r="NBV762" s="462"/>
      <c r="NBW762" s="462"/>
      <c r="NBX762" s="462"/>
      <c r="NBY762" s="462"/>
      <c r="NBZ762" s="462"/>
      <c r="NCA762" s="462"/>
      <c r="NCB762" s="462"/>
      <c r="NCC762" s="462"/>
      <c r="NCD762" s="462"/>
      <c r="NCE762" s="462"/>
      <c r="NCF762" s="462"/>
      <c r="NCG762" s="462"/>
      <c r="NCH762" s="462"/>
      <c r="NCI762" s="462"/>
      <c r="NCJ762" s="462"/>
      <c r="NCK762" s="462"/>
      <c r="NCL762" s="462"/>
      <c r="NCM762" s="462"/>
      <c r="NCN762" s="462"/>
      <c r="NCO762" s="462"/>
      <c r="NCP762" s="462"/>
      <c r="NCQ762" s="462"/>
      <c r="NCR762" s="462"/>
      <c r="NCS762" s="462"/>
      <c r="NCT762" s="462"/>
      <c r="NCU762" s="462"/>
      <c r="NCV762" s="462"/>
      <c r="NCW762" s="462"/>
      <c r="NCX762" s="462"/>
      <c r="NCY762" s="462"/>
      <c r="NCZ762" s="462"/>
      <c r="NDA762" s="462"/>
      <c r="NDB762" s="462"/>
      <c r="NDC762" s="462"/>
      <c r="NDD762" s="462"/>
      <c r="NDE762" s="462"/>
      <c r="NDF762" s="462"/>
      <c r="NDG762" s="462"/>
      <c r="NDH762" s="462"/>
      <c r="NDI762" s="462"/>
      <c r="NDJ762" s="462"/>
      <c r="NDK762" s="462"/>
      <c r="NDL762" s="462"/>
      <c r="NDM762" s="462"/>
      <c r="NDN762" s="462"/>
      <c r="NDO762" s="462"/>
      <c r="NDP762" s="462"/>
      <c r="NDQ762" s="462"/>
      <c r="NDR762" s="462"/>
      <c r="NDS762" s="462"/>
      <c r="NDT762" s="462"/>
      <c r="NDU762" s="462"/>
      <c r="NDV762" s="462"/>
      <c r="NDW762" s="462"/>
      <c r="NDX762" s="462"/>
      <c r="NDY762" s="462"/>
      <c r="NDZ762" s="462"/>
      <c r="NEA762" s="462"/>
      <c r="NEB762" s="462"/>
      <c r="NEC762" s="462"/>
      <c r="NED762" s="462"/>
      <c r="NEE762" s="462"/>
      <c r="NEF762" s="462"/>
      <c r="NEG762" s="462"/>
      <c r="NEH762" s="462"/>
      <c r="NEI762" s="462"/>
      <c r="NEJ762" s="462"/>
      <c r="NEK762" s="462"/>
      <c r="NEL762" s="462"/>
      <c r="NEM762" s="462"/>
      <c r="NEN762" s="462"/>
      <c r="NEO762" s="462"/>
      <c r="NEP762" s="462"/>
      <c r="NEQ762" s="462"/>
      <c r="NER762" s="462"/>
      <c r="NES762" s="462"/>
      <c r="NET762" s="462"/>
      <c r="NEU762" s="462"/>
      <c r="NEV762" s="462"/>
      <c r="NEW762" s="462"/>
      <c r="NEX762" s="462"/>
      <c r="NEY762" s="462"/>
      <c r="NEZ762" s="462"/>
      <c r="NFA762" s="462"/>
      <c r="NFB762" s="462"/>
      <c r="NFC762" s="462"/>
      <c r="NFD762" s="462"/>
      <c r="NFE762" s="462"/>
      <c r="NFF762" s="462"/>
      <c r="NFG762" s="462"/>
      <c r="NFH762" s="462"/>
      <c r="NFI762" s="462"/>
      <c r="NFJ762" s="462"/>
      <c r="NFK762" s="462"/>
      <c r="NFL762" s="462"/>
      <c r="NFM762" s="462"/>
      <c r="NFN762" s="462"/>
      <c r="NFO762" s="462"/>
      <c r="NFP762" s="462"/>
      <c r="NFQ762" s="462"/>
      <c r="NFR762" s="462"/>
      <c r="NFS762" s="462"/>
      <c r="NFT762" s="462"/>
      <c r="NFU762" s="462"/>
      <c r="NFV762" s="462"/>
      <c r="NFW762" s="462"/>
      <c r="NFX762" s="462"/>
      <c r="NFY762" s="462"/>
      <c r="NFZ762" s="462"/>
      <c r="NGA762" s="462"/>
      <c r="NGB762" s="462"/>
      <c r="NGC762" s="462"/>
      <c r="NGD762" s="462"/>
      <c r="NGE762" s="462"/>
      <c r="NGF762" s="462"/>
      <c r="NGG762" s="462"/>
      <c r="NGH762" s="462"/>
      <c r="NGI762" s="462"/>
      <c r="NGJ762" s="462"/>
      <c r="NGK762" s="462"/>
      <c r="NGL762" s="462"/>
      <c r="NGM762" s="462"/>
      <c r="NGN762" s="462"/>
      <c r="NGO762" s="462"/>
      <c r="NGP762" s="462"/>
      <c r="NGQ762" s="462"/>
      <c r="NGR762" s="462"/>
      <c r="NGS762" s="462"/>
      <c r="NGT762" s="462"/>
      <c r="NGU762" s="462"/>
      <c r="NGV762" s="462"/>
      <c r="NGW762" s="462"/>
      <c r="NGX762" s="462"/>
      <c r="NGY762" s="462"/>
      <c r="NGZ762" s="462"/>
      <c r="NHA762" s="462"/>
      <c r="NHB762" s="462"/>
      <c r="NHC762" s="462"/>
      <c r="NHD762" s="462"/>
      <c r="NHE762" s="462"/>
      <c r="NHF762" s="462"/>
      <c r="NHG762" s="462"/>
      <c r="NHH762" s="462"/>
      <c r="NHI762" s="462"/>
      <c r="NHJ762" s="462"/>
      <c r="NHK762" s="462"/>
      <c r="NHL762" s="462"/>
      <c r="NHM762" s="462"/>
      <c r="NHN762" s="462"/>
      <c r="NHO762" s="462"/>
      <c r="NHP762" s="462"/>
      <c r="NHQ762" s="462"/>
      <c r="NHR762" s="462"/>
      <c r="NHS762" s="462"/>
      <c r="NHT762" s="462"/>
      <c r="NHU762" s="462"/>
      <c r="NHV762" s="462"/>
      <c r="NHW762" s="462"/>
      <c r="NHX762" s="462"/>
      <c r="NHY762" s="462"/>
      <c r="NHZ762" s="462"/>
      <c r="NIA762" s="462"/>
      <c r="NIB762" s="462"/>
      <c r="NIC762" s="462"/>
      <c r="NID762" s="462"/>
      <c r="NIE762" s="462"/>
      <c r="NIF762" s="462"/>
      <c r="NIG762" s="462"/>
      <c r="NIH762" s="462"/>
      <c r="NII762" s="462"/>
      <c r="NIJ762" s="462"/>
      <c r="NIK762" s="462"/>
      <c r="NIL762" s="462"/>
      <c r="NIM762" s="462"/>
      <c r="NIN762" s="462"/>
      <c r="NIO762" s="462"/>
      <c r="NIP762" s="462"/>
      <c r="NIQ762" s="462"/>
      <c r="NIR762" s="462"/>
      <c r="NIS762" s="462"/>
      <c r="NIT762" s="462"/>
      <c r="NIU762" s="462"/>
      <c r="NIV762" s="462"/>
      <c r="NIW762" s="462"/>
      <c r="NIX762" s="462"/>
      <c r="NIY762" s="462"/>
      <c r="NIZ762" s="462"/>
      <c r="NJA762" s="462"/>
      <c r="NJB762" s="462"/>
      <c r="NJC762" s="462"/>
      <c r="NJD762" s="462"/>
      <c r="NJE762" s="462"/>
      <c r="NJF762" s="462"/>
      <c r="NJG762" s="462"/>
      <c r="NJH762" s="462"/>
      <c r="NJI762" s="462"/>
      <c r="NJJ762" s="462"/>
      <c r="NJK762" s="462"/>
      <c r="NJL762" s="462"/>
      <c r="NJM762" s="462"/>
      <c r="NJN762" s="462"/>
      <c r="NJO762" s="462"/>
      <c r="NJP762" s="462"/>
      <c r="NJQ762" s="462"/>
      <c r="NJR762" s="462"/>
      <c r="NJS762" s="462"/>
      <c r="NJT762" s="462"/>
      <c r="NJU762" s="462"/>
      <c r="NJV762" s="462"/>
      <c r="NJW762" s="462"/>
      <c r="NJX762" s="462"/>
      <c r="NJY762" s="462"/>
      <c r="NJZ762" s="462"/>
      <c r="NKA762" s="462"/>
      <c r="NKB762" s="462"/>
      <c r="NKC762" s="462"/>
      <c r="NKD762" s="462"/>
      <c r="NKE762" s="462"/>
      <c r="NKF762" s="462"/>
      <c r="NKG762" s="462"/>
      <c r="NKH762" s="462"/>
      <c r="NKI762" s="462"/>
      <c r="NKJ762" s="462"/>
      <c r="NKK762" s="462"/>
      <c r="NKL762" s="462"/>
      <c r="NKM762" s="462"/>
      <c r="NKN762" s="462"/>
      <c r="NKO762" s="462"/>
      <c r="NKP762" s="462"/>
      <c r="NKQ762" s="462"/>
      <c r="NKR762" s="462"/>
      <c r="NKS762" s="462"/>
      <c r="NKT762" s="462"/>
      <c r="NKU762" s="462"/>
      <c r="NKV762" s="462"/>
      <c r="NKW762" s="462"/>
      <c r="NKX762" s="462"/>
      <c r="NKY762" s="462"/>
      <c r="NKZ762" s="462"/>
      <c r="NLA762" s="462"/>
      <c r="NLB762" s="462"/>
      <c r="NLC762" s="462"/>
      <c r="NLD762" s="462"/>
      <c r="NLE762" s="462"/>
      <c r="NLF762" s="462"/>
      <c r="NLG762" s="462"/>
      <c r="NLH762" s="462"/>
      <c r="NLI762" s="462"/>
      <c r="NLJ762" s="462"/>
      <c r="NLK762" s="462"/>
      <c r="NLL762" s="462"/>
      <c r="NLM762" s="462"/>
      <c r="NLN762" s="462"/>
      <c r="NLO762" s="462"/>
      <c r="NLP762" s="462"/>
      <c r="NLQ762" s="462"/>
      <c r="NLR762" s="462"/>
      <c r="NLS762" s="462"/>
      <c r="NLT762" s="462"/>
      <c r="NLU762" s="462"/>
      <c r="NLV762" s="462"/>
      <c r="NLW762" s="462"/>
      <c r="NLX762" s="462"/>
      <c r="NLY762" s="462"/>
      <c r="NLZ762" s="462"/>
      <c r="NMA762" s="462"/>
      <c r="NMB762" s="462"/>
      <c r="NMC762" s="462"/>
      <c r="NMD762" s="462"/>
      <c r="NME762" s="462"/>
      <c r="NMF762" s="462"/>
      <c r="NMG762" s="462"/>
      <c r="NMH762" s="462"/>
      <c r="NMI762" s="462"/>
      <c r="NMJ762" s="462"/>
      <c r="NMK762" s="462"/>
      <c r="NML762" s="462"/>
      <c r="NMM762" s="462"/>
      <c r="NMN762" s="462"/>
      <c r="NMO762" s="462"/>
      <c r="NMP762" s="462"/>
      <c r="NMQ762" s="462"/>
      <c r="NMR762" s="462"/>
      <c r="NMS762" s="462"/>
      <c r="NMT762" s="462"/>
      <c r="NMU762" s="462"/>
      <c r="NMV762" s="462"/>
      <c r="NMW762" s="462"/>
      <c r="NMX762" s="462"/>
      <c r="NMY762" s="462"/>
      <c r="NMZ762" s="462"/>
      <c r="NNA762" s="462"/>
      <c r="NNB762" s="462"/>
      <c r="NNC762" s="462"/>
      <c r="NND762" s="462"/>
      <c r="NNE762" s="462"/>
      <c r="NNF762" s="462"/>
      <c r="NNG762" s="462"/>
      <c r="NNH762" s="462"/>
      <c r="NNI762" s="462"/>
      <c r="NNJ762" s="462"/>
      <c r="NNK762" s="462"/>
      <c r="NNL762" s="462"/>
      <c r="NNM762" s="462"/>
      <c r="NNN762" s="462"/>
      <c r="NNO762" s="462"/>
      <c r="NNP762" s="462"/>
      <c r="NNQ762" s="462"/>
      <c r="NNR762" s="462"/>
      <c r="NNS762" s="462"/>
      <c r="NNT762" s="462"/>
      <c r="NNU762" s="462"/>
      <c r="NNV762" s="462"/>
      <c r="NNW762" s="462"/>
      <c r="NNX762" s="462"/>
      <c r="NNY762" s="462"/>
      <c r="NNZ762" s="462"/>
      <c r="NOA762" s="462"/>
      <c r="NOB762" s="462"/>
      <c r="NOC762" s="462"/>
      <c r="NOD762" s="462"/>
      <c r="NOE762" s="462"/>
      <c r="NOF762" s="462"/>
      <c r="NOG762" s="462"/>
      <c r="NOH762" s="462"/>
      <c r="NOI762" s="462"/>
      <c r="NOJ762" s="462"/>
      <c r="NOK762" s="462"/>
      <c r="NOL762" s="462"/>
      <c r="NOM762" s="462"/>
      <c r="NON762" s="462"/>
      <c r="NOO762" s="462"/>
      <c r="NOP762" s="462"/>
      <c r="NOQ762" s="462"/>
      <c r="NOR762" s="462"/>
      <c r="NOS762" s="462"/>
      <c r="NOT762" s="462"/>
      <c r="NOU762" s="462"/>
      <c r="NOV762" s="462"/>
      <c r="NOW762" s="462"/>
      <c r="NOX762" s="462"/>
      <c r="NOY762" s="462"/>
      <c r="NOZ762" s="462"/>
      <c r="NPA762" s="462"/>
      <c r="NPB762" s="462"/>
      <c r="NPC762" s="462"/>
      <c r="NPD762" s="462"/>
      <c r="NPE762" s="462"/>
      <c r="NPF762" s="462"/>
      <c r="NPG762" s="462"/>
      <c r="NPH762" s="462"/>
      <c r="NPI762" s="462"/>
      <c r="NPJ762" s="462"/>
      <c r="NPK762" s="462"/>
      <c r="NPL762" s="462"/>
      <c r="NPM762" s="462"/>
      <c r="NPN762" s="462"/>
      <c r="NPO762" s="462"/>
      <c r="NPP762" s="462"/>
      <c r="NPQ762" s="462"/>
      <c r="NPR762" s="462"/>
      <c r="NPS762" s="462"/>
      <c r="NPT762" s="462"/>
      <c r="NPU762" s="462"/>
      <c r="NPV762" s="462"/>
      <c r="NPW762" s="462"/>
      <c r="NPX762" s="462"/>
      <c r="NPY762" s="462"/>
      <c r="NPZ762" s="462"/>
      <c r="NQA762" s="462"/>
      <c r="NQB762" s="462"/>
      <c r="NQC762" s="462"/>
      <c r="NQD762" s="462"/>
      <c r="NQE762" s="462"/>
      <c r="NQF762" s="462"/>
      <c r="NQG762" s="462"/>
      <c r="NQH762" s="462"/>
      <c r="NQI762" s="462"/>
      <c r="NQJ762" s="462"/>
      <c r="NQK762" s="462"/>
      <c r="NQL762" s="462"/>
      <c r="NQM762" s="462"/>
      <c r="NQN762" s="462"/>
      <c r="NQO762" s="462"/>
      <c r="NQP762" s="462"/>
      <c r="NQQ762" s="462"/>
      <c r="NQR762" s="462"/>
      <c r="NQS762" s="462"/>
      <c r="NQT762" s="462"/>
      <c r="NQU762" s="462"/>
      <c r="NQV762" s="462"/>
      <c r="NQW762" s="462"/>
      <c r="NQX762" s="462"/>
      <c r="NQY762" s="462"/>
      <c r="NQZ762" s="462"/>
      <c r="NRA762" s="462"/>
      <c r="NRB762" s="462"/>
      <c r="NRC762" s="462"/>
      <c r="NRD762" s="462"/>
      <c r="NRE762" s="462"/>
      <c r="NRF762" s="462"/>
      <c r="NRG762" s="462"/>
      <c r="NRH762" s="462"/>
      <c r="NRI762" s="462"/>
      <c r="NRJ762" s="462"/>
      <c r="NRK762" s="462"/>
      <c r="NRL762" s="462"/>
      <c r="NRM762" s="462"/>
      <c r="NRN762" s="462"/>
      <c r="NRO762" s="462"/>
      <c r="NRP762" s="462"/>
      <c r="NRQ762" s="462"/>
      <c r="NRR762" s="462"/>
      <c r="NRS762" s="462"/>
      <c r="NRT762" s="462"/>
      <c r="NRU762" s="462"/>
      <c r="NRV762" s="462"/>
      <c r="NRW762" s="462"/>
      <c r="NRX762" s="462"/>
      <c r="NRY762" s="462"/>
      <c r="NRZ762" s="462"/>
      <c r="NSA762" s="462"/>
      <c r="NSB762" s="462"/>
      <c r="NSC762" s="462"/>
      <c r="NSD762" s="462"/>
      <c r="NSE762" s="462"/>
      <c r="NSF762" s="462"/>
      <c r="NSG762" s="462"/>
      <c r="NSH762" s="462"/>
      <c r="NSI762" s="462"/>
      <c r="NSJ762" s="462"/>
      <c r="NSK762" s="462"/>
      <c r="NSL762" s="462"/>
      <c r="NSM762" s="462"/>
      <c r="NSN762" s="462"/>
      <c r="NSO762" s="462"/>
      <c r="NSP762" s="462"/>
      <c r="NSQ762" s="462"/>
      <c r="NSR762" s="462"/>
      <c r="NSS762" s="462"/>
      <c r="NST762" s="462"/>
      <c r="NSU762" s="462"/>
      <c r="NSV762" s="462"/>
      <c r="NSW762" s="462"/>
      <c r="NSX762" s="462"/>
      <c r="NSY762" s="462"/>
      <c r="NSZ762" s="462"/>
      <c r="NTA762" s="462"/>
      <c r="NTB762" s="462"/>
      <c r="NTC762" s="462"/>
      <c r="NTD762" s="462"/>
      <c r="NTE762" s="462"/>
      <c r="NTF762" s="462"/>
      <c r="NTG762" s="462"/>
      <c r="NTH762" s="462"/>
      <c r="NTI762" s="462"/>
      <c r="NTJ762" s="462"/>
      <c r="NTK762" s="462"/>
      <c r="NTL762" s="462"/>
      <c r="NTM762" s="462"/>
      <c r="NTN762" s="462"/>
      <c r="NTO762" s="462"/>
      <c r="NTP762" s="462"/>
      <c r="NTQ762" s="462"/>
      <c r="NTR762" s="462"/>
      <c r="NTS762" s="462"/>
      <c r="NTT762" s="462"/>
      <c r="NTU762" s="462"/>
      <c r="NTV762" s="462"/>
      <c r="NTW762" s="462"/>
      <c r="NTX762" s="462"/>
      <c r="NTY762" s="462"/>
      <c r="NTZ762" s="462"/>
      <c r="NUA762" s="462"/>
      <c r="NUB762" s="462"/>
      <c r="NUC762" s="462"/>
      <c r="NUD762" s="462"/>
      <c r="NUE762" s="462"/>
      <c r="NUF762" s="462"/>
      <c r="NUG762" s="462"/>
      <c r="NUH762" s="462"/>
      <c r="NUI762" s="462"/>
      <c r="NUJ762" s="462"/>
      <c r="NUK762" s="462"/>
      <c r="NUL762" s="462"/>
      <c r="NUM762" s="462"/>
      <c r="NUN762" s="462"/>
      <c r="NUO762" s="462"/>
      <c r="NUP762" s="462"/>
      <c r="NUQ762" s="462"/>
      <c r="NUR762" s="462"/>
      <c r="NUS762" s="462"/>
      <c r="NUT762" s="462"/>
      <c r="NUU762" s="462"/>
      <c r="NUV762" s="462"/>
      <c r="NUW762" s="462"/>
      <c r="NUX762" s="462"/>
      <c r="NUY762" s="462"/>
      <c r="NUZ762" s="462"/>
      <c r="NVA762" s="462"/>
      <c r="NVB762" s="462"/>
      <c r="NVC762" s="462"/>
      <c r="NVD762" s="462"/>
      <c r="NVE762" s="462"/>
      <c r="NVF762" s="462"/>
      <c r="NVG762" s="462"/>
      <c r="NVH762" s="462"/>
      <c r="NVI762" s="462"/>
      <c r="NVJ762" s="462"/>
      <c r="NVK762" s="462"/>
      <c r="NVL762" s="462"/>
      <c r="NVM762" s="462"/>
      <c r="NVN762" s="462"/>
      <c r="NVO762" s="462"/>
      <c r="NVP762" s="462"/>
      <c r="NVQ762" s="462"/>
      <c r="NVR762" s="462"/>
      <c r="NVS762" s="462"/>
      <c r="NVT762" s="462"/>
      <c r="NVU762" s="462"/>
      <c r="NVV762" s="462"/>
      <c r="NVW762" s="462"/>
      <c r="NVX762" s="462"/>
      <c r="NVY762" s="462"/>
      <c r="NVZ762" s="462"/>
      <c r="NWA762" s="462"/>
      <c r="NWB762" s="462"/>
      <c r="NWC762" s="462"/>
      <c r="NWD762" s="462"/>
      <c r="NWE762" s="462"/>
      <c r="NWF762" s="462"/>
      <c r="NWG762" s="462"/>
      <c r="NWH762" s="462"/>
      <c r="NWI762" s="462"/>
      <c r="NWJ762" s="462"/>
      <c r="NWK762" s="462"/>
      <c r="NWL762" s="462"/>
      <c r="NWM762" s="462"/>
      <c r="NWN762" s="462"/>
      <c r="NWO762" s="462"/>
      <c r="NWP762" s="462"/>
      <c r="NWQ762" s="462"/>
      <c r="NWR762" s="462"/>
      <c r="NWS762" s="462"/>
      <c r="NWT762" s="462"/>
      <c r="NWU762" s="462"/>
      <c r="NWV762" s="462"/>
      <c r="NWW762" s="462"/>
      <c r="NWX762" s="462"/>
      <c r="NWY762" s="462"/>
      <c r="NWZ762" s="462"/>
      <c r="NXA762" s="462"/>
      <c r="NXB762" s="462"/>
      <c r="NXC762" s="462"/>
      <c r="NXD762" s="462"/>
      <c r="NXE762" s="462"/>
      <c r="NXF762" s="462"/>
      <c r="NXG762" s="462"/>
      <c r="NXH762" s="462"/>
      <c r="NXI762" s="462"/>
      <c r="NXJ762" s="462"/>
      <c r="NXK762" s="462"/>
      <c r="NXL762" s="462"/>
      <c r="NXM762" s="462"/>
      <c r="NXN762" s="462"/>
      <c r="NXO762" s="462"/>
      <c r="NXP762" s="462"/>
      <c r="NXQ762" s="462"/>
      <c r="NXR762" s="462"/>
      <c r="NXS762" s="462"/>
      <c r="NXT762" s="462"/>
      <c r="NXU762" s="462"/>
      <c r="NXV762" s="462"/>
      <c r="NXW762" s="462"/>
      <c r="NXX762" s="462"/>
      <c r="NXY762" s="462"/>
      <c r="NXZ762" s="462"/>
      <c r="NYA762" s="462"/>
      <c r="NYB762" s="462"/>
      <c r="NYC762" s="462"/>
      <c r="NYD762" s="462"/>
      <c r="NYE762" s="462"/>
      <c r="NYF762" s="462"/>
      <c r="NYG762" s="462"/>
      <c r="NYH762" s="462"/>
      <c r="NYI762" s="462"/>
      <c r="NYJ762" s="462"/>
      <c r="NYK762" s="462"/>
      <c r="NYL762" s="462"/>
      <c r="NYM762" s="462"/>
      <c r="NYN762" s="462"/>
      <c r="NYO762" s="462"/>
      <c r="NYP762" s="462"/>
      <c r="NYQ762" s="462"/>
      <c r="NYR762" s="462"/>
      <c r="NYS762" s="462"/>
      <c r="NYT762" s="462"/>
      <c r="NYU762" s="462"/>
      <c r="NYV762" s="462"/>
      <c r="NYW762" s="462"/>
      <c r="NYX762" s="462"/>
      <c r="NYY762" s="462"/>
      <c r="NYZ762" s="462"/>
      <c r="NZA762" s="462"/>
      <c r="NZB762" s="462"/>
      <c r="NZC762" s="462"/>
      <c r="NZD762" s="462"/>
      <c r="NZE762" s="462"/>
      <c r="NZF762" s="462"/>
      <c r="NZG762" s="462"/>
      <c r="NZH762" s="462"/>
      <c r="NZI762" s="462"/>
      <c r="NZJ762" s="462"/>
      <c r="NZK762" s="462"/>
      <c r="NZL762" s="462"/>
      <c r="NZM762" s="462"/>
      <c r="NZN762" s="462"/>
      <c r="NZO762" s="462"/>
      <c r="NZP762" s="462"/>
      <c r="NZQ762" s="462"/>
      <c r="NZR762" s="462"/>
      <c r="NZS762" s="462"/>
      <c r="NZT762" s="462"/>
      <c r="NZU762" s="462"/>
      <c r="NZV762" s="462"/>
      <c r="NZW762" s="462"/>
      <c r="NZX762" s="462"/>
      <c r="NZY762" s="462"/>
      <c r="NZZ762" s="462"/>
      <c r="OAA762" s="462"/>
      <c r="OAB762" s="462"/>
      <c r="OAC762" s="462"/>
      <c r="OAD762" s="462"/>
      <c r="OAE762" s="462"/>
      <c r="OAF762" s="462"/>
      <c r="OAG762" s="462"/>
      <c r="OAH762" s="462"/>
      <c r="OAI762" s="462"/>
      <c r="OAJ762" s="462"/>
      <c r="OAK762" s="462"/>
      <c r="OAL762" s="462"/>
      <c r="OAM762" s="462"/>
      <c r="OAN762" s="462"/>
      <c r="OAO762" s="462"/>
      <c r="OAP762" s="462"/>
      <c r="OAQ762" s="462"/>
      <c r="OAR762" s="462"/>
      <c r="OAS762" s="462"/>
      <c r="OAT762" s="462"/>
      <c r="OAU762" s="462"/>
      <c r="OAV762" s="462"/>
      <c r="OAW762" s="462"/>
      <c r="OAX762" s="462"/>
      <c r="OAY762" s="462"/>
      <c r="OAZ762" s="462"/>
      <c r="OBA762" s="462"/>
      <c r="OBB762" s="462"/>
      <c r="OBC762" s="462"/>
      <c r="OBD762" s="462"/>
      <c r="OBE762" s="462"/>
      <c r="OBF762" s="462"/>
      <c r="OBG762" s="462"/>
      <c r="OBH762" s="462"/>
      <c r="OBI762" s="462"/>
      <c r="OBJ762" s="462"/>
      <c r="OBK762" s="462"/>
      <c r="OBL762" s="462"/>
      <c r="OBM762" s="462"/>
      <c r="OBN762" s="462"/>
      <c r="OBO762" s="462"/>
      <c r="OBP762" s="462"/>
      <c r="OBQ762" s="462"/>
      <c r="OBR762" s="462"/>
      <c r="OBS762" s="462"/>
      <c r="OBT762" s="462"/>
      <c r="OBU762" s="462"/>
      <c r="OBV762" s="462"/>
      <c r="OBW762" s="462"/>
      <c r="OBX762" s="462"/>
      <c r="OBY762" s="462"/>
      <c r="OBZ762" s="462"/>
      <c r="OCA762" s="462"/>
      <c r="OCB762" s="462"/>
      <c r="OCC762" s="462"/>
      <c r="OCD762" s="462"/>
      <c r="OCE762" s="462"/>
      <c r="OCF762" s="462"/>
      <c r="OCG762" s="462"/>
      <c r="OCH762" s="462"/>
      <c r="OCI762" s="462"/>
      <c r="OCJ762" s="462"/>
      <c r="OCK762" s="462"/>
      <c r="OCL762" s="462"/>
      <c r="OCM762" s="462"/>
      <c r="OCN762" s="462"/>
      <c r="OCO762" s="462"/>
      <c r="OCP762" s="462"/>
      <c r="OCQ762" s="462"/>
      <c r="OCR762" s="462"/>
      <c r="OCS762" s="462"/>
      <c r="OCT762" s="462"/>
      <c r="OCU762" s="462"/>
      <c r="OCV762" s="462"/>
      <c r="OCW762" s="462"/>
      <c r="OCX762" s="462"/>
      <c r="OCY762" s="462"/>
      <c r="OCZ762" s="462"/>
      <c r="ODA762" s="462"/>
      <c r="ODB762" s="462"/>
      <c r="ODC762" s="462"/>
      <c r="ODD762" s="462"/>
      <c r="ODE762" s="462"/>
      <c r="ODF762" s="462"/>
      <c r="ODG762" s="462"/>
      <c r="ODH762" s="462"/>
      <c r="ODI762" s="462"/>
      <c r="ODJ762" s="462"/>
      <c r="ODK762" s="462"/>
      <c r="ODL762" s="462"/>
      <c r="ODM762" s="462"/>
      <c r="ODN762" s="462"/>
      <c r="ODO762" s="462"/>
      <c r="ODP762" s="462"/>
      <c r="ODQ762" s="462"/>
      <c r="ODR762" s="462"/>
      <c r="ODS762" s="462"/>
      <c r="ODT762" s="462"/>
      <c r="ODU762" s="462"/>
      <c r="ODV762" s="462"/>
      <c r="ODW762" s="462"/>
      <c r="ODX762" s="462"/>
      <c r="ODY762" s="462"/>
      <c r="ODZ762" s="462"/>
      <c r="OEA762" s="462"/>
      <c r="OEB762" s="462"/>
      <c r="OEC762" s="462"/>
      <c r="OED762" s="462"/>
      <c r="OEE762" s="462"/>
      <c r="OEF762" s="462"/>
      <c r="OEG762" s="462"/>
      <c r="OEH762" s="462"/>
      <c r="OEI762" s="462"/>
      <c r="OEJ762" s="462"/>
      <c r="OEK762" s="462"/>
      <c r="OEL762" s="462"/>
      <c r="OEM762" s="462"/>
      <c r="OEN762" s="462"/>
      <c r="OEO762" s="462"/>
      <c r="OEP762" s="462"/>
      <c r="OEQ762" s="462"/>
      <c r="OER762" s="462"/>
      <c r="OES762" s="462"/>
      <c r="OET762" s="462"/>
      <c r="OEU762" s="462"/>
      <c r="OEV762" s="462"/>
      <c r="OEW762" s="462"/>
      <c r="OEX762" s="462"/>
      <c r="OEY762" s="462"/>
      <c r="OEZ762" s="462"/>
      <c r="OFA762" s="462"/>
      <c r="OFB762" s="462"/>
      <c r="OFC762" s="462"/>
      <c r="OFD762" s="462"/>
      <c r="OFE762" s="462"/>
      <c r="OFF762" s="462"/>
      <c r="OFG762" s="462"/>
      <c r="OFH762" s="462"/>
      <c r="OFI762" s="462"/>
      <c r="OFJ762" s="462"/>
      <c r="OFK762" s="462"/>
      <c r="OFL762" s="462"/>
      <c r="OFM762" s="462"/>
      <c r="OFN762" s="462"/>
      <c r="OFO762" s="462"/>
      <c r="OFP762" s="462"/>
      <c r="OFQ762" s="462"/>
      <c r="OFR762" s="462"/>
      <c r="OFS762" s="462"/>
      <c r="OFT762" s="462"/>
      <c r="OFU762" s="462"/>
      <c r="OFV762" s="462"/>
      <c r="OFW762" s="462"/>
      <c r="OFX762" s="462"/>
      <c r="OFY762" s="462"/>
      <c r="OFZ762" s="462"/>
      <c r="OGA762" s="462"/>
      <c r="OGB762" s="462"/>
      <c r="OGC762" s="462"/>
      <c r="OGD762" s="462"/>
      <c r="OGE762" s="462"/>
      <c r="OGF762" s="462"/>
      <c r="OGG762" s="462"/>
      <c r="OGH762" s="462"/>
      <c r="OGI762" s="462"/>
      <c r="OGJ762" s="462"/>
      <c r="OGK762" s="462"/>
      <c r="OGL762" s="462"/>
      <c r="OGM762" s="462"/>
      <c r="OGN762" s="462"/>
      <c r="OGO762" s="462"/>
      <c r="OGP762" s="462"/>
      <c r="OGQ762" s="462"/>
      <c r="OGR762" s="462"/>
      <c r="OGS762" s="462"/>
      <c r="OGT762" s="462"/>
      <c r="OGU762" s="462"/>
      <c r="OGV762" s="462"/>
      <c r="OGW762" s="462"/>
      <c r="OGX762" s="462"/>
      <c r="OGY762" s="462"/>
      <c r="OGZ762" s="462"/>
      <c r="OHA762" s="462"/>
      <c r="OHB762" s="462"/>
      <c r="OHC762" s="462"/>
      <c r="OHD762" s="462"/>
      <c r="OHE762" s="462"/>
      <c r="OHF762" s="462"/>
      <c r="OHG762" s="462"/>
      <c r="OHH762" s="462"/>
      <c r="OHI762" s="462"/>
      <c r="OHJ762" s="462"/>
      <c r="OHK762" s="462"/>
      <c r="OHL762" s="462"/>
      <c r="OHM762" s="462"/>
      <c r="OHN762" s="462"/>
      <c r="OHO762" s="462"/>
      <c r="OHP762" s="462"/>
      <c r="OHQ762" s="462"/>
      <c r="OHR762" s="462"/>
      <c r="OHS762" s="462"/>
      <c r="OHT762" s="462"/>
      <c r="OHU762" s="462"/>
      <c r="OHV762" s="462"/>
      <c r="OHW762" s="462"/>
      <c r="OHX762" s="462"/>
      <c r="OHY762" s="462"/>
      <c r="OHZ762" s="462"/>
      <c r="OIA762" s="462"/>
      <c r="OIB762" s="462"/>
      <c r="OIC762" s="462"/>
      <c r="OID762" s="462"/>
      <c r="OIE762" s="462"/>
      <c r="OIF762" s="462"/>
      <c r="OIG762" s="462"/>
      <c r="OIH762" s="462"/>
      <c r="OII762" s="462"/>
      <c r="OIJ762" s="462"/>
      <c r="OIK762" s="462"/>
      <c r="OIL762" s="462"/>
      <c r="OIM762" s="462"/>
      <c r="OIN762" s="462"/>
      <c r="OIO762" s="462"/>
      <c r="OIP762" s="462"/>
      <c r="OIQ762" s="462"/>
      <c r="OIR762" s="462"/>
      <c r="OIS762" s="462"/>
      <c r="OIT762" s="462"/>
      <c r="OIU762" s="462"/>
      <c r="OIV762" s="462"/>
      <c r="OIW762" s="462"/>
      <c r="OIX762" s="462"/>
      <c r="OIY762" s="462"/>
      <c r="OIZ762" s="462"/>
      <c r="OJA762" s="462"/>
      <c r="OJB762" s="462"/>
      <c r="OJC762" s="462"/>
      <c r="OJD762" s="462"/>
      <c r="OJE762" s="462"/>
      <c r="OJF762" s="462"/>
      <c r="OJG762" s="462"/>
      <c r="OJH762" s="462"/>
      <c r="OJI762" s="462"/>
      <c r="OJJ762" s="462"/>
      <c r="OJK762" s="462"/>
      <c r="OJL762" s="462"/>
      <c r="OJM762" s="462"/>
      <c r="OJN762" s="462"/>
      <c r="OJO762" s="462"/>
      <c r="OJP762" s="462"/>
      <c r="OJQ762" s="462"/>
      <c r="OJR762" s="462"/>
      <c r="OJS762" s="462"/>
      <c r="OJT762" s="462"/>
      <c r="OJU762" s="462"/>
      <c r="OJV762" s="462"/>
      <c r="OJW762" s="462"/>
      <c r="OJX762" s="462"/>
      <c r="OJY762" s="462"/>
      <c r="OJZ762" s="462"/>
      <c r="OKA762" s="462"/>
      <c r="OKB762" s="462"/>
      <c r="OKC762" s="462"/>
      <c r="OKD762" s="462"/>
      <c r="OKE762" s="462"/>
      <c r="OKF762" s="462"/>
      <c r="OKG762" s="462"/>
      <c r="OKH762" s="462"/>
      <c r="OKI762" s="462"/>
      <c r="OKJ762" s="462"/>
      <c r="OKK762" s="462"/>
      <c r="OKL762" s="462"/>
      <c r="OKM762" s="462"/>
      <c r="OKN762" s="462"/>
      <c r="OKO762" s="462"/>
      <c r="OKP762" s="462"/>
      <c r="OKQ762" s="462"/>
      <c r="OKR762" s="462"/>
      <c r="OKS762" s="462"/>
      <c r="OKT762" s="462"/>
      <c r="OKU762" s="462"/>
      <c r="OKV762" s="462"/>
      <c r="OKW762" s="462"/>
      <c r="OKX762" s="462"/>
      <c r="OKY762" s="462"/>
      <c r="OKZ762" s="462"/>
      <c r="OLA762" s="462"/>
      <c r="OLB762" s="462"/>
      <c r="OLC762" s="462"/>
      <c r="OLD762" s="462"/>
      <c r="OLE762" s="462"/>
      <c r="OLF762" s="462"/>
      <c r="OLG762" s="462"/>
      <c r="OLH762" s="462"/>
      <c r="OLI762" s="462"/>
      <c r="OLJ762" s="462"/>
      <c r="OLK762" s="462"/>
      <c r="OLL762" s="462"/>
      <c r="OLM762" s="462"/>
      <c r="OLN762" s="462"/>
      <c r="OLO762" s="462"/>
      <c r="OLP762" s="462"/>
      <c r="OLQ762" s="462"/>
      <c r="OLR762" s="462"/>
      <c r="OLS762" s="462"/>
      <c r="OLT762" s="462"/>
      <c r="OLU762" s="462"/>
      <c r="OLV762" s="462"/>
      <c r="OLW762" s="462"/>
      <c r="OLX762" s="462"/>
      <c r="OLY762" s="462"/>
      <c r="OLZ762" s="462"/>
      <c r="OMA762" s="462"/>
      <c r="OMB762" s="462"/>
      <c r="OMC762" s="462"/>
      <c r="OMD762" s="462"/>
      <c r="OME762" s="462"/>
      <c r="OMF762" s="462"/>
      <c r="OMG762" s="462"/>
      <c r="OMH762" s="462"/>
      <c r="OMI762" s="462"/>
      <c r="OMJ762" s="462"/>
      <c r="OMK762" s="462"/>
      <c r="OML762" s="462"/>
      <c r="OMM762" s="462"/>
      <c r="OMN762" s="462"/>
      <c r="OMO762" s="462"/>
      <c r="OMP762" s="462"/>
      <c r="OMQ762" s="462"/>
      <c r="OMR762" s="462"/>
      <c r="OMS762" s="462"/>
      <c r="OMT762" s="462"/>
      <c r="OMU762" s="462"/>
      <c r="OMV762" s="462"/>
      <c r="OMW762" s="462"/>
      <c r="OMX762" s="462"/>
      <c r="OMY762" s="462"/>
      <c r="OMZ762" s="462"/>
      <c r="ONA762" s="462"/>
      <c r="ONB762" s="462"/>
      <c r="ONC762" s="462"/>
      <c r="OND762" s="462"/>
      <c r="ONE762" s="462"/>
      <c r="ONF762" s="462"/>
      <c r="ONG762" s="462"/>
      <c r="ONH762" s="462"/>
      <c r="ONI762" s="462"/>
      <c r="ONJ762" s="462"/>
      <c r="ONK762" s="462"/>
      <c r="ONL762" s="462"/>
      <c r="ONM762" s="462"/>
      <c r="ONN762" s="462"/>
      <c r="ONO762" s="462"/>
      <c r="ONP762" s="462"/>
      <c r="ONQ762" s="462"/>
      <c r="ONR762" s="462"/>
      <c r="ONS762" s="462"/>
      <c r="ONT762" s="462"/>
      <c r="ONU762" s="462"/>
      <c r="ONV762" s="462"/>
      <c r="ONW762" s="462"/>
      <c r="ONX762" s="462"/>
      <c r="ONY762" s="462"/>
      <c r="ONZ762" s="462"/>
      <c r="OOA762" s="462"/>
      <c r="OOB762" s="462"/>
      <c r="OOC762" s="462"/>
      <c r="OOD762" s="462"/>
      <c r="OOE762" s="462"/>
      <c r="OOF762" s="462"/>
      <c r="OOG762" s="462"/>
      <c r="OOH762" s="462"/>
      <c r="OOI762" s="462"/>
      <c r="OOJ762" s="462"/>
      <c r="OOK762" s="462"/>
      <c r="OOL762" s="462"/>
      <c r="OOM762" s="462"/>
      <c r="OON762" s="462"/>
      <c r="OOO762" s="462"/>
      <c r="OOP762" s="462"/>
      <c r="OOQ762" s="462"/>
      <c r="OOR762" s="462"/>
      <c r="OOS762" s="462"/>
      <c r="OOT762" s="462"/>
      <c r="OOU762" s="462"/>
      <c r="OOV762" s="462"/>
      <c r="OOW762" s="462"/>
      <c r="OOX762" s="462"/>
      <c r="OOY762" s="462"/>
      <c r="OOZ762" s="462"/>
      <c r="OPA762" s="462"/>
      <c r="OPB762" s="462"/>
      <c r="OPC762" s="462"/>
      <c r="OPD762" s="462"/>
      <c r="OPE762" s="462"/>
      <c r="OPF762" s="462"/>
      <c r="OPG762" s="462"/>
      <c r="OPH762" s="462"/>
      <c r="OPI762" s="462"/>
      <c r="OPJ762" s="462"/>
      <c r="OPK762" s="462"/>
      <c r="OPL762" s="462"/>
      <c r="OPM762" s="462"/>
      <c r="OPN762" s="462"/>
      <c r="OPO762" s="462"/>
      <c r="OPP762" s="462"/>
      <c r="OPQ762" s="462"/>
      <c r="OPR762" s="462"/>
      <c r="OPS762" s="462"/>
      <c r="OPT762" s="462"/>
      <c r="OPU762" s="462"/>
      <c r="OPV762" s="462"/>
      <c r="OPW762" s="462"/>
      <c r="OPX762" s="462"/>
      <c r="OPY762" s="462"/>
      <c r="OPZ762" s="462"/>
      <c r="OQA762" s="462"/>
      <c r="OQB762" s="462"/>
      <c r="OQC762" s="462"/>
      <c r="OQD762" s="462"/>
      <c r="OQE762" s="462"/>
      <c r="OQF762" s="462"/>
      <c r="OQG762" s="462"/>
      <c r="OQH762" s="462"/>
      <c r="OQI762" s="462"/>
      <c r="OQJ762" s="462"/>
      <c r="OQK762" s="462"/>
      <c r="OQL762" s="462"/>
      <c r="OQM762" s="462"/>
      <c r="OQN762" s="462"/>
      <c r="OQO762" s="462"/>
      <c r="OQP762" s="462"/>
      <c r="OQQ762" s="462"/>
      <c r="OQR762" s="462"/>
      <c r="OQS762" s="462"/>
      <c r="OQT762" s="462"/>
      <c r="OQU762" s="462"/>
      <c r="OQV762" s="462"/>
      <c r="OQW762" s="462"/>
      <c r="OQX762" s="462"/>
      <c r="OQY762" s="462"/>
      <c r="OQZ762" s="462"/>
      <c r="ORA762" s="462"/>
      <c r="ORB762" s="462"/>
      <c r="ORC762" s="462"/>
      <c r="ORD762" s="462"/>
      <c r="ORE762" s="462"/>
      <c r="ORF762" s="462"/>
      <c r="ORG762" s="462"/>
      <c r="ORH762" s="462"/>
      <c r="ORI762" s="462"/>
      <c r="ORJ762" s="462"/>
      <c r="ORK762" s="462"/>
      <c r="ORL762" s="462"/>
      <c r="ORM762" s="462"/>
      <c r="ORN762" s="462"/>
      <c r="ORO762" s="462"/>
      <c r="ORP762" s="462"/>
      <c r="ORQ762" s="462"/>
      <c r="ORR762" s="462"/>
      <c r="ORS762" s="462"/>
      <c r="ORT762" s="462"/>
      <c r="ORU762" s="462"/>
      <c r="ORV762" s="462"/>
      <c r="ORW762" s="462"/>
      <c r="ORX762" s="462"/>
      <c r="ORY762" s="462"/>
      <c r="ORZ762" s="462"/>
      <c r="OSA762" s="462"/>
      <c r="OSB762" s="462"/>
      <c r="OSC762" s="462"/>
      <c r="OSD762" s="462"/>
      <c r="OSE762" s="462"/>
      <c r="OSF762" s="462"/>
      <c r="OSG762" s="462"/>
      <c r="OSH762" s="462"/>
      <c r="OSI762" s="462"/>
      <c r="OSJ762" s="462"/>
      <c r="OSK762" s="462"/>
      <c r="OSL762" s="462"/>
      <c r="OSM762" s="462"/>
      <c r="OSN762" s="462"/>
      <c r="OSO762" s="462"/>
      <c r="OSP762" s="462"/>
      <c r="OSQ762" s="462"/>
      <c r="OSR762" s="462"/>
      <c r="OSS762" s="462"/>
      <c r="OST762" s="462"/>
      <c r="OSU762" s="462"/>
      <c r="OSV762" s="462"/>
      <c r="OSW762" s="462"/>
      <c r="OSX762" s="462"/>
      <c r="OSY762" s="462"/>
      <c r="OSZ762" s="462"/>
      <c r="OTA762" s="462"/>
      <c r="OTB762" s="462"/>
      <c r="OTC762" s="462"/>
      <c r="OTD762" s="462"/>
      <c r="OTE762" s="462"/>
      <c r="OTF762" s="462"/>
      <c r="OTG762" s="462"/>
      <c r="OTH762" s="462"/>
      <c r="OTI762" s="462"/>
      <c r="OTJ762" s="462"/>
      <c r="OTK762" s="462"/>
      <c r="OTL762" s="462"/>
      <c r="OTM762" s="462"/>
      <c r="OTN762" s="462"/>
      <c r="OTO762" s="462"/>
      <c r="OTP762" s="462"/>
      <c r="OTQ762" s="462"/>
      <c r="OTR762" s="462"/>
      <c r="OTS762" s="462"/>
      <c r="OTT762" s="462"/>
      <c r="OTU762" s="462"/>
      <c r="OTV762" s="462"/>
      <c r="OTW762" s="462"/>
      <c r="OTX762" s="462"/>
      <c r="OTY762" s="462"/>
      <c r="OTZ762" s="462"/>
      <c r="OUA762" s="462"/>
      <c r="OUB762" s="462"/>
      <c r="OUC762" s="462"/>
      <c r="OUD762" s="462"/>
      <c r="OUE762" s="462"/>
      <c r="OUF762" s="462"/>
      <c r="OUG762" s="462"/>
      <c r="OUH762" s="462"/>
      <c r="OUI762" s="462"/>
      <c r="OUJ762" s="462"/>
      <c r="OUK762" s="462"/>
      <c r="OUL762" s="462"/>
      <c r="OUM762" s="462"/>
      <c r="OUN762" s="462"/>
      <c r="OUO762" s="462"/>
      <c r="OUP762" s="462"/>
      <c r="OUQ762" s="462"/>
      <c r="OUR762" s="462"/>
      <c r="OUS762" s="462"/>
      <c r="OUT762" s="462"/>
      <c r="OUU762" s="462"/>
      <c r="OUV762" s="462"/>
      <c r="OUW762" s="462"/>
      <c r="OUX762" s="462"/>
      <c r="OUY762" s="462"/>
      <c r="OUZ762" s="462"/>
      <c r="OVA762" s="462"/>
      <c r="OVB762" s="462"/>
      <c r="OVC762" s="462"/>
      <c r="OVD762" s="462"/>
      <c r="OVE762" s="462"/>
      <c r="OVF762" s="462"/>
      <c r="OVG762" s="462"/>
      <c r="OVH762" s="462"/>
      <c r="OVI762" s="462"/>
      <c r="OVJ762" s="462"/>
      <c r="OVK762" s="462"/>
      <c r="OVL762" s="462"/>
      <c r="OVM762" s="462"/>
      <c r="OVN762" s="462"/>
      <c r="OVO762" s="462"/>
      <c r="OVP762" s="462"/>
      <c r="OVQ762" s="462"/>
      <c r="OVR762" s="462"/>
      <c r="OVS762" s="462"/>
      <c r="OVT762" s="462"/>
      <c r="OVU762" s="462"/>
      <c r="OVV762" s="462"/>
      <c r="OVW762" s="462"/>
      <c r="OVX762" s="462"/>
      <c r="OVY762" s="462"/>
      <c r="OVZ762" s="462"/>
      <c r="OWA762" s="462"/>
      <c r="OWB762" s="462"/>
      <c r="OWC762" s="462"/>
      <c r="OWD762" s="462"/>
      <c r="OWE762" s="462"/>
      <c r="OWF762" s="462"/>
      <c r="OWG762" s="462"/>
      <c r="OWH762" s="462"/>
      <c r="OWI762" s="462"/>
      <c r="OWJ762" s="462"/>
      <c r="OWK762" s="462"/>
      <c r="OWL762" s="462"/>
      <c r="OWM762" s="462"/>
      <c r="OWN762" s="462"/>
      <c r="OWO762" s="462"/>
      <c r="OWP762" s="462"/>
      <c r="OWQ762" s="462"/>
      <c r="OWR762" s="462"/>
      <c r="OWS762" s="462"/>
      <c r="OWT762" s="462"/>
      <c r="OWU762" s="462"/>
      <c r="OWV762" s="462"/>
      <c r="OWW762" s="462"/>
      <c r="OWX762" s="462"/>
      <c r="OWY762" s="462"/>
      <c r="OWZ762" s="462"/>
      <c r="OXA762" s="462"/>
      <c r="OXB762" s="462"/>
      <c r="OXC762" s="462"/>
      <c r="OXD762" s="462"/>
      <c r="OXE762" s="462"/>
      <c r="OXF762" s="462"/>
      <c r="OXG762" s="462"/>
      <c r="OXH762" s="462"/>
      <c r="OXI762" s="462"/>
      <c r="OXJ762" s="462"/>
      <c r="OXK762" s="462"/>
      <c r="OXL762" s="462"/>
      <c r="OXM762" s="462"/>
      <c r="OXN762" s="462"/>
      <c r="OXO762" s="462"/>
      <c r="OXP762" s="462"/>
      <c r="OXQ762" s="462"/>
      <c r="OXR762" s="462"/>
      <c r="OXS762" s="462"/>
      <c r="OXT762" s="462"/>
      <c r="OXU762" s="462"/>
      <c r="OXV762" s="462"/>
      <c r="OXW762" s="462"/>
      <c r="OXX762" s="462"/>
      <c r="OXY762" s="462"/>
      <c r="OXZ762" s="462"/>
      <c r="OYA762" s="462"/>
      <c r="OYB762" s="462"/>
      <c r="OYC762" s="462"/>
      <c r="OYD762" s="462"/>
      <c r="OYE762" s="462"/>
      <c r="OYF762" s="462"/>
      <c r="OYG762" s="462"/>
      <c r="OYH762" s="462"/>
      <c r="OYI762" s="462"/>
      <c r="OYJ762" s="462"/>
      <c r="OYK762" s="462"/>
      <c r="OYL762" s="462"/>
      <c r="OYM762" s="462"/>
      <c r="OYN762" s="462"/>
      <c r="OYO762" s="462"/>
      <c r="OYP762" s="462"/>
      <c r="OYQ762" s="462"/>
      <c r="OYR762" s="462"/>
      <c r="OYS762" s="462"/>
      <c r="OYT762" s="462"/>
      <c r="OYU762" s="462"/>
      <c r="OYV762" s="462"/>
      <c r="OYW762" s="462"/>
      <c r="OYX762" s="462"/>
      <c r="OYY762" s="462"/>
      <c r="OYZ762" s="462"/>
      <c r="OZA762" s="462"/>
      <c r="OZB762" s="462"/>
      <c r="OZC762" s="462"/>
      <c r="OZD762" s="462"/>
      <c r="OZE762" s="462"/>
      <c r="OZF762" s="462"/>
      <c r="OZG762" s="462"/>
      <c r="OZH762" s="462"/>
      <c r="OZI762" s="462"/>
      <c r="OZJ762" s="462"/>
      <c r="OZK762" s="462"/>
      <c r="OZL762" s="462"/>
      <c r="OZM762" s="462"/>
      <c r="OZN762" s="462"/>
      <c r="OZO762" s="462"/>
      <c r="OZP762" s="462"/>
      <c r="OZQ762" s="462"/>
      <c r="OZR762" s="462"/>
      <c r="OZS762" s="462"/>
      <c r="OZT762" s="462"/>
      <c r="OZU762" s="462"/>
      <c r="OZV762" s="462"/>
      <c r="OZW762" s="462"/>
      <c r="OZX762" s="462"/>
      <c r="OZY762" s="462"/>
      <c r="OZZ762" s="462"/>
      <c r="PAA762" s="462"/>
      <c r="PAB762" s="462"/>
      <c r="PAC762" s="462"/>
      <c r="PAD762" s="462"/>
      <c r="PAE762" s="462"/>
      <c r="PAF762" s="462"/>
      <c r="PAG762" s="462"/>
      <c r="PAH762" s="462"/>
      <c r="PAI762" s="462"/>
      <c r="PAJ762" s="462"/>
      <c r="PAK762" s="462"/>
      <c r="PAL762" s="462"/>
      <c r="PAM762" s="462"/>
      <c r="PAN762" s="462"/>
      <c r="PAO762" s="462"/>
      <c r="PAP762" s="462"/>
      <c r="PAQ762" s="462"/>
      <c r="PAR762" s="462"/>
      <c r="PAS762" s="462"/>
      <c r="PAT762" s="462"/>
      <c r="PAU762" s="462"/>
      <c r="PAV762" s="462"/>
      <c r="PAW762" s="462"/>
      <c r="PAX762" s="462"/>
      <c r="PAY762" s="462"/>
      <c r="PAZ762" s="462"/>
      <c r="PBA762" s="462"/>
      <c r="PBB762" s="462"/>
      <c r="PBC762" s="462"/>
      <c r="PBD762" s="462"/>
      <c r="PBE762" s="462"/>
      <c r="PBF762" s="462"/>
      <c r="PBG762" s="462"/>
      <c r="PBH762" s="462"/>
      <c r="PBI762" s="462"/>
      <c r="PBJ762" s="462"/>
      <c r="PBK762" s="462"/>
      <c r="PBL762" s="462"/>
      <c r="PBM762" s="462"/>
      <c r="PBN762" s="462"/>
      <c r="PBO762" s="462"/>
      <c r="PBP762" s="462"/>
      <c r="PBQ762" s="462"/>
      <c r="PBR762" s="462"/>
      <c r="PBS762" s="462"/>
      <c r="PBT762" s="462"/>
      <c r="PBU762" s="462"/>
      <c r="PBV762" s="462"/>
      <c r="PBW762" s="462"/>
      <c r="PBX762" s="462"/>
      <c r="PBY762" s="462"/>
      <c r="PBZ762" s="462"/>
      <c r="PCA762" s="462"/>
      <c r="PCB762" s="462"/>
      <c r="PCC762" s="462"/>
      <c r="PCD762" s="462"/>
      <c r="PCE762" s="462"/>
      <c r="PCF762" s="462"/>
      <c r="PCG762" s="462"/>
      <c r="PCH762" s="462"/>
      <c r="PCI762" s="462"/>
      <c r="PCJ762" s="462"/>
      <c r="PCK762" s="462"/>
      <c r="PCL762" s="462"/>
      <c r="PCM762" s="462"/>
      <c r="PCN762" s="462"/>
      <c r="PCO762" s="462"/>
      <c r="PCP762" s="462"/>
      <c r="PCQ762" s="462"/>
      <c r="PCR762" s="462"/>
      <c r="PCS762" s="462"/>
      <c r="PCT762" s="462"/>
      <c r="PCU762" s="462"/>
      <c r="PCV762" s="462"/>
      <c r="PCW762" s="462"/>
      <c r="PCX762" s="462"/>
      <c r="PCY762" s="462"/>
      <c r="PCZ762" s="462"/>
      <c r="PDA762" s="462"/>
      <c r="PDB762" s="462"/>
      <c r="PDC762" s="462"/>
      <c r="PDD762" s="462"/>
      <c r="PDE762" s="462"/>
      <c r="PDF762" s="462"/>
      <c r="PDG762" s="462"/>
      <c r="PDH762" s="462"/>
      <c r="PDI762" s="462"/>
      <c r="PDJ762" s="462"/>
      <c r="PDK762" s="462"/>
      <c r="PDL762" s="462"/>
      <c r="PDM762" s="462"/>
      <c r="PDN762" s="462"/>
      <c r="PDO762" s="462"/>
      <c r="PDP762" s="462"/>
      <c r="PDQ762" s="462"/>
      <c r="PDR762" s="462"/>
      <c r="PDS762" s="462"/>
      <c r="PDT762" s="462"/>
      <c r="PDU762" s="462"/>
      <c r="PDV762" s="462"/>
      <c r="PDW762" s="462"/>
      <c r="PDX762" s="462"/>
      <c r="PDY762" s="462"/>
      <c r="PDZ762" s="462"/>
      <c r="PEA762" s="462"/>
      <c r="PEB762" s="462"/>
      <c r="PEC762" s="462"/>
      <c r="PED762" s="462"/>
      <c r="PEE762" s="462"/>
      <c r="PEF762" s="462"/>
      <c r="PEG762" s="462"/>
      <c r="PEH762" s="462"/>
      <c r="PEI762" s="462"/>
      <c r="PEJ762" s="462"/>
      <c r="PEK762" s="462"/>
      <c r="PEL762" s="462"/>
      <c r="PEM762" s="462"/>
      <c r="PEN762" s="462"/>
      <c r="PEO762" s="462"/>
      <c r="PEP762" s="462"/>
      <c r="PEQ762" s="462"/>
      <c r="PER762" s="462"/>
      <c r="PES762" s="462"/>
      <c r="PET762" s="462"/>
      <c r="PEU762" s="462"/>
      <c r="PEV762" s="462"/>
      <c r="PEW762" s="462"/>
      <c r="PEX762" s="462"/>
      <c r="PEY762" s="462"/>
      <c r="PEZ762" s="462"/>
      <c r="PFA762" s="462"/>
      <c r="PFB762" s="462"/>
      <c r="PFC762" s="462"/>
      <c r="PFD762" s="462"/>
      <c r="PFE762" s="462"/>
      <c r="PFF762" s="462"/>
      <c r="PFG762" s="462"/>
      <c r="PFH762" s="462"/>
      <c r="PFI762" s="462"/>
      <c r="PFJ762" s="462"/>
      <c r="PFK762" s="462"/>
      <c r="PFL762" s="462"/>
      <c r="PFM762" s="462"/>
      <c r="PFN762" s="462"/>
      <c r="PFO762" s="462"/>
      <c r="PFP762" s="462"/>
      <c r="PFQ762" s="462"/>
      <c r="PFR762" s="462"/>
      <c r="PFS762" s="462"/>
      <c r="PFT762" s="462"/>
      <c r="PFU762" s="462"/>
      <c r="PFV762" s="462"/>
      <c r="PFW762" s="462"/>
      <c r="PFX762" s="462"/>
      <c r="PFY762" s="462"/>
      <c r="PFZ762" s="462"/>
      <c r="PGA762" s="462"/>
      <c r="PGB762" s="462"/>
      <c r="PGC762" s="462"/>
      <c r="PGD762" s="462"/>
      <c r="PGE762" s="462"/>
      <c r="PGF762" s="462"/>
      <c r="PGG762" s="462"/>
      <c r="PGH762" s="462"/>
      <c r="PGI762" s="462"/>
      <c r="PGJ762" s="462"/>
      <c r="PGK762" s="462"/>
      <c r="PGL762" s="462"/>
      <c r="PGM762" s="462"/>
      <c r="PGN762" s="462"/>
      <c r="PGO762" s="462"/>
      <c r="PGP762" s="462"/>
      <c r="PGQ762" s="462"/>
      <c r="PGR762" s="462"/>
      <c r="PGS762" s="462"/>
      <c r="PGT762" s="462"/>
      <c r="PGU762" s="462"/>
      <c r="PGV762" s="462"/>
      <c r="PGW762" s="462"/>
      <c r="PGX762" s="462"/>
      <c r="PGY762" s="462"/>
      <c r="PGZ762" s="462"/>
      <c r="PHA762" s="462"/>
      <c r="PHB762" s="462"/>
      <c r="PHC762" s="462"/>
      <c r="PHD762" s="462"/>
      <c r="PHE762" s="462"/>
      <c r="PHF762" s="462"/>
      <c r="PHG762" s="462"/>
      <c r="PHH762" s="462"/>
      <c r="PHI762" s="462"/>
      <c r="PHJ762" s="462"/>
      <c r="PHK762" s="462"/>
      <c r="PHL762" s="462"/>
      <c r="PHM762" s="462"/>
      <c r="PHN762" s="462"/>
      <c r="PHO762" s="462"/>
      <c r="PHP762" s="462"/>
      <c r="PHQ762" s="462"/>
      <c r="PHR762" s="462"/>
      <c r="PHS762" s="462"/>
      <c r="PHT762" s="462"/>
      <c r="PHU762" s="462"/>
      <c r="PHV762" s="462"/>
      <c r="PHW762" s="462"/>
      <c r="PHX762" s="462"/>
      <c r="PHY762" s="462"/>
      <c r="PHZ762" s="462"/>
      <c r="PIA762" s="462"/>
      <c r="PIB762" s="462"/>
      <c r="PIC762" s="462"/>
      <c r="PID762" s="462"/>
      <c r="PIE762" s="462"/>
      <c r="PIF762" s="462"/>
      <c r="PIG762" s="462"/>
      <c r="PIH762" s="462"/>
      <c r="PII762" s="462"/>
      <c r="PIJ762" s="462"/>
      <c r="PIK762" s="462"/>
      <c r="PIL762" s="462"/>
      <c r="PIM762" s="462"/>
      <c r="PIN762" s="462"/>
      <c r="PIO762" s="462"/>
      <c r="PIP762" s="462"/>
      <c r="PIQ762" s="462"/>
      <c r="PIR762" s="462"/>
      <c r="PIS762" s="462"/>
      <c r="PIT762" s="462"/>
      <c r="PIU762" s="462"/>
      <c r="PIV762" s="462"/>
      <c r="PIW762" s="462"/>
      <c r="PIX762" s="462"/>
      <c r="PIY762" s="462"/>
      <c r="PIZ762" s="462"/>
      <c r="PJA762" s="462"/>
      <c r="PJB762" s="462"/>
      <c r="PJC762" s="462"/>
      <c r="PJD762" s="462"/>
      <c r="PJE762" s="462"/>
      <c r="PJF762" s="462"/>
      <c r="PJG762" s="462"/>
      <c r="PJH762" s="462"/>
      <c r="PJI762" s="462"/>
      <c r="PJJ762" s="462"/>
      <c r="PJK762" s="462"/>
      <c r="PJL762" s="462"/>
      <c r="PJM762" s="462"/>
      <c r="PJN762" s="462"/>
      <c r="PJO762" s="462"/>
      <c r="PJP762" s="462"/>
      <c r="PJQ762" s="462"/>
      <c r="PJR762" s="462"/>
      <c r="PJS762" s="462"/>
      <c r="PJT762" s="462"/>
      <c r="PJU762" s="462"/>
      <c r="PJV762" s="462"/>
      <c r="PJW762" s="462"/>
      <c r="PJX762" s="462"/>
      <c r="PJY762" s="462"/>
      <c r="PJZ762" s="462"/>
      <c r="PKA762" s="462"/>
      <c r="PKB762" s="462"/>
      <c r="PKC762" s="462"/>
      <c r="PKD762" s="462"/>
      <c r="PKE762" s="462"/>
      <c r="PKF762" s="462"/>
      <c r="PKG762" s="462"/>
      <c r="PKH762" s="462"/>
      <c r="PKI762" s="462"/>
      <c r="PKJ762" s="462"/>
      <c r="PKK762" s="462"/>
      <c r="PKL762" s="462"/>
      <c r="PKM762" s="462"/>
      <c r="PKN762" s="462"/>
      <c r="PKO762" s="462"/>
      <c r="PKP762" s="462"/>
      <c r="PKQ762" s="462"/>
      <c r="PKR762" s="462"/>
      <c r="PKS762" s="462"/>
      <c r="PKT762" s="462"/>
      <c r="PKU762" s="462"/>
      <c r="PKV762" s="462"/>
      <c r="PKW762" s="462"/>
      <c r="PKX762" s="462"/>
      <c r="PKY762" s="462"/>
      <c r="PKZ762" s="462"/>
      <c r="PLA762" s="462"/>
      <c r="PLB762" s="462"/>
      <c r="PLC762" s="462"/>
      <c r="PLD762" s="462"/>
      <c r="PLE762" s="462"/>
      <c r="PLF762" s="462"/>
      <c r="PLG762" s="462"/>
      <c r="PLH762" s="462"/>
      <c r="PLI762" s="462"/>
      <c r="PLJ762" s="462"/>
      <c r="PLK762" s="462"/>
      <c r="PLL762" s="462"/>
      <c r="PLM762" s="462"/>
      <c r="PLN762" s="462"/>
      <c r="PLO762" s="462"/>
      <c r="PLP762" s="462"/>
      <c r="PLQ762" s="462"/>
      <c r="PLR762" s="462"/>
      <c r="PLS762" s="462"/>
      <c r="PLT762" s="462"/>
      <c r="PLU762" s="462"/>
      <c r="PLV762" s="462"/>
      <c r="PLW762" s="462"/>
      <c r="PLX762" s="462"/>
      <c r="PLY762" s="462"/>
      <c r="PLZ762" s="462"/>
      <c r="PMA762" s="462"/>
      <c r="PMB762" s="462"/>
      <c r="PMC762" s="462"/>
      <c r="PMD762" s="462"/>
      <c r="PME762" s="462"/>
      <c r="PMF762" s="462"/>
      <c r="PMG762" s="462"/>
      <c r="PMH762" s="462"/>
      <c r="PMI762" s="462"/>
      <c r="PMJ762" s="462"/>
      <c r="PMK762" s="462"/>
      <c r="PML762" s="462"/>
      <c r="PMM762" s="462"/>
      <c r="PMN762" s="462"/>
      <c r="PMO762" s="462"/>
      <c r="PMP762" s="462"/>
      <c r="PMQ762" s="462"/>
      <c r="PMR762" s="462"/>
      <c r="PMS762" s="462"/>
      <c r="PMT762" s="462"/>
      <c r="PMU762" s="462"/>
      <c r="PMV762" s="462"/>
      <c r="PMW762" s="462"/>
      <c r="PMX762" s="462"/>
      <c r="PMY762" s="462"/>
      <c r="PMZ762" s="462"/>
      <c r="PNA762" s="462"/>
      <c r="PNB762" s="462"/>
      <c r="PNC762" s="462"/>
      <c r="PND762" s="462"/>
      <c r="PNE762" s="462"/>
      <c r="PNF762" s="462"/>
      <c r="PNG762" s="462"/>
      <c r="PNH762" s="462"/>
      <c r="PNI762" s="462"/>
      <c r="PNJ762" s="462"/>
      <c r="PNK762" s="462"/>
      <c r="PNL762" s="462"/>
      <c r="PNM762" s="462"/>
      <c r="PNN762" s="462"/>
      <c r="PNO762" s="462"/>
      <c r="PNP762" s="462"/>
      <c r="PNQ762" s="462"/>
      <c r="PNR762" s="462"/>
      <c r="PNS762" s="462"/>
      <c r="PNT762" s="462"/>
      <c r="PNU762" s="462"/>
      <c r="PNV762" s="462"/>
      <c r="PNW762" s="462"/>
      <c r="PNX762" s="462"/>
      <c r="PNY762" s="462"/>
      <c r="PNZ762" s="462"/>
      <c r="POA762" s="462"/>
      <c r="POB762" s="462"/>
      <c r="POC762" s="462"/>
      <c r="POD762" s="462"/>
      <c r="POE762" s="462"/>
      <c r="POF762" s="462"/>
      <c r="POG762" s="462"/>
      <c r="POH762" s="462"/>
      <c r="POI762" s="462"/>
      <c r="POJ762" s="462"/>
      <c r="POK762" s="462"/>
      <c r="POL762" s="462"/>
      <c r="POM762" s="462"/>
      <c r="PON762" s="462"/>
      <c r="POO762" s="462"/>
      <c r="POP762" s="462"/>
      <c r="POQ762" s="462"/>
      <c r="POR762" s="462"/>
      <c r="POS762" s="462"/>
      <c r="POT762" s="462"/>
      <c r="POU762" s="462"/>
      <c r="POV762" s="462"/>
      <c r="POW762" s="462"/>
      <c r="POX762" s="462"/>
      <c r="POY762" s="462"/>
      <c r="POZ762" s="462"/>
      <c r="PPA762" s="462"/>
      <c r="PPB762" s="462"/>
      <c r="PPC762" s="462"/>
      <c r="PPD762" s="462"/>
      <c r="PPE762" s="462"/>
      <c r="PPF762" s="462"/>
      <c r="PPG762" s="462"/>
      <c r="PPH762" s="462"/>
      <c r="PPI762" s="462"/>
      <c r="PPJ762" s="462"/>
      <c r="PPK762" s="462"/>
      <c r="PPL762" s="462"/>
      <c r="PPM762" s="462"/>
      <c r="PPN762" s="462"/>
      <c r="PPO762" s="462"/>
      <c r="PPP762" s="462"/>
      <c r="PPQ762" s="462"/>
      <c r="PPR762" s="462"/>
      <c r="PPS762" s="462"/>
      <c r="PPT762" s="462"/>
      <c r="PPU762" s="462"/>
      <c r="PPV762" s="462"/>
      <c r="PPW762" s="462"/>
      <c r="PPX762" s="462"/>
      <c r="PPY762" s="462"/>
      <c r="PPZ762" s="462"/>
      <c r="PQA762" s="462"/>
      <c r="PQB762" s="462"/>
      <c r="PQC762" s="462"/>
      <c r="PQD762" s="462"/>
      <c r="PQE762" s="462"/>
      <c r="PQF762" s="462"/>
      <c r="PQG762" s="462"/>
      <c r="PQH762" s="462"/>
      <c r="PQI762" s="462"/>
      <c r="PQJ762" s="462"/>
      <c r="PQK762" s="462"/>
      <c r="PQL762" s="462"/>
      <c r="PQM762" s="462"/>
      <c r="PQN762" s="462"/>
      <c r="PQO762" s="462"/>
      <c r="PQP762" s="462"/>
      <c r="PQQ762" s="462"/>
      <c r="PQR762" s="462"/>
      <c r="PQS762" s="462"/>
      <c r="PQT762" s="462"/>
      <c r="PQU762" s="462"/>
      <c r="PQV762" s="462"/>
      <c r="PQW762" s="462"/>
      <c r="PQX762" s="462"/>
      <c r="PQY762" s="462"/>
      <c r="PQZ762" s="462"/>
      <c r="PRA762" s="462"/>
      <c r="PRB762" s="462"/>
      <c r="PRC762" s="462"/>
      <c r="PRD762" s="462"/>
      <c r="PRE762" s="462"/>
      <c r="PRF762" s="462"/>
      <c r="PRG762" s="462"/>
      <c r="PRH762" s="462"/>
      <c r="PRI762" s="462"/>
      <c r="PRJ762" s="462"/>
      <c r="PRK762" s="462"/>
      <c r="PRL762" s="462"/>
      <c r="PRM762" s="462"/>
      <c r="PRN762" s="462"/>
      <c r="PRO762" s="462"/>
      <c r="PRP762" s="462"/>
      <c r="PRQ762" s="462"/>
      <c r="PRR762" s="462"/>
      <c r="PRS762" s="462"/>
      <c r="PRT762" s="462"/>
      <c r="PRU762" s="462"/>
      <c r="PRV762" s="462"/>
      <c r="PRW762" s="462"/>
      <c r="PRX762" s="462"/>
      <c r="PRY762" s="462"/>
      <c r="PRZ762" s="462"/>
      <c r="PSA762" s="462"/>
      <c r="PSB762" s="462"/>
      <c r="PSC762" s="462"/>
      <c r="PSD762" s="462"/>
      <c r="PSE762" s="462"/>
      <c r="PSF762" s="462"/>
      <c r="PSG762" s="462"/>
      <c r="PSH762" s="462"/>
      <c r="PSI762" s="462"/>
      <c r="PSJ762" s="462"/>
      <c r="PSK762" s="462"/>
      <c r="PSL762" s="462"/>
      <c r="PSM762" s="462"/>
      <c r="PSN762" s="462"/>
      <c r="PSO762" s="462"/>
      <c r="PSP762" s="462"/>
      <c r="PSQ762" s="462"/>
      <c r="PSR762" s="462"/>
      <c r="PSS762" s="462"/>
      <c r="PST762" s="462"/>
      <c r="PSU762" s="462"/>
      <c r="PSV762" s="462"/>
      <c r="PSW762" s="462"/>
      <c r="PSX762" s="462"/>
      <c r="PSY762" s="462"/>
      <c r="PSZ762" s="462"/>
      <c r="PTA762" s="462"/>
      <c r="PTB762" s="462"/>
      <c r="PTC762" s="462"/>
      <c r="PTD762" s="462"/>
      <c r="PTE762" s="462"/>
      <c r="PTF762" s="462"/>
      <c r="PTG762" s="462"/>
      <c r="PTH762" s="462"/>
      <c r="PTI762" s="462"/>
      <c r="PTJ762" s="462"/>
      <c r="PTK762" s="462"/>
      <c r="PTL762" s="462"/>
      <c r="PTM762" s="462"/>
      <c r="PTN762" s="462"/>
      <c r="PTO762" s="462"/>
      <c r="PTP762" s="462"/>
      <c r="PTQ762" s="462"/>
      <c r="PTR762" s="462"/>
      <c r="PTS762" s="462"/>
      <c r="PTT762" s="462"/>
      <c r="PTU762" s="462"/>
      <c r="PTV762" s="462"/>
      <c r="PTW762" s="462"/>
      <c r="PTX762" s="462"/>
      <c r="PTY762" s="462"/>
      <c r="PTZ762" s="462"/>
      <c r="PUA762" s="462"/>
      <c r="PUB762" s="462"/>
      <c r="PUC762" s="462"/>
      <c r="PUD762" s="462"/>
      <c r="PUE762" s="462"/>
      <c r="PUF762" s="462"/>
      <c r="PUG762" s="462"/>
      <c r="PUH762" s="462"/>
      <c r="PUI762" s="462"/>
      <c r="PUJ762" s="462"/>
      <c r="PUK762" s="462"/>
      <c r="PUL762" s="462"/>
      <c r="PUM762" s="462"/>
      <c r="PUN762" s="462"/>
      <c r="PUO762" s="462"/>
      <c r="PUP762" s="462"/>
      <c r="PUQ762" s="462"/>
      <c r="PUR762" s="462"/>
      <c r="PUS762" s="462"/>
      <c r="PUT762" s="462"/>
      <c r="PUU762" s="462"/>
      <c r="PUV762" s="462"/>
      <c r="PUW762" s="462"/>
      <c r="PUX762" s="462"/>
      <c r="PUY762" s="462"/>
      <c r="PUZ762" s="462"/>
      <c r="PVA762" s="462"/>
      <c r="PVB762" s="462"/>
      <c r="PVC762" s="462"/>
      <c r="PVD762" s="462"/>
      <c r="PVE762" s="462"/>
      <c r="PVF762" s="462"/>
      <c r="PVG762" s="462"/>
      <c r="PVH762" s="462"/>
      <c r="PVI762" s="462"/>
      <c r="PVJ762" s="462"/>
      <c r="PVK762" s="462"/>
      <c r="PVL762" s="462"/>
      <c r="PVM762" s="462"/>
      <c r="PVN762" s="462"/>
      <c r="PVO762" s="462"/>
      <c r="PVP762" s="462"/>
      <c r="PVQ762" s="462"/>
      <c r="PVR762" s="462"/>
      <c r="PVS762" s="462"/>
      <c r="PVT762" s="462"/>
      <c r="PVU762" s="462"/>
      <c r="PVV762" s="462"/>
      <c r="PVW762" s="462"/>
      <c r="PVX762" s="462"/>
      <c r="PVY762" s="462"/>
      <c r="PVZ762" s="462"/>
      <c r="PWA762" s="462"/>
      <c r="PWB762" s="462"/>
      <c r="PWC762" s="462"/>
      <c r="PWD762" s="462"/>
      <c r="PWE762" s="462"/>
      <c r="PWF762" s="462"/>
      <c r="PWG762" s="462"/>
      <c r="PWH762" s="462"/>
      <c r="PWI762" s="462"/>
      <c r="PWJ762" s="462"/>
      <c r="PWK762" s="462"/>
      <c r="PWL762" s="462"/>
      <c r="PWM762" s="462"/>
      <c r="PWN762" s="462"/>
      <c r="PWO762" s="462"/>
      <c r="PWP762" s="462"/>
      <c r="PWQ762" s="462"/>
      <c r="PWR762" s="462"/>
      <c r="PWS762" s="462"/>
      <c r="PWT762" s="462"/>
      <c r="PWU762" s="462"/>
      <c r="PWV762" s="462"/>
      <c r="PWW762" s="462"/>
      <c r="PWX762" s="462"/>
      <c r="PWY762" s="462"/>
      <c r="PWZ762" s="462"/>
      <c r="PXA762" s="462"/>
      <c r="PXB762" s="462"/>
      <c r="PXC762" s="462"/>
      <c r="PXD762" s="462"/>
      <c r="PXE762" s="462"/>
      <c r="PXF762" s="462"/>
      <c r="PXG762" s="462"/>
      <c r="PXH762" s="462"/>
      <c r="PXI762" s="462"/>
      <c r="PXJ762" s="462"/>
      <c r="PXK762" s="462"/>
      <c r="PXL762" s="462"/>
      <c r="PXM762" s="462"/>
      <c r="PXN762" s="462"/>
      <c r="PXO762" s="462"/>
      <c r="PXP762" s="462"/>
      <c r="PXQ762" s="462"/>
      <c r="PXR762" s="462"/>
      <c r="PXS762" s="462"/>
      <c r="PXT762" s="462"/>
      <c r="PXU762" s="462"/>
      <c r="PXV762" s="462"/>
      <c r="PXW762" s="462"/>
      <c r="PXX762" s="462"/>
      <c r="PXY762" s="462"/>
      <c r="PXZ762" s="462"/>
      <c r="PYA762" s="462"/>
      <c r="PYB762" s="462"/>
      <c r="PYC762" s="462"/>
      <c r="PYD762" s="462"/>
      <c r="PYE762" s="462"/>
      <c r="PYF762" s="462"/>
      <c r="PYG762" s="462"/>
      <c r="PYH762" s="462"/>
      <c r="PYI762" s="462"/>
      <c r="PYJ762" s="462"/>
      <c r="PYK762" s="462"/>
      <c r="PYL762" s="462"/>
      <c r="PYM762" s="462"/>
      <c r="PYN762" s="462"/>
      <c r="PYO762" s="462"/>
      <c r="PYP762" s="462"/>
      <c r="PYQ762" s="462"/>
      <c r="PYR762" s="462"/>
      <c r="PYS762" s="462"/>
      <c r="PYT762" s="462"/>
      <c r="PYU762" s="462"/>
      <c r="PYV762" s="462"/>
      <c r="PYW762" s="462"/>
      <c r="PYX762" s="462"/>
      <c r="PYY762" s="462"/>
      <c r="PYZ762" s="462"/>
      <c r="PZA762" s="462"/>
      <c r="PZB762" s="462"/>
      <c r="PZC762" s="462"/>
      <c r="PZD762" s="462"/>
      <c r="PZE762" s="462"/>
      <c r="PZF762" s="462"/>
      <c r="PZG762" s="462"/>
      <c r="PZH762" s="462"/>
      <c r="PZI762" s="462"/>
      <c r="PZJ762" s="462"/>
      <c r="PZK762" s="462"/>
      <c r="PZL762" s="462"/>
      <c r="PZM762" s="462"/>
      <c r="PZN762" s="462"/>
      <c r="PZO762" s="462"/>
      <c r="PZP762" s="462"/>
      <c r="PZQ762" s="462"/>
      <c r="PZR762" s="462"/>
      <c r="PZS762" s="462"/>
      <c r="PZT762" s="462"/>
      <c r="PZU762" s="462"/>
      <c r="PZV762" s="462"/>
      <c r="PZW762" s="462"/>
      <c r="PZX762" s="462"/>
      <c r="PZY762" s="462"/>
      <c r="PZZ762" s="462"/>
      <c r="QAA762" s="462"/>
      <c r="QAB762" s="462"/>
      <c r="QAC762" s="462"/>
      <c r="QAD762" s="462"/>
      <c r="QAE762" s="462"/>
      <c r="QAF762" s="462"/>
      <c r="QAG762" s="462"/>
      <c r="QAH762" s="462"/>
      <c r="QAI762" s="462"/>
      <c r="QAJ762" s="462"/>
      <c r="QAK762" s="462"/>
      <c r="QAL762" s="462"/>
      <c r="QAM762" s="462"/>
      <c r="QAN762" s="462"/>
      <c r="QAO762" s="462"/>
      <c r="QAP762" s="462"/>
      <c r="QAQ762" s="462"/>
      <c r="QAR762" s="462"/>
      <c r="QAS762" s="462"/>
      <c r="QAT762" s="462"/>
      <c r="QAU762" s="462"/>
      <c r="QAV762" s="462"/>
      <c r="QAW762" s="462"/>
      <c r="QAX762" s="462"/>
      <c r="QAY762" s="462"/>
      <c r="QAZ762" s="462"/>
      <c r="QBA762" s="462"/>
      <c r="QBB762" s="462"/>
      <c r="QBC762" s="462"/>
      <c r="QBD762" s="462"/>
      <c r="QBE762" s="462"/>
      <c r="QBF762" s="462"/>
      <c r="QBG762" s="462"/>
      <c r="QBH762" s="462"/>
      <c r="QBI762" s="462"/>
      <c r="QBJ762" s="462"/>
      <c r="QBK762" s="462"/>
      <c r="QBL762" s="462"/>
      <c r="QBM762" s="462"/>
      <c r="QBN762" s="462"/>
      <c r="QBO762" s="462"/>
      <c r="QBP762" s="462"/>
      <c r="QBQ762" s="462"/>
      <c r="QBR762" s="462"/>
      <c r="QBS762" s="462"/>
      <c r="QBT762" s="462"/>
      <c r="QBU762" s="462"/>
      <c r="QBV762" s="462"/>
      <c r="QBW762" s="462"/>
      <c r="QBX762" s="462"/>
      <c r="QBY762" s="462"/>
      <c r="QBZ762" s="462"/>
      <c r="QCA762" s="462"/>
      <c r="QCB762" s="462"/>
      <c r="QCC762" s="462"/>
      <c r="QCD762" s="462"/>
      <c r="QCE762" s="462"/>
      <c r="QCF762" s="462"/>
      <c r="QCG762" s="462"/>
      <c r="QCH762" s="462"/>
      <c r="QCI762" s="462"/>
      <c r="QCJ762" s="462"/>
      <c r="QCK762" s="462"/>
      <c r="QCL762" s="462"/>
      <c r="QCM762" s="462"/>
      <c r="QCN762" s="462"/>
      <c r="QCO762" s="462"/>
      <c r="QCP762" s="462"/>
      <c r="QCQ762" s="462"/>
      <c r="QCR762" s="462"/>
      <c r="QCS762" s="462"/>
      <c r="QCT762" s="462"/>
      <c r="QCU762" s="462"/>
      <c r="QCV762" s="462"/>
      <c r="QCW762" s="462"/>
      <c r="QCX762" s="462"/>
      <c r="QCY762" s="462"/>
      <c r="QCZ762" s="462"/>
      <c r="QDA762" s="462"/>
      <c r="QDB762" s="462"/>
      <c r="QDC762" s="462"/>
      <c r="QDD762" s="462"/>
      <c r="QDE762" s="462"/>
      <c r="QDF762" s="462"/>
      <c r="QDG762" s="462"/>
      <c r="QDH762" s="462"/>
      <c r="QDI762" s="462"/>
      <c r="QDJ762" s="462"/>
      <c r="QDK762" s="462"/>
      <c r="QDL762" s="462"/>
      <c r="QDM762" s="462"/>
      <c r="QDN762" s="462"/>
      <c r="QDO762" s="462"/>
      <c r="QDP762" s="462"/>
      <c r="QDQ762" s="462"/>
      <c r="QDR762" s="462"/>
      <c r="QDS762" s="462"/>
      <c r="QDT762" s="462"/>
      <c r="QDU762" s="462"/>
      <c r="QDV762" s="462"/>
      <c r="QDW762" s="462"/>
      <c r="QDX762" s="462"/>
      <c r="QDY762" s="462"/>
      <c r="QDZ762" s="462"/>
      <c r="QEA762" s="462"/>
      <c r="QEB762" s="462"/>
      <c r="QEC762" s="462"/>
      <c r="QED762" s="462"/>
      <c r="QEE762" s="462"/>
      <c r="QEF762" s="462"/>
      <c r="QEG762" s="462"/>
      <c r="QEH762" s="462"/>
      <c r="QEI762" s="462"/>
      <c r="QEJ762" s="462"/>
      <c r="QEK762" s="462"/>
      <c r="QEL762" s="462"/>
      <c r="QEM762" s="462"/>
      <c r="QEN762" s="462"/>
      <c r="QEO762" s="462"/>
      <c r="QEP762" s="462"/>
      <c r="QEQ762" s="462"/>
      <c r="QER762" s="462"/>
      <c r="QES762" s="462"/>
      <c r="QET762" s="462"/>
      <c r="QEU762" s="462"/>
      <c r="QEV762" s="462"/>
      <c r="QEW762" s="462"/>
      <c r="QEX762" s="462"/>
      <c r="QEY762" s="462"/>
      <c r="QEZ762" s="462"/>
      <c r="QFA762" s="462"/>
      <c r="QFB762" s="462"/>
      <c r="QFC762" s="462"/>
      <c r="QFD762" s="462"/>
      <c r="QFE762" s="462"/>
      <c r="QFF762" s="462"/>
      <c r="QFG762" s="462"/>
      <c r="QFH762" s="462"/>
      <c r="QFI762" s="462"/>
      <c r="QFJ762" s="462"/>
      <c r="QFK762" s="462"/>
      <c r="QFL762" s="462"/>
      <c r="QFM762" s="462"/>
      <c r="QFN762" s="462"/>
      <c r="QFO762" s="462"/>
      <c r="QFP762" s="462"/>
      <c r="QFQ762" s="462"/>
      <c r="QFR762" s="462"/>
      <c r="QFS762" s="462"/>
      <c r="QFT762" s="462"/>
      <c r="QFU762" s="462"/>
      <c r="QFV762" s="462"/>
      <c r="QFW762" s="462"/>
      <c r="QFX762" s="462"/>
      <c r="QFY762" s="462"/>
      <c r="QFZ762" s="462"/>
      <c r="QGA762" s="462"/>
      <c r="QGB762" s="462"/>
      <c r="QGC762" s="462"/>
      <c r="QGD762" s="462"/>
      <c r="QGE762" s="462"/>
      <c r="QGF762" s="462"/>
      <c r="QGG762" s="462"/>
      <c r="QGH762" s="462"/>
      <c r="QGI762" s="462"/>
      <c r="QGJ762" s="462"/>
      <c r="QGK762" s="462"/>
      <c r="QGL762" s="462"/>
      <c r="QGM762" s="462"/>
      <c r="QGN762" s="462"/>
      <c r="QGO762" s="462"/>
      <c r="QGP762" s="462"/>
      <c r="QGQ762" s="462"/>
      <c r="QGR762" s="462"/>
      <c r="QGS762" s="462"/>
      <c r="QGT762" s="462"/>
      <c r="QGU762" s="462"/>
      <c r="QGV762" s="462"/>
      <c r="QGW762" s="462"/>
      <c r="QGX762" s="462"/>
      <c r="QGY762" s="462"/>
      <c r="QGZ762" s="462"/>
      <c r="QHA762" s="462"/>
      <c r="QHB762" s="462"/>
      <c r="QHC762" s="462"/>
      <c r="QHD762" s="462"/>
      <c r="QHE762" s="462"/>
      <c r="QHF762" s="462"/>
      <c r="QHG762" s="462"/>
      <c r="QHH762" s="462"/>
      <c r="QHI762" s="462"/>
      <c r="QHJ762" s="462"/>
      <c r="QHK762" s="462"/>
      <c r="QHL762" s="462"/>
      <c r="QHM762" s="462"/>
      <c r="QHN762" s="462"/>
      <c r="QHO762" s="462"/>
      <c r="QHP762" s="462"/>
      <c r="QHQ762" s="462"/>
      <c r="QHR762" s="462"/>
      <c r="QHS762" s="462"/>
      <c r="QHT762" s="462"/>
      <c r="QHU762" s="462"/>
      <c r="QHV762" s="462"/>
      <c r="QHW762" s="462"/>
      <c r="QHX762" s="462"/>
      <c r="QHY762" s="462"/>
      <c r="QHZ762" s="462"/>
      <c r="QIA762" s="462"/>
      <c r="QIB762" s="462"/>
      <c r="QIC762" s="462"/>
      <c r="QID762" s="462"/>
      <c r="QIE762" s="462"/>
      <c r="QIF762" s="462"/>
      <c r="QIG762" s="462"/>
      <c r="QIH762" s="462"/>
      <c r="QII762" s="462"/>
      <c r="QIJ762" s="462"/>
      <c r="QIK762" s="462"/>
      <c r="QIL762" s="462"/>
      <c r="QIM762" s="462"/>
      <c r="QIN762" s="462"/>
      <c r="QIO762" s="462"/>
      <c r="QIP762" s="462"/>
      <c r="QIQ762" s="462"/>
      <c r="QIR762" s="462"/>
      <c r="QIS762" s="462"/>
      <c r="QIT762" s="462"/>
      <c r="QIU762" s="462"/>
      <c r="QIV762" s="462"/>
      <c r="QIW762" s="462"/>
      <c r="QIX762" s="462"/>
      <c r="QIY762" s="462"/>
      <c r="QIZ762" s="462"/>
      <c r="QJA762" s="462"/>
      <c r="QJB762" s="462"/>
      <c r="QJC762" s="462"/>
      <c r="QJD762" s="462"/>
      <c r="QJE762" s="462"/>
      <c r="QJF762" s="462"/>
      <c r="QJG762" s="462"/>
      <c r="QJH762" s="462"/>
      <c r="QJI762" s="462"/>
      <c r="QJJ762" s="462"/>
      <c r="QJK762" s="462"/>
      <c r="QJL762" s="462"/>
      <c r="QJM762" s="462"/>
      <c r="QJN762" s="462"/>
      <c r="QJO762" s="462"/>
      <c r="QJP762" s="462"/>
      <c r="QJQ762" s="462"/>
      <c r="QJR762" s="462"/>
      <c r="QJS762" s="462"/>
      <c r="QJT762" s="462"/>
      <c r="QJU762" s="462"/>
      <c r="QJV762" s="462"/>
      <c r="QJW762" s="462"/>
      <c r="QJX762" s="462"/>
      <c r="QJY762" s="462"/>
      <c r="QJZ762" s="462"/>
      <c r="QKA762" s="462"/>
      <c r="QKB762" s="462"/>
      <c r="QKC762" s="462"/>
      <c r="QKD762" s="462"/>
      <c r="QKE762" s="462"/>
      <c r="QKF762" s="462"/>
      <c r="QKG762" s="462"/>
      <c r="QKH762" s="462"/>
      <c r="QKI762" s="462"/>
      <c r="QKJ762" s="462"/>
      <c r="QKK762" s="462"/>
      <c r="QKL762" s="462"/>
      <c r="QKM762" s="462"/>
      <c r="QKN762" s="462"/>
      <c r="QKO762" s="462"/>
      <c r="QKP762" s="462"/>
      <c r="QKQ762" s="462"/>
      <c r="QKR762" s="462"/>
      <c r="QKS762" s="462"/>
      <c r="QKT762" s="462"/>
      <c r="QKU762" s="462"/>
      <c r="QKV762" s="462"/>
      <c r="QKW762" s="462"/>
      <c r="QKX762" s="462"/>
      <c r="QKY762" s="462"/>
      <c r="QKZ762" s="462"/>
      <c r="QLA762" s="462"/>
      <c r="QLB762" s="462"/>
      <c r="QLC762" s="462"/>
      <c r="QLD762" s="462"/>
      <c r="QLE762" s="462"/>
      <c r="QLF762" s="462"/>
      <c r="QLG762" s="462"/>
      <c r="QLH762" s="462"/>
      <c r="QLI762" s="462"/>
      <c r="QLJ762" s="462"/>
      <c r="QLK762" s="462"/>
      <c r="QLL762" s="462"/>
      <c r="QLM762" s="462"/>
      <c r="QLN762" s="462"/>
      <c r="QLO762" s="462"/>
      <c r="QLP762" s="462"/>
      <c r="QLQ762" s="462"/>
      <c r="QLR762" s="462"/>
      <c r="QLS762" s="462"/>
      <c r="QLT762" s="462"/>
      <c r="QLU762" s="462"/>
      <c r="QLV762" s="462"/>
      <c r="QLW762" s="462"/>
      <c r="QLX762" s="462"/>
      <c r="QLY762" s="462"/>
      <c r="QLZ762" s="462"/>
      <c r="QMA762" s="462"/>
      <c r="QMB762" s="462"/>
      <c r="QMC762" s="462"/>
      <c r="QMD762" s="462"/>
      <c r="QME762" s="462"/>
      <c r="QMF762" s="462"/>
      <c r="QMG762" s="462"/>
      <c r="QMH762" s="462"/>
      <c r="QMI762" s="462"/>
      <c r="QMJ762" s="462"/>
      <c r="QMK762" s="462"/>
      <c r="QML762" s="462"/>
      <c r="QMM762" s="462"/>
      <c r="QMN762" s="462"/>
      <c r="QMO762" s="462"/>
      <c r="QMP762" s="462"/>
      <c r="QMQ762" s="462"/>
      <c r="QMR762" s="462"/>
      <c r="QMS762" s="462"/>
      <c r="QMT762" s="462"/>
      <c r="QMU762" s="462"/>
      <c r="QMV762" s="462"/>
      <c r="QMW762" s="462"/>
      <c r="QMX762" s="462"/>
      <c r="QMY762" s="462"/>
      <c r="QMZ762" s="462"/>
      <c r="QNA762" s="462"/>
      <c r="QNB762" s="462"/>
      <c r="QNC762" s="462"/>
      <c r="QND762" s="462"/>
      <c r="QNE762" s="462"/>
      <c r="QNF762" s="462"/>
      <c r="QNG762" s="462"/>
      <c r="QNH762" s="462"/>
      <c r="QNI762" s="462"/>
      <c r="QNJ762" s="462"/>
      <c r="QNK762" s="462"/>
      <c r="QNL762" s="462"/>
      <c r="QNM762" s="462"/>
      <c r="QNN762" s="462"/>
      <c r="QNO762" s="462"/>
      <c r="QNP762" s="462"/>
      <c r="QNQ762" s="462"/>
      <c r="QNR762" s="462"/>
      <c r="QNS762" s="462"/>
      <c r="QNT762" s="462"/>
      <c r="QNU762" s="462"/>
      <c r="QNV762" s="462"/>
      <c r="QNW762" s="462"/>
      <c r="QNX762" s="462"/>
      <c r="QNY762" s="462"/>
      <c r="QNZ762" s="462"/>
      <c r="QOA762" s="462"/>
      <c r="QOB762" s="462"/>
      <c r="QOC762" s="462"/>
      <c r="QOD762" s="462"/>
      <c r="QOE762" s="462"/>
      <c r="QOF762" s="462"/>
      <c r="QOG762" s="462"/>
      <c r="QOH762" s="462"/>
      <c r="QOI762" s="462"/>
      <c r="QOJ762" s="462"/>
      <c r="QOK762" s="462"/>
      <c r="QOL762" s="462"/>
      <c r="QOM762" s="462"/>
      <c r="QON762" s="462"/>
      <c r="QOO762" s="462"/>
      <c r="QOP762" s="462"/>
      <c r="QOQ762" s="462"/>
      <c r="QOR762" s="462"/>
      <c r="QOS762" s="462"/>
      <c r="QOT762" s="462"/>
      <c r="QOU762" s="462"/>
      <c r="QOV762" s="462"/>
      <c r="QOW762" s="462"/>
      <c r="QOX762" s="462"/>
      <c r="QOY762" s="462"/>
      <c r="QOZ762" s="462"/>
      <c r="QPA762" s="462"/>
      <c r="QPB762" s="462"/>
      <c r="QPC762" s="462"/>
      <c r="QPD762" s="462"/>
      <c r="QPE762" s="462"/>
      <c r="QPF762" s="462"/>
      <c r="QPG762" s="462"/>
      <c r="QPH762" s="462"/>
      <c r="QPI762" s="462"/>
      <c r="QPJ762" s="462"/>
      <c r="QPK762" s="462"/>
      <c r="QPL762" s="462"/>
      <c r="QPM762" s="462"/>
      <c r="QPN762" s="462"/>
      <c r="QPO762" s="462"/>
      <c r="QPP762" s="462"/>
      <c r="QPQ762" s="462"/>
      <c r="QPR762" s="462"/>
      <c r="QPS762" s="462"/>
      <c r="QPT762" s="462"/>
      <c r="QPU762" s="462"/>
      <c r="QPV762" s="462"/>
      <c r="QPW762" s="462"/>
      <c r="QPX762" s="462"/>
      <c r="QPY762" s="462"/>
      <c r="QPZ762" s="462"/>
      <c r="QQA762" s="462"/>
      <c r="QQB762" s="462"/>
      <c r="QQC762" s="462"/>
      <c r="QQD762" s="462"/>
      <c r="QQE762" s="462"/>
      <c r="QQF762" s="462"/>
      <c r="QQG762" s="462"/>
      <c r="QQH762" s="462"/>
      <c r="QQI762" s="462"/>
      <c r="QQJ762" s="462"/>
      <c r="QQK762" s="462"/>
      <c r="QQL762" s="462"/>
      <c r="QQM762" s="462"/>
      <c r="QQN762" s="462"/>
      <c r="QQO762" s="462"/>
      <c r="QQP762" s="462"/>
      <c r="QQQ762" s="462"/>
      <c r="QQR762" s="462"/>
      <c r="QQS762" s="462"/>
      <c r="QQT762" s="462"/>
      <c r="QQU762" s="462"/>
      <c r="QQV762" s="462"/>
      <c r="QQW762" s="462"/>
      <c r="QQX762" s="462"/>
      <c r="QQY762" s="462"/>
      <c r="QQZ762" s="462"/>
      <c r="QRA762" s="462"/>
      <c r="QRB762" s="462"/>
      <c r="QRC762" s="462"/>
      <c r="QRD762" s="462"/>
      <c r="QRE762" s="462"/>
      <c r="QRF762" s="462"/>
      <c r="QRG762" s="462"/>
      <c r="QRH762" s="462"/>
      <c r="QRI762" s="462"/>
      <c r="QRJ762" s="462"/>
      <c r="QRK762" s="462"/>
      <c r="QRL762" s="462"/>
      <c r="QRM762" s="462"/>
      <c r="QRN762" s="462"/>
      <c r="QRO762" s="462"/>
      <c r="QRP762" s="462"/>
      <c r="QRQ762" s="462"/>
      <c r="QRR762" s="462"/>
      <c r="QRS762" s="462"/>
      <c r="QRT762" s="462"/>
      <c r="QRU762" s="462"/>
      <c r="QRV762" s="462"/>
      <c r="QRW762" s="462"/>
      <c r="QRX762" s="462"/>
      <c r="QRY762" s="462"/>
      <c r="QRZ762" s="462"/>
      <c r="QSA762" s="462"/>
      <c r="QSB762" s="462"/>
      <c r="QSC762" s="462"/>
      <c r="QSD762" s="462"/>
      <c r="QSE762" s="462"/>
      <c r="QSF762" s="462"/>
      <c r="QSG762" s="462"/>
      <c r="QSH762" s="462"/>
      <c r="QSI762" s="462"/>
      <c r="QSJ762" s="462"/>
      <c r="QSK762" s="462"/>
      <c r="QSL762" s="462"/>
      <c r="QSM762" s="462"/>
      <c r="QSN762" s="462"/>
      <c r="QSO762" s="462"/>
      <c r="QSP762" s="462"/>
      <c r="QSQ762" s="462"/>
      <c r="QSR762" s="462"/>
      <c r="QSS762" s="462"/>
      <c r="QST762" s="462"/>
      <c r="QSU762" s="462"/>
      <c r="QSV762" s="462"/>
      <c r="QSW762" s="462"/>
      <c r="QSX762" s="462"/>
      <c r="QSY762" s="462"/>
      <c r="QSZ762" s="462"/>
      <c r="QTA762" s="462"/>
      <c r="QTB762" s="462"/>
      <c r="QTC762" s="462"/>
      <c r="QTD762" s="462"/>
      <c r="QTE762" s="462"/>
      <c r="QTF762" s="462"/>
      <c r="QTG762" s="462"/>
      <c r="QTH762" s="462"/>
      <c r="QTI762" s="462"/>
      <c r="QTJ762" s="462"/>
      <c r="QTK762" s="462"/>
      <c r="QTL762" s="462"/>
      <c r="QTM762" s="462"/>
      <c r="QTN762" s="462"/>
      <c r="QTO762" s="462"/>
      <c r="QTP762" s="462"/>
      <c r="QTQ762" s="462"/>
      <c r="QTR762" s="462"/>
      <c r="QTS762" s="462"/>
      <c r="QTT762" s="462"/>
      <c r="QTU762" s="462"/>
      <c r="QTV762" s="462"/>
      <c r="QTW762" s="462"/>
      <c r="QTX762" s="462"/>
      <c r="QTY762" s="462"/>
      <c r="QTZ762" s="462"/>
      <c r="QUA762" s="462"/>
      <c r="QUB762" s="462"/>
      <c r="QUC762" s="462"/>
      <c r="QUD762" s="462"/>
      <c r="QUE762" s="462"/>
      <c r="QUF762" s="462"/>
      <c r="QUG762" s="462"/>
      <c r="QUH762" s="462"/>
      <c r="QUI762" s="462"/>
      <c r="QUJ762" s="462"/>
      <c r="QUK762" s="462"/>
      <c r="QUL762" s="462"/>
      <c r="QUM762" s="462"/>
      <c r="QUN762" s="462"/>
      <c r="QUO762" s="462"/>
      <c r="QUP762" s="462"/>
      <c r="QUQ762" s="462"/>
      <c r="QUR762" s="462"/>
      <c r="QUS762" s="462"/>
      <c r="QUT762" s="462"/>
      <c r="QUU762" s="462"/>
      <c r="QUV762" s="462"/>
      <c r="QUW762" s="462"/>
      <c r="QUX762" s="462"/>
      <c r="QUY762" s="462"/>
      <c r="QUZ762" s="462"/>
      <c r="QVA762" s="462"/>
      <c r="QVB762" s="462"/>
      <c r="QVC762" s="462"/>
      <c r="QVD762" s="462"/>
      <c r="QVE762" s="462"/>
      <c r="QVF762" s="462"/>
      <c r="QVG762" s="462"/>
      <c r="QVH762" s="462"/>
      <c r="QVI762" s="462"/>
      <c r="QVJ762" s="462"/>
      <c r="QVK762" s="462"/>
      <c r="QVL762" s="462"/>
      <c r="QVM762" s="462"/>
      <c r="QVN762" s="462"/>
      <c r="QVO762" s="462"/>
      <c r="QVP762" s="462"/>
      <c r="QVQ762" s="462"/>
      <c r="QVR762" s="462"/>
      <c r="QVS762" s="462"/>
      <c r="QVT762" s="462"/>
      <c r="QVU762" s="462"/>
      <c r="QVV762" s="462"/>
      <c r="QVW762" s="462"/>
      <c r="QVX762" s="462"/>
      <c r="QVY762" s="462"/>
      <c r="QVZ762" s="462"/>
      <c r="QWA762" s="462"/>
      <c r="QWB762" s="462"/>
      <c r="QWC762" s="462"/>
      <c r="QWD762" s="462"/>
      <c r="QWE762" s="462"/>
      <c r="QWF762" s="462"/>
      <c r="QWG762" s="462"/>
      <c r="QWH762" s="462"/>
      <c r="QWI762" s="462"/>
      <c r="QWJ762" s="462"/>
      <c r="QWK762" s="462"/>
      <c r="QWL762" s="462"/>
      <c r="QWM762" s="462"/>
      <c r="QWN762" s="462"/>
      <c r="QWO762" s="462"/>
      <c r="QWP762" s="462"/>
      <c r="QWQ762" s="462"/>
      <c r="QWR762" s="462"/>
      <c r="QWS762" s="462"/>
      <c r="QWT762" s="462"/>
      <c r="QWU762" s="462"/>
      <c r="QWV762" s="462"/>
      <c r="QWW762" s="462"/>
      <c r="QWX762" s="462"/>
      <c r="QWY762" s="462"/>
      <c r="QWZ762" s="462"/>
      <c r="QXA762" s="462"/>
      <c r="QXB762" s="462"/>
      <c r="QXC762" s="462"/>
      <c r="QXD762" s="462"/>
      <c r="QXE762" s="462"/>
      <c r="QXF762" s="462"/>
      <c r="QXG762" s="462"/>
      <c r="QXH762" s="462"/>
      <c r="QXI762" s="462"/>
      <c r="QXJ762" s="462"/>
      <c r="QXK762" s="462"/>
      <c r="QXL762" s="462"/>
      <c r="QXM762" s="462"/>
      <c r="QXN762" s="462"/>
      <c r="QXO762" s="462"/>
      <c r="QXP762" s="462"/>
      <c r="QXQ762" s="462"/>
      <c r="QXR762" s="462"/>
      <c r="QXS762" s="462"/>
      <c r="QXT762" s="462"/>
      <c r="QXU762" s="462"/>
      <c r="QXV762" s="462"/>
      <c r="QXW762" s="462"/>
      <c r="QXX762" s="462"/>
      <c r="QXY762" s="462"/>
      <c r="QXZ762" s="462"/>
      <c r="QYA762" s="462"/>
      <c r="QYB762" s="462"/>
      <c r="QYC762" s="462"/>
      <c r="QYD762" s="462"/>
      <c r="QYE762" s="462"/>
      <c r="QYF762" s="462"/>
      <c r="QYG762" s="462"/>
      <c r="QYH762" s="462"/>
      <c r="QYI762" s="462"/>
      <c r="QYJ762" s="462"/>
      <c r="QYK762" s="462"/>
      <c r="QYL762" s="462"/>
      <c r="QYM762" s="462"/>
      <c r="QYN762" s="462"/>
      <c r="QYO762" s="462"/>
      <c r="QYP762" s="462"/>
      <c r="QYQ762" s="462"/>
      <c r="QYR762" s="462"/>
      <c r="QYS762" s="462"/>
      <c r="QYT762" s="462"/>
      <c r="QYU762" s="462"/>
      <c r="QYV762" s="462"/>
      <c r="QYW762" s="462"/>
      <c r="QYX762" s="462"/>
      <c r="QYY762" s="462"/>
      <c r="QYZ762" s="462"/>
      <c r="QZA762" s="462"/>
      <c r="QZB762" s="462"/>
      <c r="QZC762" s="462"/>
      <c r="QZD762" s="462"/>
      <c r="QZE762" s="462"/>
      <c r="QZF762" s="462"/>
      <c r="QZG762" s="462"/>
      <c r="QZH762" s="462"/>
      <c r="QZI762" s="462"/>
      <c r="QZJ762" s="462"/>
      <c r="QZK762" s="462"/>
      <c r="QZL762" s="462"/>
      <c r="QZM762" s="462"/>
      <c r="QZN762" s="462"/>
      <c r="QZO762" s="462"/>
      <c r="QZP762" s="462"/>
      <c r="QZQ762" s="462"/>
      <c r="QZR762" s="462"/>
      <c r="QZS762" s="462"/>
      <c r="QZT762" s="462"/>
      <c r="QZU762" s="462"/>
      <c r="QZV762" s="462"/>
      <c r="QZW762" s="462"/>
      <c r="QZX762" s="462"/>
      <c r="QZY762" s="462"/>
      <c r="QZZ762" s="462"/>
      <c r="RAA762" s="462"/>
      <c r="RAB762" s="462"/>
      <c r="RAC762" s="462"/>
      <c r="RAD762" s="462"/>
      <c r="RAE762" s="462"/>
      <c r="RAF762" s="462"/>
      <c r="RAG762" s="462"/>
      <c r="RAH762" s="462"/>
      <c r="RAI762" s="462"/>
      <c r="RAJ762" s="462"/>
      <c r="RAK762" s="462"/>
      <c r="RAL762" s="462"/>
      <c r="RAM762" s="462"/>
      <c r="RAN762" s="462"/>
      <c r="RAO762" s="462"/>
      <c r="RAP762" s="462"/>
      <c r="RAQ762" s="462"/>
      <c r="RAR762" s="462"/>
      <c r="RAS762" s="462"/>
      <c r="RAT762" s="462"/>
      <c r="RAU762" s="462"/>
      <c r="RAV762" s="462"/>
      <c r="RAW762" s="462"/>
      <c r="RAX762" s="462"/>
      <c r="RAY762" s="462"/>
      <c r="RAZ762" s="462"/>
      <c r="RBA762" s="462"/>
      <c r="RBB762" s="462"/>
      <c r="RBC762" s="462"/>
      <c r="RBD762" s="462"/>
      <c r="RBE762" s="462"/>
      <c r="RBF762" s="462"/>
      <c r="RBG762" s="462"/>
      <c r="RBH762" s="462"/>
      <c r="RBI762" s="462"/>
      <c r="RBJ762" s="462"/>
      <c r="RBK762" s="462"/>
      <c r="RBL762" s="462"/>
      <c r="RBM762" s="462"/>
      <c r="RBN762" s="462"/>
      <c r="RBO762" s="462"/>
      <c r="RBP762" s="462"/>
      <c r="RBQ762" s="462"/>
      <c r="RBR762" s="462"/>
      <c r="RBS762" s="462"/>
      <c r="RBT762" s="462"/>
      <c r="RBU762" s="462"/>
      <c r="RBV762" s="462"/>
      <c r="RBW762" s="462"/>
      <c r="RBX762" s="462"/>
      <c r="RBY762" s="462"/>
      <c r="RBZ762" s="462"/>
      <c r="RCA762" s="462"/>
      <c r="RCB762" s="462"/>
      <c r="RCC762" s="462"/>
      <c r="RCD762" s="462"/>
      <c r="RCE762" s="462"/>
      <c r="RCF762" s="462"/>
      <c r="RCG762" s="462"/>
      <c r="RCH762" s="462"/>
      <c r="RCI762" s="462"/>
      <c r="RCJ762" s="462"/>
      <c r="RCK762" s="462"/>
      <c r="RCL762" s="462"/>
      <c r="RCM762" s="462"/>
      <c r="RCN762" s="462"/>
      <c r="RCO762" s="462"/>
      <c r="RCP762" s="462"/>
      <c r="RCQ762" s="462"/>
      <c r="RCR762" s="462"/>
      <c r="RCS762" s="462"/>
      <c r="RCT762" s="462"/>
      <c r="RCU762" s="462"/>
      <c r="RCV762" s="462"/>
      <c r="RCW762" s="462"/>
      <c r="RCX762" s="462"/>
      <c r="RCY762" s="462"/>
      <c r="RCZ762" s="462"/>
      <c r="RDA762" s="462"/>
      <c r="RDB762" s="462"/>
      <c r="RDC762" s="462"/>
      <c r="RDD762" s="462"/>
      <c r="RDE762" s="462"/>
      <c r="RDF762" s="462"/>
      <c r="RDG762" s="462"/>
      <c r="RDH762" s="462"/>
      <c r="RDI762" s="462"/>
      <c r="RDJ762" s="462"/>
      <c r="RDK762" s="462"/>
      <c r="RDL762" s="462"/>
      <c r="RDM762" s="462"/>
      <c r="RDN762" s="462"/>
      <c r="RDO762" s="462"/>
      <c r="RDP762" s="462"/>
      <c r="RDQ762" s="462"/>
      <c r="RDR762" s="462"/>
      <c r="RDS762" s="462"/>
      <c r="RDT762" s="462"/>
      <c r="RDU762" s="462"/>
      <c r="RDV762" s="462"/>
      <c r="RDW762" s="462"/>
      <c r="RDX762" s="462"/>
      <c r="RDY762" s="462"/>
      <c r="RDZ762" s="462"/>
      <c r="REA762" s="462"/>
      <c r="REB762" s="462"/>
      <c r="REC762" s="462"/>
      <c r="RED762" s="462"/>
      <c r="REE762" s="462"/>
      <c r="REF762" s="462"/>
      <c r="REG762" s="462"/>
      <c r="REH762" s="462"/>
      <c r="REI762" s="462"/>
      <c r="REJ762" s="462"/>
      <c r="REK762" s="462"/>
      <c r="REL762" s="462"/>
      <c r="REM762" s="462"/>
      <c r="REN762" s="462"/>
      <c r="REO762" s="462"/>
      <c r="REP762" s="462"/>
      <c r="REQ762" s="462"/>
      <c r="RER762" s="462"/>
      <c r="RES762" s="462"/>
      <c r="RET762" s="462"/>
      <c r="REU762" s="462"/>
      <c r="REV762" s="462"/>
      <c r="REW762" s="462"/>
      <c r="REX762" s="462"/>
      <c r="REY762" s="462"/>
      <c r="REZ762" s="462"/>
      <c r="RFA762" s="462"/>
      <c r="RFB762" s="462"/>
      <c r="RFC762" s="462"/>
      <c r="RFD762" s="462"/>
      <c r="RFE762" s="462"/>
      <c r="RFF762" s="462"/>
      <c r="RFG762" s="462"/>
      <c r="RFH762" s="462"/>
      <c r="RFI762" s="462"/>
      <c r="RFJ762" s="462"/>
      <c r="RFK762" s="462"/>
      <c r="RFL762" s="462"/>
      <c r="RFM762" s="462"/>
      <c r="RFN762" s="462"/>
      <c r="RFO762" s="462"/>
      <c r="RFP762" s="462"/>
      <c r="RFQ762" s="462"/>
      <c r="RFR762" s="462"/>
      <c r="RFS762" s="462"/>
      <c r="RFT762" s="462"/>
      <c r="RFU762" s="462"/>
      <c r="RFV762" s="462"/>
      <c r="RFW762" s="462"/>
      <c r="RFX762" s="462"/>
      <c r="RFY762" s="462"/>
      <c r="RFZ762" s="462"/>
      <c r="RGA762" s="462"/>
      <c r="RGB762" s="462"/>
      <c r="RGC762" s="462"/>
      <c r="RGD762" s="462"/>
      <c r="RGE762" s="462"/>
      <c r="RGF762" s="462"/>
      <c r="RGG762" s="462"/>
      <c r="RGH762" s="462"/>
      <c r="RGI762" s="462"/>
      <c r="RGJ762" s="462"/>
      <c r="RGK762" s="462"/>
      <c r="RGL762" s="462"/>
      <c r="RGM762" s="462"/>
      <c r="RGN762" s="462"/>
      <c r="RGO762" s="462"/>
      <c r="RGP762" s="462"/>
      <c r="RGQ762" s="462"/>
      <c r="RGR762" s="462"/>
      <c r="RGS762" s="462"/>
      <c r="RGT762" s="462"/>
      <c r="RGU762" s="462"/>
      <c r="RGV762" s="462"/>
      <c r="RGW762" s="462"/>
      <c r="RGX762" s="462"/>
      <c r="RGY762" s="462"/>
      <c r="RGZ762" s="462"/>
      <c r="RHA762" s="462"/>
      <c r="RHB762" s="462"/>
      <c r="RHC762" s="462"/>
      <c r="RHD762" s="462"/>
      <c r="RHE762" s="462"/>
      <c r="RHF762" s="462"/>
      <c r="RHG762" s="462"/>
      <c r="RHH762" s="462"/>
      <c r="RHI762" s="462"/>
      <c r="RHJ762" s="462"/>
      <c r="RHK762" s="462"/>
      <c r="RHL762" s="462"/>
      <c r="RHM762" s="462"/>
      <c r="RHN762" s="462"/>
      <c r="RHO762" s="462"/>
      <c r="RHP762" s="462"/>
      <c r="RHQ762" s="462"/>
      <c r="RHR762" s="462"/>
      <c r="RHS762" s="462"/>
      <c r="RHT762" s="462"/>
      <c r="RHU762" s="462"/>
      <c r="RHV762" s="462"/>
      <c r="RHW762" s="462"/>
      <c r="RHX762" s="462"/>
      <c r="RHY762" s="462"/>
      <c r="RHZ762" s="462"/>
      <c r="RIA762" s="462"/>
      <c r="RIB762" s="462"/>
      <c r="RIC762" s="462"/>
      <c r="RID762" s="462"/>
      <c r="RIE762" s="462"/>
      <c r="RIF762" s="462"/>
      <c r="RIG762" s="462"/>
      <c r="RIH762" s="462"/>
      <c r="RII762" s="462"/>
      <c r="RIJ762" s="462"/>
      <c r="RIK762" s="462"/>
      <c r="RIL762" s="462"/>
      <c r="RIM762" s="462"/>
      <c r="RIN762" s="462"/>
      <c r="RIO762" s="462"/>
      <c r="RIP762" s="462"/>
      <c r="RIQ762" s="462"/>
      <c r="RIR762" s="462"/>
      <c r="RIS762" s="462"/>
      <c r="RIT762" s="462"/>
      <c r="RIU762" s="462"/>
      <c r="RIV762" s="462"/>
      <c r="RIW762" s="462"/>
      <c r="RIX762" s="462"/>
      <c r="RIY762" s="462"/>
      <c r="RIZ762" s="462"/>
      <c r="RJA762" s="462"/>
      <c r="RJB762" s="462"/>
      <c r="RJC762" s="462"/>
      <c r="RJD762" s="462"/>
      <c r="RJE762" s="462"/>
      <c r="RJF762" s="462"/>
      <c r="RJG762" s="462"/>
      <c r="RJH762" s="462"/>
      <c r="RJI762" s="462"/>
      <c r="RJJ762" s="462"/>
      <c r="RJK762" s="462"/>
      <c r="RJL762" s="462"/>
      <c r="RJM762" s="462"/>
      <c r="RJN762" s="462"/>
      <c r="RJO762" s="462"/>
      <c r="RJP762" s="462"/>
      <c r="RJQ762" s="462"/>
      <c r="RJR762" s="462"/>
      <c r="RJS762" s="462"/>
      <c r="RJT762" s="462"/>
      <c r="RJU762" s="462"/>
      <c r="RJV762" s="462"/>
      <c r="RJW762" s="462"/>
      <c r="RJX762" s="462"/>
      <c r="RJY762" s="462"/>
      <c r="RJZ762" s="462"/>
      <c r="RKA762" s="462"/>
      <c r="RKB762" s="462"/>
      <c r="RKC762" s="462"/>
      <c r="RKD762" s="462"/>
      <c r="RKE762" s="462"/>
      <c r="RKF762" s="462"/>
      <c r="RKG762" s="462"/>
      <c r="RKH762" s="462"/>
      <c r="RKI762" s="462"/>
      <c r="RKJ762" s="462"/>
      <c r="RKK762" s="462"/>
      <c r="RKL762" s="462"/>
      <c r="RKM762" s="462"/>
      <c r="RKN762" s="462"/>
      <c r="RKO762" s="462"/>
      <c r="RKP762" s="462"/>
      <c r="RKQ762" s="462"/>
      <c r="RKR762" s="462"/>
      <c r="RKS762" s="462"/>
      <c r="RKT762" s="462"/>
      <c r="RKU762" s="462"/>
      <c r="RKV762" s="462"/>
      <c r="RKW762" s="462"/>
      <c r="RKX762" s="462"/>
      <c r="RKY762" s="462"/>
      <c r="RKZ762" s="462"/>
      <c r="RLA762" s="462"/>
      <c r="RLB762" s="462"/>
      <c r="RLC762" s="462"/>
      <c r="RLD762" s="462"/>
      <c r="RLE762" s="462"/>
      <c r="RLF762" s="462"/>
      <c r="RLG762" s="462"/>
      <c r="RLH762" s="462"/>
      <c r="RLI762" s="462"/>
      <c r="RLJ762" s="462"/>
      <c r="RLK762" s="462"/>
      <c r="RLL762" s="462"/>
      <c r="RLM762" s="462"/>
      <c r="RLN762" s="462"/>
      <c r="RLO762" s="462"/>
      <c r="RLP762" s="462"/>
      <c r="RLQ762" s="462"/>
      <c r="RLR762" s="462"/>
      <c r="RLS762" s="462"/>
      <c r="RLT762" s="462"/>
      <c r="RLU762" s="462"/>
      <c r="RLV762" s="462"/>
      <c r="RLW762" s="462"/>
      <c r="RLX762" s="462"/>
      <c r="RLY762" s="462"/>
      <c r="RLZ762" s="462"/>
      <c r="RMA762" s="462"/>
      <c r="RMB762" s="462"/>
      <c r="RMC762" s="462"/>
      <c r="RMD762" s="462"/>
      <c r="RME762" s="462"/>
      <c r="RMF762" s="462"/>
      <c r="RMG762" s="462"/>
      <c r="RMH762" s="462"/>
      <c r="RMI762" s="462"/>
      <c r="RMJ762" s="462"/>
      <c r="RMK762" s="462"/>
      <c r="RML762" s="462"/>
      <c r="RMM762" s="462"/>
      <c r="RMN762" s="462"/>
      <c r="RMO762" s="462"/>
      <c r="RMP762" s="462"/>
      <c r="RMQ762" s="462"/>
      <c r="RMR762" s="462"/>
      <c r="RMS762" s="462"/>
      <c r="RMT762" s="462"/>
      <c r="RMU762" s="462"/>
      <c r="RMV762" s="462"/>
      <c r="RMW762" s="462"/>
      <c r="RMX762" s="462"/>
      <c r="RMY762" s="462"/>
      <c r="RMZ762" s="462"/>
      <c r="RNA762" s="462"/>
      <c r="RNB762" s="462"/>
      <c r="RNC762" s="462"/>
      <c r="RND762" s="462"/>
      <c r="RNE762" s="462"/>
      <c r="RNF762" s="462"/>
      <c r="RNG762" s="462"/>
      <c r="RNH762" s="462"/>
      <c r="RNI762" s="462"/>
      <c r="RNJ762" s="462"/>
      <c r="RNK762" s="462"/>
      <c r="RNL762" s="462"/>
      <c r="RNM762" s="462"/>
      <c r="RNN762" s="462"/>
      <c r="RNO762" s="462"/>
      <c r="RNP762" s="462"/>
      <c r="RNQ762" s="462"/>
      <c r="RNR762" s="462"/>
      <c r="RNS762" s="462"/>
      <c r="RNT762" s="462"/>
      <c r="RNU762" s="462"/>
      <c r="RNV762" s="462"/>
      <c r="RNW762" s="462"/>
      <c r="RNX762" s="462"/>
      <c r="RNY762" s="462"/>
      <c r="RNZ762" s="462"/>
      <c r="ROA762" s="462"/>
      <c r="ROB762" s="462"/>
      <c r="ROC762" s="462"/>
      <c r="ROD762" s="462"/>
      <c r="ROE762" s="462"/>
      <c r="ROF762" s="462"/>
      <c r="ROG762" s="462"/>
      <c r="ROH762" s="462"/>
      <c r="ROI762" s="462"/>
      <c r="ROJ762" s="462"/>
      <c r="ROK762" s="462"/>
      <c r="ROL762" s="462"/>
      <c r="ROM762" s="462"/>
      <c r="RON762" s="462"/>
      <c r="ROO762" s="462"/>
      <c r="ROP762" s="462"/>
      <c r="ROQ762" s="462"/>
      <c r="ROR762" s="462"/>
      <c r="ROS762" s="462"/>
      <c r="ROT762" s="462"/>
      <c r="ROU762" s="462"/>
      <c r="ROV762" s="462"/>
      <c r="ROW762" s="462"/>
      <c r="ROX762" s="462"/>
      <c r="ROY762" s="462"/>
      <c r="ROZ762" s="462"/>
      <c r="RPA762" s="462"/>
      <c r="RPB762" s="462"/>
      <c r="RPC762" s="462"/>
      <c r="RPD762" s="462"/>
      <c r="RPE762" s="462"/>
      <c r="RPF762" s="462"/>
      <c r="RPG762" s="462"/>
      <c r="RPH762" s="462"/>
      <c r="RPI762" s="462"/>
      <c r="RPJ762" s="462"/>
      <c r="RPK762" s="462"/>
      <c r="RPL762" s="462"/>
      <c r="RPM762" s="462"/>
      <c r="RPN762" s="462"/>
      <c r="RPO762" s="462"/>
      <c r="RPP762" s="462"/>
      <c r="RPQ762" s="462"/>
      <c r="RPR762" s="462"/>
      <c r="RPS762" s="462"/>
      <c r="RPT762" s="462"/>
      <c r="RPU762" s="462"/>
      <c r="RPV762" s="462"/>
      <c r="RPW762" s="462"/>
      <c r="RPX762" s="462"/>
      <c r="RPY762" s="462"/>
      <c r="RPZ762" s="462"/>
      <c r="RQA762" s="462"/>
      <c r="RQB762" s="462"/>
      <c r="RQC762" s="462"/>
      <c r="RQD762" s="462"/>
      <c r="RQE762" s="462"/>
      <c r="RQF762" s="462"/>
      <c r="RQG762" s="462"/>
      <c r="RQH762" s="462"/>
      <c r="RQI762" s="462"/>
      <c r="RQJ762" s="462"/>
      <c r="RQK762" s="462"/>
      <c r="RQL762" s="462"/>
      <c r="RQM762" s="462"/>
      <c r="RQN762" s="462"/>
      <c r="RQO762" s="462"/>
      <c r="RQP762" s="462"/>
      <c r="RQQ762" s="462"/>
      <c r="RQR762" s="462"/>
      <c r="RQS762" s="462"/>
      <c r="RQT762" s="462"/>
      <c r="RQU762" s="462"/>
      <c r="RQV762" s="462"/>
      <c r="RQW762" s="462"/>
      <c r="RQX762" s="462"/>
      <c r="RQY762" s="462"/>
      <c r="RQZ762" s="462"/>
      <c r="RRA762" s="462"/>
      <c r="RRB762" s="462"/>
      <c r="RRC762" s="462"/>
      <c r="RRD762" s="462"/>
      <c r="RRE762" s="462"/>
      <c r="RRF762" s="462"/>
      <c r="RRG762" s="462"/>
      <c r="RRH762" s="462"/>
      <c r="RRI762" s="462"/>
      <c r="RRJ762" s="462"/>
      <c r="RRK762" s="462"/>
      <c r="RRL762" s="462"/>
      <c r="RRM762" s="462"/>
      <c r="RRN762" s="462"/>
      <c r="RRO762" s="462"/>
      <c r="RRP762" s="462"/>
      <c r="RRQ762" s="462"/>
      <c r="RRR762" s="462"/>
      <c r="RRS762" s="462"/>
      <c r="RRT762" s="462"/>
      <c r="RRU762" s="462"/>
      <c r="RRV762" s="462"/>
      <c r="RRW762" s="462"/>
      <c r="RRX762" s="462"/>
      <c r="RRY762" s="462"/>
      <c r="RRZ762" s="462"/>
      <c r="RSA762" s="462"/>
      <c r="RSB762" s="462"/>
      <c r="RSC762" s="462"/>
      <c r="RSD762" s="462"/>
      <c r="RSE762" s="462"/>
      <c r="RSF762" s="462"/>
      <c r="RSG762" s="462"/>
      <c r="RSH762" s="462"/>
      <c r="RSI762" s="462"/>
      <c r="RSJ762" s="462"/>
      <c r="RSK762" s="462"/>
      <c r="RSL762" s="462"/>
      <c r="RSM762" s="462"/>
      <c r="RSN762" s="462"/>
      <c r="RSO762" s="462"/>
      <c r="RSP762" s="462"/>
      <c r="RSQ762" s="462"/>
      <c r="RSR762" s="462"/>
      <c r="RSS762" s="462"/>
      <c r="RST762" s="462"/>
      <c r="RSU762" s="462"/>
      <c r="RSV762" s="462"/>
      <c r="RSW762" s="462"/>
      <c r="RSX762" s="462"/>
      <c r="RSY762" s="462"/>
      <c r="RSZ762" s="462"/>
      <c r="RTA762" s="462"/>
      <c r="RTB762" s="462"/>
      <c r="RTC762" s="462"/>
      <c r="RTD762" s="462"/>
      <c r="RTE762" s="462"/>
      <c r="RTF762" s="462"/>
      <c r="RTG762" s="462"/>
      <c r="RTH762" s="462"/>
      <c r="RTI762" s="462"/>
      <c r="RTJ762" s="462"/>
      <c r="RTK762" s="462"/>
      <c r="RTL762" s="462"/>
      <c r="RTM762" s="462"/>
      <c r="RTN762" s="462"/>
      <c r="RTO762" s="462"/>
      <c r="RTP762" s="462"/>
      <c r="RTQ762" s="462"/>
      <c r="RTR762" s="462"/>
      <c r="RTS762" s="462"/>
      <c r="RTT762" s="462"/>
      <c r="RTU762" s="462"/>
      <c r="RTV762" s="462"/>
      <c r="RTW762" s="462"/>
      <c r="RTX762" s="462"/>
      <c r="RTY762" s="462"/>
      <c r="RTZ762" s="462"/>
      <c r="RUA762" s="462"/>
      <c r="RUB762" s="462"/>
      <c r="RUC762" s="462"/>
      <c r="RUD762" s="462"/>
      <c r="RUE762" s="462"/>
      <c r="RUF762" s="462"/>
      <c r="RUG762" s="462"/>
      <c r="RUH762" s="462"/>
      <c r="RUI762" s="462"/>
      <c r="RUJ762" s="462"/>
      <c r="RUK762" s="462"/>
      <c r="RUL762" s="462"/>
      <c r="RUM762" s="462"/>
      <c r="RUN762" s="462"/>
      <c r="RUO762" s="462"/>
      <c r="RUP762" s="462"/>
      <c r="RUQ762" s="462"/>
      <c r="RUR762" s="462"/>
      <c r="RUS762" s="462"/>
      <c r="RUT762" s="462"/>
      <c r="RUU762" s="462"/>
      <c r="RUV762" s="462"/>
      <c r="RUW762" s="462"/>
      <c r="RUX762" s="462"/>
      <c r="RUY762" s="462"/>
      <c r="RUZ762" s="462"/>
      <c r="RVA762" s="462"/>
      <c r="RVB762" s="462"/>
      <c r="RVC762" s="462"/>
      <c r="RVD762" s="462"/>
      <c r="RVE762" s="462"/>
      <c r="RVF762" s="462"/>
      <c r="RVG762" s="462"/>
      <c r="RVH762" s="462"/>
      <c r="RVI762" s="462"/>
      <c r="RVJ762" s="462"/>
      <c r="RVK762" s="462"/>
      <c r="RVL762" s="462"/>
      <c r="RVM762" s="462"/>
      <c r="RVN762" s="462"/>
      <c r="RVO762" s="462"/>
      <c r="RVP762" s="462"/>
      <c r="RVQ762" s="462"/>
      <c r="RVR762" s="462"/>
      <c r="RVS762" s="462"/>
      <c r="RVT762" s="462"/>
      <c r="RVU762" s="462"/>
      <c r="RVV762" s="462"/>
      <c r="RVW762" s="462"/>
      <c r="RVX762" s="462"/>
      <c r="RVY762" s="462"/>
      <c r="RVZ762" s="462"/>
      <c r="RWA762" s="462"/>
      <c r="RWB762" s="462"/>
      <c r="RWC762" s="462"/>
      <c r="RWD762" s="462"/>
      <c r="RWE762" s="462"/>
      <c r="RWF762" s="462"/>
      <c r="RWG762" s="462"/>
      <c r="RWH762" s="462"/>
      <c r="RWI762" s="462"/>
      <c r="RWJ762" s="462"/>
      <c r="RWK762" s="462"/>
      <c r="RWL762" s="462"/>
      <c r="RWM762" s="462"/>
      <c r="RWN762" s="462"/>
      <c r="RWO762" s="462"/>
      <c r="RWP762" s="462"/>
      <c r="RWQ762" s="462"/>
      <c r="RWR762" s="462"/>
      <c r="RWS762" s="462"/>
      <c r="RWT762" s="462"/>
      <c r="RWU762" s="462"/>
      <c r="RWV762" s="462"/>
      <c r="RWW762" s="462"/>
      <c r="RWX762" s="462"/>
      <c r="RWY762" s="462"/>
      <c r="RWZ762" s="462"/>
      <c r="RXA762" s="462"/>
      <c r="RXB762" s="462"/>
      <c r="RXC762" s="462"/>
      <c r="RXD762" s="462"/>
      <c r="RXE762" s="462"/>
      <c r="RXF762" s="462"/>
      <c r="RXG762" s="462"/>
      <c r="RXH762" s="462"/>
      <c r="RXI762" s="462"/>
      <c r="RXJ762" s="462"/>
      <c r="RXK762" s="462"/>
      <c r="RXL762" s="462"/>
      <c r="RXM762" s="462"/>
      <c r="RXN762" s="462"/>
      <c r="RXO762" s="462"/>
      <c r="RXP762" s="462"/>
      <c r="RXQ762" s="462"/>
      <c r="RXR762" s="462"/>
      <c r="RXS762" s="462"/>
      <c r="RXT762" s="462"/>
      <c r="RXU762" s="462"/>
      <c r="RXV762" s="462"/>
      <c r="RXW762" s="462"/>
      <c r="RXX762" s="462"/>
      <c r="RXY762" s="462"/>
      <c r="RXZ762" s="462"/>
      <c r="RYA762" s="462"/>
      <c r="RYB762" s="462"/>
      <c r="RYC762" s="462"/>
      <c r="RYD762" s="462"/>
      <c r="RYE762" s="462"/>
      <c r="RYF762" s="462"/>
      <c r="RYG762" s="462"/>
      <c r="RYH762" s="462"/>
      <c r="RYI762" s="462"/>
      <c r="RYJ762" s="462"/>
      <c r="RYK762" s="462"/>
      <c r="RYL762" s="462"/>
      <c r="RYM762" s="462"/>
      <c r="RYN762" s="462"/>
      <c r="RYO762" s="462"/>
      <c r="RYP762" s="462"/>
      <c r="RYQ762" s="462"/>
      <c r="RYR762" s="462"/>
      <c r="RYS762" s="462"/>
      <c r="RYT762" s="462"/>
      <c r="RYU762" s="462"/>
      <c r="RYV762" s="462"/>
      <c r="RYW762" s="462"/>
      <c r="RYX762" s="462"/>
      <c r="RYY762" s="462"/>
      <c r="RYZ762" s="462"/>
      <c r="RZA762" s="462"/>
      <c r="RZB762" s="462"/>
      <c r="RZC762" s="462"/>
      <c r="RZD762" s="462"/>
      <c r="RZE762" s="462"/>
      <c r="RZF762" s="462"/>
      <c r="RZG762" s="462"/>
      <c r="RZH762" s="462"/>
      <c r="RZI762" s="462"/>
      <c r="RZJ762" s="462"/>
      <c r="RZK762" s="462"/>
      <c r="RZL762" s="462"/>
      <c r="RZM762" s="462"/>
      <c r="RZN762" s="462"/>
      <c r="RZO762" s="462"/>
      <c r="RZP762" s="462"/>
      <c r="RZQ762" s="462"/>
      <c r="RZR762" s="462"/>
      <c r="RZS762" s="462"/>
      <c r="RZT762" s="462"/>
      <c r="RZU762" s="462"/>
      <c r="RZV762" s="462"/>
      <c r="RZW762" s="462"/>
      <c r="RZX762" s="462"/>
      <c r="RZY762" s="462"/>
      <c r="RZZ762" s="462"/>
      <c r="SAA762" s="462"/>
      <c r="SAB762" s="462"/>
      <c r="SAC762" s="462"/>
      <c r="SAD762" s="462"/>
      <c r="SAE762" s="462"/>
      <c r="SAF762" s="462"/>
      <c r="SAG762" s="462"/>
      <c r="SAH762" s="462"/>
      <c r="SAI762" s="462"/>
      <c r="SAJ762" s="462"/>
      <c r="SAK762" s="462"/>
      <c r="SAL762" s="462"/>
      <c r="SAM762" s="462"/>
      <c r="SAN762" s="462"/>
      <c r="SAO762" s="462"/>
      <c r="SAP762" s="462"/>
      <c r="SAQ762" s="462"/>
      <c r="SAR762" s="462"/>
      <c r="SAS762" s="462"/>
      <c r="SAT762" s="462"/>
      <c r="SAU762" s="462"/>
      <c r="SAV762" s="462"/>
      <c r="SAW762" s="462"/>
      <c r="SAX762" s="462"/>
      <c r="SAY762" s="462"/>
      <c r="SAZ762" s="462"/>
      <c r="SBA762" s="462"/>
      <c r="SBB762" s="462"/>
      <c r="SBC762" s="462"/>
      <c r="SBD762" s="462"/>
      <c r="SBE762" s="462"/>
      <c r="SBF762" s="462"/>
      <c r="SBG762" s="462"/>
      <c r="SBH762" s="462"/>
      <c r="SBI762" s="462"/>
      <c r="SBJ762" s="462"/>
      <c r="SBK762" s="462"/>
      <c r="SBL762" s="462"/>
      <c r="SBM762" s="462"/>
      <c r="SBN762" s="462"/>
      <c r="SBO762" s="462"/>
      <c r="SBP762" s="462"/>
      <c r="SBQ762" s="462"/>
      <c r="SBR762" s="462"/>
      <c r="SBS762" s="462"/>
      <c r="SBT762" s="462"/>
      <c r="SBU762" s="462"/>
      <c r="SBV762" s="462"/>
      <c r="SBW762" s="462"/>
      <c r="SBX762" s="462"/>
      <c r="SBY762" s="462"/>
      <c r="SBZ762" s="462"/>
      <c r="SCA762" s="462"/>
      <c r="SCB762" s="462"/>
      <c r="SCC762" s="462"/>
      <c r="SCD762" s="462"/>
      <c r="SCE762" s="462"/>
      <c r="SCF762" s="462"/>
      <c r="SCG762" s="462"/>
      <c r="SCH762" s="462"/>
      <c r="SCI762" s="462"/>
      <c r="SCJ762" s="462"/>
      <c r="SCK762" s="462"/>
      <c r="SCL762" s="462"/>
      <c r="SCM762" s="462"/>
      <c r="SCN762" s="462"/>
      <c r="SCO762" s="462"/>
      <c r="SCP762" s="462"/>
      <c r="SCQ762" s="462"/>
      <c r="SCR762" s="462"/>
      <c r="SCS762" s="462"/>
      <c r="SCT762" s="462"/>
      <c r="SCU762" s="462"/>
      <c r="SCV762" s="462"/>
      <c r="SCW762" s="462"/>
      <c r="SCX762" s="462"/>
      <c r="SCY762" s="462"/>
      <c r="SCZ762" s="462"/>
      <c r="SDA762" s="462"/>
      <c r="SDB762" s="462"/>
      <c r="SDC762" s="462"/>
      <c r="SDD762" s="462"/>
      <c r="SDE762" s="462"/>
      <c r="SDF762" s="462"/>
      <c r="SDG762" s="462"/>
      <c r="SDH762" s="462"/>
      <c r="SDI762" s="462"/>
      <c r="SDJ762" s="462"/>
      <c r="SDK762" s="462"/>
      <c r="SDL762" s="462"/>
      <c r="SDM762" s="462"/>
      <c r="SDN762" s="462"/>
      <c r="SDO762" s="462"/>
      <c r="SDP762" s="462"/>
      <c r="SDQ762" s="462"/>
      <c r="SDR762" s="462"/>
      <c r="SDS762" s="462"/>
      <c r="SDT762" s="462"/>
      <c r="SDU762" s="462"/>
      <c r="SDV762" s="462"/>
      <c r="SDW762" s="462"/>
      <c r="SDX762" s="462"/>
      <c r="SDY762" s="462"/>
      <c r="SDZ762" s="462"/>
      <c r="SEA762" s="462"/>
      <c r="SEB762" s="462"/>
      <c r="SEC762" s="462"/>
      <c r="SED762" s="462"/>
      <c r="SEE762" s="462"/>
      <c r="SEF762" s="462"/>
      <c r="SEG762" s="462"/>
      <c r="SEH762" s="462"/>
      <c r="SEI762" s="462"/>
      <c r="SEJ762" s="462"/>
      <c r="SEK762" s="462"/>
      <c r="SEL762" s="462"/>
      <c r="SEM762" s="462"/>
      <c r="SEN762" s="462"/>
      <c r="SEO762" s="462"/>
      <c r="SEP762" s="462"/>
      <c r="SEQ762" s="462"/>
      <c r="SER762" s="462"/>
      <c r="SES762" s="462"/>
      <c r="SET762" s="462"/>
      <c r="SEU762" s="462"/>
      <c r="SEV762" s="462"/>
      <c r="SEW762" s="462"/>
      <c r="SEX762" s="462"/>
      <c r="SEY762" s="462"/>
      <c r="SEZ762" s="462"/>
      <c r="SFA762" s="462"/>
      <c r="SFB762" s="462"/>
      <c r="SFC762" s="462"/>
      <c r="SFD762" s="462"/>
      <c r="SFE762" s="462"/>
      <c r="SFF762" s="462"/>
      <c r="SFG762" s="462"/>
      <c r="SFH762" s="462"/>
      <c r="SFI762" s="462"/>
      <c r="SFJ762" s="462"/>
      <c r="SFK762" s="462"/>
      <c r="SFL762" s="462"/>
      <c r="SFM762" s="462"/>
      <c r="SFN762" s="462"/>
      <c r="SFO762" s="462"/>
      <c r="SFP762" s="462"/>
      <c r="SFQ762" s="462"/>
      <c r="SFR762" s="462"/>
      <c r="SFS762" s="462"/>
      <c r="SFT762" s="462"/>
      <c r="SFU762" s="462"/>
      <c r="SFV762" s="462"/>
      <c r="SFW762" s="462"/>
      <c r="SFX762" s="462"/>
      <c r="SFY762" s="462"/>
      <c r="SFZ762" s="462"/>
      <c r="SGA762" s="462"/>
      <c r="SGB762" s="462"/>
      <c r="SGC762" s="462"/>
      <c r="SGD762" s="462"/>
      <c r="SGE762" s="462"/>
      <c r="SGF762" s="462"/>
      <c r="SGG762" s="462"/>
      <c r="SGH762" s="462"/>
      <c r="SGI762" s="462"/>
      <c r="SGJ762" s="462"/>
      <c r="SGK762" s="462"/>
      <c r="SGL762" s="462"/>
      <c r="SGM762" s="462"/>
      <c r="SGN762" s="462"/>
      <c r="SGO762" s="462"/>
      <c r="SGP762" s="462"/>
      <c r="SGQ762" s="462"/>
      <c r="SGR762" s="462"/>
      <c r="SGS762" s="462"/>
      <c r="SGT762" s="462"/>
      <c r="SGU762" s="462"/>
      <c r="SGV762" s="462"/>
      <c r="SGW762" s="462"/>
      <c r="SGX762" s="462"/>
      <c r="SGY762" s="462"/>
      <c r="SGZ762" s="462"/>
      <c r="SHA762" s="462"/>
      <c r="SHB762" s="462"/>
      <c r="SHC762" s="462"/>
      <c r="SHD762" s="462"/>
      <c r="SHE762" s="462"/>
      <c r="SHF762" s="462"/>
      <c r="SHG762" s="462"/>
      <c r="SHH762" s="462"/>
      <c r="SHI762" s="462"/>
      <c r="SHJ762" s="462"/>
      <c r="SHK762" s="462"/>
      <c r="SHL762" s="462"/>
      <c r="SHM762" s="462"/>
      <c r="SHN762" s="462"/>
      <c r="SHO762" s="462"/>
      <c r="SHP762" s="462"/>
      <c r="SHQ762" s="462"/>
      <c r="SHR762" s="462"/>
      <c r="SHS762" s="462"/>
      <c r="SHT762" s="462"/>
      <c r="SHU762" s="462"/>
      <c r="SHV762" s="462"/>
      <c r="SHW762" s="462"/>
      <c r="SHX762" s="462"/>
      <c r="SHY762" s="462"/>
      <c r="SHZ762" s="462"/>
      <c r="SIA762" s="462"/>
      <c r="SIB762" s="462"/>
      <c r="SIC762" s="462"/>
      <c r="SID762" s="462"/>
      <c r="SIE762" s="462"/>
      <c r="SIF762" s="462"/>
      <c r="SIG762" s="462"/>
      <c r="SIH762" s="462"/>
      <c r="SII762" s="462"/>
      <c r="SIJ762" s="462"/>
      <c r="SIK762" s="462"/>
      <c r="SIL762" s="462"/>
      <c r="SIM762" s="462"/>
      <c r="SIN762" s="462"/>
      <c r="SIO762" s="462"/>
      <c r="SIP762" s="462"/>
      <c r="SIQ762" s="462"/>
      <c r="SIR762" s="462"/>
      <c r="SIS762" s="462"/>
      <c r="SIT762" s="462"/>
      <c r="SIU762" s="462"/>
      <c r="SIV762" s="462"/>
      <c r="SIW762" s="462"/>
      <c r="SIX762" s="462"/>
      <c r="SIY762" s="462"/>
      <c r="SIZ762" s="462"/>
      <c r="SJA762" s="462"/>
      <c r="SJB762" s="462"/>
      <c r="SJC762" s="462"/>
      <c r="SJD762" s="462"/>
      <c r="SJE762" s="462"/>
      <c r="SJF762" s="462"/>
      <c r="SJG762" s="462"/>
      <c r="SJH762" s="462"/>
      <c r="SJI762" s="462"/>
      <c r="SJJ762" s="462"/>
      <c r="SJK762" s="462"/>
      <c r="SJL762" s="462"/>
      <c r="SJM762" s="462"/>
      <c r="SJN762" s="462"/>
      <c r="SJO762" s="462"/>
      <c r="SJP762" s="462"/>
      <c r="SJQ762" s="462"/>
      <c r="SJR762" s="462"/>
      <c r="SJS762" s="462"/>
      <c r="SJT762" s="462"/>
      <c r="SJU762" s="462"/>
      <c r="SJV762" s="462"/>
      <c r="SJW762" s="462"/>
      <c r="SJX762" s="462"/>
      <c r="SJY762" s="462"/>
      <c r="SJZ762" s="462"/>
      <c r="SKA762" s="462"/>
      <c r="SKB762" s="462"/>
      <c r="SKC762" s="462"/>
      <c r="SKD762" s="462"/>
      <c r="SKE762" s="462"/>
      <c r="SKF762" s="462"/>
      <c r="SKG762" s="462"/>
      <c r="SKH762" s="462"/>
      <c r="SKI762" s="462"/>
      <c r="SKJ762" s="462"/>
      <c r="SKK762" s="462"/>
      <c r="SKL762" s="462"/>
      <c r="SKM762" s="462"/>
      <c r="SKN762" s="462"/>
      <c r="SKO762" s="462"/>
      <c r="SKP762" s="462"/>
      <c r="SKQ762" s="462"/>
      <c r="SKR762" s="462"/>
      <c r="SKS762" s="462"/>
      <c r="SKT762" s="462"/>
      <c r="SKU762" s="462"/>
      <c r="SKV762" s="462"/>
      <c r="SKW762" s="462"/>
      <c r="SKX762" s="462"/>
      <c r="SKY762" s="462"/>
      <c r="SKZ762" s="462"/>
      <c r="SLA762" s="462"/>
      <c r="SLB762" s="462"/>
      <c r="SLC762" s="462"/>
      <c r="SLD762" s="462"/>
      <c r="SLE762" s="462"/>
      <c r="SLF762" s="462"/>
      <c r="SLG762" s="462"/>
      <c r="SLH762" s="462"/>
      <c r="SLI762" s="462"/>
      <c r="SLJ762" s="462"/>
      <c r="SLK762" s="462"/>
      <c r="SLL762" s="462"/>
      <c r="SLM762" s="462"/>
      <c r="SLN762" s="462"/>
      <c r="SLO762" s="462"/>
      <c r="SLP762" s="462"/>
      <c r="SLQ762" s="462"/>
      <c r="SLR762" s="462"/>
      <c r="SLS762" s="462"/>
      <c r="SLT762" s="462"/>
      <c r="SLU762" s="462"/>
      <c r="SLV762" s="462"/>
      <c r="SLW762" s="462"/>
      <c r="SLX762" s="462"/>
      <c r="SLY762" s="462"/>
      <c r="SLZ762" s="462"/>
      <c r="SMA762" s="462"/>
      <c r="SMB762" s="462"/>
      <c r="SMC762" s="462"/>
      <c r="SMD762" s="462"/>
      <c r="SME762" s="462"/>
      <c r="SMF762" s="462"/>
      <c r="SMG762" s="462"/>
      <c r="SMH762" s="462"/>
      <c r="SMI762" s="462"/>
      <c r="SMJ762" s="462"/>
      <c r="SMK762" s="462"/>
      <c r="SML762" s="462"/>
      <c r="SMM762" s="462"/>
      <c r="SMN762" s="462"/>
      <c r="SMO762" s="462"/>
      <c r="SMP762" s="462"/>
      <c r="SMQ762" s="462"/>
      <c r="SMR762" s="462"/>
      <c r="SMS762" s="462"/>
      <c r="SMT762" s="462"/>
      <c r="SMU762" s="462"/>
      <c r="SMV762" s="462"/>
      <c r="SMW762" s="462"/>
      <c r="SMX762" s="462"/>
      <c r="SMY762" s="462"/>
      <c r="SMZ762" s="462"/>
      <c r="SNA762" s="462"/>
      <c r="SNB762" s="462"/>
      <c r="SNC762" s="462"/>
      <c r="SND762" s="462"/>
      <c r="SNE762" s="462"/>
      <c r="SNF762" s="462"/>
      <c r="SNG762" s="462"/>
      <c r="SNH762" s="462"/>
      <c r="SNI762" s="462"/>
      <c r="SNJ762" s="462"/>
      <c r="SNK762" s="462"/>
      <c r="SNL762" s="462"/>
      <c r="SNM762" s="462"/>
      <c r="SNN762" s="462"/>
      <c r="SNO762" s="462"/>
      <c r="SNP762" s="462"/>
      <c r="SNQ762" s="462"/>
      <c r="SNR762" s="462"/>
      <c r="SNS762" s="462"/>
      <c r="SNT762" s="462"/>
      <c r="SNU762" s="462"/>
      <c r="SNV762" s="462"/>
      <c r="SNW762" s="462"/>
      <c r="SNX762" s="462"/>
      <c r="SNY762" s="462"/>
      <c r="SNZ762" s="462"/>
      <c r="SOA762" s="462"/>
      <c r="SOB762" s="462"/>
      <c r="SOC762" s="462"/>
      <c r="SOD762" s="462"/>
      <c r="SOE762" s="462"/>
      <c r="SOF762" s="462"/>
      <c r="SOG762" s="462"/>
      <c r="SOH762" s="462"/>
      <c r="SOI762" s="462"/>
      <c r="SOJ762" s="462"/>
      <c r="SOK762" s="462"/>
      <c r="SOL762" s="462"/>
      <c r="SOM762" s="462"/>
      <c r="SON762" s="462"/>
      <c r="SOO762" s="462"/>
      <c r="SOP762" s="462"/>
      <c r="SOQ762" s="462"/>
      <c r="SOR762" s="462"/>
      <c r="SOS762" s="462"/>
      <c r="SOT762" s="462"/>
      <c r="SOU762" s="462"/>
      <c r="SOV762" s="462"/>
      <c r="SOW762" s="462"/>
      <c r="SOX762" s="462"/>
      <c r="SOY762" s="462"/>
      <c r="SOZ762" s="462"/>
      <c r="SPA762" s="462"/>
      <c r="SPB762" s="462"/>
      <c r="SPC762" s="462"/>
      <c r="SPD762" s="462"/>
      <c r="SPE762" s="462"/>
      <c r="SPF762" s="462"/>
      <c r="SPG762" s="462"/>
      <c r="SPH762" s="462"/>
      <c r="SPI762" s="462"/>
      <c r="SPJ762" s="462"/>
      <c r="SPK762" s="462"/>
      <c r="SPL762" s="462"/>
      <c r="SPM762" s="462"/>
      <c r="SPN762" s="462"/>
      <c r="SPO762" s="462"/>
      <c r="SPP762" s="462"/>
      <c r="SPQ762" s="462"/>
      <c r="SPR762" s="462"/>
      <c r="SPS762" s="462"/>
      <c r="SPT762" s="462"/>
      <c r="SPU762" s="462"/>
      <c r="SPV762" s="462"/>
      <c r="SPW762" s="462"/>
      <c r="SPX762" s="462"/>
      <c r="SPY762" s="462"/>
      <c r="SPZ762" s="462"/>
      <c r="SQA762" s="462"/>
      <c r="SQB762" s="462"/>
      <c r="SQC762" s="462"/>
      <c r="SQD762" s="462"/>
      <c r="SQE762" s="462"/>
      <c r="SQF762" s="462"/>
      <c r="SQG762" s="462"/>
      <c r="SQH762" s="462"/>
      <c r="SQI762" s="462"/>
      <c r="SQJ762" s="462"/>
      <c r="SQK762" s="462"/>
      <c r="SQL762" s="462"/>
      <c r="SQM762" s="462"/>
      <c r="SQN762" s="462"/>
      <c r="SQO762" s="462"/>
      <c r="SQP762" s="462"/>
      <c r="SQQ762" s="462"/>
      <c r="SQR762" s="462"/>
      <c r="SQS762" s="462"/>
      <c r="SQT762" s="462"/>
      <c r="SQU762" s="462"/>
      <c r="SQV762" s="462"/>
      <c r="SQW762" s="462"/>
      <c r="SQX762" s="462"/>
      <c r="SQY762" s="462"/>
      <c r="SQZ762" s="462"/>
      <c r="SRA762" s="462"/>
      <c r="SRB762" s="462"/>
      <c r="SRC762" s="462"/>
      <c r="SRD762" s="462"/>
      <c r="SRE762" s="462"/>
      <c r="SRF762" s="462"/>
      <c r="SRG762" s="462"/>
      <c r="SRH762" s="462"/>
      <c r="SRI762" s="462"/>
      <c r="SRJ762" s="462"/>
      <c r="SRK762" s="462"/>
      <c r="SRL762" s="462"/>
      <c r="SRM762" s="462"/>
      <c r="SRN762" s="462"/>
      <c r="SRO762" s="462"/>
      <c r="SRP762" s="462"/>
      <c r="SRQ762" s="462"/>
      <c r="SRR762" s="462"/>
      <c r="SRS762" s="462"/>
      <c r="SRT762" s="462"/>
      <c r="SRU762" s="462"/>
      <c r="SRV762" s="462"/>
      <c r="SRW762" s="462"/>
      <c r="SRX762" s="462"/>
      <c r="SRY762" s="462"/>
      <c r="SRZ762" s="462"/>
      <c r="SSA762" s="462"/>
      <c r="SSB762" s="462"/>
      <c r="SSC762" s="462"/>
      <c r="SSD762" s="462"/>
      <c r="SSE762" s="462"/>
      <c r="SSF762" s="462"/>
      <c r="SSG762" s="462"/>
      <c r="SSH762" s="462"/>
      <c r="SSI762" s="462"/>
      <c r="SSJ762" s="462"/>
      <c r="SSK762" s="462"/>
      <c r="SSL762" s="462"/>
      <c r="SSM762" s="462"/>
      <c r="SSN762" s="462"/>
      <c r="SSO762" s="462"/>
      <c r="SSP762" s="462"/>
      <c r="SSQ762" s="462"/>
      <c r="SSR762" s="462"/>
      <c r="SSS762" s="462"/>
      <c r="SST762" s="462"/>
      <c r="SSU762" s="462"/>
      <c r="SSV762" s="462"/>
      <c r="SSW762" s="462"/>
      <c r="SSX762" s="462"/>
      <c r="SSY762" s="462"/>
      <c r="SSZ762" s="462"/>
      <c r="STA762" s="462"/>
      <c r="STB762" s="462"/>
      <c r="STC762" s="462"/>
      <c r="STD762" s="462"/>
      <c r="STE762" s="462"/>
      <c r="STF762" s="462"/>
      <c r="STG762" s="462"/>
      <c r="STH762" s="462"/>
      <c r="STI762" s="462"/>
      <c r="STJ762" s="462"/>
      <c r="STK762" s="462"/>
      <c r="STL762" s="462"/>
      <c r="STM762" s="462"/>
      <c r="STN762" s="462"/>
      <c r="STO762" s="462"/>
      <c r="STP762" s="462"/>
      <c r="STQ762" s="462"/>
      <c r="STR762" s="462"/>
      <c r="STS762" s="462"/>
      <c r="STT762" s="462"/>
      <c r="STU762" s="462"/>
      <c r="STV762" s="462"/>
      <c r="STW762" s="462"/>
      <c r="STX762" s="462"/>
      <c r="STY762" s="462"/>
      <c r="STZ762" s="462"/>
      <c r="SUA762" s="462"/>
      <c r="SUB762" s="462"/>
      <c r="SUC762" s="462"/>
      <c r="SUD762" s="462"/>
      <c r="SUE762" s="462"/>
      <c r="SUF762" s="462"/>
      <c r="SUG762" s="462"/>
      <c r="SUH762" s="462"/>
      <c r="SUI762" s="462"/>
      <c r="SUJ762" s="462"/>
      <c r="SUK762" s="462"/>
      <c r="SUL762" s="462"/>
      <c r="SUM762" s="462"/>
      <c r="SUN762" s="462"/>
      <c r="SUO762" s="462"/>
      <c r="SUP762" s="462"/>
      <c r="SUQ762" s="462"/>
      <c r="SUR762" s="462"/>
      <c r="SUS762" s="462"/>
      <c r="SUT762" s="462"/>
      <c r="SUU762" s="462"/>
      <c r="SUV762" s="462"/>
      <c r="SUW762" s="462"/>
      <c r="SUX762" s="462"/>
      <c r="SUY762" s="462"/>
      <c r="SUZ762" s="462"/>
      <c r="SVA762" s="462"/>
      <c r="SVB762" s="462"/>
      <c r="SVC762" s="462"/>
      <c r="SVD762" s="462"/>
      <c r="SVE762" s="462"/>
      <c r="SVF762" s="462"/>
      <c r="SVG762" s="462"/>
      <c r="SVH762" s="462"/>
      <c r="SVI762" s="462"/>
      <c r="SVJ762" s="462"/>
      <c r="SVK762" s="462"/>
      <c r="SVL762" s="462"/>
      <c r="SVM762" s="462"/>
      <c r="SVN762" s="462"/>
      <c r="SVO762" s="462"/>
      <c r="SVP762" s="462"/>
      <c r="SVQ762" s="462"/>
      <c r="SVR762" s="462"/>
      <c r="SVS762" s="462"/>
      <c r="SVT762" s="462"/>
      <c r="SVU762" s="462"/>
      <c r="SVV762" s="462"/>
      <c r="SVW762" s="462"/>
      <c r="SVX762" s="462"/>
      <c r="SVY762" s="462"/>
      <c r="SVZ762" s="462"/>
      <c r="SWA762" s="462"/>
      <c r="SWB762" s="462"/>
      <c r="SWC762" s="462"/>
      <c r="SWD762" s="462"/>
      <c r="SWE762" s="462"/>
      <c r="SWF762" s="462"/>
      <c r="SWG762" s="462"/>
      <c r="SWH762" s="462"/>
      <c r="SWI762" s="462"/>
      <c r="SWJ762" s="462"/>
      <c r="SWK762" s="462"/>
      <c r="SWL762" s="462"/>
      <c r="SWM762" s="462"/>
      <c r="SWN762" s="462"/>
      <c r="SWO762" s="462"/>
      <c r="SWP762" s="462"/>
      <c r="SWQ762" s="462"/>
      <c r="SWR762" s="462"/>
      <c r="SWS762" s="462"/>
      <c r="SWT762" s="462"/>
      <c r="SWU762" s="462"/>
      <c r="SWV762" s="462"/>
      <c r="SWW762" s="462"/>
      <c r="SWX762" s="462"/>
      <c r="SWY762" s="462"/>
      <c r="SWZ762" s="462"/>
      <c r="SXA762" s="462"/>
      <c r="SXB762" s="462"/>
      <c r="SXC762" s="462"/>
      <c r="SXD762" s="462"/>
      <c r="SXE762" s="462"/>
      <c r="SXF762" s="462"/>
      <c r="SXG762" s="462"/>
      <c r="SXH762" s="462"/>
      <c r="SXI762" s="462"/>
      <c r="SXJ762" s="462"/>
      <c r="SXK762" s="462"/>
      <c r="SXL762" s="462"/>
      <c r="SXM762" s="462"/>
      <c r="SXN762" s="462"/>
      <c r="SXO762" s="462"/>
      <c r="SXP762" s="462"/>
      <c r="SXQ762" s="462"/>
      <c r="SXR762" s="462"/>
      <c r="SXS762" s="462"/>
      <c r="SXT762" s="462"/>
      <c r="SXU762" s="462"/>
      <c r="SXV762" s="462"/>
      <c r="SXW762" s="462"/>
      <c r="SXX762" s="462"/>
      <c r="SXY762" s="462"/>
      <c r="SXZ762" s="462"/>
      <c r="SYA762" s="462"/>
      <c r="SYB762" s="462"/>
      <c r="SYC762" s="462"/>
      <c r="SYD762" s="462"/>
      <c r="SYE762" s="462"/>
      <c r="SYF762" s="462"/>
      <c r="SYG762" s="462"/>
      <c r="SYH762" s="462"/>
      <c r="SYI762" s="462"/>
      <c r="SYJ762" s="462"/>
      <c r="SYK762" s="462"/>
      <c r="SYL762" s="462"/>
      <c r="SYM762" s="462"/>
      <c r="SYN762" s="462"/>
      <c r="SYO762" s="462"/>
      <c r="SYP762" s="462"/>
      <c r="SYQ762" s="462"/>
      <c r="SYR762" s="462"/>
      <c r="SYS762" s="462"/>
      <c r="SYT762" s="462"/>
      <c r="SYU762" s="462"/>
      <c r="SYV762" s="462"/>
      <c r="SYW762" s="462"/>
      <c r="SYX762" s="462"/>
      <c r="SYY762" s="462"/>
      <c r="SYZ762" s="462"/>
      <c r="SZA762" s="462"/>
      <c r="SZB762" s="462"/>
      <c r="SZC762" s="462"/>
      <c r="SZD762" s="462"/>
      <c r="SZE762" s="462"/>
      <c r="SZF762" s="462"/>
      <c r="SZG762" s="462"/>
      <c r="SZH762" s="462"/>
      <c r="SZI762" s="462"/>
      <c r="SZJ762" s="462"/>
      <c r="SZK762" s="462"/>
      <c r="SZL762" s="462"/>
      <c r="SZM762" s="462"/>
      <c r="SZN762" s="462"/>
      <c r="SZO762" s="462"/>
      <c r="SZP762" s="462"/>
      <c r="SZQ762" s="462"/>
      <c r="SZR762" s="462"/>
      <c r="SZS762" s="462"/>
      <c r="SZT762" s="462"/>
      <c r="SZU762" s="462"/>
      <c r="SZV762" s="462"/>
      <c r="SZW762" s="462"/>
      <c r="SZX762" s="462"/>
      <c r="SZY762" s="462"/>
      <c r="SZZ762" s="462"/>
      <c r="TAA762" s="462"/>
      <c r="TAB762" s="462"/>
      <c r="TAC762" s="462"/>
      <c r="TAD762" s="462"/>
      <c r="TAE762" s="462"/>
      <c r="TAF762" s="462"/>
      <c r="TAG762" s="462"/>
      <c r="TAH762" s="462"/>
      <c r="TAI762" s="462"/>
      <c r="TAJ762" s="462"/>
      <c r="TAK762" s="462"/>
      <c r="TAL762" s="462"/>
      <c r="TAM762" s="462"/>
      <c r="TAN762" s="462"/>
      <c r="TAO762" s="462"/>
      <c r="TAP762" s="462"/>
      <c r="TAQ762" s="462"/>
      <c r="TAR762" s="462"/>
      <c r="TAS762" s="462"/>
      <c r="TAT762" s="462"/>
      <c r="TAU762" s="462"/>
      <c r="TAV762" s="462"/>
      <c r="TAW762" s="462"/>
      <c r="TAX762" s="462"/>
      <c r="TAY762" s="462"/>
      <c r="TAZ762" s="462"/>
      <c r="TBA762" s="462"/>
      <c r="TBB762" s="462"/>
      <c r="TBC762" s="462"/>
      <c r="TBD762" s="462"/>
      <c r="TBE762" s="462"/>
      <c r="TBF762" s="462"/>
      <c r="TBG762" s="462"/>
      <c r="TBH762" s="462"/>
      <c r="TBI762" s="462"/>
      <c r="TBJ762" s="462"/>
      <c r="TBK762" s="462"/>
      <c r="TBL762" s="462"/>
      <c r="TBM762" s="462"/>
      <c r="TBN762" s="462"/>
      <c r="TBO762" s="462"/>
      <c r="TBP762" s="462"/>
      <c r="TBQ762" s="462"/>
      <c r="TBR762" s="462"/>
      <c r="TBS762" s="462"/>
      <c r="TBT762" s="462"/>
      <c r="TBU762" s="462"/>
      <c r="TBV762" s="462"/>
      <c r="TBW762" s="462"/>
      <c r="TBX762" s="462"/>
      <c r="TBY762" s="462"/>
      <c r="TBZ762" s="462"/>
      <c r="TCA762" s="462"/>
      <c r="TCB762" s="462"/>
      <c r="TCC762" s="462"/>
      <c r="TCD762" s="462"/>
      <c r="TCE762" s="462"/>
      <c r="TCF762" s="462"/>
      <c r="TCG762" s="462"/>
      <c r="TCH762" s="462"/>
      <c r="TCI762" s="462"/>
      <c r="TCJ762" s="462"/>
      <c r="TCK762" s="462"/>
      <c r="TCL762" s="462"/>
      <c r="TCM762" s="462"/>
      <c r="TCN762" s="462"/>
      <c r="TCO762" s="462"/>
      <c r="TCP762" s="462"/>
      <c r="TCQ762" s="462"/>
      <c r="TCR762" s="462"/>
      <c r="TCS762" s="462"/>
      <c r="TCT762" s="462"/>
      <c r="TCU762" s="462"/>
      <c r="TCV762" s="462"/>
      <c r="TCW762" s="462"/>
      <c r="TCX762" s="462"/>
      <c r="TCY762" s="462"/>
      <c r="TCZ762" s="462"/>
      <c r="TDA762" s="462"/>
      <c r="TDB762" s="462"/>
      <c r="TDC762" s="462"/>
      <c r="TDD762" s="462"/>
      <c r="TDE762" s="462"/>
      <c r="TDF762" s="462"/>
      <c r="TDG762" s="462"/>
      <c r="TDH762" s="462"/>
      <c r="TDI762" s="462"/>
      <c r="TDJ762" s="462"/>
      <c r="TDK762" s="462"/>
      <c r="TDL762" s="462"/>
      <c r="TDM762" s="462"/>
      <c r="TDN762" s="462"/>
      <c r="TDO762" s="462"/>
      <c r="TDP762" s="462"/>
      <c r="TDQ762" s="462"/>
      <c r="TDR762" s="462"/>
      <c r="TDS762" s="462"/>
      <c r="TDT762" s="462"/>
      <c r="TDU762" s="462"/>
      <c r="TDV762" s="462"/>
      <c r="TDW762" s="462"/>
      <c r="TDX762" s="462"/>
      <c r="TDY762" s="462"/>
      <c r="TDZ762" s="462"/>
      <c r="TEA762" s="462"/>
      <c r="TEB762" s="462"/>
      <c r="TEC762" s="462"/>
      <c r="TED762" s="462"/>
      <c r="TEE762" s="462"/>
      <c r="TEF762" s="462"/>
      <c r="TEG762" s="462"/>
      <c r="TEH762" s="462"/>
      <c r="TEI762" s="462"/>
      <c r="TEJ762" s="462"/>
      <c r="TEK762" s="462"/>
      <c r="TEL762" s="462"/>
      <c r="TEM762" s="462"/>
      <c r="TEN762" s="462"/>
      <c r="TEO762" s="462"/>
      <c r="TEP762" s="462"/>
      <c r="TEQ762" s="462"/>
      <c r="TER762" s="462"/>
      <c r="TES762" s="462"/>
      <c r="TET762" s="462"/>
      <c r="TEU762" s="462"/>
      <c r="TEV762" s="462"/>
      <c r="TEW762" s="462"/>
      <c r="TEX762" s="462"/>
      <c r="TEY762" s="462"/>
      <c r="TEZ762" s="462"/>
      <c r="TFA762" s="462"/>
      <c r="TFB762" s="462"/>
      <c r="TFC762" s="462"/>
      <c r="TFD762" s="462"/>
      <c r="TFE762" s="462"/>
      <c r="TFF762" s="462"/>
      <c r="TFG762" s="462"/>
      <c r="TFH762" s="462"/>
      <c r="TFI762" s="462"/>
      <c r="TFJ762" s="462"/>
      <c r="TFK762" s="462"/>
      <c r="TFL762" s="462"/>
      <c r="TFM762" s="462"/>
      <c r="TFN762" s="462"/>
      <c r="TFO762" s="462"/>
      <c r="TFP762" s="462"/>
      <c r="TFQ762" s="462"/>
      <c r="TFR762" s="462"/>
      <c r="TFS762" s="462"/>
      <c r="TFT762" s="462"/>
      <c r="TFU762" s="462"/>
      <c r="TFV762" s="462"/>
      <c r="TFW762" s="462"/>
      <c r="TFX762" s="462"/>
      <c r="TFY762" s="462"/>
      <c r="TFZ762" s="462"/>
      <c r="TGA762" s="462"/>
      <c r="TGB762" s="462"/>
      <c r="TGC762" s="462"/>
      <c r="TGD762" s="462"/>
      <c r="TGE762" s="462"/>
      <c r="TGF762" s="462"/>
      <c r="TGG762" s="462"/>
      <c r="TGH762" s="462"/>
      <c r="TGI762" s="462"/>
      <c r="TGJ762" s="462"/>
      <c r="TGK762" s="462"/>
      <c r="TGL762" s="462"/>
      <c r="TGM762" s="462"/>
      <c r="TGN762" s="462"/>
      <c r="TGO762" s="462"/>
      <c r="TGP762" s="462"/>
      <c r="TGQ762" s="462"/>
      <c r="TGR762" s="462"/>
      <c r="TGS762" s="462"/>
      <c r="TGT762" s="462"/>
      <c r="TGU762" s="462"/>
      <c r="TGV762" s="462"/>
      <c r="TGW762" s="462"/>
      <c r="TGX762" s="462"/>
      <c r="TGY762" s="462"/>
      <c r="TGZ762" s="462"/>
      <c r="THA762" s="462"/>
      <c r="THB762" s="462"/>
      <c r="THC762" s="462"/>
      <c r="THD762" s="462"/>
      <c r="THE762" s="462"/>
      <c r="THF762" s="462"/>
      <c r="THG762" s="462"/>
      <c r="THH762" s="462"/>
      <c r="THI762" s="462"/>
      <c r="THJ762" s="462"/>
      <c r="THK762" s="462"/>
      <c r="THL762" s="462"/>
      <c r="THM762" s="462"/>
      <c r="THN762" s="462"/>
      <c r="THO762" s="462"/>
      <c r="THP762" s="462"/>
      <c r="THQ762" s="462"/>
      <c r="THR762" s="462"/>
      <c r="THS762" s="462"/>
      <c r="THT762" s="462"/>
      <c r="THU762" s="462"/>
      <c r="THV762" s="462"/>
      <c r="THW762" s="462"/>
      <c r="THX762" s="462"/>
      <c r="THY762" s="462"/>
      <c r="THZ762" s="462"/>
      <c r="TIA762" s="462"/>
      <c r="TIB762" s="462"/>
      <c r="TIC762" s="462"/>
      <c r="TID762" s="462"/>
      <c r="TIE762" s="462"/>
      <c r="TIF762" s="462"/>
      <c r="TIG762" s="462"/>
      <c r="TIH762" s="462"/>
      <c r="TII762" s="462"/>
      <c r="TIJ762" s="462"/>
      <c r="TIK762" s="462"/>
      <c r="TIL762" s="462"/>
      <c r="TIM762" s="462"/>
      <c r="TIN762" s="462"/>
      <c r="TIO762" s="462"/>
      <c r="TIP762" s="462"/>
      <c r="TIQ762" s="462"/>
      <c r="TIR762" s="462"/>
      <c r="TIS762" s="462"/>
      <c r="TIT762" s="462"/>
      <c r="TIU762" s="462"/>
      <c r="TIV762" s="462"/>
      <c r="TIW762" s="462"/>
      <c r="TIX762" s="462"/>
      <c r="TIY762" s="462"/>
      <c r="TIZ762" s="462"/>
      <c r="TJA762" s="462"/>
      <c r="TJB762" s="462"/>
      <c r="TJC762" s="462"/>
      <c r="TJD762" s="462"/>
      <c r="TJE762" s="462"/>
      <c r="TJF762" s="462"/>
      <c r="TJG762" s="462"/>
      <c r="TJH762" s="462"/>
      <c r="TJI762" s="462"/>
      <c r="TJJ762" s="462"/>
      <c r="TJK762" s="462"/>
      <c r="TJL762" s="462"/>
      <c r="TJM762" s="462"/>
      <c r="TJN762" s="462"/>
      <c r="TJO762" s="462"/>
      <c r="TJP762" s="462"/>
      <c r="TJQ762" s="462"/>
      <c r="TJR762" s="462"/>
      <c r="TJS762" s="462"/>
      <c r="TJT762" s="462"/>
      <c r="TJU762" s="462"/>
      <c r="TJV762" s="462"/>
      <c r="TJW762" s="462"/>
      <c r="TJX762" s="462"/>
      <c r="TJY762" s="462"/>
      <c r="TJZ762" s="462"/>
      <c r="TKA762" s="462"/>
      <c r="TKB762" s="462"/>
      <c r="TKC762" s="462"/>
      <c r="TKD762" s="462"/>
      <c r="TKE762" s="462"/>
      <c r="TKF762" s="462"/>
      <c r="TKG762" s="462"/>
      <c r="TKH762" s="462"/>
      <c r="TKI762" s="462"/>
      <c r="TKJ762" s="462"/>
      <c r="TKK762" s="462"/>
      <c r="TKL762" s="462"/>
      <c r="TKM762" s="462"/>
      <c r="TKN762" s="462"/>
      <c r="TKO762" s="462"/>
      <c r="TKP762" s="462"/>
      <c r="TKQ762" s="462"/>
      <c r="TKR762" s="462"/>
      <c r="TKS762" s="462"/>
      <c r="TKT762" s="462"/>
      <c r="TKU762" s="462"/>
      <c r="TKV762" s="462"/>
      <c r="TKW762" s="462"/>
      <c r="TKX762" s="462"/>
      <c r="TKY762" s="462"/>
      <c r="TKZ762" s="462"/>
      <c r="TLA762" s="462"/>
      <c r="TLB762" s="462"/>
      <c r="TLC762" s="462"/>
      <c r="TLD762" s="462"/>
      <c r="TLE762" s="462"/>
      <c r="TLF762" s="462"/>
      <c r="TLG762" s="462"/>
      <c r="TLH762" s="462"/>
      <c r="TLI762" s="462"/>
      <c r="TLJ762" s="462"/>
      <c r="TLK762" s="462"/>
      <c r="TLL762" s="462"/>
      <c r="TLM762" s="462"/>
      <c r="TLN762" s="462"/>
      <c r="TLO762" s="462"/>
      <c r="TLP762" s="462"/>
      <c r="TLQ762" s="462"/>
      <c r="TLR762" s="462"/>
      <c r="TLS762" s="462"/>
      <c r="TLT762" s="462"/>
      <c r="TLU762" s="462"/>
      <c r="TLV762" s="462"/>
      <c r="TLW762" s="462"/>
      <c r="TLX762" s="462"/>
      <c r="TLY762" s="462"/>
      <c r="TLZ762" s="462"/>
      <c r="TMA762" s="462"/>
      <c r="TMB762" s="462"/>
      <c r="TMC762" s="462"/>
      <c r="TMD762" s="462"/>
      <c r="TME762" s="462"/>
      <c r="TMF762" s="462"/>
      <c r="TMG762" s="462"/>
      <c r="TMH762" s="462"/>
      <c r="TMI762" s="462"/>
      <c r="TMJ762" s="462"/>
      <c r="TMK762" s="462"/>
      <c r="TML762" s="462"/>
      <c r="TMM762" s="462"/>
      <c r="TMN762" s="462"/>
      <c r="TMO762" s="462"/>
      <c r="TMP762" s="462"/>
      <c r="TMQ762" s="462"/>
      <c r="TMR762" s="462"/>
      <c r="TMS762" s="462"/>
      <c r="TMT762" s="462"/>
      <c r="TMU762" s="462"/>
      <c r="TMV762" s="462"/>
      <c r="TMW762" s="462"/>
      <c r="TMX762" s="462"/>
      <c r="TMY762" s="462"/>
      <c r="TMZ762" s="462"/>
      <c r="TNA762" s="462"/>
      <c r="TNB762" s="462"/>
      <c r="TNC762" s="462"/>
      <c r="TND762" s="462"/>
      <c r="TNE762" s="462"/>
      <c r="TNF762" s="462"/>
      <c r="TNG762" s="462"/>
      <c r="TNH762" s="462"/>
      <c r="TNI762" s="462"/>
      <c r="TNJ762" s="462"/>
      <c r="TNK762" s="462"/>
      <c r="TNL762" s="462"/>
      <c r="TNM762" s="462"/>
      <c r="TNN762" s="462"/>
      <c r="TNO762" s="462"/>
      <c r="TNP762" s="462"/>
      <c r="TNQ762" s="462"/>
      <c r="TNR762" s="462"/>
      <c r="TNS762" s="462"/>
      <c r="TNT762" s="462"/>
      <c r="TNU762" s="462"/>
      <c r="TNV762" s="462"/>
      <c r="TNW762" s="462"/>
      <c r="TNX762" s="462"/>
      <c r="TNY762" s="462"/>
      <c r="TNZ762" s="462"/>
      <c r="TOA762" s="462"/>
      <c r="TOB762" s="462"/>
      <c r="TOC762" s="462"/>
      <c r="TOD762" s="462"/>
      <c r="TOE762" s="462"/>
      <c r="TOF762" s="462"/>
      <c r="TOG762" s="462"/>
      <c r="TOH762" s="462"/>
      <c r="TOI762" s="462"/>
      <c r="TOJ762" s="462"/>
      <c r="TOK762" s="462"/>
      <c r="TOL762" s="462"/>
      <c r="TOM762" s="462"/>
      <c r="TON762" s="462"/>
      <c r="TOO762" s="462"/>
      <c r="TOP762" s="462"/>
      <c r="TOQ762" s="462"/>
      <c r="TOR762" s="462"/>
      <c r="TOS762" s="462"/>
      <c r="TOT762" s="462"/>
      <c r="TOU762" s="462"/>
      <c r="TOV762" s="462"/>
      <c r="TOW762" s="462"/>
      <c r="TOX762" s="462"/>
      <c r="TOY762" s="462"/>
      <c r="TOZ762" s="462"/>
      <c r="TPA762" s="462"/>
      <c r="TPB762" s="462"/>
      <c r="TPC762" s="462"/>
      <c r="TPD762" s="462"/>
      <c r="TPE762" s="462"/>
      <c r="TPF762" s="462"/>
      <c r="TPG762" s="462"/>
      <c r="TPH762" s="462"/>
      <c r="TPI762" s="462"/>
      <c r="TPJ762" s="462"/>
      <c r="TPK762" s="462"/>
      <c r="TPL762" s="462"/>
      <c r="TPM762" s="462"/>
      <c r="TPN762" s="462"/>
      <c r="TPO762" s="462"/>
      <c r="TPP762" s="462"/>
      <c r="TPQ762" s="462"/>
      <c r="TPR762" s="462"/>
      <c r="TPS762" s="462"/>
      <c r="TPT762" s="462"/>
      <c r="TPU762" s="462"/>
      <c r="TPV762" s="462"/>
      <c r="TPW762" s="462"/>
      <c r="TPX762" s="462"/>
      <c r="TPY762" s="462"/>
      <c r="TPZ762" s="462"/>
      <c r="TQA762" s="462"/>
      <c r="TQB762" s="462"/>
      <c r="TQC762" s="462"/>
      <c r="TQD762" s="462"/>
      <c r="TQE762" s="462"/>
      <c r="TQF762" s="462"/>
      <c r="TQG762" s="462"/>
      <c r="TQH762" s="462"/>
      <c r="TQI762" s="462"/>
      <c r="TQJ762" s="462"/>
      <c r="TQK762" s="462"/>
      <c r="TQL762" s="462"/>
      <c r="TQM762" s="462"/>
      <c r="TQN762" s="462"/>
      <c r="TQO762" s="462"/>
      <c r="TQP762" s="462"/>
      <c r="TQQ762" s="462"/>
      <c r="TQR762" s="462"/>
      <c r="TQS762" s="462"/>
      <c r="TQT762" s="462"/>
      <c r="TQU762" s="462"/>
      <c r="TQV762" s="462"/>
      <c r="TQW762" s="462"/>
      <c r="TQX762" s="462"/>
      <c r="TQY762" s="462"/>
      <c r="TQZ762" s="462"/>
      <c r="TRA762" s="462"/>
      <c r="TRB762" s="462"/>
      <c r="TRC762" s="462"/>
      <c r="TRD762" s="462"/>
      <c r="TRE762" s="462"/>
      <c r="TRF762" s="462"/>
      <c r="TRG762" s="462"/>
      <c r="TRH762" s="462"/>
      <c r="TRI762" s="462"/>
      <c r="TRJ762" s="462"/>
      <c r="TRK762" s="462"/>
      <c r="TRL762" s="462"/>
      <c r="TRM762" s="462"/>
      <c r="TRN762" s="462"/>
      <c r="TRO762" s="462"/>
      <c r="TRP762" s="462"/>
      <c r="TRQ762" s="462"/>
      <c r="TRR762" s="462"/>
      <c r="TRS762" s="462"/>
      <c r="TRT762" s="462"/>
      <c r="TRU762" s="462"/>
      <c r="TRV762" s="462"/>
      <c r="TRW762" s="462"/>
      <c r="TRX762" s="462"/>
      <c r="TRY762" s="462"/>
      <c r="TRZ762" s="462"/>
      <c r="TSA762" s="462"/>
      <c r="TSB762" s="462"/>
      <c r="TSC762" s="462"/>
      <c r="TSD762" s="462"/>
      <c r="TSE762" s="462"/>
      <c r="TSF762" s="462"/>
      <c r="TSG762" s="462"/>
      <c r="TSH762" s="462"/>
      <c r="TSI762" s="462"/>
      <c r="TSJ762" s="462"/>
      <c r="TSK762" s="462"/>
      <c r="TSL762" s="462"/>
      <c r="TSM762" s="462"/>
      <c r="TSN762" s="462"/>
      <c r="TSO762" s="462"/>
      <c r="TSP762" s="462"/>
      <c r="TSQ762" s="462"/>
      <c r="TSR762" s="462"/>
      <c r="TSS762" s="462"/>
      <c r="TST762" s="462"/>
      <c r="TSU762" s="462"/>
      <c r="TSV762" s="462"/>
      <c r="TSW762" s="462"/>
      <c r="TSX762" s="462"/>
      <c r="TSY762" s="462"/>
      <c r="TSZ762" s="462"/>
      <c r="TTA762" s="462"/>
      <c r="TTB762" s="462"/>
      <c r="TTC762" s="462"/>
      <c r="TTD762" s="462"/>
      <c r="TTE762" s="462"/>
      <c r="TTF762" s="462"/>
      <c r="TTG762" s="462"/>
      <c r="TTH762" s="462"/>
      <c r="TTI762" s="462"/>
      <c r="TTJ762" s="462"/>
      <c r="TTK762" s="462"/>
      <c r="TTL762" s="462"/>
      <c r="TTM762" s="462"/>
      <c r="TTN762" s="462"/>
      <c r="TTO762" s="462"/>
      <c r="TTP762" s="462"/>
      <c r="TTQ762" s="462"/>
      <c r="TTR762" s="462"/>
      <c r="TTS762" s="462"/>
      <c r="TTT762" s="462"/>
      <c r="TTU762" s="462"/>
      <c r="TTV762" s="462"/>
      <c r="TTW762" s="462"/>
      <c r="TTX762" s="462"/>
      <c r="TTY762" s="462"/>
      <c r="TTZ762" s="462"/>
      <c r="TUA762" s="462"/>
      <c r="TUB762" s="462"/>
      <c r="TUC762" s="462"/>
      <c r="TUD762" s="462"/>
      <c r="TUE762" s="462"/>
      <c r="TUF762" s="462"/>
      <c r="TUG762" s="462"/>
      <c r="TUH762" s="462"/>
      <c r="TUI762" s="462"/>
      <c r="TUJ762" s="462"/>
      <c r="TUK762" s="462"/>
      <c r="TUL762" s="462"/>
      <c r="TUM762" s="462"/>
      <c r="TUN762" s="462"/>
      <c r="TUO762" s="462"/>
      <c r="TUP762" s="462"/>
      <c r="TUQ762" s="462"/>
      <c r="TUR762" s="462"/>
      <c r="TUS762" s="462"/>
      <c r="TUT762" s="462"/>
      <c r="TUU762" s="462"/>
      <c r="TUV762" s="462"/>
      <c r="TUW762" s="462"/>
      <c r="TUX762" s="462"/>
      <c r="TUY762" s="462"/>
      <c r="TUZ762" s="462"/>
      <c r="TVA762" s="462"/>
      <c r="TVB762" s="462"/>
      <c r="TVC762" s="462"/>
      <c r="TVD762" s="462"/>
      <c r="TVE762" s="462"/>
      <c r="TVF762" s="462"/>
      <c r="TVG762" s="462"/>
      <c r="TVH762" s="462"/>
      <c r="TVI762" s="462"/>
      <c r="TVJ762" s="462"/>
      <c r="TVK762" s="462"/>
      <c r="TVL762" s="462"/>
      <c r="TVM762" s="462"/>
      <c r="TVN762" s="462"/>
      <c r="TVO762" s="462"/>
      <c r="TVP762" s="462"/>
      <c r="TVQ762" s="462"/>
      <c r="TVR762" s="462"/>
      <c r="TVS762" s="462"/>
      <c r="TVT762" s="462"/>
      <c r="TVU762" s="462"/>
      <c r="TVV762" s="462"/>
      <c r="TVW762" s="462"/>
      <c r="TVX762" s="462"/>
      <c r="TVY762" s="462"/>
      <c r="TVZ762" s="462"/>
      <c r="TWA762" s="462"/>
      <c r="TWB762" s="462"/>
      <c r="TWC762" s="462"/>
      <c r="TWD762" s="462"/>
      <c r="TWE762" s="462"/>
      <c r="TWF762" s="462"/>
      <c r="TWG762" s="462"/>
      <c r="TWH762" s="462"/>
      <c r="TWI762" s="462"/>
      <c r="TWJ762" s="462"/>
      <c r="TWK762" s="462"/>
      <c r="TWL762" s="462"/>
      <c r="TWM762" s="462"/>
      <c r="TWN762" s="462"/>
      <c r="TWO762" s="462"/>
      <c r="TWP762" s="462"/>
      <c r="TWQ762" s="462"/>
      <c r="TWR762" s="462"/>
      <c r="TWS762" s="462"/>
      <c r="TWT762" s="462"/>
      <c r="TWU762" s="462"/>
      <c r="TWV762" s="462"/>
      <c r="TWW762" s="462"/>
      <c r="TWX762" s="462"/>
      <c r="TWY762" s="462"/>
      <c r="TWZ762" s="462"/>
      <c r="TXA762" s="462"/>
      <c r="TXB762" s="462"/>
      <c r="TXC762" s="462"/>
      <c r="TXD762" s="462"/>
      <c r="TXE762" s="462"/>
      <c r="TXF762" s="462"/>
      <c r="TXG762" s="462"/>
      <c r="TXH762" s="462"/>
      <c r="TXI762" s="462"/>
      <c r="TXJ762" s="462"/>
      <c r="TXK762" s="462"/>
      <c r="TXL762" s="462"/>
      <c r="TXM762" s="462"/>
      <c r="TXN762" s="462"/>
      <c r="TXO762" s="462"/>
      <c r="TXP762" s="462"/>
      <c r="TXQ762" s="462"/>
      <c r="TXR762" s="462"/>
      <c r="TXS762" s="462"/>
      <c r="TXT762" s="462"/>
      <c r="TXU762" s="462"/>
      <c r="TXV762" s="462"/>
      <c r="TXW762" s="462"/>
      <c r="TXX762" s="462"/>
      <c r="TXY762" s="462"/>
      <c r="TXZ762" s="462"/>
      <c r="TYA762" s="462"/>
      <c r="TYB762" s="462"/>
      <c r="TYC762" s="462"/>
      <c r="TYD762" s="462"/>
      <c r="TYE762" s="462"/>
      <c r="TYF762" s="462"/>
      <c r="TYG762" s="462"/>
      <c r="TYH762" s="462"/>
      <c r="TYI762" s="462"/>
      <c r="TYJ762" s="462"/>
      <c r="TYK762" s="462"/>
      <c r="TYL762" s="462"/>
      <c r="TYM762" s="462"/>
      <c r="TYN762" s="462"/>
      <c r="TYO762" s="462"/>
      <c r="TYP762" s="462"/>
      <c r="TYQ762" s="462"/>
      <c r="TYR762" s="462"/>
      <c r="TYS762" s="462"/>
      <c r="TYT762" s="462"/>
      <c r="TYU762" s="462"/>
      <c r="TYV762" s="462"/>
      <c r="TYW762" s="462"/>
      <c r="TYX762" s="462"/>
      <c r="TYY762" s="462"/>
      <c r="TYZ762" s="462"/>
      <c r="TZA762" s="462"/>
      <c r="TZB762" s="462"/>
      <c r="TZC762" s="462"/>
      <c r="TZD762" s="462"/>
      <c r="TZE762" s="462"/>
      <c r="TZF762" s="462"/>
      <c r="TZG762" s="462"/>
      <c r="TZH762" s="462"/>
      <c r="TZI762" s="462"/>
      <c r="TZJ762" s="462"/>
      <c r="TZK762" s="462"/>
      <c r="TZL762" s="462"/>
      <c r="TZM762" s="462"/>
      <c r="TZN762" s="462"/>
      <c r="TZO762" s="462"/>
      <c r="TZP762" s="462"/>
      <c r="TZQ762" s="462"/>
      <c r="TZR762" s="462"/>
      <c r="TZS762" s="462"/>
      <c r="TZT762" s="462"/>
      <c r="TZU762" s="462"/>
      <c r="TZV762" s="462"/>
      <c r="TZW762" s="462"/>
      <c r="TZX762" s="462"/>
      <c r="TZY762" s="462"/>
      <c r="TZZ762" s="462"/>
      <c r="UAA762" s="462"/>
      <c r="UAB762" s="462"/>
      <c r="UAC762" s="462"/>
      <c r="UAD762" s="462"/>
      <c r="UAE762" s="462"/>
      <c r="UAF762" s="462"/>
      <c r="UAG762" s="462"/>
      <c r="UAH762" s="462"/>
      <c r="UAI762" s="462"/>
      <c r="UAJ762" s="462"/>
      <c r="UAK762" s="462"/>
      <c r="UAL762" s="462"/>
      <c r="UAM762" s="462"/>
      <c r="UAN762" s="462"/>
      <c r="UAO762" s="462"/>
      <c r="UAP762" s="462"/>
      <c r="UAQ762" s="462"/>
      <c r="UAR762" s="462"/>
      <c r="UAS762" s="462"/>
      <c r="UAT762" s="462"/>
      <c r="UAU762" s="462"/>
      <c r="UAV762" s="462"/>
      <c r="UAW762" s="462"/>
      <c r="UAX762" s="462"/>
      <c r="UAY762" s="462"/>
      <c r="UAZ762" s="462"/>
      <c r="UBA762" s="462"/>
      <c r="UBB762" s="462"/>
      <c r="UBC762" s="462"/>
      <c r="UBD762" s="462"/>
      <c r="UBE762" s="462"/>
      <c r="UBF762" s="462"/>
      <c r="UBG762" s="462"/>
      <c r="UBH762" s="462"/>
      <c r="UBI762" s="462"/>
      <c r="UBJ762" s="462"/>
      <c r="UBK762" s="462"/>
      <c r="UBL762" s="462"/>
      <c r="UBM762" s="462"/>
      <c r="UBN762" s="462"/>
      <c r="UBO762" s="462"/>
      <c r="UBP762" s="462"/>
      <c r="UBQ762" s="462"/>
      <c r="UBR762" s="462"/>
      <c r="UBS762" s="462"/>
      <c r="UBT762" s="462"/>
      <c r="UBU762" s="462"/>
      <c r="UBV762" s="462"/>
      <c r="UBW762" s="462"/>
      <c r="UBX762" s="462"/>
      <c r="UBY762" s="462"/>
      <c r="UBZ762" s="462"/>
      <c r="UCA762" s="462"/>
      <c r="UCB762" s="462"/>
      <c r="UCC762" s="462"/>
      <c r="UCD762" s="462"/>
      <c r="UCE762" s="462"/>
      <c r="UCF762" s="462"/>
      <c r="UCG762" s="462"/>
      <c r="UCH762" s="462"/>
      <c r="UCI762" s="462"/>
      <c r="UCJ762" s="462"/>
      <c r="UCK762" s="462"/>
      <c r="UCL762" s="462"/>
      <c r="UCM762" s="462"/>
      <c r="UCN762" s="462"/>
      <c r="UCO762" s="462"/>
      <c r="UCP762" s="462"/>
      <c r="UCQ762" s="462"/>
      <c r="UCR762" s="462"/>
      <c r="UCS762" s="462"/>
      <c r="UCT762" s="462"/>
      <c r="UCU762" s="462"/>
      <c r="UCV762" s="462"/>
      <c r="UCW762" s="462"/>
      <c r="UCX762" s="462"/>
      <c r="UCY762" s="462"/>
      <c r="UCZ762" s="462"/>
      <c r="UDA762" s="462"/>
      <c r="UDB762" s="462"/>
      <c r="UDC762" s="462"/>
      <c r="UDD762" s="462"/>
      <c r="UDE762" s="462"/>
      <c r="UDF762" s="462"/>
      <c r="UDG762" s="462"/>
      <c r="UDH762" s="462"/>
      <c r="UDI762" s="462"/>
      <c r="UDJ762" s="462"/>
      <c r="UDK762" s="462"/>
      <c r="UDL762" s="462"/>
      <c r="UDM762" s="462"/>
      <c r="UDN762" s="462"/>
      <c r="UDO762" s="462"/>
      <c r="UDP762" s="462"/>
      <c r="UDQ762" s="462"/>
      <c r="UDR762" s="462"/>
      <c r="UDS762" s="462"/>
      <c r="UDT762" s="462"/>
      <c r="UDU762" s="462"/>
      <c r="UDV762" s="462"/>
      <c r="UDW762" s="462"/>
      <c r="UDX762" s="462"/>
      <c r="UDY762" s="462"/>
      <c r="UDZ762" s="462"/>
      <c r="UEA762" s="462"/>
      <c r="UEB762" s="462"/>
      <c r="UEC762" s="462"/>
      <c r="UED762" s="462"/>
      <c r="UEE762" s="462"/>
      <c r="UEF762" s="462"/>
      <c r="UEG762" s="462"/>
      <c r="UEH762" s="462"/>
      <c r="UEI762" s="462"/>
      <c r="UEJ762" s="462"/>
      <c r="UEK762" s="462"/>
      <c r="UEL762" s="462"/>
      <c r="UEM762" s="462"/>
      <c r="UEN762" s="462"/>
      <c r="UEO762" s="462"/>
      <c r="UEP762" s="462"/>
      <c r="UEQ762" s="462"/>
      <c r="UER762" s="462"/>
      <c r="UES762" s="462"/>
      <c r="UET762" s="462"/>
      <c r="UEU762" s="462"/>
      <c r="UEV762" s="462"/>
      <c r="UEW762" s="462"/>
      <c r="UEX762" s="462"/>
      <c r="UEY762" s="462"/>
      <c r="UEZ762" s="462"/>
      <c r="UFA762" s="462"/>
      <c r="UFB762" s="462"/>
      <c r="UFC762" s="462"/>
      <c r="UFD762" s="462"/>
      <c r="UFE762" s="462"/>
      <c r="UFF762" s="462"/>
      <c r="UFG762" s="462"/>
      <c r="UFH762" s="462"/>
      <c r="UFI762" s="462"/>
      <c r="UFJ762" s="462"/>
      <c r="UFK762" s="462"/>
      <c r="UFL762" s="462"/>
      <c r="UFM762" s="462"/>
      <c r="UFN762" s="462"/>
      <c r="UFO762" s="462"/>
      <c r="UFP762" s="462"/>
      <c r="UFQ762" s="462"/>
      <c r="UFR762" s="462"/>
      <c r="UFS762" s="462"/>
      <c r="UFT762" s="462"/>
      <c r="UFU762" s="462"/>
      <c r="UFV762" s="462"/>
      <c r="UFW762" s="462"/>
      <c r="UFX762" s="462"/>
      <c r="UFY762" s="462"/>
      <c r="UFZ762" s="462"/>
      <c r="UGA762" s="462"/>
      <c r="UGB762" s="462"/>
      <c r="UGC762" s="462"/>
      <c r="UGD762" s="462"/>
      <c r="UGE762" s="462"/>
      <c r="UGF762" s="462"/>
      <c r="UGG762" s="462"/>
      <c r="UGH762" s="462"/>
      <c r="UGI762" s="462"/>
      <c r="UGJ762" s="462"/>
      <c r="UGK762" s="462"/>
      <c r="UGL762" s="462"/>
      <c r="UGM762" s="462"/>
      <c r="UGN762" s="462"/>
      <c r="UGO762" s="462"/>
      <c r="UGP762" s="462"/>
      <c r="UGQ762" s="462"/>
      <c r="UGR762" s="462"/>
      <c r="UGS762" s="462"/>
      <c r="UGT762" s="462"/>
      <c r="UGU762" s="462"/>
      <c r="UGV762" s="462"/>
      <c r="UGW762" s="462"/>
      <c r="UGX762" s="462"/>
      <c r="UGY762" s="462"/>
      <c r="UGZ762" s="462"/>
      <c r="UHA762" s="462"/>
      <c r="UHB762" s="462"/>
      <c r="UHC762" s="462"/>
      <c r="UHD762" s="462"/>
      <c r="UHE762" s="462"/>
      <c r="UHF762" s="462"/>
      <c r="UHG762" s="462"/>
      <c r="UHH762" s="462"/>
      <c r="UHI762" s="462"/>
      <c r="UHJ762" s="462"/>
      <c r="UHK762" s="462"/>
      <c r="UHL762" s="462"/>
      <c r="UHM762" s="462"/>
      <c r="UHN762" s="462"/>
      <c r="UHO762" s="462"/>
      <c r="UHP762" s="462"/>
      <c r="UHQ762" s="462"/>
      <c r="UHR762" s="462"/>
      <c r="UHS762" s="462"/>
      <c r="UHT762" s="462"/>
      <c r="UHU762" s="462"/>
      <c r="UHV762" s="462"/>
      <c r="UHW762" s="462"/>
      <c r="UHX762" s="462"/>
      <c r="UHY762" s="462"/>
      <c r="UHZ762" s="462"/>
      <c r="UIA762" s="462"/>
      <c r="UIB762" s="462"/>
      <c r="UIC762" s="462"/>
      <c r="UID762" s="462"/>
      <c r="UIE762" s="462"/>
      <c r="UIF762" s="462"/>
      <c r="UIG762" s="462"/>
      <c r="UIH762" s="462"/>
      <c r="UII762" s="462"/>
      <c r="UIJ762" s="462"/>
      <c r="UIK762" s="462"/>
      <c r="UIL762" s="462"/>
      <c r="UIM762" s="462"/>
      <c r="UIN762" s="462"/>
      <c r="UIO762" s="462"/>
      <c r="UIP762" s="462"/>
      <c r="UIQ762" s="462"/>
      <c r="UIR762" s="462"/>
      <c r="UIS762" s="462"/>
      <c r="UIT762" s="462"/>
      <c r="UIU762" s="462"/>
      <c r="UIV762" s="462"/>
      <c r="UIW762" s="462"/>
      <c r="UIX762" s="462"/>
      <c r="UIY762" s="462"/>
      <c r="UIZ762" s="462"/>
      <c r="UJA762" s="462"/>
      <c r="UJB762" s="462"/>
      <c r="UJC762" s="462"/>
      <c r="UJD762" s="462"/>
      <c r="UJE762" s="462"/>
      <c r="UJF762" s="462"/>
      <c r="UJG762" s="462"/>
      <c r="UJH762" s="462"/>
      <c r="UJI762" s="462"/>
      <c r="UJJ762" s="462"/>
      <c r="UJK762" s="462"/>
      <c r="UJL762" s="462"/>
      <c r="UJM762" s="462"/>
      <c r="UJN762" s="462"/>
      <c r="UJO762" s="462"/>
      <c r="UJP762" s="462"/>
      <c r="UJQ762" s="462"/>
      <c r="UJR762" s="462"/>
      <c r="UJS762" s="462"/>
      <c r="UJT762" s="462"/>
      <c r="UJU762" s="462"/>
      <c r="UJV762" s="462"/>
      <c r="UJW762" s="462"/>
      <c r="UJX762" s="462"/>
      <c r="UJY762" s="462"/>
      <c r="UJZ762" s="462"/>
      <c r="UKA762" s="462"/>
      <c r="UKB762" s="462"/>
      <c r="UKC762" s="462"/>
      <c r="UKD762" s="462"/>
      <c r="UKE762" s="462"/>
      <c r="UKF762" s="462"/>
      <c r="UKG762" s="462"/>
      <c r="UKH762" s="462"/>
      <c r="UKI762" s="462"/>
      <c r="UKJ762" s="462"/>
      <c r="UKK762" s="462"/>
      <c r="UKL762" s="462"/>
      <c r="UKM762" s="462"/>
      <c r="UKN762" s="462"/>
      <c r="UKO762" s="462"/>
      <c r="UKP762" s="462"/>
      <c r="UKQ762" s="462"/>
      <c r="UKR762" s="462"/>
      <c r="UKS762" s="462"/>
      <c r="UKT762" s="462"/>
      <c r="UKU762" s="462"/>
      <c r="UKV762" s="462"/>
      <c r="UKW762" s="462"/>
      <c r="UKX762" s="462"/>
      <c r="UKY762" s="462"/>
      <c r="UKZ762" s="462"/>
      <c r="ULA762" s="462"/>
      <c r="ULB762" s="462"/>
      <c r="ULC762" s="462"/>
      <c r="ULD762" s="462"/>
      <c r="ULE762" s="462"/>
      <c r="ULF762" s="462"/>
      <c r="ULG762" s="462"/>
      <c r="ULH762" s="462"/>
      <c r="ULI762" s="462"/>
      <c r="ULJ762" s="462"/>
      <c r="ULK762" s="462"/>
      <c r="ULL762" s="462"/>
      <c r="ULM762" s="462"/>
      <c r="ULN762" s="462"/>
      <c r="ULO762" s="462"/>
      <c r="ULP762" s="462"/>
      <c r="ULQ762" s="462"/>
      <c r="ULR762" s="462"/>
      <c r="ULS762" s="462"/>
      <c r="ULT762" s="462"/>
      <c r="ULU762" s="462"/>
      <c r="ULV762" s="462"/>
      <c r="ULW762" s="462"/>
      <c r="ULX762" s="462"/>
      <c r="ULY762" s="462"/>
      <c r="ULZ762" s="462"/>
      <c r="UMA762" s="462"/>
      <c r="UMB762" s="462"/>
      <c r="UMC762" s="462"/>
      <c r="UMD762" s="462"/>
      <c r="UME762" s="462"/>
      <c r="UMF762" s="462"/>
      <c r="UMG762" s="462"/>
      <c r="UMH762" s="462"/>
      <c r="UMI762" s="462"/>
      <c r="UMJ762" s="462"/>
      <c r="UMK762" s="462"/>
      <c r="UML762" s="462"/>
      <c r="UMM762" s="462"/>
      <c r="UMN762" s="462"/>
      <c r="UMO762" s="462"/>
      <c r="UMP762" s="462"/>
      <c r="UMQ762" s="462"/>
      <c r="UMR762" s="462"/>
      <c r="UMS762" s="462"/>
      <c r="UMT762" s="462"/>
      <c r="UMU762" s="462"/>
      <c r="UMV762" s="462"/>
      <c r="UMW762" s="462"/>
      <c r="UMX762" s="462"/>
      <c r="UMY762" s="462"/>
      <c r="UMZ762" s="462"/>
      <c r="UNA762" s="462"/>
      <c r="UNB762" s="462"/>
      <c r="UNC762" s="462"/>
      <c r="UND762" s="462"/>
      <c r="UNE762" s="462"/>
      <c r="UNF762" s="462"/>
      <c r="UNG762" s="462"/>
      <c r="UNH762" s="462"/>
      <c r="UNI762" s="462"/>
      <c r="UNJ762" s="462"/>
      <c r="UNK762" s="462"/>
      <c r="UNL762" s="462"/>
      <c r="UNM762" s="462"/>
      <c r="UNN762" s="462"/>
      <c r="UNO762" s="462"/>
      <c r="UNP762" s="462"/>
      <c r="UNQ762" s="462"/>
      <c r="UNR762" s="462"/>
      <c r="UNS762" s="462"/>
      <c r="UNT762" s="462"/>
      <c r="UNU762" s="462"/>
      <c r="UNV762" s="462"/>
      <c r="UNW762" s="462"/>
      <c r="UNX762" s="462"/>
      <c r="UNY762" s="462"/>
      <c r="UNZ762" s="462"/>
      <c r="UOA762" s="462"/>
      <c r="UOB762" s="462"/>
      <c r="UOC762" s="462"/>
      <c r="UOD762" s="462"/>
      <c r="UOE762" s="462"/>
      <c r="UOF762" s="462"/>
      <c r="UOG762" s="462"/>
      <c r="UOH762" s="462"/>
      <c r="UOI762" s="462"/>
      <c r="UOJ762" s="462"/>
      <c r="UOK762" s="462"/>
      <c r="UOL762" s="462"/>
      <c r="UOM762" s="462"/>
      <c r="UON762" s="462"/>
      <c r="UOO762" s="462"/>
      <c r="UOP762" s="462"/>
      <c r="UOQ762" s="462"/>
      <c r="UOR762" s="462"/>
      <c r="UOS762" s="462"/>
      <c r="UOT762" s="462"/>
      <c r="UOU762" s="462"/>
      <c r="UOV762" s="462"/>
      <c r="UOW762" s="462"/>
      <c r="UOX762" s="462"/>
      <c r="UOY762" s="462"/>
      <c r="UOZ762" s="462"/>
      <c r="UPA762" s="462"/>
      <c r="UPB762" s="462"/>
      <c r="UPC762" s="462"/>
      <c r="UPD762" s="462"/>
      <c r="UPE762" s="462"/>
      <c r="UPF762" s="462"/>
      <c r="UPG762" s="462"/>
      <c r="UPH762" s="462"/>
      <c r="UPI762" s="462"/>
      <c r="UPJ762" s="462"/>
      <c r="UPK762" s="462"/>
      <c r="UPL762" s="462"/>
      <c r="UPM762" s="462"/>
      <c r="UPN762" s="462"/>
      <c r="UPO762" s="462"/>
      <c r="UPP762" s="462"/>
      <c r="UPQ762" s="462"/>
      <c r="UPR762" s="462"/>
      <c r="UPS762" s="462"/>
      <c r="UPT762" s="462"/>
      <c r="UPU762" s="462"/>
      <c r="UPV762" s="462"/>
      <c r="UPW762" s="462"/>
      <c r="UPX762" s="462"/>
      <c r="UPY762" s="462"/>
      <c r="UPZ762" s="462"/>
      <c r="UQA762" s="462"/>
      <c r="UQB762" s="462"/>
      <c r="UQC762" s="462"/>
      <c r="UQD762" s="462"/>
      <c r="UQE762" s="462"/>
      <c r="UQF762" s="462"/>
      <c r="UQG762" s="462"/>
      <c r="UQH762" s="462"/>
      <c r="UQI762" s="462"/>
      <c r="UQJ762" s="462"/>
      <c r="UQK762" s="462"/>
      <c r="UQL762" s="462"/>
      <c r="UQM762" s="462"/>
      <c r="UQN762" s="462"/>
      <c r="UQO762" s="462"/>
      <c r="UQP762" s="462"/>
      <c r="UQQ762" s="462"/>
      <c r="UQR762" s="462"/>
      <c r="UQS762" s="462"/>
      <c r="UQT762" s="462"/>
      <c r="UQU762" s="462"/>
      <c r="UQV762" s="462"/>
      <c r="UQW762" s="462"/>
      <c r="UQX762" s="462"/>
      <c r="UQY762" s="462"/>
      <c r="UQZ762" s="462"/>
      <c r="URA762" s="462"/>
      <c r="URB762" s="462"/>
      <c r="URC762" s="462"/>
      <c r="URD762" s="462"/>
      <c r="URE762" s="462"/>
      <c r="URF762" s="462"/>
      <c r="URG762" s="462"/>
      <c r="URH762" s="462"/>
      <c r="URI762" s="462"/>
      <c r="URJ762" s="462"/>
      <c r="URK762" s="462"/>
      <c r="URL762" s="462"/>
      <c r="URM762" s="462"/>
      <c r="URN762" s="462"/>
      <c r="URO762" s="462"/>
      <c r="URP762" s="462"/>
      <c r="URQ762" s="462"/>
      <c r="URR762" s="462"/>
      <c r="URS762" s="462"/>
      <c r="URT762" s="462"/>
      <c r="URU762" s="462"/>
      <c r="URV762" s="462"/>
      <c r="URW762" s="462"/>
      <c r="URX762" s="462"/>
      <c r="URY762" s="462"/>
      <c r="URZ762" s="462"/>
      <c r="USA762" s="462"/>
      <c r="USB762" s="462"/>
      <c r="USC762" s="462"/>
      <c r="USD762" s="462"/>
      <c r="USE762" s="462"/>
      <c r="USF762" s="462"/>
      <c r="USG762" s="462"/>
      <c r="USH762" s="462"/>
      <c r="USI762" s="462"/>
      <c r="USJ762" s="462"/>
      <c r="USK762" s="462"/>
      <c r="USL762" s="462"/>
      <c r="USM762" s="462"/>
      <c r="USN762" s="462"/>
      <c r="USO762" s="462"/>
      <c r="USP762" s="462"/>
      <c r="USQ762" s="462"/>
      <c r="USR762" s="462"/>
      <c r="USS762" s="462"/>
      <c r="UST762" s="462"/>
      <c r="USU762" s="462"/>
      <c r="USV762" s="462"/>
      <c r="USW762" s="462"/>
      <c r="USX762" s="462"/>
      <c r="USY762" s="462"/>
      <c r="USZ762" s="462"/>
      <c r="UTA762" s="462"/>
      <c r="UTB762" s="462"/>
      <c r="UTC762" s="462"/>
      <c r="UTD762" s="462"/>
      <c r="UTE762" s="462"/>
      <c r="UTF762" s="462"/>
      <c r="UTG762" s="462"/>
      <c r="UTH762" s="462"/>
      <c r="UTI762" s="462"/>
      <c r="UTJ762" s="462"/>
      <c r="UTK762" s="462"/>
      <c r="UTL762" s="462"/>
      <c r="UTM762" s="462"/>
      <c r="UTN762" s="462"/>
      <c r="UTO762" s="462"/>
      <c r="UTP762" s="462"/>
      <c r="UTQ762" s="462"/>
      <c r="UTR762" s="462"/>
      <c r="UTS762" s="462"/>
      <c r="UTT762" s="462"/>
      <c r="UTU762" s="462"/>
      <c r="UTV762" s="462"/>
      <c r="UTW762" s="462"/>
      <c r="UTX762" s="462"/>
      <c r="UTY762" s="462"/>
      <c r="UTZ762" s="462"/>
      <c r="UUA762" s="462"/>
      <c r="UUB762" s="462"/>
      <c r="UUC762" s="462"/>
      <c r="UUD762" s="462"/>
      <c r="UUE762" s="462"/>
      <c r="UUF762" s="462"/>
      <c r="UUG762" s="462"/>
      <c r="UUH762" s="462"/>
      <c r="UUI762" s="462"/>
      <c r="UUJ762" s="462"/>
      <c r="UUK762" s="462"/>
      <c r="UUL762" s="462"/>
      <c r="UUM762" s="462"/>
      <c r="UUN762" s="462"/>
      <c r="UUO762" s="462"/>
      <c r="UUP762" s="462"/>
      <c r="UUQ762" s="462"/>
      <c r="UUR762" s="462"/>
      <c r="UUS762" s="462"/>
      <c r="UUT762" s="462"/>
      <c r="UUU762" s="462"/>
      <c r="UUV762" s="462"/>
      <c r="UUW762" s="462"/>
      <c r="UUX762" s="462"/>
      <c r="UUY762" s="462"/>
      <c r="UUZ762" s="462"/>
      <c r="UVA762" s="462"/>
      <c r="UVB762" s="462"/>
      <c r="UVC762" s="462"/>
      <c r="UVD762" s="462"/>
      <c r="UVE762" s="462"/>
      <c r="UVF762" s="462"/>
      <c r="UVG762" s="462"/>
      <c r="UVH762" s="462"/>
      <c r="UVI762" s="462"/>
      <c r="UVJ762" s="462"/>
      <c r="UVK762" s="462"/>
      <c r="UVL762" s="462"/>
      <c r="UVM762" s="462"/>
      <c r="UVN762" s="462"/>
      <c r="UVO762" s="462"/>
      <c r="UVP762" s="462"/>
      <c r="UVQ762" s="462"/>
      <c r="UVR762" s="462"/>
      <c r="UVS762" s="462"/>
      <c r="UVT762" s="462"/>
      <c r="UVU762" s="462"/>
      <c r="UVV762" s="462"/>
      <c r="UVW762" s="462"/>
      <c r="UVX762" s="462"/>
      <c r="UVY762" s="462"/>
      <c r="UVZ762" s="462"/>
      <c r="UWA762" s="462"/>
      <c r="UWB762" s="462"/>
      <c r="UWC762" s="462"/>
      <c r="UWD762" s="462"/>
      <c r="UWE762" s="462"/>
      <c r="UWF762" s="462"/>
      <c r="UWG762" s="462"/>
      <c r="UWH762" s="462"/>
      <c r="UWI762" s="462"/>
      <c r="UWJ762" s="462"/>
      <c r="UWK762" s="462"/>
      <c r="UWL762" s="462"/>
      <c r="UWM762" s="462"/>
      <c r="UWN762" s="462"/>
      <c r="UWO762" s="462"/>
      <c r="UWP762" s="462"/>
      <c r="UWQ762" s="462"/>
      <c r="UWR762" s="462"/>
      <c r="UWS762" s="462"/>
      <c r="UWT762" s="462"/>
      <c r="UWU762" s="462"/>
      <c r="UWV762" s="462"/>
      <c r="UWW762" s="462"/>
      <c r="UWX762" s="462"/>
      <c r="UWY762" s="462"/>
      <c r="UWZ762" s="462"/>
      <c r="UXA762" s="462"/>
      <c r="UXB762" s="462"/>
      <c r="UXC762" s="462"/>
      <c r="UXD762" s="462"/>
      <c r="UXE762" s="462"/>
      <c r="UXF762" s="462"/>
      <c r="UXG762" s="462"/>
      <c r="UXH762" s="462"/>
      <c r="UXI762" s="462"/>
      <c r="UXJ762" s="462"/>
      <c r="UXK762" s="462"/>
      <c r="UXL762" s="462"/>
      <c r="UXM762" s="462"/>
      <c r="UXN762" s="462"/>
      <c r="UXO762" s="462"/>
      <c r="UXP762" s="462"/>
      <c r="UXQ762" s="462"/>
      <c r="UXR762" s="462"/>
      <c r="UXS762" s="462"/>
      <c r="UXT762" s="462"/>
      <c r="UXU762" s="462"/>
      <c r="UXV762" s="462"/>
      <c r="UXW762" s="462"/>
      <c r="UXX762" s="462"/>
      <c r="UXY762" s="462"/>
      <c r="UXZ762" s="462"/>
      <c r="UYA762" s="462"/>
      <c r="UYB762" s="462"/>
      <c r="UYC762" s="462"/>
      <c r="UYD762" s="462"/>
      <c r="UYE762" s="462"/>
      <c r="UYF762" s="462"/>
      <c r="UYG762" s="462"/>
      <c r="UYH762" s="462"/>
      <c r="UYI762" s="462"/>
      <c r="UYJ762" s="462"/>
      <c r="UYK762" s="462"/>
      <c r="UYL762" s="462"/>
      <c r="UYM762" s="462"/>
      <c r="UYN762" s="462"/>
      <c r="UYO762" s="462"/>
      <c r="UYP762" s="462"/>
      <c r="UYQ762" s="462"/>
      <c r="UYR762" s="462"/>
      <c r="UYS762" s="462"/>
      <c r="UYT762" s="462"/>
      <c r="UYU762" s="462"/>
      <c r="UYV762" s="462"/>
      <c r="UYW762" s="462"/>
      <c r="UYX762" s="462"/>
      <c r="UYY762" s="462"/>
      <c r="UYZ762" s="462"/>
      <c r="UZA762" s="462"/>
      <c r="UZB762" s="462"/>
      <c r="UZC762" s="462"/>
      <c r="UZD762" s="462"/>
      <c r="UZE762" s="462"/>
      <c r="UZF762" s="462"/>
      <c r="UZG762" s="462"/>
      <c r="UZH762" s="462"/>
      <c r="UZI762" s="462"/>
      <c r="UZJ762" s="462"/>
      <c r="UZK762" s="462"/>
      <c r="UZL762" s="462"/>
      <c r="UZM762" s="462"/>
      <c r="UZN762" s="462"/>
      <c r="UZO762" s="462"/>
      <c r="UZP762" s="462"/>
      <c r="UZQ762" s="462"/>
      <c r="UZR762" s="462"/>
      <c r="UZS762" s="462"/>
      <c r="UZT762" s="462"/>
      <c r="UZU762" s="462"/>
      <c r="UZV762" s="462"/>
      <c r="UZW762" s="462"/>
      <c r="UZX762" s="462"/>
      <c r="UZY762" s="462"/>
      <c r="UZZ762" s="462"/>
      <c r="VAA762" s="462"/>
      <c r="VAB762" s="462"/>
      <c r="VAC762" s="462"/>
      <c r="VAD762" s="462"/>
      <c r="VAE762" s="462"/>
      <c r="VAF762" s="462"/>
      <c r="VAG762" s="462"/>
      <c r="VAH762" s="462"/>
      <c r="VAI762" s="462"/>
      <c r="VAJ762" s="462"/>
      <c r="VAK762" s="462"/>
      <c r="VAL762" s="462"/>
      <c r="VAM762" s="462"/>
      <c r="VAN762" s="462"/>
      <c r="VAO762" s="462"/>
      <c r="VAP762" s="462"/>
      <c r="VAQ762" s="462"/>
      <c r="VAR762" s="462"/>
      <c r="VAS762" s="462"/>
      <c r="VAT762" s="462"/>
      <c r="VAU762" s="462"/>
      <c r="VAV762" s="462"/>
      <c r="VAW762" s="462"/>
      <c r="VAX762" s="462"/>
      <c r="VAY762" s="462"/>
      <c r="VAZ762" s="462"/>
      <c r="VBA762" s="462"/>
      <c r="VBB762" s="462"/>
      <c r="VBC762" s="462"/>
      <c r="VBD762" s="462"/>
      <c r="VBE762" s="462"/>
      <c r="VBF762" s="462"/>
      <c r="VBG762" s="462"/>
      <c r="VBH762" s="462"/>
      <c r="VBI762" s="462"/>
      <c r="VBJ762" s="462"/>
      <c r="VBK762" s="462"/>
      <c r="VBL762" s="462"/>
      <c r="VBM762" s="462"/>
      <c r="VBN762" s="462"/>
      <c r="VBO762" s="462"/>
      <c r="VBP762" s="462"/>
      <c r="VBQ762" s="462"/>
      <c r="VBR762" s="462"/>
      <c r="VBS762" s="462"/>
      <c r="VBT762" s="462"/>
      <c r="VBU762" s="462"/>
      <c r="VBV762" s="462"/>
      <c r="VBW762" s="462"/>
      <c r="VBX762" s="462"/>
      <c r="VBY762" s="462"/>
      <c r="VBZ762" s="462"/>
      <c r="VCA762" s="462"/>
      <c r="VCB762" s="462"/>
      <c r="VCC762" s="462"/>
      <c r="VCD762" s="462"/>
      <c r="VCE762" s="462"/>
      <c r="VCF762" s="462"/>
      <c r="VCG762" s="462"/>
      <c r="VCH762" s="462"/>
      <c r="VCI762" s="462"/>
      <c r="VCJ762" s="462"/>
      <c r="VCK762" s="462"/>
      <c r="VCL762" s="462"/>
      <c r="VCM762" s="462"/>
      <c r="VCN762" s="462"/>
      <c r="VCO762" s="462"/>
      <c r="VCP762" s="462"/>
      <c r="VCQ762" s="462"/>
      <c r="VCR762" s="462"/>
      <c r="VCS762" s="462"/>
      <c r="VCT762" s="462"/>
      <c r="VCU762" s="462"/>
      <c r="VCV762" s="462"/>
      <c r="VCW762" s="462"/>
      <c r="VCX762" s="462"/>
      <c r="VCY762" s="462"/>
      <c r="VCZ762" s="462"/>
      <c r="VDA762" s="462"/>
      <c r="VDB762" s="462"/>
      <c r="VDC762" s="462"/>
      <c r="VDD762" s="462"/>
      <c r="VDE762" s="462"/>
      <c r="VDF762" s="462"/>
      <c r="VDG762" s="462"/>
      <c r="VDH762" s="462"/>
      <c r="VDI762" s="462"/>
      <c r="VDJ762" s="462"/>
      <c r="VDK762" s="462"/>
      <c r="VDL762" s="462"/>
      <c r="VDM762" s="462"/>
      <c r="VDN762" s="462"/>
      <c r="VDO762" s="462"/>
      <c r="VDP762" s="462"/>
      <c r="VDQ762" s="462"/>
      <c r="VDR762" s="462"/>
      <c r="VDS762" s="462"/>
      <c r="VDT762" s="462"/>
      <c r="VDU762" s="462"/>
      <c r="VDV762" s="462"/>
      <c r="VDW762" s="462"/>
      <c r="VDX762" s="462"/>
      <c r="VDY762" s="462"/>
      <c r="VDZ762" s="462"/>
      <c r="VEA762" s="462"/>
      <c r="VEB762" s="462"/>
      <c r="VEC762" s="462"/>
      <c r="VED762" s="462"/>
      <c r="VEE762" s="462"/>
      <c r="VEF762" s="462"/>
      <c r="VEG762" s="462"/>
      <c r="VEH762" s="462"/>
      <c r="VEI762" s="462"/>
      <c r="VEJ762" s="462"/>
      <c r="VEK762" s="462"/>
      <c r="VEL762" s="462"/>
      <c r="VEM762" s="462"/>
      <c r="VEN762" s="462"/>
      <c r="VEO762" s="462"/>
      <c r="VEP762" s="462"/>
      <c r="VEQ762" s="462"/>
      <c r="VER762" s="462"/>
      <c r="VES762" s="462"/>
      <c r="VET762" s="462"/>
      <c r="VEU762" s="462"/>
      <c r="VEV762" s="462"/>
      <c r="VEW762" s="462"/>
      <c r="VEX762" s="462"/>
      <c r="VEY762" s="462"/>
      <c r="VEZ762" s="462"/>
      <c r="VFA762" s="462"/>
      <c r="VFB762" s="462"/>
      <c r="VFC762" s="462"/>
      <c r="VFD762" s="462"/>
      <c r="VFE762" s="462"/>
      <c r="VFF762" s="462"/>
      <c r="VFG762" s="462"/>
      <c r="VFH762" s="462"/>
      <c r="VFI762" s="462"/>
      <c r="VFJ762" s="462"/>
      <c r="VFK762" s="462"/>
      <c r="VFL762" s="462"/>
      <c r="VFM762" s="462"/>
      <c r="VFN762" s="462"/>
      <c r="VFO762" s="462"/>
      <c r="VFP762" s="462"/>
      <c r="VFQ762" s="462"/>
      <c r="VFR762" s="462"/>
      <c r="VFS762" s="462"/>
      <c r="VFT762" s="462"/>
      <c r="VFU762" s="462"/>
      <c r="VFV762" s="462"/>
      <c r="VFW762" s="462"/>
      <c r="VFX762" s="462"/>
      <c r="VFY762" s="462"/>
      <c r="VFZ762" s="462"/>
      <c r="VGA762" s="462"/>
      <c r="VGB762" s="462"/>
      <c r="VGC762" s="462"/>
      <c r="VGD762" s="462"/>
      <c r="VGE762" s="462"/>
      <c r="VGF762" s="462"/>
      <c r="VGG762" s="462"/>
      <c r="VGH762" s="462"/>
      <c r="VGI762" s="462"/>
      <c r="VGJ762" s="462"/>
      <c r="VGK762" s="462"/>
      <c r="VGL762" s="462"/>
      <c r="VGM762" s="462"/>
      <c r="VGN762" s="462"/>
      <c r="VGO762" s="462"/>
      <c r="VGP762" s="462"/>
      <c r="VGQ762" s="462"/>
      <c r="VGR762" s="462"/>
      <c r="VGS762" s="462"/>
      <c r="VGT762" s="462"/>
      <c r="VGU762" s="462"/>
      <c r="VGV762" s="462"/>
      <c r="VGW762" s="462"/>
      <c r="VGX762" s="462"/>
      <c r="VGY762" s="462"/>
      <c r="VGZ762" s="462"/>
      <c r="VHA762" s="462"/>
      <c r="VHB762" s="462"/>
      <c r="VHC762" s="462"/>
      <c r="VHD762" s="462"/>
      <c r="VHE762" s="462"/>
      <c r="VHF762" s="462"/>
      <c r="VHG762" s="462"/>
      <c r="VHH762" s="462"/>
      <c r="VHI762" s="462"/>
      <c r="VHJ762" s="462"/>
      <c r="VHK762" s="462"/>
      <c r="VHL762" s="462"/>
      <c r="VHM762" s="462"/>
      <c r="VHN762" s="462"/>
      <c r="VHO762" s="462"/>
      <c r="VHP762" s="462"/>
      <c r="VHQ762" s="462"/>
      <c r="VHR762" s="462"/>
      <c r="VHS762" s="462"/>
      <c r="VHT762" s="462"/>
      <c r="VHU762" s="462"/>
      <c r="VHV762" s="462"/>
      <c r="VHW762" s="462"/>
      <c r="VHX762" s="462"/>
      <c r="VHY762" s="462"/>
      <c r="VHZ762" s="462"/>
      <c r="VIA762" s="462"/>
      <c r="VIB762" s="462"/>
      <c r="VIC762" s="462"/>
      <c r="VID762" s="462"/>
      <c r="VIE762" s="462"/>
      <c r="VIF762" s="462"/>
      <c r="VIG762" s="462"/>
      <c r="VIH762" s="462"/>
      <c r="VII762" s="462"/>
      <c r="VIJ762" s="462"/>
      <c r="VIK762" s="462"/>
      <c r="VIL762" s="462"/>
      <c r="VIM762" s="462"/>
      <c r="VIN762" s="462"/>
      <c r="VIO762" s="462"/>
      <c r="VIP762" s="462"/>
      <c r="VIQ762" s="462"/>
      <c r="VIR762" s="462"/>
      <c r="VIS762" s="462"/>
      <c r="VIT762" s="462"/>
      <c r="VIU762" s="462"/>
      <c r="VIV762" s="462"/>
      <c r="VIW762" s="462"/>
      <c r="VIX762" s="462"/>
      <c r="VIY762" s="462"/>
      <c r="VIZ762" s="462"/>
      <c r="VJA762" s="462"/>
      <c r="VJB762" s="462"/>
      <c r="VJC762" s="462"/>
      <c r="VJD762" s="462"/>
      <c r="VJE762" s="462"/>
      <c r="VJF762" s="462"/>
      <c r="VJG762" s="462"/>
      <c r="VJH762" s="462"/>
      <c r="VJI762" s="462"/>
      <c r="VJJ762" s="462"/>
      <c r="VJK762" s="462"/>
      <c r="VJL762" s="462"/>
      <c r="VJM762" s="462"/>
      <c r="VJN762" s="462"/>
      <c r="VJO762" s="462"/>
      <c r="VJP762" s="462"/>
      <c r="VJQ762" s="462"/>
      <c r="VJR762" s="462"/>
      <c r="VJS762" s="462"/>
      <c r="VJT762" s="462"/>
      <c r="VJU762" s="462"/>
      <c r="VJV762" s="462"/>
      <c r="VJW762" s="462"/>
      <c r="VJX762" s="462"/>
      <c r="VJY762" s="462"/>
      <c r="VJZ762" s="462"/>
      <c r="VKA762" s="462"/>
      <c r="VKB762" s="462"/>
      <c r="VKC762" s="462"/>
      <c r="VKD762" s="462"/>
      <c r="VKE762" s="462"/>
      <c r="VKF762" s="462"/>
      <c r="VKG762" s="462"/>
      <c r="VKH762" s="462"/>
      <c r="VKI762" s="462"/>
      <c r="VKJ762" s="462"/>
      <c r="VKK762" s="462"/>
      <c r="VKL762" s="462"/>
      <c r="VKM762" s="462"/>
      <c r="VKN762" s="462"/>
      <c r="VKO762" s="462"/>
      <c r="VKP762" s="462"/>
      <c r="VKQ762" s="462"/>
      <c r="VKR762" s="462"/>
      <c r="VKS762" s="462"/>
      <c r="VKT762" s="462"/>
      <c r="VKU762" s="462"/>
      <c r="VKV762" s="462"/>
      <c r="VKW762" s="462"/>
      <c r="VKX762" s="462"/>
      <c r="VKY762" s="462"/>
      <c r="VKZ762" s="462"/>
      <c r="VLA762" s="462"/>
      <c r="VLB762" s="462"/>
      <c r="VLC762" s="462"/>
      <c r="VLD762" s="462"/>
      <c r="VLE762" s="462"/>
      <c r="VLF762" s="462"/>
      <c r="VLG762" s="462"/>
      <c r="VLH762" s="462"/>
      <c r="VLI762" s="462"/>
      <c r="VLJ762" s="462"/>
      <c r="VLK762" s="462"/>
      <c r="VLL762" s="462"/>
      <c r="VLM762" s="462"/>
      <c r="VLN762" s="462"/>
      <c r="VLO762" s="462"/>
      <c r="VLP762" s="462"/>
      <c r="VLQ762" s="462"/>
      <c r="VLR762" s="462"/>
      <c r="VLS762" s="462"/>
      <c r="VLT762" s="462"/>
      <c r="VLU762" s="462"/>
      <c r="VLV762" s="462"/>
      <c r="VLW762" s="462"/>
      <c r="VLX762" s="462"/>
      <c r="VLY762" s="462"/>
      <c r="VLZ762" s="462"/>
      <c r="VMA762" s="462"/>
      <c r="VMB762" s="462"/>
      <c r="VMC762" s="462"/>
      <c r="VMD762" s="462"/>
      <c r="VME762" s="462"/>
      <c r="VMF762" s="462"/>
      <c r="VMG762" s="462"/>
      <c r="VMH762" s="462"/>
      <c r="VMI762" s="462"/>
      <c r="VMJ762" s="462"/>
      <c r="VMK762" s="462"/>
      <c r="VML762" s="462"/>
      <c r="VMM762" s="462"/>
      <c r="VMN762" s="462"/>
      <c r="VMO762" s="462"/>
      <c r="VMP762" s="462"/>
      <c r="VMQ762" s="462"/>
      <c r="VMR762" s="462"/>
      <c r="VMS762" s="462"/>
      <c r="VMT762" s="462"/>
      <c r="VMU762" s="462"/>
      <c r="VMV762" s="462"/>
      <c r="VMW762" s="462"/>
      <c r="VMX762" s="462"/>
      <c r="VMY762" s="462"/>
      <c r="VMZ762" s="462"/>
      <c r="VNA762" s="462"/>
      <c r="VNB762" s="462"/>
      <c r="VNC762" s="462"/>
      <c r="VND762" s="462"/>
      <c r="VNE762" s="462"/>
      <c r="VNF762" s="462"/>
      <c r="VNG762" s="462"/>
      <c r="VNH762" s="462"/>
      <c r="VNI762" s="462"/>
      <c r="VNJ762" s="462"/>
      <c r="VNK762" s="462"/>
      <c r="VNL762" s="462"/>
      <c r="VNM762" s="462"/>
      <c r="VNN762" s="462"/>
      <c r="VNO762" s="462"/>
      <c r="VNP762" s="462"/>
      <c r="VNQ762" s="462"/>
      <c r="VNR762" s="462"/>
      <c r="VNS762" s="462"/>
      <c r="VNT762" s="462"/>
      <c r="VNU762" s="462"/>
      <c r="VNV762" s="462"/>
      <c r="VNW762" s="462"/>
      <c r="VNX762" s="462"/>
      <c r="VNY762" s="462"/>
      <c r="VNZ762" s="462"/>
      <c r="VOA762" s="462"/>
      <c r="VOB762" s="462"/>
      <c r="VOC762" s="462"/>
      <c r="VOD762" s="462"/>
      <c r="VOE762" s="462"/>
      <c r="VOF762" s="462"/>
      <c r="VOG762" s="462"/>
      <c r="VOH762" s="462"/>
      <c r="VOI762" s="462"/>
      <c r="VOJ762" s="462"/>
      <c r="VOK762" s="462"/>
      <c r="VOL762" s="462"/>
      <c r="VOM762" s="462"/>
      <c r="VON762" s="462"/>
      <c r="VOO762" s="462"/>
      <c r="VOP762" s="462"/>
      <c r="VOQ762" s="462"/>
      <c r="VOR762" s="462"/>
      <c r="VOS762" s="462"/>
      <c r="VOT762" s="462"/>
      <c r="VOU762" s="462"/>
      <c r="VOV762" s="462"/>
      <c r="VOW762" s="462"/>
      <c r="VOX762" s="462"/>
      <c r="VOY762" s="462"/>
      <c r="VOZ762" s="462"/>
      <c r="VPA762" s="462"/>
      <c r="VPB762" s="462"/>
      <c r="VPC762" s="462"/>
      <c r="VPD762" s="462"/>
      <c r="VPE762" s="462"/>
      <c r="VPF762" s="462"/>
      <c r="VPG762" s="462"/>
      <c r="VPH762" s="462"/>
      <c r="VPI762" s="462"/>
      <c r="VPJ762" s="462"/>
      <c r="VPK762" s="462"/>
      <c r="VPL762" s="462"/>
      <c r="VPM762" s="462"/>
      <c r="VPN762" s="462"/>
      <c r="VPO762" s="462"/>
      <c r="VPP762" s="462"/>
      <c r="VPQ762" s="462"/>
      <c r="VPR762" s="462"/>
      <c r="VPS762" s="462"/>
      <c r="VPT762" s="462"/>
      <c r="VPU762" s="462"/>
      <c r="VPV762" s="462"/>
      <c r="VPW762" s="462"/>
      <c r="VPX762" s="462"/>
      <c r="VPY762" s="462"/>
      <c r="VPZ762" s="462"/>
      <c r="VQA762" s="462"/>
      <c r="VQB762" s="462"/>
      <c r="VQC762" s="462"/>
      <c r="VQD762" s="462"/>
      <c r="VQE762" s="462"/>
      <c r="VQF762" s="462"/>
      <c r="VQG762" s="462"/>
      <c r="VQH762" s="462"/>
      <c r="VQI762" s="462"/>
      <c r="VQJ762" s="462"/>
      <c r="VQK762" s="462"/>
      <c r="VQL762" s="462"/>
      <c r="VQM762" s="462"/>
      <c r="VQN762" s="462"/>
      <c r="VQO762" s="462"/>
      <c r="VQP762" s="462"/>
      <c r="VQQ762" s="462"/>
      <c r="VQR762" s="462"/>
      <c r="VQS762" s="462"/>
      <c r="VQT762" s="462"/>
      <c r="VQU762" s="462"/>
      <c r="VQV762" s="462"/>
      <c r="VQW762" s="462"/>
      <c r="VQX762" s="462"/>
      <c r="VQY762" s="462"/>
      <c r="VQZ762" s="462"/>
      <c r="VRA762" s="462"/>
      <c r="VRB762" s="462"/>
      <c r="VRC762" s="462"/>
      <c r="VRD762" s="462"/>
      <c r="VRE762" s="462"/>
      <c r="VRF762" s="462"/>
      <c r="VRG762" s="462"/>
      <c r="VRH762" s="462"/>
      <c r="VRI762" s="462"/>
      <c r="VRJ762" s="462"/>
      <c r="VRK762" s="462"/>
      <c r="VRL762" s="462"/>
      <c r="VRM762" s="462"/>
      <c r="VRN762" s="462"/>
      <c r="VRO762" s="462"/>
      <c r="VRP762" s="462"/>
      <c r="VRQ762" s="462"/>
      <c r="VRR762" s="462"/>
      <c r="VRS762" s="462"/>
      <c r="VRT762" s="462"/>
      <c r="VRU762" s="462"/>
      <c r="VRV762" s="462"/>
      <c r="VRW762" s="462"/>
      <c r="VRX762" s="462"/>
      <c r="VRY762" s="462"/>
      <c r="VRZ762" s="462"/>
      <c r="VSA762" s="462"/>
      <c r="VSB762" s="462"/>
      <c r="VSC762" s="462"/>
      <c r="VSD762" s="462"/>
      <c r="VSE762" s="462"/>
      <c r="VSF762" s="462"/>
      <c r="VSG762" s="462"/>
      <c r="VSH762" s="462"/>
      <c r="VSI762" s="462"/>
      <c r="VSJ762" s="462"/>
      <c r="VSK762" s="462"/>
      <c r="VSL762" s="462"/>
      <c r="VSM762" s="462"/>
      <c r="VSN762" s="462"/>
      <c r="VSO762" s="462"/>
      <c r="VSP762" s="462"/>
      <c r="VSQ762" s="462"/>
      <c r="VSR762" s="462"/>
      <c r="VSS762" s="462"/>
      <c r="VST762" s="462"/>
      <c r="VSU762" s="462"/>
      <c r="VSV762" s="462"/>
      <c r="VSW762" s="462"/>
      <c r="VSX762" s="462"/>
      <c r="VSY762" s="462"/>
      <c r="VSZ762" s="462"/>
      <c r="VTA762" s="462"/>
      <c r="VTB762" s="462"/>
      <c r="VTC762" s="462"/>
      <c r="VTD762" s="462"/>
      <c r="VTE762" s="462"/>
      <c r="VTF762" s="462"/>
      <c r="VTG762" s="462"/>
      <c r="VTH762" s="462"/>
      <c r="VTI762" s="462"/>
      <c r="VTJ762" s="462"/>
      <c r="VTK762" s="462"/>
      <c r="VTL762" s="462"/>
      <c r="VTM762" s="462"/>
      <c r="VTN762" s="462"/>
      <c r="VTO762" s="462"/>
      <c r="VTP762" s="462"/>
      <c r="VTQ762" s="462"/>
      <c r="VTR762" s="462"/>
      <c r="VTS762" s="462"/>
      <c r="VTT762" s="462"/>
      <c r="VTU762" s="462"/>
      <c r="VTV762" s="462"/>
      <c r="VTW762" s="462"/>
      <c r="VTX762" s="462"/>
      <c r="VTY762" s="462"/>
      <c r="VTZ762" s="462"/>
      <c r="VUA762" s="462"/>
      <c r="VUB762" s="462"/>
      <c r="VUC762" s="462"/>
      <c r="VUD762" s="462"/>
      <c r="VUE762" s="462"/>
      <c r="VUF762" s="462"/>
      <c r="VUG762" s="462"/>
      <c r="VUH762" s="462"/>
      <c r="VUI762" s="462"/>
      <c r="VUJ762" s="462"/>
      <c r="VUK762" s="462"/>
      <c r="VUL762" s="462"/>
      <c r="VUM762" s="462"/>
      <c r="VUN762" s="462"/>
      <c r="VUO762" s="462"/>
      <c r="VUP762" s="462"/>
      <c r="VUQ762" s="462"/>
      <c r="VUR762" s="462"/>
      <c r="VUS762" s="462"/>
      <c r="VUT762" s="462"/>
      <c r="VUU762" s="462"/>
      <c r="VUV762" s="462"/>
      <c r="VUW762" s="462"/>
      <c r="VUX762" s="462"/>
      <c r="VUY762" s="462"/>
      <c r="VUZ762" s="462"/>
      <c r="VVA762" s="462"/>
      <c r="VVB762" s="462"/>
      <c r="VVC762" s="462"/>
      <c r="VVD762" s="462"/>
      <c r="VVE762" s="462"/>
      <c r="VVF762" s="462"/>
      <c r="VVG762" s="462"/>
      <c r="VVH762" s="462"/>
      <c r="VVI762" s="462"/>
      <c r="VVJ762" s="462"/>
      <c r="VVK762" s="462"/>
      <c r="VVL762" s="462"/>
      <c r="VVM762" s="462"/>
      <c r="VVN762" s="462"/>
      <c r="VVO762" s="462"/>
      <c r="VVP762" s="462"/>
      <c r="VVQ762" s="462"/>
      <c r="VVR762" s="462"/>
      <c r="VVS762" s="462"/>
      <c r="VVT762" s="462"/>
      <c r="VVU762" s="462"/>
      <c r="VVV762" s="462"/>
      <c r="VVW762" s="462"/>
      <c r="VVX762" s="462"/>
      <c r="VVY762" s="462"/>
      <c r="VVZ762" s="462"/>
      <c r="VWA762" s="462"/>
      <c r="VWB762" s="462"/>
      <c r="VWC762" s="462"/>
      <c r="VWD762" s="462"/>
      <c r="VWE762" s="462"/>
      <c r="VWF762" s="462"/>
      <c r="VWG762" s="462"/>
      <c r="VWH762" s="462"/>
      <c r="VWI762" s="462"/>
      <c r="VWJ762" s="462"/>
      <c r="VWK762" s="462"/>
      <c r="VWL762" s="462"/>
      <c r="VWM762" s="462"/>
      <c r="VWN762" s="462"/>
      <c r="VWO762" s="462"/>
      <c r="VWP762" s="462"/>
      <c r="VWQ762" s="462"/>
      <c r="VWR762" s="462"/>
      <c r="VWS762" s="462"/>
      <c r="VWT762" s="462"/>
      <c r="VWU762" s="462"/>
      <c r="VWV762" s="462"/>
      <c r="VWW762" s="462"/>
      <c r="VWX762" s="462"/>
      <c r="VWY762" s="462"/>
      <c r="VWZ762" s="462"/>
      <c r="VXA762" s="462"/>
      <c r="VXB762" s="462"/>
      <c r="VXC762" s="462"/>
      <c r="VXD762" s="462"/>
      <c r="VXE762" s="462"/>
      <c r="VXF762" s="462"/>
      <c r="VXG762" s="462"/>
      <c r="VXH762" s="462"/>
      <c r="VXI762" s="462"/>
      <c r="VXJ762" s="462"/>
      <c r="VXK762" s="462"/>
      <c r="VXL762" s="462"/>
      <c r="VXM762" s="462"/>
      <c r="VXN762" s="462"/>
      <c r="VXO762" s="462"/>
      <c r="VXP762" s="462"/>
      <c r="VXQ762" s="462"/>
      <c r="VXR762" s="462"/>
      <c r="VXS762" s="462"/>
      <c r="VXT762" s="462"/>
      <c r="VXU762" s="462"/>
      <c r="VXV762" s="462"/>
      <c r="VXW762" s="462"/>
      <c r="VXX762" s="462"/>
      <c r="VXY762" s="462"/>
      <c r="VXZ762" s="462"/>
      <c r="VYA762" s="462"/>
      <c r="VYB762" s="462"/>
      <c r="VYC762" s="462"/>
      <c r="VYD762" s="462"/>
      <c r="VYE762" s="462"/>
      <c r="VYF762" s="462"/>
      <c r="VYG762" s="462"/>
      <c r="VYH762" s="462"/>
      <c r="VYI762" s="462"/>
      <c r="VYJ762" s="462"/>
      <c r="VYK762" s="462"/>
      <c r="VYL762" s="462"/>
      <c r="VYM762" s="462"/>
      <c r="VYN762" s="462"/>
      <c r="VYO762" s="462"/>
      <c r="VYP762" s="462"/>
      <c r="VYQ762" s="462"/>
      <c r="VYR762" s="462"/>
      <c r="VYS762" s="462"/>
      <c r="VYT762" s="462"/>
      <c r="VYU762" s="462"/>
      <c r="VYV762" s="462"/>
      <c r="VYW762" s="462"/>
      <c r="VYX762" s="462"/>
      <c r="VYY762" s="462"/>
      <c r="VYZ762" s="462"/>
      <c r="VZA762" s="462"/>
      <c r="VZB762" s="462"/>
      <c r="VZC762" s="462"/>
      <c r="VZD762" s="462"/>
      <c r="VZE762" s="462"/>
      <c r="VZF762" s="462"/>
      <c r="VZG762" s="462"/>
      <c r="VZH762" s="462"/>
      <c r="VZI762" s="462"/>
      <c r="VZJ762" s="462"/>
      <c r="VZK762" s="462"/>
      <c r="VZL762" s="462"/>
      <c r="VZM762" s="462"/>
      <c r="VZN762" s="462"/>
      <c r="VZO762" s="462"/>
      <c r="VZP762" s="462"/>
      <c r="VZQ762" s="462"/>
      <c r="VZR762" s="462"/>
      <c r="VZS762" s="462"/>
      <c r="VZT762" s="462"/>
      <c r="VZU762" s="462"/>
      <c r="VZV762" s="462"/>
      <c r="VZW762" s="462"/>
      <c r="VZX762" s="462"/>
      <c r="VZY762" s="462"/>
      <c r="VZZ762" s="462"/>
      <c r="WAA762" s="462"/>
      <c r="WAB762" s="462"/>
      <c r="WAC762" s="462"/>
      <c r="WAD762" s="462"/>
      <c r="WAE762" s="462"/>
      <c r="WAF762" s="462"/>
      <c r="WAG762" s="462"/>
      <c r="WAH762" s="462"/>
      <c r="WAI762" s="462"/>
      <c r="WAJ762" s="462"/>
      <c r="WAK762" s="462"/>
      <c r="WAL762" s="462"/>
      <c r="WAM762" s="462"/>
      <c r="WAN762" s="462"/>
      <c r="WAO762" s="462"/>
      <c r="WAP762" s="462"/>
      <c r="WAQ762" s="462"/>
      <c r="WAR762" s="462"/>
      <c r="WAS762" s="462"/>
      <c r="WAT762" s="462"/>
      <c r="WAU762" s="462"/>
      <c r="WAV762" s="462"/>
      <c r="WAW762" s="462"/>
      <c r="WAX762" s="462"/>
      <c r="WAY762" s="462"/>
      <c r="WAZ762" s="462"/>
      <c r="WBA762" s="462"/>
      <c r="WBB762" s="462"/>
      <c r="WBC762" s="462"/>
      <c r="WBD762" s="462"/>
      <c r="WBE762" s="462"/>
      <c r="WBF762" s="462"/>
      <c r="WBG762" s="462"/>
      <c r="WBH762" s="462"/>
      <c r="WBI762" s="462"/>
      <c r="WBJ762" s="462"/>
      <c r="WBK762" s="462"/>
      <c r="WBL762" s="462"/>
      <c r="WBM762" s="462"/>
      <c r="WBN762" s="462"/>
      <c r="WBO762" s="462"/>
      <c r="WBP762" s="462"/>
      <c r="WBQ762" s="462"/>
      <c r="WBR762" s="462"/>
      <c r="WBS762" s="462"/>
      <c r="WBT762" s="462"/>
      <c r="WBU762" s="462"/>
      <c r="WBV762" s="462"/>
      <c r="WBW762" s="462"/>
      <c r="WBX762" s="462"/>
      <c r="WBY762" s="462"/>
      <c r="WBZ762" s="462"/>
      <c r="WCA762" s="462"/>
      <c r="WCB762" s="462"/>
      <c r="WCC762" s="462"/>
      <c r="WCD762" s="462"/>
      <c r="WCE762" s="462"/>
      <c r="WCF762" s="462"/>
      <c r="WCG762" s="462"/>
      <c r="WCH762" s="462"/>
      <c r="WCI762" s="462"/>
      <c r="WCJ762" s="462"/>
      <c r="WCK762" s="462"/>
      <c r="WCL762" s="462"/>
      <c r="WCM762" s="462"/>
      <c r="WCN762" s="462"/>
      <c r="WCO762" s="462"/>
      <c r="WCP762" s="462"/>
      <c r="WCQ762" s="462"/>
      <c r="WCR762" s="462"/>
      <c r="WCS762" s="462"/>
      <c r="WCT762" s="462"/>
      <c r="WCU762" s="462"/>
      <c r="WCV762" s="462"/>
      <c r="WCW762" s="462"/>
      <c r="WCX762" s="462"/>
      <c r="WCY762" s="462"/>
      <c r="WCZ762" s="462"/>
      <c r="WDA762" s="462"/>
      <c r="WDB762" s="462"/>
      <c r="WDC762" s="462"/>
      <c r="WDD762" s="462"/>
      <c r="WDE762" s="462"/>
      <c r="WDF762" s="462"/>
      <c r="WDG762" s="462"/>
      <c r="WDH762" s="462"/>
      <c r="WDI762" s="462"/>
      <c r="WDJ762" s="462"/>
      <c r="WDK762" s="462"/>
      <c r="WDL762" s="462"/>
      <c r="WDM762" s="462"/>
      <c r="WDN762" s="462"/>
      <c r="WDO762" s="462"/>
      <c r="WDP762" s="462"/>
      <c r="WDQ762" s="462"/>
      <c r="WDR762" s="462"/>
      <c r="WDS762" s="462"/>
      <c r="WDT762" s="462"/>
      <c r="WDU762" s="462"/>
      <c r="WDV762" s="462"/>
      <c r="WDW762" s="462"/>
      <c r="WDX762" s="462"/>
      <c r="WDY762" s="462"/>
      <c r="WDZ762" s="462"/>
      <c r="WEA762" s="462"/>
      <c r="WEB762" s="462"/>
      <c r="WEC762" s="462"/>
      <c r="WED762" s="462"/>
      <c r="WEE762" s="462"/>
      <c r="WEF762" s="462"/>
      <c r="WEG762" s="462"/>
      <c r="WEH762" s="462"/>
      <c r="WEI762" s="462"/>
      <c r="WEJ762" s="462"/>
      <c r="WEK762" s="462"/>
      <c r="WEL762" s="462"/>
      <c r="WEM762" s="462"/>
      <c r="WEN762" s="462"/>
      <c r="WEO762" s="462"/>
      <c r="WEP762" s="462"/>
      <c r="WEQ762" s="462"/>
      <c r="WER762" s="462"/>
      <c r="WES762" s="462"/>
      <c r="WET762" s="462"/>
      <c r="WEU762" s="462"/>
      <c r="WEV762" s="462"/>
      <c r="WEW762" s="462"/>
      <c r="WEX762" s="462"/>
      <c r="WEY762" s="462"/>
      <c r="WEZ762" s="462"/>
      <c r="WFA762" s="462"/>
      <c r="WFB762" s="462"/>
      <c r="WFC762" s="462"/>
      <c r="WFD762" s="462"/>
      <c r="WFE762" s="462"/>
      <c r="WFF762" s="462"/>
      <c r="WFG762" s="462"/>
      <c r="WFH762" s="462"/>
      <c r="WFI762" s="462"/>
      <c r="WFJ762" s="462"/>
      <c r="WFK762" s="462"/>
      <c r="WFL762" s="462"/>
      <c r="WFM762" s="462"/>
      <c r="WFN762" s="462"/>
      <c r="WFO762" s="462"/>
      <c r="WFP762" s="462"/>
      <c r="WFQ762" s="462"/>
      <c r="WFR762" s="462"/>
      <c r="WFS762" s="462"/>
      <c r="WFT762" s="462"/>
      <c r="WFU762" s="462"/>
      <c r="WFV762" s="462"/>
      <c r="WFW762" s="462"/>
      <c r="WFX762" s="462"/>
      <c r="WFY762" s="462"/>
      <c r="WFZ762" s="462"/>
      <c r="WGA762" s="462"/>
      <c r="WGB762" s="462"/>
      <c r="WGC762" s="462"/>
      <c r="WGD762" s="462"/>
      <c r="WGE762" s="462"/>
      <c r="WGF762" s="462"/>
      <c r="WGG762" s="462"/>
      <c r="WGH762" s="462"/>
      <c r="WGI762" s="462"/>
      <c r="WGJ762" s="462"/>
      <c r="WGK762" s="462"/>
      <c r="WGL762" s="462"/>
      <c r="WGM762" s="462"/>
      <c r="WGN762" s="462"/>
      <c r="WGO762" s="462"/>
      <c r="WGP762" s="462"/>
      <c r="WGQ762" s="462"/>
      <c r="WGR762" s="462"/>
      <c r="WGS762" s="462"/>
      <c r="WGT762" s="462"/>
      <c r="WGU762" s="462"/>
      <c r="WGV762" s="462"/>
      <c r="WGW762" s="462"/>
      <c r="WGX762" s="462"/>
      <c r="WGY762" s="462"/>
      <c r="WGZ762" s="462"/>
      <c r="WHA762" s="462"/>
      <c r="WHB762" s="462"/>
      <c r="WHC762" s="462"/>
      <c r="WHD762" s="462"/>
      <c r="WHE762" s="462"/>
      <c r="WHF762" s="462"/>
      <c r="WHG762" s="462"/>
      <c r="WHH762" s="462"/>
      <c r="WHI762" s="462"/>
      <c r="WHJ762" s="462"/>
      <c r="WHK762" s="462"/>
      <c r="WHL762" s="462"/>
      <c r="WHM762" s="462"/>
      <c r="WHN762" s="462"/>
      <c r="WHO762" s="462"/>
      <c r="WHP762" s="462"/>
      <c r="WHQ762" s="462"/>
      <c r="WHR762" s="462"/>
      <c r="WHS762" s="462"/>
      <c r="WHT762" s="462"/>
      <c r="WHU762" s="462"/>
      <c r="WHV762" s="462"/>
      <c r="WHW762" s="462"/>
      <c r="WHX762" s="462"/>
      <c r="WHY762" s="462"/>
      <c r="WHZ762" s="462"/>
      <c r="WIA762" s="462"/>
      <c r="WIB762" s="462"/>
      <c r="WIC762" s="462"/>
      <c r="WID762" s="462"/>
      <c r="WIE762" s="462"/>
      <c r="WIF762" s="462"/>
      <c r="WIG762" s="462"/>
      <c r="WIH762" s="462"/>
      <c r="WII762" s="462"/>
      <c r="WIJ762" s="462"/>
      <c r="WIK762" s="462"/>
      <c r="WIL762" s="462"/>
      <c r="WIM762" s="462"/>
      <c r="WIN762" s="462"/>
      <c r="WIO762" s="462"/>
      <c r="WIP762" s="462"/>
      <c r="WIQ762" s="462"/>
      <c r="WIR762" s="462"/>
      <c r="WIS762" s="462"/>
      <c r="WIT762" s="462"/>
      <c r="WIU762" s="462"/>
      <c r="WIV762" s="462"/>
      <c r="WIW762" s="462"/>
      <c r="WIX762" s="462"/>
      <c r="WIY762" s="462"/>
      <c r="WIZ762" s="462"/>
      <c r="WJA762" s="462"/>
      <c r="WJB762" s="462"/>
      <c r="WJC762" s="462"/>
      <c r="WJD762" s="462"/>
      <c r="WJE762" s="462"/>
      <c r="WJF762" s="462"/>
      <c r="WJG762" s="462"/>
      <c r="WJH762" s="462"/>
      <c r="WJI762" s="462"/>
      <c r="WJJ762" s="462"/>
      <c r="WJK762" s="462"/>
      <c r="WJL762" s="462"/>
      <c r="WJM762" s="462"/>
      <c r="WJN762" s="462"/>
      <c r="WJO762" s="462"/>
      <c r="WJP762" s="462"/>
      <c r="WJQ762" s="462"/>
      <c r="WJR762" s="462"/>
      <c r="WJS762" s="462"/>
      <c r="WJT762" s="462"/>
      <c r="WJU762" s="462"/>
      <c r="WJV762" s="462"/>
      <c r="WJW762" s="462"/>
      <c r="WJX762" s="462"/>
      <c r="WJY762" s="462"/>
      <c r="WJZ762" s="462"/>
      <c r="WKA762" s="462"/>
      <c r="WKB762" s="462"/>
      <c r="WKC762" s="462"/>
      <c r="WKD762" s="462"/>
      <c r="WKE762" s="462"/>
      <c r="WKF762" s="462"/>
      <c r="WKG762" s="462"/>
      <c r="WKH762" s="462"/>
      <c r="WKI762" s="462"/>
      <c r="WKJ762" s="462"/>
      <c r="WKK762" s="462"/>
      <c r="WKL762" s="462"/>
      <c r="WKM762" s="462"/>
      <c r="WKN762" s="462"/>
      <c r="WKO762" s="462"/>
      <c r="WKP762" s="462"/>
      <c r="WKQ762" s="462"/>
      <c r="WKR762" s="462"/>
      <c r="WKS762" s="462"/>
      <c r="WKT762" s="462"/>
      <c r="WKU762" s="462"/>
      <c r="WKV762" s="462"/>
      <c r="WKW762" s="462"/>
      <c r="WKX762" s="462"/>
      <c r="WKY762" s="462"/>
      <c r="WKZ762" s="462"/>
      <c r="WLA762" s="462"/>
      <c r="WLB762" s="462"/>
      <c r="WLC762" s="462"/>
      <c r="WLD762" s="462"/>
      <c r="WLE762" s="462"/>
      <c r="WLF762" s="462"/>
      <c r="WLG762" s="462"/>
      <c r="WLH762" s="462"/>
      <c r="WLI762" s="462"/>
      <c r="WLJ762" s="462"/>
      <c r="WLK762" s="462"/>
      <c r="WLL762" s="462"/>
      <c r="WLM762" s="462"/>
      <c r="WLN762" s="462"/>
      <c r="WLO762" s="462"/>
      <c r="WLP762" s="462"/>
      <c r="WLQ762" s="462"/>
      <c r="WLR762" s="462"/>
      <c r="WLS762" s="462"/>
      <c r="WLT762" s="462"/>
      <c r="WLU762" s="462"/>
      <c r="WLV762" s="462"/>
      <c r="WLW762" s="462"/>
      <c r="WLX762" s="462"/>
      <c r="WLY762" s="462"/>
      <c r="WLZ762" s="462"/>
      <c r="WMA762" s="462"/>
      <c r="WMB762" s="462"/>
      <c r="WMC762" s="462"/>
      <c r="WMD762" s="462"/>
      <c r="WME762" s="462"/>
      <c r="WMF762" s="462"/>
      <c r="WMG762" s="462"/>
      <c r="WMH762" s="462"/>
      <c r="WMI762" s="462"/>
      <c r="WMJ762" s="462"/>
      <c r="WMK762" s="462"/>
      <c r="WML762" s="462"/>
      <c r="WMM762" s="462"/>
      <c r="WMN762" s="462"/>
      <c r="WMO762" s="462"/>
      <c r="WMP762" s="462"/>
      <c r="WMQ762" s="462"/>
      <c r="WMR762" s="462"/>
      <c r="WMS762" s="462"/>
      <c r="WMT762" s="462"/>
      <c r="WMU762" s="462"/>
      <c r="WMV762" s="462"/>
      <c r="WMW762" s="462"/>
      <c r="WMX762" s="462"/>
      <c r="WMY762" s="462"/>
      <c r="WMZ762" s="462"/>
      <c r="WNA762" s="462"/>
      <c r="WNB762" s="462"/>
      <c r="WNC762" s="462"/>
      <c r="WND762" s="462"/>
      <c r="WNE762" s="462"/>
      <c r="WNF762" s="462"/>
      <c r="WNG762" s="462"/>
      <c r="WNH762" s="462"/>
      <c r="WNI762" s="462"/>
      <c r="WNJ762" s="462"/>
      <c r="WNK762" s="462"/>
      <c r="WNL762" s="462"/>
      <c r="WNM762" s="462"/>
      <c r="WNN762" s="462"/>
      <c r="WNO762" s="462"/>
      <c r="WNP762" s="462"/>
      <c r="WNQ762" s="462"/>
      <c r="WNR762" s="462"/>
      <c r="WNS762" s="462"/>
      <c r="WNT762" s="462"/>
      <c r="WNU762" s="462"/>
      <c r="WNV762" s="462"/>
      <c r="WNW762" s="462"/>
      <c r="WNX762" s="462"/>
      <c r="WNY762" s="462"/>
      <c r="WNZ762" s="462"/>
      <c r="WOA762" s="462"/>
      <c r="WOB762" s="462"/>
      <c r="WOC762" s="462"/>
      <c r="WOD762" s="462"/>
      <c r="WOE762" s="462"/>
      <c r="WOF762" s="462"/>
      <c r="WOG762" s="462"/>
      <c r="WOH762" s="462"/>
      <c r="WOI762" s="462"/>
      <c r="WOJ762" s="462"/>
      <c r="WOK762" s="462"/>
      <c r="WOL762" s="462"/>
      <c r="WOM762" s="462"/>
      <c r="WON762" s="462"/>
      <c r="WOO762" s="462"/>
      <c r="WOP762" s="462"/>
      <c r="WOQ762" s="462"/>
      <c r="WOR762" s="462"/>
      <c r="WOS762" s="462"/>
      <c r="WOT762" s="462"/>
      <c r="WOU762" s="462"/>
      <c r="WOV762" s="462"/>
      <c r="WOW762" s="462"/>
      <c r="WOX762" s="462"/>
      <c r="WOY762" s="462"/>
      <c r="WOZ762" s="462"/>
      <c r="WPA762" s="462"/>
      <c r="WPB762" s="462"/>
      <c r="WPC762" s="462"/>
      <c r="WPD762" s="462"/>
      <c r="WPE762" s="462"/>
      <c r="WPF762" s="462"/>
      <c r="WPG762" s="462"/>
      <c r="WPH762" s="462"/>
      <c r="WPI762" s="462"/>
      <c r="WPJ762" s="462"/>
      <c r="WPK762" s="462"/>
      <c r="WPL762" s="462"/>
      <c r="WPM762" s="462"/>
      <c r="WPN762" s="462"/>
      <c r="WPO762" s="462"/>
      <c r="WPP762" s="462"/>
      <c r="WPQ762" s="462"/>
      <c r="WPR762" s="462"/>
      <c r="WPS762" s="462"/>
      <c r="WPT762" s="462"/>
      <c r="WPU762" s="462"/>
      <c r="WPV762" s="462"/>
      <c r="WPW762" s="462"/>
      <c r="WPX762" s="462"/>
      <c r="WPY762" s="462"/>
      <c r="WPZ762" s="462"/>
      <c r="WQA762" s="462"/>
      <c r="WQB762" s="462"/>
      <c r="WQC762" s="462"/>
      <c r="WQD762" s="462"/>
      <c r="WQE762" s="462"/>
      <c r="WQF762" s="462"/>
      <c r="WQG762" s="462"/>
      <c r="WQH762" s="462"/>
      <c r="WQI762" s="462"/>
      <c r="WQJ762" s="462"/>
      <c r="WQK762" s="462"/>
      <c r="WQL762" s="462"/>
      <c r="WQM762" s="462"/>
      <c r="WQN762" s="462"/>
      <c r="WQO762" s="462"/>
      <c r="WQP762" s="462"/>
      <c r="WQQ762" s="462"/>
      <c r="WQR762" s="462"/>
      <c r="WQS762" s="462"/>
      <c r="WQT762" s="462"/>
      <c r="WQU762" s="462"/>
      <c r="WQV762" s="462"/>
      <c r="WQW762" s="462"/>
      <c r="WQX762" s="462"/>
      <c r="WQY762" s="462"/>
      <c r="WQZ762" s="462"/>
      <c r="WRA762" s="462"/>
      <c r="WRB762" s="462"/>
      <c r="WRC762" s="462"/>
      <c r="WRD762" s="462"/>
      <c r="WRE762" s="462"/>
      <c r="WRF762" s="462"/>
      <c r="WRG762" s="462"/>
      <c r="WRH762" s="462"/>
      <c r="WRI762" s="462"/>
      <c r="WRJ762" s="462"/>
      <c r="WRK762" s="462"/>
      <c r="WRL762" s="462"/>
      <c r="WRM762" s="462"/>
      <c r="WRN762" s="462"/>
      <c r="WRO762" s="462"/>
      <c r="WRP762" s="462"/>
      <c r="WRQ762" s="462"/>
      <c r="WRR762" s="462"/>
      <c r="WRS762" s="462"/>
      <c r="WRT762" s="462"/>
      <c r="WRU762" s="462"/>
      <c r="WRV762" s="462"/>
      <c r="WRW762" s="462"/>
      <c r="WRX762" s="462"/>
      <c r="WRY762" s="462"/>
      <c r="WRZ762" s="462"/>
      <c r="WSA762" s="462"/>
      <c r="WSB762" s="462"/>
      <c r="WSC762" s="462"/>
      <c r="WSD762" s="462"/>
      <c r="WSE762" s="462"/>
      <c r="WSF762" s="462"/>
      <c r="WSG762" s="462"/>
      <c r="WSH762" s="462"/>
      <c r="WSI762" s="462"/>
      <c r="WSJ762" s="462"/>
      <c r="WSK762" s="462"/>
      <c r="WSL762" s="462"/>
      <c r="WSM762" s="462"/>
      <c r="WSN762" s="462"/>
      <c r="WSO762" s="462"/>
      <c r="WSP762" s="462"/>
      <c r="WSQ762" s="462"/>
      <c r="WSR762" s="462"/>
      <c r="WSS762" s="462"/>
      <c r="WST762" s="462"/>
      <c r="WSU762" s="462"/>
      <c r="WSV762" s="462"/>
      <c r="WSW762" s="462"/>
      <c r="WSX762" s="462"/>
      <c r="WSY762" s="462"/>
      <c r="WSZ762" s="462"/>
      <c r="WTA762" s="462"/>
      <c r="WTB762" s="462"/>
      <c r="WTC762" s="462"/>
      <c r="WTD762" s="462"/>
      <c r="WTE762" s="462"/>
      <c r="WTF762" s="462"/>
      <c r="WTG762" s="462"/>
      <c r="WTH762" s="462"/>
      <c r="WTI762" s="462"/>
      <c r="WTJ762" s="462"/>
      <c r="WTK762" s="462"/>
      <c r="WTL762" s="462"/>
      <c r="WTM762" s="462"/>
      <c r="WTN762" s="462"/>
      <c r="WTO762" s="462"/>
      <c r="WTP762" s="462"/>
      <c r="WTQ762" s="462"/>
      <c r="WTR762" s="462"/>
      <c r="WTS762" s="462"/>
      <c r="WTT762" s="462"/>
      <c r="WTU762" s="462"/>
      <c r="WTV762" s="462"/>
      <c r="WTW762" s="462"/>
      <c r="WTX762" s="462"/>
      <c r="WTY762" s="462"/>
      <c r="WTZ762" s="462"/>
      <c r="WUA762" s="462"/>
      <c r="WUB762" s="462"/>
      <c r="WUC762" s="462"/>
      <c r="WUD762" s="462"/>
      <c r="WUE762" s="462"/>
      <c r="WUF762" s="462"/>
      <c r="WUG762" s="462"/>
      <c r="WUH762" s="462"/>
      <c r="WUI762" s="462"/>
      <c r="WUJ762" s="462"/>
      <c r="WUK762" s="462"/>
      <c r="WUL762" s="462"/>
      <c r="WUM762" s="462"/>
      <c r="WUN762" s="462"/>
      <c r="WUO762" s="462"/>
      <c r="WUP762" s="462"/>
      <c r="WUQ762" s="462"/>
      <c r="WUR762" s="462"/>
      <c r="WUS762" s="462"/>
      <c r="WUT762" s="462"/>
      <c r="WUU762" s="462"/>
      <c r="WUV762" s="462"/>
      <c r="WUW762" s="462"/>
      <c r="WUX762" s="462"/>
      <c r="WUY762" s="462"/>
      <c r="WUZ762" s="462"/>
      <c r="WVA762" s="462"/>
      <c r="WVB762" s="462"/>
      <c r="WVC762" s="462"/>
      <c r="WVD762" s="462"/>
      <c r="WVE762" s="462"/>
      <c r="WVF762" s="462"/>
      <c r="WVG762" s="462"/>
      <c r="WVH762" s="462"/>
      <c r="WVI762" s="462"/>
      <c r="WVJ762" s="462"/>
      <c r="WVK762" s="462"/>
      <c r="WVL762" s="462"/>
      <c r="WVM762" s="462"/>
      <c r="WVN762" s="462"/>
      <c r="WVO762" s="462"/>
      <c r="WVP762" s="462"/>
      <c r="WVQ762" s="462"/>
      <c r="WVR762" s="462"/>
      <c r="WVS762" s="462"/>
      <c r="WVT762" s="462"/>
      <c r="WVU762" s="462"/>
      <c r="WVV762" s="462"/>
      <c r="WVW762" s="462"/>
      <c r="WVX762" s="462"/>
      <c r="WVY762" s="462"/>
      <c r="WVZ762" s="462"/>
      <c r="WWA762" s="462"/>
      <c r="WWB762" s="462"/>
      <c r="WWC762" s="462"/>
      <c r="WWD762" s="462"/>
      <c r="WWE762" s="462"/>
      <c r="WWF762" s="462"/>
      <c r="WWG762" s="462"/>
      <c r="WWH762" s="462"/>
      <c r="WWI762" s="462"/>
      <c r="WWJ762" s="462"/>
      <c r="WWK762" s="462"/>
      <c r="WWL762" s="462"/>
      <c r="WWM762" s="462"/>
      <c r="WWN762" s="462"/>
      <c r="WWO762" s="462"/>
      <c r="WWP762" s="462"/>
      <c r="WWQ762" s="462"/>
      <c r="WWR762" s="462"/>
      <c r="WWS762" s="462"/>
      <c r="WWT762" s="462"/>
      <c r="WWU762" s="462"/>
      <c r="WWV762" s="462"/>
      <c r="WWW762" s="462"/>
      <c r="WWX762" s="462"/>
      <c r="WWY762" s="462"/>
      <c r="WWZ762" s="462"/>
      <c r="WXA762" s="462"/>
      <c r="WXB762" s="462"/>
      <c r="WXC762" s="462"/>
      <c r="WXD762" s="462"/>
      <c r="WXE762" s="462"/>
      <c r="WXF762" s="462"/>
      <c r="WXG762" s="462"/>
      <c r="WXH762" s="462"/>
      <c r="WXI762" s="462"/>
      <c r="WXJ762" s="462"/>
      <c r="WXK762" s="462"/>
      <c r="WXL762" s="462"/>
      <c r="WXM762" s="462"/>
      <c r="WXN762" s="462"/>
      <c r="WXO762" s="462"/>
      <c r="WXP762" s="462"/>
      <c r="WXQ762" s="462"/>
      <c r="WXR762" s="462"/>
      <c r="WXS762" s="462"/>
      <c r="WXT762" s="462"/>
      <c r="WXU762" s="462"/>
      <c r="WXV762" s="462"/>
      <c r="WXW762" s="462"/>
      <c r="WXX762" s="462"/>
      <c r="WXY762" s="462"/>
      <c r="WXZ762" s="462"/>
      <c r="WYA762" s="462"/>
      <c r="WYB762" s="462"/>
      <c r="WYC762" s="462"/>
      <c r="WYD762" s="462"/>
      <c r="WYE762" s="462"/>
      <c r="WYF762" s="462"/>
      <c r="WYG762" s="462"/>
      <c r="WYH762" s="462"/>
      <c r="WYI762" s="462"/>
      <c r="WYJ762" s="462"/>
      <c r="WYK762" s="462"/>
      <c r="WYL762" s="462"/>
      <c r="WYM762" s="462"/>
      <c r="WYN762" s="462"/>
      <c r="WYO762" s="462"/>
      <c r="WYP762" s="462"/>
      <c r="WYQ762" s="462"/>
      <c r="WYR762" s="462"/>
      <c r="WYS762" s="462"/>
      <c r="WYT762" s="462"/>
      <c r="WYU762" s="462"/>
      <c r="WYV762" s="462"/>
      <c r="WYW762" s="462"/>
      <c r="WYX762" s="462"/>
      <c r="WYY762" s="462"/>
      <c r="WYZ762" s="462"/>
      <c r="WZA762" s="462"/>
      <c r="WZB762" s="462"/>
      <c r="WZC762" s="462"/>
      <c r="WZD762" s="462"/>
      <c r="WZE762" s="462"/>
      <c r="WZF762" s="462"/>
      <c r="WZG762" s="462"/>
      <c r="WZH762" s="462"/>
      <c r="WZI762" s="462"/>
      <c r="WZJ762" s="462"/>
      <c r="WZK762" s="462"/>
      <c r="WZL762" s="462"/>
      <c r="WZM762" s="462"/>
      <c r="WZN762" s="462"/>
      <c r="WZO762" s="462"/>
      <c r="WZP762" s="462"/>
      <c r="WZQ762" s="462"/>
      <c r="WZR762" s="462"/>
      <c r="WZS762" s="462"/>
      <c r="WZT762" s="462"/>
      <c r="WZU762" s="462"/>
      <c r="WZV762" s="462"/>
      <c r="WZW762" s="462"/>
      <c r="WZX762" s="462"/>
      <c r="WZY762" s="462"/>
      <c r="WZZ762" s="462"/>
      <c r="XAA762" s="462"/>
      <c r="XAB762" s="462"/>
      <c r="XAC762" s="462"/>
      <c r="XAD762" s="462"/>
      <c r="XAE762" s="462"/>
      <c r="XAF762" s="462"/>
      <c r="XAG762" s="462"/>
      <c r="XAH762" s="462"/>
      <c r="XAI762" s="462"/>
      <c r="XAJ762" s="462"/>
      <c r="XAK762" s="462"/>
      <c r="XAL762" s="462"/>
      <c r="XAM762" s="462"/>
      <c r="XAN762" s="462"/>
      <c r="XAO762" s="462"/>
      <c r="XAP762" s="462"/>
      <c r="XAQ762" s="462"/>
      <c r="XAR762" s="462"/>
      <c r="XAS762" s="462"/>
      <c r="XAT762" s="462"/>
      <c r="XAU762" s="462"/>
      <c r="XAV762" s="462"/>
      <c r="XAW762" s="462"/>
      <c r="XAX762" s="462"/>
      <c r="XAY762" s="462"/>
      <c r="XAZ762" s="462"/>
      <c r="XBA762" s="462"/>
      <c r="XBB762" s="462"/>
      <c r="XBC762" s="462"/>
      <c r="XBD762" s="462"/>
      <c r="XBE762" s="462"/>
      <c r="XBF762" s="462"/>
      <c r="XBG762" s="462"/>
      <c r="XBH762" s="462"/>
      <c r="XBI762" s="462"/>
      <c r="XBJ762" s="462"/>
      <c r="XBK762" s="462"/>
      <c r="XBL762" s="462"/>
      <c r="XBM762" s="462"/>
      <c r="XBN762" s="462"/>
      <c r="XBO762" s="462"/>
      <c r="XBP762" s="462"/>
      <c r="XBQ762" s="462"/>
      <c r="XBR762" s="462"/>
      <c r="XBS762" s="462"/>
      <c r="XBT762" s="462"/>
      <c r="XBU762" s="462"/>
      <c r="XBV762" s="462"/>
      <c r="XBW762" s="462"/>
      <c r="XBX762" s="462"/>
      <c r="XBY762" s="462"/>
      <c r="XBZ762" s="462"/>
      <c r="XCA762" s="462"/>
      <c r="XCB762" s="462"/>
      <c r="XCC762" s="462"/>
      <c r="XCD762" s="462"/>
      <c r="XCE762" s="462"/>
      <c r="XCF762" s="462"/>
      <c r="XCG762" s="462"/>
      <c r="XCH762" s="462"/>
      <c r="XCI762" s="462"/>
      <c r="XCJ762" s="462"/>
      <c r="XCK762" s="462"/>
      <c r="XCL762" s="462"/>
      <c r="XCM762" s="462"/>
      <c r="XCN762" s="462"/>
      <c r="XCO762" s="462"/>
      <c r="XCP762" s="462"/>
      <c r="XCQ762" s="462"/>
      <c r="XCR762" s="462"/>
      <c r="XCS762" s="462"/>
      <c r="XCT762" s="462"/>
      <c r="XCU762" s="462"/>
      <c r="XCV762" s="462"/>
      <c r="XCW762" s="462"/>
      <c r="XCX762" s="462"/>
      <c r="XCY762" s="462"/>
      <c r="XCZ762" s="462"/>
      <c r="XDA762" s="462"/>
      <c r="XDB762" s="462"/>
      <c r="XDC762" s="462"/>
      <c r="XDD762" s="462"/>
      <c r="XDE762" s="462"/>
      <c r="XDF762" s="462"/>
      <c r="XDG762" s="462"/>
      <c r="XDH762" s="462"/>
      <c r="XDI762" s="462"/>
      <c r="XDJ762" s="462"/>
      <c r="XDK762" s="462"/>
      <c r="XDL762" s="462"/>
      <c r="XDM762" s="462"/>
      <c r="XDN762" s="462"/>
      <c r="XDO762" s="462"/>
      <c r="XDP762" s="462"/>
      <c r="XDQ762" s="462"/>
      <c r="XDR762" s="462"/>
      <c r="XDS762" s="462"/>
      <c r="XDT762" s="462"/>
      <c r="XDU762" s="462"/>
      <c r="XDV762" s="462"/>
      <c r="XDW762" s="462"/>
      <c r="XDX762" s="462"/>
      <c r="XDY762" s="462"/>
      <c r="XDZ762" s="462"/>
      <c r="XEA762" s="462"/>
      <c r="XEB762" s="462"/>
      <c r="XEC762" s="462"/>
      <c r="XED762" s="462"/>
      <c r="XEE762" s="462"/>
      <c r="XEF762" s="462"/>
      <c r="XEG762" s="462"/>
      <c r="XEH762" s="462"/>
      <c r="XEI762" s="462"/>
      <c r="XEJ762" s="462"/>
      <c r="XEK762" s="462"/>
      <c r="XEL762" s="462"/>
      <c r="XEM762" s="462"/>
      <c r="XEN762" s="462"/>
      <c r="XEO762" s="462"/>
      <c r="XEP762" s="462"/>
      <c r="XEQ762" s="462"/>
      <c r="XER762" s="462"/>
      <c r="XES762" s="462"/>
      <c r="XET762" s="462"/>
      <c r="XEU762" s="462"/>
      <c r="XEV762" s="462"/>
      <c r="XEW762" s="462"/>
      <c r="XEX762" s="462"/>
      <c r="XEY762" s="462"/>
      <c r="XEZ762" s="462"/>
      <c r="XFA762" s="462"/>
      <c r="XFB762" s="462"/>
      <c r="XFC762" s="462"/>
    </row>
    <row r="763" spans="1:16383" ht="12.75" customHeight="1">
      <c r="A763" s="289"/>
      <c r="B763" s="67"/>
      <c r="C763" s="68" t="s">
        <v>1561</v>
      </c>
      <c r="D763" s="67"/>
      <c r="E763" s="67"/>
      <c r="F763" s="67"/>
      <c r="G763" s="1209"/>
      <c r="H763" s="1209"/>
      <c r="I763" s="1209"/>
      <c r="J763" s="1209"/>
      <c r="K763" s="1209"/>
      <c r="L763" s="67"/>
      <c r="M763" s="67"/>
      <c r="N763" s="67"/>
      <c r="O763" s="67"/>
      <c r="P763" s="67"/>
      <c r="Q763" s="1209"/>
      <c r="R763" s="1209"/>
      <c r="S763" s="1209"/>
      <c r="T763" s="1209"/>
      <c r="U763" s="120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2"/>
      <c r="DH763" s="462"/>
      <c r="DI763" s="462"/>
      <c r="DJ763" s="462"/>
      <c r="DK763" s="462"/>
      <c r="DL763" s="462"/>
      <c r="DM763" s="462"/>
      <c r="DN763" s="462"/>
      <c r="DO763" s="462"/>
      <c r="DP763" s="462"/>
      <c r="DQ763" s="462"/>
      <c r="DR763" s="462"/>
      <c r="DS763" s="462"/>
      <c r="DT763" s="462"/>
      <c r="DU763" s="462"/>
      <c r="DV763" s="462"/>
      <c r="DW763" s="462"/>
      <c r="DX763" s="462"/>
      <c r="DY763" s="462"/>
      <c r="DZ763" s="462"/>
      <c r="EA763" s="462"/>
      <c r="EB763" s="462"/>
      <c r="EC763" s="462"/>
      <c r="ED763" s="462"/>
      <c r="EE763" s="462"/>
      <c r="EF763" s="462"/>
      <c r="EG763" s="462"/>
      <c r="EH763" s="462"/>
      <c r="EI763" s="462"/>
      <c r="EJ763" s="462"/>
      <c r="EK763" s="462"/>
      <c r="EL763" s="462"/>
      <c r="EM763" s="462"/>
      <c r="EN763" s="462"/>
      <c r="EO763" s="462"/>
      <c r="EP763" s="462"/>
      <c r="EQ763" s="462"/>
      <c r="ER763" s="462"/>
      <c r="ES763" s="462"/>
      <c r="ET763" s="462"/>
      <c r="EU763" s="462"/>
      <c r="EV763" s="462"/>
      <c r="EW763" s="462"/>
      <c r="EX763" s="462"/>
      <c r="EY763" s="462"/>
      <c r="EZ763" s="462"/>
      <c r="FA763" s="462"/>
      <c r="FB763" s="462"/>
      <c r="FC763" s="462"/>
      <c r="FD763" s="462"/>
      <c r="FE763" s="462"/>
      <c r="FF763" s="462"/>
      <c r="FG763" s="462"/>
      <c r="FH763" s="462"/>
      <c r="FI763" s="462"/>
      <c r="FJ763" s="462"/>
      <c r="FK763" s="462"/>
      <c r="FL763" s="462"/>
      <c r="FM763" s="462"/>
      <c r="FN763" s="462"/>
      <c r="FO763" s="462"/>
      <c r="FP763" s="462"/>
      <c r="FQ763" s="462"/>
      <c r="FR763" s="462"/>
      <c r="FS763" s="462"/>
      <c r="FT763" s="462"/>
      <c r="FU763" s="462"/>
      <c r="FV763" s="462"/>
      <c r="FW763" s="462"/>
      <c r="FX763" s="462"/>
      <c r="FY763" s="462"/>
      <c r="FZ763" s="462"/>
      <c r="GA763" s="462"/>
      <c r="GB763" s="462"/>
      <c r="GC763" s="462"/>
      <c r="GD763" s="462"/>
      <c r="GE763" s="462"/>
      <c r="GF763" s="462"/>
      <c r="GG763" s="462"/>
      <c r="GH763" s="462"/>
      <c r="GI763" s="462"/>
      <c r="GJ763" s="462"/>
      <c r="GK763" s="462"/>
      <c r="GL763" s="462"/>
      <c r="GM763" s="462"/>
      <c r="GN763" s="462"/>
      <c r="GO763" s="462"/>
      <c r="GP763" s="462"/>
      <c r="GQ763" s="462"/>
      <c r="GR763" s="462"/>
      <c r="GS763" s="462"/>
      <c r="GT763" s="462"/>
      <c r="GU763" s="462"/>
      <c r="GV763" s="462"/>
      <c r="GW763" s="462"/>
      <c r="GX763" s="462"/>
      <c r="GY763" s="462"/>
      <c r="GZ763" s="462"/>
      <c r="HA763" s="462"/>
      <c r="HB763" s="462"/>
      <c r="HC763" s="462"/>
      <c r="HD763" s="462"/>
      <c r="HE763" s="462"/>
      <c r="HF763" s="462"/>
      <c r="HG763" s="462"/>
      <c r="HH763" s="462"/>
      <c r="HI763" s="462"/>
      <c r="HJ763" s="462"/>
      <c r="HK763" s="462"/>
      <c r="HL763" s="462"/>
      <c r="HM763" s="462"/>
      <c r="HN763" s="462"/>
      <c r="HO763" s="462"/>
      <c r="HP763" s="462"/>
      <c r="HQ763" s="462"/>
      <c r="HR763" s="462"/>
      <c r="HS763" s="462"/>
      <c r="HT763" s="462"/>
      <c r="HU763" s="462"/>
      <c r="HV763" s="462"/>
      <c r="HW763" s="462"/>
      <c r="HX763" s="462"/>
      <c r="HY763" s="462"/>
      <c r="HZ763" s="462"/>
      <c r="IA763" s="462"/>
      <c r="IB763" s="462"/>
      <c r="IC763" s="462"/>
      <c r="ID763" s="462"/>
      <c r="IE763" s="462"/>
      <c r="IF763" s="462"/>
      <c r="IG763" s="462"/>
      <c r="IH763" s="462"/>
      <c r="II763" s="462"/>
      <c r="IJ763" s="462"/>
      <c r="IK763" s="462"/>
      <c r="IL763" s="462"/>
      <c r="IM763" s="462"/>
      <c r="IN763" s="462"/>
      <c r="IO763" s="462"/>
      <c r="IP763" s="462"/>
      <c r="IQ763" s="462"/>
      <c r="IR763" s="462"/>
      <c r="IS763" s="462"/>
      <c r="IT763" s="462"/>
      <c r="IU763" s="462"/>
      <c r="IV763" s="462"/>
      <c r="IW763" s="462"/>
      <c r="IX763" s="462"/>
      <c r="IY763" s="462"/>
      <c r="IZ763" s="462"/>
      <c r="JA763" s="462"/>
      <c r="JB763" s="462"/>
      <c r="JC763" s="462"/>
      <c r="JD763" s="462"/>
      <c r="JE763" s="462"/>
      <c r="JF763" s="462"/>
      <c r="JG763" s="462"/>
      <c r="JH763" s="462"/>
      <c r="JI763" s="462"/>
      <c r="JJ763" s="462"/>
      <c r="JK763" s="462"/>
      <c r="JL763" s="462"/>
      <c r="JM763" s="462"/>
      <c r="JN763" s="462"/>
      <c r="JO763" s="462"/>
      <c r="JP763" s="462"/>
      <c r="JQ763" s="462"/>
      <c r="JR763" s="462"/>
      <c r="JS763" s="462"/>
      <c r="JT763" s="462"/>
      <c r="JU763" s="462"/>
      <c r="JV763" s="462"/>
      <c r="JW763" s="462"/>
      <c r="JX763" s="462"/>
      <c r="JY763" s="462"/>
      <c r="JZ763" s="462"/>
      <c r="KA763" s="462"/>
      <c r="KB763" s="462"/>
      <c r="KC763" s="462"/>
      <c r="KD763" s="462"/>
      <c r="KE763" s="462"/>
      <c r="KF763" s="462"/>
      <c r="KG763" s="462"/>
      <c r="KH763" s="462"/>
      <c r="KI763" s="462"/>
      <c r="KJ763" s="462"/>
      <c r="KK763" s="462"/>
      <c r="KL763" s="462"/>
      <c r="KM763" s="462"/>
      <c r="KN763" s="462"/>
      <c r="KO763" s="462"/>
      <c r="KP763" s="462"/>
      <c r="KQ763" s="462"/>
      <c r="KR763" s="462"/>
      <c r="KS763" s="462"/>
      <c r="KT763" s="462"/>
      <c r="KU763" s="462"/>
      <c r="KV763" s="462"/>
      <c r="KW763" s="462"/>
      <c r="KX763" s="462"/>
      <c r="KY763" s="462"/>
      <c r="KZ763" s="462"/>
      <c r="LA763" s="462"/>
      <c r="LB763" s="462"/>
      <c r="LC763" s="462"/>
      <c r="LD763" s="462"/>
      <c r="LE763" s="462"/>
      <c r="LF763" s="462"/>
      <c r="LG763" s="462"/>
      <c r="LH763" s="462"/>
      <c r="LI763" s="462"/>
      <c r="LJ763" s="462"/>
      <c r="LK763" s="462"/>
      <c r="LL763" s="462"/>
      <c r="LM763" s="462"/>
      <c r="LN763" s="462"/>
      <c r="LO763" s="462"/>
      <c r="LP763" s="462"/>
      <c r="LQ763" s="462"/>
      <c r="LR763" s="462"/>
      <c r="LS763" s="462"/>
      <c r="LT763" s="462"/>
      <c r="LU763" s="462"/>
      <c r="LV763" s="462"/>
      <c r="LW763" s="462"/>
      <c r="LX763" s="462"/>
      <c r="LY763" s="462"/>
      <c r="LZ763" s="462"/>
      <c r="MA763" s="462"/>
      <c r="MB763" s="462"/>
      <c r="MC763" s="462"/>
      <c r="MD763" s="462"/>
      <c r="ME763" s="462"/>
      <c r="MF763" s="462"/>
      <c r="MG763" s="462"/>
      <c r="MH763" s="462"/>
      <c r="MI763" s="462"/>
      <c r="MJ763" s="462"/>
      <c r="MK763" s="462"/>
      <c r="ML763" s="462"/>
      <c r="MM763" s="462"/>
      <c r="MN763" s="462"/>
      <c r="MO763" s="462"/>
      <c r="MP763" s="462"/>
      <c r="MQ763" s="462"/>
      <c r="MR763" s="462"/>
      <c r="MS763" s="462"/>
      <c r="MT763" s="462"/>
      <c r="MU763" s="462"/>
      <c r="MV763" s="462"/>
      <c r="MW763" s="462"/>
      <c r="MX763" s="462"/>
      <c r="MY763" s="462"/>
      <c r="MZ763" s="462"/>
      <c r="NA763" s="462"/>
      <c r="NB763" s="462"/>
      <c r="NC763" s="462"/>
      <c r="ND763" s="462"/>
      <c r="NE763" s="462"/>
      <c r="NF763" s="462"/>
      <c r="NG763" s="462"/>
      <c r="NH763" s="462"/>
      <c r="NI763" s="462"/>
      <c r="NJ763" s="462"/>
      <c r="NK763" s="462"/>
      <c r="NL763" s="462"/>
      <c r="NM763" s="462"/>
      <c r="NN763" s="462"/>
      <c r="NO763" s="462"/>
      <c r="NP763" s="462"/>
      <c r="NQ763" s="462"/>
      <c r="NR763" s="462"/>
      <c r="NS763" s="462"/>
      <c r="NT763" s="462"/>
      <c r="NU763" s="462"/>
      <c r="NV763" s="462"/>
      <c r="NW763" s="462"/>
      <c r="NX763" s="462"/>
      <c r="NY763" s="462"/>
      <c r="NZ763" s="462"/>
      <c r="OA763" s="462"/>
      <c r="OB763" s="462"/>
      <c r="OC763" s="462"/>
      <c r="OD763" s="462"/>
      <c r="OE763" s="462"/>
      <c r="OF763" s="462"/>
      <c r="OG763" s="462"/>
      <c r="OH763" s="462"/>
      <c r="OI763" s="462"/>
      <c r="OJ763" s="462"/>
      <c r="OK763" s="462"/>
      <c r="OL763" s="462"/>
      <c r="OM763" s="462"/>
      <c r="ON763" s="462"/>
      <c r="OO763" s="462"/>
      <c r="OP763" s="462"/>
      <c r="OQ763" s="462"/>
      <c r="OR763" s="462"/>
      <c r="OS763" s="462"/>
      <c r="OT763" s="462"/>
      <c r="OU763" s="462"/>
      <c r="OV763" s="462"/>
      <c r="OW763" s="462"/>
      <c r="OX763" s="462"/>
      <c r="OY763" s="462"/>
      <c r="OZ763" s="462"/>
      <c r="PA763" s="462"/>
      <c r="PB763" s="462"/>
      <c r="PC763" s="462"/>
      <c r="PD763" s="462"/>
      <c r="PE763" s="462"/>
      <c r="PF763" s="462"/>
      <c r="PG763" s="462"/>
      <c r="PH763" s="462"/>
      <c r="PI763" s="462"/>
      <c r="PJ763" s="462"/>
      <c r="PK763" s="462"/>
      <c r="PL763" s="462"/>
      <c r="PM763" s="462"/>
      <c r="PN763" s="462"/>
      <c r="PO763" s="462"/>
      <c r="PP763" s="462"/>
      <c r="PQ763" s="462"/>
      <c r="PR763" s="462"/>
      <c r="PS763" s="462"/>
      <c r="PT763" s="462"/>
      <c r="PU763" s="462"/>
      <c r="PV763" s="462"/>
      <c r="PW763" s="462"/>
      <c r="PX763" s="462"/>
      <c r="PY763" s="462"/>
      <c r="PZ763" s="462"/>
      <c r="QA763" s="462"/>
      <c r="QB763" s="462"/>
      <c r="QC763" s="462"/>
      <c r="QD763" s="462"/>
      <c r="QE763" s="462"/>
      <c r="QF763" s="462"/>
      <c r="QG763" s="462"/>
      <c r="QH763" s="462"/>
      <c r="QI763" s="462"/>
      <c r="QJ763" s="462"/>
      <c r="QK763" s="462"/>
      <c r="QL763" s="462"/>
      <c r="QM763" s="462"/>
      <c r="QN763" s="462"/>
      <c r="QO763" s="462"/>
      <c r="QP763" s="462"/>
      <c r="QQ763" s="462"/>
      <c r="QR763" s="462"/>
      <c r="QS763" s="462"/>
      <c r="QT763" s="462"/>
      <c r="QU763" s="462"/>
      <c r="QV763" s="462"/>
      <c r="QW763" s="462"/>
      <c r="QX763" s="462"/>
      <c r="QY763" s="462"/>
      <c r="QZ763" s="462"/>
      <c r="RA763" s="462"/>
      <c r="RB763" s="462"/>
      <c r="RC763" s="462"/>
      <c r="RD763" s="462"/>
      <c r="RE763" s="462"/>
      <c r="RF763" s="462"/>
      <c r="RG763" s="462"/>
      <c r="RH763" s="462"/>
      <c r="RI763" s="462"/>
      <c r="RJ763" s="462"/>
      <c r="RK763" s="462"/>
      <c r="RL763" s="462"/>
      <c r="RM763" s="462"/>
      <c r="RN763" s="462"/>
      <c r="RO763" s="462"/>
      <c r="RP763" s="462"/>
      <c r="RQ763" s="462"/>
      <c r="RR763" s="462"/>
      <c r="RS763" s="462"/>
      <c r="RT763" s="462"/>
      <c r="RU763" s="462"/>
      <c r="RV763" s="462"/>
      <c r="RW763" s="462"/>
      <c r="RX763" s="462"/>
      <c r="RY763" s="462"/>
      <c r="RZ763" s="462"/>
      <c r="SA763" s="462"/>
      <c r="SB763" s="462"/>
      <c r="SC763" s="462"/>
      <c r="SD763" s="462"/>
      <c r="SE763" s="462"/>
      <c r="SF763" s="462"/>
      <c r="SG763" s="462"/>
      <c r="SH763" s="462"/>
      <c r="SI763" s="462"/>
      <c r="SJ763" s="462"/>
      <c r="SK763" s="462"/>
      <c r="SL763" s="462"/>
      <c r="SM763" s="462"/>
      <c r="SN763" s="462"/>
      <c r="SO763" s="462"/>
      <c r="SP763" s="462"/>
      <c r="SQ763" s="462"/>
      <c r="SR763" s="462"/>
      <c r="SS763" s="462"/>
      <c r="ST763" s="462"/>
      <c r="SU763" s="462"/>
      <c r="SV763" s="462"/>
      <c r="SW763" s="462"/>
      <c r="SX763" s="462"/>
      <c r="SY763" s="462"/>
      <c r="SZ763" s="462"/>
      <c r="TA763" s="462"/>
      <c r="TB763" s="462"/>
      <c r="TC763" s="462"/>
      <c r="TD763" s="462"/>
      <c r="TE763" s="462"/>
      <c r="TF763" s="462"/>
      <c r="TG763" s="462"/>
      <c r="TH763" s="462"/>
      <c r="TI763" s="462"/>
      <c r="TJ763" s="462"/>
      <c r="TK763" s="462"/>
      <c r="TL763" s="462"/>
      <c r="TM763" s="462"/>
      <c r="TN763" s="462"/>
      <c r="TO763" s="462"/>
      <c r="TP763" s="462"/>
      <c r="TQ763" s="462"/>
      <c r="TR763" s="462"/>
      <c r="TS763" s="462"/>
      <c r="TT763" s="462"/>
      <c r="TU763" s="462"/>
      <c r="TV763" s="462"/>
      <c r="TW763" s="462"/>
      <c r="TX763" s="462"/>
      <c r="TY763" s="462"/>
      <c r="TZ763" s="462"/>
      <c r="UA763" s="462"/>
      <c r="UB763" s="462"/>
      <c r="UC763" s="462"/>
      <c r="UD763" s="462"/>
      <c r="UE763" s="462"/>
      <c r="UF763" s="462"/>
      <c r="UG763" s="462"/>
      <c r="UH763" s="462"/>
      <c r="UI763" s="462"/>
      <c r="UJ763" s="462"/>
      <c r="UK763" s="462"/>
      <c r="UL763" s="462"/>
      <c r="UM763" s="462"/>
      <c r="UN763" s="462"/>
      <c r="UO763" s="462"/>
      <c r="UP763" s="462"/>
      <c r="UQ763" s="462"/>
      <c r="UR763" s="462"/>
      <c r="US763" s="462"/>
      <c r="UT763" s="462"/>
      <c r="UU763" s="462"/>
      <c r="UV763" s="462"/>
      <c r="UW763" s="462"/>
      <c r="UX763" s="462"/>
      <c r="UY763" s="462"/>
      <c r="UZ763" s="462"/>
      <c r="VA763" s="462"/>
      <c r="VB763" s="462"/>
      <c r="VC763" s="462"/>
      <c r="VD763" s="462"/>
      <c r="VE763" s="462"/>
      <c r="VF763" s="462"/>
      <c r="VG763" s="462"/>
      <c r="VH763" s="462"/>
      <c r="VI763" s="462"/>
      <c r="VJ763" s="462"/>
      <c r="VK763" s="462"/>
      <c r="VL763" s="462"/>
      <c r="VM763" s="462"/>
      <c r="VN763" s="462"/>
      <c r="VO763" s="462"/>
      <c r="VP763" s="462"/>
      <c r="VQ763" s="462"/>
      <c r="VR763" s="462"/>
      <c r="VS763" s="462"/>
      <c r="VT763" s="462"/>
      <c r="VU763" s="462"/>
      <c r="VV763" s="462"/>
      <c r="VW763" s="462"/>
      <c r="VX763" s="462"/>
      <c r="VY763" s="462"/>
      <c r="VZ763" s="462"/>
      <c r="WA763" s="462"/>
      <c r="WB763" s="462"/>
      <c r="WC763" s="462"/>
      <c r="WD763" s="462"/>
      <c r="WE763" s="462"/>
      <c r="WF763" s="462"/>
      <c r="WG763" s="462"/>
      <c r="WH763" s="462"/>
      <c r="WI763" s="462"/>
      <c r="WJ763" s="462"/>
      <c r="WK763" s="462"/>
      <c r="WL763" s="462"/>
      <c r="WM763" s="462"/>
      <c r="WN763" s="462"/>
      <c r="WO763" s="462"/>
      <c r="WP763" s="462"/>
      <c r="WQ763" s="462"/>
      <c r="WR763" s="462"/>
      <c r="WS763" s="462"/>
      <c r="WT763" s="462"/>
      <c r="WU763" s="462"/>
      <c r="WV763" s="462"/>
      <c r="WW763" s="462"/>
      <c r="WX763" s="462"/>
      <c r="WY763" s="462"/>
      <c r="WZ763" s="462"/>
      <c r="XA763" s="462"/>
      <c r="XB763" s="462"/>
      <c r="XC763" s="462"/>
      <c r="XD763" s="462"/>
      <c r="XE763" s="462"/>
      <c r="XF763" s="462"/>
      <c r="XG763" s="462"/>
      <c r="XH763" s="462"/>
      <c r="XI763" s="462"/>
      <c r="XJ763" s="462"/>
      <c r="XK763" s="462"/>
      <c r="XL763" s="462"/>
      <c r="XM763" s="462"/>
      <c r="XN763" s="462"/>
      <c r="XO763" s="462"/>
      <c r="XP763" s="462"/>
      <c r="XQ763" s="462"/>
      <c r="XR763" s="462"/>
      <c r="XS763" s="462"/>
      <c r="XT763" s="462"/>
      <c r="XU763" s="462"/>
      <c r="XV763" s="462"/>
      <c r="XW763" s="462"/>
      <c r="XX763" s="462"/>
      <c r="XY763" s="462"/>
      <c r="XZ763" s="462"/>
      <c r="YA763" s="462"/>
      <c r="YB763" s="462"/>
      <c r="YC763" s="462"/>
      <c r="YD763" s="462"/>
      <c r="YE763" s="462"/>
      <c r="YF763" s="462"/>
      <c r="YG763" s="462"/>
      <c r="YH763" s="462"/>
      <c r="YI763" s="462"/>
      <c r="YJ763" s="462"/>
      <c r="YK763" s="462"/>
      <c r="YL763" s="462"/>
      <c r="YM763" s="462"/>
      <c r="YN763" s="462"/>
      <c r="YO763" s="462"/>
      <c r="YP763" s="462"/>
      <c r="YQ763" s="462"/>
      <c r="YR763" s="462"/>
      <c r="YS763" s="462"/>
      <c r="YT763" s="462"/>
      <c r="YU763" s="462"/>
      <c r="YV763" s="462"/>
      <c r="YW763" s="462"/>
      <c r="YX763" s="462"/>
      <c r="YY763" s="462"/>
      <c r="YZ763" s="462"/>
      <c r="ZA763" s="462"/>
      <c r="ZB763" s="462"/>
      <c r="ZC763" s="462"/>
      <c r="ZD763" s="462"/>
      <c r="ZE763" s="462"/>
      <c r="ZF763" s="462"/>
      <c r="ZG763" s="462"/>
      <c r="ZH763" s="462"/>
      <c r="ZI763" s="462"/>
      <c r="ZJ763" s="462"/>
      <c r="ZK763" s="462"/>
      <c r="ZL763" s="462"/>
      <c r="ZM763" s="462"/>
      <c r="ZN763" s="462"/>
      <c r="ZO763" s="462"/>
      <c r="ZP763" s="462"/>
      <c r="ZQ763" s="462"/>
      <c r="ZR763" s="462"/>
      <c r="ZS763" s="462"/>
      <c r="ZT763" s="462"/>
      <c r="ZU763" s="462"/>
      <c r="ZV763" s="462"/>
      <c r="ZW763" s="462"/>
      <c r="ZX763" s="462"/>
      <c r="ZY763" s="462"/>
      <c r="ZZ763" s="462"/>
      <c r="AAA763" s="462"/>
      <c r="AAB763" s="462"/>
      <c r="AAC763" s="462"/>
      <c r="AAD763" s="462"/>
      <c r="AAE763" s="462"/>
      <c r="AAF763" s="462"/>
      <c r="AAG763" s="462"/>
      <c r="AAH763" s="462"/>
      <c r="AAI763" s="462"/>
      <c r="AAJ763" s="462"/>
      <c r="AAK763" s="462"/>
      <c r="AAL763" s="462"/>
      <c r="AAM763" s="462"/>
      <c r="AAN763" s="462"/>
      <c r="AAO763" s="462"/>
      <c r="AAP763" s="462"/>
      <c r="AAQ763" s="462"/>
      <c r="AAR763" s="462"/>
      <c r="AAS763" s="462"/>
      <c r="AAT763" s="462"/>
      <c r="AAU763" s="462"/>
      <c r="AAV763" s="462"/>
      <c r="AAW763" s="462"/>
      <c r="AAX763" s="462"/>
      <c r="AAY763" s="462"/>
      <c r="AAZ763" s="462"/>
      <c r="ABA763" s="462"/>
      <c r="ABB763" s="462"/>
      <c r="ABC763" s="462"/>
      <c r="ABD763" s="462"/>
      <c r="ABE763" s="462"/>
      <c r="ABF763" s="462"/>
      <c r="ABG763" s="462"/>
      <c r="ABH763" s="462"/>
      <c r="ABI763" s="462"/>
      <c r="ABJ763" s="462"/>
      <c r="ABK763" s="462"/>
      <c r="ABL763" s="462"/>
      <c r="ABM763" s="462"/>
      <c r="ABN763" s="462"/>
      <c r="ABO763" s="462"/>
      <c r="ABP763" s="462"/>
      <c r="ABQ763" s="462"/>
      <c r="ABR763" s="462"/>
      <c r="ABS763" s="462"/>
      <c r="ABT763" s="462"/>
      <c r="ABU763" s="462"/>
      <c r="ABV763" s="462"/>
      <c r="ABW763" s="462"/>
      <c r="ABX763" s="462"/>
      <c r="ABY763" s="462"/>
      <c r="ABZ763" s="462"/>
      <c r="ACA763" s="462"/>
      <c r="ACB763" s="462"/>
      <c r="ACC763" s="462"/>
      <c r="ACD763" s="462"/>
      <c r="ACE763" s="462"/>
      <c r="ACF763" s="462"/>
      <c r="ACG763" s="462"/>
      <c r="ACH763" s="462"/>
      <c r="ACI763" s="462"/>
      <c r="ACJ763" s="462"/>
      <c r="ACK763" s="462"/>
      <c r="ACL763" s="462"/>
      <c r="ACM763" s="462"/>
      <c r="ACN763" s="462"/>
      <c r="ACO763" s="462"/>
      <c r="ACP763" s="462"/>
      <c r="ACQ763" s="462"/>
      <c r="ACR763" s="462"/>
      <c r="ACS763" s="462"/>
      <c r="ACT763" s="462"/>
      <c r="ACU763" s="462"/>
      <c r="ACV763" s="462"/>
      <c r="ACW763" s="462"/>
      <c r="ACX763" s="462"/>
      <c r="ACY763" s="462"/>
      <c r="ACZ763" s="462"/>
      <c r="ADA763" s="462"/>
      <c r="ADB763" s="462"/>
      <c r="ADC763" s="462"/>
      <c r="ADD763" s="462"/>
      <c r="ADE763" s="462"/>
      <c r="ADF763" s="462"/>
      <c r="ADG763" s="462"/>
      <c r="ADH763" s="462"/>
      <c r="ADI763" s="462"/>
      <c r="ADJ763" s="462"/>
      <c r="ADK763" s="462"/>
      <c r="ADL763" s="462"/>
      <c r="ADM763" s="462"/>
      <c r="ADN763" s="462"/>
      <c r="ADO763" s="462"/>
      <c r="ADP763" s="462"/>
      <c r="ADQ763" s="462"/>
      <c r="ADR763" s="462"/>
      <c r="ADS763" s="462"/>
      <c r="ADT763" s="462"/>
      <c r="ADU763" s="462"/>
      <c r="ADV763" s="462"/>
      <c r="ADW763" s="462"/>
      <c r="ADX763" s="462"/>
      <c r="ADY763" s="462"/>
      <c r="ADZ763" s="462"/>
      <c r="AEA763" s="462"/>
      <c r="AEB763" s="462"/>
      <c r="AEC763" s="462"/>
      <c r="AED763" s="462"/>
      <c r="AEE763" s="462"/>
      <c r="AEF763" s="462"/>
      <c r="AEG763" s="462"/>
      <c r="AEH763" s="462"/>
      <c r="AEI763" s="462"/>
      <c r="AEJ763" s="462"/>
      <c r="AEK763" s="462"/>
      <c r="AEL763" s="462"/>
      <c r="AEM763" s="462"/>
      <c r="AEN763" s="462"/>
      <c r="AEO763" s="462"/>
      <c r="AEP763" s="462"/>
      <c r="AEQ763" s="462"/>
      <c r="AER763" s="462"/>
      <c r="AES763" s="462"/>
      <c r="AET763" s="462"/>
      <c r="AEU763" s="462"/>
      <c r="AEV763" s="462"/>
      <c r="AEW763" s="462"/>
      <c r="AEX763" s="462"/>
      <c r="AEY763" s="462"/>
      <c r="AEZ763" s="462"/>
      <c r="AFA763" s="462"/>
      <c r="AFB763" s="462"/>
      <c r="AFC763" s="462"/>
      <c r="AFD763" s="462"/>
      <c r="AFE763" s="462"/>
      <c r="AFF763" s="462"/>
      <c r="AFG763" s="462"/>
      <c r="AFH763" s="462"/>
      <c r="AFI763" s="462"/>
      <c r="AFJ763" s="462"/>
      <c r="AFK763" s="462"/>
      <c r="AFL763" s="462"/>
      <c r="AFM763" s="462"/>
      <c r="AFN763" s="462"/>
      <c r="AFO763" s="462"/>
      <c r="AFP763" s="462"/>
      <c r="AFQ763" s="462"/>
      <c r="AFR763" s="462"/>
      <c r="AFS763" s="462"/>
      <c r="AFT763" s="462"/>
      <c r="AFU763" s="462"/>
      <c r="AFV763" s="462"/>
      <c r="AFW763" s="462"/>
      <c r="AFX763" s="462"/>
      <c r="AFY763" s="462"/>
      <c r="AFZ763" s="462"/>
      <c r="AGA763" s="462"/>
      <c r="AGB763" s="462"/>
      <c r="AGC763" s="462"/>
      <c r="AGD763" s="462"/>
      <c r="AGE763" s="462"/>
      <c r="AGF763" s="462"/>
      <c r="AGG763" s="462"/>
      <c r="AGH763" s="462"/>
      <c r="AGI763" s="462"/>
      <c r="AGJ763" s="462"/>
      <c r="AGK763" s="462"/>
      <c r="AGL763" s="462"/>
      <c r="AGM763" s="462"/>
      <c r="AGN763" s="462"/>
      <c r="AGO763" s="462"/>
      <c r="AGP763" s="462"/>
      <c r="AGQ763" s="462"/>
      <c r="AGR763" s="462"/>
      <c r="AGS763" s="462"/>
      <c r="AGT763" s="462"/>
      <c r="AGU763" s="462"/>
      <c r="AGV763" s="462"/>
      <c r="AGW763" s="462"/>
      <c r="AGX763" s="462"/>
      <c r="AGY763" s="462"/>
      <c r="AGZ763" s="462"/>
      <c r="AHA763" s="462"/>
      <c r="AHB763" s="462"/>
      <c r="AHC763" s="462"/>
      <c r="AHD763" s="462"/>
      <c r="AHE763" s="462"/>
      <c r="AHF763" s="462"/>
      <c r="AHG763" s="462"/>
      <c r="AHH763" s="462"/>
      <c r="AHI763" s="462"/>
      <c r="AHJ763" s="462"/>
      <c r="AHK763" s="462"/>
      <c r="AHL763" s="462"/>
      <c r="AHM763" s="462"/>
      <c r="AHN763" s="462"/>
      <c r="AHO763" s="462"/>
      <c r="AHP763" s="462"/>
      <c r="AHQ763" s="462"/>
      <c r="AHR763" s="462"/>
      <c r="AHS763" s="462"/>
      <c r="AHT763" s="462"/>
      <c r="AHU763" s="462"/>
      <c r="AHV763" s="462"/>
      <c r="AHW763" s="462"/>
      <c r="AHX763" s="462"/>
      <c r="AHY763" s="462"/>
      <c r="AHZ763" s="462"/>
      <c r="AIA763" s="462"/>
      <c r="AIB763" s="462"/>
      <c r="AIC763" s="462"/>
      <c r="AID763" s="462"/>
      <c r="AIE763" s="462"/>
      <c r="AIF763" s="462"/>
      <c r="AIG763" s="462"/>
      <c r="AIH763" s="462"/>
      <c r="AII763" s="462"/>
      <c r="AIJ763" s="462"/>
      <c r="AIK763" s="462"/>
      <c r="AIL763" s="462"/>
      <c r="AIM763" s="462"/>
      <c r="AIN763" s="462"/>
      <c r="AIO763" s="462"/>
      <c r="AIP763" s="462"/>
      <c r="AIQ763" s="462"/>
      <c r="AIR763" s="462"/>
      <c r="AIS763" s="462"/>
      <c r="AIT763" s="462"/>
      <c r="AIU763" s="462"/>
      <c r="AIV763" s="462"/>
      <c r="AIW763" s="462"/>
      <c r="AIX763" s="462"/>
      <c r="AIY763" s="462"/>
      <c r="AIZ763" s="462"/>
      <c r="AJA763" s="462"/>
      <c r="AJB763" s="462"/>
      <c r="AJC763" s="462"/>
      <c r="AJD763" s="462"/>
      <c r="AJE763" s="462"/>
      <c r="AJF763" s="462"/>
      <c r="AJG763" s="462"/>
      <c r="AJH763" s="462"/>
      <c r="AJI763" s="462"/>
      <c r="AJJ763" s="462"/>
      <c r="AJK763" s="462"/>
      <c r="AJL763" s="462"/>
      <c r="AJM763" s="462"/>
      <c r="AJN763" s="462"/>
      <c r="AJO763" s="462"/>
      <c r="AJP763" s="462"/>
      <c r="AJQ763" s="462"/>
      <c r="AJR763" s="462"/>
      <c r="AJS763" s="462"/>
      <c r="AJT763" s="462"/>
      <c r="AJU763" s="462"/>
      <c r="AJV763" s="462"/>
      <c r="AJW763" s="462"/>
      <c r="AJX763" s="462"/>
      <c r="AJY763" s="462"/>
      <c r="AJZ763" s="462"/>
      <c r="AKA763" s="462"/>
      <c r="AKB763" s="462"/>
      <c r="AKC763" s="462"/>
      <c r="AKD763" s="462"/>
      <c r="AKE763" s="462"/>
      <c r="AKF763" s="462"/>
      <c r="AKG763" s="462"/>
      <c r="AKH763" s="462"/>
      <c r="AKI763" s="462"/>
      <c r="AKJ763" s="462"/>
      <c r="AKK763" s="462"/>
      <c r="AKL763" s="462"/>
      <c r="AKM763" s="462"/>
      <c r="AKN763" s="462"/>
      <c r="AKO763" s="462"/>
      <c r="AKP763" s="462"/>
      <c r="AKQ763" s="462"/>
      <c r="AKR763" s="462"/>
      <c r="AKS763" s="462"/>
      <c r="AKT763" s="462"/>
      <c r="AKU763" s="462"/>
      <c r="AKV763" s="462"/>
      <c r="AKW763" s="462"/>
      <c r="AKX763" s="462"/>
      <c r="AKY763" s="462"/>
      <c r="AKZ763" s="462"/>
      <c r="ALA763" s="462"/>
      <c r="ALB763" s="462"/>
      <c r="ALC763" s="462"/>
      <c r="ALD763" s="462"/>
      <c r="ALE763" s="462"/>
      <c r="ALF763" s="462"/>
      <c r="ALG763" s="462"/>
      <c r="ALH763" s="462"/>
      <c r="ALI763" s="462"/>
      <c r="ALJ763" s="462"/>
      <c r="ALK763" s="462"/>
      <c r="ALL763" s="462"/>
      <c r="ALM763" s="462"/>
      <c r="ALN763" s="462"/>
      <c r="ALO763" s="462"/>
      <c r="ALP763" s="462"/>
      <c r="ALQ763" s="462"/>
      <c r="ALR763" s="462"/>
      <c r="ALS763" s="462"/>
      <c r="ALT763" s="462"/>
      <c r="ALU763" s="462"/>
      <c r="ALV763" s="462"/>
      <c r="ALW763" s="462"/>
      <c r="ALX763" s="462"/>
      <c r="ALY763" s="462"/>
      <c r="ALZ763" s="462"/>
      <c r="AMA763" s="462"/>
      <c r="AMB763" s="462"/>
      <c r="AMC763" s="462"/>
      <c r="AMD763" s="462"/>
      <c r="AME763" s="462"/>
      <c r="AMF763" s="462"/>
      <c r="AMG763" s="462"/>
      <c r="AMH763" s="462"/>
      <c r="AMI763" s="462"/>
      <c r="AMJ763" s="462"/>
      <c r="AMK763" s="462"/>
      <c r="AML763" s="462"/>
      <c r="AMM763" s="462"/>
      <c r="AMN763" s="462"/>
      <c r="AMO763" s="462"/>
      <c r="AMP763" s="462"/>
      <c r="AMQ763" s="462"/>
      <c r="AMR763" s="462"/>
      <c r="AMS763" s="462"/>
      <c r="AMT763" s="462"/>
      <c r="AMU763" s="462"/>
      <c r="AMV763" s="462"/>
      <c r="AMW763" s="462"/>
      <c r="AMX763" s="462"/>
      <c r="AMY763" s="462"/>
      <c r="AMZ763" s="462"/>
      <c r="ANA763" s="462"/>
      <c r="ANB763" s="462"/>
      <c r="ANC763" s="462"/>
      <c r="AND763" s="462"/>
      <c r="ANE763" s="462"/>
      <c r="ANF763" s="462"/>
      <c r="ANG763" s="462"/>
      <c r="ANH763" s="462"/>
      <c r="ANI763" s="462"/>
      <c r="ANJ763" s="462"/>
      <c r="ANK763" s="462"/>
      <c r="ANL763" s="462"/>
      <c r="ANM763" s="462"/>
      <c r="ANN763" s="462"/>
      <c r="ANO763" s="462"/>
      <c r="ANP763" s="462"/>
      <c r="ANQ763" s="462"/>
      <c r="ANR763" s="462"/>
      <c r="ANS763" s="462"/>
      <c r="ANT763" s="462"/>
      <c r="ANU763" s="462"/>
      <c r="ANV763" s="462"/>
      <c r="ANW763" s="462"/>
      <c r="ANX763" s="462"/>
      <c r="ANY763" s="462"/>
      <c r="ANZ763" s="462"/>
      <c r="AOA763" s="462"/>
      <c r="AOB763" s="462"/>
      <c r="AOC763" s="462"/>
      <c r="AOD763" s="462"/>
      <c r="AOE763" s="462"/>
      <c r="AOF763" s="462"/>
      <c r="AOG763" s="462"/>
      <c r="AOH763" s="462"/>
      <c r="AOI763" s="462"/>
      <c r="AOJ763" s="462"/>
      <c r="AOK763" s="462"/>
      <c r="AOL763" s="462"/>
      <c r="AOM763" s="462"/>
      <c r="AON763" s="462"/>
      <c r="AOO763" s="462"/>
      <c r="AOP763" s="462"/>
      <c r="AOQ763" s="462"/>
      <c r="AOR763" s="462"/>
      <c r="AOS763" s="462"/>
      <c r="AOT763" s="462"/>
      <c r="AOU763" s="462"/>
      <c r="AOV763" s="462"/>
      <c r="AOW763" s="462"/>
      <c r="AOX763" s="462"/>
      <c r="AOY763" s="462"/>
      <c r="AOZ763" s="462"/>
      <c r="APA763" s="462"/>
      <c r="APB763" s="462"/>
      <c r="APC763" s="462"/>
      <c r="APD763" s="462"/>
      <c r="APE763" s="462"/>
      <c r="APF763" s="462"/>
      <c r="APG763" s="462"/>
      <c r="APH763" s="462"/>
      <c r="API763" s="462"/>
      <c r="APJ763" s="462"/>
      <c r="APK763" s="462"/>
      <c r="APL763" s="462"/>
      <c r="APM763" s="462"/>
      <c r="APN763" s="462"/>
      <c r="APO763" s="462"/>
      <c r="APP763" s="462"/>
      <c r="APQ763" s="462"/>
      <c r="APR763" s="462"/>
      <c r="APS763" s="462"/>
      <c r="APT763" s="462"/>
      <c r="APU763" s="462"/>
      <c r="APV763" s="462"/>
      <c r="APW763" s="462"/>
      <c r="APX763" s="462"/>
      <c r="APY763" s="462"/>
      <c r="APZ763" s="462"/>
      <c r="AQA763" s="462"/>
      <c r="AQB763" s="462"/>
      <c r="AQC763" s="462"/>
      <c r="AQD763" s="462"/>
      <c r="AQE763" s="462"/>
      <c r="AQF763" s="462"/>
      <c r="AQG763" s="462"/>
      <c r="AQH763" s="462"/>
      <c r="AQI763" s="462"/>
      <c r="AQJ763" s="462"/>
      <c r="AQK763" s="462"/>
      <c r="AQL763" s="462"/>
      <c r="AQM763" s="462"/>
      <c r="AQN763" s="462"/>
      <c r="AQO763" s="462"/>
      <c r="AQP763" s="462"/>
      <c r="AQQ763" s="462"/>
      <c r="AQR763" s="462"/>
      <c r="AQS763" s="462"/>
      <c r="AQT763" s="462"/>
      <c r="AQU763" s="462"/>
      <c r="AQV763" s="462"/>
      <c r="AQW763" s="462"/>
      <c r="AQX763" s="462"/>
      <c r="AQY763" s="462"/>
      <c r="AQZ763" s="462"/>
      <c r="ARA763" s="462"/>
      <c r="ARB763" s="462"/>
      <c r="ARC763" s="462"/>
      <c r="ARD763" s="462"/>
      <c r="ARE763" s="462"/>
      <c r="ARF763" s="462"/>
      <c r="ARG763" s="462"/>
      <c r="ARH763" s="462"/>
      <c r="ARI763" s="462"/>
      <c r="ARJ763" s="462"/>
      <c r="ARK763" s="462"/>
      <c r="ARL763" s="462"/>
      <c r="ARM763" s="462"/>
      <c r="ARN763" s="462"/>
      <c r="ARO763" s="462"/>
      <c r="ARP763" s="462"/>
      <c r="ARQ763" s="462"/>
      <c r="ARR763" s="462"/>
      <c r="ARS763" s="462"/>
      <c r="ART763" s="462"/>
      <c r="ARU763" s="462"/>
      <c r="ARV763" s="462"/>
      <c r="ARW763" s="462"/>
      <c r="ARX763" s="462"/>
      <c r="ARY763" s="462"/>
      <c r="ARZ763" s="462"/>
      <c r="ASA763" s="462"/>
      <c r="ASB763" s="462"/>
      <c r="ASC763" s="462"/>
      <c r="ASD763" s="462"/>
      <c r="ASE763" s="462"/>
      <c r="ASF763" s="462"/>
      <c r="ASG763" s="462"/>
      <c r="ASH763" s="462"/>
      <c r="ASI763" s="462"/>
      <c r="ASJ763" s="462"/>
      <c r="ASK763" s="462"/>
      <c r="ASL763" s="462"/>
      <c r="ASM763" s="462"/>
      <c r="ASN763" s="462"/>
      <c r="ASO763" s="462"/>
      <c r="ASP763" s="462"/>
      <c r="ASQ763" s="462"/>
      <c r="ASR763" s="462"/>
      <c r="ASS763" s="462"/>
      <c r="AST763" s="462"/>
      <c r="ASU763" s="462"/>
      <c r="ASV763" s="462"/>
      <c r="ASW763" s="462"/>
      <c r="ASX763" s="462"/>
      <c r="ASY763" s="462"/>
      <c r="ASZ763" s="462"/>
      <c r="ATA763" s="462"/>
      <c r="ATB763" s="462"/>
      <c r="ATC763" s="462"/>
      <c r="ATD763" s="462"/>
      <c r="ATE763" s="462"/>
      <c r="ATF763" s="462"/>
      <c r="ATG763" s="462"/>
      <c r="ATH763" s="462"/>
      <c r="ATI763" s="462"/>
      <c r="ATJ763" s="462"/>
      <c r="ATK763" s="462"/>
      <c r="ATL763" s="462"/>
      <c r="ATM763" s="462"/>
      <c r="ATN763" s="462"/>
      <c r="ATO763" s="462"/>
      <c r="ATP763" s="462"/>
      <c r="ATQ763" s="462"/>
      <c r="ATR763" s="462"/>
      <c r="ATS763" s="462"/>
      <c r="ATT763" s="462"/>
      <c r="ATU763" s="462"/>
      <c r="ATV763" s="462"/>
      <c r="ATW763" s="462"/>
      <c r="ATX763" s="462"/>
      <c r="ATY763" s="462"/>
      <c r="ATZ763" s="462"/>
      <c r="AUA763" s="462"/>
      <c r="AUB763" s="462"/>
      <c r="AUC763" s="462"/>
      <c r="AUD763" s="462"/>
      <c r="AUE763" s="462"/>
      <c r="AUF763" s="462"/>
      <c r="AUG763" s="462"/>
      <c r="AUH763" s="462"/>
      <c r="AUI763" s="462"/>
      <c r="AUJ763" s="462"/>
      <c r="AUK763" s="462"/>
      <c r="AUL763" s="462"/>
      <c r="AUM763" s="462"/>
      <c r="AUN763" s="462"/>
      <c r="AUO763" s="462"/>
      <c r="AUP763" s="462"/>
      <c r="AUQ763" s="462"/>
      <c r="AUR763" s="462"/>
      <c r="AUS763" s="462"/>
      <c r="AUT763" s="462"/>
      <c r="AUU763" s="462"/>
      <c r="AUV763" s="462"/>
      <c r="AUW763" s="462"/>
      <c r="AUX763" s="462"/>
      <c r="AUY763" s="462"/>
      <c r="AUZ763" s="462"/>
      <c r="AVA763" s="462"/>
      <c r="AVB763" s="462"/>
      <c r="AVC763" s="462"/>
      <c r="AVD763" s="462"/>
      <c r="AVE763" s="462"/>
      <c r="AVF763" s="462"/>
      <c r="AVG763" s="462"/>
      <c r="AVH763" s="462"/>
      <c r="AVI763" s="462"/>
      <c r="AVJ763" s="462"/>
      <c r="AVK763" s="462"/>
      <c r="AVL763" s="462"/>
      <c r="AVM763" s="462"/>
      <c r="AVN763" s="462"/>
      <c r="AVO763" s="462"/>
      <c r="AVP763" s="462"/>
      <c r="AVQ763" s="462"/>
      <c r="AVR763" s="462"/>
      <c r="AVS763" s="462"/>
      <c r="AVT763" s="462"/>
      <c r="AVU763" s="462"/>
      <c r="AVV763" s="462"/>
      <c r="AVW763" s="462"/>
      <c r="AVX763" s="462"/>
      <c r="AVY763" s="462"/>
      <c r="AVZ763" s="462"/>
      <c r="AWA763" s="462"/>
      <c r="AWB763" s="462"/>
      <c r="AWC763" s="462"/>
      <c r="AWD763" s="462"/>
      <c r="AWE763" s="462"/>
      <c r="AWF763" s="462"/>
      <c r="AWG763" s="462"/>
      <c r="AWH763" s="462"/>
      <c r="AWI763" s="462"/>
      <c r="AWJ763" s="462"/>
      <c r="AWK763" s="462"/>
      <c r="AWL763" s="462"/>
      <c r="AWM763" s="462"/>
      <c r="AWN763" s="462"/>
      <c r="AWO763" s="462"/>
      <c r="AWP763" s="462"/>
      <c r="AWQ763" s="462"/>
      <c r="AWR763" s="462"/>
      <c r="AWS763" s="462"/>
      <c r="AWT763" s="462"/>
      <c r="AWU763" s="462"/>
      <c r="AWV763" s="462"/>
      <c r="AWW763" s="462"/>
      <c r="AWX763" s="462"/>
      <c r="AWY763" s="462"/>
      <c r="AWZ763" s="462"/>
      <c r="AXA763" s="462"/>
      <c r="AXB763" s="462"/>
      <c r="AXC763" s="462"/>
      <c r="AXD763" s="462"/>
      <c r="AXE763" s="462"/>
      <c r="AXF763" s="462"/>
      <c r="AXG763" s="462"/>
      <c r="AXH763" s="462"/>
      <c r="AXI763" s="462"/>
      <c r="AXJ763" s="462"/>
      <c r="AXK763" s="462"/>
      <c r="AXL763" s="462"/>
      <c r="AXM763" s="462"/>
      <c r="AXN763" s="462"/>
      <c r="AXO763" s="462"/>
      <c r="AXP763" s="462"/>
      <c r="AXQ763" s="462"/>
      <c r="AXR763" s="462"/>
      <c r="AXS763" s="462"/>
      <c r="AXT763" s="462"/>
      <c r="AXU763" s="462"/>
      <c r="AXV763" s="462"/>
      <c r="AXW763" s="462"/>
      <c r="AXX763" s="462"/>
      <c r="AXY763" s="462"/>
      <c r="AXZ763" s="462"/>
      <c r="AYA763" s="462"/>
      <c r="AYB763" s="462"/>
      <c r="AYC763" s="462"/>
      <c r="AYD763" s="462"/>
      <c r="AYE763" s="462"/>
      <c r="AYF763" s="462"/>
      <c r="AYG763" s="462"/>
      <c r="AYH763" s="462"/>
      <c r="AYI763" s="462"/>
      <c r="AYJ763" s="462"/>
      <c r="AYK763" s="462"/>
      <c r="AYL763" s="462"/>
      <c r="AYM763" s="462"/>
      <c r="AYN763" s="462"/>
      <c r="AYO763" s="462"/>
      <c r="AYP763" s="462"/>
      <c r="AYQ763" s="462"/>
      <c r="AYR763" s="462"/>
      <c r="AYS763" s="462"/>
      <c r="AYT763" s="462"/>
      <c r="AYU763" s="462"/>
      <c r="AYV763" s="462"/>
      <c r="AYW763" s="462"/>
      <c r="AYX763" s="462"/>
      <c r="AYY763" s="462"/>
      <c r="AYZ763" s="462"/>
      <c r="AZA763" s="462"/>
      <c r="AZB763" s="462"/>
      <c r="AZC763" s="462"/>
      <c r="AZD763" s="462"/>
      <c r="AZE763" s="462"/>
      <c r="AZF763" s="462"/>
      <c r="AZG763" s="462"/>
      <c r="AZH763" s="462"/>
      <c r="AZI763" s="462"/>
      <c r="AZJ763" s="462"/>
      <c r="AZK763" s="462"/>
      <c r="AZL763" s="462"/>
      <c r="AZM763" s="462"/>
      <c r="AZN763" s="462"/>
      <c r="AZO763" s="462"/>
      <c r="AZP763" s="462"/>
      <c r="AZQ763" s="462"/>
      <c r="AZR763" s="462"/>
      <c r="AZS763" s="462"/>
      <c r="AZT763" s="462"/>
      <c r="AZU763" s="462"/>
      <c r="AZV763" s="462"/>
      <c r="AZW763" s="462"/>
      <c r="AZX763" s="462"/>
      <c r="AZY763" s="462"/>
      <c r="AZZ763" s="462"/>
      <c r="BAA763" s="462"/>
      <c r="BAB763" s="462"/>
      <c r="BAC763" s="462"/>
      <c r="BAD763" s="462"/>
      <c r="BAE763" s="462"/>
      <c r="BAF763" s="462"/>
      <c r="BAG763" s="462"/>
      <c r="BAH763" s="462"/>
      <c r="BAI763" s="462"/>
      <c r="BAJ763" s="462"/>
      <c r="BAK763" s="462"/>
      <c r="BAL763" s="462"/>
      <c r="BAM763" s="462"/>
      <c r="BAN763" s="462"/>
      <c r="BAO763" s="462"/>
      <c r="BAP763" s="462"/>
      <c r="BAQ763" s="462"/>
      <c r="BAR763" s="462"/>
      <c r="BAS763" s="462"/>
      <c r="BAT763" s="462"/>
      <c r="BAU763" s="462"/>
      <c r="BAV763" s="462"/>
      <c r="BAW763" s="462"/>
      <c r="BAX763" s="462"/>
      <c r="BAY763" s="462"/>
      <c r="BAZ763" s="462"/>
      <c r="BBA763" s="462"/>
      <c r="BBB763" s="462"/>
      <c r="BBC763" s="462"/>
      <c r="BBD763" s="462"/>
      <c r="BBE763" s="462"/>
      <c r="BBF763" s="462"/>
      <c r="BBG763" s="462"/>
      <c r="BBH763" s="462"/>
      <c r="BBI763" s="462"/>
      <c r="BBJ763" s="462"/>
      <c r="BBK763" s="462"/>
      <c r="BBL763" s="462"/>
      <c r="BBM763" s="462"/>
      <c r="BBN763" s="462"/>
      <c r="BBO763" s="462"/>
      <c r="BBP763" s="462"/>
      <c r="BBQ763" s="462"/>
      <c r="BBR763" s="462"/>
      <c r="BBS763" s="462"/>
      <c r="BBT763" s="462"/>
      <c r="BBU763" s="462"/>
      <c r="BBV763" s="462"/>
      <c r="BBW763" s="462"/>
      <c r="BBX763" s="462"/>
      <c r="BBY763" s="462"/>
      <c r="BBZ763" s="462"/>
      <c r="BCA763" s="462"/>
      <c r="BCB763" s="462"/>
      <c r="BCC763" s="462"/>
      <c r="BCD763" s="462"/>
      <c r="BCE763" s="462"/>
      <c r="BCF763" s="462"/>
      <c r="BCG763" s="462"/>
      <c r="BCH763" s="462"/>
      <c r="BCI763" s="462"/>
      <c r="BCJ763" s="462"/>
      <c r="BCK763" s="462"/>
      <c r="BCL763" s="462"/>
      <c r="BCM763" s="462"/>
      <c r="BCN763" s="462"/>
      <c r="BCO763" s="462"/>
      <c r="BCP763" s="462"/>
      <c r="BCQ763" s="462"/>
      <c r="BCR763" s="462"/>
      <c r="BCS763" s="462"/>
      <c r="BCT763" s="462"/>
      <c r="BCU763" s="462"/>
      <c r="BCV763" s="462"/>
      <c r="BCW763" s="462"/>
      <c r="BCX763" s="462"/>
      <c r="BCY763" s="462"/>
      <c r="BCZ763" s="462"/>
      <c r="BDA763" s="462"/>
      <c r="BDB763" s="462"/>
      <c r="BDC763" s="462"/>
      <c r="BDD763" s="462"/>
      <c r="BDE763" s="462"/>
      <c r="BDF763" s="462"/>
      <c r="BDG763" s="462"/>
      <c r="BDH763" s="462"/>
      <c r="BDI763" s="462"/>
      <c r="BDJ763" s="462"/>
      <c r="BDK763" s="462"/>
      <c r="BDL763" s="462"/>
      <c r="BDM763" s="462"/>
      <c r="BDN763" s="462"/>
      <c r="BDO763" s="462"/>
      <c r="BDP763" s="462"/>
      <c r="BDQ763" s="462"/>
      <c r="BDR763" s="462"/>
      <c r="BDS763" s="462"/>
      <c r="BDT763" s="462"/>
      <c r="BDU763" s="462"/>
      <c r="BDV763" s="462"/>
      <c r="BDW763" s="462"/>
      <c r="BDX763" s="462"/>
      <c r="BDY763" s="462"/>
      <c r="BDZ763" s="462"/>
      <c r="BEA763" s="462"/>
      <c r="BEB763" s="462"/>
      <c r="BEC763" s="462"/>
      <c r="BED763" s="462"/>
      <c r="BEE763" s="462"/>
      <c r="BEF763" s="462"/>
      <c r="BEG763" s="462"/>
      <c r="BEH763" s="462"/>
      <c r="BEI763" s="462"/>
      <c r="BEJ763" s="462"/>
      <c r="BEK763" s="462"/>
      <c r="BEL763" s="462"/>
      <c r="BEM763" s="462"/>
      <c r="BEN763" s="462"/>
      <c r="BEO763" s="462"/>
      <c r="BEP763" s="462"/>
      <c r="BEQ763" s="462"/>
      <c r="BER763" s="462"/>
      <c r="BES763" s="462"/>
      <c r="BET763" s="462"/>
      <c r="BEU763" s="462"/>
      <c r="BEV763" s="462"/>
      <c r="BEW763" s="462"/>
      <c r="BEX763" s="462"/>
      <c r="BEY763" s="462"/>
      <c r="BEZ763" s="462"/>
      <c r="BFA763" s="462"/>
      <c r="BFB763" s="462"/>
      <c r="BFC763" s="462"/>
      <c r="BFD763" s="462"/>
      <c r="BFE763" s="462"/>
      <c r="BFF763" s="462"/>
      <c r="BFG763" s="462"/>
      <c r="BFH763" s="462"/>
      <c r="BFI763" s="462"/>
      <c r="BFJ763" s="462"/>
      <c r="BFK763" s="462"/>
      <c r="BFL763" s="462"/>
      <c r="BFM763" s="462"/>
      <c r="BFN763" s="462"/>
      <c r="BFO763" s="462"/>
      <c r="BFP763" s="462"/>
      <c r="BFQ763" s="462"/>
      <c r="BFR763" s="462"/>
      <c r="BFS763" s="462"/>
      <c r="BFT763" s="462"/>
      <c r="BFU763" s="462"/>
      <c r="BFV763" s="462"/>
      <c r="BFW763" s="462"/>
      <c r="BFX763" s="462"/>
      <c r="BFY763" s="462"/>
      <c r="BFZ763" s="462"/>
      <c r="BGA763" s="462"/>
      <c r="BGB763" s="462"/>
      <c r="BGC763" s="462"/>
      <c r="BGD763" s="462"/>
      <c r="BGE763" s="462"/>
      <c r="BGF763" s="462"/>
      <c r="BGG763" s="462"/>
      <c r="BGH763" s="462"/>
      <c r="BGI763" s="462"/>
      <c r="BGJ763" s="462"/>
      <c r="BGK763" s="462"/>
      <c r="BGL763" s="462"/>
      <c r="BGM763" s="462"/>
      <c r="BGN763" s="462"/>
      <c r="BGO763" s="462"/>
      <c r="BGP763" s="462"/>
      <c r="BGQ763" s="462"/>
      <c r="BGR763" s="462"/>
      <c r="BGS763" s="462"/>
      <c r="BGT763" s="462"/>
      <c r="BGU763" s="462"/>
      <c r="BGV763" s="462"/>
      <c r="BGW763" s="462"/>
      <c r="BGX763" s="462"/>
      <c r="BGY763" s="462"/>
      <c r="BGZ763" s="462"/>
      <c r="BHA763" s="462"/>
      <c r="BHB763" s="462"/>
      <c r="BHC763" s="462"/>
      <c r="BHD763" s="462"/>
      <c r="BHE763" s="462"/>
      <c r="BHF763" s="462"/>
      <c r="BHG763" s="462"/>
      <c r="BHH763" s="462"/>
      <c r="BHI763" s="462"/>
      <c r="BHJ763" s="462"/>
      <c r="BHK763" s="462"/>
      <c r="BHL763" s="462"/>
      <c r="BHM763" s="462"/>
      <c r="BHN763" s="462"/>
      <c r="BHO763" s="462"/>
      <c r="BHP763" s="462"/>
      <c r="BHQ763" s="462"/>
      <c r="BHR763" s="462"/>
      <c r="BHS763" s="462"/>
      <c r="BHT763" s="462"/>
      <c r="BHU763" s="462"/>
      <c r="BHV763" s="462"/>
      <c r="BHW763" s="462"/>
      <c r="BHX763" s="462"/>
      <c r="BHY763" s="462"/>
      <c r="BHZ763" s="462"/>
      <c r="BIA763" s="462"/>
      <c r="BIB763" s="462"/>
      <c r="BIC763" s="462"/>
      <c r="BID763" s="462"/>
      <c r="BIE763" s="462"/>
      <c r="BIF763" s="462"/>
      <c r="BIG763" s="462"/>
      <c r="BIH763" s="462"/>
      <c r="BII763" s="462"/>
      <c r="BIJ763" s="462"/>
      <c r="BIK763" s="462"/>
      <c r="BIL763" s="462"/>
      <c r="BIM763" s="462"/>
      <c r="BIN763" s="462"/>
      <c r="BIO763" s="462"/>
      <c r="BIP763" s="462"/>
      <c r="BIQ763" s="462"/>
      <c r="BIR763" s="462"/>
      <c r="BIS763" s="462"/>
      <c r="BIT763" s="462"/>
      <c r="BIU763" s="462"/>
      <c r="BIV763" s="462"/>
      <c r="BIW763" s="462"/>
      <c r="BIX763" s="462"/>
      <c r="BIY763" s="462"/>
      <c r="BIZ763" s="462"/>
      <c r="BJA763" s="462"/>
      <c r="BJB763" s="462"/>
      <c r="BJC763" s="462"/>
      <c r="BJD763" s="462"/>
      <c r="BJE763" s="462"/>
      <c r="BJF763" s="462"/>
      <c r="BJG763" s="462"/>
      <c r="BJH763" s="462"/>
      <c r="BJI763" s="462"/>
      <c r="BJJ763" s="462"/>
      <c r="BJK763" s="462"/>
      <c r="BJL763" s="462"/>
      <c r="BJM763" s="462"/>
      <c r="BJN763" s="462"/>
      <c r="BJO763" s="462"/>
      <c r="BJP763" s="462"/>
      <c r="BJQ763" s="462"/>
      <c r="BJR763" s="462"/>
      <c r="BJS763" s="462"/>
      <c r="BJT763" s="462"/>
      <c r="BJU763" s="462"/>
      <c r="BJV763" s="462"/>
      <c r="BJW763" s="462"/>
      <c r="BJX763" s="462"/>
      <c r="BJY763" s="462"/>
      <c r="BJZ763" s="462"/>
      <c r="BKA763" s="462"/>
      <c r="BKB763" s="462"/>
      <c r="BKC763" s="462"/>
      <c r="BKD763" s="462"/>
      <c r="BKE763" s="462"/>
      <c r="BKF763" s="462"/>
      <c r="BKG763" s="462"/>
      <c r="BKH763" s="462"/>
      <c r="BKI763" s="462"/>
      <c r="BKJ763" s="462"/>
      <c r="BKK763" s="462"/>
      <c r="BKL763" s="462"/>
      <c r="BKM763" s="462"/>
      <c r="BKN763" s="462"/>
      <c r="BKO763" s="462"/>
      <c r="BKP763" s="462"/>
      <c r="BKQ763" s="462"/>
      <c r="BKR763" s="462"/>
      <c r="BKS763" s="462"/>
      <c r="BKT763" s="462"/>
      <c r="BKU763" s="462"/>
      <c r="BKV763" s="462"/>
      <c r="BKW763" s="462"/>
      <c r="BKX763" s="462"/>
      <c r="BKY763" s="462"/>
      <c r="BKZ763" s="462"/>
      <c r="BLA763" s="462"/>
      <c r="BLB763" s="462"/>
      <c r="BLC763" s="462"/>
      <c r="BLD763" s="462"/>
      <c r="BLE763" s="462"/>
      <c r="BLF763" s="462"/>
      <c r="BLG763" s="462"/>
      <c r="BLH763" s="462"/>
      <c r="BLI763" s="462"/>
      <c r="BLJ763" s="462"/>
      <c r="BLK763" s="462"/>
      <c r="BLL763" s="462"/>
      <c r="BLM763" s="462"/>
      <c r="BLN763" s="462"/>
      <c r="BLO763" s="462"/>
      <c r="BLP763" s="462"/>
      <c r="BLQ763" s="462"/>
      <c r="BLR763" s="462"/>
      <c r="BLS763" s="462"/>
      <c r="BLT763" s="462"/>
      <c r="BLU763" s="462"/>
      <c r="BLV763" s="462"/>
      <c r="BLW763" s="462"/>
      <c r="BLX763" s="462"/>
      <c r="BLY763" s="462"/>
      <c r="BLZ763" s="462"/>
      <c r="BMA763" s="462"/>
      <c r="BMB763" s="462"/>
      <c r="BMC763" s="462"/>
      <c r="BMD763" s="462"/>
      <c r="BME763" s="462"/>
      <c r="BMF763" s="462"/>
      <c r="BMG763" s="462"/>
      <c r="BMH763" s="462"/>
      <c r="BMI763" s="462"/>
      <c r="BMJ763" s="462"/>
      <c r="BMK763" s="462"/>
      <c r="BML763" s="462"/>
      <c r="BMM763" s="462"/>
      <c r="BMN763" s="462"/>
      <c r="BMO763" s="462"/>
      <c r="BMP763" s="462"/>
      <c r="BMQ763" s="462"/>
      <c r="BMR763" s="462"/>
      <c r="BMS763" s="462"/>
      <c r="BMT763" s="462"/>
      <c r="BMU763" s="462"/>
      <c r="BMV763" s="462"/>
      <c r="BMW763" s="462"/>
      <c r="BMX763" s="462"/>
      <c r="BMY763" s="462"/>
      <c r="BMZ763" s="462"/>
      <c r="BNA763" s="462"/>
      <c r="BNB763" s="462"/>
      <c r="BNC763" s="462"/>
      <c r="BND763" s="462"/>
      <c r="BNE763" s="462"/>
      <c r="BNF763" s="462"/>
      <c r="BNG763" s="462"/>
      <c r="BNH763" s="462"/>
      <c r="BNI763" s="462"/>
      <c r="BNJ763" s="462"/>
      <c r="BNK763" s="462"/>
      <c r="BNL763" s="462"/>
      <c r="BNM763" s="462"/>
      <c r="BNN763" s="462"/>
      <c r="BNO763" s="462"/>
      <c r="BNP763" s="462"/>
      <c r="BNQ763" s="462"/>
      <c r="BNR763" s="462"/>
      <c r="BNS763" s="462"/>
      <c r="BNT763" s="462"/>
      <c r="BNU763" s="462"/>
      <c r="BNV763" s="462"/>
      <c r="BNW763" s="462"/>
      <c r="BNX763" s="462"/>
      <c r="BNY763" s="462"/>
      <c r="BNZ763" s="462"/>
      <c r="BOA763" s="462"/>
      <c r="BOB763" s="462"/>
      <c r="BOC763" s="462"/>
      <c r="BOD763" s="462"/>
      <c r="BOE763" s="462"/>
      <c r="BOF763" s="462"/>
      <c r="BOG763" s="462"/>
      <c r="BOH763" s="462"/>
      <c r="BOI763" s="462"/>
      <c r="BOJ763" s="462"/>
      <c r="BOK763" s="462"/>
      <c r="BOL763" s="462"/>
      <c r="BOM763" s="462"/>
      <c r="BON763" s="462"/>
      <c r="BOO763" s="462"/>
      <c r="BOP763" s="462"/>
      <c r="BOQ763" s="462"/>
      <c r="BOR763" s="462"/>
      <c r="BOS763" s="462"/>
      <c r="BOT763" s="462"/>
      <c r="BOU763" s="462"/>
      <c r="BOV763" s="462"/>
      <c r="BOW763" s="462"/>
      <c r="BOX763" s="462"/>
      <c r="BOY763" s="462"/>
      <c r="BOZ763" s="462"/>
      <c r="BPA763" s="462"/>
      <c r="BPB763" s="462"/>
      <c r="BPC763" s="462"/>
      <c r="BPD763" s="462"/>
      <c r="BPE763" s="462"/>
      <c r="BPF763" s="462"/>
      <c r="BPG763" s="462"/>
      <c r="BPH763" s="462"/>
      <c r="BPI763" s="462"/>
      <c r="BPJ763" s="462"/>
      <c r="BPK763" s="462"/>
      <c r="BPL763" s="462"/>
      <c r="BPM763" s="462"/>
      <c r="BPN763" s="462"/>
      <c r="BPO763" s="462"/>
      <c r="BPP763" s="462"/>
      <c r="BPQ763" s="462"/>
      <c r="BPR763" s="462"/>
      <c r="BPS763" s="462"/>
      <c r="BPT763" s="462"/>
      <c r="BPU763" s="462"/>
      <c r="BPV763" s="462"/>
      <c r="BPW763" s="462"/>
      <c r="BPX763" s="462"/>
      <c r="BPY763" s="462"/>
      <c r="BPZ763" s="462"/>
      <c r="BQA763" s="462"/>
      <c r="BQB763" s="462"/>
      <c r="BQC763" s="462"/>
      <c r="BQD763" s="462"/>
      <c r="BQE763" s="462"/>
      <c r="BQF763" s="462"/>
      <c r="BQG763" s="462"/>
      <c r="BQH763" s="462"/>
      <c r="BQI763" s="462"/>
      <c r="BQJ763" s="462"/>
      <c r="BQK763" s="462"/>
      <c r="BQL763" s="462"/>
      <c r="BQM763" s="462"/>
      <c r="BQN763" s="462"/>
      <c r="BQO763" s="462"/>
      <c r="BQP763" s="462"/>
      <c r="BQQ763" s="462"/>
      <c r="BQR763" s="462"/>
      <c r="BQS763" s="462"/>
      <c r="BQT763" s="462"/>
      <c r="BQU763" s="462"/>
      <c r="BQV763" s="462"/>
      <c r="BQW763" s="462"/>
      <c r="BQX763" s="462"/>
      <c r="BQY763" s="462"/>
      <c r="BQZ763" s="462"/>
      <c r="BRA763" s="462"/>
      <c r="BRB763" s="462"/>
      <c r="BRC763" s="462"/>
      <c r="BRD763" s="462"/>
      <c r="BRE763" s="462"/>
      <c r="BRF763" s="462"/>
      <c r="BRG763" s="462"/>
      <c r="BRH763" s="462"/>
      <c r="BRI763" s="462"/>
      <c r="BRJ763" s="462"/>
      <c r="BRK763" s="462"/>
      <c r="BRL763" s="462"/>
      <c r="BRM763" s="462"/>
      <c r="BRN763" s="462"/>
      <c r="BRO763" s="462"/>
      <c r="BRP763" s="462"/>
      <c r="BRQ763" s="462"/>
      <c r="BRR763" s="462"/>
      <c r="BRS763" s="462"/>
      <c r="BRT763" s="462"/>
      <c r="BRU763" s="462"/>
      <c r="BRV763" s="462"/>
      <c r="BRW763" s="462"/>
      <c r="BRX763" s="462"/>
      <c r="BRY763" s="462"/>
      <c r="BRZ763" s="462"/>
      <c r="BSA763" s="462"/>
      <c r="BSB763" s="462"/>
      <c r="BSC763" s="462"/>
      <c r="BSD763" s="462"/>
      <c r="BSE763" s="462"/>
      <c r="BSF763" s="462"/>
      <c r="BSG763" s="462"/>
      <c r="BSH763" s="462"/>
      <c r="BSI763" s="462"/>
      <c r="BSJ763" s="462"/>
      <c r="BSK763" s="462"/>
      <c r="BSL763" s="462"/>
      <c r="BSM763" s="462"/>
      <c r="BSN763" s="462"/>
      <c r="BSO763" s="462"/>
      <c r="BSP763" s="462"/>
      <c r="BSQ763" s="462"/>
      <c r="BSR763" s="462"/>
      <c r="BSS763" s="462"/>
      <c r="BST763" s="462"/>
      <c r="BSU763" s="462"/>
      <c r="BSV763" s="462"/>
      <c r="BSW763" s="462"/>
      <c r="BSX763" s="462"/>
      <c r="BSY763" s="462"/>
      <c r="BSZ763" s="462"/>
      <c r="BTA763" s="462"/>
      <c r="BTB763" s="462"/>
      <c r="BTC763" s="462"/>
      <c r="BTD763" s="462"/>
      <c r="BTE763" s="462"/>
      <c r="BTF763" s="462"/>
      <c r="BTG763" s="462"/>
      <c r="BTH763" s="462"/>
      <c r="BTI763" s="462"/>
      <c r="BTJ763" s="462"/>
      <c r="BTK763" s="462"/>
      <c r="BTL763" s="462"/>
      <c r="BTM763" s="462"/>
      <c r="BTN763" s="462"/>
      <c r="BTO763" s="462"/>
      <c r="BTP763" s="462"/>
      <c r="BTQ763" s="462"/>
      <c r="BTR763" s="462"/>
      <c r="BTS763" s="462"/>
      <c r="BTT763" s="462"/>
      <c r="BTU763" s="462"/>
      <c r="BTV763" s="462"/>
      <c r="BTW763" s="462"/>
      <c r="BTX763" s="462"/>
      <c r="BTY763" s="462"/>
      <c r="BTZ763" s="462"/>
      <c r="BUA763" s="462"/>
      <c r="BUB763" s="462"/>
      <c r="BUC763" s="462"/>
      <c r="BUD763" s="462"/>
      <c r="BUE763" s="462"/>
      <c r="BUF763" s="462"/>
      <c r="BUG763" s="462"/>
      <c r="BUH763" s="462"/>
      <c r="BUI763" s="462"/>
      <c r="BUJ763" s="462"/>
      <c r="BUK763" s="462"/>
      <c r="BUL763" s="462"/>
      <c r="BUM763" s="462"/>
      <c r="BUN763" s="462"/>
      <c r="BUO763" s="462"/>
      <c r="BUP763" s="462"/>
      <c r="BUQ763" s="462"/>
      <c r="BUR763" s="462"/>
      <c r="BUS763" s="462"/>
      <c r="BUT763" s="462"/>
      <c r="BUU763" s="462"/>
      <c r="BUV763" s="462"/>
      <c r="BUW763" s="462"/>
      <c r="BUX763" s="462"/>
      <c r="BUY763" s="462"/>
      <c r="BUZ763" s="462"/>
      <c r="BVA763" s="462"/>
      <c r="BVB763" s="462"/>
      <c r="BVC763" s="462"/>
      <c r="BVD763" s="462"/>
      <c r="BVE763" s="462"/>
      <c r="BVF763" s="462"/>
      <c r="BVG763" s="462"/>
      <c r="BVH763" s="462"/>
      <c r="BVI763" s="462"/>
      <c r="BVJ763" s="462"/>
      <c r="BVK763" s="462"/>
      <c r="BVL763" s="462"/>
      <c r="BVM763" s="462"/>
      <c r="BVN763" s="462"/>
      <c r="BVO763" s="462"/>
      <c r="BVP763" s="462"/>
      <c r="BVQ763" s="462"/>
      <c r="BVR763" s="462"/>
      <c r="BVS763" s="462"/>
      <c r="BVT763" s="462"/>
      <c r="BVU763" s="462"/>
      <c r="BVV763" s="462"/>
      <c r="BVW763" s="462"/>
      <c r="BVX763" s="462"/>
      <c r="BVY763" s="462"/>
      <c r="BVZ763" s="462"/>
      <c r="BWA763" s="462"/>
      <c r="BWB763" s="462"/>
      <c r="BWC763" s="462"/>
      <c r="BWD763" s="462"/>
      <c r="BWE763" s="462"/>
      <c r="BWF763" s="462"/>
      <c r="BWG763" s="462"/>
      <c r="BWH763" s="462"/>
      <c r="BWI763" s="462"/>
      <c r="BWJ763" s="462"/>
      <c r="BWK763" s="462"/>
      <c r="BWL763" s="462"/>
      <c r="BWM763" s="462"/>
      <c r="BWN763" s="462"/>
      <c r="BWO763" s="462"/>
      <c r="BWP763" s="462"/>
      <c r="BWQ763" s="462"/>
      <c r="BWR763" s="462"/>
      <c r="BWS763" s="462"/>
      <c r="BWT763" s="462"/>
      <c r="BWU763" s="462"/>
      <c r="BWV763" s="462"/>
      <c r="BWW763" s="462"/>
      <c r="BWX763" s="462"/>
      <c r="BWY763" s="462"/>
      <c r="BWZ763" s="462"/>
      <c r="BXA763" s="462"/>
      <c r="BXB763" s="462"/>
      <c r="BXC763" s="462"/>
      <c r="BXD763" s="462"/>
      <c r="BXE763" s="462"/>
      <c r="BXF763" s="462"/>
      <c r="BXG763" s="462"/>
      <c r="BXH763" s="462"/>
      <c r="BXI763" s="462"/>
      <c r="BXJ763" s="462"/>
      <c r="BXK763" s="462"/>
      <c r="BXL763" s="462"/>
      <c r="BXM763" s="462"/>
      <c r="BXN763" s="462"/>
      <c r="BXO763" s="462"/>
      <c r="BXP763" s="462"/>
      <c r="BXQ763" s="462"/>
      <c r="BXR763" s="462"/>
      <c r="BXS763" s="462"/>
      <c r="BXT763" s="462"/>
      <c r="BXU763" s="462"/>
      <c r="BXV763" s="462"/>
      <c r="BXW763" s="462"/>
      <c r="BXX763" s="462"/>
      <c r="BXY763" s="462"/>
      <c r="BXZ763" s="462"/>
      <c r="BYA763" s="462"/>
      <c r="BYB763" s="462"/>
      <c r="BYC763" s="462"/>
      <c r="BYD763" s="462"/>
      <c r="BYE763" s="462"/>
      <c r="BYF763" s="462"/>
      <c r="BYG763" s="462"/>
      <c r="BYH763" s="462"/>
      <c r="BYI763" s="462"/>
      <c r="BYJ763" s="462"/>
      <c r="BYK763" s="462"/>
      <c r="BYL763" s="462"/>
      <c r="BYM763" s="462"/>
      <c r="BYN763" s="462"/>
      <c r="BYO763" s="462"/>
      <c r="BYP763" s="462"/>
      <c r="BYQ763" s="462"/>
      <c r="BYR763" s="462"/>
      <c r="BYS763" s="462"/>
      <c r="BYT763" s="462"/>
      <c r="BYU763" s="462"/>
      <c r="BYV763" s="462"/>
      <c r="BYW763" s="462"/>
      <c r="BYX763" s="462"/>
      <c r="BYY763" s="462"/>
      <c r="BYZ763" s="462"/>
      <c r="BZA763" s="462"/>
      <c r="BZB763" s="462"/>
      <c r="BZC763" s="462"/>
      <c r="BZD763" s="462"/>
      <c r="BZE763" s="462"/>
      <c r="BZF763" s="462"/>
      <c r="BZG763" s="462"/>
      <c r="BZH763" s="462"/>
      <c r="BZI763" s="462"/>
      <c r="BZJ763" s="462"/>
      <c r="BZK763" s="462"/>
      <c r="BZL763" s="462"/>
      <c r="BZM763" s="462"/>
      <c r="BZN763" s="462"/>
      <c r="BZO763" s="462"/>
      <c r="BZP763" s="462"/>
      <c r="BZQ763" s="462"/>
      <c r="BZR763" s="462"/>
      <c r="BZS763" s="462"/>
      <c r="BZT763" s="462"/>
      <c r="BZU763" s="462"/>
      <c r="BZV763" s="462"/>
      <c r="BZW763" s="462"/>
      <c r="BZX763" s="462"/>
      <c r="BZY763" s="462"/>
      <c r="BZZ763" s="462"/>
      <c r="CAA763" s="462"/>
      <c r="CAB763" s="462"/>
      <c r="CAC763" s="462"/>
      <c r="CAD763" s="462"/>
      <c r="CAE763" s="462"/>
      <c r="CAF763" s="462"/>
      <c r="CAG763" s="462"/>
      <c r="CAH763" s="462"/>
      <c r="CAI763" s="462"/>
      <c r="CAJ763" s="462"/>
      <c r="CAK763" s="462"/>
      <c r="CAL763" s="462"/>
      <c r="CAM763" s="462"/>
      <c r="CAN763" s="462"/>
      <c r="CAO763" s="462"/>
      <c r="CAP763" s="462"/>
      <c r="CAQ763" s="462"/>
      <c r="CAR763" s="462"/>
      <c r="CAS763" s="462"/>
      <c r="CAT763" s="462"/>
      <c r="CAU763" s="462"/>
      <c r="CAV763" s="462"/>
      <c r="CAW763" s="462"/>
      <c r="CAX763" s="462"/>
      <c r="CAY763" s="462"/>
      <c r="CAZ763" s="462"/>
      <c r="CBA763" s="462"/>
      <c r="CBB763" s="462"/>
      <c r="CBC763" s="462"/>
      <c r="CBD763" s="462"/>
      <c r="CBE763" s="462"/>
      <c r="CBF763" s="462"/>
      <c r="CBG763" s="462"/>
      <c r="CBH763" s="462"/>
      <c r="CBI763" s="462"/>
      <c r="CBJ763" s="462"/>
      <c r="CBK763" s="462"/>
      <c r="CBL763" s="462"/>
      <c r="CBM763" s="462"/>
      <c r="CBN763" s="462"/>
      <c r="CBO763" s="462"/>
      <c r="CBP763" s="462"/>
      <c r="CBQ763" s="462"/>
      <c r="CBR763" s="462"/>
      <c r="CBS763" s="462"/>
      <c r="CBT763" s="462"/>
      <c r="CBU763" s="462"/>
      <c r="CBV763" s="462"/>
      <c r="CBW763" s="462"/>
      <c r="CBX763" s="462"/>
      <c r="CBY763" s="462"/>
      <c r="CBZ763" s="462"/>
      <c r="CCA763" s="462"/>
      <c r="CCB763" s="462"/>
      <c r="CCC763" s="462"/>
      <c r="CCD763" s="462"/>
      <c r="CCE763" s="462"/>
      <c r="CCF763" s="462"/>
      <c r="CCG763" s="462"/>
      <c r="CCH763" s="462"/>
      <c r="CCI763" s="462"/>
      <c r="CCJ763" s="462"/>
      <c r="CCK763" s="462"/>
      <c r="CCL763" s="462"/>
      <c r="CCM763" s="462"/>
      <c r="CCN763" s="462"/>
      <c r="CCO763" s="462"/>
      <c r="CCP763" s="462"/>
      <c r="CCQ763" s="462"/>
      <c r="CCR763" s="462"/>
      <c r="CCS763" s="462"/>
      <c r="CCT763" s="462"/>
      <c r="CCU763" s="462"/>
      <c r="CCV763" s="462"/>
      <c r="CCW763" s="462"/>
      <c r="CCX763" s="462"/>
      <c r="CCY763" s="462"/>
      <c r="CCZ763" s="462"/>
      <c r="CDA763" s="462"/>
      <c r="CDB763" s="462"/>
      <c r="CDC763" s="462"/>
      <c r="CDD763" s="462"/>
      <c r="CDE763" s="462"/>
      <c r="CDF763" s="462"/>
      <c r="CDG763" s="462"/>
      <c r="CDH763" s="462"/>
      <c r="CDI763" s="462"/>
      <c r="CDJ763" s="462"/>
      <c r="CDK763" s="462"/>
      <c r="CDL763" s="462"/>
      <c r="CDM763" s="462"/>
      <c r="CDN763" s="462"/>
      <c r="CDO763" s="462"/>
      <c r="CDP763" s="462"/>
      <c r="CDQ763" s="462"/>
      <c r="CDR763" s="462"/>
      <c r="CDS763" s="462"/>
      <c r="CDT763" s="462"/>
      <c r="CDU763" s="462"/>
      <c r="CDV763" s="462"/>
      <c r="CDW763" s="462"/>
      <c r="CDX763" s="462"/>
      <c r="CDY763" s="462"/>
      <c r="CDZ763" s="462"/>
      <c r="CEA763" s="462"/>
      <c r="CEB763" s="462"/>
      <c r="CEC763" s="462"/>
      <c r="CED763" s="462"/>
      <c r="CEE763" s="462"/>
      <c r="CEF763" s="462"/>
      <c r="CEG763" s="462"/>
      <c r="CEH763" s="462"/>
      <c r="CEI763" s="462"/>
      <c r="CEJ763" s="462"/>
      <c r="CEK763" s="462"/>
      <c r="CEL763" s="462"/>
      <c r="CEM763" s="462"/>
      <c r="CEN763" s="462"/>
      <c r="CEO763" s="462"/>
      <c r="CEP763" s="462"/>
      <c r="CEQ763" s="462"/>
      <c r="CER763" s="462"/>
      <c r="CES763" s="462"/>
      <c r="CET763" s="462"/>
      <c r="CEU763" s="462"/>
      <c r="CEV763" s="462"/>
      <c r="CEW763" s="462"/>
      <c r="CEX763" s="462"/>
      <c r="CEY763" s="462"/>
      <c r="CEZ763" s="462"/>
      <c r="CFA763" s="462"/>
      <c r="CFB763" s="462"/>
      <c r="CFC763" s="462"/>
      <c r="CFD763" s="462"/>
      <c r="CFE763" s="462"/>
      <c r="CFF763" s="462"/>
      <c r="CFG763" s="462"/>
      <c r="CFH763" s="462"/>
      <c r="CFI763" s="462"/>
      <c r="CFJ763" s="462"/>
      <c r="CFK763" s="462"/>
      <c r="CFL763" s="462"/>
      <c r="CFM763" s="462"/>
      <c r="CFN763" s="462"/>
      <c r="CFO763" s="462"/>
      <c r="CFP763" s="462"/>
      <c r="CFQ763" s="462"/>
      <c r="CFR763" s="462"/>
      <c r="CFS763" s="462"/>
      <c r="CFT763" s="462"/>
      <c r="CFU763" s="462"/>
      <c r="CFV763" s="462"/>
      <c r="CFW763" s="462"/>
      <c r="CFX763" s="462"/>
      <c r="CFY763" s="462"/>
      <c r="CFZ763" s="462"/>
      <c r="CGA763" s="462"/>
      <c r="CGB763" s="462"/>
      <c r="CGC763" s="462"/>
      <c r="CGD763" s="462"/>
      <c r="CGE763" s="462"/>
      <c r="CGF763" s="462"/>
      <c r="CGG763" s="462"/>
      <c r="CGH763" s="462"/>
      <c r="CGI763" s="462"/>
      <c r="CGJ763" s="462"/>
      <c r="CGK763" s="462"/>
      <c r="CGL763" s="462"/>
      <c r="CGM763" s="462"/>
      <c r="CGN763" s="462"/>
      <c r="CGO763" s="462"/>
      <c r="CGP763" s="462"/>
      <c r="CGQ763" s="462"/>
      <c r="CGR763" s="462"/>
      <c r="CGS763" s="462"/>
      <c r="CGT763" s="462"/>
      <c r="CGU763" s="462"/>
      <c r="CGV763" s="462"/>
      <c r="CGW763" s="462"/>
      <c r="CGX763" s="462"/>
      <c r="CGY763" s="462"/>
      <c r="CGZ763" s="462"/>
      <c r="CHA763" s="462"/>
      <c r="CHB763" s="462"/>
      <c r="CHC763" s="462"/>
      <c r="CHD763" s="462"/>
      <c r="CHE763" s="462"/>
      <c r="CHF763" s="462"/>
      <c r="CHG763" s="462"/>
      <c r="CHH763" s="462"/>
      <c r="CHI763" s="462"/>
      <c r="CHJ763" s="462"/>
      <c r="CHK763" s="462"/>
      <c r="CHL763" s="462"/>
      <c r="CHM763" s="462"/>
      <c r="CHN763" s="462"/>
      <c r="CHO763" s="462"/>
      <c r="CHP763" s="462"/>
      <c r="CHQ763" s="462"/>
      <c r="CHR763" s="462"/>
      <c r="CHS763" s="462"/>
      <c r="CHT763" s="462"/>
      <c r="CHU763" s="462"/>
      <c r="CHV763" s="462"/>
      <c r="CHW763" s="462"/>
      <c r="CHX763" s="462"/>
      <c r="CHY763" s="462"/>
      <c r="CHZ763" s="462"/>
      <c r="CIA763" s="462"/>
      <c r="CIB763" s="462"/>
      <c r="CIC763" s="462"/>
      <c r="CID763" s="462"/>
      <c r="CIE763" s="462"/>
      <c r="CIF763" s="462"/>
      <c r="CIG763" s="462"/>
      <c r="CIH763" s="462"/>
      <c r="CII763" s="462"/>
      <c r="CIJ763" s="462"/>
      <c r="CIK763" s="462"/>
      <c r="CIL763" s="462"/>
      <c r="CIM763" s="462"/>
      <c r="CIN763" s="462"/>
      <c r="CIO763" s="462"/>
      <c r="CIP763" s="462"/>
      <c r="CIQ763" s="462"/>
      <c r="CIR763" s="462"/>
      <c r="CIS763" s="462"/>
      <c r="CIT763" s="462"/>
      <c r="CIU763" s="462"/>
      <c r="CIV763" s="462"/>
      <c r="CIW763" s="462"/>
      <c r="CIX763" s="462"/>
      <c r="CIY763" s="462"/>
      <c r="CIZ763" s="462"/>
      <c r="CJA763" s="462"/>
      <c r="CJB763" s="462"/>
      <c r="CJC763" s="462"/>
      <c r="CJD763" s="462"/>
      <c r="CJE763" s="462"/>
      <c r="CJF763" s="462"/>
      <c r="CJG763" s="462"/>
      <c r="CJH763" s="462"/>
      <c r="CJI763" s="462"/>
      <c r="CJJ763" s="462"/>
      <c r="CJK763" s="462"/>
      <c r="CJL763" s="462"/>
      <c r="CJM763" s="462"/>
      <c r="CJN763" s="462"/>
      <c r="CJO763" s="462"/>
      <c r="CJP763" s="462"/>
      <c r="CJQ763" s="462"/>
      <c r="CJR763" s="462"/>
      <c r="CJS763" s="462"/>
      <c r="CJT763" s="462"/>
      <c r="CJU763" s="462"/>
      <c r="CJV763" s="462"/>
      <c r="CJW763" s="462"/>
      <c r="CJX763" s="462"/>
      <c r="CJY763" s="462"/>
      <c r="CJZ763" s="462"/>
      <c r="CKA763" s="462"/>
      <c r="CKB763" s="462"/>
      <c r="CKC763" s="462"/>
      <c r="CKD763" s="462"/>
      <c r="CKE763" s="462"/>
      <c r="CKF763" s="462"/>
      <c r="CKG763" s="462"/>
      <c r="CKH763" s="462"/>
      <c r="CKI763" s="462"/>
      <c r="CKJ763" s="462"/>
      <c r="CKK763" s="462"/>
      <c r="CKL763" s="462"/>
      <c r="CKM763" s="462"/>
      <c r="CKN763" s="462"/>
      <c r="CKO763" s="462"/>
      <c r="CKP763" s="462"/>
      <c r="CKQ763" s="462"/>
      <c r="CKR763" s="462"/>
      <c r="CKS763" s="462"/>
      <c r="CKT763" s="462"/>
      <c r="CKU763" s="462"/>
      <c r="CKV763" s="462"/>
      <c r="CKW763" s="462"/>
      <c r="CKX763" s="462"/>
      <c r="CKY763" s="462"/>
      <c r="CKZ763" s="462"/>
      <c r="CLA763" s="462"/>
      <c r="CLB763" s="462"/>
      <c r="CLC763" s="462"/>
      <c r="CLD763" s="462"/>
      <c r="CLE763" s="462"/>
      <c r="CLF763" s="462"/>
      <c r="CLG763" s="462"/>
      <c r="CLH763" s="462"/>
      <c r="CLI763" s="462"/>
      <c r="CLJ763" s="462"/>
      <c r="CLK763" s="462"/>
      <c r="CLL763" s="462"/>
      <c r="CLM763" s="462"/>
      <c r="CLN763" s="462"/>
      <c r="CLO763" s="462"/>
      <c r="CLP763" s="462"/>
      <c r="CLQ763" s="462"/>
      <c r="CLR763" s="462"/>
      <c r="CLS763" s="462"/>
      <c r="CLT763" s="462"/>
      <c r="CLU763" s="462"/>
      <c r="CLV763" s="462"/>
      <c r="CLW763" s="462"/>
      <c r="CLX763" s="462"/>
      <c r="CLY763" s="462"/>
      <c r="CLZ763" s="462"/>
      <c r="CMA763" s="462"/>
      <c r="CMB763" s="462"/>
      <c r="CMC763" s="462"/>
      <c r="CMD763" s="462"/>
      <c r="CME763" s="462"/>
      <c r="CMF763" s="462"/>
      <c r="CMG763" s="462"/>
      <c r="CMH763" s="462"/>
      <c r="CMI763" s="462"/>
      <c r="CMJ763" s="462"/>
      <c r="CMK763" s="462"/>
      <c r="CML763" s="462"/>
      <c r="CMM763" s="462"/>
      <c r="CMN763" s="462"/>
      <c r="CMO763" s="462"/>
      <c r="CMP763" s="462"/>
      <c r="CMQ763" s="462"/>
      <c r="CMR763" s="462"/>
      <c r="CMS763" s="462"/>
      <c r="CMT763" s="462"/>
      <c r="CMU763" s="462"/>
      <c r="CMV763" s="462"/>
      <c r="CMW763" s="462"/>
      <c r="CMX763" s="462"/>
      <c r="CMY763" s="462"/>
      <c r="CMZ763" s="462"/>
      <c r="CNA763" s="462"/>
      <c r="CNB763" s="462"/>
      <c r="CNC763" s="462"/>
      <c r="CND763" s="462"/>
      <c r="CNE763" s="462"/>
      <c r="CNF763" s="462"/>
      <c r="CNG763" s="462"/>
      <c r="CNH763" s="462"/>
      <c r="CNI763" s="462"/>
      <c r="CNJ763" s="462"/>
      <c r="CNK763" s="462"/>
      <c r="CNL763" s="462"/>
      <c r="CNM763" s="462"/>
      <c r="CNN763" s="462"/>
      <c r="CNO763" s="462"/>
      <c r="CNP763" s="462"/>
      <c r="CNQ763" s="462"/>
      <c r="CNR763" s="462"/>
      <c r="CNS763" s="462"/>
      <c r="CNT763" s="462"/>
      <c r="CNU763" s="462"/>
      <c r="CNV763" s="462"/>
      <c r="CNW763" s="462"/>
      <c r="CNX763" s="462"/>
      <c r="CNY763" s="462"/>
      <c r="CNZ763" s="462"/>
      <c r="COA763" s="462"/>
      <c r="COB763" s="462"/>
      <c r="COC763" s="462"/>
      <c r="COD763" s="462"/>
      <c r="COE763" s="462"/>
      <c r="COF763" s="462"/>
      <c r="COG763" s="462"/>
      <c r="COH763" s="462"/>
      <c r="COI763" s="462"/>
      <c r="COJ763" s="462"/>
      <c r="COK763" s="462"/>
      <c r="COL763" s="462"/>
      <c r="COM763" s="462"/>
      <c r="CON763" s="462"/>
      <c r="COO763" s="462"/>
      <c r="COP763" s="462"/>
      <c r="COQ763" s="462"/>
      <c r="COR763" s="462"/>
      <c r="COS763" s="462"/>
      <c r="COT763" s="462"/>
      <c r="COU763" s="462"/>
      <c r="COV763" s="462"/>
      <c r="COW763" s="462"/>
      <c r="COX763" s="462"/>
      <c r="COY763" s="462"/>
      <c r="COZ763" s="462"/>
      <c r="CPA763" s="462"/>
      <c r="CPB763" s="462"/>
      <c r="CPC763" s="462"/>
      <c r="CPD763" s="462"/>
      <c r="CPE763" s="462"/>
      <c r="CPF763" s="462"/>
      <c r="CPG763" s="462"/>
      <c r="CPH763" s="462"/>
      <c r="CPI763" s="462"/>
      <c r="CPJ763" s="462"/>
      <c r="CPK763" s="462"/>
      <c r="CPL763" s="462"/>
      <c r="CPM763" s="462"/>
      <c r="CPN763" s="462"/>
      <c r="CPO763" s="462"/>
      <c r="CPP763" s="462"/>
      <c r="CPQ763" s="462"/>
      <c r="CPR763" s="462"/>
      <c r="CPS763" s="462"/>
      <c r="CPT763" s="462"/>
      <c r="CPU763" s="462"/>
      <c r="CPV763" s="462"/>
      <c r="CPW763" s="462"/>
      <c r="CPX763" s="462"/>
      <c r="CPY763" s="462"/>
      <c r="CPZ763" s="462"/>
      <c r="CQA763" s="462"/>
      <c r="CQB763" s="462"/>
      <c r="CQC763" s="462"/>
      <c r="CQD763" s="462"/>
      <c r="CQE763" s="462"/>
      <c r="CQF763" s="462"/>
      <c r="CQG763" s="462"/>
      <c r="CQH763" s="462"/>
      <c r="CQI763" s="462"/>
      <c r="CQJ763" s="462"/>
      <c r="CQK763" s="462"/>
      <c r="CQL763" s="462"/>
      <c r="CQM763" s="462"/>
      <c r="CQN763" s="462"/>
      <c r="CQO763" s="462"/>
      <c r="CQP763" s="462"/>
      <c r="CQQ763" s="462"/>
      <c r="CQR763" s="462"/>
      <c r="CQS763" s="462"/>
      <c r="CQT763" s="462"/>
      <c r="CQU763" s="462"/>
      <c r="CQV763" s="462"/>
      <c r="CQW763" s="462"/>
      <c r="CQX763" s="462"/>
      <c r="CQY763" s="462"/>
      <c r="CQZ763" s="462"/>
      <c r="CRA763" s="462"/>
      <c r="CRB763" s="462"/>
      <c r="CRC763" s="462"/>
      <c r="CRD763" s="462"/>
      <c r="CRE763" s="462"/>
      <c r="CRF763" s="462"/>
      <c r="CRG763" s="462"/>
      <c r="CRH763" s="462"/>
      <c r="CRI763" s="462"/>
      <c r="CRJ763" s="462"/>
      <c r="CRK763" s="462"/>
      <c r="CRL763" s="462"/>
      <c r="CRM763" s="462"/>
      <c r="CRN763" s="462"/>
      <c r="CRO763" s="462"/>
      <c r="CRP763" s="462"/>
      <c r="CRQ763" s="462"/>
      <c r="CRR763" s="462"/>
      <c r="CRS763" s="462"/>
      <c r="CRT763" s="462"/>
      <c r="CRU763" s="462"/>
      <c r="CRV763" s="462"/>
      <c r="CRW763" s="462"/>
      <c r="CRX763" s="462"/>
      <c r="CRY763" s="462"/>
      <c r="CRZ763" s="462"/>
      <c r="CSA763" s="462"/>
      <c r="CSB763" s="462"/>
      <c r="CSC763" s="462"/>
      <c r="CSD763" s="462"/>
      <c r="CSE763" s="462"/>
      <c r="CSF763" s="462"/>
      <c r="CSG763" s="462"/>
      <c r="CSH763" s="462"/>
      <c r="CSI763" s="462"/>
      <c r="CSJ763" s="462"/>
      <c r="CSK763" s="462"/>
      <c r="CSL763" s="462"/>
      <c r="CSM763" s="462"/>
      <c r="CSN763" s="462"/>
      <c r="CSO763" s="462"/>
      <c r="CSP763" s="462"/>
      <c r="CSQ763" s="462"/>
      <c r="CSR763" s="462"/>
      <c r="CSS763" s="462"/>
      <c r="CST763" s="462"/>
      <c r="CSU763" s="462"/>
      <c r="CSV763" s="462"/>
      <c r="CSW763" s="462"/>
      <c r="CSX763" s="462"/>
      <c r="CSY763" s="462"/>
      <c r="CSZ763" s="462"/>
      <c r="CTA763" s="462"/>
      <c r="CTB763" s="462"/>
      <c r="CTC763" s="462"/>
      <c r="CTD763" s="462"/>
      <c r="CTE763" s="462"/>
      <c r="CTF763" s="462"/>
      <c r="CTG763" s="462"/>
      <c r="CTH763" s="462"/>
      <c r="CTI763" s="462"/>
      <c r="CTJ763" s="462"/>
      <c r="CTK763" s="462"/>
      <c r="CTL763" s="462"/>
      <c r="CTM763" s="462"/>
      <c r="CTN763" s="462"/>
      <c r="CTO763" s="462"/>
      <c r="CTP763" s="462"/>
      <c r="CTQ763" s="462"/>
      <c r="CTR763" s="462"/>
      <c r="CTS763" s="462"/>
      <c r="CTT763" s="462"/>
      <c r="CTU763" s="462"/>
      <c r="CTV763" s="462"/>
      <c r="CTW763" s="462"/>
      <c r="CTX763" s="462"/>
      <c r="CTY763" s="462"/>
      <c r="CTZ763" s="462"/>
      <c r="CUA763" s="462"/>
      <c r="CUB763" s="462"/>
      <c r="CUC763" s="462"/>
      <c r="CUD763" s="462"/>
      <c r="CUE763" s="462"/>
      <c r="CUF763" s="462"/>
      <c r="CUG763" s="462"/>
      <c r="CUH763" s="462"/>
      <c r="CUI763" s="462"/>
      <c r="CUJ763" s="462"/>
      <c r="CUK763" s="462"/>
      <c r="CUL763" s="462"/>
      <c r="CUM763" s="462"/>
      <c r="CUN763" s="462"/>
      <c r="CUO763" s="462"/>
      <c r="CUP763" s="462"/>
      <c r="CUQ763" s="462"/>
      <c r="CUR763" s="462"/>
      <c r="CUS763" s="462"/>
      <c r="CUT763" s="462"/>
      <c r="CUU763" s="462"/>
      <c r="CUV763" s="462"/>
      <c r="CUW763" s="462"/>
      <c r="CUX763" s="462"/>
      <c r="CUY763" s="462"/>
      <c r="CUZ763" s="462"/>
      <c r="CVA763" s="462"/>
      <c r="CVB763" s="462"/>
      <c r="CVC763" s="462"/>
      <c r="CVD763" s="462"/>
      <c r="CVE763" s="462"/>
      <c r="CVF763" s="462"/>
      <c r="CVG763" s="462"/>
      <c r="CVH763" s="462"/>
      <c r="CVI763" s="462"/>
      <c r="CVJ763" s="462"/>
      <c r="CVK763" s="462"/>
      <c r="CVL763" s="462"/>
      <c r="CVM763" s="462"/>
      <c r="CVN763" s="462"/>
      <c r="CVO763" s="462"/>
      <c r="CVP763" s="462"/>
      <c r="CVQ763" s="462"/>
      <c r="CVR763" s="462"/>
      <c r="CVS763" s="462"/>
      <c r="CVT763" s="462"/>
      <c r="CVU763" s="462"/>
      <c r="CVV763" s="462"/>
      <c r="CVW763" s="462"/>
      <c r="CVX763" s="462"/>
      <c r="CVY763" s="462"/>
      <c r="CVZ763" s="462"/>
      <c r="CWA763" s="462"/>
      <c r="CWB763" s="462"/>
      <c r="CWC763" s="462"/>
      <c r="CWD763" s="462"/>
      <c r="CWE763" s="462"/>
      <c r="CWF763" s="462"/>
      <c r="CWG763" s="462"/>
      <c r="CWH763" s="462"/>
      <c r="CWI763" s="462"/>
      <c r="CWJ763" s="462"/>
      <c r="CWK763" s="462"/>
      <c r="CWL763" s="462"/>
      <c r="CWM763" s="462"/>
      <c r="CWN763" s="462"/>
      <c r="CWO763" s="462"/>
      <c r="CWP763" s="462"/>
      <c r="CWQ763" s="462"/>
      <c r="CWR763" s="462"/>
      <c r="CWS763" s="462"/>
      <c r="CWT763" s="462"/>
      <c r="CWU763" s="462"/>
      <c r="CWV763" s="462"/>
      <c r="CWW763" s="462"/>
      <c r="CWX763" s="462"/>
      <c r="CWY763" s="462"/>
      <c r="CWZ763" s="462"/>
      <c r="CXA763" s="462"/>
      <c r="CXB763" s="462"/>
      <c r="CXC763" s="462"/>
      <c r="CXD763" s="462"/>
      <c r="CXE763" s="462"/>
      <c r="CXF763" s="462"/>
      <c r="CXG763" s="462"/>
      <c r="CXH763" s="462"/>
      <c r="CXI763" s="462"/>
      <c r="CXJ763" s="462"/>
      <c r="CXK763" s="462"/>
      <c r="CXL763" s="462"/>
      <c r="CXM763" s="462"/>
      <c r="CXN763" s="462"/>
      <c r="CXO763" s="462"/>
      <c r="CXP763" s="462"/>
      <c r="CXQ763" s="462"/>
      <c r="CXR763" s="462"/>
      <c r="CXS763" s="462"/>
      <c r="CXT763" s="462"/>
      <c r="CXU763" s="462"/>
      <c r="CXV763" s="462"/>
      <c r="CXW763" s="462"/>
      <c r="CXX763" s="462"/>
      <c r="CXY763" s="462"/>
      <c r="CXZ763" s="462"/>
      <c r="CYA763" s="462"/>
      <c r="CYB763" s="462"/>
      <c r="CYC763" s="462"/>
      <c r="CYD763" s="462"/>
      <c r="CYE763" s="462"/>
      <c r="CYF763" s="462"/>
      <c r="CYG763" s="462"/>
      <c r="CYH763" s="462"/>
      <c r="CYI763" s="462"/>
      <c r="CYJ763" s="462"/>
      <c r="CYK763" s="462"/>
      <c r="CYL763" s="462"/>
      <c r="CYM763" s="462"/>
      <c r="CYN763" s="462"/>
      <c r="CYO763" s="462"/>
      <c r="CYP763" s="462"/>
      <c r="CYQ763" s="462"/>
      <c r="CYR763" s="462"/>
      <c r="CYS763" s="462"/>
      <c r="CYT763" s="462"/>
      <c r="CYU763" s="462"/>
      <c r="CYV763" s="462"/>
      <c r="CYW763" s="462"/>
      <c r="CYX763" s="462"/>
      <c r="CYY763" s="462"/>
      <c r="CYZ763" s="462"/>
      <c r="CZA763" s="462"/>
      <c r="CZB763" s="462"/>
      <c r="CZC763" s="462"/>
      <c r="CZD763" s="462"/>
      <c r="CZE763" s="462"/>
      <c r="CZF763" s="462"/>
      <c r="CZG763" s="462"/>
      <c r="CZH763" s="462"/>
      <c r="CZI763" s="462"/>
      <c r="CZJ763" s="462"/>
      <c r="CZK763" s="462"/>
      <c r="CZL763" s="462"/>
      <c r="CZM763" s="462"/>
      <c r="CZN763" s="462"/>
      <c r="CZO763" s="462"/>
      <c r="CZP763" s="462"/>
      <c r="CZQ763" s="462"/>
      <c r="CZR763" s="462"/>
      <c r="CZS763" s="462"/>
      <c r="CZT763" s="462"/>
      <c r="CZU763" s="462"/>
      <c r="CZV763" s="462"/>
      <c r="CZW763" s="462"/>
      <c r="CZX763" s="462"/>
      <c r="CZY763" s="462"/>
      <c r="CZZ763" s="462"/>
      <c r="DAA763" s="462"/>
      <c r="DAB763" s="462"/>
      <c r="DAC763" s="462"/>
      <c r="DAD763" s="462"/>
      <c r="DAE763" s="462"/>
      <c r="DAF763" s="462"/>
      <c r="DAG763" s="462"/>
      <c r="DAH763" s="462"/>
      <c r="DAI763" s="462"/>
      <c r="DAJ763" s="462"/>
      <c r="DAK763" s="462"/>
      <c r="DAL763" s="462"/>
      <c r="DAM763" s="462"/>
      <c r="DAN763" s="462"/>
      <c r="DAO763" s="462"/>
      <c r="DAP763" s="462"/>
      <c r="DAQ763" s="462"/>
      <c r="DAR763" s="462"/>
      <c r="DAS763" s="462"/>
      <c r="DAT763" s="462"/>
      <c r="DAU763" s="462"/>
      <c r="DAV763" s="462"/>
      <c r="DAW763" s="462"/>
      <c r="DAX763" s="462"/>
      <c r="DAY763" s="462"/>
      <c r="DAZ763" s="462"/>
      <c r="DBA763" s="462"/>
      <c r="DBB763" s="462"/>
      <c r="DBC763" s="462"/>
      <c r="DBD763" s="462"/>
      <c r="DBE763" s="462"/>
      <c r="DBF763" s="462"/>
      <c r="DBG763" s="462"/>
      <c r="DBH763" s="462"/>
      <c r="DBI763" s="462"/>
      <c r="DBJ763" s="462"/>
      <c r="DBK763" s="462"/>
      <c r="DBL763" s="462"/>
      <c r="DBM763" s="462"/>
      <c r="DBN763" s="462"/>
      <c r="DBO763" s="462"/>
      <c r="DBP763" s="462"/>
      <c r="DBQ763" s="462"/>
      <c r="DBR763" s="462"/>
      <c r="DBS763" s="462"/>
      <c r="DBT763" s="462"/>
      <c r="DBU763" s="462"/>
      <c r="DBV763" s="462"/>
      <c r="DBW763" s="462"/>
      <c r="DBX763" s="462"/>
      <c r="DBY763" s="462"/>
      <c r="DBZ763" s="462"/>
      <c r="DCA763" s="462"/>
      <c r="DCB763" s="462"/>
      <c r="DCC763" s="462"/>
      <c r="DCD763" s="462"/>
      <c r="DCE763" s="462"/>
      <c r="DCF763" s="462"/>
      <c r="DCG763" s="462"/>
      <c r="DCH763" s="462"/>
      <c r="DCI763" s="462"/>
      <c r="DCJ763" s="462"/>
      <c r="DCK763" s="462"/>
      <c r="DCL763" s="462"/>
      <c r="DCM763" s="462"/>
      <c r="DCN763" s="462"/>
      <c r="DCO763" s="462"/>
      <c r="DCP763" s="462"/>
      <c r="DCQ763" s="462"/>
      <c r="DCR763" s="462"/>
      <c r="DCS763" s="462"/>
      <c r="DCT763" s="462"/>
      <c r="DCU763" s="462"/>
      <c r="DCV763" s="462"/>
      <c r="DCW763" s="462"/>
      <c r="DCX763" s="462"/>
      <c r="DCY763" s="462"/>
      <c r="DCZ763" s="462"/>
      <c r="DDA763" s="462"/>
      <c r="DDB763" s="462"/>
      <c r="DDC763" s="462"/>
      <c r="DDD763" s="462"/>
      <c r="DDE763" s="462"/>
      <c r="DDF763" s="462"/>
      <c r="DDG763" s="462"/>
      <c r="DDH763" s="462"/>
      <c r="DDI763" s="462"/>
      <c r="DDJ763" s="462"/>
      <c r="DDK763" s="462"/>
      <c r="DDL763" s="462"/>
      <c r="DDM763" s="462"/>
      <c r="DDN763" s="462"/>
      <c r="DDO763" s="462"/>
      <c r="DDP763" s="462"/>
      <c r="DDQ763" s="462"/>
      <c r="DDR763" s="462"/>
      <c r="DDS763" s="462"/>
      <c r="DDT763" s="462"/>
      <c r="DDU763" s="462"/>
      <c r="DDV763" s="462"/>
      <c r="DDW763" s="462"/>
      <c r="DDX763" s="462"/>
      <c r="DDY763" s="462"/>
      <c r="DDZ763" s="462"/>
      <c r="DEA763" s="462"/>
      <c r="DEB763" s="462"/>
      <c r="DEC763" s="462"/>
      <c r="DED763" s="462"/>
      <c r="DEE763" s="462"/>
      <c r="DEF763" s="462"/>
      <c r="DEG763" s="462"/>
      <c r="DEH763" s="462"/>
      <c r="DEI763" s="462"/>
      <c r="DEJ763" s="462"/>
      <c r="DEK763" s="462"/>
      <c r="DEL763" s="462"/>
      <c r="DEM763" s="462"/>
      <c r="DEN763" s="462"/>
      <c r="DEO763" s="462"/>
      <c r="DEP763" s="462"/>
      <c r="DEQ763" s="462"/>
      <c r="DER763" s="462"/>
      <c r="DES763" s="462"/>
      <c r="DET763" s="462"/>
      <c r="DEU763" s="462"/>
      <c r="DEV763" s="462"/>
      <c r="DEW763" s="462"/>
      <c r="DEX763" s="462"/>
      <c r="DEY763" s="462"/>
      <c r="DEZ763" s="462"/>
      <c r="DFA763" s="462"/>
      <c r="DFB763" s="462"/>
      <c r="DFC763" s="462"/>
      <c r="DFD763" s="462"/>
      <c r="DFE763" s="462"/>
      <c r="DFF763" s="462"/>
      <c r="DFG763" s="462"/>
      <c r="DFH763" s="462"/>
      <c r="DFI763" s="462"/>
      <c r="DFJ763" s="462"/>
      <c r="DFK763" s="462"/>
      <c r="DFL763" s="462"/>
      <c r="DFM763" s="462"/>
      <c r="DFN763" s="462"/>
      <c r="DFO763" s="462"/>
      <c r="DFP763" s="462"/>
      <c r="DFQ763" s="462"/>
      <c r="DFR763" s="462"/>
      <c r="DFS763" s="462"/>
      <c r="DFT763" s="462"/>
      <c r="DFU763" s="462"/>
      <c r="DFV763" s="462"/>
      <c r="DFW763" s="462"/>
      <c r="DFX763" s="462"/>
      <c r="DFY763" s="462"/>
      <c r="DFZ763" s="462"/>
      <c r="DGA763" s="462"/>
      <c r="DGB763" s="462"/>
      <c r="DGC763" s="462"/>
      <c r="DGD763" s="462"/>
      <c r="DGE763" s="462"/>
      <c r="DGF763" s="462"/>
      <c r="DGG763" s="462"/>
      <c r="DGH763" s="462"/>
      <c r="DGI763" s="462"/>
      <c r="DGJ763" s="462"/>
      <c r="DGK763" s="462"/>
      <c r="DGL763" s="462"/>
      <c r="DGM763" s="462"/>
      <c r="DGN763" s="462"/>
      <c r="DGO763" s="462"/>
      <c r="DGP763" s="462"/>
      <c r="DGQ763" s="462"/>
      <c r="DGR763" s="462"/>
      <c r="DGS763" s="462"/>
      <c r="DGT763" s="462"/>
      <c r="DGU763" s="462"/>
      <c r="DGV763" s="462"/>
      <c r="DGW763" s="462"/>
      <c r="DGX763" s="462"/>
      <c r="DGY763" s="462"/>
      <c r="DGZ763" s="462"/>
      <c r="DHA763" s="462"/>
      <c r="DHB763" s="462"/>
      <c r="DHC763" s="462"/>
      <c r="DHD763" s="462"/>
      <c r="DHE763" s="462"/>
      <c r="DHF763" s="462"/>
      <c r="DHG763" s="462"/>
      <c r="DHH763" s="462"/>
      <c r="DHI763" s="462"/>
      <c r="DHJ763" s="462"/>
      <c r="DHK763" s="462"/>
      <c r="DHL763" s="462"/>
      <c r="DHM763" s="462"/>
      <c r="DHN763" s="462"/>
      <c r="DHO763" s="462"/>
      <c r="DHP763" s="462"/>
      <c r="DHQ763" s="462"/>
      <c r="DHR763" s="462"/>
      <c r="DHS763" s="462"/>
      <c r="DHT763" s="462"/>
      <c r="DHU763" s="462"/>
      <c r="DHV763" s="462"/>
      <c r="DHW763" s="462"/>
      <c r="DHX763" s="462"/>
      <c r="DHY763" s="462"/>
      <c r="DHZ763" s="462"/>
      <c r="DIA763" s="462"/>
      <c r="DIB763" s="462"/>
      <c r="DIC763" s="462"/>
      <c r="DID763" s="462"/>
      <c r="DIE763" s="462"/>
      <c r="DIF763" s="462"/>
      <c r="DIG763" s="462"/>
      <c r="DIH763" s="462"/>
      <c r="DII763" s="462"/>
      <c r="DIJ763" s="462"/>
      <c r="DIK763" s="462"/>
      <c r="DIL763" s="462"/>
      <c r="DIM763" s="462"/>
      <c r="DIN763" s="462"/>
      <c r="DIO763" s="462"/>
      <c r="DIP763" s="462"/>
      <c r="DIQ763" s="462"/>
      <c r="DIR763" s="462"/>
      <c r="DIS763" s="462"/>
      <c r="DIT763" s="462"/>
      <c r="DIU763" s="462"/>
      <c r="DIV763" s="462"/>
      <c r="DIW763" s="462"/>
      <c r="DIX763" s="462"/>
      <c r="DIY763" s="462"/>
      <c r="DIZ763" s="462"/>
      <c r="DJA763" s="462"/>
      <c r="DJB763" s="462"/>
      <c r="DJC763" s="462"/>
      <c r="DJD763" s="462"/>
      <c r="DJE763" s="462"/>
      <c r="DJF763" s="462"/>
      <c r="DJG763" s="462"/>
      <c r="DJH763" s="462"/>
      <c r="DJI763" s="462"/>
      <c r="DJJ763" s="462"/>
      <c r="DJK763" s="462"/>
      <c r="DJL763" s="462"/>
      <c r="DJM763" s="462"/>
      <c r="DJN763" s="462"/>
      <c r="DJO763" s="462"/>
      <c r="DJP763" s="462"/>
      <c r="DJQ763" s="462"/>
      <c r="DJR763" s="462"/>
      <c r="DJS763" s="462"/>
      <c r="DJT763" s="462"/>
      <c r="DJU763" s="462"/>
      <c r="DJV763" s="462"/>
      <c r="DJW763" s="462"/>
      <c r="DJX763" s="462"/>
      <c r="DJY763" s="462"/>
      <c r="DJZ763" s="462"/>
      <c r="DKA763" s="462"/>
      <c r="DKB763" s="462"/>
      <c r="DKC763" s="462"/>
      <c r="DKD763" s="462"/>
      <c r="DKE763" s="462"/>
      <c r="DKF763" s="462"/>
      <c r="DKG763" s="462"/>
      <c r="DKH763" s="462"/>
      <c r="DKI763" s="462"/>
      <c r="DKJ763" s="462"/>
      <c r="DKK763" s="462"/>
      <c r="DKL763" s="462"/>
      <c r="DKM763" s="462"/>
      <c r="DKN763" s="462"/>
      <c r="DKO763" s="462"/>
      <c r="DKP763" s="462"/>
      <c r="DKQ763" s="462"/>
      <c r="DKR763" s="462"/>
      <c r="DKS763" s="462"/>
      <c r="DKT763" s="462"/>
      <c r="DKU763" s="462"/>
      <c r="DKV763" s="462"/>
      <c r="DKW763" s="462"/>
      <c r="DKX763" s="462"/>
      <c r="DKY763" s="462"/>
      <c r="DKZ763" s="462"/>
      <c r="DLA763" s="462"/>
      <c r="DLB763" s="462"/>
      <c r="DLC763" s="462"/>
      <c r="DLD763" s="462"/>
      <c r="DLE763" s="462"/>
      <c r="DLF763" s="462"/>
      <c r="DLG763" s="462"/>
      <c r="DLH763" s="462"/>
      <c r="DLI763" s="462"/>
      <c r="DLJ763" s="462"/>
      <c r="DLK763" s="462"/>
      <c r="DLL763" s="462"/>
      <c r="DLM763" s="462"/>
      <c r="DLN763" s="462"/>
      <c r="DLO763" s="462"/>
      <c r="DLP763" s="462"/>
      <c r="DLQ763" s="462"/>
      <c r="DLR763" s="462"/>
      <c r="DLS763" s="462"/>
      <c r="DLT763" s="462"/>
      <c r="DLU763" s="462"/>
      <c r="DLV763" s="462"/>
      <c r="DLW763" s="462"/>
      <c r="DLX763" s="462"/>
      <c r="DLY763" s="462"/>
      <c r="DLZ763" s="462"/>
      <c r="DMA763" s="462"/>
      <c r="DMB763" s="462"/>
      <c r="DMC763" s="462"/>
      <c r="DMD763" s="462"/>
      <c r="DME763" s="462"/>
      <c r="DMF763" s="462"/>
      <c r="DMG763" s="462"/>
      <c r="DMH763" s="462"/>
      <c r="DMI763" s="462"/>
      <c r="DMJ763" s="462"/>
      <c r="DMK763" s="462"/>
      <c r="DML763" s="462"/>
      <c r="DMM763" s="462"/>
      <c r="DMN763" s="462"/>
      <c r="DMO763" s="462"/>
      <c r="DMP763" s="462"/>
      <c r="DMQ763" s="462"/>
      <c r="DMR763" s="462"/>
      <c r="DMS763" s="462"/>
      <c r="DMT763" s="462"/>
      <c r="DMU763" s="462"/>
      <c r="DMV763" s="462"/>
      <c r="DMW763" s="462"/>
      <c r="DMX763" s="462"/>
      <c r="DMY763" s="462"/>
      <c r="DMZ763" s="462"/>
      <c r="DNA763" s="462"/>
      <c r="DNB763" s="462"/>
      <c r="DNC763" s="462"/>
      <c r="DND763" s="462"/>
      <c r="DNE763" s="462"/>
      <c r="DNF763" s="462"/>
      <c r="DNG763" s="462"/>
      <c r="DNH763" s="462"/>
      <c r="DNI763" s="462"/>
      <c r="DNJ763" s="462"/>
      <c r="DNK763" s="462"/>
      <c r="DNL763" s="462"/>
      <c r="DNM763" s="462"/>
      <c r="DNN763" s="462"/>
      <c r="DNO763" s="462"/>
      <c r="DNP763" s="462"/>
      <c r="DNQ763" s="462"/>
      <c r="DNR763" s="462"/>
      <c r="DNS763" s="462"/>
      <c r="DNT763" s="462"/>
      <c r="DNU763" s="462"/>
      <c r="DNV763" s="462"/>
      <c r="DNW763" s="462"/>
      <c r="DNX763" s="462"/>
      <c r="DNY763" s="462"/>
      <c r="DNZ763" s="462"/>
      <c r="DOA763" s="462"/>
      <c r="DOB763" s="462"/>
      <c r="DOC763" s="462"/>
      <c r="DOD763" s="462"/>
      <c r="DOE763" s="462"/>
      <c r="DOF763" s="462"/>
      <c r="DOG763" s="462"/>
      <c r="DOH763" s="462"/>
      <c r="DOI763" s="462"/>
      <c r="DOJ763" s="462"/>
      <c r="DOK763" s="462"/>
      <c r="DOL763" s="462"/>
      <c r="DOM763" s="462"/>
      <c r="DON763" s="462"/>
      <c r="DOO763" s="462"/>
      <c r="DOP763" s="462"/>
      <c r="DOQ763" s="462"/>
      <c r="DOR763" s="462"/>
      <c r="DOS763" s="462"/>
      <c r="DOT763" s="462"/>
      <c r="DOU763" s="462"/>
      <c r="DOV763" s="462"/>
      <c r="DOW763" s="462"/>
      <c r="DOX763" s="462"/>
      <c r="DOY763" s="462"/>
      <c r="DOZ763" s="462"/>
      <c r="DPA763" s="462"/>
      <c r="DPB763" s="462"/>
      <c r="DPC763" s="462"/>
      <c r="DPD763" s="462"/>
      <c r="DPE763" s="462"/>
      <c r="DPF763" s="462"/>
      <c r="DPG763" s="462"/>
      <c r="DPH763" s="462"/>
      <c r="DPI763" s="462"/>
      <c r="DPJ763" s="462"/>
      <c r="DPK763" s="462"/>
      <c r="DPL763" s="462"/>
      <c r="DPM763" s="462"/>
      <c r="DPN763" s="462"/>
      <c r="DPO763" s="462"/>
      <c r="DPP763" s="462"/>
      <c r="DPQ763" s="462"/>
      <c r="DPR763" s="462"/>
      <c r="DPS763" s="462"/>
      <c r="DPT763" s="462"/>
      <c r="DPU763" s="462"/>
      <c r="DPV763" s="462"/>
      <c r="DPW763" s="462"/>
      <c r="DPX763" s="462"/>
      <c r="DPY763" s="462"/>
      <c r="DPZ763" s="462"/>
      <c r="DQA763" s="462"/>
      <c r="DQB763" s="462"/>
      <c r="DQC763" s="462"/>
      <c r="DQD763" s="462"/>
      <c r="DQE763" s="462"/>
      <c r="DQF763" s="462"/>
      <c r="DQG763" s="462"/>
      <c r="DQH763" s="462"/>
      <c r="DQI763" s="462"/>
      <c r="DQJ763" s="462"/>
      <c r="DQK763" s="462"/>
      <c r="DQL763" s="462"/>
      <c r="DQM763" s="462"/>
      <c r="DQN763" s="462"/>
      <c r="DQO763" s="462"/>
      <c r="DQP763" s="462"/>
      <c r="DQQ763" s="462"/>
      <c r="DQR763" s="462"/>
      <c r="DQS763" s="462"/>
      <c r="DQT763" s="462"/>
      <c r="DQU763" s="462"/>
      <c r="DQV763" s="462"/>
      <c r="DQW763" s="462"/>
      <c r="DQX763" s="462"/>
      <c r="DQY763" s="462"/>
      <c r="DQZ763" s="462"/>
      <c r="DRA763" s="462"/>
      <c r="DRB763" s="462"/>
      <c r="DRC763" s="462"/>
      <c r="DRD763" s="462"/>
      <c r="DRE763" s="462"/>
      <c r="DRF763" s="462"/>
      <c r="DRG763" s="462"/>
      <c r="DRH763" s="462"/>
      <c r="DRI763" s="462"/>
      <c r="DRJ763" s="462"/>
      <c r="DRK763" s="462"/>
      <c r="DRL763" s="462"/>
      <c r="DRM763" s="462"/>
      <c r="DRN763" s="462"/>
      <c r="DRO763" s="462"/>
      <c r="DRP763" s="462"/>
      <c r="DRQ763" s="462"/>
      <c r="DRR763" s="462"/>
      <c r="DRS763" s="462"/>
      <c r="DRT763" s="462"/>
      <c r="DRU763" s="462"/>
      <c r="DRV763" s="462"/>
      <c r="DRW763" s="462"/>
      <c r="DRX763" s="462"/>
      <c r="DRY763" s="462"/>
      <c r="DRZ763" s="462"/>
      <c r="DSA763" s="462"/>
      <c r="DSB763" s="462"/>
      <c r="DSC763" s="462"/>
      <c r="DSD763" s="462"/>
      <c r="DSE763" s="462"/>
      <c r="DSF763" s="462"/>
      <c r="DSG763" s="462"/>
      <c r="DSH763" s="462"/>
      <c r="DSI763" s="462"/>
      <c r="DSJ763" s="462"/>
      <c r="DSK763" s="462"/>
      <c r="DSL763" s="462"/>
      <c r="DSM763" s="462"/>
      <c r="DSN763" s="462"/>
      <c r="DSO763" s="462"/>
      <c r="DSP763" s="462"/>
      <c r="DSQ763" s="462"/>
      <c r="DSR763" s="462"/>
      <c r="DSS763" s="462"/>
      <c r="DST763" s="462"/>
      <c r="DSU763" s="462"/>
      <c r="DSV763" s="462"/>
      <c r="DSW763" s="462"/>
      <c r="DSX763" s="462"/>
      <c r="DSY763" s="462"/>
      <c r="DSZ763" s="462"/>
      <c r="DTA763" s="462"/>
      <c r="DTB763" s="462"/>
      <c r="DTC763" s="462"/>
      <c r="DTD763" s="462"/>
      <c r="DTE763" s="462"/>
      <c r="DTF763" s="462"/>
      <c r="DTG763" s="462"/>
      <c r="DTH763" s="462"/>
      <c r="DTI763" s="462"/>
      <c r="DTJ763" s="462"/>
      <c r="DTK763" s="462"/>
      <c r="DTL763" s="462"/>
      <c r="DTM763" s="462"/>
      <c r="DTN763" s="462"/>
      <c r="DTO763" s="462"/>
      <c r="DTP763" s="462"/>
      <c r="DTQ763" s="462"/>
      <c r="DTR763" s="462"/>
      <c r="DTS763" s="462"/>
      <c r="DTT763" s="462"/>
      <c r="DTU763" s="462"/>
      <c r="DTV763" s="462"/>
      <c r="DTW763" s="462"/>
      <c r="DTX763" s="462"/>
      <c r="DTY763" s="462"/>
      <c r="DTZ763" s="462"/>
      <c r="DUA763" s="462"/>
      <c r="DUB763" s="462"/>
      <c r="DUC763" s="462"/>
      <c r="DUD763" s="462"/>
      <c r="DUE763" s="462"/>
      <c r="DUF763" s="462"/>
      <c r="DUG763" s="462"/>
      <c r="DUH763" s="462"/>
      <c r="DUI763" s="462"/>
      <c r="DUJ763" s="462"/>
      <c r="DUK763" s="462"/>
      <c r="DUL763" s="462"/>
      <c r="DUM763" s="462"/>
      <c r="DUN763" s="462"/>
      <c r="DUO763" s="462"/>
      <c r="DUP763" s="462"/>
      <c r="DUQ763" s="462"/>
      <c r="DUR763" s="462"/>
      <c r="DUS763" s="462"/>
      <c r="DUT763" s="462"/>
      <c r="DUU763" s="462"/>
      <c r="DUV763" s="462"/>
      <c r="DUW763" s="462"/>
      <c r="DUX763" s="462"/>
      <c r="DUY763" s="462"/>
      <c r="DUZ763" s="462"/>
      <c r="DVA763" s="462"/>
      <c r="DVB763" s="462"/>
      <c r="DVC763" s="462"/>
      <c r="DVD763" s="462"/>
      <c r="DVE763" s="462"/>
      <c r="DVF763" s="462"/>
      <c r="DVG763" s="462"/>
      <c r="DVH763" s="462"/>
      <c r="DVI763" s="462"/>
      <c r="DVJ763" s="462"/>
      <c r="DVK763" s="462"/>
      <c r="DVL763" s="462"/>
      <c r="DVM763" s="462"/>
      <c r="DVN763" s="462"/>
      <c r="DVO763" s="462"/>
      <c r="DVP763" s="462"/>
      <c r="DVQ763" s="462"/>
      <c r="DVR763" s="462"/>
      <c r="DVS763" s="462"/>
      <c r="DVT763" s="462"/>
      <c r="DVU763" s="462"/>
      <c r="DVV763" s="462"/>
      <c r="DVW763" s="462"/>
      <c r="DVX763" s="462"/>
      <c r="DVY763" s="462"/>
      <c r="DVZ763" s="462"/>
      <c r="DWA763" s="462"/>
      <c r="DWB763" s="462"/>
      <c r="DWC763" s="462"/>
      <c r="DWD763" s="462"/>
      <c r="DWE763" s="462"/>
      <c r="DWF763" s="462"/>
      <c r="DWG763" s="462"/>
      <c r="DWH763" s="462"/>
      <c r="DWI763" s="462"/>
      <c r="DWJ763" s="462"/>
      <c r="DWK763" s="462"/>
      <c r="DWL763" s="462"/>
      <c r="DWM763" s="462"/>
      <c r="DWN763" s="462"/>
      <c r="DWO763" s="462"/>
      <c r="DWP763" s="462"/>
      <c r="DWQ763" s="462"/>
      <c r="DWR763" s="462"/>
      <c r="DWS763" s="462"/>
      <c r="DWT763" s="462"/>
      <c r="DWU763" s="462"/>
      <c r="DWV763" s="462"/>
      <c r="DWW763" s="462"/>
      <c r="DWX763" s="462"/>
      <c r="DWY763" s="462"/>
      <c r="DWZ763" s="462"/>
      <c r="DXA763" s="462"/>
      <c r="DXB763" s="462"/>
      <c r="DXC763" s="462"/>
      <c r="DXD763" s="462"/>
      <c r="DXE763" s="462"/>
      <c r="DXF763" s="462"/>
      <c r="DXG763" s="462"/>
      <c r="DXH763" s="462"/>
      <c r="DXI763" s="462"/>
      <c r="DXJ763" s="462"/>
      <c r="DXK763" s="462"/>
      <c r="DXL763" s="462"/>
      <c r="DXM763" s="462"/>
      <c r="DXN763" s="462"/>
      <c r="DXO763" s="462"/>
      <c r="DXP763" s="462"/>
      <c r="DXQ763" s="462"/>
      <c r="DXR763" s="462"/>
      <c r="DXS763" s="462"/>
      <c r="DXT763" s="462"/>
      <c r="DXU763" s="462"/>
      <c r="DXV763" s="462"/>
      <c r="DXW763" s="462"/>
      <c r="DXX763" s="462"/>
      <c r="DXY763" s="462"/>
      <c r="DXZ763" s="462"/>
      <c r="DYA763" s="462"/>
      <c r="DYB763" s="462"/>
      <c r="DYC763" s="462"/>
      <c r="DYD763" s="462"/>
      <c r="DYE763" s="462"/>
      <c r="DYF763" s="462"/>
      <c r="DYG763" s="462"/>
      <c r="DYH763" s="462"/>
      <c r="DYI763" s="462"/>
      <c r="DYJ763" s="462"/>
      <c r="DYK763" s="462"/>
      <c r="DYL763" s="462"/>
      <c r="DYM763" s="462"/>
      <c r="DYN763" s="462"/>
      <c r="DYO763" s="462"/>
      <c r="DYP763" s="462"/>
      <c r="DYQ763" s="462"/>
      <c r="DYR763" s="462"/>
      <c r="DYS763" s="462"/>
      <c r="DYT763" s="462"/>
      <c r="DYU763" s="462"/>
      <c r="DYV763" s="462"/>
      <c r="DYW763" s="462"/>
      <c r="DYX763" s="462"/>
      <c r="DYY763" s="462"/>
      <c r="DYZ763" s="462"/>
      <c r="DZA763" s="462"/>
      <c r="DZB763" s="462"/>
      <c r="DZC763" s="462"/>
      <c r="DZD763" s="462"/>
      <c r="DZE763" s="462"/>
      <c r="DZF763" s="462"/>
      <c r="DZG763" s="462"/>
      <c r="DZH763" s="462"/>
      <c r="DZI763" s="462"/>
      <c r="DZJ763" s="462"/>
      <c r="DZK763" s="462"/>
      <c r="DZL763" s="462"/>
      <c r="DZM763" s="462"/>
      <c r="DZN763" s="462"/>
      <c r="DZO763" s="462"/>
      <c r="DZP763" s="462"/>
      <c r="DZQ763" s="462"/>
      <c r="DZR763" s="462"/>
      <c r="DZS763" s="462"/>
      <c r="DZT763" s="462"/>
      <c r="DZU763" s="462"/>
      <c r="DZV763" s="462"/>
      <c r="DZW763" s="462"/>
      <c r="DZX763" s="462"/>
      <c r="DZY763" s="462"/>
      <c r="DZZ763" s="462"/>
      <c r="EAA763" s="462"/>
      <c r="EAB763" s="462"/>
      <c r="EAC763" s="462"/>
      <c r="EAD763" s="462"/>
      <c r="EAE763" s="462"/>
      <c r="EAF763" s="462"/>
      <c r="EAG763" s="462"/>
      <c r="EAH763" s="462"/>
      <c r="EAI763" s="462"/>
      <c r="EAJ763" s="462"/>
      <c r="EAK763" s="462"/>
      <c r="EAL763" s="462"/>
      <c r="EAM763" s="462"/>
      <c r="EAN763" s="462"/>
      <c r="EAO763" s="462"/>
      <c r="EAP763" s="462"/>
      <c r="EAQ763" s="462"/>
      <c r="EAR763" s="462"/>
      <c r="EAS763" s="462"/>
      <c r="EAT763" s="462"/>
      <c r="EAU763" s="462"/>
      <c r="EAV763" s="462"/>
      <c r="EAW763" s="462"/>
      <c r="EAX763" s="462"/>
      <c r="EAY763" s="462"/>
      <c r="EAZ763" s="462"/>
      <c r="EBA763" s="462"/>
      <c r="EBB763" s="462"/>
      <c r="EBC763" s="462"/>
      <c r="EBD763" s="462"/>
      <c r="EBE763" s="462"/>
      <c r="EBF763" s="462"/>
      <c r="EBG763" s="462"/>
      <c r="EBH763" s="462"/>
      <c r="EBI763" s="462"/>
      <c r="EBJ763" s="462"/>
      <c r="EBK763" s="462"/>
      <c r="EBL763" s="462"/>
      <c r="EBM763" s="462"/>
      <c r="EBN763" s="462"/>
      <c r="EBO763" s="462"/>
      <c r="EBP763" s="462"/>
      <c r="EBQ763" s="462"/>
      <c r="EBR763" s="462"/>
      <c r="EBS763" s="462"/>
      <c r="EBT763" s="462"/>
      <c r="EBU763" s="462"/>
      <c r="EBV763" s="462"/>
      <c r="EBW763" s="462"/>
      <c r="EBX763" s="462"/>
      <c r="EBY763" s="462"/>
      <c r="EBZ763" s="462"/>
      <c r="ECA763" s="462"/>
      <c r="ECB763" s="462"/>
      <c r="ECC763" s="462"/>
      <c r="ECD763" s="462"/>
      <c r="ECE763" s="462"/>
      <c r="ECF763" s="462"/>
      <c r="ECG763" s="462"/>
      <c r="ECH763" s="462"/>
      <c r="ECI763" s="462"/>
      <c r="ECJ763" s="462"/>
      <c r="ECK763" s="462"/>
      <c r="ECL763" s="462"/>
      <c r="ECM763" s="462"/>
      <c r="ECN763" s="462"/>
      <c r="ECO763" s="462"/>
      <c r="ECP763" s="462"/>
      <c r="ECQ763" s="462"/>
      <c r="ECR763" s="462"/>
      <c r="ECS763" s="462"/>
      <c r="ECT763" s="462"/>
      <c r="ECU763" s="462"/>
      <c r="ECV763" s="462"/>
      <c r="ECW763" s="462"/>
      <c r="ECX763" s="462"/>
      <c r="ECY763" s="462"/>
      <c r="ECZ763" s="462"/>
      <c r="EDA763" s="462"/>
      <c r="EDB763" s="462"/>
      <c r="EDC763" s="462"/>
      <c r="EDD763" s="462"/>
      <c r="EDE763" s="462"/>
      <c r="EDF763" s="462"/>
      <c r="EDG763" s="462"/>
      <c r="EDH763" s="462"/>
      <c r="EDI763" s="462"/>
      <c r="EDJ763" s="462"/>
      <c r="EDK763" s="462"/>
      <c r="EDL763" s="462"/>
      <c r="EDM763" s="462"/>
      <c r="EDN763" s="462"/>
      <c r="EDO763" s="462"/>
      <c r="EDP763" s="462"/>
      <c r="EDQ763" s="462"/>
      <c r="EDR763" s="462"/>
      <c r="EDS763" s="462"/>
      <c r="EDT763" s="462"/>
      <c r="EDU763" s="462"/>
      <c r="EDV763" s="462"/>
      <c r="EDW763" s="462"/>
      <c r="EDX763" s="462"/>
      <c r="EDY763" s="462"/>
      <c r="EDZ763" s="462"/>
      <c r="EEA763" s="462"/>
      <c r="EEB763" s="462"/>
      <c r="EEC763" s="462"/>
      <c r="EED763" s="462"/>
      <c r="EEE763" s="462"/>
      <c r="EEF763" s="462"/>
      <c r="EEG763" s="462"/>
      <c r="EEH763" s="462"/>
      <c r="EEI763" s="462"/>
      <c r="EEJ763" s="462"/>
      <c r="EEK763" s="462"/>
      <c r="EEL763" s="462"/>
      <c r="EEM763" s="462"/>
      <c r="EEN763" s="462"/>
      <c r="EEO763" s="462"/>
      <c r="EEP763" s="462"/>
      <c r="EEQ763" s="462"/>
      <c r="EER763" s="462"/>
      <c r="EES763" s="462"/>
      <c r="EET763" s="462"/>
      <c r="EEU763" s="462"/>
      <c r="EEV763" s="462"/>
      <c r="EEW763" s="462"/>
      <c r="EEX763" s="462"/>
      <c r="EEY763" s="462"/>
      <c r="EEZ763" s="462"/>
      <c r="EFA763" s="462"/>
      <c r="EFB763" s="462"/>
      <c r="EFC763" s="462"/>
      <c r="EFD763" s="462"/>
      <c r="EFE763" s="462"/>
      <c r="EFF763" s="462"/>
      <c r="EFG763" s="462"/>
      <c r="EFH763" s="462"/>
      <c r="EFI763" s="462"/>
      <c r="EFJ763" s="462"/>
      <c r="EFK763" s="462"/>
      <c r="EFL763" s="462"/>
      <c r="EFM763" s="462"/>
      <c r="EFN763" s="462"/>
      <c r="EFO763" s="462"/>
      <c r="EFP763" s="462"/>
      <c r="EFQ763" s="462"/>
      <c r="EFR763" s="462"/>
      <c r="EFS763" s="462"/>
      <c r="EFT763" s="462"/>
      <c r="EFU763" s="462"/>
      <c r="EFV763" s="462"/>
      <c r="EFW763" s="462"/>
      <c r="EFX763" s="462"/>
      <c r="EFY763" s="462"/>
      <c r="EFZ763" s="462"/>
      <c r="EGA763" s="462"/>
      <c r="EGB763" s="462"/>
      <c r="EGC763" s="462"/>
      <c r="EGD763" s="462"/>
      <c r="EGE763" s="462"/>
      <c r="EGF763" s="462"/>
      <c r="EGG763" s="462"/>
      <c r="EGH763" s="462"/>
      <c r="EGI763" s="462"/>
      <c r="EGJ763" s="462"/>
      <c r="EGK763" s="462"/>
      <c r="EGL763" s="462"/>
      <c r="EGM763" s="462"/>
      <c r="EGN763" s="462"/>
      <c r="EGO763" s="462"/>
      <c r="EGP763" s="462"/>
      <c r="EGQ763" s="462"/>
      <c r="EGR763" s="462"/>
      <c r="EGS763" s="462"/>
      <c r="EGT763" s="462"/>
      <c r="EGU763" s="462"/>
      <c r="EGV763" s="462"/>
      <c r="EGW763" s="462"/>
      <c r="EGX763" s="462"/>
      <c r="EGY763" s="462"/>
      <c r="EGZ763" s="462"/>
      <c r="EHA763" s="462"/>
      <c r="EHB763" s="462"/>
      <c r="EHC763" s="462"/>
      <c r="EHD763" s="462"/>
      <c r="EHE763" s="462"/>
      <c r="EHF763" s="462"/>
      <c r="EHG763" s="462"/>
      <c r="EHH763" s="462"/>
      <c r="EHI763" s="462"/>
      <c r="EHJ763" s="462"/>
      <c r="EHK763" s="462"/>
      <c r="EHL763" s="462"/>
      <c r="EHM763" s="462"/>
      <c r="EHN763" s="462"/>
      <c r="EHO763" s="462"/>
      <c r="EHP763" s="462"/>
      <c r="EHQ763" s="462"/>
      <c r="EHR763" s="462"/>
      <c r="EHS763" s="462"/>
      <c r="EHT763" s="462"/>
      <c r="EHU763" s="462"/>
      <c r="EHV763" s="462"/>
      <c r="EHW763" s="462"/>
      <c r="EHX763" s="462"/>
      <c r="EHY763" s="462"/>
      <c r="EHZ763" s="462"/>
      <c r="EIA763" s="462"/>
      <c r="EIB763" s="462"/>
      <c r="EIC763" s="462"/>
      <c r="EID763" s="462"/>
      <c r="EIE763" s="462"/>
      <c r="EIF763" s="462"/>
      <c r="EIG763" s="462"/>
      <c r="EIH763" s="462"/>
      <c r="EII763" s="462"/>
      <c r="EIJ763" s="462"/>
      <c r="EIK763" s="462"/>
      <c r="EIL763" s="462"/>
      <c r="EIM763" s="462"/>
      <c r="EIN763" s="462"/>
      <c r="EIO763" s="462"/>
      <c r="EIP763" s="462"/>
      <c r="EIQ763" s="462"/>
      <c r="EIR763" s="462"/>
      <c r="EIS763" s="462"/>
      <c r="EIT763" s="462"/>
      <c r="EIU763" s="462"/>
      <c r="EIV763" s="462"/>
      <c r="EIW763" s="462"/>
      <c r="EIX763" s="462"/>
      <c r="EIY763" s="462"/>
      <c r="EIZ763" s="462"/>
      <c r="EJA763" s="462"/>
      <c r="EJB763" s="462"/>
      <c r="EJC763" s="462"/>
      <c r="EJD763" s="462"/>
      <c r="EJE763" s="462"/>
      <c r="EJF763" s="462"/>
      <c r="EJG763" s="462"/>
      <c r="EJH763" s="462"/>
      <c r="EJI763" s="462"/>
      <c r="EJJ763" s="462"/>
      <c r="EJK763" s="462"/>
      <c r="EJL763" s="462"/>
      <c r="EJM763" s="462"/>
      <c r="EJN763" s="462"/>
      <c r="EJO763" s="462"/>
      <c r="EJP763" s="462"/>
      <c r="EJQ763" s="462"/>
      <c r="EJR763" s="462"/>
      <c r="EJS763" s="462"/>
      <c r="EJT763" s="462"/>
      <c r="EJU763" s="462"/>
      <c r="EJV763" s="462"/>
      <c r="EJW763" s="462"/>
      <c r="EJX763" s="462"/>
      <c r="EJY763" s="462"/>
      <c r="EJZ763" s="462"/>
      <c r="EKA763" s="462"/>
      <c r="EKB763" s="462"/>
      <c r="EKC763" s="462"/>
      <c r="EKD763" s="462"/>
      <c r="EKE763" s="462"/>
      <c r="EKF763" s="462"/>
      <c r="EKG763" s="462"/>
      <c r="EKH763" s="462"/>
      <c r="EKI763" s="462"/>
      <c r="EKJ763" s="462"/>
      <c r="EKK763" s="462"/>
      <c r="EKL763" s="462"/>
      <c r="EKM763" s="462"/>
      <c r="EKN763" s="462"/>
      <c r="EKO763" s="462"/>
      <c r="EKP763" s="462"/>
      <c r="EKQ763" s="462"/>
      <c r="EKR763" s="462"/>
      <c r="EKS763" s="462"/>
      <c r="EKT763" s="462"/>
      <c r="EKU763" s="462"/>
      <c r="EKV763" s="462"/>
      <c r="EKW763" s="462"/>
      <c r="EKX763" s="462"/>
      <c r="EKY763" s="462"/>
      <c r="EKZ763" s="462"/>
      <c r="ELA763" s="462"/>
      <c r="ELB763" s="462"/>
      <c r="ELC763" s="462"/>
      <c r="ELD763" s="462"/>
      <c r="ELE763" s="462"/>
      <c r="ELF763" s="462"/>
      <c r="ELG763" s="462"/>
      <c r="ELH763" s="462"/>
      <c r="ELI763" s="462"/>
      <c r="ELJ763" s="462"/>
      <c r="ELK763" s="462"/>
      <c r="ELL763" s="462"/>
      <c r="ELM763" s="462"/>
      <c r="ELN763" s="462"/>
      <c r="ELO763" s="462"/>
      <c r="ELP763" s="462"/>
      <c r="ELQ763" s="462"/>
      <c r="ELR763" s="462"/>
      <c r="ELS763" s="462"/>
      <c r="ELT763" s="462"/>
      <c r="ELU763" s="462"/>
      <c r="ELV763" s="462"/>
      <c r="ELW763" s="462"/>
      <c r="ELX763" s="462"/>
      <c r="ELY763" s="462"/>
      <c r="ELZ763" s="462"/>
      <c r="EMA763" s="462"/>
      <c r="EMB763" s="462"/>
      <c r="EMC763" s="462"/>
      <c r="EMD763" s="462"/>
      <c r="EME763" s="462"/>
      <c r="EMF763" s="462"/>
      <c r="EMG763" s="462"/>
      <c r="EMH763" s="462"/>
      <c r="EMI763" s="462"/>
      <c r="EMJ763" s="462"/>
      <c r="EMK763" s="462"/>
      <c r="EML763" s="462"/>
      <c r="EMM763" s="462"/>
      <c r="EMN763" s="462"/>
      <c r="EMO763" s="462"/>
      <c r="EMP763" s="462"/>
      <c r="EMQ763" s="462"/>
      <c r="EMR763" s="462"/>
      <c r="EMS763" s="462"/>
      <c r="EMT763" s="462"/>
      <c r="EMU763" s="462"/>
      <c r="EMV763" s="462"/>
      <c r="EMW763" s="462"/>
      <c r="EMX763" s="462"/>
      <c r="EMY763" s="462"/>
      <c r="EMZ763" s="462"/>
      <c r="ENA763" s="462"/>
      <c r="ENB763" s="462"/>
      <c r="ENC763" s="462"/>
      <c r="END763" s="462"/>
      <c r="ENE763" s="462"/>
      <c r="ENF763" s="462"/>
      <c r="ENG763" s="462"/>
      <c r="ENH763" s="462"/>
      <c r="ENI763" s="462"/>
      <c r="ENJ763" s="462"/>
      <c r="ENK763" s="462"/>
      <c r="ENL763" s="462"/>
      <c r="ENM763" s="462"/>
      <c r="ENN763" s="462"/>
      <c r="ENO763" s="462"/>
      <c r="ENP763" s="462"/>
      <c r="ENQ763" s="462"/>
      <c r="ENR763" s="462"/>
      <c r="ENS763" s="462"/>
      <c r="ENT763" s="462"/>
      <c r="ENU763" s="462"/>
      <c r="ENV763" s="462"/>
      <c r="ENW763" s="462"/>
      <c r="ENX763" s="462"/>
      <c r="ENY763" s="462"/>
      <c r="ENZ763" s="462"/>
      <c r="EOA763" s="462"/>
      <c r="EOB763" s="462"/>
      <c r="EOC763" s="462"/>
      <c r="EOD763" s="462"/>
      <c r="EOE763" s="462"/>
      <c r="EOF763" s="462"/>
      <c r="EOG763" s="462"/>
      <c r="EOH763" s="462"/>
      <c r="EOI763" s="462"/>
      <c r="EOJ763" s="462"/>
      <c r="EOK763" s="462"/>
      <c r="EOL763" s="462"/>
      <c r="EOM763" s="462"/>
      <c r="EON763" s="462"/>
      <c r="EOO763" s="462"/>
      <c r="EOP763" s="462"/>
      <c r="EOQ763" s="462"/>
      <c r="EOR763" s="462"/>
      <c r="EOS763" s="462"/>
      <c r="EOT763" s="462"/>
      <c r="EOU763" s="462"/>
      <c r="EOV763" s="462"/>
      <c r="EOW763" s="462"/>
      <c r="EOX763" s="462"/>
      <c r="EOY763" s="462"/>
      <c r="EOZ763" s="462"/>
      <c r="EPA763" s="462"/>
      <c r="EPB763" s="462"/>
      <c r="EPC763" s="462"/>
      <c r="EPD763" s="462"/>
      <c r="EPE763" s="462"/>
      <c r="EPF763" s="462"/>
      <c r="EPG763" s="462"/>
      <c r="EPH763" s="462"/>
      <c r="EPI763" s="462"/>
      <c r="EPJ763" s="462"/>
      <c r="EPK763" s="462"/>
      <c r="EPL763" s="462"/>
      <c r="EPM763" s="462"/>
      <c r="EPN763" s="462"/>
      <c r="EPO763" s="462"/>
      <c r="EPP763" s="462"/>
      <c r="EPQ763" s="462"/>
      <c r="EPR763" s="462"/>
      <c r="EPS763" s="462"/>
      <c r="EPT763" s="462"/>
      <c r="EPU763" s="462"/>
      <c r="EPV763" s="462"/>
      <c r="EPW763" s="462"/>
      <c r="EPX763" s="462"/>
      <c r="EPY763" s="462"/>
      <c r="EPZ763" s="462"/>
      <c r="EQA763" s="462"/>
      <c r="EQB763" s="462"/>
      <c r="EQC763" s="462"/>
      <c r="EQD763" s="462"/>
      <c r="EQE763" s="462"/>
      <c r="EQF763" s="462"/>
      <c r="EQG763" s="462"/>
      <c r="EQH763" s="462"/>
      <c r="EQI763" s="462"/>
      <c r="EQJ763" s="462"/>
      <c r="EQK763" s="462"/>
      <c r="EQL763" s="462"/>
      <c r="EQM763" s="462"/>
      <c r="EQN763" s="462"/>
      <c r="EQO763" s="462"/>
      <c r="EQP763" s="462"/>
      <c r="EQQ763" s="462"/>
      <c r="EQR763" s="462"/>
      <c r="EQS763" s="462"/>
      <c r="EQT763" s="462"/>
      <c r="EQU763" s="462"/>
      <c r="EQV763" s="462"/>
      <c r="EQW763" s="462"/>
      <c r="EQX763" s="462"/>
      <c r="EQY763" s="462"/>
      <c r="EQZ763" s="462"/>
      <c r="ERA763" s="462"/>
      <c r="ERB763" s="462"/>
      <c r="ERC763" s="462"/>
      <c r="ERD763" s="462"/>
      <c r="ERE763" s="462"/>
      <c r="ERF763" s="462"/>
      <c r="ERG763" s="462"/>
      <c r="ERH763" s="462"/>
      <c r="ERI763" s="462"/>
      <c r="ERJ763" s="462"/>
      <c r="ERK763" s="462"/>
      <c r="ERL763" s="462"/>
      <c r="ERM763" s="462"/>
      <c r="ERN763" s="462"/>
      <c r="ERO763" s="462"/>
      <c r="ERP763" s="462"/>
      <c r="ERQ763" s="462"/>
      <c r="ERR763" s="462"/>
      <c r="ERS763" s="462"/>
      <c r="ERT763" s="462"/>
      <c r="ERU763" s="462"/>
      <c r="ERV763" s="462"/>
      <c r="ERW763" s="462"/>
      <c r="ERX763" s="462"/>
      <c r="ERY763" s="462"/>
      <c r="ERZ763" s="462"/>
      <c r="ESA763" s="462"/>
      <c r="ESB763" s="462"/>
      <c r="ESC763" s="462"/>
      <c r="ESD763" s="462"/>
      <c r="ESE763" s="462"/>
      <c r="ESF763" s="462"/>
      <c r="ESG763" s="462"/>
      <c r="ESH763" s="462"/>
      <c r="ESI763" s="462"/>
      <c r="ESJ763" s="462"/>
      <c r="ESK763" s="462"/>
      <c r="ESL763" s="462"/>
      <c r="ESM763" s="462"/>
      <c r="ESN763" s="462"/>
      <c r="ESO763" s="462"/>
      <c r="ESP763" s="462"/>
      <c r="ESQ763" s="462"/>
      <c r="ESR763" s="462"/>
      <c r="ESS763" s="462"/>
      <c r="EST763" s="462"/>
      <c r="ESU763" s="462"/>
      <c r="ESV763" s="462"/>
      <c r="ESW763" s="462"/>
      <c r="ESX763" s="462"/>
      <c r="ESY763" s="462"/>
      <c r="ESZ763" s="462"/>
      <c r="ETA763" s="462"/>
      <c r="ETB763" s="462"/>
      <c r="ETC763" s="462"/>
      <c r="ETD763" s="462"/>
      <c r="ETE763" s="462"/>
      <c r="ETF763" s="462"/>
      <c r="ETG763" s="462"/>
      <c r="ETH763" s="462"/>
      <c r="ETI763" s="462"/>
      <c r="ETJ763" s="462"/>
      <c r="ETK763" s="462"/>
      <c r="ETL763" s="462"/>
      <c r="ETM763" s="462"/>
      <c r="ETN763" s="462"/>
      <c r="ETO763" s="462"/>
      <c r="ETP763" s="462"/>
      <c r="ETQ763" s="462"/>
      <c r="ETR763" s="462"/>
      <c r="ETS763" s="462"/>
      <c r="ETT763" s="462"/>
      <c r="ETU763" s="462"/>
      <c r="ETV763" s="462"/>
      <c r="ETW763" s="462"/>
      <c r="ETX763" s="462"/>
      <c r="ETY763" s="462"/>
      <c r="ETZ763" s="462"/>
      <c r="EUA763" s="462"/>
      <c r="EUB763" s="462"/>
      <c r="EUC763" s="462"/>
      <c r="EUD763" s="462"/>
      <c r="EUE763" s="462"/>
      <c r="EUF763" s="462"/>
      <c r="EUG763" s="462"/>
      <c r="EUH763" s="462"/>
      <c r="EUI763" s="462"/>
      <c r="EUJ763" s="462"/>
      <c r="EUK763" s="462"/>
      <c r="EUL763" s="462"/>
      <c r="EUM763" s="462"/>
      <c r="EUN763" s="462"/>
      <c r="EUO763" s="462"/>
      <c r="EUP763" s="462"/>
      <c r="EUQ763" s="462"/>
      <c r="EUR763" s="462"/>
      <c r="EUS763" s="462"/>
      <c r="EUT763" s="462"/>
      <c r="EUU763" s="462"/>
      <c r="EUV763" s="462"/>
      <c r="EUW763" s="462"/>
      <c r="EUX763" s="462"/>
      <c r="EUY763" s="462"/>
      <c r="EUZ763" s="462"/>
      <c r="EVA763" s="462"/>
      <c r="EVB763" s="462"/>
      <c r="EVC763" s="462"/>
      <c r="EVD763" s="462"/>
      <c r="EVE763" s="462"/>
      <c r="EVF763" s="462"/>
      <c r="EVG763" s="462"/>
      <c r="EVH763" s="462"/>
      <c r="EVI763" s="462"/>
      <c r="EVJ763" s="462"/>
      <c r="EVK763" s="462"/>
      <c r="EVL763" s="462"/>
      <c r="EVM763" s="462"/>
      <c r="EVN763" s="462"/>
      <c r="EVO763" s="462"/>
      <c r="EVP763" s="462"/>
      <c r="EVQ763" s="462"/>
      <c r="EVR763" s="462"/>
      <c r="EVS763" s="462"/>
      <c r="EVT763" s="462"/>
      <c r="EVU763" s="462"/>
      <c r="EVV763" s="462"/>
      <c r="EVW763" s="462"/>
      <c r="EVX763" s="462"/>
      <c r="EVY763" s="462"/>
      <c r="EVZ763" s="462"/>
      <c r="EWA763" s="462"/>
      <c r="EWB763" s="462"/>
      <c r="EWC763" s="462"/>
      <c r="EWD763" s="462"/>
      <c r="EWE763" s="462"/>
      <c r="EWF763" s="462"/>
      <c r="EWG763" s="462"/>
      <c r="EWH763" s="462"/>
      <c r="EWI763" s="462"/>
      <c r="EWJ763" s="462"/>
      <c r="EWK763" s="462"/>
      <c r="EWL763" s="462"/>
      <c r="EWM763" s="462"/>
      <c r="EWN763" s="462"/>
      <c r="EWO763" s="462"/>
      <c r="EWP763" s="462"/>
      <c r="EWQ763" s="462"/>
      <c r="EWR763" s="462"/>
      <c r="EWS763" s="462"/>
      <c r="EWT763" s="462"/>
      <c r="EWU763" s="462"/>
      <c r="EWV763" s="462"/>
      <c r="EWW763" s="462"/>
      <c r="EWX763" s="462"/>
      <c r="EWY763" s="462"/>
      <c r="EWZ763" s="462"/>
      <c r="EXA763" s="462"/>
      <c r="EXB763" s="462"/>
      <c r="EXC763" s="462"/>
      <c r="EXD763" s="462"/>
      <c r="EXE763" s="462"/>
      <c r="EXF763" s="462"/>
      <c r="EXG763" s="462"/>
      <c r="EXH763" s="462"/>
      <c r="EXI763" s="462"/>
      <c r="EXJ763" s="462"/>
      <c r="EXK763" s="462"/>
      <c r="EXL763" s="462"/>
      <c r="EXM763" s="462"/>
      <c r="EXN763" s="462"/>
      <c r="EXO763" s="462"/>
      <c r="EXP763" s="462"/>
      <c r="EXQ763" s="462"/>
      <c r="EXR763" s="462"/>
      <c r="EXS763" s="462"/>
      <c r="EXT763" s="462"/>
      <c r="EXU763" s="462"/>
      <c r="EXV763" s="462"/>
      <c r="EXW763" s="462"/>
      <c r="EXX763" s="462"/>
      <c r="EXY763" s="462"/>
      <c r="EXZ763" s="462"/>
      <c r="EYA763" s="462"/>
      <c r="EYB763" s="462"/>
      <c r="EYC763" s="462"/>
      <c r="EYD763" s="462"/>
      <c r="EYE763" s="462"/>
      <c r="EYF763" s="462"/>
      <c r="EYG763" s="462"/>
      <c r="EYH763" s="462"/>
      <c r="EYI763" s="462"/>
      <c r="EYJ763" s="462"/>
      <c r="EYK763" s="462"/>
      <c r="EYL763" s="462"/>
      <c r="EYM763" s="462"/>
      <c r="EYN763" s="462"/>
      <c r="EYO763" s="462"/>
      <c r="EYP763" s="462"/>
      <c r="EYQ763" s="462"/>
      <c r="EYR763" s="462"/>
      <c r="EYS763" s="462"/>
      <c r="EYT763" s="462"/>
      <c r="EYU763" s="462"/>
      <c r="EYV763" s="462"/>
      <c r="EYW763" s="462"/>
      <c r="EYX763" s="462"/>
      <c r="EYY763" s="462"/>
      <c r="EYZ763" s="462"/>
      <c r="EZA763" s="462"/>
      <c r="EZB763" s="462"/>
      <c r="EZC763" s="462"/>
      <c r="EZD763" s="462"/>
      <c r="EZE763" s="462"/>
      <c r="EZF763" s="462"/>
      <c r="EZG763" s="462"/>
      <c r="EZH763" s="462"/>
      <c r="EZI763" s="462"/>
      <c r="EZJ763" s="462"/>
      <c r="EZK763" s="462"/>
      <c r="EZL763" s="462"/>
      <c r="EZM763" s="462"/>
      <c r="EZN763" s="462"/>
      <c r="EZO763" s="462"/>
      <c r="EZP763" s="462"/>
      <c r="EZQ763" s="462"/>
      <c r="EZR763" s="462"/>
      <c r="EZS763" s="462"/>
      <c r="EZT763" s="462"/>
      <c r="EZU763" s="462"/>
      <c r="EZV763" s="462"/>
      <c r="EZW763" s="462"/>
      <c r="EZX763" s="462"/>
      <c r="EZY763" s="462"/>
      <c r="EZZ763" s="462"/>
      <c r="FAA763" s="462"/>
      <c r="FAB763" s="462"/>
      <c r="FAC763" s="462"/>
      <c r="FAD763" s="462"/>
      <c r="FAE763" s="462"/>
      <c r="FAF763" s="462"/>
      <c r="FAG763" s="462"/>
      <c r="FAH763" s="462"/>
      <c r="FAI763" s="462"/>
      <c r="FAJ763" s="462"/>
      <c r="FAK763" s="462"/>
      <c r="FAL763" s="462"/>
      <c r="FAM763" s="462"/>
      <c r="FAN763" s="462"/>
      <c r="FAO763" s="462"/>
      <c r="FAP763" s="462"/>
      <c r="FAQ763" s="462"/>
      <c r="FAR763" s="462"/>
      <c r="FAS763" s="462"/>
      <c r="FAT763" s="462"/>
      <c r="FAU763" s="462"/>
      <c r="FAV763" s="462"/>
      <c r="FAW763" s="462"/>
      <c r="FAX763" s="462"/>
      <c r="FAY763" s="462"/>
      <c r="FAZ763" s="462"/>
      <c r="FBA763" s="462"/>
      <c r="FBB763" s="462"/>
      <c r="FBC763" s="462"/>
      <c r="FBD763" s="462"/>
      <c r="FBE763" s="462"/>
      <c r="FBF763" s="462"/>
      <c r="FBG763" s="462"/>
      <c r="FBH763" s="462"/>
      <c r="FBI763" s="462"/>
      <c r="FBJ763" s="462"/>
      <c r="FBK763" s="462"/>
      <c r="FBL763" s="462"/>
      <c r="FBM763" s="462"/>
      <c r="FBN763" s="462"/>
      <c r="FBO763" s="462"/>
      <c r="FBP763" s="462"/>
      <c r="FBQ763" s="462"/>
      <c r="FBR763" s="462"/>
      <c r="FBS763" s="462"/>
      <c r="FBT763" s="462"/>
      <c r="FBU763" s="462"/>
      <c r="FBV763" s="462"/>
      <c r="FBW763" s="462"/>
      <c r="FBX763" s="462"/>
      <c r="FBY763" s="462"/>
      <c r="FBZ763" s="462"/>
      <c r="FCA763" s="462"/>
      <c r="FCB763" s="462"/>
      <c r="FCC763" s="462"/>
      <c r="FCD763" s="462"/>
      <c r="FCE763" s="462"/>
      <c r="FCF763" s="462"/>
      <c r="FCG763" s="462"/>
      <c r="FCH763" s="462"/>
      <c r="FCI763" s="462"/>
      <c r="FCJ763" s="462"/>
      <c r="FCK763" s="462"/>
      <c r="FCL763" s="462"/>
      <c r="FCM763" s="462"/>
      <c r="FCN763" s="462"/>
      <c r="FCO763" s="462"/>
      <c r="FCP763" s="462"/>
      <c r="FCQ763" s="462"/>
      <c r="FCR763" s="462"/>
      <c r="FCS763" s="462"/>
      <c r="FCT763" s="462"/>
      <c r="FCU763" s="462"/>
      <c r="FCV763" s="462"/>
      <c r="FCW763" s="462"/>
      <c r="FCX763" s="462"/>
      <c r="FCY763" s="462"/>
      <c r="FCZ763" s="462"/>
      <c r="FDA763" s="462"/>
      <c r="FDB763" s="462"/>
      <c r="FDC763" s="462"/>
      <c r="FDD763" s="462"/>
      <c r="FDE763" s="462"/>
      <c r="FDF763" s="462"/>
      <c r="FDG763" s="462"/>
      <c r="FDH763" s="462"/>
      <c r="FDI763" s="462"/>
      <c r="FDJ763" s="462"/>
      <c r="FDK763" s="462"/>
      <c r="FDL763" s="462"/>
      <c r="FDM763" s="462"/>
      <c r="FDN763" s="462"/>
      <c r="FDO763" s="462"/>
      <c r="FDP763" s="462"/>
      <c r="FDQ763" s="462"/>
      <c r="FDR763" s="462"/>
      <c r="FDS763" s="462"/>
      <c r="FDT763" s="462"/>
      <c r="FDU763" s="462"/>
      <c r="FDV763" s="462"/>
      <c r="FDW763" s="462"/>
      <c r="FDX763" s="462"/>
      <c r="FDY763" s="462"/>
      <c r="FDZ763" s="462"/>
      <c r="FEA763" s="462"/>
      <c r="FEB763" s="462"/>
      <c r="FEC763" s="462"/>
      <c r="FED763" s="462"/>
      <c r="FEE763" s="462"/>
      <c r="FEF763" s="462"/>
      <c r="FEG763" s="462"/>
      <c r="FEH763" s="462"/>
      <c r="FEI763" s="462"/>
      <c r="FEJ763" s="462"/>
      <c r="FEK763" s="462"/>
      <c r="FEL763" s="462"/>
      <c r="FEM763" s="462"/>
      <c r="FEN763" s="462"/>
      <c r="FEO763" s="462"/>
      <c r="FEP763" s="462"/>
      <c r="FEQ763" s="462"/>
      <c r="FER763" s="462"/>
      <c r="FES763" s="462"/>
      <c r="FET763" s="462"/>
      <c r="FEU763" s="462"/>
      <c r="FEV763" s="462"/>
      <c r="FEW763" s="462"/>
      <c r="FEX763" s="462"/>
      <c r="FEY763" s="462"/>
      <c r="FEZ763" s="462"/>
      <c r="FFA763" s="462"/>
      <c r="FFB763" s="462"/>
      <c r="FFC763" s="462"/>
      <c r="FFD763" s="462"/>
      <c r="FFE763" s="462"/>
      <c r="FFF763" s="462"/>
      <c r="FFG763" s="462"/>
      <c r="FFH763" s="462"/>
      <c r="FFI763" s="462"/>
      <c r="FFJ763" s="462"/>
      <c r="FFK763" s="462"/>
      <c r="FFL763" s="462"/>
      <c r="FFM763" s="462"/>
      <c r="FFN763" s="462"/>
      <c r="FFO763" s="462"/>
      <c r="FFP763" s="462"/>
      <c r="FFQ763" s="462"/>
      <c r="FFR763" s="462"/>
      <c r="FFS763" s="462"/>
      <c r="FFT763" s="462"/>
      <c r="FFU763" s="462"/>
      <c r="FFV763" s="462"/>
      <c r="FFW763" s="462"/>
      <c r="FFX763" s="462"/>
      <c r="FFY763" s="462"/>
      <c r="FFZ763" s="462"/>
      <c r="FGA763" s="462"/>
      <c r="FGB763" s="462"/>
      <c r="FGC763" s="462"/>
      <c r="FGD763" s="462"/>
      <c r="FGE763" s="462"/>
      <c r="FGF763" s="462"/>
      <c r="FGG763" s="462"/>
      <c r="FGH763" s="462"/>
      <c r="FGI763" s="462"/>
      <c r="FGJ763" s="462"/>
      <c r="FGK763" s="462"/>
      <c r="FGL763" s="462"/>
      <c r="FGM763" s="462"/>
      <c r="FGN763" s="462"/>
      <c r="FGO763" s="462"/>
      <c r="FGP763" s="462"/>
      <c r="FGQ763" s="462"/>
      <c r="FGR763" s="462"/>
      <c r="FGS763" s="462"/>
      <c r="FGT763" s="462"/>
      <c r="FGU763" s="462"/>
      <c r="FGV763" s="462"/>
      <c r="FGW763" s="462"/>
      <c r="FGX763" s="462"/>
      <c r="FGY763" s="462"/>
      <c r="FGZ763" s="462"/>
      <c r="FHA763" s="462"/>
      <c r="FHB763" s="462"/>
      <c r="FHC763" s="462"/>
      <c r="FHD763" s="462"/>
      <c r="FHE763" s="462"/>
      <c r="FHF763" s="462"/>
      <c r="FHG763" s="462"/>
      <c r="FHH763" s="462"/>
      <c r="FHI763" s="462"/>
      <c r="FHJ763" s="462"/>
      <c r="FHK763" s="462"/>
      <c r="FHL763" s="462"/>
      <c r="FHM763" s="462"/>
      <c r="FHN763" s="462"/>
      <c r="FHO763" s="462"/>
      <c r="FHP763" s="462"/>
      <c r="FHQ763" s="462"/>
      <c r="FHR763" s="462"/>
      <c r="FHS763" s="462"/>
      <c r="FHT763" s="462"/>
      <c r="FHU763" s="462"/>
      <c r="FHV763" s="462"/>
      <c r="FHW763" s="462"/>
      <c r="FHX763" s="462"/>
      <c r="FHY763" s="462"/>
      <c r="FHZ763" s="462"/>
      <c r="FIA763" s="462"/>
      <c r="FIB763" s="462"/>
      <c r="FIC763" s="462"/>
      <c r="FID763" s="462"/>
      <c r="FIE763" s="462"/>
      <c r="FIF763" s="462"/>
      <c r="FIG763" s="462"/>
      <c r="FIH763" s="462"/>
      <c r="FII763" s="462"/>
      <c r="FIJ763" s="462"/>
      <c r="FIK763" s="462"/>
      <c r="FIL763" s="462"/>
      <c r="FIM763" s="462"/>
      <c r="FIN763" s="462"/>
      <c r="FIO763" s="462"/>
      <c r="FIP763" s="462"/>
      <c r="FIQ763" s="462"/>
      <c r="FIR763" s="462"/>
      <c r="FIS763" s="462"/>
      <c r="FIT763" s="462"/>
      <c r="FIU763" s="462"/>
      <c r="FIV763" s="462"/>
      <c r="FIW763" s="462"/>
      <c r="FIX763" s="462"/>
      <c r="FIY763" s="462"/>
      <c r="FIZ763" s="462"/>
      <c r="FJA763" s="462"/>
      <c r="FJB763" s="462"/>
      <c r="FJC763" s="462"/>
      <c r="FJD763" s="462"/>
      <c r="FJE763" s="462"/>
      <c r="FJF763" s="462"/>
      <c r="FJG763" s="462"/>
      <c r="FJH763" s="462"/>
      <c r="FJI763" s="462"/>
      <c r="FJJ763" s="462"/>
      <c r="FJK763" s="462"/>
      <c r="FJL763" s="462"/>
      <c r="FJM763" s="462"/>
      <c r="FJN763" s="462"/>
      <c r="FJO763" s="462"/>
      <c r="FJP763" s="462"/>
      <c r="FJQ763" s="462"/>
      <c r="FJR763" s="462"/>
      <c r="FJS763" s="462"/>
      <c r="FJT763" s="462"/>
      <c r="FJU763" s="462"/>
      <c r="FJV763" s="462"/>
      <c r="FJW763" s="462"/>
      <c r="FJX763" s="462"/>
      <c r="FJY763" s="462"/>
      <c r="FJZ763" s="462"/>
      <c r="FKA763" s="462"/>
      <c r="FKB763" s="462"/>
      <c r="FKC763" s="462"/>
      <c r="FKD763" s="462"/>
      <c r="FKE763" s="462"/>
      <c r="FKF763" s="462"/>
      <c r="FKG763" s="462"/>
      <c r="FKH763" s="462"/>
      <c r="FKI763" s="462"/>
      <c r="FKJ763" s="462"/>
      <c r="FKK763" s="462"/>
      <c r="FKL763" s="462"/>
      <c r="FKM763" s="462"/>
      <c r="FKN763" s="462"/>
      <c r="FKO763" s="462"/>
      <c r="FKP763" s="462"/>
      <c r="FKQ763" s="462"/>
      <c r="FKR763" s="462"/>
      <c r="FKS763" s="462"/>
      <c r="FKT763" s="462"/>
      <c r="FKU763" s="462"/>
      <c r="FKV763" s="462"/>
      <c r="FKW763" s="462"/>
      <c r="FKX763" s="462"/>
      <c r="FKY763" s="462"/>
      <c r="FKZ763" s="462"/>
      <c r="FLA763" s="462"/>
      <c r="FLB763" s="462"/>
      <c r="FLC763" s="462"/>
      <c r="FLD763" s="462"/>
      <c r="FLE763" s="462"/>
      <c r="FLF763" s="462"/>
      <c r="FLG763" s="462"/>
      <c r="FLH763" s="462"/>
      <c r="FLI763" s="462"/>
      <c r="FLJ763" s="462"/>
      <c r="FLK763" s="462"/>
      <c r="FLL763" s="462"/>
      <c r="FLM763" s="462"/>
      <c r="FLN763" s="462"/>
      <c r="FLO763" s="462"/>
      <c r="FLP763" s="462"/>
      <c r="FLQ763" s="462"/>
      <c r="FLR763" s="462"/>
      <c r="FLS763" s="462"/>
      <c r="FLT763" s="462"/>
      <c r="FLU763" s="462"/>
      <c r="FLV763" s="462"/>
      <c r="FLW763" s="462"/>
      <c r="FLX763" s="462"/>
      <c r="FLY763" s="462"/>
      <c r="FLZ763" s="462"/>
      <c r="FMA763" s="462"/>
      <c r="FMB763" s="462"/>
      <c r="FMC763" s="462"/>
      <c r="FMD763" s="462"/>
      <c r="FME763" s="462"/>
      <c r="FMF763" s="462"/>
      <c r="FMG763" s="462"/>
      <c r="FMH763" s="462"/>
      <c r="FMI763" s="462"/>
      <c r="FMJ763" s="462"/>
      <c r="FMK763" s="462"/>
      <c r="FML763" s="462"/>
      <c r="FMM763" s="462"/>
      <c r="FMN763" s="462"/>
      <c r="FMO763" s="462"/>
      <c r="FMP763" s="462"/>
      <c r="FMQ763" s="462"/>
      <c r="FMR763" s="462"/>
      <c r="FMS763" s="462"/>
      <c r="FMT763" s="462"/>
      <c r="FMU763" s="462"/>
      <c r="FMV763" s="462"/>
      <c r="FMW763" s="462"/>
      <c r="FMX763" s="462"/>
      <c r="FMY763" s="462"/>
      <c r="FMZ763" s="462"/>
      <c r="FNA763" s="462"/>
      <c r="FNB763" s="462"/>
      <c r="FNC763" s="462"/>
      <c r="FND763" s="462"/>
      <c r="FNE763" s="462"/>
      <c r="FNF763" s="462"/>
      <c r="FNG763" s="462"/>
      <c r="FNH763" s="462"/>
      <c r="FNI763" s="462"/>
      <c r="FNJ763" s="462"/>
      <c r="FNK763" s="462"/>
      <c r="FNL763" s="462"/>
      <c r="FNM763" s="462"/>
      <c r="FNN763" s="462"/>
      <c r="FNO763" s="462"/>
      <c r="FNP763" s="462"/>
      <c r="FNQ763" s="462"/>
      <c r="FNR763" s="462"/>
      <c r="FNS763" s="462"/>
      <c r="FNT763" s="462"/>
      <c r="FNU763" s="462"/>
      <c r="FNV763" s="462"/>
      <c r="FNW763" s="462"/>
      <c r="FNX763" s="462"/>
      <c r="FNY763" s="462"/>
      <c r="FNZ763" s="462"/>
      <c r="FOA763" s="462"/>
      <c r="FOB763" s="462"/>
      <c r="FOC763" s="462"/>
      <c r="FOD763" s="462"/>
      <c r="FOE763" s="462"/>
      <c r="FOF763" s="462"/>
      <c r="FOG763" s="462"/>
      <c r="FOH763" s="462"/>
      <c r="FOI763" s="462"/>
      <c r="FOJ763" s="462"/>
      <c r="FOK763" s="462"/>
      <c r="FOL763" s="462"/>
      <c r="FOM763" s="462"/>
      <c r="FON763" s="462"/>
      <c r="FOO763" s="462"/>
      <c r="FOP763" s="462"/>
      <c r="FOQ763" s="462"/>
      <c r="FOR763" s="462"/>
      <c r="FOS763" s="462"/>
      <c r="FOT763" s="462"/>
      <c r="FOU763" s="462"/>
      <c r="FOV763" s="462"/>
      <c r="FOW763" s="462"/>
      <c r="FOX763" s="462"/>
      <c r="FOY763" s="462"/>
      <c r="FOZ763" s="462"/>
      <c r="FPA763" s="462"/>
      <c r="FPB763" s="462"/>
      <c r="FPC763" s="462"/>
      <c r="FPD763" s="462"/>
      <c r="FPE763" s="462"/>
      <c r="FPF763" s="462"/>
      <c r="FPG763" s="462"/>
      <c r="FPH763" s="462"/>
      <c r="FPI763" s="462"/>
      <c r="FPJ763" s="462"/>
      <c r="FPK763" s="462"/>
      <c r="FPL763" s="462"/>
      <c r="FPM763" s="462"/>
      <c r="FPN763" s="462"/>
      <c r="FPO763" s="462"/>
      <c r="FPP763" s="462"/>
      <c r="FPQ763" s="462"/>
      <c r="FPR763" s="462"/>
      <c r="FPS763" s="462"/>
      <c r="FPT763" s="462"/>
      <c r="FPU763" s="462"/>
      <c r="FPV763" s="462"/>
      <c r="FPW763" s="462"/>
      <c r="FPX763" s="462"/>
      <c r="FPY763" s="462"/>
      <c r="FPZ763" s="462"/>
      <c r="FQA763" s="462"/>
      <c r="FQB763" s="462"/>
      <c r="FQC763" s="462"/>
      <c r="FQD763" s="462"/>
      <c r="FQE763" s="462"/>
      <c r="FQF763" s="462"/>
      <c r="FQG763" s="462"/>
      <c r="FQH763" s="462"/>
      <c r="FQI763" s="462"/>
      <c r="FQJ763" s="462"/>
      <c r="FQK763" s="462"/>
      <c r="FQL763" s="462"/>
      <c r="FQM763" s="462"/>
      <c r="FQN763" s="462"/>
      <c r="FQO763" s="462"/>
      <c r="FQP763" s="462"/>
      <c r="FQQ763" s="462"/>
      <c r="FQR763" s="462"/>
      <c r="FQS763" s="462"/>
      <c r="FQT763" s="462"/>
      <c r="FQU763" s="462"/>
      <c r="FQV763" s="462"/>
      <c r="FQW763" s="462"/>
      <c r="FQX763" s="462"/>
      <c r="FQY763" s="462"/>
      <c r="FQZ763" s="462"/>
      <c r="FRA763" s="462"/>
      <c r="FRB763" s="462"/>
      <c r="FRC763" s="462"/>
      <c r="FRD763" s="462"/>
      <c r="FRE763" s="462"/>
      <c r="FRF763" s="462"/>
      <c r="FRG763" s="462"/>
      <c r="FRH763" s="462"/>
      <c r="FRI763" s="462"/>
      <c r="FRJ763" s="462"/>
      <c r="FRK763" s="462"/>
      <c r="FRL763" s="462"/>
      <c r="FRM763" s="462"/>
      <c r="FRN763" s="462"/>
      <c r="FRO763" s="462"/>
      <c r="FRP763" s="462"/>
      <c r="FRQ763" s="462"/>
      <c r="FRR763" s="462"/>
      <c r="FRS763" s="462"/>
      <c r="FRT763" s="462"/>
      <c r="FRU763" s="462"/>
      <c r="FRV763" s="462"/>
      <c r="FRW763" s="462"/>
      <c r="FRX763" s="462"/>
      <c r="FRY763" s="462"/>
      <c r="FRZ763" s="462"/>
      <c r="FSA763" s="462"/>
      <c r="FSB763" s="462"/>
      <c r="FSC763" s="462"/>
      <c r="FSD763" s="462"/>
      <c r="FSE763" s="462"/>
      <c r="FSF763" s="462"/>
      <c r="FSG763" s="462"/>
      <c r="FSH763" s="462"/>
      <c r="FSI763" s="462"/>
      <c r="FSJ763" s="462"/>
      <c r="FSK763" s="462"/>
      <c r="FSL763" s="462"/>
      <c r="FSM763" s="462"/>
      <c r="FSN763" s="462"/>
      <c r="FSO763" s="462"/>
      <c r="FSP763" s="462"/>
      <c r="FSQ763" s="462"/>
      <c r="FSR763" s="462"/>
      <c r="FSS763" s="462"/>
      <c r="FST763" s="462"/>
      <c r="FSU763" s="462"/>
      <c r="FSV763" s="462"/>
      <c r="FSW763" s="462"/>
      <c r="FSX763" s="462"/>
      <c r="FSY763" s="462"/>
      <c r="FSZ763" s="462"/>
      <c r="FTA763" s="462"/>
      <c r="FTB763" s="462"/>
      <c r="FTC763" s="462"/>
      <c r="FTD763" s="462"/>
      <c r="FTE763" s="462"/>
      <c r="FTF763" s="462"/>
      <c r="FTG763" s="462"/>
      <c r="FTH763" s="462"/>
      <c r="FTI763" s="462"/>
      <c r="FTJ763" s="462"/>
      <c r="FTK763" s="462"/>
      <c r="FTL763" s="462"/>
      <c r="FTM763" s="462"/>
      <c r="FTN763" s="462"/>
      <c r="FTO763" s="462"/>
      <c r="FTP763" s="462"/>
      <c r="FTQ763" s="462"/>
      <c r="FTR763" s="462"/>
      <c r="FTS763" s="462"/>
      <c r="FTT763" s="462"/>
      <c r="FTU763" s="462"/>
      <c r="FTV763" s="462"/>
      <c r="FTW763" s="462"/>
      <c r="FTX763" s="462"/>
      <c r="FTY763" s="462"/>
      <c r="FTZ763" s="462"/>
      <c r="FUA763" s="462"/>
      <c r="FUB763" s="462"/>
      <c r="FUC763" s="462"/>
      <c r="FUD763" s="462"/>
      <c r="FUE763" s="462"/>
      <c r="FUF763" s="462"/>
      <c r="FUG763" s="462"/>
      <c r="FUH763" s="462"/>
      <c r="FUI763" s="462"/>
      <c r="FUJ763" s="462"/>
      <c r="FUK763" s="462"/>
      <c r="FUL763" s="462"/>
      <c r="FUM763" s="462"/>
      <c r="FUN763" s="462"/>
      <c r="FUO763" s="462"/>
      <c r="FUP763" s="462"/>
      <c r="FUQ763" s="462"/>
      <c r="FUR763" s="462"/>
      <c r="FUS763" s="462"/>
      <c r="FUT763" s="462"/>
      <c r="FUU763" s="462"/>
      <c r="FUV763" s="462"/>
      <c r="FUW763" s="462"/>
      <c r="FUX763" s="462"/>
      <c r="FUY763" s="462"/>
      <c r="FUZ763" s="462"/>
      <c r="FVA763" s="462"/>
      <c r="FVB763" s="462"/>
      <c r="FVC763" s="462"/>
      <c r="FVD763" s="462"/>
      <c r="FVE763" s="462"/>
      <c r="FVF763" s="462"/>
      <c r="FVG763" s="462"/>
      <c r="FVH763" s="462"/>
      <c r="FVI763" s="462"/>
      <c r="FVJ763" s="462"/>
      <c r="FVK763" s="462"/>
      <c r="FVL763" s="462"/>
      <c r="FVM763" s="462"/>
      <c r="FVN763" s="462"/>
      <c r="FVO763" s="462"/>
      <c r="FVP763" s="462"/>
      <c r="FVQ763" s="462"/>
      <c r="FVR763" s="462"/>
      <c r="FVS763" s="462"/>
      <c r="FVT763" s="462"/>
      <c r="FVU763" s="462"/>
      <c r="FVV763" s="462"/>
      <c r="FVW763" s="462"/>
      <c r="FVX763" s="462"/>
      <c r="FVY763" s="462"/>
      <c r="FVZ763" s="462"/>
      <c r="FWA763" s="462"/>
      <c r="FWB763" s="462"/>
      <c r="FWC763" s="462"/>
      <c r="FWD763" s="462"/>
      <c r="FWE763" s="462"/>
      <c r="FWF763" s="462"/>
      <c r="FWG763" s="462"/>
      <c r="FWH763" s="462"/>
      <c r="FWI763" s="462"/>
      <c r="FWJ763" s="462"/>
      <c r="FWK763" s="462"/>
      <c r="FWL763" s="462"/>
      <c r="FWM763" s="462"/>
      <c r="FWN763" s="462"/>
      <c r="FWO763" s="462"/>
      <c r="FWP763" s="462"/>
      <c r="FWQ763" s="462"/>
      <c r="FWR763" s="462"/>
      <c r="FWS763" s="462"/>
      <c r="FWT763" s="462"/>
      <c r="FWU763" s="462"/>
      <c r="FWV763" s="462"/>
      <c r="FWW763" s="462"/>
      <c r="FWX763" s="462"/>
      <c r="FWY763" s="462"/>
      <c r="FWZ763" s="462"/>
      <c r="FXA763" s="462"/>
      <c r="FXB763" s="462"/>
      <c r="FXC763" s="462"/>
      <c r="FXD763" s="462"/>
      <c r="FXE763" s="462"/>
      <c r="FXF763" s="462"/>
      <c r="FXG763" s="462"/>
      <c r="FXH763" s="462"/>
      <c r="FXI763" s="462"/>
      <c r="FXJ763" s="462"/>
      <c r="FXK763" s="462"/>
      <c r="FXL763" s="462"/>
      <c r="FXM763" s="462"/>
      <c r="FXN763" s="462"/>
      <c r="FXO763" s="462"/>
      <c r="FXP763" s="462"/>
      <c r="FXQ763" s="462"/>
      <c r="FXR763" s="462"/>
      <c r="FXS763" s="462"/>
      <c r="FXT763" s="462"/>
      <c r="FXU763" s="462"/>
      <c r="FXV763" s="462"/>
      <c r="FXW763" s="462"/>
      <c r="FXX763" s="462"/>
      <c r="FXY763" s="462"/>
      <c r="FXZ763" s="462"/>
      <c r="FYA763" s="462"/>
      <c r="FYB763" s="462"/>
      <c r="FYC763" s="462"/>
      <c r="FYD763" s="462"/>
      <c r="FYE763" s="462"/>
      <c r="FYF763" s="462"/>
      <c r="FYG763" s="462"/>
      <c r="FYH763" s="462"/>
      <c r="FYI763" s="462"/>
      <c r="FYJ763" s="462"/>
      <c r="FYK763" s="462"/>
      <c r="FYL763" s="462"/>
      <c r="FYM763" s="462"/>
      <c r="FYN763" s="462"/>
      <c r="FYO763" s="462"/>
      <c r="FYP763" s="462"/>
      <c r="FYQ763" s="462"/>
      <c r="FYR763" s="462"/>
      <c r="FYS763" s="462"/>
      <c r="FYT763" s="462"/>
      <c r="FYU763" s="462"/>
      <c r="FYV763" s="462"/>
      <c r="FYW763" s="462"/>
      <c r="FYX763" s="462"/>
      <c r="FYY763" s="462"/>
      <c r="FYZ763" s="462"/>
      <c r="FZA763" s="462"/>
      <c r="FZB763" s="462"/>
      <c r="FZC763" s="462"/>
      <c r="FZD763" s="462"/>
      <c r="FZE763" s="462"/>
      <c r="FZF763" s="462"/>
      <c r="FZG763" s="462"/>
      <c r="FZH763" s="462"/>
      <c r="FZI763" s="462"/>
      <c r="FZJ763" s="462"/>
      <c r="FZK763" s="462"/>
      <c r="FZL763" s="462"/>
      <c r="FZM763" s="462"/>
      <c r="FZN763" s="462"/>
      <c r="FZO763" s="462"/>
      <c r="FZP763" s="462"/>
      <c r="FZQ763" s="462"/>
      <c r="FZR763" s="462"/>
      <c r="FZS763" s="462"/>
      <c r="FZT763" s="462"/>
      <c r="FZU763" s="462"/>
      <c r="FZV763" s="462"/>
      <c r="FZW763" s="462"/>
      <c r="FZX763" s="462"/>
      <c r="FZY763" s="462"/>
      <c r="FZZ763" s="462"/>
      <c r="GAA763" s="462"/>
      <c r="GAB763" s="462"/>
      <c r="GAC763" s="462"/>
      <c r="GAD763" s="462"/>
      <c r="GAE763" s="462"/>
      <c r="GAF763" s="462"/>
      <c r="GAG763" s="462"/>
      <c r="GAH763" s="462"/>
      <c r="GAI763" s="462"/>
      <c r="GAJ763" s="462"/>
      <c r="GAK763" s="462"/>
      <c r="GAL763" s="462"/>
      <c r="GAM763" s="462"/>
      <c r="GAN763" s="462"/>
      <c r="GAO763" s="462"/>
      <c r="GAP763" s="462"/>
      <c r="GAQ763" s="462"/>
      <c r="GAR763" s="462"/>
      <c r="GAS763" s="462"/>
      <c r="GAT763" s="462"/>
      <c r="GAU763" s="462"/>
      <c r="GAV763" s="462"/>
      <c r="GAW763" s="462"/>
      <c r="GAX763" s="462"/>
      <c r="GAY763" s="462"/>
      <c r="GAZ763" s="462"/>
      <c r="GBA763" s="462"/>
      <c r="GBB763" s="462"/>
      <c r="GBC763" s="462"/>
      <c r="GBD763" s="462"/>
      <c r="GBE763" s="462"/>
      <c r="GBF763" s="462"/>
      <c r="GBG763" s="462"/>
      <c r="GBH763" s="462"/>
      <c r="GBI763" s="462"/>
      <c r="GBJ763" s="462"/>
      <c r="GBK763" s="462"/>
      <c r="GBL763" s="462"/>
      <c r="GBM763" s="462"/>
      <c r="GBN763" s="462"/>
      <c r="GBO763" s="462"/>
      <c r="GBP763" s="462"/>
      <c r="GBQ763" s="462"/>
      <c r="GBR763" s="462"/>
      <c r="GBS763" s="462"/>
      <c r="GBT763" s="462"/>
      <c r="GBU763" s="462"/>
      <c r="GBV763" s="462"/>
      <c r="GBW763" s="462"/>
      <c r="GBX763" s="462"/>
      <c r="GBY763" s="462"/>
      <c r="GBZ763" s="462"/>
      <c r="GCA763" s="462"/>
      <c r="GCB763" s="462"/>
      <c r="GCC763" s="462"/>
      <c r="GCD763" s="462"/>
      <c r="GCE763" s="462"/>
      <c r="GCF763" s="462"/>
      <c r="GCG763" s="462"/>
      <c r="GCH763" s="462"/>
      <c r="GCI763" s="462"/>
      <c r="GCJ763" s="462"/>
      <c r="GCK763" s="462"/>
      <c r="GCL763" s="462"/>
      <c r="GCM763" s="462"/>
      <c r="GCN763" s="462"/>
      <c r="GCO763" s="462"/>
      <c r="GCP763" s="462"/>
      <c r="GCQ763" s="462"/>
      <c r="GCR763" s="462"/>
      <c r="GCS763" s="462"/>
      <c r="GCT763" s="462"/>
      <c r="GCU763" s="462"/>
      <c r="GCV763" s="462"/>
      <c r="GCW763" s="462"/>
      <c r="GCX763" s="462"/>
      <c r="GCY763" s="462"/>
      <c r="GCZ763" s="462"/>
      <c r="GDA763" s="462"/>
      <c r="GDB763" s="462"/>
      <c r="GDC763" s="462"/>
      <c r="GDD763" s="462"/>
      <c r="GDE763" s="462"/>
      <c r="GDF763" s="462"/>
      <c r="GDG763" s="462"/>
      <c r="GDH763" s="462"/>
      <c r="GDI763" s="462"/>
      <c r="GDJ763" s="462"/>
      <c r="GDK763" s="462"/>
      <c r="GDL763" s="462"/>
      <c r="GDM763" s="462"/>
      <c r="GDN763" s="462"/>
      <c r="GDO763" s="462"/>
      <c r="GDP763" s="462"/>
      <c r="GDQ763" s="462"/>
      <c r="GDR763" s="462"/>
      <c r="GDS763" s="462"/>
      <c r="GDT763" s="462"/>
      <c r="GDU763" s="462"/>
      <c r="GDV763" s="462"/>
      <c r="GDW763" s="462"/>
      <c r="GDX763" s="462"/>
      <c r="GDY763" s="462"/>
      <c r="GDZ763" s="462"/>
      <c r="GEA763" s="462"/>
      <c r="GEB763" s="462"/>
      <c r="GEC763" s="462"/>
      <c r="GED763" s="462"/>
      <c r="GEE763" s="462"/>
      <c r="GEF763" s="462"/>
      <c r="GEG763" s="462"/>
      <c r="GEH763" s="462"/>
      <c r="GEI763" s="462"/>
      <c r="GEJ763" s="462"/>
      <c r="GEK763" s="462"/>
      <c r="GEL763" s="462"/>
      <c r="GEM763" s="462"/>
      <c r="GEN763" s="462"/>
      <c r="GEO763" s="462"/>
      <c r="GEP763" s="462"/>
      <c r="GEQ763" s="462"/>
      <c r="GER763" s="462"/>
      <c r="GES763" s="462"/>
      <c r="GET763" s="462"/>
      <c r="GEU763" s="462"/>
      <c r="GEV763" s="462"/>
      <c r="GEW763" s="462"/>
      <c r="GEX763" s="462"/>
      <c r="GEY763" s="462"/>
      <c r="GEZ763" s="462"/>
      <c r="GFA763" s="462"/>
      <c r="GFB763" s="462"/>
      <c r="GFC763" s="462"/>
      <c r="GFD763" s="462"/>
      <c r="GFE763" s="462"/>
      <c r="GFF763" s="462"/>
      <c r="GFG763" s="462"/>
      <c r="GFH763" s="462"/>
      <c r="GFI763" s="462"/>
      <c r="GFJ763" s="462"/>
      <c r="GFK763" s="462"/>
      <c r="GFL763" s="462"/>
      <c r="GFM763" s="462"/>
      <c r="GFN763" s="462"/>
      <c r="GFO763" s="462"/>
      <c r="GFP763" s="462"/>
      <c r="GFQ763" s="462"/>
      <c r="GFR763" s="462"/>
      <c r="GFS763" s="462"/>
      <c r="GFT763" s="462"/>
      <c r="GFU763" s="462"/>
      <c r="GFV763" s="462"/>
      <c r="GFW763" s="462"/>
      <c r="GFX763" s="462"/>
      <c r="GFY763" s="462"/>
      <c r="GFZ763" s="462"/>
      <c r="GGA763" s="462"/>
      <c r="GGB763" s="462"/>
      <c r="GGC763" s="462"/>
      <c r="GGD763" s="462"/>
      <c r="GGE763" s="462"/>
      <c r="GGF763" s="462"/>
      <c r="GGG763" s="462"/>
      <c r="GGH763" s="462"/>
      <c r="GGI763" s="462"/>
      <c r="GGJ763" s="462"/>
      <c r="GGK763" s="462"/>
      <c r="GGL763" s="462"/>
      <c r="GGM763" s="462"/>
      <c r="GGN763" s="462"/>
      <c r="GGO763" s="462"/>
      <c r="GGP763" s="462"/>
      <c r="GGQ763" s="462"/>
      <c r="GGR763" s="462"/>
      <c r="GGS763" s="462"/>
      <c r="GGT763" s="462"/>
      <c r="GGU763" s="462"/>
      <c r="GGV763" s="462"/>
      <c r="GGW763" s="462"/>
      <c r="GGX763" s="462"/>
      <c r="GGY763" s="462"/>
      <c r="GGZ763" s="462"/>
      <c r="GHA763" s="462"/>
      <c r="GHB763" s="462"/>
      <c r="GHC763" s="462"/>
      <c r="GHD763" s="462"/>
      <c r="GHE763" s="462"/>
      <c r="GHF763" s="462"/>
      <c r="GHG763" s="462"/>
      <c r="GHH763" s="462"/>
      <c r="GHI763" s="462"/>
      <c r="GHJ763" s="462"/>
      <c r="GHK763" s="462"/>
      <c r="GHL763" s="462"/>
      <c r="GHM763" s="462"/>
      <c r="GHN763" s="462"/>
      <c r="GHO763" s="462"/>
      <c r="GHP763" s="462"/>
      <c r="GHQ763" s="462"/>
      <c r="GHR763" s="462"/>
      <c r="GHS763" s="462"/>
      <c r="GHT763" s="462"/>
      <c r="GHU763" s="462"/>
      <c r="GHV763" s="462"/>
      <c r="GHW763" s="462"/>
      <c r="GHX763" s="462"/>
      <c r="GHY763" s="462"/>
      <c r="GHZ763" s="462"/>
      <c r="GIA763" s="462"/>
      <c r="GIB763" s="462"/>
      <c r="GIC763" s="462"/>
      <c r="GID763" s="462"/>
      <c r="GIE763" s="462"/>
      <c r="GIF763" s="462"/>
      <c r="GIG763" s="462"/>
      <c r="GIH763" s="462"/>
      <c r="GII763" s="462"/>
      <c r="GIJ763" s="462"/>
      <c r="GIK763" s="462"/>
      <c r="GIL763" s="462"/>
      <c r="GIM763" s="462"/>
      <c r="GIN763" s="462"/>
      <c r="GIO763" s="462"/>
      <c r="GIP763" s="462"/>
      <c r="GIQ763" s="462"/>
      <c r="GIR763" s="462"/>
      <c r="GIS763" s="462"/>
      <c r="GIT763" s="462"/>
      <c r="GIU763" s="462"/>
      <c r="GIV763" s="462"/>
      <c r="GIW763" s="462"/>
      <c r="GIX763" s="462"/>
      <c r="GIY763" s="462"/>
      <c r="GIZ763" s="462"/>
      <c r="GJA763" s="462"/>
      <c r="GJB763" s="462"/>
      <c r="GJC763" s="462"/>
      <c r="GJD763" s="462"/>
      <c r="GJE763" s="462"/>
      <c r="GJF763" s="462"/>
      <c r="GJG763" s="462"/>
      <c r="GJH763" s="462"/>
      <c r="GJI763" s="462"/>
      <c r="GJJ763" s="462"/>
      <c r="GJK763" s="462"/>
      <c r="GJL763" s="462"/>
      <c r="GJM763" s="462"/>
      <c r="GJN763" s="462"/>
      <c r="GJO763" s="462"/>
      <c r="GJP763" s="462"/>
      <c r="GJQ763" s="462"/>
      <c r="GJR763" s="462"/>
      <c r="GJS763" s="462"/>
      <c r="GJT763" s="462"/>
      <c r="GJU763" s="462"/>
      <c r="GJV763" s="462"/>
      <c r="GJW763" s="462"/>
      <c r="GJX763" s="462"/>
      <c r="GJY763" s="462"/>
      <c r="GJZ763" s="462"/>
      <c r="GKA763" s="462"/>
      <c r="GKB763" s="462"/>
      <c r="GKC763" s="462"/>
      <c r="GKD763" s="462"/>
      <c r="GKE763" s="462"/>
      <c r="GKF763" s="462"/>
      <c r="GKG763" s="462"/>
      <c r="GKH763" s="462"/>
      <c r="GKI763" s="462"/>
      <c r="GKJ763" s="462"/>
      <c r="GKK763" s="462"/>
      <c r="GKL763" s="462"/>
      <c r="GKM763" s="462"/>
      <c r="GKN763" s="462"/>
      <c r="GKO763" s="462"/>
      <c r="GKP763" s="462"/>
      <c r="GKQ763" s="462"/>
      <c r="GKR763" s="462"/>
      <c r="GKS763" s="462"/>
      <c r="GKT763" s="462"/>
      <c r="GKU763" s="462"/>
      <c r="GKV763" s="462"/>
      <c r="GKW763" s="462"/>
      <c r="GKX763" s="462"/>
      <c r="GKY763" s="462"/>
      <c r="GKZ763" s="462"/>
      <c r="GLA763" s="462"/>
      <c r="GLB763" s="462"/>
      <c r="GLC763" s="462"/>
      <c r="GLD763" s="462"/>
      <c r="GLE763" s="462"/>
      <c r="GLF763" s="462"/>
      <c r="GLG763" s="462"/>
      <c r="GLH763" s="462"/>
      <c r="GLI763" s="462"/>
      <c r="GLJ763" s="462"/>
      <c r="GLK763" s="462"/>
      <c r="GLL763" s="462"/>
      <c r="GLM763" s="462"/>
      <c r="GLN763" s="462"/>
      <c r="GLO763" s="462"/>
      <c r="GLP763" s="462"/>
      <c r="GLQ763" s="462"/>
      <c r="GLR763" s="462"/>
      <c r="GLS763" s="462"/>
      <c r="GLT763" s="462"/>
      <c r="GLU763" s="462"/>
      <c r="GLV763" s="462"/>
      <c r="GLW763" s="462"/>
      <c r="GLX763" s="462"/>
      <c r="GLY763" s="462"/>
      <c r="GLZ763" s="462"/>
      <c r="GMA763" s="462"/>
      <c r="GMB763" s="462"/>
      <c r="GMC763" s="462"/>
      <c r="GMD763" s="462"/>
      <c r="GME763" s="462"/>
      <c r="GMF763" s="462"/>
      <c r="GMG763" s="462"/>
      <c r="GMH763" s="462"/>
      <c r="GMI763" s="462"/>
      <c r="GMJ763" s="462"/>
      <c r="GMK763" s="462"/>
      <c r="GML763" s="462"/>
      <c r="GMM763" s="462"/>
      <c r="GMN763" s="462"/>
      <c r="GMO763" s="462"/>
      <c r="GMP763" s="462"/>
      <c r="GMQ763" s="462"/>
      <c r="GMR763" s="462"/>
      <c r="GMS763" s="462"/>
      <c r="GMT763" s="462"/>
      <c r="GMU763" s="462"/>
      <c r="GMV763" s="462"/>
      <c r="GMW763" s="462"/>
      <c r="GMX763" s="462"/>
      <c r="GMY763" s="462"/>
      <c r="GMZ763" s="462"/>
      <c r="GNA763" s="462"/>
      <c r="GNB763" s="462"/>
      <c r="GNC763" s="462"/>
      <c r="GND763" s="462"/>
      <c r="GNE763" s="462"/>
      <c r="GNF763" s="462"/>
      <c r="GNG763" s="462"/>
      <c r="GNH763" s="462"/>
      <c r="GNI763" s="462"/>
      <c r="GNJ763" s="462"/>
      <c r="GNK763" s="462"/>
      <c r="GNL763" s="462"/>
      <c r="GNM763" s="462"/>
      <c r="GNN763" s="462"/>
      <c r="GNO763" s="462"/>
      <c r="GNP763" s="462"/>
      <c r="GNQ763" s="462"/>
      <c r="GNR763" s="462"/>
      <c r="GNS763" s="462"/>
      <c r="GNT763" s="462"/>
      <c r="GNU763" s="462"/>
      <c r="GNV763" s="462"/>
      <c r="GNW763" s="462"/>
      <c r="GNX763" s="462"/>
      <c r="GNY763" s="462"/>
      <c r="GNZ763" s="462"/>
      <c r="GOA763" s="462"/>
      <c r="GOB763" s="462"/>
      <c r="GOC763" s="462"/>
      <c r="GOD763" s="462"/>
      <c r="GOE763" s="462"/>
      <c r="GOF763" s="462"/>
      <c r="GOG763" s="462"/>
      <c r="GOH763" s="462"/>
      <c r="GOI763" s="462"/>
      <c r="GOJ763" s="462"/>
      <c r="GOK763" s="462"/>
      <c r="GOL763" s="462"/>
      <c r="GOM763" s="462"/>
      <c r="GON763" s="462"/>
      <c r="GOO763" s="462"/>
      <c r="GOP763" s="462"/>
      <c r="GOQ763" s="462"/>
      <c r="GOR763" s="462"/>
      <c r="GOS763" s="462"/>
      <c r="GOT763" s="462"/>
      <c r="GOU763" s="462"/>
      <c r="GOV763" s="462"/>
      <c r="GOW763" s="462"/>
      <c r="GOX763" s="462"/>
      <c r="GOY763" s="462"/>
      <c r="GOZ763" s="462"/>
      <c r="GPA763" s="462"/>
      <c r="GPB763" s="462"/>
      <c r="GPC763" s="462"/>
      <c r="GPD763" s="462"/>
      <c r="GPE763" s="462"/>
      <c r="GPF763" s="462"/>
      <c r="GPG763" s="462"/>
      <c r="GPH763" s="462"/>
      <c r="GPI763" s="462"/>
      <c r="GPJ763" s="462"/>
      <c r="GPK763" s="462"/>
      <c r="GPL763" s="462"/>
      <c r="GPM763" s="462"/>
      <c r="GPN763" s="462"/>
      <c r="GPO763" s="462"/>
      <c r="GPP763" s="462"/>
      <c r="GPQ763" s="462"/>
      <c r="GPR763" s="462"/>
      <c r="GPS763" s="462"/>
      <c r="GPT763" s="462"/>
      <c r="GPU763" s="462"/>
      <c r="GPV763" s="462"/>
      <c r="GPW763" s="462"/>
      <c r="GPX763" s="462"/>
      <c r="GPY763" s="462"/>
      <c r="GPZ763" s="462"/>
      <c r="GQA763" s="462"/>
      <c r="GQB763" s="462"/>
      <c r="GQC763" s="462"/>
      <c r="GQD763" s="462"/>
      <c r="GQE763" s="462"/>
      <c r="GQF763" s="462"/>
      <c r="GQG763" s="462"/>
      <c r="GQH763" s="462"/>
      <c r="GQI763" s="462"/>
      <c r="GQJ763" s="462"/>
      <c r="GQK763" s="462"/>
      <c r="GQL763" s="462"/>
      <c r="GQM763" s="462"/>
      <c r="GQN763" s="462"/>
      <c r="GQO763" s="462"/>
      <c r="GQP763" s="462"/>
      <c r="GQQ763" s="462"/>
      <c r="GQR763" s="462"/>
      <c r="GQS763" s="462"/>
      <c r="GQT763" s="462"/>
      <c r="GQU763" s="462"/>
      <c r="GQV763" s="462"/>
      <c r="GQW763" s="462"/>
      <c r="GQX763" s="462"/>
      <c r="GQY763" s="462"/>
      <c r="GQZ763" s="462"/>
      <c r="GRA763" s="462"/>
      <c r="GRB763" s="462"/>
      <c r="GRC763" s="462"/>
      <c r="GRD763" s="462"/>
      <c r="GRE763" s="462"/>
      <c r="GRF763" s="462"/>
      <c r="GRG763" s="462"/>
      <c r="GRH763" s="462"/>
      <c r="GRI763" s="462"/>
      <c r="GRJ763" s="462"/>
      <c r="GRK763" s="462"/>
      <c r="GRL763" s="462"/>
      <c r="GRM763" s="462"/>
      <c r="GRN763" s="462"/>
      <c r="GRO763" s="462"/>
      <c r="GRP763" s="462"/>
      <c r="GRQ763" s="462"/>
      <c r="GRR763" s="462"/>
      <c r="GRS763" s="462"/>
      <c r="GRT763" s="462"/>
      <c r="GRU763" s="462"/>
      <c r="GRV763" s="462"/>
      <c r="GRW763" s="462"/>
      <c r="GRX763" s="462"/>
      <c r="GRY763" s="462"/>
      <c r="GRZ763" s="462"/>
      <c r="GSA763" s="462"/>
      <c r="GSB763" s="462"/>
      <c r="GSC763" s="462"/>
      <c r="GSD763" s="462"/>
      <c r="GSE763" s="462"/>
      <c r="GSF763" s="462"/>
      <c r="GSG763" s="462"/>
      <c r="GSH763" s="462"/>
      <c r="GSI763" s="462"/>
      <c r="GSJ763" s="462"/>
      <c r="GSK763" s="462"/>
      <c r="GSL763" s="462"/>
      <c r="GSM763" s="462"/>
      <c r="GSN763" s="462"/>
      <c r="GSO763" s="462"/>
      <c r="GSP763" s="462"/>
      <c r="GSQ763" s="462"/>
      <c r="GSR763" s="462"/>
      <c r="GSS763" s="462"/>
      <c r="GST763" s="462"/>
      <c r="GSU763" s="462"/>
      <c r="GSV763" s="462"/>
      <c r="GSW763" s="462"/>
      <c r="GSX763" s="462"/>
      <c r="GSY763" s="462"/>
      <c r="GSZ763" s="462"/>
      <c r="GTA763" s="462"/>
      <c r="GTB763" s="462"/>
      <c r="GTC763" s="462"/>
      <c r="GTD763" s="462"/>
      <c r="GTE763" s="462"/>
      <c r="GTF763" s="462"/>
      <c r="GTG763" s="462"/>
      <c r="GTH763" s="462"/>
      <c r="GTI763" s="462"/>
      <c r="GTJ763" s="462"/>
      <c r="GTK763" s="462"/>
      <c r="GTL763" s="462"/>
      <c r="GTM763" s="462"/>
      <c r="GTN763" s="462"/>
      <c r="GTO763" s="462"/>
      <c r="GTP763" s="462"/>
      <c r="GTQ763" s="462"/>
      <c r="GTR763" s="462"/>
      <c r="GTS763" s="462"/>
      <c r="GTT763" s="462"/>
      <c r="GTU763" s="462"/>
      <c r="GTV763" s="462"/>
      <c r="GTW763" s="462"/>
      <c r="GTX763" s="462"/>
      <c r="GTY763" s="462"/>
      <c r="GTZ763" s="462"/>
      <c r="GUA763" s="462"/>
      <c r="GUB763" s="462"/>
      <c r="GUC763" s="462"/>
      <c r="GUD763" s="462"/>
      <c r="GUE763" s="462"/>
      <c r="GUF763" s="462"/>
      <c r="GUG763" s="462"/>
      <c r="GUH763" s="462"/>
      <c r="GUI763" s="462"/>
      <c r="GUJ763" s="462"/>
      <c r="GUK763" s="462"/>
      <c r="GUL763" s="462"/>
      <c r="GUM763" s="462"/>
      <c r="GUN763" s="462"/>
      <c r="GUO763" s="462"/>
      <c r="GUP763" s="462"/>
      <c r="GUQ763" s="462"/>
      <c r="GUR763" s="462"/>
      <c r="GUS763" s="462"/>
      <c r="GUT763" s="462"/>
      <c r="GUU763" s="462"/>
      <c r="GUV763" s="462"/>
      <c r="GUW763" s="462"/>
      <c r="GUX763" s="462"/>
      <c r="GUY763" s="462"/>
      <c r="GUZ763" s="462"/>
      <c r="GVA763" s="462"/>
      <c r="GVB763" s="462"/>
      <c r="GVC763" s="462"/>
      <c r="GVD763" s="462"/>
      <c r="GVE763" s="462"/>
      <c r="GVF763" s="462"/>
      <c r="GVG763" s="462"/>
      <c r="GVH763" s="462"/>
      <c r="GVI763" s="462"/>
      <c r="GVJ763" s="462"/>
      <c r="GVK763" s="462"/>
      <c r="GVL763" s="462"/>
      <c r="GVM763" s="462"/>
      <c r="GVN763" s="462"/>
      <c r="GVO763" s="462"/>
      <c r="GVP763" s="462"/>
      <c r="GVQ763" s="462"/>
      <c r="GVR763" s="462"/>
      <c r="GVS763" s="462"/>
      <c r="GVT763" s="462"/>
      <c r="GVU763" s="462"/>
      <c r="GVV763" s="462"/>
      <c r="GVW763" s="462"/>
      <c r="GVX763" s="462"/>
      <c r="GVY763" s="462"/>
      <c r="GVZ763" s="462"/>
      <c r="GWA763" s="462"/>
      <c r="GWB763" s="462"/>
      <c r="GWC763" s="462"/>
      <c r="GWD763" s="462"/>
      <c r="GWE763" s="462"/>
      <c r="GWF763" s="462"/>
      <c r="GWG763" s="462"/>
      <c r="GWH763" s="462"/>
      <c r="GWI763" s="462"/>
      <c r="GWJ763" s="462"/>
      <c r="GWK763" s="462"/>
      <c r="GWL763" s="462"/>
      <c r="GWM763" s="462"/>
      <c r="GWN763" s="462"/>
      <c r="GWO763" s="462"/>
      <c r="GWP763" s="462"/>
      <c r="GWQ763" s="462"/>
      <c r="GWR763" s="462"/>
      <c r="GWS763" s="462"/>
      <c r="GWT763" s="462"/>
      <c r="GWU763" s="462"/>
      <c r="GWV763" s="462"/>
      <c r="GWW763" s="462"/>
      <c r="GWX763" s="462"/>
      <c r="GWY763" s="462"/>
      <c r="GWZ763" s="462"/>
      <c r="GXA763" s="462"/>
      <c r="GXB763" s="462"/>
      <c r="GXC763" s="462"/>
      <c r="GXD763" s="462"/>
      <c r="GXE763" s="462"/>
      <c r="GXF763" s="462"/>
      <c r="GXG763" s="462"/>
      <c r="GXH763" s="462"/>
      <c r="GXI763" s="462"/>
      <c r="GXJ763" s="462"/>
      <c r="GXK763" s="462"/>
      <c r="GXL763" s="462"/>
      <c r="GXM763" s="462"/>
      <c r="GXN763" s="462"/>
      <c r="GXO763" s="462"/>
      <c r="GXP763" s="462"/>
      <c r="GXQ763" s="462"/>
      <c r="GXR763" s="462"/>
      <c r="GXS763" s="462"/>
      <c r="GXT763" s="462"/>
      <c r="GXU763" s="462"/>
      <c r="GXV763" s="462"/>
      <c r="GXW763" s="462"/>
      <c r="GXX763" s="462"/>
      <c r="GXY763" s="462"/>
      <c r="GXZ763" s="462"/>
      <c r="GYA763" s="462"/>
      <c r="GYB763" s="462"/>
      <c r="GYC763" s="462"/>
      <c r="GYD763" s="462"/>
      <c r="GYE763" s="462"/>
      <c r="GYF763" s="462"/>
      <c r="GYG763" s="462"/>
      <c r="GYH763" s="462"/>
      <c r="GYI763" s="462"/>
      <c r="GYJ763" s="462"/>
      <c r="GYK763" s="462"/>
      <c r="GYL763" s="462"/>
      <c r="GYM763" s="462"/>
      <c r="GYN763" s="462"/>
      <c r="GYO763" s="462"/>
      <c r="GYP763" s="462"/>
      <c r="GYQ763" s="462"/>
      <c r="GYR763" s="462"/>
      <c r="GYS763" s="462"/>
      <c r="GYT763" s="462"/>
      <c r="GYU763" s="462"/>
      <c r="GYV763" s="462"/>
      <c r="GYW763" s="462"/>
      <c r="GYX763" s="462"/>
      <c r="GYY763" s="462"/>
      <c r="GYZ763" s="462"/>
      <c r="GZA763" s="462"/>
      <c r="GZB763" s="462"/>
      <c r="GZC763" s="462"/>
      <c r="GZD763" s="462"/>
      <c r="GZE763" s="462"/>
      <c r="GZF763" s="462"/>
      <c r="GZG763" s="462"/>
      <c r="GZH763" s="462"/>
      <c r="GZI763" s="462"/>
      <c r="GZJ763" s="462"/>
      <c r="GZK763" s="462"/>
      <c r="GZL763" s="462"/>
      <c r="GZM763" s="462"/>
      <c r="GZN763" s="462"/>
      <c r="GZO763" s="462"/>
      <c r="GZP763" s="462"/>
      <c r="GZQ763" s="462"/>
      <c r="GZR763" s="462"/>
      <c r="GZS763" s="462"/>
      <c r="GZT763" s="462"/>
      <c r="GZU763" s="462"/>
      <c r="GZV763" s="462"/>
      <c r="GZW763" s="462"/>
      <c r="GZX763" s="462"/>
      <c r="GZY763" s="462"/>
      <c r="GZZ763" s="462"/>
      <c r="HAA763" s="462"/>
      <c r="HAB763" s="462"/>
      <c r="HAC763" s="462"/>
      <c r="HAD763" s="462"/>
      <c r="HAE763" s="462"/>
      <c r="HAF763" s="462"/>
      <c r="HAG763" s="462"/>
      <c r="HAH763" s="462"/>
      <c r="HAI763" s="462"/>
      <c r="HAJ763" s="462"/>
      <c r="HAK763" s="462"/>
      <c r="HAL763" s="462"/>
      <c r="HAM763" s="462"/>
      <c r="HAN763" s="462"/>
      <c r="HAO763" s="462"/>
      <c r="HAP763" s="462"/>
      <c r="HAQ763" s="462"/>
      <c r="HAR763" s="462"/>
      <c r="HAS763" s="462"/>
      <c r="HAT763" s="462"/>
      <c r="HAU763" s="462"/>
      <c r="HAV763" s="462"/>
      <c r="HAW763" s="462"/>
      <c r="HAX763" s="462"/>
      <c r="HAY763" s="462"/>
      <c r="HAZ763" s="462"/>
      <c r="HBA763" s="462"/>
      <c r="HBB763" s="462"/>
      <c r="HBC763" s="462"/>
      <c r="HBD763" s="462"/>
      <c r="HBE763" s="462"/>
      <c r="HBF763" s="462"/>
      <c r="HBG763" s="462"/>
      <c r="HBH763" s="462"/>
      <c r="HBI763" s="462"/>
      <c r="HBJ763" s="462"/>
      <c r="HBK763" s="462"/>
      <c r="HBL763" s="462"/>
      <c r="HBM763" s="462"/>
      <c r="HBN763" s="462"/>
      <c r="HBO763" s="462"/>
      <c r="HBP763" s="462"/>
      <c r="HBQ763" s="462"/>
      <c r="HBR763" s="462"/>
      <c r="HBS763" s="462"/>
      <c r="HBT763" s="462"/>
      <c r="HBU763" s="462"/>
      <c r="HBV763" s="462"/>
      <c r="HBW763" s="462"/>
      <c r="HBX763" s="462"/>
      <c r="HBY763" s="462"/>
      <c r="HBZ763" s="462"/>
      <c r="HCA763" s="462"/>
      <c r="HCB763" s="462"/>
      <c r="HCC763" s="462"/>
      <c r="HCD763" s="462"/>
      <c r="HCE763" s="462"/>
      <c r="HCF763" s="462"/>
      <c r="HCG763" s="462"/>
      <c r="HCH763" s="462"/>
      <c r="HCI763" s="462"/>
      <c r="HCJ763" s="462"/>
      <c r="HCK763" s="462"/>
      <c r="HCL763" s="462"/>
      <c r="HCM763" s="462"/>
      <c r="HCN763" s="462"/>
      <c r="HCO763" s="462"/>
      <c r="HCP763" s="462"/>
      <c r="HCQ763" s="462"/>
      <c r="HCR763" s="462"/>
      <c r="HCS763" s="462"/>
      <c r="HCT763" s="462"/>
      <c r="HCU763" s="462"/>
      <c r="HCV763" s="462"/>
      <c r="HCW763" s="462"/>
      <c r="HCX763" s="462"/>
      <c r="HCY763" s="462"/>
      <c r="HCZ763" s="462"/>
      <c r="HDA763" s="462"/>
      <c r="HDB763" s="462"/>
      <c r="HDC763" s="462"/>
      <c r="HDD763" s="462"/>
      <c r="HDE763" s="462"/>
      <c r="HDF763" s="462"/>
      <c r="HDG763" s="462"/>
      <c r="HDH763" s="462"/>
      <c r="HDI763" s="462"/>
      <c r="HDJ763" s="462"/>
      <c r="HDK763" s="462"/>
      <c r="HDL763" s="462"/>
      <c r="HDM763" s="462"/>
      <c r="HDN763" s="462"/>
      <c r="HDO763" s="462"/>
      <c r="HDP763" s="462"/>
      <c r="HDQ763" s="462"/>
      <c r="HDR763" s="462"/>
      <c r="HDS763" s="462"/>
      <c r="HDT763" s="462"/>
      <c r="HDU763" s="462"/>
      <c r="HDV763" s="462"/>
      <c r="HDW763" s="462"/>
      <c r="HDX763" s="462"/>
      <c r="HDY763" s="462"/>
      <c r="HDZ763" s="462"/>
      <c r="HEA763" s="462"/>
      <c r="HEB763" s="462"/>
      <c r="HEC763" s="462"/>
      <c r="HED763" s="462"/>
      <c r="HEE763" s="462"/>
      <c r="HEF763" s="462"/>
      <c r="HEG763" s="462"/>
      <c r="HEH763" s="462"/>
      <c r="HEI763" s="462"/>
      <c r="HEJ763" s="462"/>
      <c r="HEK763" s="462"/>
      <c r="HEL763" s="462"/>
      <c r="HEM763" s="462"/>
      <c r="HEN763" s="462"/>
      <c r="HEO763" s="462"/>
      <c r="HEP763" s="462"/>
      <c r="HEQ763" s="462"/>
      <c r="HER763" s="462"/>
      <c r="HES763" s="462"/>
      <c r="HET763" s="462"/>
      <c r="HEU763" s="462"/>
      <c r="HEV763" s="462"/>
      <c r="HEW763" s="462"/>
      <c r="HEX763" s="462"/>
      <c r="HEY763" s="462"/>
      <c r="HEZ763" s="462"/>
      <c r="HFA763" s="462"/>
      <c r="HFB763" s="462"/>
      <c r="HFC763" s="462"/>
      <c r="HFD763" s="462"/>
      <c r="HFE763" s="462"/>
      <c r="HFF763" s="462"/>
      <c r="HFG763" s="462"/>
      <c r="HFH763" s="462"/>
      <c r="HFI763" s="462"/>
      <c r="HFJ763" s="462"/>
      <c r="HFK763" s="462"/>
      <c r="HFL763" s="462"/>
      <c r="HFM763" s="462"/>
      <c r="HFN763" s="462"/>
      <c r="HFO763" s="462"/>
      <c r="HFP763" s="462"/>
      <c r="HFQ763" s="462"/>
      <c r="HFR763" s="462"/>
      <c r="HFS763" s="462"/>
      <c r="HFT763" s="462"/>
      <c r="HFU763" s="462"/>
      <c r="HFV763" s="462"/>
      <c r="HFW763" s="462"/>
      <c r="HFX763" s="462"/>
      <c r="HFY763" s="462"/>
      <c r="HFZ763" s="462"/>
      <c r="HGA763" s="462"/>
      <c r="HGB763" s="462"/>
      <c r="HGC763" s="462"/>
      <c r="HGD763" s="462"/>
      <c r="HGE763" s="462"/>
      <c r="HGF763" s="462"/>
      <c r="HGG763" s="462"/>
      <c r="HGH763" s="462"/>
      <c r="HGI763" s="462"/>
      <c r="HGJ763" s="462"/>
      <c r="HGK763" s="462"/>
      <c r="HGL763" s="462"/>
      <c r="HGM763" s="462"/>
      <c r="HGN763" s="462"/>
      <c r="HGO763" s="462"/>
      <c r="HGP763" s="462"/>
      <c r="HGQ763" s="462"/>
      <c r="HGR763" s="462"/>
      <c r="HGS763" s="462"/>
      <c r="HGT763" s="462"/>
      <c r="HGU763" s="462"/>
      <c r="HGV763" s="462"/>
      <c r="HGW763" s="462"/>
      <c r="HGX763" s="462"/>
      <c r="HGY763" s="462"/>
      <c r="HGZ763" s="462"/>
      <c r="HHA763" s="462"/>
      <c r="HHB763" s="462"/>
      <c r="HHC763" s="462"/>
      <c r="HHD763" s="462"/>
      <c r="HHE763" s="462"/>
      <c r="HHF763" s="462"/>
      <c r="HHG763" s="462"/>
      <c r="HHH763" s="462"/>
      <c r="HHI763" s="462"/>
      <c r="HHJ763" s="462"/>
      <c r="HHK763" s="462"/>
      <c r="HHL763" s="462"/>
      <c r="HHM763" s="462"/>
      <c r="HHN763" s="462"/>
      <c r="HHO763" s="462"/>
      <c r="HHP763" s="462"/>
      <c r="HHQ763" s="462"/>
      <c r="HHR763" s="462"/>
      <c r="HHS763" s="462"/>
      <c r="HHT763" s="462"/>
      <c r="HHU763" s="462"/>
      <c r="HHV763" s="462"/>
      <c r="HHW763" s="462"/>
      <c r="HHX763" s="462"/>
      <c r="HHY763" s="462"/>
      <c r="HHZ763" s="462"/>
      <c r="HIA763" s="462"/>
      <c r="HIB763" s="462"/>
      <c r="HIC763" s="462"/>
      <c r="HID763" s="462"/>
      <c r="HIE763" s="462"/>
      <c r="HIF763" s="462"/>
      <c r="HIG763" s="462"/>
      <c r="HIH763" s="462"/>
      <c r="HII763" s="462"/>
      <c r="HIJ763" s="462"/>
      <c r="HIK763" s="462"/>
      <c r="HIL763" s="462"/>
      <c r="HIM763" s="462"/>
      <c r="HIN763" s="462"/>
      <c r="HIO763" s="462"/>
      <c r="HIP763" s="462"/>
      <c r="HIQ763" s="462"/>
      <c r="HIR763" s="462"/>
      <c r="HIS763" s="462"/>
      <c r="HIT763" s="462"/>
      <c r="HIU763" s="462"/>
      <c r="HIV763" s="462"/>
      <c r="HIW763" s="462"/>
      <c r="HIX763" s="462"/>
      <c r="HIY763" s="462"/>
      <c r="HIZ763" s="462"/>
      <c r="HJA763" s="462"/>
      <c r="HJB763" s="462"/>
      <c r="HJC763" s="462"/>
      <c r="HJD763" s="462"/>
      <c r="HJE763" s="462"/>
      <c r="HJF763" s="462"/>
      <c r="HJG763" s="462"/>
      <c r="HJH763" s="462"/>
      <c r="HJI763" s="462"/>
      <c r="HJJ763" s="462"/>
      <c r="HJK763" s="462"/>
      <c r="HJL763" s="462"/>
      <c r="HJM763" s="462"/>
      <c r="HJN763" s="462"/>
      <c r="HJO763" s="462"/>
      <c r="HJP763" s="462"/>
      <c r="HJQ763" s="462"/>
      <c r="HJR763" s="462"/>
      <c r="HJS763" s="462"/>
      <c r="HJT763" s="462"/>
      <c r="HJU763" s="462"/>
      <c r="HJV763" s="462"/>
      <c r="HJW763" s="462"/>
      <c r="HJX763" s="462"/>
      <c r="HJY763" s="462"/>
      <c r="HJZ763" s="462"/>
      <c r="HKA763" s="462"/>
      <c r="HKB763" s="462"/>
      <c r="HKC763" s="462"/>
      <c r="HKD763" s="462"/>
      <c r="HKE763" s="462"/>
      <c r="HKF763" s="462"/>
      <c r="HKG763" s="462"/>
      <c r="HKH763" s="462"/>
      <c r="HKI763" s="462"/>
      <c r="HKJ763" s="462"/>
      <c r="HKK763" s="462"/>
      <c r="HKL763" s="462"/>
      <c r="HKM763" s="462"/>
      <c r="HKN763" s="462"/>
      <c r="HKO763" s="462"/>
      <c r="HKP763" s="462"/>
      <c r="HKQ763" s="462"/>
      <c r="HKR763" s="462"/>
      <c r="HKS763" s="462"/>
      <c r="HKT763" s="462"/>
      <c r="HKU763" s="462"/>
      <c r="HKV763" s="462"/>
      <c r="HKW763" s="462"/>
      <c r="HKX763" s="462"/>
      <c r="HKY763" s="462"/>
      <c r="HKZ763" s="462"/>
      <c r="HLA763" s="462"/>
      <c r="HLB763" s="462"/>
      <c r="HLC763" s="462"/>
      <c r="HLD763" s="462"/>
      <c r="HLE763" s="462"/>
      <c r="HLF763" s="462"/>
      <c r="HLG763" s="462"/>
      <c r="HLH763" s="462"/>
      <c r="HLI763" s="462"/>
      <c r="HLJ763" s="462"/>
      <c r="HLK763" s="462"/>
      <c r="HLL763" s="462"/>
      <c r="HLM763" s="462"/>
      <c r="HLN763" s="462"/>
      <c r="HLO763" s="462"/>
      <c r="HLP763" s="462"/>
      <c r="HLQ763" s="462"/>
      <c r="HLR763" s="462"/>
      <c r="HLS763" s="462"/>
      <c r="HLT763" s="462"/>
      <c r="HLU763" s="462"/>
      <c r="HLV763" s="462"/>
      <c r="HLW763" s="462"/>
      <c r="HLX763" s="462"/>
      <c r="HLY763" s="462"/>
      <c r="HLZ763" s="462"/>
      <c r="HMA763" s="462"/>
      <c r="HMB763" s="462"/>
      <c r="HMC763" s="462"/>
      <c r="HMD763" s="462"/>
      <c r="HME763" s="462"/>
      <c r="HMF763" s="462"/>
      <c r="HMG763" s="462"/>
      <c r="HMH763" s="462"/>
      <c r="HMI763" s="462"/>
      <c r="HMJ763" s="462"/>
      <c r="HMK763" s="462"/>
      <c r="HML763" s="462"/>
      <c r="HMM763" s="462"/>
      <c r="HMN763" s="462"/>
      <c r="HMO763" s="462"/>
      <c r="HMP763" s="462"/>
      <c r="HMQ763" s="462"/>
      <c r="HMR763" s="462"/>
      <c r="HMS763" s="462"/>
      <c r="HMT763" s="462"/>
      <c r="HMU763" s="462"/>
      <c r="HMV763" s="462"/>
      <c r="HMW763" s="462"/>
      <c r="HMX763" s="462"/>
      <c r="HMY763" s="462"/>
      <c r="HMZ763" s="462"/>
      <c r="HNA763" s="462"/>
      <c r="HNB763" s="462"/>
      <c r="HNC763" s="462"/>
      <c r="HND763" s="462"/>
      <c r="HNE763" s="462"/>
      <c r="HNF763" s="462"/>
      <c r="HNG763" s="462"/>
      <c r="HNH763" s="462"/>
      <c r="HNI763" s="462"/>
      <c r="HNJ763" s="462"/>
      <c r="HNK763" s="462"/>
      <c r="HNL763" s="462"/>
      <c r="HNM763" s="462"/>
      <c r="HNN763" s="462"/>
      <c r="HNO763" s="462"/>
      <c r="HNP763" s="462"/>
      <c r="HNQ763" s="462"/>
      <c r="HNR763" s="462"/>
      <c r="HNS763" s="462"/>
      <c r="HNT763" s="462"/>
      <c r="HNU763" s="462"/>
      <c r="HNV763" s="462"/>
      <c r="HNW763" s="462"/>
      <c r="HNX763" s="462"/>
      <c r="HNY763" s="462"/>
      <c r="HNZ763" s="462"/>
      <c r="HOA763" s="462"/>
      <c r="HOB763" s="462"/>
      <c r="HOC763" s="462"/>
      <c r="HOD763" s="462"/>
      <c r="HOE763" s="462"/>
      <c r="HOF763" s="462"/>
      <c r="HOG763" s="462"/>
      <c r="HOH763" s="462"/>
      <c r="HOI763" s="462"/>
      <c r="HOJ763" s="462"/>
      <c r="HOK763" s="462"/>
      <c r="HOL763" s="462"/>
      <c r="HOM763" s="462"/>
      <c r="HON763" s="462"/>
      <c r="HOO763" s="462"/>
      <c r="HOP763" s="462"/>
      <c r="HOQ763" s="462"/>
      <c r="HOR763" s="462"/>
      <c r="HOS763" s="462"/>
      <c r="HOT763" s="462"/>
      <c r="HOU763" s="462"/>
      <c r="HOV763" s="462"/>
      <c r="HOW763" s="462"/>
      <c r="HOX763" s="462"/>
      <c r="HOY763" s="462"/>
      <c r="HOZ763" s="462"/>
      <c r="HPA763" s="462"/>
      <c r="HPB763" s="462"/>
      <c r="HPC763" s="462"/>
      <c r="HPD763" s="462"/>
      <c r="HPE763" s="462"/>
      <c r="HPF763" s="462"/>
      <c r="HPG763" s="462"/>
      <c r="HPH763" s="462"/>
      <c r="HPI763" s="462"/>
      <c r="HPJ763" s="462"/>
      <c r="HPK763" s="462"/>
      <c r="HPL763" s="462"/>
      <c r="HPM763" s="462"/>
      <c r="HPN763" s="462"/>
      <c r="HPO763" s="462"/>
      <c r="HPP763" s="462"/>
      <c r="HPQ763" s="462"/>
      <c r="HPR763" s="462"/>
      <c r="HPS763" s="462"/>
      <c r="HPT763" s="462"/>
      <c r="HPU763" s="462"/>
      <c r="HPV763" s="462"/>
      <c r="HPW763" s="462"/>
      <c r="HPX763" s="462"/>
      <c r="HPY763" s="462"/>
      <c r="HPZ763" s="462"/>
      <c r="HQA763" s="462"/>
      <c r="HQB763" s="462"/>
      <c r="HQC763" s="462"/>
      <c r="HQD763" s="462"/>
      <c r="HQE763" s="462"/>
      <c r="HQF763" s="462"/>
      <c r="HQG763" s="462"/>
      <c r="HQH763" s="462"/>
      <c r="HQI763" s="462"/>
      <c r="HQJ763" s="462"/>
      <c r="HQK763" s="462"/>
      <c r="HQL763" s="462"/>
      <c r="HQM763" s="462"/>
      <c r="HQN763" s="462"/>
      <c r="HQO763" s="462"/>
      <c r="HQP763" s="462"/>
      <c r="HQQ763" s="462"/>
      <c r="HQR763" s="462"/>
      <c r="HQS763" s="462"/>
      <c r="HQT763" s="462"/>
      <c r="HQU763" s="462"/>
      <c r="HQV763" s="462"/>
      <c r="HQW763" s="462"/>
      <c r="HQX763" s="462"/>
      <c r="HQY763" s="462"/>
      <c r="HQZ763" s="462"/>
      <c r="HRA763" s="462"/>
      <c r="HRB763" s="462"/>
      <c r="HRC763" s="462"/>
      <c r="HRD763" s="462"/>
      <c r="HRE763" s="462"/>
      <c r="HRF763" s="462"/>
      <c r="HRG763" s="462"/>
      <c r="HRH763" s="462"/>
      <c r="HRI763" s="462"/>
      <c r="HRJ763" s="462"/>
      <c r="HRK763" s="462"/>
      <c r="HRL763" s="462"/>
      <c r="HRM763" s="462"/>
      <c r="HRN763" s="462"/>
      <c r="HRO763" s="462"/>
      <c r="HRP763" s="462"/>
      <c r="HRQ763" s="462"/>
      <c r="HRR763" s="462"/>
      <c r="HRS763" s="462"/>
      <c r="HRT763" s="462"/>
      <c r="HRU763" s="462"/>
      <c r="HRV763" s="462"/>
      <c r="HRW763" s="462"/>
      <c r="HRX763" s="462"/>
      <c r="HRY763" s="462"/>
      <c r="HRZ763" s="462"/>
      <c r="HSA763" s="462"/>
      <c r="HSB763" s="462"/>
      <c r="HSC763" s="462"/>
      <c r="HSD763" s="462"/>
      <c r="HSE763" s="462"/>
      <c r="HSF763" s="462"/>
      <c r="HSG763" s="462"/>
      <c r="HSH763" s="462"/>
      <c r="HSI763" s="462"/>
      <c r="HSJ763" s="462"/>
      <c r="HSK763" s="462"/>
      <c r="HSL763" s="462"/>
      <c r="HSM763" s="462"/>
      <c r="HSN763" s="462"/>
      <c r="HSO763" s="462"/>
      <c r="HSP763" s="462"/>
      <c r="HSQ763" s="462"/>
      <c r="HSR763" s="462"/>
      <c r="HSS763" s="462"/>
      <c r="HST763" s="462"/>
      <c r="HSU763" s="462"/>
      <c r="HSV763" s="462"/>
      <c r="HSW763" s="462"/>
      <c r="HSX763" s="462"/>
      <c r="HSY763" s="462"/>
      <c r="HSZ763" s="462"/>
      <c r="HTA763" s="462"/>
      <c r="HTB763" s="462"/>
      <c r="HTC763" s="462"/>
      <c r="HTD763" s="462"/>
      <c r="HTE763" s="462"/>
      <c r="HTF763" s="462"/>
      <c r="HTG763" s="462"/>
      <c r="HTH763" s="462"/>
      <c r="HTI763" s="462"/>
      <c r="HTJ763" s="462"/>
      <c r="HTK763" s="462"/>
      <c r="HTL763" s="462"/>
      <c r="HTM763" s="462"/>
      <c r="HTN763" s="462"/>
      <c r="HTO763" s="462"/>
      <c r="HTP763" s="462"/>
      <c r="HTQ763" s="462"/>
      <c r="HTR763" s="462"/>
      <c r="HTS763" s="462"/>
      <c r="HTT763" s="462"/>
      <c r="HTU763" s="462"/>
      <c r="HTV763" s="462"/>
      <c r="HTW763" s="462"/>
      <c r="HTX763" s="462"/>
      <c r="HTY763" s="462"/>
      <c r="HTZ763" s="462"/>
      <c r="HUA763" s="462"/>
      <c r="HUB763" s="462"/>
      <c r="HUC763" s="462"/>
      <c r="HUD763" s="462"/>
      <c r="HUE763" s="462"/>
      <c r="HUF763" s="462"/>
      <c r="HUG763" s="462"/>
      <c r="HUH763" s="462"/>
      <c r="HUI763" s="462"/>
      <c r="HUJ763" s="462"/>
      <c r="HUK763" s="462"/>
      <c r="HUL763" s="462"/>
      <c r="HUM763" s="462"/>
      <c r="HUN763" s="462"/>
      <c r="HUO763" s="462"/>
      <c r="HUP763" s="462"/>
      <c r="HUQ763" s="462"/>
      <c r="HUR763" s="462"/>
      <c r="HUS763" s="462"/>
      <c r="HUT763" s="462"/>
      <c r="HUU763" s="462"/>
      <c r="HUV763" s="462"/>
      <c r="HUW763" s="462"/>
      <c r="HUX763" s="462"/>
      <c r="HUY763" s="462"/>
      <c r="HUZ763" s="462"/>
      <c r="HVA763" s="462"/>
      <c r="HVB763" s="462"/>
      <c r="HVC763" s="462"/>
      <c r="HVD763" s="462"/>
      <c r="HVE763" s="462"/>
      <c r="HVF763" s="462"/>
      <c r="HVG763" s="462"/>
      <c r="HVH763" s="462"/>
      <c r="HVI763" s="462"/>
      <c r="HVJ763" s="462"/>
      <c r="HVK763" s="462"/>
      <c r="HVL763" s="462"/>
      <c r="HVM763" s="462"/>
      <c r="HVN763" s="462"/>
      <c r="HVO763" s="462"/>
      <c r="HVP763" s="462"/>
      <c r="HVQ763" s="462"/>
      <c r="HVR763" s="462"/>
      <c r="HVS763" s="462"/>
      <c r="HVT763" s="462"/>
      <c r="HVU763" s="462"/>
      <c r="HVV763" s="462"/>
      <c r="HVW763" s="462"/>
      <c r="HVX763" s="462"/>
      <c r="HVY763" s="462"/>
      <c r="HVZ763" s="462"/>
      <c r="HWA763" s="462"/>
      <c r="HWB763" s="462"/>
      <c r="HWC763" s="462"/>
      <c r="HWD763" s="462"/>
      <c r="HWE763" s="462"/>
      <c r="HWF763" s="462"/>
      <c r="HWG763" s="462"/>
      <c r="HWH763" s="462"/>
      <c r="HWI763" s="462"/>
      <c r="HWJ763" s="462"/>
      <c r="HWK763" s="462"/>
      <c r="HWL763" s="462"/>
      <c r="HWM763" s="462"/>
      <c r="HWN763" s="462"/>
      <c r="HWO763" s="462"/>
      <c r="HWP763" s="462"/>
      <c r="HWQ763" s="462"/>
      <c r="HWR763" s="462"/>
      <c r="HWS763" s="462"/>
      <c r="HWT763" s="462"/>
      <c r="HWU763" s="462"/>
      <c r="HWV763" s="462"/>
      <c r="HWW763" s="462"/>
      <c r="HWX763" s="462"/>
      <c r="HWY763" s="462"/>
      <c r="HWZ763" s="462"/>
      <c r="HXA763" s="462"/>
      <c r="HXB763" s="462"/>
      <c r="HXC763" s="462"/>
      <c r="HXD763" s="462"/>
      <c r="HXE763" s="462"/>
      <c r="HXF763" s="462"/>
      <c r="HXG763" s="462"/>
      <c r="HXH763" s="462"/>
      <c r="HXI763" s="462"/>
      <c r="HXJ763" s="462"/>
      <c r="HXK763" s="462"/>
      <c r="HXL763" s="462"/>
      <c r="HXM763" s="462"/>
      <c r="HXN763" s="462"/>
      <c r="HXO763" s="462"/>
      <c r="HXP763" s="462"/>
      <c r="HXQ763" s="462"/>
      <c r="HXR763" s="462"/>
      <c r="HXS763" s="462"/>
      <c r="HXT763" s="462"/>
      <c r="HXU763" s="462"/>
      <c r="HXV763" s="462"/>
      <c r="HXW763" s="462"/>
      <c r="HXX763" s="462"/>
      <c r="HXY763" s="462"/>
      <c r="HXZ763" s="462"/>
      <c r="HYA763" s="462"/>
      <c r="HYB763" s="462"/>
      <c r="HYC763" s="462"/>
      <c r="HYD763" s="462"/>
      <c r="HYE763" s="462"/>
      <c r="HYF763" s="462"/>
      <c r="HYG763" s="462"/>
      <c r="HYH763" s="462"/>
      <c r="HYI763" s="462"/>
      <c r="HYJ763" s="462"/>
      <c r="HYK763" s="462"/>
      <c r="HYL763" s="462"/>
      <c r="HYM763" s="462"/>
      <c r="HYN763" s="462"/>
      <c r="HYO763" s="462"/>
      <c r="HYP763" s="462"/>
      <c r="HYQ763" s="462"/>
      <c r="HYR763" s="462"/>
      <c r="HYS763" s="462"/>
      <c r="HYT763" s="462"/>
      <c r="HYU763" s="462"/>
      <c r="HYV763" s="462"/>
      <c r="HYW763" s="462"/>
      <c r="HYX763" s="462"/>
      <c r="HYY763" s="462"/>
      <c r="HYZ763" s="462"/>
      <c r="HZA763" s="462"/>
      <c r="HZB763" s="462"/>
      <c r="HZC763" s="462"/>
      <c r="HZD763" s="462"/>
      <c r="HZE763" s="462"/>
      <c r="HZF763" s="462"/>
      <c r="HZG763" s="462"/>
      <c r="HZH763" s="462"/>
      <c r="HZI763" s="462"/>
      <c r="HZJ763" s="462"/>
      <c r="HZK763" s="462"/>
      <c r="HZL763" s="462"/>
      <c r="HZM763" s="462"/>
      <c r="HZN763" s="462"/>
      <c r="HZO763" s="462"/>
      <c r="HZP763" s="462"/>
      <c r="HZQ763" s="462"/>
      <c r="HZR763" s="462"/>
      <c r="HZS763" s="462"/>
      <c r="HZT763" s="462"/>
      <c r="HZU763" s="462"/>
      <c r="HZV763" s="462"/>
      <c r="HZW763" s="462"/>
      <c r="HZX763" s="462"/>
      <c r="HZY763" s="462"/>
      <c r="HZZ763" s="462"/>
      <c r="IAA763" s="462"/>
      <c r="IAB763" s="462"/>
      <c r="IAC763" s="462"/>
      <c r="IAD763" s="462"/>
      <c r="IAE763" s="462"/>
      <c r="IAF763" s="462"/>
      <c r="IAG763" s="462"/>
      <c r="IAH763" s="462"/>
      <c r="IAI763" s="462"/>
      <c r="IAJ763" s="462"/>
      <c r="IAK763" s="462"/>
      <c r="IAL763" s="462"/>
      <c r="IAM763" s="462"/>
      <c r="IAN763" s="462"/>
      <c r="IAO763" s="462"/>
      <c r="IAP763" s="462"/>
      <c r="IAQ763" s="462"/>
      <c r="IAR763" s="462"/>
      <c r="IAS763" s="462"/>
      <c r="IAT763" s="462"/>
      <c r="IAU763" s="462"/>
      <c r="IAV763" s="462"/>
      <c r="IAW763" s="462"/>
      <c r="IAX763" s="462"/>
      <c r="IAY763" s="462"/>
      <c r="IAZ763" s="462"/>
      <c r="IBA763" s="462"/>
      <c r="IBB763" s="462"/>
      <c r="IBC763" s="462"/>
      <c r="IBD763" s="462"/>
      <c r="IBE763" s="462"/>
      <c r="IBF763" s="462"/>
      <c r="IBG763" s="462"/>
      <c r="IBH763" s="462"/>
      <c r="IBI763" s="462"/>
      <c r="IBJ763" s="462"/>
      <c r="IBK763" s="462"/>
      <c r="IBL763" s="462"/>
      <c r="IBM763" s="462"/>
      <c r="IBN763" s="462"/>
      <c r="IBO763" s="462"/>
      <c r="IBP763" s="462"/>
      <c r="IBQ763" s="462"/>
      <c r="IBR763" s="462"/>
      <c r="IBS763" s="462"/>
      <c r="IBT763" s="462"/>
      <c r="IBU763" s="462"/>
      <c r="IBV763" s="462"/>
      <c r="IBW763" s="462"/>
      <c r="IBX763" s="462"/>
      <c r="IBY763" s="462"/>
      <c r="IBZ763" s="462"/>
      <c r="ICA763" s="462"/>
      <c r="ICB763" s="462"/>
      <c r="ICC763" s="462"/>
      <c r="ICD763" s="462"/>
      <c r="ICE763" s="462"/>
      <c r="ICF763" s="462"/>
      <c r="ICG763" s="462"/>
      <c r="ICH763" s="462"/>
      <c r="ICI763" s="462"/>
      <c r="ICJ763" s="462"/>
      <c r="ICK763" s="462"/>
      <c r="ICL763" s="462"/>
      <c r="ICM763" s="462"/>
      <c r="ICN763" s="462"/>
      <c r="ICO763" s="462"/>
      <c r="ICP763" s="462"/>
      <c r="ICQ763" s="462"/>
      <c r="ICR763" s="462"/>
      <c r="ICS763" s="462"/>
      <c r="ICT763" s="462"/>
      <c r="ICU763" s="462"/>
      <c r="ICV763" s="462"/>
      <c r="ICW763" s="462"/>
      <c r="ICX763" s="462"/>
      <c r="ICY763" s="462"/>
      <c r="ICZ763" s="462"/>
      <c r="IDA763" s="462"/>
      <c r="IDB763" s="462"/>
      <c r="IDC763" s="462"/>
      <c r="IDD763" s="462"/>
      <c r="IDE763" s="462"/>
      <c r="IDF763" s="462"/>
      <c r="IDG763" s="462"/>
      <c r="IDH763" s="462"/>
      <c r="IDI763" s="462"/>
      <c r="IDJ763" s="462"/>
      <c r="IDK763" s="462"/>
      <c r="IDL763" s="462"/>
      <c r="IDM763" s="462"/>
      <c r="IDN763" s="462"/>
      <c r="IDO763" s="462"/>
      <c r="IDP763" s="462"/>
      <c r="IDQ763" s="462"/>
      <c r="IDR763" s="462"/>
      <c r="IDS763" s="462"/>
      <c r="IDT763" s="462"/>
      <c r="IDU763" s="462"/>
      <c r="IDV763" s="462"/>
      <c r="IDW763" s="462"/>
      <c r="IDX763" s="462"/>
      <c r="IDY763" s="462"/>
      <c r="IDZ763" s="462"/>
      <c r="IEA763" s="462"/>
      <c r="IEB763" s="462"/>
      <c r="IEC763" s="462"/>
      <c r="IED763" s="462"/>
      <c r="IEE763" s="462"/>
      <c r="IEF763" s="462"/>
      <c r="IEG763" s="462"/>
      <c r="IEH763" s="462"/>
      <c r="IEI763" s="462"/>
      <c r="IEJ763" s="462"/>
      <c r="IEK763" s="462"/>
      <c r="IEL763" s="462"/>
      <c r="IEM763" s="462"/>
      <c r="IEN763" s="462"/>
      <c r="IEO763" s="462"/>
      <c r="IEP763" s="462"/>
      <c r="IEQ763" s="462"/>
      <c r="IER763" s="462"/>
      <c r="IES763" s="462"/>
      <c r="IET763" s="462"/>
      <c r="IEU763" s="462"/>
      <c r="IEV763" s="462"/>
      <c r="IEW763" s="462"/>
      <c r="IEX763" s="462"/>
      <c r="IEY763" s="462"/>
      <c r="IEZ763" s="462"/>
      <c r="IFA763" s="462"/>
      <c r="IFB763" s="462"/>
      <c r="IFC763" s="462"/>
      <c r="IFD763" s="462"/>
      <c r="IFE763" s="462"/>
      <c r="IFF763" s="462"/>
      <c r="IFG763" s="462"/>
      <c r="IFH763" s="462"/>
      <c r="IFI763" s="462"/>
      <c r="IFJ763" s="462"/>
      <c r="IFK763" s="462"/>
      <c r="IFL763" s="462"/>
      <c r="IFM763" s="462"/>
      <c r="IFN763" s="462"/>
      <c r="IFO763" s="462"/>
      <c r="IFP763" s="462"/>
      <c r="IFQ763" s="462"/>
      <c r="IFR763" s="462"/>
      <c r="IFS763" s="462"/>
      <c r="IFT763" s="462"/>
      <c r="IFU763" s="462"/>
      <c r="IFV763" s="462"/>
      <c r="IFW763" s="462"/>
      <c r="IFX763" s="462"/>
      <c r="IFY763" s="462"/>
      <c r="IFZ763" s="462"/>
      <c r="IGA763" s="462"/>
      <c r="IGB763" s="462"/>
      <c r="IGC763" s="462"/>
      <c r="IGD763" s="462"/>
      <c r="IGE763" s="462"/>
      <c r="IGF763" s="462"/>
      <c r="IGG763" s="462"/>
      <c r="IGH763" s="462"/>
      <c r="IGI763" s="462"/>
      <c r="IGJ763" s="462"/>
      <c r="IGK763" s="462"/>
      <c r="IGL763" s="462"/>
      <c r="IGM763" s="462"/>
      <c r="IGN763" s="462"/>
      <c r="IGO763" s="462"/>
      <c r="IGP763" s="462"/>
      <c r="IGQ763" s="462"/>
      <c r="IGR763" s="462"/>
      <c r="IGS763" s="462"/>
      <c r="IGT763" s="462"/>
      <c r="IGU763" s="462"/>
      <c r="IGV763" s="462"/>
      <c r="IGW763" s="462"/>
      <c r="IGX763" s="462"/>
      <c r="IGY763" s="462"/>
      <c r="IGZ763" s="462"/>
      <c r="IHA763" s="462"/>
      <c r="IHB763" s="462"/>
      <c r="IHC763" s="462"/>
      <c r="IHD763" s="462"/>
      <c r="IHE763" s="462"/>
      <c r="IHF763" s="462"/>
      <c r="IHG763" s="462"/>
      <c r="IHH763" s="462"/>
      <c r="IHI763" s="462"/>
      <c r="IHJ763" s="462"/>
      <c r="IHK763" s="462"/>
      <c r="IHL763" s="462"/>
      <c r="IHM763" s="462"/>
      <c r="IHN763" s="462"/>
      <c r="IHO763" s="462"/>
      <c r="IHP763" s="462"/>
      <c r="IHQ763" s="462"/>
      <c r="IHR763" s="462"/>
      <c r="IHS763" s="462"/>
      <c r="IHT763" s="462"/>
      <c r="IHU763" s="462"/>
      <c r="IHV763" s="462"/>
      <c r="IHW763" s="462"/>
      <c r="IHX763" s="462"/>
      <c r="IHY763" s="462"/>
      <c r="IHZ763" s="462"/>
      <c r="IIA763" s="462"/>
      <c r="IIB763" s="462"/>
      <c r="IIC763" s="462"/>
      <c r="IID763" s="462"/>
      <c r="IIE763" s="462"/>
      <c r="IIF763" s="462"/>
      <c r="IIG763" s="462"/>
      <c r="IIH763" s="462"/>
      <c r="III763" s="462"/>
      <c r="IIJ763" s="462"/>
      <c r="IIK763" s="462"/>
      <c r="IIL763" s="462"/>
      <c r="IIM763" s="462"/>
      <c r="IIN763" s="462"/>
      <c r="IIO763" s="462"/>
      <c r="IIP763" s="462"/>
      <c r="IIQ763" s="462"/>
      <c r="IIR763" s="462"/>
      <c r="IIS763" s="462"/>
      <c r="IIT763" s="462"/>
      <c r="IIU763" s="462"/>
      <c r="IIV763" s="462"/>
      <c r="IIW763" s="462"/>
      <c r="IIX763" s="462"/>
      <c r="IIY763" s="462"/>
      <c r="IIZ763" s="462"/>
      <c r="IJA763" s="462"/>
      <c r="IJB763" s="462"/>
      <c r="IJC763" s="462"/>
      <c r="IJD763" s="462"/>
      <c r="IJE763" s="462"/>
      <c r="IJF763" s="462"/>
      <c r="IJG763" s="462"/>
      <c r="IJH763" s="462"/>
      <c r="IJI763" s="462"/>
      <c r="IJJ763" s="462"/>
      <c r="IJK763" s="462"/>
      <c r="IJL763" s="462"/>
      <c r="IJM763" s="462"/>
      <c r="IJN763" s="462"/>
      <c r="IJO763" s="462"/>
      <c r="IJP763" s="462"/>
      <c r="IJQ763" s="462"/>
      <c r="IJR763" s="462"/>
      <c r="IJS763" s="462"/>
      <c r="IJT763" s="462"/>
      <c r="IJU763" s="462"/>
      <c r="IJV763" s="462"/>
      <c r="IJW763" s="462"/>
      <c r="IJX763" s="462"/>
      <c r="IJY763" s="462"/>
      <c r="IJZ763" s="462"/>
      <c r="IKA763" s="462"/>
      <c r="IKB763" s="462"/>
      <c r="IKC763" s="462"/>
      <c r="IKD763" s="462"/>
      <c r="IKE763" s="462"/>
      <c r="IKF763" s="462"/>
      <c r="IKG763" s="462"/>
      <c r="IKH763" s="462"/>
      <c r="IKI763" s="462"/>
      <c r="IKJ763" s="462"/>
      <c r="IKK763" s="462"/>
      <c r="IKL763" s="462"/>
      <c r="IKM763" s="462"/>
      <c r="IKN763" s="462"/>
      <c r="IKO763" s="462"/>
      <c r="IKP763" s="462"/>
      <c r="IKQ763" s="462"/>
      <c r="IKR763" s="462"/>
      <c r="IKS763" s="462"/>
      <c r="IKT763" s="462"/>
      <c r="IKU763" s="462"/>
      <c r="IKV763" s="462"/>
      <c r="IKW763" s="462"/>
      <c r="IKX763" s="462"/>
      <c r="IKY763" s="462"/>
      <c r="IKZ763" s="462"/>
      <c r="ILA763" s="462"/>
      <c r="ILB763" s="462"/>
      <c r="ILC763" s="462"/>
      <c r="ILD763" s="462"/>
      <c r="ILE763" s="462"/>
      <c r="ILF763" s="462"/>
      <c r="ILG763" s="462"/>
      <c r="ILH763" s="462"/>
      <c r="ILI763" s="462"/>
      <c r="ILJ763" s="462"/>
      <c r="ILK763" s="462"/>
      <c r="ILL763" s="462"/>
      <c r="ILM763" s="462"/>
      <c r="ILN763" s="462"/>
      <c r="ILO763" s="462"/>
      <c r="ILP763" s="462"/>
      <c r="ILQ763" s="462"/>
      <c r="ILR763" s="462"/>
      <c r="ILS763" s="462"/>
      <c r="ILT763" s="462"/>
      <c r="ILU763" s="462"/>
      <c r="ILV763" s="462"/>
      <c r="ILW763" s="462"/>
      <c r="ILX763" s="462"/>
      <c r="ILY763" s="462"/>
      <c r="ILZ763" s="462"/>
      <c r="IMA763" s="462"/>
      <c r="IMB763" s="462"/>
      <c r="IMC763" s="462"/>
      <c r="IMD763" s="462"/>
      <c r="IME763" s="462"/>
      <c r="IMF763" s="462"/>
      <c r="IMG763" s="462"/>
      <c r="IMH763" s="462"/>
      <c r="IMI763" s="462"/>
      <c r="IMJ763" s="462"/>
      <c r="IMK763" s="462"/>
      <c r="IML763" s="462"/>
      <c r="IMM763" s="462"/>
      <c r="IMN763" s="462"/>
      <c r="IMO763" s="462"/>
      <c r="IMP763" s="462"/>
      <c r="IMQ763" s="462"/>
      <c r="IMR763" s="462"/>
      <c r="IMS763" s="462"/>
      <c r="IMT763" s="462"/>
      <c r="IMU763" s="462"/>
      <c r="IMV763" s="462"/>
      <c r="IMW763" s="462"/>
      <c r="IMX763" s="462"/>
      <c r="IMY763" s="462"/>
      <c r="IMZ763" s="462"/>
      <c r="INA763" s="462"/>
      <c r="INB763" s="462"/>
      <c r="INC763" s="462"/>
      <c r="IND763" s="462"/>
      <c r="INE763" s="462"/>
      <c r="INF763" s="462"/>
      <c r="ING763" s="462"/>
      <c r="INH763" s="462"/>
      <c r="INI763" s="462"/>
      <c r="INJ763" s="462"/>
      <c r="INK763" s="462"/>
      <c r="INL763" s="462"/>
      <c r="INM763" s="462"/>
      <c r="INN763" s="462"/>
      <c r="INO763" s="462"/>
      <c r="INP763" s="462"/>
      <c r="INQ763" s="462"/>
      <c r="INR763" s="462"/>
      <c r="INS763" s="462"/>
      <c r="INT763" s="462"/>
      <c r="INU763" s="462"/>
      <c r="INV763" s="462"/>
      <c r="INW763" s="462"/>
      <c r="INX763" s="462"/>
      <c r="INY763" s="462"/>
      <c r="INZ763" s="462"/>
      <c r="IOA763" s="462"/>
      <c r="IOB763" s="462"/>
      <c r="IOC763" s="462"/>
      <c r="IOD763" s="462"/>
      <c r="IOE763" s="462"/>
      <c r="IOF763" s="462"/>
      <c r="IOG763" s="462"/>
      <c r="IOH763" s="462"/>
      <c r="IOI763" s="462"/>
      <c r="IOJ763" s="462"/>
      <c r="IOK763" s="462"/>
      <c r="IOL763" s="462"/>
      <c r="IOM763" s="462"/>
      <c r="ION763" s="462"/>
      <c r="IOO763" s="462"/>
      <c r="IOP763" s="462"/>
      <c r="IOQ763" s="462"/>
      <c r="IOR763" s="462"/>
      <c r="IOS763" s="462"/>
      <c r="IOT763" s="462"/>
      <c r="IOU763" s="462"/>
      <c r="IOV763" s="462"/>
      <c r="IOW763" s="462"/>
      <c r="IOX763" s="462"/>
      <c r="IOY763" s="462"/>
      <c r="IOZ763" s="462"/>
      <c r="IPA763" s="462"/>
      <c r="IPB763" s="462"/>
      <c r="IPC763" s="462"/>
      <c r="IPD763" s="462"/>
      <c r="IPE763" s="462"/>
      <c r="IPF763" s="462"/>
      <c r="IPG763" s="462"/>
      <c r="IPH763" s="462"/>
      <c r="IPI763" s="462"/>
      <c r="IPJ763" s="462"/>
      <c r="IPK763" s="462"/>
      <c r="IPL763" s="462"/>
      <c r="IPM763" s="462"/>
      <c r="IPN763" s="462"/>
      <c r="IPO763" s="462"/>
      <c r="IPP763" s="462"/>
      <c r="IPQ763" s="462"/>
      <c r="IPR763" s="462"/>
      <c r="IPS763" s="462"/>
      <c r="IPT763" s="462"/>
      <c r="IPU763" s="462"/>
      <c r="IPV763" s="462"/>
      <c r="IPW763" s="462"/>
      <c r="IPX763" s="462"/>
      <c r="IPY763" s="462"/>
      <c r="IPZ763" s="462"/>
      <c r="IQA763" s="462"/>
      <c r="IQB763" s="462"/>
      <c r="IQC763" s="462"/>
      <c r="IQD763" s="462"/>
      <c r="IQE763" s="462"/>
      <c r="IQF763" s="462"/>
      <c r="IQG763" s="462"/>
      <c r="IQH763" s="462"/>
      <c r="IQI763" s="462"/>
      <c r="IQJ763" s="462"/>
      <c r="IQK763" s="462"/>
      <c r="IQL763" s="462"/>
      <c r="IQM763" s="462"/>
      <c r="IQN763" s="462"/>
      <c r="IQO763" s="462"/>
      <c r="IQP763" s="462"/>
      <c r="IQQ763" s="462"/>
      <c r="IQR763" s="462"/>
      <c r="IQS763" s="462"/>
      <c r="IQT763" s="462"/>
      <c r="IQU763" s="462"/>
      <c r="IQV763" s="462"/>
      <c r="IQW763" s="462"/>
      <c r="IQX763" s="462"/>
      <c r="IQY763" s="462"/>
      <c r="IQZ763" s="462"/>
      <c r="IRA763" s="462"/>
      <c r="IRB763" s="462"/>
      <c r="IRC763" s="462"/>
      <c r="IRD763" s="462"/>
      <c r="IRE763" s="462"/>
      <c r="IRF763" s="462"/>
      <c r="IRG763" s="462"/>
      <c r="IRH763" s="462"/>
      <c r="IRI763" s="462"/>
      <c r="IRJ763" s="462"/>
      <c r="IRK763" s="462"/>
      <c r="IRL763" s="462"/>
      <c r="IRM763" s="462"/>
      <c r="IRN763" s="462"/>
      <c r="IRO763" s="462"/>
      <c r="IRP763" s="462"/>
      <c r="IRQ763" s="462"/>
      <c r="IRR763" s="462"/>
      <c r="IRS763" s="462"/>
      <c r="IRT763" s="462"/>
      <c r="IRU763" s="462"/>
      <c r="IRV763" s="462"/>
      <c r="IRW763" s="462"/>
      <c r="IRX763" s="462"/>
      <c r="IRY763" s="462"/>
      <c r="IRZ763" s="462"/>
      <c r="ISA763" s="462"/>
      <c r="ISB763" s="462"/>
      <c r="ISC763" s="462"/>
      <c r="ISD763" s="462"/>
      <c r="ISE763" s="462"/>
      <c r="ISF763" s="462"/>
      <c r="ISG763" s="462"/>
      <c r="ISH763" s="462"/>
      <c r="ISI763" s="462"/>
      <c r="ISJ763" s="462"/>
      <c r="ISK763" s="462"/>
      <c r="ISL763" s="462"/>
      <c r="ISM763" s="462"/>
      <c r="ISN763" s="462"/>
      <c r="ISO763" s="462"/>
      <c r="ISP763" s="462"/>
      <c r="ISQ763" s="462"/>
      <c r="ISR763" s="462"/>
      <c r="ISS763" s="462"/>
      <c r="IST763" s="462"/>
      <c r="ISU763" s="462"/>
      <c r="ISV763" s="462"/>
      <c r="ISW763" s="462"/>
      <c r="ISX763" s="462"/>
      <c r="ISY763" s="462"/>
      <c r="ISZ763" s="462"/>
      <c r="ITA763" s="462"/>
      <c r="ITB763" s="462"/>
      <c r="ITC763" s="462"/>
      <c r="ITD763" s="462"/>
      <c r="ITE763" s="462"/>
      <c r="ITF763" s="462"/>
      <c r="ITG763" s="462"/>
      <c r="ITH763" s="462"/>
      <c r="ITI763" s="462"/>
      <c r="ITJ763" s="462"/>
      <c r="ITK763" s="462"/>
      <c r="ITL763" s="462"/>
      <c r="ITM763" s="462"/>
      <c r="ITN763" s="462"/>
      <c r="ITO763" s="462"/>
      <c r="ITP763" s="462"/>
      <c r="ITQ763" s="462"/>
      <c r="ITR763" s="462"/>
      <c r="ITS763" s="462"/>
      <c r="ITT763" s="462"/>
      <c r="ITU763" s="462"/>
      <c r="ITV763" s="462"/>
      <c r="ITW763" s="462"/>
      <c r="ITX763" s="462"/>
      <c r="ITY763" s="462"/>
      <c r="ITZ763" s="462"/>
      <c r="IUA763" s="462"/>
      <c r="IUB763" s="462"/>
      <c r="IUC763" s="462"/>
      <c r="IUD763" s="462"/>
      <c r="IUE763" s="462"/>
      <c r="IUF763" s="462"/>
      <c r="IUG763" s="462"/>
      <c r="IUH763" s="462"/>
      <c r="IUI763" s="462"/>
      <c r="IUJ763" s="462"/>
      <c r="IUK763" s="462"/>
      <c r="IUL763" s="462"/>
      <c r="IUM763" s="462"/>
      <c r="IUN763" s="462"/>
      <c r="IUO763" s="462"/>
      <c r="IUP763" s="462"/>
      <c r="IUQ763" s="462"/>
      <c r="IUR763" s="462"/>
      <c r="IUS763" s="462"/>
      <c r="IUT763" s="462"/>
      <c r="IUU763" s="462"/>
      <c r="IUV763" s="462"/>
      <c r="IUW763" s="462"/>
      <c r="IUX763" s="462"/>
      <c r="IUY763" s="462"/>
      <c r="IUZ763" s="462"/>
      <c r="IVA763" s="462"/>
      <c r="IVB763" s="462"/>
      <c r="IVC763" s="462"/>
      <c r="IVD763" s="462"/>
      <c r="IVE763" s="462"/>
      <c r="IVF763" s="462"/>
      <c r="IVG763" s="462"/>
      <c r="IVH763" s="462"/>
      <c r="IVI763" s="462"/>
      <c r="IVJ763" s="462"/>
      <c r="IVK763" s="462"/>
      <c r="IVL763" s="462"/>
      <c r="IVM763" s="462"/>
      <c r="IVN763" s="462"/>
      <c r="IVO763" s="462"/>
      <c r="IVP763" s="462"/>
      <c r="IVQ763" s="462"/>
      <c r="IVR763" s="462"/>
      <c r="IVS763" s="462"/>
      <c r="IVT763" s="462"/>
      <c r="IVU763" s="462"/>
      <c r="IVV763" s="462"/>
      <c r="IVW763" s="462"/>
      <c r="IVX763" s="462"/>
      <c r="IVY763" s="462"/>
      <c r="IVZ763" s="462"/>
      <c r="IWA763" s="462"/>
      <c r="IWB763" s="462"/>
      <c r="IWC763" s="462"/>
      <c r="IWD763" s="462"/>
      <c r="IWE763" s="462"/>
      <c r="IWF763" s="462"/>
      <c r="IWG763" s="462"/>
      <c r="IWH763" s="462"/>
      <c r="IWI763" s="462"/>
      <c r="IWJ763" s="462"/>
      <c r="IWK763" s="462"/>
      <c r="IWL763" s="462"/>
      <c r="IWM763" s="462"/>
      <c r="IWN763" s="462"/>
      <c r="IWO763" s="462"/>
      <c r="IWP763" s="462"/>
      <c r="IWQ763" s="462"/>
      <c r="IWR763" s="462"/>
      <c r="IWS763" s="462"/>
      <c r="IWT763" s="462"/>
      <c r="IWU763" s="462"/>
      <c r="IWV763" s="462"/>
      <c r="IWW763" s="462"/>
      <c r="IWX763" s="462"/>
      <c r="IWY763" s="462"/>
      <c r="IWZ763" s="462"/>
      <c r="IXA763" s="462"/>
      <c r="IXB763" s="462"/>
      <c r="IXC763" s="462"/>
      <c r="IXD763" s="462"/>
      <c r="IXE763" s="462"/>
      <c r="IXF763" s="462"/>
      <c r="IXG763" s="462"/>
      <c r="IXH763" s="462"/>
      <c r="IXI763" s="462"/>
      <c r="IXJ763" s="462"/>
      <c r="IXK763" s="462"/>
      <c r="IXL763" s="462"/>
      <c r="IXM763" s="462"/>
      <c r="IXN763" s="462"/>
      <c r="IXO763" s="462"/>
      <c r="IXP763" s="462"/>
      <c r="IXQ763" s="462"/>
      <c r="IXR763" s="462"/>
      <c r="IXS763" s="462"/>
      <c r="IXT763" s="462"/>
      <c r="IXU763" s="462"/>
      <c r="IXV763" s="462"/>
      <c r="IXW763" s="462"/>
      <c r="IXX763" s="462"/>
      <c r="IXY763" s="462"/>
      <c r="IXZ763" s="462"/>
      <c r="IYA763" s="462"/>
      <c r="IYB763" s="462"/>
      <c r="IYC763" s="462"/>
      <c r="IYD763" s="462"/>
      <c r="IYE763" s="462"/>
      <c r="IYF763" s="462"/>
      <c r="IYG763" s="462"/>
      <c r="IYH763" s="462"/>
      <c r="IYI763" s="462"/>
      <c r="IYJ763" s="462"/>
      <c r="IYK763" s="462"/>
      <c r="IYL763" s="462"/>
      <c r="IYM763" s="462"/>
      <c r="IYN763" s="462"/>
      <c r="IYO763" s="462"/>
      <c r="IYP763" s="462"/>
      <c r="IYQ763" s="462"/>
      <c r="IYR763" s="462"/>
      <c r="IYS763" s="462"/>
      <c r="IYT763" s="462"/>
      <c r="IYU763" s="462"/>
      <c r="IYV763" s="462"/>
      <c r="IYW763" s="462"/>
      <c r="IYX763" s="462"/>
      <c r="IYY763" s="462"/>
      <c r="IYZ763" s="462"/>
      <c r="IZA763" s="462"/>
      <c r="IZB763" s="462"/>
      <c r="IZC763" s="462"/>
      <c r="IZD763" s="462"/>
      <c r="IZE763" s="462"/>
      <c r="IZF763" s="462"/>
      <c r="IZG763" s="462"/>
      <c r="IZH763" s="462"/>
      <c r="IZI763" s="462"/>
      <c r="IZJ763" s="462"/>
      <c r="IZK763" s="462"/>
      <c r="IZL763" s="462"/>
      <c r="IZM763" s="462"/>
      <c r="IZN763" s="462"/>
      <c r="IZO763" s="462"/>
      <c r="IZP763" s="462"/>
      <c r="IZQ763" s="462"/>
      <c r="IZR763" s="462"/>
      <c r="IZS763" s="462"/>
      <c r="IZT763" s="462"/>
      <c r="IZU763" s="462"/>
      <c r="IZV763" s="462"/>
      <c r="IZW763" s="462"/>
      <c r="IZX763" s="462"/>
      <c r="IZY763" s="462"/>
      <c r="IZZ763" s="462"/>
      <c r="JAA763" s="462"/>
      <c r="JAB763" s="462"/>
      <c r="JAC763" s="462"/>
      <c r="JAD763" s="462"/>
      <c r="JAE763" s="462"/>
      <c r="JAF763" s="462"/>
      <c r="JAG763" s="462"/>
      <c r="JAH763" s="462"/>
      <c r="JAI763" s="462"/>
      <c r="JAJ763" s="462"/>
      <c r="JAK763" s="462"/>
      <c r="JAL763" s="462"/>
      <c r="JAM763" s="462"/>
      <c r="JAN763" s="462"/>
      <c r="JAO763" s="462"/>
      <c r="JAP763" s="462"/>
      <c r="JAQ763" s="462"/>
      <c r="JAR763" s="462"/>
      <c r="JAS763" s="462"/>
      <c r="JAT763" s="462"/>
      <c r="JAU763" s="462"/>
      <c r="JAV763" s="462"/>
      <c r="JAW763" s="462"/>
      <c r="JAX763" s="462"/>
      <c r="JAY763" s="462"/>
      <c r="JAZ763" s="462"/>
      <c r="JBA763" s="462"/>
      <c r="JBB763" s="462"/>
      <c r="JBC763" s="462"/>
      <c r="JBD763" s="462"/>
      <c r="JBE763" s="462"/>
      <c r="JBF763" s="462"/>
      <c r="JBG763" s="462"/>
      <c r="JBH763" s="462"/>
      <c r="JBI763" s="462"/>
      <c r="JBJ763" s="462"/>
      <c r="JBK763" s="462"/>
      <c r="JBL763" s="462"/>
      <c r="JBM763" s="462"/>
      <c r="JBN763" s="462"/>
      <c r="JBO763" s="462"/>
      <c r="JBP763" s="462"/>
      <c r="JBQ763" s="462"/>
      <c r="JBR763" s="462"/>
      <c r="JBS763" s="462"/>
      <c r="JBT763" s="462"/>
      <c r="JBU763" s="462"/>
      <c r="JBV763" s="462"/>
      <c r="JBW763" s="462"/>
      <c r="JBX763" s="462"/>
      <c r="JBY763" s="462"/>
      <c r="JBZ763" s="462"/>
      <c r="JCA763" s="462"/>
      <c r="JCB763" s="462"/>
      <c r="JCC763" s="462"/>
      <c r="JCD763" s="462"/>
      <c r="JCE763" s="462"/>
      <c r="JCF763" s="462"/>
      <c r="JCG763" s="462"/>
      <c r="JCH763" s="462"/>
      <c r="JCI763" s="462"/>
      <c r="JCJ763" s="462"/>
      <c r="JCK763" s="462"/>
      <c r="JCL763" s="462"/>
      <c r="JCM763" s="462"/>
      <c r="JCN763" s="462"/>
      <c r="JCO763" s="462"/>
      <c r="JCP763" s="462"/>
      <c r="JCQ763" s="462"/>
      <c r="JCR763" s="462"/>
      <c r="JCS763" s="462"/>
      <c r="JCT763" s="462"/>
      <c r="JCU763" s="462"/>
      <c r="JCV763" s="462"/>
      <c r="JCW763" s="462"/>
      <c r="JCX763" s="462"/>
      <c r="JCY763" s="462"/>
      <c r="JCZ763" s="462"/>
      <c r="JDA763" s="462"/>
      <c r="JDB763" s="462"/>
      <c r="JDC763" s="462"/>
      <c r="JDD763" s="462"/>
      <c r="JDE763" s="462"/>
      <c r="JDF763" s="462"/>
      <c r="JDG763" s="462"/>
      <c r="JDH763" s="462"/>
      <c r="JDI763" s="462"/>
      <c r="JDJ763" s="462"/>
      <c r="JDK763" s="462"/>
      <c r="JDL763" s="462"/>
      <c r="JDM763" s="462"/>
      <c r="JDN763" s="462"/>
      <c r="JDO763" s="462"/>
      <c r="JDP763" s="462"/>
      <c r="JDQ763" s="462"/>
      <c r="JDR763" s="462"/>
      <c r="JDS763" s="462"/>
      <c r="JDT763" s="462"/>
      <c r="JDU763" s="462"/>
      <c r="JDV763" s="462"/>
      <c r="JDW763" s="462"/>
      <c r="JDX763" s="462"/>
      <c r="JDY763" s="462"/>
      <c r="JDZ763" s="462"/>
      <c r="JEA763" s="462"/>
      <c r="JEB763" s="462"/>
      <c r="JEC763" s="462"/>
      <c r="JED763" s="462"/>
      <c r="JEE763" s="462"/>
      <c r="JEF763" s="462"/>
      <c r="JEG763" s="462"/>
      <c r="JEH763" s="462"/>
      <c r="JEI763" s="462"/>
      <c r="JEJ763" s="462"/>
      <c r="JEK763" s="462"/>
      <c r="JEL763" s="462"/>
      <c r="JEM763" s="462"/>
      <c r="JEN763" s="462"/>
      <c r="JEO763" s="462"/>
      <c r="JEP763" s="462"/>
      <c r="JEQ763" s="462"/>
      <c r="JER763" s="462"/>
      <c r="JES763" s="462"/>
      <c r="JET763" s="462"/>
      <c r="JEU763" s="462"/>
      <c r="JEV763" s="462"/>
      <c r="JEW763" s="462"/>
      <c r="JEX763" s="462"/>
      <c r="JEY763" s="462"/>
      <c r="JEZ763" s="462"/>
      <c r="JFA763" s="462"/>
      <c r="JFB763" s="462"/>
      <c r="JFC763" s="462"/>
      <c r="JFD763" s="462"/>
      <c r="JFE763" s="462"/>
      <c r="JFF763" s="462"/>
      <c r="JFG763" s="462"/>
      <c r="JFH763" s="462"/>
      <c r="JFI763" s="462"/>
      <c r="JFJ763" s="462"/>
      <c r="JFK763" s="462"/>
      <c r="JFL763" s="462"/>
      <c r="JFM763" s="462"/>
      <c r="JFN763" s="462"/>
      <c r="JFO763" s="462"/>
      <c r="JFP763" s="462"/>
      <c r="JFQ763" s="462"/>
      <c r="JFR763" s="462"/>
      <c r="JFS763" s="462"/>
      <c r="JFT763" s="462"/>
      <c r="JFU763" s="462"/>
      <c r="JFV763" s="462"/>
      <c r="JFW763" s="462"/>
      <c r="JFX763" s="462"/>
      <c r="JFY763" s="462"/>
      <c r="JFZ763" s="462"/>
      <c r="JGA763" s="462"/>
      <c r="JGB763" s="462"/>
      <c r="JGC763" s="462"/>
      <c r="JGD763" s="462"/>
      <c r="JGE763" s="462"/>
      <c r="JGF763" s="462"/>
      <c r="JGG763" s="462"/>
      <c r="JGH763" s="462"/>
      <c r="JGI763" s="462"/>
      <c r="JGJ763" s="462"/>
      <c r="JGK763" s="462"/>
      <c r="JGL763" s="462"/>
      <c r="JGM763" s="462"/>
      <c r="JGN763" s="462"/>
      <c r="JGO763" s="462"/>
      <c r="JGP763" s="462"/>
      <c r="JGQ763" s="462"/>
      <c r="JGR763" s="462"/>
      <c r="JGS763" s="462"/>
      <c r="JGT763" s="462"/>
      <c r="JGU763" s="462"/>
      <c r="JGV763" s="462"/>
      <c r="JGW763" s="462"/>
      <c r="JGX763" s="462"/>
      <c r="JGY763" s="462"/>
      <c r="JGZ763" s="462"/>
      <c r="JHA763" s="462"/>
      <c r="JHB763" s="462"/>
      <c r="JHC763" s="462"/>
      <c r="JHD763" s="462"/>
      <c r="JHE763" s="462"/>
      <c r="JHF763" s="462"/>
      <c r="JHG763" s="462"/>
      <c r="JHH763" s="462"/>
      <c r="JHI763" s="462"/>
      <c r="JHJ763" s="462"/>
      <c r="JHK763" s="462"/>
      <c r="JHL763" s="462"/>
      <c r="JHM763" s="462"/>
      <c r="JHN763" s="462"/>
      <c r="JHO763" s="462"/>
      <c r="JHP763" s="462"/>
      <c r="JHQ763" s="462"/>
      <c r="JHR763" s="462"/>
      <c r="JHS763" s="462"/>
      <c r="JHT763" s="462"/>
      <c r="JHU763" s="462"/>
      <c r="JHV763" s="462"/>
      <c r="JHW763" s="462"/>
      <c r="JHX763" s="462"/>
      <c r="JHY763" s="462"/>
      <c r="JHZ763" s="462"/>
      <c r="JIA763" s="462"/>
      <c r="JIB763" s="462"/>
      <c r="JIC763" s="462"/>
      <c r="JID763" s="462"/>
      <c r="JIE763" s="462"/>
      <c r="JIF763" s="462"/>
      <c r="JIG763" s="462"/>
      <c r="JIH763" s="462"/>
      <c r="JII763" s="462"/>
      <c r="JIJ763" s="462"/>
      <c r="JIK763" s="462"/>
      <c r="JIL763" s="462"/>
      <c r="JIM763" s="462"/>
      <c r="JIN763" s="462"/>
      <c r="JIO763" s="462"/>
      <c r="JIP763" s="462"/>
      <c r="JIQ763" s="462"/>
      <c r="JIR763" s="462"/>
      <c r="JIS763" s="462"/>
      <c r="JIT763" s="462"/>
      <c r="JIU763" s="462"/>
      <c r="JIV763" s="462"/>
      <c r="JIW763" s="462"/>
      <c r="JIX763" s="462"/>
      <c r="JIY763" s="462"/>
      <c r="JIZ763" s="462"/>
      <c r="JJA763" s="462"/>
      <c r="JJB763" s="462"/>
      <c r="JJC763" s="462"/>
      <c r="JJD763" s="462"/>
      <c r="JJE763" s="462"/>
      <c r="JJF763" s="462"/>
      <c r="JJG763" s="462"/>
      <c r="JJH763" s="462"/>
      <c r="JJI763" s="462"/>
      <c r="JJJ763" s="462"/>
      <c r="JJK763" s="462"/>
      <c r="JJL763" s="462"/>
      <c r="JJM763" s="462"/>
      <c r="JJN763" s="462"/>
      <c r="JJO763" s="462"/>
      <c r="JJP763" s="462"/>
      <c r="JJQ763" s="462"/>
      <c r="JJR763" s="462"/>
      <c r="JJS763" s="462"/>
      <c r="JJT763" s="462"/>
      <c r="JJU763" s="462"/>
      <c r="JJV763" s="462"/>
      <c r="JJW763" s="462"/>
      <c r="JJX763" s="462"/>
      <c r="JJY763" s="462"/>
      <c r="JJZ763" s="462"/>
      <c r="JKA763" s="462"/>
      <c r="JKB763" s="462"/>
      <c r="JKC763" s="462"/>
      <c r="JKD763" s="462"/>
      <c r="JKE763" s="462"/>
      <c r="JKF763" s="462"/>
      <c r="JKG763" s="462"/>
      <c r="JKH763" s="462"/>
      <c r="JKI763" s="462"/>
      <c r="JKJ763" s="462"/>
      <c r="JKK763" s="462"/>
      <c r="JKL763" s="462"/>
      <c r="JKM763" s="462"/>
      <c r="JKN763" s="462"/>
      <c r="JKO763" s="462"/>
      <c r="JKP763" s="462"/>
      <c r="JKQ763" s="462"/>
      <c r="JKR763" s="462"/>
      <c r="JKS763" s="462"/>
      <c r="JKT763" s="462"/>
      <c r="JKU763" s="462"/>
      <c r="JKV763" s="462"/>
      <c r="JKW763" s="462"/>
      <c r="JKX763" s="462"/>
      <c r="JKY763" s="462"/>
      <c r="JKZ763" s="462"/>
      <c r="JLA763" s="462"/>
      <c r="JLB763" s="462"/>
      <c r="JLC763" s="462"/>
      <c r="JLD763" s="462"/>
      <c r="JLE763" s="462"/>
      <c r="JLF763" s="462"/>
      <c r="JLG763" s="462"/>
      <c r="JLH763" s="462"/>
      <c r="JLI763" s="462"/>
      <c r="JLJ763" s="462"/>
      <c r="JLK763" s="462"/>
      <c r="JLL763" s="462"/>
      <c r="JLM763" s="462"/>
      <c r="JLN763" s="462"/>
      <c r="JLO763" s="462"/>
      <c r="JLP763" s="462"/>
      <c r="JLQ763" s="462"/>
      <c r="JLR763" s="462"/>
      <c r="JLS763" s="462"/>
      <c r="JLT763" s="462"/>
      <c r="JLU763" s="462"/>
      <c r="JLV763" s="462"/>
      <c r="JLW763" s="462"/>
      <c r="JLX763" s="462"/>
      <c r="JLY763" s="462"/>
      <c r="JLZ763" s="462"/>
      <c r="JMA763" s="462"/>
      <c r="JMB763" s="462"/>
      <c r="JMC763" s="462"/>
      <c r="JMD763" s="462"/>
      <c r="JME763" s="462"/>
      <c r="JMF763" s="462"/>
      <c r="JMG763" s="462"/>
      <c r="JMH763" s="462"/>
      <c r="JMI763" s="462"/>
      <c r="JMJ763" s="462"/>
      <c r="JMK763" s="462"/>
      <c r="JML763" s="462"/>
      <c r="JMM763" s="462"/>
      <c r="JMN763" s="462"/>
      <c r="JMO763" s="462"/>
      <c r="JMP763" s="462"/>
      <c r="JMQ763" s="462"/>
      <c r="JMR763" s="462"/>
      <c r="JMS763" s="462"/>
      <c r="JMT763" s="462"/>
      <c r="JMU763" s="462"/>
      <c r="JMV763" s="462"/>
      <c r="JMW763" s="462"/>
      <c r="JMX763" s="462"/>
      <c r="JMY763" s="462"/>
      <c r="JMZ763" s="462"/>
      <c r="JNA763" s="462"/>
      <c r="JNB763" s="462"/>
      <c r="JNC763" s="462"/>
      <c r="JND763" s="462"/>
      <c r="JNE763" s="462"/>
      <c r="JNF763" s="462"/>
      <c r="JNG763" s="462"/>
      <c r="JNH763" s="462"/>
      <c r="JNI763" s="462"/>
      <c r="JNJ763" s="462"/>
      <c r="JNK763" s="462"/>
      <c r="JNL763" s="462"/>
      <c r="JNM763" s="462"/>
      <c r="JNN763" s="462"/>
      <c r="JNO763" s="462"/>
      <c r="JNP763" s="462"/>
      <c r="JNQ763" s="462"/>
      <c r="JNR763" s="462"/>
      <c r="JNS763" s="462"/>
      <c r="JNT763" s="462"/>
      <c r="JNU763" s="462"/>
      <c r="JNV763" s="462"/>
      <c r="JNW763" s="462"/>
      <c r="JNX763" s="462"/>
      <c r="JNY763" s="462"/>
      <c r="JNZ763" s="462"/>
      <c r="JOA763" s="462"/>
      <c r="JOB763" s="462"/>
      <c r="JOC763" s="462"/>
      <c r="JOD763" s="462"/>
      <c r="JOE763" s="462"/>
      <c r="JOF763" s="462"/>
      <c r="JOG763" s="462"/>
      <c r="JOH763" s="462"/>
      <c r="JOI763" s="462"/>
      <c r="JOJ763" s="462"/>
      <c r="JOK763" s="462"/>
      <c r="JOL763" s="462"/>
      <c r="JOM763" s="462"/>
      <c r="JON763" s="462"/>
      <c r="JOO763" s="462"/>
      <c r="JOP763" s="462"/>
      <c r="JOQ763" s="462"/>
      <c r="JOR763" s="462"/>
      <c r="JOS763" s="462"/>
      <c r="JOT763" s="462"/>
      <c r="JOU763" s="462"/>
      <c r="JOV763" s="462"/>
      <c r="JOW763" s="462"/>
      <c r="JOX763" s="462"/>
      <c r="JOY763" s="462"/>
      <c r="JOZ763" s="462"/>
      <c r="JPA763" s="462"/>
      <c r="JPB763" s="462"/>
      <c r="JPC763" s="462"/>
      <c r="JPD763" s="462"/>
      <c r="JPE763" s="462"/>
      <c r="JPF763" s="462"/>
      <c r="JPG763" s="462"/>
      <c r="JPH763" s="462"/>
      <c r="JPI763" s="462"/>
      <c r="JPJ763" s="462"/>
      <c r="JPK763" s="462"/>
      <c r="JPL763" s="462"/>
      <c r="JPM763" s="462"/>
      <c r="JPN763" s="462"/>
      <c r="JPO763" s="462"/>
      <c r="JPP763" s="462"/>
      <c r="JPQ763" s="462"/>
      <c r="JPR763" s="462"/>
      <c r="JPS763" s="462"/>
      <c r="JPT763" s="462"/>
      <c r="JPU763" s="462"/>
      <c r="JPV763" s="462"/>
      <c r="JPW763" s="462"/>
      <c r="JPX763" s="462"/>
      <c r="JPY763" s="462"/>
      <c r="JPZ763" s="462"/>
      <c r="JQA763" s="462"/>
      <c r="JQB763" s="462"/>
      <c r="JQC763" s="462"/>
      <c r="JQD763" s="462"/>
      <c r="JQE763" s="462"/>
      <c r="JQF763" s="462"/>
      <c r="JQG763" s="462"/>
      <c r="JQH763" s="462"/>
      <c r="JQI763" s="462"/>
      <c r="JQJ763" s="462"/>
      <c r="JQK763" s="462"/>
      <c r="JQL763" s="462"/>
      <c r="JQM763" s="462"/>
      <c r="JQN763" s="462"/>
      <c r="JQO763" s="462"/>
      <c r="JQP763" s="462"/>
      <c r="JQQ763" s="462"/>
      <c r="JQR763" s="462"/>
      <c r="JQS763" s="462"/>
      <c r="JQT763" s="462"/>
      <c r="JQU763" s="462"/>
      <c r="JQV763" s="462"/>
      <c r="JQW763" s="462"/>
      <c r="JQX763" s="462"/>
      <c r="JQY763" s="462"/>
      <c r="JQZ763" s="462"/>
      <c r="JRA763" s="462"/>
      <c r="JRB763" s="462"/>
      <c r="JRC763" s="462"/>
      <c r="JRD763" s="462"/>
      <c r="JRE763" s="462"/>
      <c r="JRF763" s="462"/>
      <c r="JRG763" s="462"/>
      <c r="JRH763" s="462"/>
      <c r="JRI763" s="462"/>
      <c r="JRJ763" s="462"/>
      <c r="JRK763" s="462"/>
      <c r="JRL763" s="462"/>
      <c r="JRM763" s="462"/>
      <c r="JRN763" s="462"/>
      <c r="JRO763" s="462"/>
      <c r="JRP763" s="462"/>
      <c r="JRQ763" s="462"/>
      <c r="JRR763" s="462"/>
      <c r="JRS763" s="462"/>
      <c r="JRT763" s="462"/>
      <c r="JRU763" s="462"/>
      <c r="JRV763" s="462"/>
      <c r="JRW763" s="462"/>
      <c r="JRX763" s="462"/>
      <c r="JRY763" s="462"/>
      <c r="JRZ763" s="462"/>
      <c r="JSA763" s="462"/>
      <c r="JSB763" s="462"/>
      <c r="JSC763" s="462"/>
      <c r="JSD763" s="462"/>
      <c r="JSE763" s="462"/>
      <c r="JSF763" s="462"/>
      <c r="JSG763" s="462"/>
      <c r="JSH763" s="462"/>
      <c r="JSI763" s="462"/>
      <c r="JSJ763" s="462"/>
      <c r="JSK763" s="462"/>
      <c r="JSL763" s="462"/>
      <c r="JSM763" s="462"/>
      <c r="JSN763" s="462"/>
      <c r="JSO763" s="462"/>
      <c r="JSP763" s="462"/>
      <c r="JSQ763" s="462"/>
      <c r="JSR763" s="462"/>
      <c r="JSS763" s="462"/>
      <c r="JST763" s="462"/>
      <c r="JSU763" s="462"/>
      <c r="JSV763" s="462"/>
      <c r="JSW763" s="462"/>
      <c r="JSX763" s="462"/>
      <c r="JSY763" s="462"/>
      <c r="JSZ763" s="462"/>
      <c r="JTA763" s="462"/>
      <c r="JTB763" s="462"/>
      <c r="JTC763" s="462"/>
      <c r="JTD763" s="462"/>
      <c r="JTE763" s="462"/>
      <c r="JTF763" s="462"/>
      <c r="JTG763" s="462"/>
      <c r="JTH763" s="462"/>
      <c r="JTI763" s="462"/>
      <c r="JTJ763" s="462"/>
      <c r="JTK763" s="462"/>
      <c r="JTL763" s="462"/>
      <c r="JTM763" s="462"/>
      <c r="JTN763" s="462"/>
      <c r="JTO763" s="462"/>
      <c r="JTP763" s="462"/>
      <c r="JTQ763" s="462"/>
      <c r="JTR763" s="462"/>
      <c r="JTS763" s="462"/>
      <c r="JTT763" s="462"/>
      <c r="JTU763" s="462"/>
      <c r="JTV763" s="462"/>
      <c r="JTW763" s="462"/>
      <c r="JTX763" s="462"/>
      <c r="JTY763" s="462"/>
      <c r="JTZ763" s="462"/>
      <c r="JUA763" s="462"/>
      <c r="JUB763" s="462"/>
      <c r="JUC763" s="462"/>
      <c r="JUD763" s="462"/>
      <c r="JUE763" s="462"/>
      <c r="JUF763" s="462"/>
      <c r="JUG763" s="462"/>
      <c r="JUH763" s="462"/>
      <c r="JUI763" s="462"/>
      <c r="JUJ763" s="462"/>
      <c r="JUK763" s="462"/>
      <c r="JUL763" s="462"/>
      <c r="JUM763" s="462"/>
      <c r="JUN763" s="462"/>
      <c r="JUO763" s="462"/>
      <c r="JUP763" s="462"/>
      <c r="JUQ763" s="462"/>
      <c r="JUR763" s="462"/>
      <c r="JUS763" s="462"/>
      <c r="JUT763" s="462"/>
      <c r="JUU763" s="462"/>
      <c r="JUV763" s="462"/>
      <c r="JUW763" s="462"/>
      <c r="JUX763" s="462"/>
      <c r="JUY763" s="462"/>
      <c r="JUZ763" s="462"/>
      <c r="JVA763" s="462"/>
      <c r="JVB763" s="462"/>
      <c r="JVC763" s="462"/>
      <c r="JVD763" s="462"/>
      <c r="JVE763" s="462"/>
      <c r="JVF763" s="462"/>
      <c r="JVG763" s="462"/>
      <c r="JVH763" s="462"/>
      <c r="JVI763" s="462"/>
      <c r="JVJ763" s="462"/>
      <c r="JVK763" s="462"/>
      <c r="JVL763" s="462"/>
      <c r="JVM763" s="462"/>
      <c r="JVN763" s="462"/>
      <c r="JVO763" s="462"/>
      <c r="JVP763" s="462"/>
      <c r="JVQ763" s="462"/>
      <c r="JVR763" s="462"/>
      <c r="JVS763" s="462"/>
      <c r="JVT763" s="462"/>
      <c r="JVU763" s="462"/>
      <c r="JVV763" s="462"/>
      <c r="JVW763" s="462"/>
      <c r="JVX763" s="462"/>
      <c r="JVY763" s="462"/>
      <c r="JVZ763" s="462"/>
      <c r="JWA763" s="462"/>
      <c r="JWB763" s="462"/>
      <c r="JWC763" s="462"/>
      <c r="JWD763" s="462"/>
      <c r="JWE763" s="462"/>
      <c r="JWF763" s="462"/>
      <c r="JWG763" s="462"/>
      <c r="JWH763" s="462"/>
      <c r="JWI763" s="462"/>
      <c r="JWJ763" s="462"/>
      <c r="JWK763" s="462"/>
      <c r="JWL763" s="462"/>
      <c r="JWM763" s="462"/>
      <c r="JWN763" s="462"/>
      <c r="JWO763" s="462"/>
      <c r="JWP763" s="462"/>
      <c r="JWQ763" s="462"/>
      <c r="JWR763" s="462"/>
      <c r="JWS763" s="462"/>
      <c r="JWT763" s="462"/>
      <c r="JWU763" s="462"/>
      <c r="JWV763" s="462"/>
      <c r="JWW763" s="462"/>
      <c r="JWX763" s="462"/>
      <c r="JWY763" s="462"/>
      <c r="JWZ763" s="462"/>
      <c r="JXA763" s="462"/>
      <c r="JXB763" s="462"/>
      <c r="JXC763" s="462"/>
      <c r="JXD763" s="462"/>
      <c r="JXE763" s="462"/>
      <c r="JXF763" s="462"/>
      <c r="JXG763" s="462"/>
      <c r="JXH763" s="462"/>
      <c r="JXI763" s="462"/>
      <c r="JXJ763" s="462"/>
      <c r="JXK763" s="462"/>
      <c r="JXL763" s="462"/>
      <c r="JXM763" s="462"/>
      <c r="JXN763" s="462"/>
      <c r="JXO763" s="462"/>
      <c r="JXP763" s="462"/>
      <c r="JXQ763" s="462"/>
      <c r="JXR763" s="462"/>
      <c r="JXS763" s="462"/>
      <c r="JXT763" s="462"/>
      <c r="JXU763" s="462"/>
      <c r="JXV763" s="462"/>
      <c r="JXW763" s="462"/>
      <c r="JXX763" s="462"/>
      <c r="JXY763" s="462"/>
      <c r="JXZ763" s="462"/>
      <c r="JYA763" s="462"/>
      <c r="JYB763" s="462"/>
      <c r="JYC763" s="462"/>
      <c r="JYD763" s="462"/>
      <c r="JYE763" s="462"/>
      <c r="JYF763" s="462"/>
      <c r="JYG763" s="462"/>
      <c r="JYH763" s="462"/>
      <c r="JYI763" s="462"/>
      <c r="JYJ763" s="462"/>
      <c r="JYK763" s="462"/>
      <c r="JYL763" s="462"/>
      <c r="JYM763" s="462"/>
      <c r="JYN763" s="462"/>
      <c r="JYO763" s="462"/>
      <c r="JYP763" s="462"/>
      <c r="JYQ763" s="462"/>
      <c r="JYR763" s="462"/>
      <c r="JYS763" s="462"/>
      <c r="JYT763" s="462"/>
      <c r="JYU763" s="462"/>
      <c r="JYV763" s="462"/>
      <c r="JYW763" s="462"/>
      <c r="JYX763" s="462"/>
      <c r="JYY763" s="462"/>
      <c r="JYZ763" s="462"/>
      <c r="JZA763" s="462"/>
      <c r="JZB763" s="462"/>
      <c r="JZC763" s="462"/>
      <c r="JZD763" s="462"/>
      <c r="JZE763" s="462"/>
      <c r="JZF763" s="462"/>
      <c r="JZG763" s="462"/>
      <c r="JZH763" s="462"/>
      <c r="JZI763" s="462"/>
      <c r="JZJ763" s="462"/>
      <c r="JZK763" s="462"/>
      <c r="JZL763" s="462"/>
      <c r="JZM763" s="462"/>
      <c r="JZN763" s="462"/>
      <c r="JZO763" s="462"/>
      <c r="JZP763" s="462"/>
      <c r="JZQ763" s="462"/>
      <c r="JZR763" s="462"/>
      <c r="JZS763" s="462"/>
      <c r="JZT763" s="462"/>
      <c r="JZU763" s="462"/>
      <c r="JZV763" s="462"/>
      <c r="JZW763" s="462"/>
      <c r="JZX763" s="462"/>
      <c r="JZY763" s="462"/>
      <c r="JZZ763" s="462"/>
      <c r="KAA763" s="462"/>
      <c r="KAB763" s="462"/>
      <c r="KAC763" s="462"/>
      <c r="KAD763" s="462"/>
      <c r="KAE763" s="462"/>
      <c r="KAF763" s="462"/>
      <c r="KAG763" s="462"/>
      <c r="KAH763" s="462"/>
      <c r="KAI763" s="462"/>
      <c r="KAJ763" s="462"/>
      <c r="KAK763" s="462"/>
      <c r="KAL763" s="462"/>
      <c r="KAM763" s="462"/>
      <c r="KAN763" s="462"/>
      <c r="KAO763" s="462"/>
      <c r="KAP763" s="462"/>
      <c r="KAQ763" s="462"/>
      <c r="KAR763" s="462"/>
      <c r="KAS763" s="462"/>
      <c r="KAT763" s="462"/>
      <c r="KAU763" s="462"/>
      <c r="KAV763" s="462"/>
      <c r="KAW763" s="462"/>
      <c r="KAX763" s="462"/>
      <c r="KAY763" s="462"/>
      <c r="KAZ763" s="462"/>
      <c r="KBA763" s="462"/>
      <c r="KBB763" s="462"/>
      <c r="KBC763" s="462"/>
      <c r="KBD763" s="462"/>
      <c r="KBE763" s="462"/>
      <c r="KBF763" s="462"/>
      <c r="KBG763" s="462"/>
      <c r="KBH763" s="462"/>
      <c r="KBI763" s="462"/>
      <c r="KBJ763" s="462"/>
      <c r="KBK763" s="462"/>
      <c r="KBL763" s="462"/>
      <c r="KBM763" s="462"/>
      <c r="KBN763" s="462"/>
      <c r="KBO763" s="462"/>
      <c r="KBP763" s="462"/>
      <c r="KBQ763" s="462"/>
      <c r="KBR763" s="462"/>
      <c r="KBS763" s="462"/>
      <c r="KBT763" s="462"/>
      <c r="KBU763" s="462"/>
      <c r="KBV763" s="462"/>
      <c r="KBW763" s="462"/>
      <c r="KBX763" s="462"/>
      <c r="KBY763" s="462"/>
      <c r="KBZ763" s="462"/>
      <c r="KCA763" s="462"/>
      <c r="KCB763" s="462"/>
      <c r="KCC763" s="462"/>
      <c r="KCD763" s="462"/>
      <c r="KCE763" s="462"/>
      <c r="KCF763" s="462"/>
      <c r="KCG763" s="462"/>
      <c r="KCH763" s="462"/>
      <c r="KCI763" s="462"/>
      <c r="KCJ763" s="462"/>
      <c r="KCK763" s="462"/>
      <c r="KCL763" s="462"/>
      <c r="KCM763" s="462"/>
      <c r="KCN763" s="462"/>
      <c r="KCO763" s="462"/>
      <c r="KCP763" s="462"/>
      <c r="KCQ763" s="462"/>
      <c r="KCR763" s="462"/>
      <c r="KCS763" s="462"/>
      <c r="KCT763" s="462"/>
      <c r="KCU763" s="462"/>
      <c r="KCV763" s="462"/>
      <c r="KCW763" s="462"/>
      <c r="KCX763" s="462"/>
      <c r="KCY763" s="462"/>
      <c r="KCZ763" s="462"/>
      <c r="KDA763" s="462"/>
      <c r="KDB763" s="462"/>
      <c r="KDC763" s="462"/>
      <c r="KDD763" s="462"/>
      <c r="KDE763" s="462"/>
      <c r="KDF763" s="462"/>
      <c r="KDG763" s="462"/>
      <c r="KDH763" s="462"/>
      <c r="KDI763" s="462"/>
      <c r="KDJ763" s="462"/>
      <c r="KDK763" s="462"/>
      <c r="KDL763" s="462"/>
      <c r="KDM763" s="462"/>
      <c r="KDN763" s="462"/>
      <c r="KDO763" s="462"/>
      <c r="KDP763" s="462"/>
      <c r="KDQ763" s="462"/>
      <c r="KDR763" s="462"/>
      <c r="KDS763" s="462"/>
      <c r="KDT763" s="462"/>
      <c r="KDU763" s="462"/>
      <c r="KDV763" s="462"/>
      <c r="KDW763" s="462"/>
      <c r="KDX763" s="462"/>
      <c r="KDY763" s="462"/>
      <c r="KDZ763" s="462"/>
      <c r="KEA763" s="462"/>
      <c r="KEB763" s="462"/>
      <c r="KEC763" s="462"/>
      <c r="KED763" s="462"/>
      <c r="KEE763" s="462"/>
      <c r="KEF763" s="462"/>
      <c r="KEG763" s="462"/>
      <c r="KEH763" s="462"/>
      <c r="KEI763" s="462"/>
      <c r="KEJ763" s="462"/>
      <c r="KEK763" s="462"/>
      <c r="KEL763" s="462"/>
      <c r="KEM763" s="462"/>
      <c r="KEN763" s="462"/>
      <c r="KEO763" s="462"/>
      <c r="KEP763" s="462"/>
      <c r="KEQ763" s="462"/>
      <c r="KER763" s="462"/>
      <c r="KES763" s="462"/>
      <c r="KET763" s="462"/>
      <c r="KEU763" s="462"/>
      <c r="KEV763" s="462"/>
      <c r="KEW763" s="462"/>
      <c r="KEX763" s="462"/>
      <c r="KEY763" s="462"/>
      <c r="KEZ763" s="462"/>
      <c r="KFA763" s="462"/>
      <c r="KFB763" s="462"/>
      <c r="KFC763" s="462"/>
      <c r="KFD763" s="462"/>
      <c r="KFE763" s="462"/>
      <c r="KFF763" s="462"/>
      <c r="KFG763" s="462"/>
      <c r="KFH763" s="462"/>
      <c r="KFI763" s="462"/>
      <c r="KFJ763" s="462"/>
      <c r="KFK763" s="462"/>
      <c r="KFL763" s="462"/>
      <c r="KFM763" s="462"/>
      <c r="KFN763" s="462"/>
      <c r="KFO763" s="462"/>
      <c r="KFP763" s="462"/>
      <c r="KFQ763" s="462"/>
      <c r="KFR763" s="462"/>
      <c r="KFS763" s="462"/>
      <c r="KFT763" s="462"/>
      <c r="KFU763" s="462"/>
      <c r="KFV763" s="462"/>
      <c r="KFW763" s="462"/>
      <c r="KFX763" s="462"/>
      <c r="KFY763" s="462"/>
      <c r="KFZ763" s="462"/>
      <c r="KGA763" s="462"/>
      <c r="KGB763" s="462"/>
      <c r="KGC763" s="462"/>
      <c r="KGD763" s="462"/>
      <c r="KGE763" s="462"/>
      <c r="KGF763" s="462"/>
      <c r="KGG763" s="462"/>
      <c r="KGH763" s="462"/>
      <c r="KGI763" s="462"/>
      <c r="KGJ763" s="462"/>
      <c r="KGK763" s="462"/>
      <c r="KGL763" s="462"/>
      <c r="KGM763" s="462"/>
      <c r="KGN763" s="462"/>
      <c r="KGO763" s="462"/>
      <c r="KGP763" s="462"/>
      <c r="KGQ763" s="462"/>
      <c r="KGR763" s="462"/>
      <c r="KGS763" s="462"/>
      <c r="KGT763" s="462"/>
      <c r="KGU763" s="462"/>
      <c r="KGV763" s="462"/>
      <c r="KGW763" s="462"/>
      <c r="KGX763" s="462"/>
      <c r="KGY763" s="462"/>
      <c r="KGZ763" s="462"/>
      <c r="KHA763" s="462"/>
      <c r="KHB763" s="462"/>
      <c r="KHC763" s="462"/>
      <c r="KHD763" s="462"/>
      <c r="KHE763" s="462"/>
      <c r="KHF763" s="462"/>
      <c r="KHG763" s="462"/>
      <c r="KHH763" s="462"/>
      <c r="KHI763" s="462"/>
      <c r="KHJ763" s="462"/>
      <c r="KHK763" s="462"/>
      <c r="KHL763" s="462"/>
      <c r="KHM763" s="462"/>
      <c r="KHN763" s="462"/>
      <c r="KHO763" s="462"/>
      <c r="KHP763" s="462"/>
      <c r="KHQ763" s="462"/>
      <c r="KHR763" s="462"/>
      <c r="KHS763" s="462"/>
      <c r="KHT763" s="462"/>
      <c r="KHU763" s="462"/>
      <c r="KHV763" s="462"/>
      <c r="KHW763" s="462"/>
      <c r="KHX763" s="462"/>
      <c r="KHY763" s="462"/>
      <c r="KHZ763" s="462"/>
      <c r="KIA763" s="462"/>
      <c r="KIB763" s="462"/>
      <c r="KIC763" s="462"/>
      <c r="KID763" s="462"/>
      <c r="KIE763" s="462"/>
      <c r="KIF763" s="462"/>
      <c r="KIG763" s="462"/>
      <c r="KIH763" s="462"/>
      <c r="KII763" s="462"/>
      <c r="KIJ763" s="462"/>
      <c r="KIK763" s="462"/>
      <c r="KIL763" s="462"/>
      <c r="KIM763" s="462"/>
      <c r="KIN763" s="462"/>
      <c r="KIO763" s="462"/>
      <c r="KIP763" s="462"/>
      <c r="KIQ763" s="462"/>
      <c r="KIR763" s="462"/>
      <c r="KIS763" s="462"/>
      <c r="KIT763" s="462"/>
      <c r="KIU763" s="462"/>
      <c r="KIV763" s="462"/>
      <c r="KIW763" s="462"/>
      <c r="KIX763" s="462"/>
      <c r="KIY763" s="462"/>
      <c r="KIZ763" s="462"/>
      <c r="KJA763" s="462"/>
      <c r="KJB763" s="462"/>
      <c r="KJC763" s="462"/>
      <c r="KJD763" s="462"/>
      <c r="KJE763" s="462"/>
      <c r="KJF763" s="462"/>
      <c r="KJG763" s="462"/>
      <c r="KJH763" s="462"/>
      <c r="KJI763" s="462"/>
      <c r="KJJ763" s="462"/>
      <c r="KJK763" s="462"/>
      <c r="KJL763" s="462"/>
      <c r="KJM763" s="462"/>
      <c r="KJN763" s="462"/>
      <c r="KJO763" s="462"/>
      <c r="KJP763" s="462"/>
      <c r="KJQ763" s="462"/>
      <c r="KJR763" s="462"/>
      <c r="KJS763" s="462"/>
      <c r="KJT763" s="462"/>
      <c r="KJU763" s="462"/>
      <c r="KJV763" s="462"/>
      <c r="KJW763" s="462"/>
      <c r="KJX763" s="462"/>
      <c r="KJY763" s="462"/>
      <c r="KJZ763" s="462"/>
      <c r="KKA763" s="462"/>
      <c r="KKB763" s="462"/>
      <c r="KKC763" s="462"/>
      <c r="KKD763" s="462"/>
      <c r="KKE763" s="462"/>
      <c r="KKF763" s="462"/>
      <c r="KKG763" s="462"/>
      <c r="KKH763" s="462"/>
      <c r="KKI763" s="462"/>
      <c r="KKJ763" s="462"/>
      <c r="KKK763" s="462"/>
      <c r="KKL763" s="462"/>
      <c r="KKM763" s="462"/>
      <c r="KKN763" s="462"/>
      <c r="KKO763" s="462"/>
      <c r="KKP763" s="462"/>
      <c r="KKQ763" s="462"/>
      <c r="KKR763" s="462"/>
      <c r="KKS763" s="462"/>
      <c r="KKT763" s="462"/>
      <c r="KKU763" s="462"/>
      <c r="KKV763" s="462"/>
      <c r="KKW763" s="462"/>
      <c r="KKX763" s="462"/>
      <c r="KKY763" s="462"/>
      <c r="KKZ763" s="462"/>
      <c r="KLA763" s="462"/>
      <c r="KLB763" s="462"/>
      <c r="KLC763" s="462"/>
      <c r="KLD763" s="462"/>
      <c r="KLE763" s="462"/>
      <c r="KLF763" s="462"/>
      <c r="KLG763" s="462"/>
      <c r="KLH763" s="462"/>
      <c r="KLI763" s="462"/>
      <c r="KLJ763" s="462"/>
      <c r="KLK763" s="462"/>
      <c r="KLL763" s="462"/>
      <c r="KLM763" s="462"/>
      <c r="KLN763" s="462"/>
      <c r="KLO763" s="462"/>
      <c r="KLP763" s="462"/>
      <c r="KLQ763" s="462"/>
      <c r="KLR763" s="462"/>
      <c r="KLS763" s="462"/>
      <c r="KLT763" s="462"/>
      <c r="KLU763" s="462"/>
      <c r="KLV763" s="462"/>
      <c r="KLW763" s="462"/>
      <c r="KLX763" s="462"/>
      <c r="KLY763" s="462"/>
      <c r="KLZ763" s="462"/>
      <c r="KMA763" s="462"/>
      <c r="KMB763" s="462"/>
      <c r="KMC763" s="462"/>
      <c r="KMD763" s="462"/>
      <c r="KME763" s="462"/>
      <c r="KMF763" s="462"/>
      <c r="KMG763" s="462"/>
      <c r="KMH763" s="462"/>
      <c r="KMI763" s="462"/>
      <c r="KMJ763" s="462"/>
      <c r="KMK763" s="462"/>
      <c r="KML763" s="462"/>
      <c r="KMM763" s="462"/>
      <c r="KMN763" s="462"/>
      <c r="KMO763" s="462"/>
      <c r="KMP763" s="462"/>
      <c r="KMQ763" s="462"/>
      <c r="KMR763" s="462"/>
      <c r="KMS763" s="462"/>
      <c r="KMT763" s="462"/>
      <c r="KMU763" s="462"/>
      <c r="KMV763" s="462"/>
      <c r="KMW763" s="462"/>
      <c r="KMX763" s="462"/>
      <c r="KMY763" s="462"/>
      <c r="KMZ763" s="462"/>
      <c r="KNA763" s="462"/>
      <c r="KNB763" s="462"/>
      <c r="KNC763" s="462"/>
      <c r="KND763" s="462"/>
      <c r="KNE763" s="462"/>
      <c r="KNF763" s="462"/>
      <c r="KNG763" s="462"/>
      <c r="KNH763" s="462"/>
      <c r="KNI763" s="462"/>
      <c r="KNJ763" s="462"/>
      <c r="KNK763" s="462"/>
      <c r="KNL763" s="462"/>
      <c r="KNM763" s="462"/>
      <c r="KNN763" s="462"/>
      <c r="KNO763" s="462"/>
      <c r="KNP763" s="462"/>
      <c r="KNQ763" s="462"/>
      <c r="KNR763" s="462"/>
      <c r="KNS763" s="462"/>
      <c r="KNT763" s="462"/>
      <c r="KNU763" s="462"/>
      <c r="KNV763" s="462"/>
      <c r="KNW763" s="462"/>
      <c r="KNX763" s="462"/>
      <c r="KNY763" s="462"/>
      <c r="KNZ763" s="462"/>
      <c r="KOA763" s="462"/>
      <c r="KOB763" s="462"/>
      <c r="KOC763" s="462"/>
      <c r="KOD763" s="462"/>
      <c r="KOE763" s="462"/>
      <c r="KOF763" s="462"/>
      <c r="KOG763" s="462"/>
      <c r="KOH763" s="462"/>
      <c r="KOI763" s="462"/>
      <c r="KOJ763" s="462"/>
      <c r="KOK763" s="462"/>
      <c r="KOL763" s="462"/>
      <c r="KOM763" s="462"/>
      <c r="KON763" s="462"/>
      <c r="KOO763" s="462"/>
      <c r="KOP763" s="462"/>
      <c r="KOQ763" s="462"/>
      <c r="KOR763" s="462"/>
      <c r="KOS763" s="462"/>
      <c r="KOT763" s="462"/>
      <c r="KOU763" s="462"/>
      <c r="KOV763" s="462"/>
      <c r="KOW763" s="462"/>
      <c r="KOX763" s="462"/>
      <c r="KOY763" s="462"/>
      <c r="KOZ763" s="462"/>
      <c r="KPA763" s="462"/>
      <c r="KPB763" s="462"/>
      <c r="KPC763" s="462"/>
      <c r="KPD763" s="462"/>
      <c r="KPE763" s="462"/>
      <c r="KPF763" s="462"/>
      <c r="KPG763" s="462"/>
      <c r="KPH763" s="462"/>
      <c r="KPI763" s="462"/>
      <c r="KPJ763" s="462"/>
      <c r="KPK763" s="462"/>
      <c r="KPL763" s="462"/>
      <c r="KPM763" s="462"/>
      <c r="KPN763" s="462"/>
      <c r="KPO763" s="462"/>
      <c r="KPP763" s="462"/>
      <c r="KPQ763" s="462"/>
      <c r="KPR763" s="462"/>
      <c r="KPS763" s="462"/>
      <c r="KPT763" s="462"/>
      <c r="KPU763" s="462"/>
      <c r="KPV763" s="462"/>
      <c r="KPW763" s="462"/>
      <c r="KPX763" s="462"/>
      <c r="KPY763" s="462"/>
      <c r="KPZ763" s="462"/>
      <c r="KQA763" s="462"/>
      <c r="KQB763" s="462"/>
      <c r="KQC763" s="462"/>
      <c r="KQD763" s="462"/>
      <c r="KQE763" s="462"/>
      <c r="KQF763" s="462"/>
      <c r="KQG763" s="462"/>
      <c r="KQH763" s="462"/>
      <c r="KQI763" s="462"/>
      <c r="KQJ763" s="462"/>
      <c r="KQK763" s="462"/>
      <c r="KQL763" s="462"/>
      <c r="KQM763" s="462"/>
      <c r="KQN763" s="462"/>
      <c r="KQO763" s="462"/>
      <c r="KQP763" s="462"/>
      <c r="KQQ763" s="462"/>
      <c r="KQR763" s="462"/>
      <c r="KQS763" s="462"/>
      <c r="KQT763" s="462"/>
      <c r="KQU763" s="462"/>
      <c r="KQV763" s="462"/>
      <c r="KQW763" s="462"/>
      <c r="KQX763" s="462"/>
      <c r="KQY763" s="462"/>
      <c r="KQZ763" s="462"/>
      <c r="KRA763" s="462"/>
      <c r="KRB763" s="462"/>
      <c r="KRC763" s="462"/>
      <c r="KRD763" s="462"/>
      <c r="KRE763" s="462"/>
      <c r="KRF763" s="462"/>
      <c r="KRG763" s="462"/>
      <c r="KRH763" s="462"/>
      <c r="KRI763" s="462"/>
      <c r="KRJ763" s="462"/>
      <c r="KRK763" s="462"/>
      <c r="KRL763" s="462"/>
      <c r="KRM763" s="462"/>
      <c r="KRN763" s="462"/>
      <c r="KRO763" s="462"/>
      <c r="KRP763" s="462"/>
      <c r="KRQ763" s="462"/>
      <c r="KRR763" s="462"/>
      <c r="KRS763" s="462"/>
      <c r="KRT763" s="462"/>
      <c r="KRU763" s="462"/>
      <c r="KRV763" s="462"/>
      <c r="KRW763" s="462"/>
      <c r="KRX763" s="462"/>
      <c r="KRY763" s="462"/>
      <c r="KRZ763" s="462"/>
      <c r="KSA763" s="462"/>
      <c r="KSB763" s="462"/>
      <c r="KSC763" s="462"/>
      <c r="KSD763" s="462"/>
      <c r="KSE763" s="462"/>
      <c r="KSF763" s="462"/>
      <c r="KSG763" s="462"/>
      <c r="KSH763" s="462"/>
      <c r="KSI763" s="462"/>
      <c r="KSJ763" s="462"/>
      <c r="KSK763" s="462"/>
      <c r="KSL763" s="462"/>
      <c r="KSM763" s="462"/>
      <c r="KSN763" s="462"/>
      <c r="KSO763" s="462"/>
      <c r="KSP763" s="462"/>
      <c r="KSQ763" s="462"/>
      <c r="KSR763" s="462"/>
      <c r="KSS763" s="462"/>
      <c r="KST763" s="462"/>
      <c r="KSU763" s="462"/>
      <c r="KSV763" s="462"/>
      <c r="KSW763" s="462"/>
      <c r="KSX763" s="462"/>
      <c r="KSY763" s="462"/>
      <c r="KSZ763" s="462"/>
      <c r="KTA763" s="462"/>
      <c r="KTB763" s="462"/>
      <c r="KTC763" s="462"/>
      <c r="KTD763" s="462"/>
      <c r="KTE763" s="462"/>
      <c r="KTF763" s="462"/>
      <c r="KTG763" s="462"/>
      <c r="KTH763" s="462"/>
      <c r="KTI763" s="462"/>
      <c r="KTJ763" s="462"/>
      <c r="KTK763" s="462"/>
      <c r="KTL763" s="462"/>
      <c r="KTM763" s="462"/>
      <c r="KTN763" s="462"/>
      <c r="KTO763" s="462"/>
      <c r="KTP763" s="462"/>
      <c r="KTQ763" s="462"/>
      <c r="KTR763" s="462"/>
      <c r="KTS763" s="462"/>
      <c r="KTT763" s="462"/>
      <c r="KTU763" s="462"/>
      <c r="KTV763" s="462"/>
      <c r="KTW763" s="462"/>
      <c r="KTX763" s="462"/>
      <c r="KTY763" s="462"/>
      <c r="KTZ763" s="462"/>
      <c r="KUA763" s="462"/>
      <c r="KUB763" s="462"/>
      <c r="KUC763" s="462"/>
      <c r="KUD763" s="462"/>
      <c r="KUE763" s="462"/>
      <c r="KUF763" s="462"/>
      <c r="KUG763" s="462"/>
      <c r="KUH763" s="462"/>
      <c r="KUI763" s="462"/>
      <c r="KUJ763" s="462"/>
      <c r="KUK763" s="462"/>
      <c r="KUL763" s="462"/>
      <c r="KUM763" s="462"/>
      <c r="KUN763" s="462"/>
      <c r="KUO763" s="462"/>
      <c r="KUP763" s="462"/>
      <c r="KUQ763" s="462"/>
      <c r="KUR763" s="462"/>
      <c r="KUS763" s="462"/>
      <c r="KUT763" s="462"/>
      <c r="KUU763" s="462"/>
      <c r="KUV763" s="462"/>
      <c r="KUW763" s="462"/>
      <c r="KUX763" s="462"/>
      <c r="KUY763" s="462"/>
      <c r="KUZ763" s="462"/>
      <c r="KVA763" s="462"/>
      <c r="KVB763" s="462"/>
      <c r="KVC763" s="462"/>
      <c r="KVD763" s="462"/>
      <c r="KVE763" s="462"/>
      <c r="KVF763" s="462"/>
      <c r="KVG763" s="462"/>
      <c r="KVH763" s="462"/>
      <c r="KVI763" s="462"/>
      <c r="KVJ763" s="462"/>
      <c r="KVK763" s="462"/>
      <c r="KVL763" s="462"/>
      <c r="KVM763" s="462"/>
      <c r="KVN763" s="462"/>
      <c r="KVO763" s="462"/>
      <c r="KVP763" s="462"/>
      <c r="KVQ763" s="462"/>
      <c r="KVR763" s="462"/>
      <c r="KVS763" s="462"/>
      <c r="KVT763" s="462"/>
      <c r="KVU763" s="462"/>
      <c r="KVV763" s="462"/>
      <c r="KVW763" s="462"/>
      <c r="KVX763" s="462"/>
      <c r="KVY763" s="462"/>
      <c r="KVZ763" s="462"/>
      <c r="KWA763" s="462"/>
      <c r="KWB763" s="462"/>
      <c r="KWC763" s="462"/>
      <c r="KWD763" s="462"/>
      <c r="KWE763" s="462"/>
      <c r="KWF763" s="462"/>
      <c r="KWG763" s="462"/>
      <c r="KWH763" s="462"/>
      <c r="KWI763" s="462"/>
      <c r="KWJ763" s="462"/>
      <c r="KWK763" s="462"/>
      <c r="KWL763" s="462"/>
      <c r="KWM763" s="462"/>
      <c r="KWN763" s="462"/>
      <c r="KWO763" s="462"/>
      <c r="KWP763" s="462"/>
      <c r="KWQ763" s="462"/>
      <c r="KWR763" s="462"/>
      <c r="KWS763" s="462"/>
      <c r="KWT763" s="462"/>
      <c r="KWU763" s="462"/>
      <c r="KWV763" s="462"/>
      <c r="KWW763" s="462"/>
      <c r="KWX763" s="462"/>
      <c r="KWY763" s="462"/>
      <c r="KWZ763" s="462"/>
      <c r="KXA763" s="462"/>
      <c r="KXB763" s="462"/>
      <c r="KXC763" s="462"/>
      <c r="KXD763" s="462"/>
      <c r="KXE763" s="462"/>
      <c r="KXF763" s="462"/>
      <c r="KXG763" s="462"/>
      <c r="KXH763" s="462"/>
      <c r="KXI763" s="462"/>
      <c r="KXJ763" s="462"/>
      <c r="KXK763" s="462"/>
      <c r="KXL763" s="462"/>
      <c r="KXM763" s="462"/>
      <c r="KXN763" s="462"/>
      <c r="KXO763" s="462"/>
      <c r="KXP763" s="462"/>
      <c r="KXQ763" s="462"/>
      <c r="KXR763" s="462"/>
      <c r="KXS763" s="462"/>
      <c r="KXT763" s="462"/>
      <c r="KXU763" s="462"/>
      <c r="KXV763" s="462"/>
      <c r="KXW763" s="462"/>
      <c r="KXX763" s="462"/>
      <c r="KXY763" s="462"/>
      <c r="KXZ763" s="462"/>
      <c r="KYA763" s="462"/>
      <c r="KYB763" s="462"/>
      <c r="KYC763" s="462"/>
      <c r="KYD763" s="462"/>
      <c r="KYE763" s="462"/>
      <c r="KYF763" s="462"/>
      <c r="KYG763" s="462"/>
      <c r="KYH763" s="462"/>
      <c r="KYI763" s="462"/>
      <c r="KYJ763" s="462"/>
      <c r="KYK763" s="462"/>
      <c r="KYL763" s="462"/>
      <c r="KYM763" s="462"/>
      <c r="KYN763" s="462"/>
      <c r="KYO763" s="462"/>
      <c r="KYP763" s="462"/>
      <c r="KYQ763" s="462"/>
      <c r="KYR763" s="462"/>
      <c r="KYS763" s="462"/>
      <c r="KYT763" s="462"/>
      <c r="KYU763" s="462"/>
      <c r="KYV763" s="462"/>
      <c r="KYW763" s="462"/>
      <c r="KYX763" s="462"/>
      <c r="KYY763" s="462"/>
      <c r="KYZ763" s="462"/>
      <c r="KZA763" s="462"/>
      <c r="KZB763" s="462"/>
      <c r="KZC763" s="462"/>
      <c r="KZD763" s="462"/>
      <c r="KZE763" s="462"/>
      <c r="KZF763" s="462"/>
      <c r="KZG763" s="462"/>
      <c r="KZH763" s="462"/>
      <c r="KZI763" s="462"/>
      <c r="KZJ763" s="462"/>
      <c r="KZK763" s="462"/>
      <c r="KZL763" s="462"/>
      <c r="KZM763" s="462"/>
      <c r="KZN763" s="462"/>
      <c r="KZO763" s="462"/>
      <c r="KZP763" s="462"/>
      <c r="KZQ763" s="462"/>
      <c r="KZR763" s="462"/>
      <c r="KZS763" s="462"/>
      <c r="KZT763" s="462"/>
      <c r="KZU763" s="462"/>
      <c r="KZV763" s="462"/>
      <c r="KZW763" s="462"/>
      <c r="KZX763" s="462"/>
      <c r="KZY763" s="462"/>
      <c r="KZZ763" s="462"/>
      <c r="LAA763" s="462"/>
      <c r="LAB763" s="462"/>
      <c r="LAC763" s="462"/>
      <c r="LAD763" s="462"/>
      <c r="LAE763" s="462"/>
      <c r="LAF763" s="462"/>
      <c r="LAG763" s="462"/>
      <c r="LAH763" s="462"/>
      <c r="LAI763" s="462"/>
      <c r="LAJ763" s="462"/>
      <c r="LAK763" s="462"/>
      <c r="LAL763" s="462"/>
      <c r="LAM763" s="462"/>
      <c r="LAN763" s="462"/>
      <c r="LAO763" s="462"/>
      <c r="LAP763" s="462"/>
      <c r="LAQ763" s="462"/>
      <c r="LAR763" s="462"/>
      <c r="LAS763" s="462"/>
      <c r="LAT763" s="462"/>
      <c r="LAU763" s="462"/>
      <c r="LAV763" s="462"/>
      <c r="LAW763" s="462"/>
      <c r="LAX763" s="462"/>
      <c r="LAY763" s="462"/>
      <c r="LAZ763" s="462"/>
      <c r="LBA763" s="462"/>
      <c r="LBB763" s="462"/>
      <c r="LBC763" s="462"/>
      <c r="LBD763" s="462"/>
      <c r="LBE763" s="462"/>
      <c r="LBF763" s="462"/>
      <c r="LBG763" s="462"/>
      <c r="LBH763" s="462"/>
      <c r="LBI763" s="462"/>
      <c r="LBJ763" s="462"/>
      <c r="LBK763" s="462"/>
      <c r="LBL763" s="462"/>
      <c r="LBM763" s="462"/>
      <c r="LBN763" s="462"/>
      <c r="LBO763" s="462"/>
      <c r="LBP763" s="462"/>
      <c r="LBQ763" s="462"/>
      <c r="LBR763" s="462"/>
      <c r="LBS763" s="462"/>
      <c r="LBT763" s="462"/>
      <c r="LBU763" s="462"/>
      <c r="LBV763" s="462"/>
      <c r="LBW763" s="462"/>
      <c r="LBX763" s="462"/>
      <c r="LBY763" s="462"/>
      <c r="LBZ763" s="462"/>
      <c r="LCA763" s="462"/>
      <c r="LCB763" s="462"/>
      <c r="LCC763" s="462"/>
      <c r="LCD763" s="462"/>
      <c r="LCE763" s="462"/>
      <c r="LCF763" s="462"/>
      <c r="LCG763" s="462"/>
      <c r="LCH763" s="462"/>
      <c r="LCI763" s="462"/>
      <c r="LCJ763" s="462"/>
      <c r="LCK763" s="462"/>
      <c r="LCL763" s="462"/>
      <c r="LCM763" s="462"/>
      <c r="LCN763" s="462"/>
      <c r="LCO763" s="462"/>
      <c r="LCP763" s="462"/>
      <c r="LCQ763" s="462"/>
      <c r="LCR763" s="462"/>
      <c r="LCS763" s="462"/>
      <c r="LCT763" s="462"/>
      <c r="LCU763" s="462"/>
      <c r="LCV763" s="462"/>
      <c r="LCW763" s="462"/>
      <c r="LCX763" s="462"/>
      <c r="LCY763" s="462"/>
      <c r="LCZ763" s="462"/>
      <c r="LDA763" s="462"/>
      <c r="LDB763" s="462"/>
      <c r="LDC763" s="462"/>
      <c r="LDD763" s="462"/>
      <c r="LDE763" s="462"/>
      <c r="LDF763" s="462"/>
      <c r="LDG763" s="462"/>
      <c r="LDH763" s="462"/>
      <c r="LDI763" s="462"/>
      <c r="LDJ763" s="462"/>
      <c r="LDK763" s="462"/>
      <c r="LDL763" s="462"/>
      <c r="LDM763" s="462"/>
      <c r="LDN763" s="462"/>
      <c r="LDO763" s="462"/>
      <c r="LDP763" s="462"/>
      <c r="LDQ763" s="462"/>
      <c r="LDR763" s="462"/>
      <c r="LDS763" s="462"/>
      <c r="LDT763" s="462"/>
      <c r="LDU763" s="462"/>
      <c r="LDV763" s="462"/>
      <c r="LDW763" s="462"/>
      <c r="LDX763" s="462"/>
      <c r="LDY763" s="462"/>
      <c r="LDZ763" s="462"/>
      <c r="LEA763" s="462"/>
      <c r="LEB763" s="462"/>
      <c r="LEC763" s="462"/>
      <c r="LED763" s="462"/>
      <c r="LEE763" s="462"/>
      <c r="LEF763" s="462"/>
      <c r="LEG763" s="462"/>
      <c r="LEH763" s="462"/>
      <c r="LEI763" s="462"/>
      <c r="LEJ763" s="462"/>
      <c r="LEK763" s="462"/>
      <c r="LEL763" s="462"/>
      <c r="LEM763" s="462"/>
      <c r="LEN763" s="462"/>
      <c r="LEO763" s="462"/>
      <c r="LEP763" s="462"/>
      <c r="LEQ763" s="462"/>
      <c r="LER763" s="462"/>
      <c r="LES763" s="462"/>
      <c r="LET763" s="462"/>
      <c r="LEU763" s="462"/>
      <c r="LEV763" s="462"/>
      <c r="LEW763" s="462"/>
      <c r="LEX763" s="462"/>
      <c r="LEY763" s="462"/>
      <c r="LEZ763" s="462"/>
      <c r="LFA763" s="462"/>
      <c r="LFB763" s="462"/>
      <c r="LFC763" s="462"/>
      <c r="LFD763" s="462"/>
      <c r="LFE763" s="462"/>
      <c r="LFF763" s="462"/>
      <c r="LFG763" s="462"/>
      <c r="LFH763" s="462"/>
      <c r="LFI763" s="462"/>
      <c r="LFJ763" s="462"/>
      <c r="LFK763" s="462"/>
      <c r="LFL763" s="462"/>
      <c r="LFM763" s="462"/>
      <c r="LFN763" s="462"/>
      <c r="LFO763" s="462"/>
      <c r="LFP763" s="462"/>
      <c r="LFQ763" s="462"/>
      <c r="LFR763" s="462"/>
      <c r="LFS763" s="462"/>
      <c r="LFT763" s="462"/>
      <c r="LFU763" s="462"/>
      <c r="LFV763" s="462"/>
      <c r="LFW763" s="462"/>
      <c r="LFX763" s="462"/>
      <c r="LFY763" s="462"/>
      <c r="LFZ763" s="462"/>
      <c r="LGA763" s="462"/>
      <c r="LGB763" s="462"/>
      <c r="LGC763" s="462"/>
      <c r="LGD763" s="462"/>
      <c r="LGE763" s="462"/>
      <c r="LGF763" s="462"/>
      <c r="LGG763" s="462"/>
      <c r="LGH763" s="462"/>
      <c r="LGI763" s="462"/>
      <c r="LGJ763" s="462"/>
      <c r="LGK763" s="462"/>
      <c r="LGL763" s="462"/>
      <c r="LGM763" s="462"/>
      <c r="LGN763" s="462"/>
      <c r="LGO763" s="462"/>
      <c r="LGP763" s="462"/>
      <c r="LGQ763" s="462"/>
      <c r="LGR763" s="462"/>
      <c r="LGS763" s="462"/>
      <c r="LGT763" s="462"/>
      <c r="LGU763" s="462"/>
      <c r="LGV763" s="462"/>
      <c r="LGW763" s="462"/>
      <c r="LGX763" s="462"/>
      <c r="LGY763" s="462"/>
      <c r="LGZ763" s="462"/>
      <c r="LHA763" s="462"/>
      <c r="LHB763" s="462"/>
      <c r="LHC763" s="462"/>
      <c r="LHD763" s="462"/>
      <c r="LHE763" s="462"/>
      <c r="LHF763" s="462"/>
      <c r="LHG763" s="462"/>
      <c r="LHH763" s="462"/>
      <c r="LHI763" s="462"/>
      <c r="LHJ763" s="462"/>
      <c r="LHK763" s="462"/>
      <c r="LHL763" s="462"/>
      <c r="LHM763" s="462"/>
      <c r="LHN763" s="462"/>
      <c r="LHO763" s="462"/>
      <c r="LHP763" s="462"/>
      <c r="LHQ763" s="462"/>
      <c r="LHR763" s="462"/>
      <c r="LHS763" s="462"/>
      <c r="LHT763" s="462"/>
      <c r="LHU763" s="462"/>
      <c r="LHV763" s="462"/>
      <c r="LHW763" s="462"/>
      <c r="LHX763" s="462"/>
      <c r="LHY763" s="462"/>
      <c r="LHZ763" s="462"/>
      <c r="LIA763" s="462"/>
      <c r="LIB763" s="462"/>
      <c r="LIC763" s="462"/>
      <c r="LID763" s="462"/>
      <c r="LIE763" s="462"/>
      <c r="LIF763" s="462"/>
      <c r="LIG763" s="462"/>
      <c r="LIH763" s="462"/>
      <c r="LII763" s="462"/>
      <c r="LIJ763" s="462"/>
      <c r="LIK763" s="462"/>
      <c r="LIL763" s="462"/>
      <c r="LIM763" s="462"/>
      <c r="LIN763" s="462"/>
      <c r="LIO763" s="462"/>
      <c r="LIP763" s="462"/>
      <c r="LIQ763" s="462"/>
      <c r="LIR763" s="462"/>
      <c r="LIS763" s="462"/>
      <c r="LIT763" s="462"/>
      <c r="LIU763" s="462"/>
      <c r="LIV763" s="462"/>
      <c r="LIW763" s="462"/>
      <c r="LIX763" s="462"/>
      <c r="LIY763" s="462"/>
      <c r="LIZ763" s="462"/>
      <c r="LJA763" s="462"/>
      <c r="LJB763" s="462"/>
      <c r="LJC763" s="462"/>
      <c r="LJD763" s="462"/>
      <c r="LJE763" s="462"/>
      <c r="LJF763" s="462"/>
      <c r="LJG763" s="462"/>
      <c r="LJH763" s="462"/>
      <c r="LJI763" s="462"/>
      <c r="LJJ763" s="462"/>
      <c r="LJK763" s="462"/>
      <c r="LJL763" s="462"/>
      <c r="LJM763" s="462"/>
      <c r="LJN763" s="462"/>
      <c r="LJO763" s="462"/>
      <c r="LJP763" s="462"/>
      <c r="LJQ763" s="462"/>
      <c r="LJR763" s="462"/>
      <c r="LJS763" s="462"/>
      <c r="LJT763" s="462"/>
      <c r="LJU763" s="462"/>
      <c r="LJV763" s="462"/>
      <c r="LJW763" s="462"/>
      <c r="LJX763" s="462"/>
      <c r="LJY763" s="462"/>
      <c r="LJZ763" s="462"/>
      <c r="LKA763" s="462"/>
      <c r="LKB763" s="462"/>
      <c r="LKC763" s="462"/>
      <c r="LKD763" s="462"/>
      <c r="LKE763" s="462"/>
      <c r="LKF763" s="462"/>
      <c r="LKG763" s="462"/>
      <c r="LKH763" s="462"/>
      <c r="LKI763" s="462"/>
      <c r="LKJ763" s="462"/>
      <c r="LKK763" s="462"/>
      <c r="LKL763" s="462"/>
      <c r="LKM763" s="462"/>
      <c r="LKN763" s="462"/>
      <c r="LKO763" s="462"/>
      <c r="LKP763" s="462"/>
      <c r="LKQ763" s="462"/>
      <c r="LKR763" s="462"/>
      <c r="LKS763" s="462"/>
      <c r="LKT763" s="462"/>
      <c r="LKU763" s="462"/>
      <c r="LKV763" s="462"/>
      <c r="LKW763" s="462"/>
      <c r="LKX763" s="462"/>
      <c r="LKY763" s="462"/>
      <c r="LKZ763" s="462"/>
      <c r="LLA763" s="462"/>
      <c r="LLB763" s="462"/>
      <c r="LLC763" s="462"/>
      <c r="LLD763" s="462"/>
      <c r="LLE763" s="462"/>
      <c r="LLF763" s="462"/>
      <c r="LLG763" s="462"/>
      <c r="LLH763" s="462"/>
      <c r="LLI763" s="462"/>
      <c r="LLJ763" s="462"/>
      <c r="LLK763" s="462"/>
      <c r="LLL763" s="462"/>
      <c r="LLM763" s="462"/>
      <c r="LLN763" s="462"/>
      <c r="LLO763" s="462"/>
      <c r="LLP763" s="462"/>
      <c r="LLQ763" s="462"/>
      <c r="LLR763" s="462"/>
      <c r="LLS763" s="462"/>
      <c r="LLT763" s="462"/>
      <c r="LLU763" s="462"/>
      <c r="LLV763" s="462"/>
      <c r="LLW763" s="462"/>
      <c r="LLX763" s="462"/>
      <c r="LLY763" s="462"/>
      <c r="LLZ763" s="462"/>
      <c r="LMA763" s="462"/>
      <c r="LMB763" s="462"/>
      <c r="LMC763" s="462"/>
      <c r="LMD763" s="462"/>
      <c r="LME763" s="462"/>
      <c r="LMF763" s="462"/>
      <c r="LMG763" s="462"/>
      <c r="LMH763" s="462"/>
      <c r="LMI763" s="462"/>
      <c r="LMJ763" s="462"/>
      <c r="LMK763" s="462"/>
      <c r="LML763" s="462"/>
      <c r="LMM763" s="462"/>
      <c r="LMN763" s="462"/>
      <c r="LMO763" s="462"/>
      <c r="LMP763" s="462"/>
      <c r="LMQ763" s="462"/>
      <c r="LMR763" s="462"/>
      <c r="LMS763" s="462"/>
      <c r="LMT763" s="462"/>
      <c r="LMU763" s="462"/>
      <c r="LMV763" s="462"/>
      <c r="LMW763" s="462"/>
      <c r="LMX763" s="462"/>
      <c r="LMY763" s="462"/>
      <c r="LMZ763" s="462"/>
      <c r="LNA763" s="462"/>
      <c r="LNB763" s="462"/>
      <c r="LNC763" s="462"/>
      <c r="LND763" s="462"/>
      <c r="LNE763" s="462"/>
      <c r="LNF763" s="462"/>
      <c r="LNG763" s="462"/>
      <c r="LNH763" s="462"/>
      <c r="LNI763" s="462"/>
      <c r="LNJ763" s="462"/>
      <c r="LNK763" s="462"/>
      <c r="LNL763" s="462"/>
      <c r="LNM763" s="462"/>
      <c r="LNN763" s="462"/>
      <c r="LNO763" s="462"/>
      <c r="LNP763" s="462"/>
      <c r="LNQ763" s="462"/>
      <c r="LNR763" s="462"/>
      <c r="LNS763" s="462"/>
      <c r="LNT763" s="462"/>
      <c r="LNU763" s="462"/>
      <c r="LNV763" s="462"/>
      <c r="LNW763" s="462"/>
      <c r="LNX763" s="462"/>
      <c r="LNY763" s="462"/>
      <c r="LNZ763" s="462"/>
      <c r="LOA763" s="462"/>
      <c r="LOB763" s="462"/>
      <c r="LOC763" s="462"/>
      <c r="LOD763" s="462"/>
      <c r="LOE763" s="462"/>
      <c r="LOF763" s="462"/>
      <c r="LOG763" s="462"/>
      <c r="LOH763" s="462"/>
      <c r="LOI763" s="462"/>
      <c r="LOJ763" s="462"/>
      <c r="LOK763" s="462"/>
      <c r="LOL763" s="462"/>
      <c r="LOM763" s="462"/>
      <c r="LON763" s="462"/>
      <c r="LOO763" s="462"/>
      <c r="LOP763" s="462"/>
      <c r="LOQ763" s="462"/>
      <c r="LOR763" s="462"/>
      <c r="LOS763" s="462"/>
      <c r="LOT763" s="462"/>
      <c r="LOU763" s="462"/>
      <c r="LOV763" s="462"/>
      <c r="LOW763" s="462"/>
      <c r="LOX763" s="462"/>
      <c r="LOY763" s="462"/>
      <c r="LOZ763" s="462"/>
      <c r="LPA763" s="462"/>
      <c r="LPB763" s="462"/>
      <c r="LPC763" s="462"/>
      <c r="LPD763" s="462"/>
      <c r="LPE763" s="462"/>
      <c r="LPF763" s="462"/>
      <c r="LPG763" s="462"/>
      <c r="LPH763" s="462"/>
      <c r="LPI763" s="462"/>
      <c r="LPJ763" s="462"/>
      <c r="LPK763" s="462"/>
      <c r="LPL763" s="462"/>
      <c r="LPM763" s="462"/>
      <c r="LPN763" s="462"/>
      <c r="LPO763" s="462"/>
      <c r="LPP763" s="462"/>
      <c r="LPQ763" s="462"/>
      <c r="LPR763" s="462"/>
      <c r="LPS763" s="462"/>
      <c r="LPT763" s="462"/>
      <c r="LPU763" s="462"/>
      <c r="LPV763" s="462"/>
      <c r="LPW763" s="462"/>
      <c r="LPX763" s="462"/>
      <c r="LPY763" s="462"/>
      <c r="LPZ763" s="462"/>
      <c r="LQA763" s="462"/>
      <c r="LQB763" s="462"/>
      <c r="LQC763" s="462"/>
      <c r="LQD763" s="462"/>
      <c r="LQE763" s="462"/>
      <c r="LQF763" s="462"/>
      <c r="LQG763" s="462"/>
      <c r="LQH763" s="462"/>
      <c r="LQI763" s="462"/>
      <c r="LQJ763" s="462"/>
      <c r="LQK763" s="462"/>
      <c r="LQL763" s="462"/>
      <c r="LQM763" s="462"/>
      <c r="LQN763" s="462"/>
      <c r="LQO763" s="462"/>
      <c r="LQP763" s="462"/>
      <c r="LQQ763" s="462"/>
      <c r="LQR763" s="462"/>
      <c r="LQS763" s="462"/>
      <c r="LQT763" s="462"/>
      <c r="LQU763" s="462"/>
      <c r="LQV763" s="462"/>
      <c r="LQW763" s="462"/>
      <c r="LQX763" s="462"/>
      <c r="LQY763" s="462"/>
      <c r="LQZ763" s="462"/>
      <c r="LRA763" s="462"/>
      <c r="LRB763" s="462"/>
      <c r="LRC763" s="462"/>
      <c r="LRD763" s="462"/>
      <c r="LRE763" s="462"/>
      <c r="LRF763" s="462"/>
      <c r="LRG763" s="462"/>
      <c r="LRH763" s="462"/>
      <c r="LRI763" s="462"/>
      <c r="LRJ763" s="462"/>
      <c r="LRK763" s="462"/>
      <c r="LRL763" s="462"/>
      <c r="LRM763" s="462"/>
      <c r="LRN763" s="462"/>
      <c r="LRO763" s="462"/>
      <c r="LRP763" s="462"/>
      <c r="LRQ763" s="462"/>
      <c r="LRR763" s="462"/>
      <c r="LRS763" s="462"/>
      <c r="LRT763" s="462"/>
      <c r="LRU763" s="462"/>
      <c r="LRV763" s="462"/>
      <c r="LRW763" s="462"/>
      <c r="LRX763" s="462"/>
      <c r="LRY763" s="462"/>
      <c r="LRZ763" s="462"/>
      <c r="LSA763" s="462"/>
      <c r="LSB763" s="462"/>
      <c r="LSC763" s="462"/>
      <c r="LSD763" s="462"/>
      <c r="LSE763" s="462"/>
      <c r="LSF763" s="462"/>
      <c r="LSG763" s="462"/>
      <c r="LSH763" s="462"/>
      <c r="LSI763" s="462"/>
      <c r="LSJ763" s="462"/>
      <c r="LSK763" s="462"/>
      <c r="LSL763" s="462"/>
      <c r="LSM763" s="462"/>
      <c r="LSN763" s="462"/>
      <c r="LSO763" s="462"/>
      <c r="LSP763" s="462"/>
      <c r="LSQ763" s="462"/>
      <c r="LSR763" s="462"/>
      <c r="LSS763" s="462"/>
      <c r="LST763" s="462"/>
      <c r="LSU763" s="462"/>
      <c r="LSV763" s="462"/>
      <c r="LSW763" s="462"/>
      <c r="LSX763" s="462"/>
      <c r="LSY763" s="462"/>
      <c r="LSZ763" s="462"/>
      <c r="LTA763" s="462"/>
      <c r="LTB763" s="462"/>
      <c r="LTC763" s="462"/>
      <c r="LTD763" s="462"/>
      <c r="LTE763" s="462"/>
      <c r="LTF763" s="462"/>
      <c r="LTG763" s="462"/>
      <c r="LTH763" s="462"/>
      <c r="LTI763" s="462"/>
      <c r="LTJ763" s="462"/>
      <c r="LTK763" s="462"/>
      <c r="LTL763" s="462"/>
      <c r="LTM763" s="462"/>
      <c r="LTN763" s="462"/>
      <c r="LTO763" s="462"/>
      <c r="LTP763" s="462"/>
      <c r="LTQ763" s="462"/>
      <c r="LTR763" s="462"/>
      <c r="LTS763" s="462"/>
      <c r="LTT763" s="462"/>
      <c r="LTU763" s="462"/>
      <c r="LTV763" s="462"/>
      <c r="LTW763" s="462"/>
      <c r="LTX763" s="462"/>
      <c r="LTY763" s="462"/>
      <c r="LTZ763" s="462"/>
      <c r="LUA763" s="462"/>
      <c r="LUB763" s="462"/>
      <c r="LUC763" s="462"/>
      <c r="LUD763" s="462"/>
      <c r="LUE763" s="462"/>
      <c r="LUF763" s="462"/>
      <c r="LUG763" s="462"/>
      <c r="LUH763" s="462"/>
      <c r="LUI763" s="462"/>
      <c r="LUJ763" s="462"/>
      <c r="LUK763" s="462"/>
      <c r="LUL763" s="462"/>
      <c r="LUM763" s="462"/>
      <c r="LUN763" s="462"/>
      <c r="LUO763" s="462"/>
      <c r="LUP763" s="462"/>
      <c r="LUQ763" s="462"/>
      <c r="LUR763" s="462"/>
      <c r="LUS763" s="462"/>
      <c r="LUT763" s="462"/>
      <c r="LUU763" s="462"/>
      <c r="LUV763" s="462"/>
      <c r="LUW763" s="462"/>
      <c r="LUX763" s="462"/>
      <c r="LUY763" s="462"/>
      <c r="LUZ763" s="462"/>
      <c r="LVA763" s="462"/>
      <c r="LVB763" s="462"/>
      <c r="LVC763" s="462"/>
      <c r="LVD763" s="462"/>
      <c r="LVE763" s="462"/>
      <c r="LVF763" s="462"/>
      <c r="LVG763" s="462"/>
      <c r="LVH763" s="462"/>
      <c r="LVI763" s="462"/>
      <c r="LVJ763" s="462"/>
      <c r="LVK763" s="462"/>
      <c r="LVL763" s="462"/>
      <c r="LVM763" s="462"/>
      <c r="LVN763" s="462"/>
      <c r="LVO763" s="462"/>
      <c r="LVP763" s="462"/>
      <c r="LVQ763" s="462"/>
      <c r="LVR763" s="462"/>
      <c r="LVS763" s="462"/>
      <c r="LVT763" s="462"/>
      <c r="LVU763" s="462"/>
      <c r="LVV763" s="462"/>
      <c r="LVW763" s="462"/>
      <c r="LVX763" s="462"/>
      <c r="LVY763" s="462"/>
      <c r="LVZ763" s="462"/>
      <c r="LWA763" s="462"/>
      <c r="LWB763" s="462"/>
      <c r="LWC763" s="462"/>
      <c r="LWD763" s="462"/>
      <c r="LWE763" s="462"/>
      <c r="LWF763" s="462"/>
      <c r="LWG763" s="462"/>
      <c r="LWH763" s="462"/>
      <c r="LWI763" s="462"/>
      <c r="LWJ763" s="462"/>
      <c r="LWK763" s="462"/>
      <c r="LWL763" s="462"/>
      <c r="LWM763" s="462"/>
      <c r="LWN763" s="462"/>
      <c r="LWO763" s="462"/>
      <c r="LWP763" s="462"/>
      <c r="LWQ763" s="462"/>
      <c r="LWR763" s="462"/>
      <c r="LWS763" s="462"/>
      <c r="LWT763" s="462"/>
      <c r="LWU763" s="462"/>
      <c r="LWV763" s="462"/>
      <c r="LWW763" s="462"/>
      <c r="LWX763" s="462"/>
      <c r="LWY763" s="462"/>
      <c r="LWZ763" s="462"/>
      <c r="LXA763" s="462"/>
      <c r="LXB763" s="462"/>
      <c r="LXC763" s="462"/>
      <c r="LXD763" s="462"/>
      <c r="LXE763" s="462"/>
      <c r="LXF763" s="462"/>
      <c r="LXG763" s="462"/>
      <c r="LXH763" s="462"/>
      <c r="LXI763" s="462"/>
      <c r="LXJ763" s="462"/>
      <c r="LXK763" s="462"/>
      <c r="LXL763" s="462"/>
      <c r="LXM763" s="462"/>
      <c r="LXN763" s="462"/>
      <c r="LXO763" s="462"/>
      <c r="LXP763" s="462"/>
      <c r="LXQ763" s="462"/>
      <c r="LXR763" s="462"/>
      <c r="LXS763" s="462"/>
      <c r="LXT763" s="462"/>
      <c r="LXU763" s="462"/>
      <c r="LXV763" s="462"/>
      <c r="LXW763" s="462"/>
      <c r="LXX763" s="462"/>
      <c r="LXY763" s="462"/>
      <c r="LXZ763" s="462"/>
      <c r="LYA763" s="462"/>
      <c r="LYB763" s="462"/>
      <c r="LYC763" s="462"/>
      <c r="LYD763" s="462"/>
      <c r="LYE763" s="462"/>
      <c r="LYF763" s="462"/>
      <c r="LYG763" s="462"/>
      <c r="LYH763" s="462"/>
      <c r="LYI763" s="462"/>
      <c r="LYJ763" s="462"/>
      <c r="LYK763" s="462"/>
      <c r="LYL763" s="462"/>
      <c r="LYM763" s="462"/>
      <c r="LYN763" s="462"/>
      <c r="LYO763" s="462"/>
      <c r="LYP763" s="462"/>
      <c r="LYQ763" s="462"/>
      <c r="LYR763" s="462"/>
      <c r="LYS763" s="462"/>
      <c r="LYT763" s="462"/>
      <c r="LYU763" s="462"/>
      <c r="LYV763" s="462"/>
      <c r="LYW763" s="462"/>
      <c r="LYX763" s="462"/>
      <c r="LYY763" s="462"/>
      <c r="LYZ763" s="462"/>
      <c r="LZA763" s="462"/>
      <c r="LZB763" s="462"/>
      <c r="LZC763" s="462"/>
      <c r="LZD763" s="462"/>
      <c r="LZE763" s="462"/>
      <c r="LZF763" s="462"/>
      <c r="LZG763" s="462"/>
      <c r="LZH763" s="462"/>
      <c r="LZI763" s="462"/>
      <c r="LZJ763" s="462"/>
      <c r="LZK763" s="462"/>
      <c r="LZL763" s="462"/>
      <c r="LZM763" s="462"/>
      <c r="LZN763" s="462"/>
      <c r="LZO763" s="462"/>
      <c r="LZP763" s="462"/>
      <c r="LZQ763" s="462"/>
      <c r="LZR763" s="462"/>
      <c r="LZS763" s="462"/>
      <c r="LZT763" s="462"/>
      <c r="LZU763" s="462"/>
      <c r="LZV763" s="462"/>
      <c r="LZW763" s="462"/>
      <c r="LZX763" s="462"/>
      <c r="LZY763" s="462"/>
      <c r="LZZ763" s="462"/>
      <c r="MAA763" s="462"/>
      <c r="MAB763" s="462"/>
      <c r="MAC763" s="462"/>
      <c r="MAD763" s="462"/>
      <c r="MAE763" s="462"/>
      <c r="MAF763" s="462"/>
      <c r="MAG763" s="462"/>
      <c r="MAH763" s="462"/>
      <c r="MAI763" s="462"/>
      <c r="MAJ763" s="462"/>
      <c r="MAK763" s="462"/>
      <c r="MAL763" s="462"/>
      <c r="MAM763" s="462"/>
      <c r="MAN763" s="462"/>
      <c r="MAO763" s="462"/>
      <c r="MAP763" s="462"/>
      <c r="MAQ763" s="462"/>
      <c r="MAR763" s="462"/>
      <c r="MAS763" s="462"/>
      <c r="MAT763" s="462"/>
      <c r="MAU763" s="462"/>
      <c r="MAV763" s="462"/>
      <c r="MAW763" s="462"/>
      <c r="MAX763" s="462"/>
      <c r="MAY763" s="462"/>
      <c r="MAZ763" s="462"/>
      <c r="MBA763" s="462"/>
      <c r="MBB763" s="462"/>
      <c r="MBC763" s="462"/>
      <c r="MBD763" s="462"/>
      <c r="MBE763" s="462"/>
      <c r="MBF763" s="462"/>
      <c r="MBG763" s="462"/>
      <c r="MBH763" s="462"/>
      <c r="MBI763" s="462"/>
      <c r="MBJ763" s="462"/>
      <c r="MBK763" s="462"/>
      <c r="MBL763" s="462"/>
      <c r="MBM763" s="462"/>
      <c r="MBN763" s="462"/>
      <c r="MBO763" s="462"/>
      <c r="MBP763" s="462"/>
      <c r="MBQ763" s="462"/>
      <c r="MBR763" s="462"/>
      <c r="MBS763" s="462"/>
      <c r="MBT763" s="462"/>
      <c r="MBU763" s="462"/>
      <c r="MBV763" s="462"/>
      <c r="MBW763" s="462"/>
      <c r="MBX763" s="462"/>
      <c r="MBY763" s="462"/>
      <c r="MBZ763" s="462"/>
      <c r="MCA763" s="462"/>
      <c r="MCB763" s="462"/>
      <c r="MCC763" s="462"/>
      <c r="MCD763" s="462"/>
      <c r="MCE763" s="462"/>
      <c r="MCF763" s="462"/>
      <c r="MCG763" s="462"/>
      <c r="MCH763" s="462"/>
      <c r="MCI763" s="462"/>
      <c r="MCJ763" s="462"/>
      <c r="MCK763" s="462"/>
      <c r="MCL763" s="462"/>
      <c r="MCM763" s="462"/>
      <c r="MCN763" s="462"/>
      <c r="MCO763" s="462"/>
      <c r="MCP763" s="462"/>
      <c r="MCQ763" s="462"/>
      <c r="MCR763" s="462"/>
      <c r="MCS763" s="462"/>
      <c r="MCT763" s="462"/>
      <c r="MCU763" s="462"/>
      <c r="MCV763" s="462"/>
      <c r="MCW763" s="462"/>
      <c r="MCX763" s="462"/>
      <c r="MCY763" s="462"/>
      <c r="MCZ763" s="462"/>
      <c r="MDA763" s="462"/>
      <c r="MDB763" s="462"/>
      <c r="MDC763" s="462"/>
      <c r="MDD763" s="462"/>
      <c r="MDE763" s="462"/>
      <c r="MDF763" s="462"/>
      <c r="MDG763" s="462"/>
      <c r="MDH763" s="462"/>
      <c r="MDI763" s="462"/>
      <c r="MDJ763" s="462"/>
      <c r="MDK763" s="462"/>
      <c r="MDL763" s="462"/>
      <c r="MDM763" s="462"/>
      <c r="MDN763" s="462"/>
      <c r="MDO763" s="462"/>
      <c r="MDP763" s="462"/>
      <c r="MDQ763" s="462"/>
      <c r="MDR763" s="462"/>
      <c r="MDS763" s="462"/>
      <c r="MDT763" s="462"/>
      <c r="MDU763" s="462"/>
      <c r="MDV763" s="462"/>
      <c r="MDW763" s="462"/>
      <c r="MDX763" s="462"/>
      <c r="MDY763" s="462"/>
      <c r="MDZ763" s="462"/>
      <c r="MEA763" s="462"/>
      <c r="MEB763" s="462"/>
      <c r="MEC763" s="462"/>
      <c r="MED763" s="462"/>
      <c r="MEE763" s="462"/>
      <c r="MEF763" s="462"/>
      <c r="MEG763" s="462"/>
      <c r="MEH763" s="462"/>
      <c r="MEI763" s="462"/>
      <c r="MEJ763" s="462"/>
      <c r="MEK763" s="462"/>
      <c r="MEL763" s="462"/>
      <c r="MEM763" s="462"/>
      <c r="MEN763" s="462"/>
      <c r="MEO763" s="462"/>
      <c r="MEP763" s="462"/>
      <c r="MEQ763" s="462"/>
      <c r="MER763" s="462"/>
      <c r="MES763" s="462"/>
      <c r="MET763" s="462"/>
      <c r="MEU763" s="462"/>
      <c r="MEV763" s="462"/>
      <c r="MEW763" s="462"/>
      <c r="MEX763" s="462"/>
      <c r="MEY763" s="462"/>
      <c r="MEZ763" s="462"/>
      <c r="MFA763" s="462"/>
      <c r="MFB763" s="462"/>
      <c r="MFC763" s="462"/>
      <c r="MFD763" s="462"/>
      <c r="MFE763" s="462"/>
      <c r="MFF763" s="462"/>
      <c r="MFG763" s="462"/>
      <c r="MFH763" s="462"/>
      <c r="MFI763" s="462"/>
      <c r="MFJ763" s="462"/>
      <c r="MFK763" s="462"/>
      <c r="MFL763" s="462"/>
      <c r="MFM763" s="462"/>
      <c r="MFN763" s="462"/>
      <c r="MFO763" s="462"/>
      <c r="MFP763" s="462"/>
      <c r="MFQ763" s="462"/>
      <c r="MFR763" s="462"/>
      <c r="MFS763" s="462"/>
      <c r="MFT763" s="462"/>
      <c r="MFU763" s="462"/>
      <c r="MFV763" s="462"/>
      <c r="MFW763" s="462"/>
      <c r="MFX763" s="462"/>
      <c r="MFY763" s="462"/>
      <c r="MFZ763" s="462"/>
      <c r="MGA763" s="462"/>
      <c r="MGB763" s="462"/>
      <c r="MGC763" s="462"/>
      <c r="MGD763" s="462"/>
      <c r="MGE763" s="462"/>
      <c r="MGF763" s="462"/>
      <c r="MGG763" s="462"/>
      <c r="MGH763" s="462"/>
      <c r="MGI763" s="462"/>
      <c r="MGJ763" s="462"/>
      <c r="MGK763" s="462"/>
      <c r="MGL763" s="462"/>
      <c r="MGM763" s="462"/>
      <c r="MGN763" s="462"/>
      <c r="MGO763" s="462"/>
      <c r="MGP763" s="462"/>
      <c r="MGQ763" s="462"/>
      <c r="MGR763" s="462"/>
      <c r="MGS763" s="462"/>
      <c r="MGT763" s="462"/>
      <c r="MGU763" s="462"/>
      <c r="MGV763" s="462"/>
      <c r="MGW763" s="462"/>
      <c r="MGX763" s="462"/>
      <c r="MGY763" s="462"/>
      <c r="MGZ763" s="462"/>
      <c r="MHA763" s="462"/>
      <c r="MHB763" s="462"/>
      <c r="MHC763" s="462"/>
      <c r="MHD763" s="462"/>
      <c r="MHE763" s="462"/>
      <c r="MHF763" s="462"/>
      <c r="MHG763" s="462"/>
      <c r="MHH763" s="462"/>
      <c r="MHI763" s="462"/>
      <c r="MHJ763" s="462"/>
      <c r="MHK763" s="462"/>
      <c r="MHL763" s="462"/>
      <c r="MHM763" s="462"/>
      <c r="MHN763" s="462"/>
      <c r="MHO763" s="462"/>
      <c r="MHP763" s="462"/>
      <c r="MHQ763" s="462"/>
      <c r="MHR763" s="462"/>
      <c r="MHS763" s="462"/>
      <c r="MHT763" s="462"/>
      <c r="MHU763" s="462"/>
      <c r="MHV763" s="462"/>
      <c r="MHW763" s="462"/>
      <c r="MHX763" s="462"/>
      <c r="MHY763" s="462"/>
      <c r="MHZ763" s="462"/>
      <c r="MIA763" s="462"/>
      <c r="MIB763" s="462"/>
      <c r="MIC763" s="462"/>
      <c r="MID763" s="462"/>
      <c r="MIE763" s="462"/>
      <c r="MIF763" s="462"/>
      <c r="MIG763" s="462"/>
      <c r="MIH763" s="462"/>
      <c r="MII763" s="462"/>
      <c r="MIJ763" s="462"/>
      <c r="MIK763" s="462"/>
      <c r="MIL763" s="462"/>
      <c r="MIM763" s="462"/>
      <c r="MIN763" s="462"/>
      <c r="MIO763" s="462"/>
      <c r="MIP763" s="462"/>
      <c r="MIQ763" s="462"/>
      <c r="MIR763" s="462"/>
      <c r="MIS763" s="462"/>
      <c r="MIT763" s="462"/>
      <c r="MIU763" s="462"/>
      <c r="MIV763" s="462"/>
      <c r="MIW763" s="462"/>
      <c r="MIX763" s="462"/>
      <c r="MIY763" s="462"/>
      <c r="MIZ763" s="462"/>
      <c r="MJA763" s="462"/>
      <c r="MJB763" s="462"/>
      <c r="MJC763" s="462"/>
      <c r="MJD763" s="462"/>
      <c r="MJE763" s="462"/>
      <c r="MJF763" s="462"/>
      <c r="MJG763" s="462"/>
      <c r="MJH763" s="462"/>
      <c r="MJI763" s="462"/>
      <c r="MJJ763" s="462"/>
      <c r="MJK763" s="462"/>
      <c r="MJL763" s="462"/>
      <c r="MJM763" s="462"/>
      <c r="MJN763" s="462"/>
      <c r="MJO763" s="462"/>
      <c r="MJP763" s="462"/>
      <c r="MJQ763" s="462"/>
      <c r="MJR763" s="462"/>
      <c r="MJS763" s="462"/>
      <c r="MJT763" s="462"/>
      <c r="MJU763" s="462"/>
      <c r="MJV763" s="462"/>
      <c r="MJW763" s="462"/>
      <c r="MJX763" s="462"/>
      <c r="MJY763" s="462"/>
      <c r="MJZ763" s="462"/>
      <c r="MKA763" s="462"/>
      <c r="MKB763" s="462"/>
      <c r="MKC763" s="462"/>
      <c r="MKD763" s="462"/>
      <c r="MKE763" s="462"/>
      <c r="MKF763" s="462"/>
      <c r="MKG763" s="462"/>
      <c r="MKH763" s="462"/>
      <c r="MKI763" s="462"/>
      <c r="MKJ763" s="462"/>
      <c r="MKK763" s="462"/>
      <c r="MKL763" s="462"/>
      <c r="MKM763" s="462"/>
      <c r="MKN763" s="462"/>
      <c r="MKO763" s="462"/>
      <c r="MKP763" s="462"/>
      <c r="MKQ763" s="462"/>
      <c r="MKR763" s="462"/>
      <c r="MKS763" s="462"/>
      <c r="MKT763" s="462"/>
      <c r="MKU763" s="462"/>
      <c r="MKV763" s="462"/>
      <c r="MKW763" s="462"/>
      <c r="MKX763" s="462"/>
      <c r="MKY763" s="462"/>
      <c r="MKZ763" s="462"/>
      <c r="MLA763" s="462"/>
      <c r="MLB763" s="462"/>
      <c r="MLC763" s="462"/>
      <c r="MLD763" s="462"/>
      <c r="MLE763" s="462"/>
      <c r="MLF763" s="462"/>
      <c r="MLG763" s="462"/>
      <c r="MLH763" s="462"/>
      <c r="MLI763" s="462"/>
      <c r="MLJ763" s="462"/>
      <c r="MLK763" s="462"/>
      <c r="MLL763" s="462"/>
      <c r="MLM763" s="462"/>
      <c r="MLN763" s="462"/>
      <c r="MLO763" s="462"/>
      <c r="MLP763" s="462"/>
      <c r="MLQ763" s="462"/>
      <c r="MLR763" s="462"/>
      <c r="MLS763" s="462"/>
      <c r="MLT763" s="462"/>
      <c r="MLU763" s="462"/>
      <c r="MLV763" s="462"/>
      <c r="MLW763" s="462"/>
      <c r="MLX763" s="462"/>
      <c r="MLY763" s="462"/>
      <c r="MLZ763" s="462"/>
      <c r="MMA763" s="462"/>
      <c r="MMB763" s="462"/>
      <c r="MMC763" s="462"/>
      <c r="MMD763" s="462"/>
      <c r="MME763" s="462"/>
      <c r="MMF763" s="462"/>
      <c r="MMG763" s="462"/>
      <c r="MMH763" s="462"/>
      <c r="MMI763" s="462"/>
      <c r="MMJ763" s="462"/>
      <c r="MMK763" s="462"/>
      <c r="MML763" s="462"/>
      <c r="MMM763" s="462"/>
      <c r="MMN763" s="462"/>
      <c r="MMO763" s="462"/>
      <c r="MMP763" s="462"/>
      <c r="MMQ763" s="462"/>
      <c r="MMR763" s="462"/>
      <c r="MMS763" s="462"/>
      <c r="MMT763" s="462"/>
      <c r="MMU763" s="462"/>
      <c r="MMV763" s="462"/>
      <c r="MMW763" s="462"/>
      <c r="MMX763" s="462"/>
      <c r="MMY763" s="462"/>
      <c r="MMZ763" s="462"/>
      <c r="MNA763" s="462"/>
      <c r="MNB763" s="462"/>
      <c r="MNC763" s="462"/>
      <c r="MND763" s="462"/>
      <c r="MNE763" s="462"/>
      <c r="MNF763" s="462"/>
      <c r="MNG763" s="462"/>
      <c r="MNH763" s="462"/>
      <c r="MNI763" s="462"/>
      <c r="MNJ763" s="462"/>
      <c r="MNK763" s="462"/>
      <c r="MNL763" s="462"/>
      <c r="MNM763" s="462"/>
      <c r="MNN763" s="462"/>
      <c r="MNO763" s="462"/>
      <c r="MNP763" s="462"/>
      <c r="MNQ763" s="462"/>
      <c r="MNR763" s="462"/>
      <c r="MNS763" s="462"/>
      <c r="MNT763" s="462"/>
      <c r="MNU763" s="462"/>
      <c r="MNV763" s="462"/>
      <c r="MNW763" s="462"/>
      <c r="MNX763" s="462"/>
      <c r="MNY763" s="462"/>
      <c r="MNZ763" s="462"/>
      <c r="MOA763" s="462"/>
      <c r="MOB763" s="462"/>
      <c r="MOC763" s="462"/>
      <c r="MOD763" s="462"/>
      <c r="MOE763" s="462"/>
      <c r="MOF763" s="462"/>
      <c r="MOG763" s="462"/>
      <c r="MOH763" s="462"/>
      <c r="MOI763" s="462"/>
      <c r="MOJ763" s="462"/>
      <c r="MOK763" s="462"/>
      <c r="MOL763" s="462"/>
      <c r="MOM763" s="462"/>
      <c r="MON763" s="462"/>
      <c r="MOO763" s="462"/>
      <c r="MOP763" s="462"/>
      <c r="MOQ763" s="462"/>
      <c r="MOR763" s="462"/>
      <c r="MOS763" s="462"/>
      <c r="MOT763" s="462"/>
      <c r="MOU763" s="462"/>
      <c r="MOV763" s="462"/>
      <c r="MOW763" s="462"/>
      <c r="MOX763" s="462"/>
      <c r="MOY763" s="462"/>
      <c r="MOZ763" s="462"/>
      <c r="MPA763" s="462"/>
      <c r="MPB763" s="462"/>
      <c r="MPC763" s="462"/>
      <c r="MPD763" s="462"/>
      <c r="MPE763" s="462"/>
      <c r="MPF763" s="462"/>
      <c r="MPG763" s="462"/>
      <c r="MPH763" s="462"/>
      <c r="MPI763" s="462"/>
      <c r="MPJ763" s="462"/>
      <c r="MPK763" s="462"/>
      <c r="MPL763" s="462"/>
      <c r="MPM763" s="462"/>
      <c r="MPN763" s="462"/>
      <c r="MPO763" s="462"/>
      <c r="MPP763" s="462"/>
      <c r="MPQ763" s="462"/>
      <c r="MPR763" s="462"/>
      <c r="MPS763" s="462"/>
      <c r="MPT763" s="462"/>
      <c r="MPU763" s="462"/>
      <c r="MPV763" s="462"/>
      <c r="MPW763" s="462"/>
      <c r="MPX763" s="462"/>
      <c r="MPY763" s="462"/>
      <c r="MPZ763" s="462"/>
      <c r="MQA763" s="462"/>
      <c r="MQB763" s="462"/>
      <c r="MQC763" s="462"/>
      <c r="MQD763" s="462"/>
      <c r="MQE763" s="462"/>
      <c r="MQF763" s="462"/>
      <c r="MQG763" s="462"/>
      <c r="MQH763" s="462"/>
      <c r="MQI763" s="462"/>
      <c r="MQJ763" s="462"/>
      <c r="MQK763" s="462"/>
      <c r="MQL763" s="462"/>
      <c r="MQM763" s="462"/>
      <c r="MQN763" s="462"/>
      <c r="MQO763" s="462"/>
      <c r="MQP763" s="462"/>
      <c r="MQQ763" s="462"/>
      <c r="MQR763" s="462"/>
      <c r="MQS763" s="462"/>
      <c r="MQT763" s="462"/>
      <c r="MQU763" s="462"/>
      <c r="MQV763" s="462"/>
      <c r="MQW763" s="462"/>
      <c r="MQX763" s="462"/>
      <c r="MQY763" s="462"/>
      <c r="MQZ763" s="462"/>
      <c r="MRA763" s="462"/>
      <c r="MRB763" s="462"/>
      <c r="MRC763" s="462"/>
      <c r="MRD763" s="462"/>
      <c r="MRE763" s="462"/>
      <c r="MRF763" s="462"/>
      <c r="MRG763" s="462"/>
      <c r="MRH763" s="462"/>
      <c r="MRI763" s="462"/>
      <c r="MRJ763" s="462"/>
      <c r="MRK763" s="462"/>
      <c r="MRL763" s="462"/>
      <c r="MRM763" s="462"/>
      <c r="MRN763" s="462"/>
      <c r="MRO763" s="462"/>
      <c r="MRP763" s="462"/>
      <c r="MRQ763" s="462"/>
      <c r="MRR763" s="462"/>
      <c r="MRS763" s="462"/>
      <c r="MRT763" s="462"/>
      <c r="MRU763" s="462"/>
      <c r="MRV763" s="462"/>
      <c r="MRW763" s="462"/>
      <c r="MRX763" s="462"/>
      <c r="MRY763" s="462"/>
      <c r="MRZ763" s="462"/>
      <c r="MSA763" s="462"/>
      <c r="MSB763" s="462"/>
      <c r="MSC763" s="462"/>
      <c r="MSD763" s="462"/>
      <c r="MSE763" s="462"/>
      <c r="MSF763" s="462"/>
      <c r="MSG763" s="462"/>
      <c r="MSH763" s="462"/>
      <c r="MSI763" s="462"/>
      <c r="MSJ763" s="462"/>
      <c r="MSK763" s="462"/>
      <c r="MSL763" s="462"/>
      <c r="MSM763" s="462"/>
      <c r="MSN763" s="462"/>
      <c r="MSO763" s="462"/>
      <c r="MSP763" s="462"/>
      <c r="MSQ763" s="462"/>
      <c r="MSR763" s="462"/>
      <c r="MSS763" s="462"/>
      <c r="MST763" s="462"/>
      <c r="MSU763" s="462"/>
      <c r="MSV763" s="462"/>
      <c r="MSW763" s="462"/>
      <c r="MSX763" s="462"/>
      <c r="MSY763" s="462"/>
      <c r="MSZ763" s="462"/>
      <c r="MTA763" s="462"/>
      <c r="MTB763" s="462"/>
      <c r="MTC763" s="462"/>
      <c r="MTD763" s="462"/>
      <c r="MTE763" s="462"/>
      <c r="MTF763" s="462"/>
      <c r="MTG763" s="462"/>
      <c r="MTH763" s="462"/>
      <c r="MTI763" s="462"/>
      <c r="MTJ763" s="462"/>
      <c r="MTK763" s="462"/>
      <c r="MTL763" s="462"/>
      <c r="MTM763" s="462"/>
      <c r="MTN763" s="462"/>
      <c r="MTO763" s="462"/>
      <c r="MTP763" s="462"/>
      <c r="MTQ763" s="462"/>
      <c r="MTR763" s="462"/>
      <c r="MTS763" s="462"/>
      <c r="MTT763" s="462"/>
      <c r="MTU763" s="462"/>
      <c r="MTV763" s="462"/>
      <c r="MTW763" s="462"/>
      <c r="MTX763" s="462"/>
      <c r="MTY763" s="462"/>
      <c r="MTZ763" s="462"/>
      <c r="MUA763" s="462"/>
      <c r="MUB763" s="462"/>
      <c r="MUC763" s="462"/>
      <c r="MUD763" s="462"/>
      <c r="MUE763" s="462"/>
      <c r="MUF763" s="462"/>
      <c r="MUG763" s="462"/>
      <c r="MUH763" s="462"/>
      <c r="MUI763" s="462"/>
      <c r="MUJ763" s="462"/>
      <c r="MUK763" s="462"/>
      <c r="MUL763" s="462"/>
      <c r="MUM763" s="462"/>
      <c r="MUN763" s="462"/>
      <c r="MUO763" s="462"/>
      <c r="MUP763" s="462"/>
      <c r="MUQ763" s="462"/>
      <c r="MUR763" s="462"/>
      <c r="MUS763" s="462"/>
      <c r="MUT763" s="462"/>
      <c r="MUU763" s="462"/>
      <c r="MUV763" s="462"/>
      <c r="MUW763" s="462"/>
      <c r="MUX763" s="462"/>
      <c r="MUY763" s="462"/>
      <c r="MUZ763" s="462"/>
      <c r="MVA763" s="462"/>
      <c r="MVB763" s="462"/>
      <c r="MVC763" s="462"/>
      <c r="MVD763" s="462"/>
      <c r="MVE763" s="462"/>
      <c r="MVF763" s="462"/>
      <c r="MVG763" s="462"/>
      <c r="MVH763" s="462"/>
      <c r="MVI763" s="462"/>
      <c r="MVJ763" s="462"/>
      <c r="MVK763" s="462"/>
      <c r="MVL763" s="462"/>
      <c r="MVM763" s="462"/>
      <c r="MVN763" s="462"/>
      <c r="MVO763" s="462"/>
      <c r="MVP763" s="462"/>
      <c r="MVQ763" s="462"/>
      <c r="MVR763" s="462"/>
      <c r="MVS763" s="462"/>
      <c r="MVT763" s="462"/>
      <c r="MVU763" s="462"/>
      <c r="MVV763" s="462"/>
      <c r="MVW763" s="462"/>
      <c r="MVX763" s="462"/>
      <c r="MVY763" s="462"/>
      <c r="MVZ763" s="462"/>
      <c r="MWA763" s="462"/>
      <c r="MWB763" s="462"/>
      <c r="MWC763" s="462"/>
      <c r="MWD763" s="462"/>
      <c r="MWE763" s="462"/>
      <c r="MWF763" s="462"/>
      <c r="MWG763" s="462"/>
      <c r="MWH763" s="462"/>
      <c r="MWI763" s="462"/>
      <c r="MWJ763" s="462"/>
      <c r="MWK763" s="462"/>
      <c r="MWL763" s="462"/>
      <c r="MWM763" s="462"/>
      <c r="MWN763" s="462"/>
      <c r="MWO763" s="462"/>
      <c r="MWP763" s="462"/>
      <c r="MWQ763" s="462"/>
      <c r="MWR763" s="462"/>
      <c r="MWS763" s="462"/>
      <c r="MWT763" s="462"/>
      <c r="MWU763" s="462"/>
      <c r="MWV763" s="462"/>
      <c r="MWW763" s="462"/>
      <c r="MWX763" s="462"/>
      <c r="MWY763" s="462"/>
      <c r="MWZ763" s="462"/>
      <c r="MXA763" s="462"/>
      <c r="MXB763" s="462"/>
      <c r="MXC763" s="462"/>
      <c r="MXD763" s="462"/>
      <c r="MXE763" s="462"/>
      <c r="MXF763" s="462"/>
      <c r="MXG763" s="462"/>
      <c r="MXH763" s="462"/>
      <c r="MXI763" s="462"/>
      <c r="MXJ763" s="462"/>
      <c r="MXK763" s="462"/>
      <c r="MXL763" s="462"/>
      <c r="MXM763" s="462"/>
      <c r="MXN763" s="462"/>
      <c r="MXO763" s="462"/>
      <c r="MXP763" s="462"/>
      <c r="MXQ763" s="462"/>
      <c r="MXR763" s="462"/>
      <c r="MXS763" s="462"/>
      <c r="MXT763" s="462"/>
      <c r="MXU763" s="462"/>
      <c r="MXV763" s="462"/>
      <c r="MXW763" s="462"/>
      <c r="MXX763" s="462"/>
      <c r="MXY763" s="462"/>
      <c r="MXZ763" s="462"/>
      <c r="MYA763" s="462"/>
      <c r="MYB763" s="462"/>
      <c r="MYC763" s="462"/>
      <c r="MYD763" s="462"/>
      <c r="MYE763" s="462"/>
      <c r="MYF763" s="462"/>
      <c r="MYG763" s="462"/>
      <c r="MYH763" s="462"/>
      <c r="MYI763" s="462"/>
      <c r="MYJ763" s="462"/>
      <c r="MYK763" s="462"/>
      <c r="MYL763" s="462"/>
      <c r="MYM763" s="462"/>
      <c r="MYN763" s="462"/>
      <c r="MYO763" s="462"/>
      <c r="MYP763" s="462"/>
      <c r="MYQ763" s="462"/>
      <c r="MYR763" s="462"/>
      <c r="MYS763" s="462"/>
      <c r="MYT763" s="462"/>
      <c r="MYU763" s="462"/>
      <c r="MYV763" s="462"/>
      <c r="MYW763" s="462"/>
      <c r="MYX763" s="462"/>
      <c r="MYY763" s="462"/>
      <c r="MYZ763" s="462"/>
      <c r="MZA763" s="462"/>
      <c r="MZB763" s="462"/>
      <c r="MZC763" s="462"/>
      <c r="MZD763" s="462"/>
      <c r="MZE763" s="462"/>
      <c r="MZF763" s="462"/>
      <c r="MZG763" s="462"/>
      <c r="MZH763" s="462"/>
      <c r="MZI763" s="462"/>
      <c r="MZJ763" s="462"/>
      <c r="MZK763" s="462"/>
      <c r="MZL763" s="462"/>
      <c r="MZM763" s="462"/>
      <c r="MZN763" s="462"/>
      <c r="MZO763" s="462"/>
      <c r="MZP763" s="462"/>
      <c r="MZQ763" s="462"/>
      <c r="MZR763" s="462"/>
      <c r="MZS763" s="462"/>
      <c r="MZT763" s="462"/>
      <c r="MZU763" s="462"/>
      <c r="MZV763" s="462"/>
      <c r="MZW763" s="462"/>
      <c r="MZX763" s="462"/>
      <c r="MZY763" s="462"/>
      <c r="MZZ763" s="462"/>
      <c r="NAA763" s="462"/>
      <c r="NAB763" s="462"/>
      <c r="NAC763" s="462"/>
      <c r="NAD763" s="462"/>
      <c r="NAE763" s="462"/>
      <c r="NAF763" s="462"/>
      <c r="NAG763" s="462"/>
      <c r="NAH763" s="462"/>
      <c r="NAI763" s="462"/>
      <c r="NAJ763" s="462"/>
      <c r="NAK763" s="462"/>
      <c r="NAL763" s="462"/>
      <c r="NAM763" s="462"/>
      <c r="NAN763" s="462"/>
      <c r="NAO763" s="462"/>
      <c r="NAP763" s="462"/>
      <c r="NAQ763" s="462"/>
      <c r="NAR763" s="462"/>
      <c r="NAS763" s="462"/>
      <c r="NAT763" s="462"/>
      <c r="NAU763" s="462"/>
      <c r="NAV763" s="462"/>
      <c r="NAW763" s="462"/>
      <c r="NAX763" s="462"/>
      <c r="NAY763" s="462"/>
      <c r="NAZ763" s="462"/>
      <c r="NBA763" s="462"/>
      <c r="NBB763" s="462"/>
      <c r="NBC763" s="462"/>
      <c r="NBD763" s="462"/>
      <c r="NBE763" s="462"/>
      <c r="NBF763" s="462"/>
      <c r="NBG763" s="462"/>
      <c r="NBH763" s="462"/>
      <c r="NBI763" s="462"/>
      <c r="NBJ763" s="462"/>
      <c r="NBK763" s="462"/>
      <c r="NBL763" s="462"/>
      <c r="NBM763" s="462"/>
      <c r="NBN763" s="462"/>
      <c r="NBO763" s="462"/>
      <c r="NBP763" s="462"/>
      <c r="NBQ763" s="462"/>
      <c r="NBR763" s="462"/>
      <c r="NBS763" s="462"/>
      <c r="NBT763" s="462"/>
      <c r="NBU763" s="462"/>
      <c r="NBV763" s="462"/>
      <c r="NBW763" s="462"/>
      <c r="NBX763" s="462"/>
      <c r="NBY763" s="462"/>
      <c r="NBZ763" s="462"/>
      <c r="NCA763" s="462"/>
      <c r="NCB763" s="462"/>
      <c r="NCC763" s="462"/>
      <c r="NCD763" s="462"/>
      <c r="NCE763" s="462"/>
      <c r="NCF763" s="462"/>
      <c r="NCG763" s="462"/>
      <c r="NCH763" s="462"/>
      <c r="NCI763" s="462"/>
      <c r="NCJ763" s="462"/>
      <c r="NCK763" s="462"/>
      <c r="NCL763" s="462"/>
      <c r="NCM763" s="462"/>
      <c r="NCN763" s="462"/>
      <c r="NCO763" s="462"/>
      <c r="NCP763" s="462"/>
      <c r="NCQ763" s="462"/>
      <c r="NCR763" s="462"/>
      <c r="NCS763" s="462"/>
      <c r="NCT763" s="462"/>
      <c r="NCU763" s="462"/>
      <c r="NCV763" s="462"/>
      <c r="NCW763" s="462"/>
      <c r="NCX763" s="462"/>
      <c r="NCY763" s="462"/>
      <c r="NCZ763" s="462"/>
      <c r="NDA763" s="462"/>
      <c r="NDB763" s="462"/>
      <c r="NDC763" s="462"/>
      <c r="NDD763" s="462"/>
      <c r="NDE763" s="462"/>
      <c r="NDF763" s="462"/>
      <c r="NDG763" s="462"/>
      <c r="NDH763" s="462"/>
      <c r="NDI763" s="462"/>
      <c r="NDJ763" s="462"/>
      <c r="NDK763" s="462"/>
      <c r="NDL763" s="462"/>
      <c r="NDM763" s="462"/>
      <c r="NDN763" s="462"/>
      <c r="NDO763" s="462"/>
      <c r="NDP763" s="462"/>
      <c r="NDQ763" s="462"/>
      <c r="NDR763" s="462"/>
      <c r="NDS763" s="462"/>
      <c r="NDT763" s="462"/>
      <c r="NDU763" s="462"/>
      <c r="NDV763" s="462"/>
      <c r="NDW763" s="462"/>
      <c r="NDX763" s="462"/>
      <c r="NDY763" s="462"/>
      <c r="NDZ763" s="462"/>
      <c r="NEA763" s="462"/>
      <c r="NEB763" s="462"/>
      <c r="NEC763" s="462"/>
      <c r="NED763" s="462"/>
      <c r="NEE763" s="462"/>
      <c r="NEF763" s="462"/>
      <c r="NEG763" s="462"/>
      <c r="NEH763" s="462"/>
      <c r="NEI763" s="462"/>
      <c r="NEJ763" s="462"/>
      <c r="NEK763" s="462"/>
      <c r="NEL763" s="462"/>
      <c r="NEM763" s="462"/>
      <c r="NEN763" s="462"/>
      <c r="NEO763" s="462"/>
      <c r="NEP763" s="462"/>
      <c r="NEQ763" s="462"/>
      <c r="NER763" s="462"/>
      <c r="NES763" s="462"/>
      <c r="NET763" s="462"/>
      <c r="NEU763" s="462"/>
      <c r="NEV763" s="462"/>
      <c r="NEW763" s="462"/>
      <c r="NEX763" s="462"/>
      <c r="NEY763" s="462"/>
      <c r="NEZ763" s="462"/>
      <c r="NFA763" s="462"/>
      <c r="NFB763" s="462"/>
      <c r="NFC763" s="462"/>
      <c r="NFD763" s="462"/>
      <c r="NFE763" s="462"/>
      <c r="NFF763" s="462"/>
      <c r="NFG763" s="462"/>
      <c r="NFH763" s="462"/>
      <c r="NFI763" s="462"/>
      <c r="NFJ763" s="462"/>
      <c r="NFK763" s="462"/>
      <c r="NFL763" s="462"/>
      <c r="NFM763" s="462"/>
      <c r="NFN763" s="462"/>
      <c r="NFO763" s="462"/>
      <c r="NFP763" s="462"/>
      <c r="NFQ763" s="462"/>
      <c r="NFR763" s="462"/>
      <c r="NFS763" s="462"/>
      <c r="NFT763" s="462"/>
      <c r="NFU763" s="462"/>
      <c r="NFV763" s="462"/>
      <c r="NFW763" s="462"/>
      <c r="NFX763" s="462"/>
      <c r="NFY763" s="462"/>
      <c r="NFZ763" s="462"/>
      <c r="NGA763" s="462"/>
      <c r="NGB763" s="462"/>
      <c r="NGC763" s="462"/>
      <c r="NGD763" s="462"/>
      <c r="NGE763" s="462"/>
      <c r="NGF763" s="462"/>
      <c r="NGG763" s="462"/>
      <c r="NGH763" s="462"/>
      <c r="NGI763" s="462"/>
      <c r="NGJ763" s="462"/>
      <c r="NGK763" s="462"/>
      <c r="NGL763" s="462"/>
      <c r="NGM763" s="462"/>
      <c r="NGN763" s="462"/>
      <c r="NGO763" s="462"/>
      <c r="NGP763" s="462"/>
      <c r="NGQ763" s="462"/>
      <c r="NGR763" s="462"/>
      <c r="NGS763" s="462"/>
      <c r="NGT763" s="462"/>
      <c r="NGU763" s="462"/>
      <c r="NGV763" s="462"/>
      <c r="NGW763" s="462"/>
      <c r="NGX763" s="462"/>
      <c r="NGY763" s="462"/>
      <c r="NGZ763" s="462"/>
      <c r="NHA763" s="462"/>
      <c r="NHB763" s="462"/>
      <c r="NHC763" s="462"/>
      <c r="NHD763" s="462"/>
      <c r="NHE763" s="462"/>
      <c r="NHF763" s="462"/>
      <c r="NHG763" s="462"/>
      <c r="NHH763" s="462"/>
      <c r="NHI763" s="462"/>
      <c r="NHJ763" s="462"/>
      <c r="NHK763" s="462"/>
      <c r="NHL763" s="462"/>
      <c r="NHM763" s="462"/>
      <c r="NHN763" s="462"/>
      <c r="NHO763" s="462"/>
      <c r="NHP763" s="462"/>
      <c r="NHQ763" s="462"/>
      <c r="NHR763" s="462"/>
      <c r="NHS763" s="462"/>
      <c r="NHT763" s="462"/>
      <c r="NHU763" s="462"/>
      <c r="NHV763" s="462"/>
      <c r="NHW763" s="462"/>
      <c r="NHX763" s="462"/>
      <c r="NHY763" s="462"/>
      <c r="NHZ763" s="462"/>
      <c r="NIA763" s="462"/>
      <c r="NIB763" s="462"/>
      <c r="NIC763" s="462"/>
      <c r="NID763" s="462"/>
      <c r="NIE763" s="462"/>
      <c r="NIF763" s="462"/>
      <c r="NIG763" s="462"/>
      <c r="NIH763" s="462"/>
      <c r="NII763" s="462"/>
      <c r="NIJ763" s="462"/>
      <c r="NIK763" s="462"/>
      <c r="NIL763" s="462"/>
      <c r="NIM763" s="462"/>
      <c r="NIN763" s="462"/>
      <c r="NIO763" s="462"/>
      <c r="NIP763" s="462"/>
      <c r="NIQ763" s="462"/>
      <c r="NIR763" s="462"/>
      <c r="NIS763" s="462"/>
      <c r="NIT763" s="462"/>
      <c r="NIU763" s="462"/>
      <c r="NIV763" s="462"/>
      <c r="NIW763" s="462"/>
      <c r="NIX763" s="462"/>
      <c r="NIY763" s="462"/>
      <c r="NIZ763" s="462"/>
      <c r="NJA763" s="462"/>
      <c r="NJB763" s="462"/>
      <c r="NJC763" s="462"/>
      <c r="NJD763" s="462"/>
      <c r="NJE763" s="462"/>
      <c r="NJF763" s="462"/>
      <c r="NJG763" s="462"/>
      <c r="NJH763" s="462"/>
      <c r="NJI763" s="462"/>
      <c r="NJJ763" s="462"/>
      <c r="NJK763" s="462"/>
      <c r="NJL763" s="462"/>
      <c r="NJM763" s="462"/>
      <c r="NJN763" s="462"/>
      <c r="NJO763" s="462"/>
      <c r="NJP763" s="462"/>
      <c r="NJQ763" s="462"/>
      <c r="NJR763" s="462"/>
      <c r="NJS763" s="462"/>
      <c r="NJT763" s="462"/>
      <c r="NJU763" s="462"/>
      <c r="NJV763" s="462"/>
      <c r="NJW763" s="462"/>
      <c r="NJX763" s="462"/>
      <c r="NJY763" s="462"/>
      <c r="NJZ763" s="462"/>
      <c r="NKA763" s="462"/>
      <c r="NKB763" s="462"/>
      <c r="NKC763" s="462"/>
      <c r="NKD763" s="462"/>
      <c r="NKE763" s="462"/>
      <c r="NKF763" s="462"/>
      <c r="NKG763" s="462"/>
      <c r="NKH763" s="462"/>
      <c r="NKI763" s="462"/>
      <c r="NKJ763" s="462"/>
      <c r="NKK763" s="462"/>
      <c r="NKL763" s="462"/>
      <c r="NKM763" s="462"/>
      <c r="NKN763" s="462"/>
      <c r="NKO763" s="462"/>
      <c r="NKP763" s="462"/>
      <c r="NKQ763" s="462"/>
      <c r="NKR763" s="462"/>
      <c r="NKS763" s="462"/>
      <c r="NKT763" s="462"/>
      <c r="NKU763" s="462"/>
      <c r="NKV763" s="462"/>
      <c r="NKW763" s="462"/>
      <c r="NKX763" s="462"/>
      <c r="NKY763" s="462"/>
      <c r="NKZ763" s="462"/>
      <c r="NLA763" s="462"/>
      <c r="NLB763" s="462"/>
      <c r="NLC763" s="462"/>
      <c r="NLD763" s="462"/>
      <c r="NLE763" s="462"/>
      <c r="NLF763" s="462"/>
      <c r="NLG763" s="462"/>
      <c r="NLH763" s="462"/>
      <c r="NLI763" s="462"/>
      <c r="NLJ763" s="462"/>
      <c r="NLK763" s="462"/>
      <c r="NLL763" s="462"/>
      <c r="NLM763" s="462"/>
      <c r="NLN763" s="462"/>
      <c r="NLO763" s="462"/>
      <c r="NLP763" s="462"/>
      <c r="NLQ763" s="462"/>
      <c r="NLR763" s="462"/>
      <c r="NLS763" s="462"/>
      <c r="NLT763" s="462"/>
      <c r="NLU763" s="462"/>
      <c r="NLV763" s="462"/>
      <c r="NLW763" s="462"/>
      <c r="NLX763" s="462"/>
      <c r="NLY763" s="462"/>
      <c r="NLZ763" s="462"/>
      <c r="NMA763" s="462"/>
      <c r="NMB763" s="462"/>
      <c r="NMC763" s="462"/>
      <c r="NMD763" s="462"/>
      <c r="NME763" s="462"/>
      <c r="NMF763" s="462"/>
      <c r="NMG763" s="462"/>
      <c r="NMH763" s="462"/>
      <c r="NMI763" s="462"/>
      <c r="NMJ763" s="462"/>
      <c r="NMK763" s="462"/>
      <c r="NML763" s="462"/>
      <c r="NMM763" s="462"/>
      <c r="NMN763" s="462"/>
      <c r="NMO763" s="462"/>
      <c r="NMP763" s="462"/>
      <c r="NMQ763" s="462"/>
      <c r="NMR763" s="462"/>
      <c r="NMS763" s="462"/>
      <c r="NMT763" s="462"/>
      <c r="NMU763" s="462"/>
      <c r="NMV763" s="462"/>
      <c r="NMW763" s="462"/>
      <c r="NMX763" s="462"/>
      <c r="NMY763" s="462"/>
      <c r="NMZ763" s="462"/>
      <c r="NNA763" s="462"/>
      <c r="NNB763" s="462"/>
      <c r="NNC763" s="462"/>
      <c r="NND763" s="462"/>
      <c r="NNE763" s="462"/>
      <c r="NNF763" s="462"/>
      <c r="NNG763" s="462"/>
      <c r="NNH763" s="462"/>
      <c r="NNI763" s="462"/>
      <c r="NNJ763" s="462"/>
      <c r="NNK763" s="462"/>
      <c r="NNL763" s="462"/>
      <c r="NNM763" s="462"/>
      <c r="NNN763" s="462"/>
      <c r="NNO763" s="462"/>
      <c r="NNP763" s="462"/>
      <c r="NNQ763" s="462"/>
      <c r="NNR763" s="462"/>
      <c r="NNS763" s="462"/>
      <c r="NNT763" s="462"/>
      <c r="NNU763" s="462"/>
      <c r="NNV763" s="462"/>
      <c r="NNW763" s="462"/>
      <c r="NNX763" s="462"/>
      <c r="NNY763" s="462"/>
      <c r="NNZ763" s="462"/>
      <c r="NOA763" s="462"/>
      <c r="NOB763" s="462"/>
      <c r="NOC763" s="462"/>
      <c r="NOD763" s="462"/>
      <c r="NOE763" s="462"/>
      <c r="NOF763" s="462"/>
      <c r="NOG763" s="462"/>
      <c r="NOH763" s="462"/>
      <c r="NOI763" s="462"/>
      <c r="NOJ763" s="462"/>
      <c r="NOK763" s="462"/>
      <c r="NOL763" s="462"/>
      <c r="NOM763" s="462"/>
      <c r="NON763" s="462"/>
      <c r="NOO763" s="462"/>
      <c r="NOP763" s="462"/>
      <c r="NOQ763" s="462"/>
      <c r="NOR763" s="462"/>
      <c r="NOS763" s="462"/>
      <c r="NOT763" s="462"/>
      <c r="NOU763" s="462"/>
      <c r="NOV763" s="462"/>
      <c r="NOW763" s="462"/>
      <c r="NOX763" s="462"/>
      <c r="NOY763" s="462"/>
      <c r="NOZ763" s="462"/>
      <c r="NPA763" s="462"/>
      <c r="NPB763" s="462"/>
      <c r="NPC763" s="462"/>
      <c r="NPD763" s="462"/>
      <c r="NPE763" s="462"/>
      <c r="NPF763" s="462"/>
      <c r="NPG763" s="462"/>
      <c r="NPH763" s="462"/>
      <c r="NPI763" s="462"/>
      <c r="NPJ763" s="462"/>
      <c r="NPK763" s="462"/>
      <c r="NPL763" s="462"/>
      <c r="NPM763" s="462"/>
      <c r="NPN763" s="462"/>
      <c r="NPO763" s="462"/>
      <c r="NPP763" s="462"/>
      <c r="NPQ763" s="462"/>
      <c r="NPR763" s="462"/>
      <c r="NPS763" s="462"/>
      <c r="NPT763" s="462"/>
      <c r="NPU763" s="462"/>
      <c r="NPV763" s="462"/>
      <c r="NPW763" s="462"/>
      <c r="NPX763" s="462"/>
      <c r="NPY763" s="462"/>
      <c r="NPZ763" s="462"/>
      <c r="NQA763" s="462"/>
      <c r="NQB763" s="462"/>
      <c r="NQC763" s="462"/>
      <c r="NQD763" s="462"/>
      <c r="NQE763" s="462"/>
      <c r="NQF763" s="462"/>
      <c r="NQG763" s="462"/>
      <c r="NQH763" s="462"/>
      <c r="NQI763" s="462"/>
      <c r="NQJ763" s="462"/>
      <c r="NQK763" s="462"/>
      <c r="NQL763" s="462"/>
      <c r="NQM763" s="462"/>
      <c r="NQN763" s="462"/>
      <c r="NQO763" s="462"/>
      <c r="NQP763" s="462"/>
      <c r="NQQ763" s="462"/>
      <c r="NQR763" s="462"/>
      <c r="NQS763" s="462"/>
      <c r="NQT763" s="462"/>
      <c r="NQU763" s="462"/>
      <c r="NQV763" s="462"/>
      <c r="NQW763" s="462"/>
      <c r="NQX763" s="462"/>
      <c r="NQY763" s="462"/>
      <c r="NQZ763" s="462"/>
      <c r="NRA763" s="462"/>
      <c r="NRB763" s="462"/>
      <c r="NRC763" s="462"/>
      <c r="NRD763" s="462"/>
      <c r="NRE763" s="462"/>
      <c r="NRF763" s="462"/>
      <c r="NRG763" s="462"/>
      <c r="NRH763" s="462"/>
      <c r="NRI763" s="462"/>
      <c r="NRJ763" s="462"/>
      <c r="NRK763" s="462"/>
      <c r="NRL763" s="462"/>
      <c r="NRM763" s="462"/>
      <c r="NRN763" s="462"/>
      <c r="NRO763" s="462"/>
      <c r="NRP763" s="462"/>
      <c r="NRQ763" s="462"/>
      <c r="NRR763" s="462"/>
      <c r="NRS763" s="462"/>
      <c r="NRT763" s="462"/>
      <c r="NRU763" s="462"/>
      <c r="NRV763" s="462"/>
      <c r="NRW763" s="462"/>
      <c r="NRX763" s="462"/>
      <c r="NRY763" s="462"/>
      <c r="NRZ763" s="462"/>
      <c r="NSA763" s="462"/>
      <c r="NSB763" s="462"/>
      <c r="NSC763" s="462"/>
      <c r="NSD763" s="462"/>
      <c r="NSE763" s="462"/>
      <c r="NSF763" s="462"/>
      <c r="NSG763" s="462"/>
      <c r="NSH763" s="462"/>
      <c r="NSI763" s="462"/>
      <c r="NSJ763" s="462"/>
      <c r="NSK763" s="462"/>
      <c r="NSL763" s="462"/>
      <c r="NSM763" s="462"/>
      <c r="NSN763" s="462"/>
      <c r="NSO763" s="462"/>
      <c r="NSP763" s="462"/>
      <c r="NSQ763" s="462"/>
      <c r="NSR763" s="462"/>
      <c r="NSS763" s="462"/>
      <c r="NST763" s="462"/>
      <c r="NSU763" s="462"/>
      <c r="NSV763" s="462"/>
      <c r="NSW763" s="462"/>
      <c r="NSX763" s="462"/>
      <c r="NSY763" s="462"/>
      <c r="NSZ763" s="462"/>
      <c r="NTA763" s="462"/>
      <c r="NTB763" s="462"/>
      <c r="NTC763" s="462"/>
      <c r="NTD763" s="462"/>
      <c r="NTE763" s="462"/>
      <c r="NTF763" s="462"/>
      <c r="NTG763" s="462"/>
      <c r="NTH763" s="462"/>
      <c r="NTI763" s="462"/>
      <c r="NTJ763" s="462"/>
      <c r="NTK763" s="462"/>
      <c r="NTL763" s="462"/>
      <c r="NTM763" s="462"/>
      <c r="NTN763" s="462"/>
      <c r="NTO763" s="462"/>
      <c r="NTP763" s="462"/>
      <c r="NTQ763" s="462"/>
      <c r="NTR763" s="462"/>
      <c r="NTS763" s="462"/>
      <c r="NTT763" s="462"/>
      <c r="NTU763" s="462"/>
      <c r="NTV763" s="462"/>
      <c r="NTW763" s="462"/>
      <c r="NTX763" s="462"/>
      <c r="NTY763" s="462"/>
      <c r="NTZ763" s="462"/>
      <c r="NUA763" s="462"/>
      <c r="NUB763" s="462"/>
      <c r="NUC763" s="462"/>
      <c r="NUD763" s="462"/>
      <c r="NUE763" s="462"/>
      <c r="NUF763" s="462"/>
      <c r="NUG763" s="462"/>
      <c r="NUH763" s="462"/>
      <c r="NUI763" s="462"/>
      <c r="NUJ763" s="462"/>
      <c r="NUK763" s="462"/>
      <c r="NUL763" s="462"/>
      <c r="NUM763" s="462"/>
      <c r="NUN763" s="462"/>
      <c r="NUO763" s="462"/>
      <c r="NUP763" s="462"/>
      <c r="NUQ763" s="462"/>
      <c r="NUR763" s="462"/>
      <c r="NUS763" s="462"/>
      <c r="NUT763" s="462"/>
      <c r="NUU763" s="462"/>
      <c r="NUV763" s="462"/>
      <c r="NUW763" s="462"/>
      <c r="NUX763" s="462"/>
      <c r="NUY763" s="462"/>
      <c r="NUZ763" s="462"/>
      <c r="NVA763" s="462"/>
      <c r="NVB763" s="462"/>
      <c r="NVC763" s="462"/>
      <c r="NVD763" s="462"/>
      <c r="NVE763" s="462"/>
      <c r="NVF763" s="462"/>
      <c r="NVG763" s="462"/>
      <c r="NVH763" s="462"/>
      <c r="NVI763" s="462"/>
      <c r="NVJ763" s="462"/>
      <c r="NVK763" s="462"/>
      <c r="NVL763" s="462"/>
      <c r="NVM763" s="462"/>
      <c r="NVN763" s="462"/>
      <c r="NVO763" s="462"/>
      <c r="NVP763" s="462"/>
      <c r="NVQ763" s="462"/>
      <c r="NVR763" s="462"/>
      <c r="NVS763" s="462"/>
      <c r="NVT763" s="462"/>
      <c r="NVU763" s="462"/>
      <c r="NVV763" s="462"/>
      <c r="NVW763" s="462"/>
      <c r="NVX763" s="462"/>
      <c r="NVY763" s="462"/>
      <c r="NVZ763" s="462"/>
      <c r="NWA763" s="462"/>
      <c r="NWB763" s="462"/>
      <c r="NWC763" s="462"/>
      <c r="NWD763" s="462"/>
      <c r="NWE763" s="462"/>
      <c r="NWF763" s="462"/>
      <c r="NWG763" s="462"/>
      <c r="NWH763" s="462"/>
      <c r="NWI763" s="462"/>
      <c r="NWJ763" s="462"/>
      <c r="NWK763" s="462"/>
      <c r="NWL763" s="462"/>
      <c r="NWM763" s="462"/>
      <c r="NWN763" s="462"/>
      <c r="NWO763" s="462"/>
      <c r="NWP763" s="462"/>
      <c r="NWQ763" s="462"/>
      <c r="NWR763" s="462"/>
      <c r="NWS763" s="462"/>
      <c r="NWT763" s="462"/>
      <c r="NWU763" s="462"/>
      <c r="NWV763" s="462"/>
      <c r="NWW763" s="462"/>
      <c r="NWX763" s="462"/>
      <c r="NWY763" s="462"/>
      <c r="NWZ763" s="462"/>
      <c r="NXA763" s="462"/>
      <c r="NXB763" s="462"/>
      <c r="NXC763" s="462"/>
      <c r="NXD763" s="462"/>
      <c r="NXE763" s="462"/>
      <c r="NXF763" s="462"/>
      <c r="NXG763" s="462"/>
      <c r="NXH763" s="462"/>
      <c r="NXI763" s="462"/>
      <c r="NXJ763" s="462"/>
      <c r="NXK763" s="462"/>
      <c r="NXL763" s="462"/>
      <c r="NXM763" s="462"/>
      <c r="NXN763" s="462"/>
      <c r="NXO763" s="462"/>
      <c r="NXP763" s="462"/>
      <c r="NXQ763" s="462"/>
      <c r="NXR763" s="462"/>
      <c r="NXS763" s="462"/>
      <c r="NXT763" s="462"/>
      <c r="NXU763" s="462"/>
      <c r="NXV763" s="462"/>
      <c r="NXW763" s="462"/>
      <c r="NXX763" s="462"/>
      <c r="NXY763" s="462"/>
      <c r="NXZ763" s="462"/>
      <c r="NYA763" s="462"/>
      <c r="NYB763" s="462"/>
      <c r="NYC763" s="462"/>
      <c r="NYD763" s="462"/>
      <c r="NYE763" s="462"/>
      <c r="NYF763" s="462"/>
      <c r="NYG763" s="462"/>
      <c r="NYH763" s="462"/>
      <c r="NYI763" s="462"/>
      <c r="NYJ763" s="462"/>
      <c r="NYK763" s="462"/>
      <c r="NYL763" s="462"/>
      <c r="NYM763" s="462"/>
      <c r="NYN763" s="462"/>
      <c r="NYO763" s="462"/>
      <c r="NYP763" s="462"/>
      <c r="NYQ763" s="462"/>
      <c r="NYR763" s="462"/>
      <c r="NYS763" s="462"/>
      <c r="NYT763" s="462"/>
      <c r="NYU763" s="462"/>
      <c r="NYV763" s="462"/>
      <c r="NYW763" s="462"/>
      <c r="NYX763" s="462"/>
      <c r="NYY763" s="462"/>
      <c r="NYZ763" s="462"/>
      <c r="NZA763" s="462"/>
      <c r="NZB763" s="462"/>
      <c r="NZC763" s="462"/>
      <c r="NZD763" s="462"/>
      <c r="NZE763" s="462"/>
      <c r="NZF763" s="462"/>
      <c r="NZG763" s="462"/>
      <c r="NZH763" s="462"/>
      <c r="NZI763" s="462"/>
      <c r="NZJ763" s="462"/>
      <c r="NZK763" s="462"/>
      <c r="NZL763" s="462"/>
      <c r="NZM763" s="462"/>
      <c r="NZN763" s="462"/>
      <c r="NZO763" s="462"/>
      <c r="NZP763" s="462"/>
      <c r="NZQ763" s="462"/>
      <c r="NZR763" s="462"/>
      <c r="NZS763" s="462"/>
      <c r="NZT763" s="462"/>
      <c r="NZU763" s="462"/>
      <c r="NZV763" s="462"/>
      <c r="NZW763" s="462"/>
      <c r="NZX763" s="462"/>
      <c r="NZY763" s="462"/>
      <c r="NZZ763" s="462"/>
      <c r="OAA763" s="462"/>
      <c r="OAB763" s="462"/>
      <c r="OAC763" s="462"/>
      <c r="OAD763" s="462"/>
      <c r="OAE763" s="462"/>
      <c r="OAF763" s="462"/>
      <c r="OAG763" s="462"/>
      <c r="OAH763" s="462"/>
      <c r="OAI763" s="462"/>
      <c r="OAJ763" s="462"/>
      <c r="OAK763" s="462"/>
      <c r="OAL763" s="462"/>
      <c r="OAM763" s="462"/>
      <c r="OAN763" s="462"/>
      <c r="OAO763" s="462"/>
      <c r="OAP763" s="462"/>
      <c r="OAQ763" s="462"/>
      <c r="OAR763" s="462"/>
      <c r="OAS763" s="462"/>
      <c r="OAT763" s="462"/>
      <c r="OAU763" s="462"/>
      <c r="OAV763" s="462"/>
      <c r="OAW763" s="462"/>
      <c r="OAX763" s="462"/>
      <c r="OAY763" s="462"/>
      <c r="OAZ763" s="462"/>
      <c r="OBA763" s="462"/>
      <c r="OBB763" s="462"/>
      <c r="OBC763" s="462"/>
      <c r="OBD763" s="462"/>
      <c r="OBE763" s="462"/>
      <c r="OBF763" s="462"/>
      <c r="OBG763" s="462"/>
      <c r="OBH763" s="462"/>
      <c r="OBI763" s="462"/>
      <c r="OBJ763" s="462"/>
      <c r="OBK763" s="462"/>
      <c r="OBL763" s="462"/>
      <c r="OBM763" s="462"/>
      <c r="OBN763" s="462"/>
      <c r="OBO763" s="462"/>
      <c r="OBP763" s="462"/>
      <c r="OBQ763" s="462"/>
      <c r="OBR763" s="462"/>
      <c r="OBS763" s="462"/>
      <c r="OBT763" s="462"/>
      <c r="OBU763" s="462"/>
      <c r="OBV763" s="462"/>
      <c r="OBW763" s="462"/>
      <c r="OBX763" s="462"/>
      <c r="OBY763" s="462"/>
      <c r="OBZ763" s="462"/>
      <c r="OCA763" s="462"/>
      <c r="OCB763" s="462"/>
      <c r="OCC763" s="462"/>
      <c r="OCD763" s="462"/>
      <c r="OCE763" s="462"/>
      <c r="OCF763" s="462"/>
      <c r="OCG763" s="462"/>
      <c r="OCH763" s="462"/>
      <c r="OCI763" s="462"/>
      <c r="OCJ763" s="462"/>
      <c r="OCK763" s="462"/>
      <c r="OCL763" s="462"/>
      <c r="OCM763" s="462"/>
      <c r="OCN763" s="462"/>
      <c r="OCO763" s="462"/>
      <c r="OCP763" s="462"/>
      <c r="OCQ763" s="462"/>
      <c r="OCR763" s="462"/>
      <c r="OCS763" s="462"/>
      <c r="OCT763" s="462"/>
      <c r="OCU763" s="462"/>
      <c r="OCV763" s="462"/>
      <c r="OCW763" s="462"/>
      <c r="OCX763" s="462"/>
      <c r="OCY763" s="462"/>
      <c r="OCZ763" s="462"/>
      <c r="ODA763" s="462"/>
      <c r="ODB763" s="462"/>
      <c r="ODC763" s="462"/>
      <c r="ODD763" s="462"/>
      <c r="ODE763" s="462"/>
      <c r="ODF763" s="462"/>
      <c r="ODG763" s="462"/>
      <c r="ODH763" s="462"/>
      <c r="ODI763" s="462"/>
      <c r="ODJ763" s="462"/>
      <c r="ODK763" s="462"/>
      <c r="ODL763" s="462"/>
      <c r="ODM763" s="462"/>
      <c r="ODN763" s="462"/>
      <c r="ODO763" s="462"/>
      <c r="ODP763" s="462"/>
      <c r="ODQ763" s="462"/>
      <c r="ODR763" s="462"/>
      <c r="ODS763" s="462"/>
      <c r="ODT763" s="462"/>
      <c r="ODU763" s="462"/>
      <c r="ODV763" s="462"/>
      <c r="ODW763" s="462"/>
      <c r="ODX763" s="462"/>
      <c r="ODY763" s="462"/>
      <c r="ODZ763" s="462"/>
      <c r="OEA763" s="462"/>
      <c r="OEB763" s="462"/>
      <c r="OEC763" s="462"/>
      <c r="OED763" s="462"/>
      <c r="OEE763" s="462"/>
      <c r="OEF763" s="462"/>
      <c r="OEG763" s="462"/>
      <c r="OEH763" s="462"/>
      <c r="OEI763" s="462"/>
      <c r="OEJ763" s="462"/>
      <c r="OEK763" s="462"/>
      <c r="OEL763" s="462"/>
      <c r="OEM763" s="462"/>
      <c r="OEN763" s="462"/>
      <c r="OEO763" s="462"/>
      <c r="OEP763" s="462"/>
      <c r="OEQ763" s="462"/>
      <c r="OER763" s="462"/>
      <c r="OES763" s="462"/>
      <c r="OET763" s="462"/>
      <c r="OEU763" s="462"/>
      <c r="OEV763" s="462"/>
      <c r="OEW763" s="462"/>
      <c r="OEX763" s="462"/>
      <c r="OEY763" s="462"/>
      <c r="OEZ763" s="462"/>
      <c r="OFA763" s="462"/>
      <c r="OFB763" s="462"/>
      <c r="OFC763" s="462"/>
      <c r="OFD763" s="462"/>
      <c r="OFE763" s="462"/>
      <c r="OFF763" s="462"/>
      <c r="OFG763" s="462"/>
      <c r="OFH763" s="462"/>
      <c r="OFI763" s="462"/>
      <c r="OFJ763" s="462"/>
      <c r="OFK763" s="462"/>
      <c r="OFL763" s="462"/>
      <c r="OFM763" s="462"/>
      <c r="OFN763" s="462"/>
      <c r="OFO763" s="462"/>
      <c r="OFP763" s="462"/>
      <c r="OFQ763" s="462"/>
      <c r="OFR763" s="462"/>
      <c r="OFS763" s="462"/>
      <c r="OFT763" s="462"/>
      <c r="OFU763" s="462"/>
      <c r="OFV763" s="462"/>
      <c r="OFW763" s="462"/>
      <c r="OFX763" s="462"/>
      <c r="OFY763" s="462"/>
      <c r="OFZ763" s="462"/>
      <c r="OGA763" s="462"/>
      <c r="OGB763" s="462"/>
      <c r="OGC763" s="462"/>
      <c r="OGD763" s="462"/>
      <c r="OGE763" s="462"/>
      <c r="OGF763" s="462"/>
      <c r="OGG763" s="462"/>
      <c r="OGH763" s="462"/>
      <c r="OGI763" s="462"/>
      <c r="OGJ763" s="462"/>
      <c r="OGK763" s="462"/>
      <c r="OGL763" s="462"/>
      <c r="OGM763" s="462"/>
      <c r="OGN763" s="462"/>
      <c r="OGO763" s="462"/>
      <c r="OGP763" s="462"/>
      <c r="OGQ763" s="462"/>
      <c r="OGR763" s="462"/>
      <c r="OGS763" s="462"/>
      <c r="OGT763" s="462"/>
      <c r="OGU763" s="462"/>
      <c r="OGV763" s="462"/>
      <c r="OGW763" s="462"/>
      <c r="OGX763" s="462"/>
      <c r="OGY763" s="462"/>
      <c r="OGZ763" s="462"/>
      <c r="OHA763" s="462"/>
      <c r="OHB763" s="462"/>
      <c r="OHC763" s="462"/>
      <c r="OHD763" s="462"/>
      <c r="OHE763" s="462"/>
      <c r="OHF763" s="462"/>
      <c r="OHG763" s="462"/>
      <c r="OHH763" s="462"/>
      <c r="OHI763" s="462"/>
      <c r="OHJ763" s="462"/>
      <c r="OHK763" s="462"/>
      <c r="OHL763" s="462"/>
      <c r="OHM763" s="462"/>
      <c r="OHN763" s="462"/>
      <c r="OHO763" s="462"/>
      <c r="OHP763" s="462"/>
      <c r="OHQ763" s="462"/>
      <c r="OHR763" s="462"/>
      <c r="OHS763" s="462"/>
      <c r="OHT763" s="462"/>
      <c r="OHU763" s="462"/>
      <c r="OHV763" s="462"/>
      <c r="OHW763" s="462"/>
      <c r="OHX763" s="462"/>
      <c r="OHY763" s="462"/>
      <c r="OHZ763" s="462"/>
      <c r="OIA763" s="462"/>
      <c r="OIB763" s="462"/>
      <c r="OIC763" s="462"/>
      <c r="OID763" s="462"/>
      <c r="OIE763" s="462"/>
      <c r="OIF763" s="462"/>
      <c r="OIG763" s="462"/>
      <c r="OIH763" s="462"/>
      <c r="OII763" s="462"/>
      <c r="OIJ763" s="462"/>
      <c r="OIK763" s="462"/>
      <c r="OIL763" s="462"/>
      <c r="OIM763" s="462"/>
      <c r="OIN763" s="462"/>
      <c r="OIO763" s="462"/>
      <c r="OIP763" s="462"/>
      <c r="OIQ763" s="462"/>
      <c r="OIR763" s="462"/>
      <c r="OIS763" s="462"/>
      <c r="OIT763" s="462"/>
      <c r="OIU763" s="462"/>
      <c r="OIV763" s="462"/>
      <c r="OIW763" s="462"/>
      <c r="OIX763" s="462"/>
      <c r="OIY763" s="462"/>
      <c r="OIZ763" s="462"/>
      <c r="OJA763" s="462"/>
      <c r="OJB763" s="462"/>
      <c r="OJC763" s="462"/>
      <c r="OJD763" s="462"/>
      <c r="OJE763" s="462"/>
      <c r="OJF763" s="462"/>
      <c r="OJG763" s="462"/>
      <c r="OJH763" s="462"/>
      <c r="OJI763" s="462"/>
      <c r="OJJ763" s="462"/>
      <c r="OJK763" s="462"/>
      <c r="OJL763" s="462"/>
      <c r="OJM763" s="462"/>
      <c r="OJN763" s="462"/>
      <c r="OJO763" s="462"/>
      <c r="OJP763" s="462"/>
      <c r="OJQ763" s="462"/>
      <c r="OJR763" s="462"/>
      <c r="OJS763" s="462"/>
      <c r="OJT763" s="462"/>
      <c r="OJU763" s="462"/>
      <c r="OJV763" s="462"/>
      <c r="OJW763" s="462"/>
      <c r="OJX763" s="462"/>
      <c r="OJY763" s="462"/>
      <c r="OJZ763" s="462"/>
      <c r="OKA763" s="462"/>
      <c r="OKB763" s="462"/>
      <c r="OKC763" s="462"/>
      <c r="OKD763" s="462"/>
      <c r="OKE763" s="462"/>
      <c r="OKF763" s="462"/>
      <c r="OKG763" s="462"/>
      <c r="OKH763" s="462"/>
      <c r="OKI763" s="462"/>
      <c r="OKJ763" s="462"/>
      <c r="OKK763" s="462"/>
      <c r="OKL763" s="462"/>
      <c r="OKM763" s="462"/>
      <c r="OKN763" s="462"/>
      <c r="OKO763" s="462"/>
      <c r="OKP763" s="462"/>
      <c r="OKQ763" s="462"/>
      <c r="OKR763" s="462"/>
      <c r="OKS763" s="462"/>
      <c r="OKT763" s="462"/>
      <c r="OKU763" s="462"/>
      <c r="OKV763" s="462"/>
      <c r="OKW763" s="462"/>
      <c r="OKX763" s="462"/>
      <c r="OKY763" s="462"/>
      <c r="OKZ763" s="462"/>
      <c r="OLA763" s="462"/>
      <c r="OLB763" s="462"/>
      <c r="OLC763" s="462"/>
      <c r="OLD763" s="462"/>
      <c r="OLE763" s="462"/>
      <c r="OLF763" s="462"/>
      <c r="OLG763" s="462"/>
      <c r="OLH763" s="462"/>
      <c r="OLI763" s="462"/>
      <c r="OLJ763" s="462"/>
      <c r="OLK763" s="462"/>
      <c r="OLL763" s="462"/>
      <c r="OLM763" s="462"/>
      <c r="OLN763" s="462"/>
      <c r="OLO763" s="462"/>
      <c r="OLP763" s="462"/>
      <c r="OLQ763" s="462"/>
      <c r="OLR763" s="462"/>
      <c r="OLS763" s="462"/>
      <c r="OLT763" s="462"/>
      <c r="OLU763" s="462"/>
      <c r="OLV763" s="462"/>
      <c r="OLW763" s="462"/>
      <c r="OLX763" s="462"/>
      <c r="OLY763" s="462"/>
      <c r="OLZ763" s="462"/>
      <c r="OMA763" s="462"/>
      <c r="OMB763" s="462"/>
      <c r="OMC763" s="462"/>
      <c r="OMD763" s="462"/>
      <c r="OME763" s="462"/>
      <c r="OMF763" s="462"/>
      <c r="OMG763" s="462"/>
      <c r="OMH763" s="462"/>
      <c r="OMI763" s="462"/>
      <c r="OMJ763" s="462"/>
      <c r="OMK763" s="462"/>
      <c r="OML763" s="462"/>
      <c r="OMM763" s="462"/>
      <c r="OMN763" s="462"/>
      <c r="OMO763" s="462"/>
      <c r="OMP763" s="462"/>
      <c r="OMQ763" s="462"/>
      <c r="OMR763" s="462"/>
      <c r="OMS763" s="462"/>
      <c r="OMT763" s="462"/>
      <c r="OMU763" s="462"/>
      <c r="OMV763" s="462"/>
      <c r="OMW763" s="462"/>
      <c r="OMX763" s="462"/>
      <c r="OMY763" s="462"/>
      <c r="OMZ763" s="462"/>
      <c r="ONA763" s="462"/>
      <c r="ONB763" s="462"/>
      <c r="ONC763" s="462"/>
      <c r="OND763" s="462"/>
      <c r="ONE763" s="462"/>
      <c r="ONF763" s="462"/>
      <c r="ONG763" s="462"/>
      <c r="ONH763" s="462"/>
      <c r="ONI763" s="462"/>
      <c r="ONJ763" s="462"/>
      <c r="ONK763" s="462"/>
      <c r="ONL763" s="462"/>
      <c r="ONM763" s="462"/>
      <c r="ONN763" s="462"/>
      <c r="ONO763" s="462"/>
      <c r="ONP763" s="462"/>
      <c r="ONQ763" s="462"/>
      <c r="ONR763" s="462"/>
      <c r="ONS763" s="462"/>
      <c r="ONT763" s="462"/>
      <c r="ONU763" s="462"/>
      <c r="ONV763" s="462"/>
      <c r="ONW763" s="462"/>
      <c r="ONX763" s="462"/>
      <c r="ONY763" s="462"/>
      <c r="ONZ763" s="462"/>
      <c r="OOA763" s="462"/>
      <c r="OOB763" s="462"/>
      <c r="OOC763" s="462"/>
      <c r="OOD763" s="462"/>
      <c r="OOE763" s="462"/>
      <c r="OOF763" s="462"/>
      <c r="OOG763" s="462"/>
      <c r="OOH763" s="462"/>
      <c r="OOI763" s="462"/>
      <c r="OOJ763" s="462"/>
      <c r="OOK763" s="462"/>
      <c r="OOL763" s="462"/>
      <c r="OOM763" s="462"/>
      <c r="OON763" s="462"/>
      <c r="OOO763" s="462"/>
      <c r="OOP763" s="462"/>
      <c r="OOQ763" s="462"/>
      <c r="OOR763" s="462"/>
      <c r="OOS763" s="462"/>
      <c r="OOT763" s="462"/>
      <c r="OOU763" s="462"/>
      <c r="OOV763" s="462"/>
      <c r="OOW763" s="462"/>
      <c r="OOX763" s="462"/>
      <c r="OOY763" s="462"/>
      <c r="OOZ763" s="462"/>
      <c r="OPA763" s="462"/>
      <c r="OPB763" s="462"/>
      <c r="OPC763" s="462"/>
      <c r="OPD763" s="462"/>
      <c r="OPE763" s="462"/>
      <c r="OPF763" s="462"/>
      <c r="OPG763" s="462"/>
      <c r="OPH763" s="462"/>
      <c r="OPI763" s="462"/>
      <c r="OPJ763" s="462"/>
      <c r="OPK763" s="462"/>
      <c r="OPL763" s="462"/>
      <c r="OPM763" s="462"/>
      <c r="OPN763" s="462"/>
      <c r="OPO763" s="462"/>
      <c r="OPP763" s="462"/>
      <c r="OPQ763" s="462"/>
      <c r="OPR763" s="462"/>
      <c r="OPS763" s="462"/>
      <c r="OPT763" s="462"/>
      <c r="OPU763" s="462"/>
      <c r="OPV763" s="462"/>
      <c r="OPW763" s="462"/>
      <c r="OPX763" s="462"/>
      <c r="OPY763" s="462"/>
      <c r="OPZ763" s="462"/>
      <c r="OQA763" s="462"/>
      <c r="OQB763" s="462"/>
      <c r="OQC763" s="462"/>
      <c r="OQD763" s="462"/>
      <c r="OQE763" s="462"/>
      <c r="OQF763" s="462"/>
      <c r="OQG763" s="462"/>
      <c r="OQH763" s="462"/>
      <c r="OQI763" s="462"/>
      <c r="OQJ763" s="462"/>
      <c r="OQK763" s="462"/>
      <c r="OQL763" s="462"/>
      <c r="OQM763" s="462"/>
      <c r="OQN763" s="462"/>
      <c r="OQO763" s="462"/>
      <c r="OQP763" s="462"/>
      <c r="OQQ763" s="462"/>
      <c r="OQR763" s="462"/>
      <c r="OQS763" s="462"/>
      <c r="OQT763" s="462"/>
      <c r="OQU763" s="462"/>
      <c r="OQV763" s="462"/>
      <c r="OQW763" s="462"/>
      <c r="OQX763" s="462"/>
      <c r="OQY763" s="462"/>
      <c r="OQZ763" s="462"/>
      <c r="ORA763" s="462"/>
      <c r="ORB763" s="462"/>
      <c r="ORC763" s="462"/>
      <c r="ORD763" s="462"/>
      <c r="ORE763" s="462"/>
      <c r="ORF763" s="462"/>
      <c r="ORG763" s="462"/>
      <c r="ORH763" s="462"/>
      <c r="ORI763" s="462"/>
      <c r="ORJ763" s="462"/>
      <c r="ORK763" s="462"/>
      <c r="ORL763" s="462"/>
      <c r="ORM763" s="462"/>
      <c r="ORN763" s="462"/>
      <c r="ORO763" s="462"/>
      <c r="ORP763" s="462"/>
      <c r="ORQ763" s="462"/>
      <c r="ORR763" s="462"/>
      <c r="ORS763" s="462"/>
      <c r="ORT763" s="462"/>
      <c r="ORU763" s="462"/>
      <c r="ORV763" s="462"/>
      <c r="ORW763" s="462"/>
      <c r="ORX763" s="462"/>
      <c r="ORY763" s="462"/>
      <c r="ORZ763" s="462"/>
      <c r="OSA763" s="462"/>
      <c r="OSB763" s="462"/>
      <c r="OSC763" s="462"/>
      <c r="OSD763" s="462"/>
      <c r="OSE763" s="462"/>
      <c r="OSF763" s="462"/>
      <c r="OSG763" s="462"/>
      <c r="OSH763" s="462"/>
      <c r="OSI763" s="462"/>
      <c r="OSJ763" s="462"/>
      <c r="OSK763" s="462"/>
      <c r="OSL763" s="462"/>
      <c r="OSM763" s="462"/>
      <c r="OSN763" s="462"/>
      <c r="OSO763" s="462"/>
      <c r="OSP763" s="462"/>
      <c r="OSQ763" s="462"/>
      <c r="OSR763" s="462"/>
      <c r="OSS763" s="462"/>
      <c r="OST763" s="462"/>
      <c r="OSU763" s="462"/>
      <c r="OSV763" s="462"/>
      <c r="OSW763" s="462"/>
      <c r="OSX763" s="462"/>
      <c r="OSY763" s="462"/>
      <c r="OSZ763" s="462"/>
      <c r="OTA763" s="462"/>
      <c r="OTB763" s="462"/>
      <c r="OTC763" s="462"/>
      <c r="OTD763" s="462"/>
      <c r="OTE763" s="462"/>
      <c r="OTF763" s="462"/>
      <c r="OTG763" s="462"/>
      <c r="OTH763" s="462"/>
      <c r="OTI763" s="462"/>
      <c r="OTJ763" s="462"/>
      <c r="OTK763" s="462"/>
      <c r="OTL763" s="462"/>
      <c r="OTM763" s="462"/>
      <c r="OTN763" s="462"/>
      <c r="OTO763" s="462"/>
      <c r="OTP763" s="462"/>
      <c r="OTQ763" s="462"/>
      <c r="OTR763" s="462"/>
      <c r="OTS763" s="462"/>
      <c r="OTT763" s="462"/>
      <c r="OTU763" s="462"/>
      <c r="OTV763" s="462"/>
      <c r="OTW763" s="462"/>
      <c r="OTX763" s="462"/>
      <c r="OTY763" s="462"/>
      <c r="OTZ763" s="462"/>
      <c r="OUA763" s="462"/>
      <c r="OUB763" s="462"/>
      <c r="OUC763" s="462"/>
      <c r="OUD763" s="462"/>
      <c r="OUE763" s="462"/>
      <c r="OUF763" s="462"/>
      <c r="OUG763" s="462"/>
      <c r="OUH763" s="462"/>
      <c r="OUI763" s="462"/>
      <c r="OUJ763" s="462"/>
      <c r="OUK763" s="462"/>
      <c r="OUL763" s="462"/>
      <c r="OUM763" s="462"/>
      <c r="OUN763" s="462"/>
      <c r="OUO763" s="462"/>
      <c r="OUP763" s="462"/>
      <c r="OUQ763" s="462"/>
      <c r="OUR763" s="462"/>
      <c r="OUS763" s="462"/>
      <c r="OUT763" s="462"/>
      <c r="OUU763" s="462"/>
      <c r="OUV763" s="462"/>
      <c r="OUW763" s="462"/>
      <c r="OUX763" s="462"/>
      <c r="OUY763" s="462"/>
      <c r="OUZ763" s="462"/>
      <c r="OVA763" s="462"/>
      <c r="OVB763" s="462"/>
      <c r="OVC763" s="462"/>
      <c r="OVD763" s="462"/>
      <c r="OVE763" s="462"/>
      <c r="OVF763" s="462"/>
      <c r="OVG763" s="462"/>
      <c r="OVH763" s="462"/>
      <c r="OVI763" s="462"/>
      <c r="OVJ763" s="462"/>
      <c r="OVK763" s="462"/>
      <c r="OVL763" s="462"/>
      <c r="OVM763" s="462"/>
      <c r="OVN763" s="462"/>
      <c r="OVO763" s="462"/>
      <c r="OVP763" s="462"/>
      <c r="OVQ763" s="462"/>
      <c r="OVR763" s="462"/>
      <c r="OVS763" s="462"/>
      <c r="OVT763" s="462"/>
      <c r="OVU763" s="462"/>
      <c r="OVV763" s="462"/>
      <c r="OVW763" s="462"/>
      <c r="OVX763" s="462"/>
      <c r="OVY763" s="462"/>
      <c r="OVZ763" s="462"/>
      <c r="OWA763" s="462"/>
      <c r="OWB763" s="462"/>
      <c r="OWC763" s="462"/>
      <c r="OWD763" s="462"/>
      <c r="OWE763" s="462"/>
      <c r="OWF763" s="462"/>
      <c r="OWG763" s="462"/>
      <c r="OWH763" s="462"/>
      <c r="OWI763" s="462"/>
      <c r="OWJ763" s="462"/>
      <c r="OWK763" s="462"/>
      <c r="OWL763" s="462"/>
      <c r="OWM763" s="462"/>
      <c r="OWN763" s="462"/>
      <c r="OWO763" s="462"/>
      <c r="OWP763" s="462"/>
      <c r="OWQ763" s="462"/>
      <c r="OWR763" s="462"/>
      <c r="OWS763" s="462"/>
      <c r="OWT763" s="462"/>
      <c r="OWU763" s="462"/>
      <c r="OWV763" s="462"/>
      <c r="OWW763" s="462"/>
      <c r="OWX763" s="462"/>
      <c r="OWY763" s="462"/>
      <c r="OWZ763" s="462"/>
      <c r="OXA763" s="462"/>
      <c r="OXB763" s="462"/>
      <c r="OXC763" s="462"/>
      <c r="OXD763" s="462"/>
      <c r="OXE763" s="462"/>
      <c r="OXF763" s="462"/>
      <c r="OXG763" s="462"/>
      <c r="OXH763" s="462"/>
      <c r="OXI763" s="462"/>
      <c r="OXJ763" s="462"/>
      <c r="OXK763" s="462"/>
      <c r="OXL763" s="462"/>
      <c r="OXM763" s="462"/>
      <c r="OXN763" s="462"/>
      <c r="OXO763" s="462"/>
      <c r="OXP763" s="462"/>
      <c r="OXQ763" s="462"/>
      <c r="OXR763" s="462"/>
      <c r="OXS763" s="462"/>
      <c r="OXT763" s="462"/>
      <c r="OXU763" s="462"/>
      <c r="OXV763" s="462"/>
      <c r="OXW763" s="462"/>
      <c r="OXX763" s="462"/>
      <c r="OXY763" s="462"/>
      <c r="OXZ763" s="462"/>
      <c r="OYA763" s="462"/>
      <c r="OYB763" s="462"/>
      <c r="OYC763" s="462"/>
      <c r="OYD763" s="462"/>
      <c r="OYE763" s="462"/>
      <c r="OYF763" s="462"/>
      <c r="OYG763" s="462"/>
      <c r="OYH763" s="462"/>
      <c r="OYI763" s="462"/>
      <c r="OYJ763" s="462"/>
      <c r="OYK763" s="462"/>
      <c r="OYL763" s="462"/>
      <c r="OYM763" s="462"/>
      <c r="OYN763" s="462"/>
      <c r="OYO763" s="462"/>
      <c r="OYP763" s="462"/>
      <c r="OYQ763" s="462"/>
      <c r="OYR763" s="462"/>
      <c r="OYS763" s="462"/>
      <c r="OYT763" s="462"/>
      <c r="OYU763" s="462"/>
      <c r="OYV763" s="462"/>
      <c r="OYW763" s="462"/>
      <c r="OYX763" s="462"/>
      <c r="OYY763" s="462"/>
      <c r="OYZ763" s="462"/>
      <c r="OZA763" s="462"/>
      <c r="OZB763" s="462"/>
      <c r="OZC763" s="462"/>
      <c r="OZD763" s="462"/>
      <c r="OZE763" s="462"/>
      <c r="OZF763" s="462"/>
      <c r="OZG763" s="462"/>
      <c r="OZH763" s="462"/>
      <c r="OZI763" s="462"/>
      <c r="OZJ763" s="462"/>
      <c r="OZK763" s="462"/>
      <c r="OZL763" s="462"/>
      <c r="OZM763" s="462"/>
      <c r="OZN763" s="462"/>
      <c r="OZO763" s="462"/>
      <c r="OZP763" s="462"/>
      <c r="OZQ763" s="462"/>
      <c r="OZR763" s="462"/>
      <c r="OZS763" s="462"/>
      <c r="OZT763" s="462"/>
      <c r="OZU763" s="462"/>
      <c r="OZV763" s="462"/>
      <c r="OZW763" s="462"/>
      <c r="OZX763" s="462"/>
      <c r="OZY763" s="462"/>
      <c r="OZZ763" s="462"/>
      <c r="PAA763" s="462"/>
      <c r="PAB763" s="462"/>
      <c r="PAC763" s="462"/>
      <c r="PAD763" s="462"/>
      <c r="PAE763" s="462"/>
      <c r="PAF763" s="462"/>
      <c r="PAG763" s="462"/>
      <c r="PAH763" s="462"/>
      <c r="PAI763" s="462"/>
      <c r="PAJ763" s="462"/>
      <c r="PAK763" s="462"/>
      <c r="PAL763" s="462"/>
      <c r="PAM763" s="462"/>
      <c r="PAN763" s="462"/>
      <c r="PAO763" s="462"/>
      <c r="PAP763" s="462"/>
      <c r="PAQ763" s="462"/>
      <c r="PAR763" s="462"/>
      <c r="PAS763" s="462"/>
      <c r="PAT763" s="462"/>
      <c r="PAU763" s="462"/>
      <c r="PAV763" s="462"/>
      <c r="PAW763" s="462"/>
      <c r="PAX763" s="462"/>
      <c r="PAY763" s="462"/>
      <c r="PAZ763" s="462"/>
      <c r="PBA763" s="462"/>
      <c r="PBB763" s="462"/>
      <c r="PBC763" s="462"/>
      <c r="PBD763" s="462"/>
      <c r="PBE763" s="462"/>
      <c r="PBF763" s="462"/>
      <c r="PBG763" s="462"/>
      <c r="PBH763" s="462"/>
      <c r="PBI763" s="462"/>
      <c r="PBJ763" s="462"/>
      <c r="PBK763" s="462"/>
      <c r="PBL763" s="462"/>
      <c r="PBM763" s="462"/>
      <c r="PBN763" s="462"/>
      <c r="PBO763" s="462"/>
      <c r="PBP763" s="462"/>
      <c r="PBQ763" s="462"/>
      <c r="PBR763" s="462"/>
      <c r="PBS763" s="462"/>
      <c r="PBT763" s="462"/>
      <c r="PBU763" s="462"/>
      <c r="PBV763" s="462"/>
      <c r="PBW763" s="462"/>
      <c r="PBX763" s="462"/>
      <c r="PBY763" s="462"/>
      <c r="PBZ763" s="462"/>
      <c r="PCA763" s="462"/>
      <c r="PCB763" s="462"/>
      <c r="PCC763" s="462"/>
      <c r="PCD763" s="462"/>
      <c r="PCE763" s="462"/>
      <c r="PCF763" s="462"/>
      <c r="PCG763" s="462"/>
      <c r="PCH763" s="462"/>
      <c r="PCI763" s="462"/>
      <c r="PCJ763" s="462"/>
      <c r="PCK763" s="462"/>
      <c r="PCL763" s="462"/>
      <c r="PCM763" s="462"/>
      <c r="PCN763" s="462"/>
      <c r="PCO763" s="462"/>
      <c r="PCP763" s="462"/>
      <c r="PCQ763" s="462"/>
      <c r="PCR763" s="462"/>
      <c r="PCS763" s="462"/>
      <c r="PCT763" s="462"/>
      <c r="PCU763" s="462"/>
      <c r="PCV763" s="462"/>
      <c r="PCW763" s="462"/>
      <c r="PCX763" s="462"/>
      <c r="PCY763" s="462"/>
      <c r="PCZ763" s="462"/>
      <c r="PDA763" s="462"/>
      <c r="PDB763" s="462"/>
      <c r="PDC763" s="462"/>
      <c r="PDD763" s="462"/>
      <c r="PDE763" s="462"/>
      <c r="PDF763" s="462"/>
      <c r="PDG763" s="462"/>
      <c r="PDH763" s="462"/>
      <c r="PDI763" s="462"/>
      <c r="PDJ763" s="462"/>
      <c r="PDK763" s="462"/>
      <c r="PDL763" s="462"/>
      <c r="PDM763" s="462"/>
      <c r="PDN763" s="462"/>
      <c r="PDO763" s="462"/>
      <c r="PDP763" s="462"/>
      <c r="PDQ763" s="462"/>
      <c r="PDR763" s="462"/>
      <c r="PDS763" s="462"/>
      <c r="PDT763" s="462"/>
      <c r="PDU763" s="462"/>
      <c r="PDV763" s="462"/>
      <c r="PDW763" s="462"/>
      <c r="PDX763" s="462"/>
      <c r="PDY763" s="462"/>
      <c r="PDZ763" s="462"/>
      <c r="PEA763" s="462"/>
      <c r="PEB763" s="462"/>
      <c r="PEC763" s="462"/>
      <c r="PED763" s="462"/>
      <c r="PEE763" s="462"/>
      <c r="PEF763" s="462"/>
      <c r="PEG763" s="462"/>
      <c r="PEH763" s="462"/>
      <c r="PEI763" s="462"/>
      <c r="PEJ763" s="462"/>
      <c r="PEK763" s="462"/>
      <c r="PEL763" s="462"/>
      <c r="PEM763" s="462"/>
      <c r="PEN763" s="462"/>
      <c r="PEO763" s="462"/>
      <c r="PEP763" s="462"/>
      <c r="PEQ763" s="462"/>
      <c r="PER763" s="462"/>
      <c r="PES763" s="462"/>
      <c r="PET763" s="462"/>
      <c r="PEU763" s="462"/>
      <c r="PEV763" s="462"/>
      <c r="PEW763" s="462"/>
      <c r="PEX763" s="462"/>
      <c r="PEY763" s="462"/>
      <c r="PEZ763" s="462"/>
      <c r="PFA763" s="462"/>
      <c r="PFB763" s="462"/>
      <c r="PFC763" s="462"/>
      <c r="PFD763" s="462"/>
      <c r="PFE763" s="462"/>
      <c r="PFF763" s="462"/>
      <c r="PFG763" s="462"/>
      <c r="PFH763" s="462"/>
      <c r="PFI763" s="462"/>
      <c r="PFJ763" s="462"/>
      <c r="PFK763" s="462"/>
      <c r="PFL763" s="462"/>
      <c r="PFM763" s="462"/>
      <c r="PFN763" s="462"/>
      <c r="PFO763" s="462"/>
      <c r="PFP763" s="462"/>
      <c r="PFQ763" s="462"/>
      <c r="PFR763" s="462"/>
      <c r="PFS763" s="462"/>
      <c r="PFT763" s="462"/>
      <c r="PFU763" s="462"/>
      <c r="PFV763" s="462"/>
      <c r="PFW763" s="462"/>
      <c r="PFX763" s="462"/>
      <c r="PFY763" s="462"/>
      <c r="PFZ763" s="462"/>
      <c r="PGA763" s="462"/>
      <c r="PGB763" s="462"/>
      <c r="PGC763" s="462"/>
      <c r="PGD763" s="462"/>
      <c r="PGE763" s="462"/>
      <c r="PGF763" s="462"/>
      <c r="PGG763" s="462"/>
      <c r="PGH763" s="462"/>
      <c r="PGI763" s="462"/>
      <c r="PGJ763" s="462"/>
      <c r="PGK763" s="462"/>
      <c r="PGL763" s="462"/>
      <c r="PGM763" s="462"/>
      <c r="PGN763" s="462"/>
      <c r="PGO763" s="462"/>
      <c r="PGP763" s="462"/>
      <c r="PGQ763" s="462"/>
      <c r="PGR763" s="462"/>
      <c r="PGS763" s="462"/>
      <c r="PGT763" s="462"/>
      <c r="PGU763" s="462"/>
      <c r="PGV763" s="462"/>
      <c r="PGW763" s="462"/>
      <c r="PGX763" s="462"/>
      <c r="PGY763" s="462"/>
      <c r="PGZ763" s="462"/>
      <c r="PHA763" s="462"/>
      <c r="PHB763" s="462"/>
      <c r="PHC763" s="462"/>
      <c r="PHD763" s="462"/>
      <c r="PHE763" s="462"/>
      <c r="PHF763" s="462"/>
      <c r="PHG763" s="462"/>
      <c r="PHH763" s="462"/>
      <c r="PHI763" s="462"/>
      <c r="PHJ763" s="462"/>
      <c r="PHK763" s="462"/>
      <c r="PHL763" s="462"/>
      <c r="PHM763" s="462"/>
      <c r="PHN763" s="462"/>
      <c r="PHO763" s="462"/>
      <c r="PHP763" s="462"/>
      <c r="PHQ763" s="462"/>
      <c r="PHR763" s="462"/>
      <c r="PHS763" s="462"/>
      <c r="PHT763" s="462"/>
      <c r="PHU763" s="462"/>
      <c r="PHV763" s="462"/>
      <c r="PHW763" s="462"/>
      <c r="PHX763" s="462"/>
      <c r="PHY763" s="462"/>
      <c r="PHZ763" s="462"/>
      <c r="PIA763" s="462"/>
      <c r="PIB763" s="462"/>
      <c r="PIC763" s="462"/>
      <c r="PID763" s="462"/>
      <c r="PIE763" s="462"/>
      <c r="PIF763" s="462"/>
      <c r="PIG763" s="462"/>
      <c r="PIH763" s="462"/>
      <c r="PII763" s="462"/>
      <c r="PIJ763" s="462"/>
      <c r="PIK763" s="462"/>
      <c r="PIL763" s="462"/>
      <c r="PIM763" s="462"/>
      <c r="PIN763" s="462"/>
      <c r="PIO763" s="462"/>
      <c r="PIP763" s="462"/>
      <c r="PIQ763" s="462"/>
      <c r="PIR763" s="462"/>
      <c r="PIS763" s="462"/>
      <c r="PIT763" s="462"/>
      <c r="PIU763" s="462"/>
      <c r="PIV763" s="462"/>
      <c r="PIW763" s="462"/>
      <c r="PIX763" s="462"/>
      <c r="PIY763" s="462"/>
      <c r="PIZ763" s="462"/>
      <c r="PJA763" s="462"/>
      <c r="PJB763" s="462"/>
      <c r="PJC763" s="462"/>
      <c r="PJD763" s="462"/>
      <c r="PJE763" s="462"/>
      <c r="PJF763" s="462"/>
      <c r="PJG763" s="462"/>
      <c r="PJH763" s="462"/>
      <c r="PJI763" s="462"/>
      <c r="PJJ763" s="462"/>
      <c r="PJK763" s="462"/>
      <c r="PJL763" s="462"/>
      <c r="PJM763" s="462"/>
      <c r="PJN763" s="462"/>
      <c r="PJO763" s="462"/>
      <c r="PJP763" s="462"/>
      <c r="PJQ763" s="462"/>
      <c r="PJR763" s="462"/>
      <c r="PJS763" s="462"/>
      <c r="PJT763" s="462"/>
      <c r="PJU763" s="462"/>
      <c r="PJV763" s="462"/>
      <c r="PJW763" s="462"/>
      <c r="PJX763" s="462"/>
      <c r="PJY763" s="462"/>
      <c r="PJZ763" s="462"/>
      <c r="PKA763" s="462"/>
      <c r="PKB763" s="462"/>
      <c r="PKC763" s="462"/>
      <c r="PKD763" s="462"/>
      <c r="PKE763" s="462"/>
      <c r="PKF763" s="462"/>
      <c r="PKG763" s="462"/>
      <c r="PKH763" s="462"/>
      <c r="PKI763" s="462"/>
      <c r="PKJ763" s="462"/>
      <c r="PKK763" s="462"/>
      <c r="PKL763" s="462"/>
      <c r="PKM763" s="462"/>
      <c r="PKN763" s="462"/>
      <c r="PKO763" s="462"/>
      <c r="PKP763" s="462"/>
      <c r="PKQ763" s="462"/>
      <c r="PKR763" s="462"/>
      <c r="PKS763" s="462"/>
      <c r="PKT763" s="462"/>
      <c r="PKU763" s="462"/>
      <c r="PKV763" s="462"/>
      <c r="PKW763" s="462"/>
      <c r="PKX763" s="462"/>
      <c r="PKY763" s="462"/>
      <c r="PKZ763" s="462"/>
      <c r="PLA763" s="462"/>
      <c r="PLB763" s="462"/>
      <c r="PLC763" s="462"/>
      <c r="PLD763" s="462"/>
      <c r="PLE763" s="462"/>
      <c r="PLF763" s="462"/>
      <c r="PLG763" s="462"/>
      <c r="PLH763" s="462"/>
      <c r="PLI763" s="462"/>
      <c r="PLJ763" s="462"/>
      <c r="PLK763" s="462"/>
      <c r="PLL763" s="462"/>
      <c r="PLM763" s="462"/>
      <c r="PLN763" s="462"/>
      <c r="PLO763" s="462"/>
      <c r="PLP763" s="462"/>
      <c r="PLQ763" s="462"/>
      <c r="PLR763" s="462"/>
      <c r="PLS763" s="462"/>
      <c r="PLT763" s="462"/>
      <c r="PLU763" s="462"/>
      <c r="PLV763" s="462"/>
      <c r="PLW763" s="462"/>
      <c r="PLX763" s="462"/>
      <c r="PLY763" s="462"/>
      <c r="PLZ763" s="462"/>
      <c r="PMA763" s="462"/>
      <c r="PMB763" s="462"/>
      <c r="PMC763" s="462"/>
      <c r="PMD763" s="462"/>
      <c r="PME763" s="462"/>
      <c r="PMF763" s="462"/>
      <c r="PMG763" s="462"/>
      <c r="PMH763" s="462"/>
      <c r="PMI763" s="462"/>
      <c r="PMJ763" s="462"/>
      <c r="PMK763" s="462"/>
      <c r="PML763" s="462"/>
      <c r="PMM763" s="462"/>
      <c r="PMN763" s="462"/>
      <c r="PMO763" s="462"/>
      <c r="PMP763" s="462"/>
      <c r="PMQ763" s="462"/>
      <c r="PMR763" s="462"/>
      <c r="PMS763" s="462"/>
      <c r="PMT763" s="462"/>
      <c r="PMU763" s="462"/>
      <c r="PMV763" s="462"/>
      <c r="PMW763" s="462"/>
      <c r="PMX763" s="462"/>
      <c r="PMY763" s="462"/>
      <c r="PMZ763" s="462"/>
      <c r="PNA763" s="462"/>
      <c r="PNB763" s="462"/>
      <c r="PNC763" s="462"/>
      <c r="PND763" s="462"/>
      <c r="PNE763" s="462"/>
      <c r="PNF763" s="462"/>
      <c r="PNG763" s="462"/>
      <c r="PNH763" s="462"/>
      <c r="PNI763" s="462"/>
      <c r="PNJ763" s="462"/>
      <c r="PNK763" s="462"/>
      <c r="PNL763" s="462"/>
      <c r="PNM763" s="462"/>
      <c r="PNN763" s="462"/>
      <c r="PNO763" s="462"/>
      <c r="PNP763" s="462"/>
      <c r="PNQ763" s="462"/>
      <c r="PNR763" s="462"/>
      <c r="PNS763" s="462"/>
      <c r="PNT763" s="462"/>
      <c r="PNU763" s="462"/>
      <c r="PNV763" s="462"/>
      <c r="PNW763" s="462"/>
      <c r="PNX763" s="462"/>
      <c r="PNY763" s="462"/>
      <c r="PNZ763" s="462"/>
      <c r="POA763" s="462"/>
      <c r="POB763" s="462"/>
      <c r="POC763" s="462"/>
      <c r="POD763" s="462"/>
      <c r="POE763" s="462"/>
      <c r="POF763" s="462"/>
      <c r="POG763" s="462"/>
      <c r="POH763" s="462"/>
      <c r="POI763" s="462"/>
      <c r="POJ763" s="462"/>
      <c r="POK763" s="462"/>
      <c r="POL763" s="462"/>
      <c r="POM763" s="462"/>
      <c r="PON763" s="462"/>
      <c r="POO763" s="462"/>
      <c r="POP763" s="462"/>
      <c r="POQ763" s="462"/>
      <c r="POR763" s="462"/>
      <c r="POS763" s="462"/>
      <c r="POT763" s="462"/>
      <c r="POU763" s="462"/>
      <c r="POV763" s="462"/>
      <c r="POW763" s="462"/>
      <c r="POX763" s="462"/>
      <c r="POY763" s="462"/>
      <c r="POZ763" s="462"/>
      <c r="PPA763" s="462"/>
      <c r="PPB763" s="462"/>
      <c r="PPC763" s="462"/>
      <c r="PPD763" s="462"/>
      <c r="PPE763" s="462"/>
      <c r="PPF763" s="462"/>
      <c r="PPG763" s="462"/>
      <c r="PPH763" s="462"/>
      <c r="PPI763" s="462"/>
      <c r="PPJ763" s="462"/>
      <c r="PPK763" s="462"/>
      <c r="PPL763" s="462"/>
      <c r="PPM763" s="462"/>
      <c r="PPN763" s="462"/>
      <c r="PPO763" s="462"/>
      <c r="PPP763" s="462"/>
      <c r="PPQ763" s="462"/>
      <c r="PPR763" s="462"/>
      <c r="PPS763" s="462"/>
      <c r="PPT763" s="462"/>
      <c r="PPU763" s="462"/>
      <c r="PPV763" s="462"/>
      <c r="PPW763" s="462"/>
      <c r="PPX763" s="462"/>
      <c r="PPY763" s="462"/>
      <c r="PPZ763" s="462"/>
      <c r="PQA763" s="462"/>
      <c r="PQB763" s="462"/>
      <c r="PQC763" s="462"/>
      <c r="PQD763" s="462"/>
      <c r="PQE763" s="462"/>
      <c r="PQF763" s="462"/>
      <c r="PQG763" s="462"/>
      <c r="PQH763" s="462"/>
      <c r="PQI763" s="462"/>
      <c r="PQJ763" s="462"/>
      <c r="PQK763" s="462"/>
      <c r="PQL763" s="462"/>
      <c r="PQM763" s="462"/>
      <c r="PQN763" s="462"/>
      <c r="PQO763" s="462"/>
      <c r="PQP763" s="462"/>
      <c r="PQQ763" s="462"/>
      <c r="PQR763" s="462"/>
      <c r="PQS763" s="462"/>
      <c r="PQT763" s="462"/>
      <c r="PQU763" s="462"/>
      <c r="PQV763" s="462"/>
      <c r="PQW763" s="462"/>
      <c r="PQX763" s="462"/>
      <c r="PQY763" s="462"/>
      <c r="PQZ763" s="462"/>
      <c r="PRA763" s="462"/>
      <c r="PRB763" s="462"/>
      <c r="PRC763" s="462"/>
      <c r="PRD763" s="462"/>
      <c r="PRE763" s="462"/>
      <c r="PRF763" s="462"/>
      <c r="PRG763" s="462"/>
      <c r="PRH763" s="462"/>
      <c r="PRI763" s="462"/>
      <c r="PRJ763" s="462"/>
      <c r="PRK763" s="462"/>
      <c r="PRL763" s="462"/>
      <c r="PRM763" s="462"/>
      <c r="PRN763" s="462"/>
      <c r="PRO763" s="462"/>
      <c r="PRP763" s="462"/>
      <c r="PRQ763" s="462"/>
      <c r="PRR763" s="462"/>
      <c r="PRS763" s="462"/>
      <c r="PRT763" s="462"/>
      <c r="PRU763" s="462"/>
      <c r="PRV763" s="462"/>
      <c r="PRW763" s="462"/>
      <c r="PRX763" s="462"/>
      <c r="PRY763" s="462"/>
      <c r="PRZ763" s="462"/>
      <c r="PSA763" s="462"/>
      <c r="PSB763" s="462"/>
      <c r="PSC763" s="462"/>
      <c r="PSD763" s="462"/>
      <c r="PSE763" s="462"/>
      <c r="PSF763" s="462"/>
      <c r="PSG763" s="462"/>
      <c r="PSH763" s="462"/>
      <c r="PSI763" s="462"/>
      <c r="PSJ763" s="462"/>
      <c r="PSK763" s="462"/>
      <c r="PSL763" s="462"/>
      <c r="PSM763" s="462"/>
      <c r="PSN763" s="462"/>
      <c r="PSO763" s="462"/>
      <c r="PSP763" s="462"/>
      <c r="PSQ763" s="462"/>
      <c r="PSR763" s="462"/>
      <c r="PSS763" s="462"/>
      <c r="PST763" s="462"/>
      <c r="PSU763" s="462"/>
      <c r="PSV763" s="462"/>
      <c r="PSW763" s="462"/>
      <c r="PSX763" s="462"/>
      <c r="PSY763" s="462"/>
      <c r="PSZ763" s="462"/>
      <c r="PTA763" s="462"/>
      <c r="PTB763" s="462"/>
      <c r="PTC763" s="462"/>
      <c r="PTD763" s="462"/>
      <c r="PTE763" s="462"/>
      <c r="PTF763" s="462"/>
      <c r="PTG763" s="462"/>
      <c r="PTH763" s="462"/>
      <c r="PTI763" s="462"/>
      <c r="PTJ763" s="462"/>
      <c r="PTK763" s="462"/>
      <c r="PTL763" s="462"/>
      <c r="PTM763" s="462"/>
      <c r="PTN763" s="462"/>
      <c r="PTO763" s="462"/>
      <c r="PTP763" s="462"/>
      <c r="PTQ763" s="462"/>
      <c r="PTR763" s="462"/>
      <c r="PTS763" s="462"/>
      <c r="PTT763" s="462"/>
      <c r="PTU763" s="462"/>
      <c r="PTV763" s="462"/>
      <c r="PTW763" s="462"/>
      <c r="PTX763" s="462"/>
      <c r="PTY763" s="462"/>
      <c r="PTZ763" s="462"/>
      <c r="PUA763" s="462"/>
      <c r="PUB763" s="462"/>
      <c r="PUC763" s="462"/>
      <c r="PUD763" s="462"/>
      <c r="PUE763" s="462"/>
      <c r="PUF763" s="462"/>
      <c r="PUG763" s="462"/>
      <c r="PUH763" s="462"/>
      <c r="PUI763" s="462"/>
      <c r="PUJ763" s="462"/>
      <c r="PUK763" s="462"/>
      <c r="PUL763" s="462"/>
      <c r="PUM763" s="462"/>
      <c r="PUN763" s="462"/>
      <c r="PUO763" s="462"/>
      <c r="PUP763" s="462"/>
      <c r="PUQ763" s="462"/>
      <c r="PUR763" s="462"/>
      <c r="PUS763" s="462"/>
      <c r="PUT763" s="462"/>
      <c r="PUU763" s="462"/>
      <c r="PUV763" s="462"/>
      <c r="PUW763" s="462"/>
      <c r="PUX763" s="462"/>
      <c r="PUY763" s="462"/>
      <c r="PUZ763" s="462"/>
      <c r="PVA763" s="462"/>
      <c r="PVB763" s="462"/>
      <c r="PVC763" s="462"/>
      <c r="PVD763" s="462"/>
      <c r="PVE763" s="462"/>
      <c r="PVF763" s="462"/>
      <c r="PVG763" s="462"/>
      <c r="PVH763" s="462"/>
      <c r="PVI763" s="462"/>
      <c r="PVJ763" s="462"/>
      <c r="PVK763" s="462"/>
      <c r="PVL763" s="462"/>
      <c r="PVM763" s="462"/>
      <c r="PVN763" s="462"/>
      <c r="PVO763" s="462"/>
      <c r="PVP763" s="462"/>
      <c r="PVQ763" s="462"/>
      <c r="PVR763" s="462"/>
      <c r="PVS763" s="462"/>
      <c r="PVT763" s="462"/>
      <c r="PVU763" s="462"/>
      <c r="PVV763" s="462"/>
      <c r="PVW763" s="462"/>
      <c r="PVX763" s="462"/>
      <c r="PVY763" s="462"/>
      <c r="PVZ763" s="462"/>
      <c r="PWA763" s="462"/>
      <c r="PWB763" s="462"/>
      <c r="PWC763" s="462"/>
      <c r="PWD763" s="462"/>
      <c r="PWE763" s="462"/>
      <c r="PWF763" s="462"/>
      <c r="PWG763" s="462"/>
      <c r="PWH763" s="462"/>
      <c r="PWI763" s="462"/>
      <c r="PWJ763" s="462"/>
      <c r="PWK763" s="462"/>
      <c r="PWL763" s="462"/>
      <c r="PWM763" s="462"/>
      <c r="PWN763" s="462"/>
      <c r="PWO763" s="462"/>
      <c r="PWP763" s="462"/>
      <c r="PWQ763" s="462"/>
      <c r="PWR763" s="462"/>
      <c r="PWS763" s="462"/>
      <c r="PWT763" s="462"/>
      <c r="PWU763" s="462"/>
      <c r="PWV763" s="462"/>
      <c r="PWW763" s="462"/>
      <c r="PWX763" s="462"/>
      <c r="PWY763" s="462"/>
      <c r="PWZ763" s="462"/>
      <c r="PXA763" s="462"/>
      <c r="PXB763" s="462"/>
      <c r="PXC763" s="462"/>
      <c r="PXD763" s="462"/>
      <c r="PXE763" s="462"/>
      <c r="PXF763" s="462"/>
      <c r="PXG763" s="462"/>
      <c r="PXH763" s="462"/>
      <c r="PXI763" s="462"/>
      <c r="PXJ763" s="462"/>
      <c r="PXK763" s="462"/>
      <c r="PXL763" s="462"/>
      <c r="PXM763" s="462"/>
      <c r="PXN763" s="462"/>
      <c r="PXO763" s="462"/>
      <c r="PXP763" s="462"/>
      <c r="PXQ763" s="462"/>
      <c r="PXR763" s="462"/>
      <c r="PXS763" s="462"/>
      <c r="PXT763" s="462"/>
      <c r="PXU763" s="462"/>
      <c r="PXV763" s="462"/>
      <c r="PXW763" s="462"/>
      <c r="PXX763" s="462"/>
      <c r="PXY763" s="462"/>
      <c r="PXZ763" s="462"/>
      <c r="PYA763" s="462"/>
      <c r="PYB763" s="462"/>
      <c r="PYC763" s="462"/>
      <c r="PYD763" s="462"/>
      <c r="PYE763" s="462"/>
      <c r="PYF763" s="462"/>
      <c r="PYG763" s="462"/>
      <c r="PYH763" s="462"/>
      <c r="PYI763" s="462"/>
      <c r="PYJ763" s="462"/>
      <c r="PYK763" s="462"/>
      <c r="PYL763" s="462"/>
      <c r="PYM763" s="462"/>
      <c r="PYN763" s="462"/>
      <c r="PYO763" s="462"/>
      <c r="PYP763" s="462"/>
      <c r="PYQ763" s="462"/>
      <c r="PYR763" s="462"/>
      <c r="PYS763" s="462"/>
      <c r="PYT763" s="462"/>
      <c r="PYU763" s="462"/>
      <c r="PYV763" s="462"/>
      <c r="PYW763" s="462"/>
      <c r="PYX763" s="462"/>
      <c r="PYY763" s="462"/>
      <c r="PYZ763" s="462"/>
      <c r="PZA763" s="462"/>
      <c r="PZB763" s="462"/>
      <c r="PZC763" s="462"/>
      <c r="PZD763" s="462"/>
      <c r="PZE763" s="462"/>
      <c r="PZF763" s="462"/>
      <c r="PZG763" s="462"/>
      <c r="PZH763" s="462"/>
      <c r="PZI763" s="462"/>
      <c r="PZJ763" s="462"/>
      <c r="PZK763" s="462"/>
      <c r="PZL763" s="462"/>
      <c r="PZM763" s="462"/>
      <c r="PZN763" s="462"/>
      <c r="PZO763" s="462"/>
      <c r="PZP763" s="462"/>
      <c r="PZQ763" s="462"/>
      <c r="PZR763" s="462"/>
      <c r="PZS763" s="462"/>
      <c r="PZT763" s="462"/>
      <c r="PZU763" s="462"/>
      <c r="PZV763" s="462"/>
      <c r="PZW763" s="462"/>
      <c r="PZX763" s="462"/>
      <c r="PZY763" s="462"/>
      <c r="PZZ763" s="462"/>
      <c r="QAA763" s="462"/>
      <c r="QAB763" s="462"/>
      <c r="QAC763" s="462"/>
      <c r="QAD763" s="462"/>
      <c r="QAE763" s="462"/>
      <c r="QAF763" s="462"/>
      <c r="QAG763" s="462"/>
      <c r="QAH763" s="462"/>
      <c r="QAI763" s="462"/>
      <c r="QAJ763" s="462"/>
      <c r="QAK763" s="462"/>
      <c r="QAL763" s="462"/>
      <c r="QAM763" s="462"/>
      <c r="QAN763" s="462"/>
      <c r="QAO763" s="462"/>
      <c r="QAP763" s="462"/>
      <c r="QAQ763" s="462"/>
      <c r="QAR763" s="462"/>
      <c r="QAS763" s="462"/>
      <c r="QAT763" s="462"/>
      <c r="QAU763" s="462"/>
      <c r="QAV763" s="462"/>
      <c r="QAW763" s="462"/>
      <c r="QAX763" s="462"/>
      <c r="QAY763" s="462"/>
      <c r="QAZ763" s="462"/>
      <c r="QBA763" s="462"/>
      <c r="QBB763" s="462"/>
      <c r="QBC763" s="462"/>
      <c r="QBD763" s="462"/>
      <c r="QBE763" s="462"/>
      <c r="QBF763" s="462"/>
      <c r="QBG763" s="462"/>
      <c r="QBH763" s="462"/>
      <c r="QBI763" s="462"/>
      <c r="QBJ763" s="462"/>
      <c r="QBK763" s="462"/>
      <c r="QBL763" s="462"/>
      <c r="QBM763" s="462"/>
      <c r="QBN763" s="462"/>
      <c r="QBO763" s="462"/>
      <c r="QBP763" s="462"/>
      <c r="QBQ763" s="462"/>
      <c r="QBR763" s="462"/>
      <c r="QBS763" s="462"/>
      <c r="QBT763" s="462"/>
      <c r="QBU763" s="462"/>
      <c r="QBV763" s="462"/>
      <c r="QBW763" s="462"/>
      <c r="QBX763" s="462"/>
      <c r="QBY763" s="462"/>
      <c r="QBZ763" s="462"/>
      <c r="QCA763" s="462"/>
      <c r="QCB763" s="462"/>
      <c r="QCC763" s="462"/>
      <c r="QCD763" s="462"/>
      <c r="QCE763" s="462"/>
      <c r="QCF763" s="462"/>
      <c r="QCG763" s="462"/>
      <c r="QCH763" s="462"/>
      <c r="QCI763" s="462"/>
      <c r="QCJ763" s="462"/>
      <c r="QCK763" s="462"/>
      <c r="QCL763" s="462"/>
      <c r="QCM763" s="462"/>
      <c r="QCN763" s="462"/>
      <c r="QCO763" s="462"/>
      <c r="QCP763" s="462"/>
      <c r="QCQ763" s="462"/>
      <c r="QCR763" s="462"/>
      <c r="QCS763" s="462"/>
      <c r="QCT763" s="462"/>
      <c r="QCU763" s="462"/>
      <c r="QCV763" s="462"/>
      <c r="QCW763" s="462"/>
      <c r="QCX763" s="462"/>
      <c r="QCY763" s="462"/>
      <c r="QCZ763" s="462"/>
      <c r="QDA763" s="462"/>
      <c r="QDB763" s="462"/>
      <c r="QDC763" s="462"/>
      <c r="QDD763" s="462"/>
      <c r="QDE763" s="462"/>
      <c r="QDF763" s="462"/>
      <c r="QDG763" s="462"/>
      <c r="QDH763" s="462"/>
      <c r="QDI763" s="462"/>
      <c r="QDJ763" s="462"/>
      <c r="QDK763" s="462"/>
      <c r="QDL763" s="462"/>
      <c r="QDM763" s="462"/>
      <c r="QDN763" s="462"/>
      <c r="QDO763" s="462"/>
      <c r="QDP763" s="462"/>
      <c r="QDQ763" s="462"/>
      <c r="QDR763" s="462"/>
      <c r="QDS763" s="462"/>
      <c r="QDT763" s="462"/>
      <c r="QDU763" s="462"/>
      <c r="QDV763" s="462"/>
      <c r="QDW763" s="462"/>
      <c r="QDX763" s="462"/>
      <c r="QDY763" s="462"/>
      <c r="QDZ763" s="462"/>
      <c r="QEA763" s="462"/>
      <c r="QEB763" s="462"/>
      <c r="QEC763" s="462"/>
      <c r="QED763" s="462"/>
      <c r="QEE763" s="462"/>
      <c r="QEF763" s="462"/>
      <c r="QEG763" s="462"/>
      <c r="QEH763" s="462"/>
      <c r="QEI763" s="462"/>
      <c r="QEJ763" s="462"/>
      <c r="QEK763" s="462"/>
      <c r="QEL763" s="462"/>
      <c r="QEM763" s="462"/>
      <c r="QEN763" s="462"/>
      <c r="QEO763" s="462"/>
      <c r="QEP763" s="462"/>
      <c r="QEQ763" s="462"/>
      <c r="QER763" s="462"/>
      <c r="QES763" s="462"/>
      <c r="QET763" s="462"/>
      <c r="QEU763" s="462"/>
      <c r="QEV763" s="462"/>
      <c r="QEW763" s="462"/>
      <c r="QEX763" s="462"/>
      <c r="QEY763" s="462"/>
      <c r="QEZ763" s="462"/>
      <c r="QFA763" s="462"/>
      <c r="QFB763" s="462"/>
      <c r="QFC763" s="462"/>
      <c r="QFD763" s="462"/>
      <c r="QFE763" s="462"/>
      <c r="QFF763" s="462"/>
      <c r="QFG763" s="462"/>
      <c r="QFH763" s="462"/>
      <c r="QFI763" s="462"/>
      <c r="QFJ763" s="462"/>
      <c r="QFK763" s="462"/>
      <c r="QFL763" s="462"/>
      <c r="QFM763" s="462"/>
      <c r="QFN763" s="462"/>
      <c r="QFO763" s="462"/>
      <c r="QFP763" s="462"/>
      <c r="QFQ763" s="462"/>
      <c r="QFR763" s="462"/>
      <c r="QFS763" s="462"/>
      <c r="QFT763" s="462"/>
      <c r="QFU763" s="462"/>
      <c r="QFV763" s="462"/>
      <c r="QFW763" s="462"/>
      <c r="QFX763" s="462"/>
      <c r="QFY763" s="462"/>
      <c r="QFZ763" s="462"/>
      <c r="QGA763" s="462"/>
      <c r="QGB763" s="462"/>
      <c r="QGC763" s="462"/>
      <c r="QGD763" s="462"/>
      <c r="QGE763" s="462"/>
      <c r="QGF763" s="462"/>
      <c r="QGG763" s="462"/>
      <c r="QGH763" s="462"/>
      <c r="QGI763" s="462"/>
      <c r="QGJ763" s="462"/>
      <c r="QGK763" s="462"/>
      <c r="QGL763" s="462"/>
      <c r="QGM763" s="462"/>
      <c r="QGN763" s="462"/>
      <c r="QGO763" s="462"/>
      <c r="QGP763" s="462"/>
      <c r="QGQ763" s="462"/>
      <c r="QGR763" s="462"/>
      <c r="QGS763" s="462"/>
      <c r="QGT763" s="462"/>
      <c r="QGU763" s="462"/>
      <c r="QGV763" s="462"/>
      <c r="QGW763" s="462"/>
      <c r="QGX763" s="462"/>
      <c r="QGY763" s="462"/>
      <c r="QGZ763" s="462"/>
      <c r="QHA763" s="462"/>
      <c r="QHB763" s="462"/>
      <c r="QHC763" s="462"/>
      <c r="QHD763" s="462"/>
      <c r="QHE763" s="462"/>
      <c r="QHF763" s="462"/>
      <c r="QHG763" s="462"/>
      <c r="QHH763" s="462"/>
      <c r="QHI763" s="462"/>
      <c r="QHJ763" s="462"/>
      <c r="QHK763" s="462"/>
      <c r="QHL763" s="462"/>
      <c r="QHM763" s="462"/>
      <c r="QHN763" s="462"/>
      <c r="QHO763" s="462"/>
      <c r="QHP763" s="462"/>
      <c r="QHQ763" s="462"/>
      <c r="QHR763" s="462"/>
      <c r="QHS763" s="462"/>
      <c r="QHT763" s="462"/>
      <c r="QHU763" s="462"/>
      <c r="QHV763" s="462"/>
      <c r="QHW763" s="462"/>
      <c r="QHX763" s="462"/>
      <c r="QHY763" s="462"/>
      <c r="QHZ763" s="462"/>
      <c r="QIA763" s="462"/>
      <c r="QIB763" s="462"/>
      <c r="QIC763" s="462"/>
      <c r="QID763" s="462"/>
      <c r="QIE763" s="462"/>
      <c r="QIF763" s="462"/>
      <c r="QIG763" s="462"/>
      <c r="QIH763" s="462"/>
      <c r="QII763" s="462"/>
      <c r="QIJ763" s="462"/>
      <c r="QIK763" s="462"/>
      <c r="QIL763" s="462"/>
      <c r="QIM763" s="462"/>
      <c r="QIN763" s="462"/>
      <c r="QIO763" s="462"/>
      <c r="QIP763" s="462"/>
      <c r="QIQ763" s="462"/>
      <c r="QIR763" s="462"/>
      <c r="QIS763" s="462"/>
      <c r="QIT763" s="462"/>
      <c r="QIU763" s="462"/>
      <c r="QIV763" s="462"/>
      <c r="QIW763" s="462"/>
      <c r="QIX763" s="462"/>
      <c r="QIY763" s="462"/>
      <c r="QIZ763" s="462"/>
      <c r="QJA763" s="462"/>
      <c r="QJB763" s="462"/>
      <c r="QJC763" s="462"/>
      <c r="QJD763" s="462"/>
      <c r="QJE763" s="462"/>
      <c r="QJF763" s="462"/>
      <c r="QJG763" s="462"/>
      <c r="QJH763" s="462"/>
      <c r="QJI763" s="462"/>
      <c r="QJJ763" s="462"/>
      <c r="QJK763" s="462"/>
      <c r="QJL763" s="462"/>
      <c r="QJM763" s="462"/>
      <c r="QJN763" s="462"/>
      <c r="QJO763" s="462"/>
      <c r="QJP763" s="462"/>
      <c r="QJQ763" s="462"/>
      <c r="QJR763" s="462"/>
      <c r="QJS763" s="462"/>
      <c r="QJT763" s="462"/>
      <c r="QJU763" s="462"/>
      <c r="QJV763" s="462"/>
      <c r="QJW763" s="462"/>
      <c r="QJX763" s="462"/>
      <c r="QJY763" s="462"/>
      <c r="QJZ763" s="462"/>
      <c r="QKA763" s="462"/>
      <c r="QKB763" s="462"/>
      <c r="QKC763" s="462"/>
      <c r="QKD763" s="462"/>
      <c r="QKE763" s="462"/>
      <c r="QKF763" s="462"/>
      <c r="QKG763" s="462"/>
      <c r="QKH763" s="462"/>
      <c r="QKI763" s="462"/>
      <c r="QKJ763" s="462"/>
      <c r="QKK763" s="462"/>
      <c r="QKL763" s="462"/>
      <c r="QKM763" s="462"/>
      <c r="QKN763" s="462"/>
      <c r="QKO763" s="462"/>
      <c r="QKP763" s="462"/>
      <c r="QKQ763" s="462"/>
      <c r="QKR763" s="462"/>
      <c r="QKS763" s="462"/>
      <c r="QKT763" s="462"/>
      <c r="QKU763" s="462"/>
      <c r="QKV763" s="462"/>
      <c r="QKW763" s="462"/>
      <c r="QKX763" s="462"/>
      <c r="QKY763" s="462"/>
      <c r="QKZ763" s="462"/>
      <c r="QLA763" s="462"/>
      <c r="QLB763" s="462"/>
      <c r="QLC763" s="462"/>
      <c r="QLD763" s="462"/>
      <c r="QLE763" s="462"/>
      <c r="QLF763" s="462"/>
      <c r="QLG763" s="462"/>
      <c r="QLH763" s="462"/>
      <c r="QLI763" s="462"/>
      <c r="QLJ763" s="462"/>
      <c r="QLK763" s="462"/>
      <c r="QLL763" s="462"/>
      <c r="QLM763" s="462"/>
      <c r="QLN763" s="462"/>
      <c r="QLO763" s="462"/>
      <c r="QLP763" s="462"/>
      <c r="QLQ763" s="462"/>
      <c r="QLR763" s="462"/>
      <c r="QLS763" s="462"/>
      <c r="QLT763" s="462"/>
      <c r="QLU763" s="462"/>
      <c r="QLV763" s="462"/>
      <c r="QLW763" s="462"/>
      <c r="QLX763" s="462"/>
      <c r="QLY763" s="462"/>
      <c r="QLZ763" s="462"/>
      <c r="QMA763" s="462"/>
      <c r="QMB763" s="462"/>
      <c r="QMC763" s="462"/>
      <c r="QMD763" s="462"/>
      <c r="QME763" s="462"/>
      <c r="QMF763" s="462"/>
      <c r="QMG763" s="462"/>
      <c r="QMH763" s="462"/>
      <c r="QMI763" s="462"/>
      <c r="QMJ763" s="462"/>
      <c r="QMK763" s="462"/>
      <c r="QML763" s="462"/>
      <c r="QMM763" s="462"/>
      <c r="QMN763" s="462"/>
      <c r="QMO763" s="462"/>
      <c r="QMP763" s="462"/>
      <c r="QMQ763" s="462"/>
      <c r="QMR763" s="462"/>
      <c r="QMS763" s="462"/>
      <c r="QMT763" s="462"/>
      <c r="QMU763" s="462"/>
      <c r="QMV763" s="462"/>
      <c r="QMW763" s="462"/>
      <c r="QMX763" s="462"/>
      <c r="QMY763" s="462"/>
      <c r="QMZ763" s="462"/>
      <c r="QNA763" s="462"/>
      <c r="QNB763" s="462"/>
      <c r="QNC763" s="462"/>
      <c r="QND763" s="462"/>
      <c r="QNE763" s="462"/>
      <c r="QNF763" s="462"/>
      <c r="QNG763" s="462"/>
      <c r="QNH763" s="462"/>
      <c r="QNI763" s="462"/>
      <c r="QNJ763" s="462"/>
      <c r="QNK763" s="462"/>
      <c r="QNL763" s="462"/>
      <c r="QNM763" s="462"/>
      <c r="QNN763" s="462"/>
      <c r="QNO763" s="462"/>
      <c r="QNP763" s="462"/>
      <c r="QNQ763" s="462"/>
      <c r="QNR763" s="462"/>
      <c r="QNS763" s="462"/>
      <c r="QNT763" s="462"/>
      <c r="QNU763" s="462"/>
      <c r="QNV763" s="462"/>
      <c r="QNW763" s="462"/>
      <c r="QNX763" s="462"/>
      <c r="QNY763" s="462"/>
      <c r="QNZ763" s="462"/>
      <c r="QOA763" s="462"/>
      <c r="QOB763" s="462"/>
      <c r="QOC763" s="462"/>
      <c r="QOD763" s="462"/>
      <c r="QOE763" s="462"/>
      <c r="QOF763" s="462"/>
      <c r="QOG763" s="462"/>
      <c r="QOH763" s="462"/>
      <c r="QOI763" s="462"/>
      <c r="QOJ763" s="462"/>
      <c r="QOK763" s="462"/>
      <c r="QOL763" s="462"/>
      <c r="QOM763" s="462"/>
      <c r="QON763" s="462"/>
      <c r="QOO763" s="462"/>
      <c r="QOP763" s="462"/>
      <c r="QOQ763" s="462"/>
      <c r="QOR763" s="462"/>
      <c r="QOS763" s="462"/>
      <c r="QOT763" s="462"/>
      <c r="QOU763" s="462"/>
      <c r="QOV763" s="462"/>
      <c r="QOW763" s="462"/>
      <c r="QOX763" s="462"/>
      <c r="QOY763" s="462"/>
      <c r="QOZ763" s="462"/>
      <c r="QPA763" s="462"/>
      <c r="QPB763" s="462"/>
      <c r="QPC763" s="462"/>
      <c r="QPD763" s="462"/>
      <c r="QPE763" s="462"/>
      <c r="QPF763" s="462"/>
      <c r="QPG763" s="462"/>
      <c r="QPH763" s="462"/>
      <c r="QPI763" s="462"/>
      <c r="QPJ763" s="462"/>
      <c r="QPK763" s="462"/>
      <c r="QPL763" s="462"/>
      <c r="QPM763" s="462"/>
      <c r="QPN763" s="462"/>
      <c r="QPO763" s="462"/>
      <c r="QPP763" s="462"/>
      <c r="QPQ763" s="462"/>
      <c r="QPR763" s="462"/>
      <c r="QPS763" s="462"/>
      <c r="QPT763" s="462"/>
      <c r="QPU763" s="462"/>
      <c r="QPV763" s="462"/>
      <c r="QPW763" s="462"/>
      <c r="QPX763" s="462"/>
      <c r="QPY763" s="462"/>
      <c r="QPZ763" s="462"/>
      <c r="QQA763" s="462"/>
      <c r="QQB763" s="462"/>
      <c r="QQC763" s="462"/>
      <c r="QQD763" s="462"/>
      <c r="QQE763" s="462"/>
      <c r="QQF763" s="462"/>
      <c r="QQG763" s="462"/>
      <c r="QQH763" s="462"/>
      <c r="QQI763" s="462"/>
      <c r="QQJ763" s="462"/>
      <c r="QQK763" s="462"/>
      <c r="QQL763" s="462"/>
      <c r="QQM763" s="462"/>
      <c r="QQN763" s="462"/>
      <c r="QQO763" s="462"/>
      <c r="QQP763" s="462"/>
      <c r="QQQ763" s="462"/>
      <c r="QQR763" s="462"/>
      <c r="QQS763" s="462"/>
      <c r="QQT763" s="462"/>
      <c r="QQU763" s="462"/>
      <c r="QQV763" s="462"/>
      <c r="QQW763" s="462"/>
      <c r="QQX763" s="462"/>
      <c r="QQY763" s="462"/>
      <c r="QQZ763" s="462"/>
      <c r="QRA763" s="462"/>
      <c r="QRB763" s="462"/>
      <c r="QRC763" s="462"/>
      <c r="QRD763" s="462"/>
      <c r="QRE763" s="462"/>
      <c r="QRF763" s="462"/>
      <c r="QRG763" s="462"/>
      <c r="QRH763" s="462"/>
      <c r="QRI763" s="462"/>
      <c r="QRJ763" s="462"/>
      <c r="QRK763" s="462"/>
      <c r="QRL763" s="462"/>
      <c r="QRM763" s="462"/>
      <c r="QRN763" s="462"/>
      <c r="QRO763" s="462"/>
      <c r="QRP763" s="462"/>
      <c r="QRQ763" s="462"/>
      <c r="QRR763" s="462"/>
      <c r="QRS763" s="462"/>
      <c r="QRT763" s="462"/>
      <c r="QRU763" s="462"/>
      <c r="QRV763" s="462"/>
      <c r="QRW763" s="462"/>
      <c r="QRX763" s="462"/>
      <c r="QRY763" s="462"/>
      <c r="QRZ763" s="462"/>
      <c r="QSA763" s="462"/>
      <c r="QSB763" s="462"/>
      <c r="QSC763" s="462"/>
      <c r="QSD763" s="462"/>
      <c r="QSE763" s="462"/>
      <c r="QSF763" s="462"/>
      <c r="QSG763" s="462"/>
      <c r="QSH763" s="462"/>
      <c r="QSI763" s="462"/>
      <c r="QSJ763" s="462"/>
      <c r="QSK763" s="462"/>
      <c r="QSL763" s="462"/>
      <c r="QSM763" s="462"/>
      <c r="QSN763" s="462"/>
      <c r="QSO763" s="462"/>
      <c r="QSP763" s="462"/>
      <c r="QSQ763" s="462"/>
      <c r="QSR763" s="462"/>
      <c r="QSS763" s="462"/>
      <c r="QST763" s="462"/>
      <c r="QSU763" s="462"/>
      <c r="QSV763" s="462"/>
      <c r="QSW763" s="462"/>
      <c r="QSX763" s="462"/>
      <c r="QSY763" s="462"/>
      <c r="QSZ763" s="462"/>
      <c r="QTA763" s="462"/>
      <c r="QTB763" s="462"/>
      <c r="QTC763" s="462"/>
      <c r="QTD763" s="462"/>
      <c r="QTE763" s="462"/>
      <c r="QTF763" s="462"/>
      <c r="QTG763" s="462"/>
      <c r="QTH763" s="462"/>
      <c r="QTI763" s="462"/>
      <c r="QTJ763" s="462"/>
      <c r="QTK763" s="462"/>
      <c r="QTL763" s="462"/>
      <c r="QTM763" s="462"/>
      <c r="QTN763" s="462"/>
      <c r="QTO763" s="462"/>
      <c r="QTP763" s="462"/>
      <c r="QTQ763" s="462"/>
      <c r="QTR763" s="462"/>
      <c r="QTS763" s="462"/>
      <c r="QTT763" s="462"/>
      <c r="QTU763" s="462"/>
      <c r="QTV763" s="462"/>
      <c r="QTW763" s="462"/>
      <c r="QTX763" s="462"/>
      <c r="QTY763" s="462"/>
      <c r="QTZ763" s="462"/>
      <c r="QUA763" s="462"/>
      <c r="QUB763" s="462"/>
      <c r="QUC763" s="462"/>
      <c r="QUD763" s="462"/>
      <c r="QUE763" s="462"/>
      <c r="QUF763" s="462"/>
      <c r="QUG763" s="462"/>
      <c r="QUH763" s="462"/>
      <c r="QUI763" s="462"/>
      <c r="QUJ763" s="462"/>
      <c r="QUK763" s="462"/>
      <c r="QUL763" s="462"/>
      <c r="QUM763" s="462"/>
      <c r="QUN763" s="462"/>
      <c r="QUO763" s="462"/>
      <c r="QUP763" s="462"/>
      <c r="QUQ763" s="462"/>
      <c r="QUR763" s="462"/>
      <c r="QUS763" s="462"/>
      <c r="QUT763" s="462"/>
      <c r="QUU763" s="462"/>
      <c r="QUV763" s="462"/>
      <c r="QUW763" s="462"/>
      <c r="QUX763" s="462"/>
      <c r="QUY763" s="462"/>
      <c r="QUZ763" s="462"/>
      <c r="QVA763" s="462"/>
      <c r="QVB763" s="462"/>
      <c r="QVC763" s="462"/>
      <c r="QVD763" s="462"/>
      <c r="QVE763" s="462"/>
      <c r="QVF763" s="462"/>
      <c r="QVG763" s="462"/>
      <c r="QVH763" s="462"/>
      <c r="QVI763" s="462"/>
      <c r="QVJ763" s="462"/>
      <c r="QVK763" s="462"/>
      <c r="QVL763" s="462"/>
      <c r="QVM763" s="462"/>
      <c r="QVN763" s="462"/>
      <c r="QVO763" s="462"/>
      <c r="QVP763" s="462"/>
      <c r="QVQ763" s="462"/>
      <c r="QVR763" s="462"/>
      <c r="QVS763" s="462"/>
      <c r="QVT763" s="462"/>
      <c r="QVU763" s="462"/>
      <c r="QVV763" s="462"/>
      <c r="QVW763" s="462"/>
      <c r="QVX763" s="462"/>
      <c r="QVY763" s="462"/>
      <c r="QVZ763" s="462"/>
      <c r="QWA763" s="462"/>
      <c r="QWB763" s="462"/>
      <c r="QWC763" s="462"/>
      <c r="QWD763" s="462"/>
      <c r="QWE763" s="462"/>
      <c r="QWF763" s="462"/>
      <c r="QWG763" s="462"/>
      <c r="QWH763" s="462"/>
      <c r="QWI763" s="462"/>
      <c r="QWJ763" s="462"/>
      <c r="QWK763" s="462"/>
      <c r="QWL763" s="462"/>
      <c r="QWM763" s="462"/>
      <c r="QWN763" s="462"/>
      <c r="QWO763" s="462"/>
      <c r="QWP763" s="462"/>
      <c r="QWQ763" s="462"/>
      <c r="QWR763" s="462"/>
      <c r="QWS763" s="462"/>
      <c r="QWT763" s="462"/>
      <c r="QWU763" s="462"/>
      <c r="QWV763" s="462"/>
      <c r="QWW763" s="462"/>
      <c r="QWX763" s="462"/>
      <c r="QWY763" s="462"/>
      <c r="QWZ763" s="462"/>
      <c r="QXA763" s="462"/>
      <c r="QXB763" s="462"/>
      <c r="QXC763" s="462"/>
      <c r="QXD763" s="462"/>
      <c r="QXE763" s="462"/>
      <c r="QXF763" s="462"/>
      <c r="QXG763" s="462"/>
      <c r="QXH763" s="462"/>
      <c r="QXI763" s="462"/>
      <c r="QXJ763" s="462"/>
      <c r="QXK763" s="462"/>
      <c r="QXL763" s="462"/>
      <c r="QXM763" s="462"/>
      <c r="QXN763" s="462"/>
      <c r="QXO763" s="462"/>
      <c r="QXP763" s="462"/>
      <c r="QXQ763" s="462"/>
      <c r="QXR763" s="462"/>
      <c r="QXS763" s="462"/>
      <c r="QXT763" s="462"/>
      <c r="QXU763" s="462"/>
      <c r="QXV763" s="462"/>
      <c r="QXW763" s="462"/>
      <c r="QXX763" s="462"/>
      <c r="QXY763" s="462"/>
      <c r="QXZ763" s="462"/>
      <c r="QYA763" s="462"/>
      <c r="QYB763" s="462"/>
      <c r="QYC763" s="462"/>
      <c r="QYD763" s="462"/>
      <c r="QYE763" s="462"/>
      <c r="QYF763" s="462"/>
      <c r="QYG763" s="462"/>
      <c r="QYH763" s="462"/>
      <c r="QYI763" s="462"/>
      <c r="QYJ763" s="462"/>
      <c r="QYK763" s="462"/>
      <c r="QYL763" s="462"/>
      <c r="QYM763" s="462"/>
      <c r="QYN763" s="462"/>
      <c r="QYO763" s="462"/>
      <c r="QYP763" s="462"/>
      <c r="QYQ763" s="462"/>
      <c r="QYR763" s="462"/>
      <c r="QYS763" s="462"/>
      <c r="QYT763" s="462"/>
      <c r="QYU763" s="462"/>
      <c r="QYV763" s="462"/>
      <c r="QYW763" s="462"/>
      <c r="QYX763" s="462"/>
      <c r="QYY763" s="462"/>
      <c r="QYZ763" s="462"/>
      <c r="QZA763" s="462"/>
      <c r="QZB763" s="462"/>
      <c r="QZC763" s="462"/>
      <c r="QZD763" s="462"/>
      <c r="QZE763" s="462"/>
      <c r="QZF763" s="462"/>
      <c r="QZG763" s="462"/>
      <c r="QZH763" s="462"/>
      <c r="QZI763" s="462"/>
      <c r="QZJ763" s="462"/>
      <c r="QZK763" s="462"/>
      <c r="QZL763" s="462"/>
      <c r="QZM763" s="462"/>
      <c r="QZN763" s="462"/>
      <c r="QZO763" s="462"/>
      <c r="QZP763" s="462"/>
      <c r="QZQ763" s="462"/>
      <c r="QZR763" s="462"/>
      <c r="QZS763" s="462"/>
      <c r="QZT763" s="462"/>
      <c r="QZU763" s="462"/>
      <c r="QZV763" s="462"/>
      <c r="QZW763" s="462"/>
      <c r="QZX763" s="462"/>
      <c r="QZY763" s="462"/>
      <c r="QZZ763" s="462"/>
      <c r="RAA763" s="462"/>
      <c r="RAB763" s="462"/>
      <c r="RAC763" s="462"/>
      <c r="RAD763" s="462"/>
      <c r="RAE763" s="462"/>
      <c r="RAF763" s="462"/>
      <c r="RAG763" s="462"/>
      <c r="RAH763" s="462"/>
      <c r="RAI763" s="462"/>
      <c r="RAJ763" s="462"/>
      <c r="RAK763" s="462"/>
      <c r="RAL763" s="462"/>
      <c r="RAM763" s="462"/>
      <c r="RAN763" s="462"/>
      <c r="RAO763" s="462"/>
      <c r="RAP763" s="462"/>
      <c r="RAQ763" s="462"/>
      <c r="RAR763" s="462"/>
      <c r="RAS763" s="462"/>
      <c r="RAT763" s="462"/>
      <c r="RAU763" s="462"/>
      <c r="RAV763" s="462"/>
      <c r="RAW763" s="462"/>
      <c r="RAX763" s="462"/>
      <c r="RAY763" s="462"/>
      <c r="RAZ763" s="462"/>
      <c r="RBA763" s="462"/>
      <c r="RBB763" s="462"/>
      <c r="RBC763" s="462"/>
      <c r="RBD763" s="462"/>
      <c r="RBE763" s="462"/>
      <c r="RBF763" s="462"/>
      <c r="RBG763" s="462"/>
      <c r="RBH763" s="462"/>
      <c r="RBI763" s="462"/>
      <c r="RBJ763" s="462"/>
      <c r="RBK763" s="462"/>
      <c r="RBL763" s="462"/>
      <c r="RBM763" s="462"/>
      <c r="RBN763" s="462"/>
      <c r="RBO763" s="462"/>
      <c r="RBP763" s="462"/>
      <c r="RBQ763" s="462"/>
      <c r="RBR763" s="462"/>
      <c r="RBS763" s="462"/>
      <c r="RBT763" s="462"/>
      <c r="RBU763" s="462"/>
      <c r="RBV763" s="462"/>
      <c r="RBW763" s="462"/>
      <c r="RBX763" s="462"/>
      <c r="RBY763" s="462"/>
      <c r="RBZ763" s="462"/>
      <c r="RCA763" s="462"/>
      <c r="RCB763" s="462"/>
      <c r="RCC763" s="462"/>
      <c r="RCD763" s="462"/>
      <c r="RCE763" s="462"/>
      <c r="RCF763" s="462"/>
      <c r="RCG763" s="462"/>
      <c r="RCH763" s="462"/>
      <c r="RCI763" s="462"/>
      <c r="RCJ763" s="462"/>
      <c r="RCK763" s="462"/>
      <c r="RCL763" s="462"/>
      <c r="RCM763" s="462"/>
      <c r="RCN763" s="462"/>
      <c r="RCO763" s="462"/>
      <c r="RCP763" s="462"/>
      <c r="RCQ763" s="462"/>
      <c r="RCR763" s="462"/>
      <c r="RCS763" s="462"/>
      <c r="RCT763" s="462"/>
      <c r="RCU763" s="462"/>
      <c r="RCV763" s="462"/>
      <c r="RCW763" s="462"/>
      <c r="RCX763" s="462"/>
      <c r="RCY763" s="462"/>
      <c r="RCZ763" s="462"/>
      <c r="RDA763" s="462"/>
      <c r="RDB763" s="462"/>
      <c r="RDC763" s="462"/>
      <c r="RDD763" s="462"/>
      <c r="RDE763" s="462"/>
      <c r="RDF763" s="462"/>
      <c r="RDG763" s="462"/>
      <c r="RDH763" s="462"/>
      <c r="RDI763" s="462"/>
      <c r="RDJ763" s="462"/>
      <c r="RDK763" s="462"/>
      <c r="RDL763" s="462"/>
      <c r="RDM763" s="462"/>
      <c r="RDN763" s="462"/>
      <c r="RDO763" s="462"/>
      <c r="RDP763" s="462"/>
      <c r="RDQ763" s="462"/>
      <c r="RDR763" s="462"/>
      <c r="RDS763" s="462"/>
      <c r="RDT763" s="462"/>
      <c r="RDU763" s="462"/>
      <c r="RDV763" s="462"/>
      <c r="RDW763" s="462"/>
      <c r="RDX763" s="462"/>
      <c r="RDY763" s="462"/>
      <c r="RDZ763" s="462"/>
      <c r="REA763" s="462"/>
      <c r="REB763" s="462"/>
      <c r="REC763" s="462"/>
      <c r="RED763" s="462"/>
      <c r="REE763" s="462"/>
      <c r="REF763" s="462"/>
      <c r="REG763" s="462"/>
      <c r="REH763" s="462"/>
      <c r="REI763" s="462"/>
      <c r="REJ763" s="462"/>
      <c r="REK763" s="462"/>
      <c r="REL763" s="462"/>
      <c r="REM763" s="462"/>
      <c r="REN763" s="462"/>
      <c r="REO763" s="462"/>
      <c r="REP763" s="462"/>
      <c r="REQ763" s="462"/>
      <c r="RER763" s="462"/>
      <c r="RES763" s="462"/>
      <c r="RET763" s="462"/>
      <c r="REU763" s="462"/>
      <c r="REV763" s="462"/>
      <c r="REW763" s="462"/>
      <c r="REX763" s="462"/>
      <c r="REY763" s="462"/>
      <c r="REZ763" s="462"/>
      <c r="RFA763" s="462"/>
      <c r="RFB763" s="462"/>
      <c r="RFC763" s="462"/>
      <c r="RFD763" s="462"/>
      <c r="RFE763" s="462"/>
      <c r="RFF763" s="462"/>
      <c r="RFG763" s="462"/>
      <c r="RFH763" s="462"/>
      <c r="RFI763" s="462"/>
      <c r="RFJ763" s="462"/>
      <c r="RFK763" s="462"/>
      <c r="RFL763" s="462"/>
      <c r="RFM763" s="462"/>
      <c r="RFN763" s="462"/>
      <c r="RFO763" s="462"/>
      <c r="RFP763" s="462"/>
      <c r="RFQ763" s="462"/>
      <c r="RFR763" s="462"/>
      <c r="RFS763" s="462"/>
      <c r="RFT763" s="462"/>
      <c r="RFU763" s="462"/>
      <c r="RFV763" s="462"/>
      <c r="RFW763" s="462"/>
      <c r="RFX763" s="462"/>
      <c r="RFY763" s="462"/>
      <c r="RFZ763" s="462"/>
      <c r="RGA763" s="462"/>
      <c r="RGB763" s="462"/>
      <c r="RGC763" s="462"/>
      <c r="RGD763" s="462"/>
      <c r="RGE763" s="462"/>
      <c r="RGF763" s="462"/>
      <c r="RGG763" s="462"/>
      <c r="RGH763" s="462"/>
      <c r="RGI763" s="462"/>
      <c r="RGJ763" s="462"/>
      <c r="RGK763" s="462"/>
      <c r="RGL763" s="462"/>
      <c r="RGM763" s="462"/>
      <c r="RGN763" s="462"/>
      <c r="RGO763" s="462"/>
      <c r="RGP763" s="462"/>
      <c r="RGQ763" s="462"/>
      <c r="RGR763" s="462"/>
      <c r="RGS763" s="462"/>
      <c r="RGT763" s="462"/>
      <c r="RGU763" s="462"/>
      <c r="RGV763" s="462"/>
      <c r="RGW763" s="462"/>
      <c r="RGX763" s="462"/>
      <c r="RGY763" s="462"/>
      <c r="RGZ763" s="462"/>
      <c r="RHA763" s="462"/>
      <c r="RHB763" s="462"/>
      <c r="RHC763" s="462"/>
      <c r="RHD763" s="462"/>
      <c r="RHE763" s="462"/>
      <c r="RHF763" s="462"/>
      <c r="RHG763" s="462"/>
      <c r="RHH763" s="462"/>
      <c r="RHI763" s="462"/>
      <c r="RHJ763" s="462"/>
      <c r="RHK763" s="462"/>
      <c r="RHL763" s="462"/>
      <c r="RHM763" s="462"/>
      <c r="RHN763" s="462"/>
      <c r="RHO763" s="462"/>
      <c r="RHP763" s="462"/>
      <c r="RHQ763" s="462"/>
      <c r="RHR763" s="462"/>
      <c r="RHS763" s="462"/>
      <c r="RHT763" s="462"/>
      <c r="RHU763" s="462"/>
      <c r="RHV763" s="462"/>
      <c r="RHW763" s="462"/>
      <c r="RHX763" s="462"/>
      <c r="RHY763" s="462"/>
      <c r="RHZ763" s="462"/>
      <c r="RIA763" s="462"/>
      <c r="RIB763" s="462"/>
      <c r="RIC763" s="462"/>
      <c r="RID763" s="462"/>
      <c r="RIE763" s="462"/>
      <c r="RIF763" s="462"/>
      <c r="RIG763" s="462"/>
      <c r="RIH763" s="462"/>
      <c r="RII763" s="462"/>
      <c r="RIJ763" s="462"/>
      <c r="RIK763" s="462"/>
      <c r="RIL763" s="462"/>
      <c r="RIM763" s="462"/>
      <c r="RIN763" s="462"/>
      <c r="RIO763" s="462"/>
      <c r="RIP763" s="462"/>
      <c r="RIQ763" s="462"/>
      <c r="RIR763" s="462"/>
      <c r="RIS763" s="462"/>
      <c r="RIT763" s="462"/>
      <c r="RIU763" s="462"/>
      <c r="RIV763" s="462"/>
      <c r="RIW763" s="462"/>
      <c r="RIX763" s="462"/>
      <c r="RIY763" s="462"/>
      <c r="RIZ763" s="462"/>
      <c r="RJA763" s="462"/>
      <c r="RJB763" s="462"/>
      <c r="RJC763" s="462"/>
      <c r="RJD763" s="462"/>
      <c r="RJE763" s="462"/>
      <c r="RJF763" s="462"/>
      <c r="RJG763" s="462"/>
      <c r="RJH763" s="462"/>
      <c r="RJI763" s="462"/>
      <c r="RJJ763" s="462"/>
      <c r="RJK763" s="462"/>
      <c r="RJL763" s="462"/>
      <c r="RJM763" s="462"/>
      <c r="RJN763" s="462"/>
      <c r="RJO763" s="462"/>
      <c r="RJP763" s="462"/>
      <c r="RJQ763" s="462"/>
      <c r="RJR763" s="462"/>
      <c r="RJS763" s="462"/>
      <c r="RJT763" s="462"/>
      <c r="RJU763" s="462"/>
      <c r="RJV763" s="462"/>
      <c r="RJW763" s="462"/>
      <c r="RJX763" s="462"/>
      <c r="RJY763" s="462"/>
      <c r="RJZ763" s="462"/>
      <c r="RKA763" s="462"/>
      <c r="RKB763" s="462"/>
      <c r="RKC763" s="462"/>
      <c r="RKD763" s="462"/>
      <c r="RKE763" s="462"/>
      <c r="RKF763" s="462"/>
      <c r="RKG763" s="462"/>
      <c r="RKH763" s="462"/>
      <c r="RKI763" s="462"/>
      <c r="RKJ763" s="462"/>
      <c r="RKK763" s="462"/>
      <c r="RKL763" s="462"/>
      <c r="RKM763" s="462"/>
      <c r="RKN763" s="462"/>
      <c r="RKO763" s="462"/>
      <c r="RKP763" s="462"/>
      <c r="RKQ763" s="462"/>
      <c r="RKR763" s="462"/>
      <c r="RKS763" s="462"/>
      <c r="RKT763" s="462"/>
      <c r="RKU763" s="462"/>
      <c r="RKV763" s="462"/>
      <c r="RKW763" s="462"/>
      <c r="RKX763" s="462"/>
      <c r="RKY763" s="462"/>
      <c r="RKZ763" s="462"/>
      <c r="RLA763" s="462"/>
      <c r="RLB763" s="462"/>
      <c r="RLC763" s="462"/>
      <c r="RLD763" s="462"/>
      <c r="RLE763" s="462"/>
      <c r="RLF763" s="462"/>
      <c r="RLG763" s="462"/>
      <c r="RLH763" s="462"/>
      <c r="RLI763" s="462"/>
      <c r="RLJ763" s="462"/>
      <c r="RLK763" s="462"/>
      <c r="RLL763" s="462"/>
      <c r="RLM763" s="462"/>
      <c r="RLN763" s="462"/>
      <c r="RLO763" s="462"/>
      <c r="RLP763" s="462"/>
      <c r="RLQ763" s="462"/>
      <c r="RLR763" s="462"/>
      <c r="RLS763" s="462"/>
      <c r="RLT763" s="462"/>
      <c r="RLU763" s="462"/>
      <c r="RLV763" s="462"/>
      <c r="RLW763" s="462"/>
      <c r="RLX763" s="462"/>
      <c r="RLY763" s="462"/>
      <c r="RLZ763" s="462"/>
      <c r="RMA763" s="462"/>
      <c r="RMB763" s="462"/>
      <c r="RMC763" s="462"/>
      <c r="RMD763" s="462"/>
      <c r="RME763" s="462"/>
      <c r="RMF763" s="462"/>
      <c r="RMG763" s="462"/>
      <c r="RMH763" s="462"/>
      <c r="RMI763" s="462"/>
      <c r="RMJ763" s="462"/>
      <c r="RMK763" s="462"/>
      <c r="RML763" s="462"/>
      <c r="RMM763" s="462"/>
      <c r="RMN763" s="462"/>
      <c r="RMO763" s="462"/>
      <c r="RMP763" s="462"/>
      <c r="RMQ763" s="462"/>
      <c r="RMR763" s="462"/>
      <c r="RMS763" s="462"/>
      <c r="RMT763" s="462"/>
      <c r="RMU763" s="462"/>
      <c r="RMV763" s="462"/>
      <c r="RMW763" s="462"/>
      <c r="RMX763" s="462"/>
      <c r="RMY763" s="462"/>
      <c r="RMZ763" s="462"/>
      <c r="RNA763" s="462"/>
      <c r="RNB763" s="462"/>
      <c r="RNC763" s="462"/>
      <c r="RND763" s="462"/>
      <c r="RNE763" s="462"/>
      <c r="RNF763" s="462"/>
      <c r="RNG763" s="462"/>
      <c r="RNH763" s="462"/>
      <c r="RNI763" s="462"/>
      <c r="RNJ763" s="462"/>
      <c r="RNK763" s="462"/>
      <c r="RNL763" s="462"/>
      <c r="RNM763" s="462"/>
      <c r="RNN763" s="462"/>
      <c r="RNO763" s="462"/>
      <c r="RNP763" s="462"/>
      <c r="RNQ763" s="462"/>
      <c r="RNR763" s="462"/>
      <c r="RNS763" s="462"/>
      <c r="RNT763" s="462"/>
      <c r="RNU763" s="462"/>
      <c r="RNV763" s="462"/>
      <c r="RNW763" s="462"/>
      <c r="RNX763" s="462"/>
      <c r="RNY763" s="462"/>
      <c r="RNZ763" s="462"/>
      <c r="ROA763" s="462"/>
      <c r="ROB763" s="462"/>
      <c r="ROC763" s="462"/>
      <c r="ROD763" s="462"/>
      <c r="ROE763" s="462"/>
      <c r="ROF763" s="462"/>
      <c r="ROG763" s="462"/>
      <c r="ROH763" s="462"/>
      <c r="ROI763" s="462"/>
      <c r="ROJ763" s="462"/>
      <c r="ROK763" s="462"/>
      <c r="ROL763" s="462"/>
      <c r="ROM763" s="462"/>
      <c r="RON763" s="462"/>
      <c r="ROO763" s="462"/>
      <c r="ROP763" s="462"/>
      <c r="ROQ763" s="462"/>
      <c r="ROR763" s="462"/>
      <c r="ROS763" s="462"/>
      <c r="ROT763" s="462"/>
      <c r="ROU763" s="462"/>
      <c r="ROV763" s="462"/>
      <c r="ROW763" s="462"/>
      <c r="ROX763" s="462"/>
      <c r="ROY763" s="462"/>
      <c r="ROZ763" s="462"/>
      <c r="RPA763" s="462"/>
      <c r="RPB763" s="462"/>
      <c r="RPC763" s="462"/>
      <c r="RPD763" s="462"/>
      <c r="RPE763" s="462"/>
      <c r="RPF763" s="462"/>
      <c r="RPG763" s="462"/>
      <c r="RPH763" s="462"/>
      <c r="RPI763" s="462"/>
      <c r="RPJ763" s="462"/>
      <c r="RPK763" s="462"/>
      <c r="RPL763" s="462"/>
      <c r="RPM763" s="462"/>
      <c r="RPN763" s="462"/>
      <c r="RPO763" s="462"/>
      <c r="RPP763" s="462"/>
      <c r="RPQ763" s="462"/>
      <c r="RPR763" s="462"/>
      <c r="RPS763" s="462"/>
      <c r="RPT763" s="462"/>
      <c r="RPU763" s="462"/>
      <c r="RPV763" s="462"/>
      <c r="RPW763" s="462"/>
      <c r="RPX763" s="462"/>
      <c r="RPY763" s="462"/>
      <c r="RPZ763" s="462"/>
      <c r="RQA763" s="462"/>
      <c r="RQB763" s="462"/>
      <c r="RQC763" s="462"/>
      <c r="RQD763" s="462"/>
      <c r="RQE763" s="462"/>
      <c r="RQF763" s="462"/>
      <c r="RQG763" s="462"/>
      <c r="RQH763" s="462"/>
      <c r="RQI763" s="462"/>
      <c r="RQJ763" s="462"/>
      <c r="RQK763" s="462"/>
      <c r="RQL763" s="462"/>
      <c r="RQM763" s="462"/>
      <c r="RQN763" s="462"/>
      <c r="RQO763" s="462"/>
      <c r="RQP763" s="462"/>
      <c r="RQQ763" s="462"/>
      <c r="RQR763" s="462"/>
      <c r="RQS763" s="462"/>
      <c r="RQT763" s="462"/>
      <c r="RQU763" s="462"/>
      <c r="RQV763" s="462"/>
      <c r="RQW763" s="462"/>
      <c r="RQX763" s="462"/>
      <c r="RQY763" s="462"/>
      <c r="RQZ763" s="462"/>
      <c r="RRA763" s="462"/>
      <c r="RRB763" s="462"/>
      <c r="RRC763" s="462"/>
      <c r="RRD763" s="462"/>
      <c r="RRE763" s="462"/>
      <c r="RRF763" s="462"/>
      <c r="RRG763" s="462"/>
      <c r="RRH763" s="462"/>
      <c r="RRI763" s="462"/>
      <c r="RRJ763" s="462"/>
      <c r="RRK763" s="462"/>
      <c r="RRL763" s="462"/>
      <c r="RRM763" s="462"/>
      <c r="RRN763" s="462"/>
      <c r="RRO763" s="462"/>
      <c r="RRP763" s="462"/>
      <c r="RRQ763" s="462"/>
      <c r="RRR763" s="462"/>
      <c r="RRS763" s="462"/>
      <c r="RRT763" s="462"/>
      <c r="RRU763" s="462"/>
      <c r="RRV763" s="462"/>
      <c r="RRW763" s="462"/>
      <c r="RRX763" s="462"/>
      <c r="RRY763" s="462"/>
      <c r="RRZ763" s="462"/>
      <c r="RSA763" s="462"/>
      <c r="RSB763" s="462"/>
      <c r="RSC763" s="462"/>
      <c r="RSD763" s="462"/>
      <c r="RSE763" s="462"/>
      <c r="RSF763" s="462"/>
      <c r="RSG763" s="462"/>
      <c r="RSH763" s="462"/>
      <c r="RSI763" s="462"/>
      <c r="RSJ763" s="462"/>
      <c r="RSK763" s="462"/>
      <c r="RSL763" s="462"/>
      <c r="RSM763" s="462"/>
      <c r="RSN763" s="462"/>
      <c r="RSO763" s="462"/>
      <c r="RSP763" s="462"/>
      <c r="RSQ763" s="462"/>
      <c r="RSR763" s="462"/>
      <c r="RSS763" s="462"/>
      <c r="RST763" s="462"/>
      <c r="RSU763" s="462"/>
      <c r="RSV763" s="462"/>
      <c r="RSW763" s="462"/>
      <c r="RSX763" s="462"/>
      <c r="RSY763" s="462"/>
      <c r="RSZ763" s="462"/>
      <c r="RTA763" s="462"/>
      <c r="RTB763" s="462"/>
      <c r="RTC763" s="462"/>
      <c r="RTD763" s="462"/>
      <c r="RTE763" s="462"/>
      <c r="RTF763" s="462"/>
      <c r="RTG763" s="462"/>
      <c r="RTH763" s="462"/>
      <c r="RTI763" s="462"/>
      <c r="RTJ763" s="462"/>
      <c r="RTK763" s="462"/>
      <c r="RTL763" s="462"/>
      <c r="RTM763" s="462"/>
      <c r="RTN763" s="462"/>
      <c r="RTO763" s="462"/>
      <c r="RTP763" s="462"/>
      <c r="RTQ763" s="462"/>
      <c r="RTR763" s="462"/>
      <c r="RTS763" s="462"/>
      <c r="RTT763" s="462"/>
      <c r="RTU763" s="462"/>
      <c r="RTV763" s="462"/>
      <c r="RTW763" s="462"/>
      <c r="RTX763" s="462"/>
      <c r="RTY763" s="462"/>
      <c r="RTZ763" s="462"/>
      <c r="RUA763" s="462"/>
      <c r="RUB763" s="462"/>
      <c r="RUC763" s="462"/>
      <c r="RUD763" s="462"/>
      <c r="RUE763" s="462"/>
      <c r="RUF763" s="462"/>
      <c r="RUG763" s="462"/>
      <c r="RUH763" s="462"/>
      <c r="RUI763" s="462"/>
      <c r="RUJ763" s="462"/>
      <c r="RUK763" s="462"/>
      <c r="RUL763" s="462"/>
      <c r="RUM763" s="462"/>
      <c r="RUN763" s="462"/>
      <c r="RUO763" s="462"/>
      <c r="RUP763" s="462"/>
      <c r="RUQ763" s="462"/>
      <c r="RUR763" s="462"/>
      <c r="RUS763" s="462"/>
      <c r="RUT763" s="462"/>
      <c r="RUU763" s="462"/>
      <c r="RUV763" s="462"/>
      <c r="RUW763" s="462"/>
      <c r="RUX763" s="462"/>
      <c r="RUY763" s="462"/>
      <c r="RUZ763" s="462"/>
      <c r="RVA763" s="462"/>
      <c r="RVB763" s="462"/>
      <c r="RVC763" s="462"/>
      <c r="RVD763" s="462"/>
      <c r="RVE763" s="462"/>
      <c r="RVF763" s="462"/>
      <c r="RVG763" s="462"/>
      <c r="RVH763" s="462"/>
      <c r="RVI763" s="462"/>
      <c r="RVJ763" s="462"/>
      <c r="RVK763" s="462"/>
      <c r="RVL763" s="462"/>
      <c r="RVM763" s="462"/>
      <c r="RVN763" s="462"/>
      <c r="RVO763" s="462"/>
      <c r="RVP763" s="462"/>
      <c r="RVQ763" s="462"/>
      <c r="RVR763" s="462"/>
      <c r="RVS763" s="462"/>
      <c r="RVT763" s="462"/>
      <c r="RVU763" s="462"/>
      <c r="RVV763" s="462"/>
      <c r="RVW763" s="462"/>
      <c r="RVX763" s="462"/>
      <c r="RVY763" s="462"/>
      <c r="RVZ763" s="462"/>
      <c r="RWA763" s="462"/>
      <c r="RWB763" s="462"/>
      <c r="RWC763" s="462"/>
      <c r="RWD763" s="462"/>
      <c r="RWE763" s="462"/>
      <c r="RWF763" s="462"/>
      <c r="RWG763" s="462"/>
      <c r="RWH763" s="462"/>
      <c r="RWI763" s="462"/>
      <c r="RWJ763" s="462"/>
      <c r="RWK763" s="462"/>
      <c r="RWL763" s="462"/>
      <c r="RWM763" s="462"/>
      <c r="RWN763" s="462"/>
      <c r="RWO763" s="462"/>
      <c r="RWP763" s="462"/>
      <c r="RWQ763" s="462"/>
      <c r="RWR763" s="462"/>
      <c r="RWS763" s="462"/>
      <c r="RWT763" s="462"/>
      <c r="RWU763" s="462"/>
      <c r="RWV763" s="462"/>
      <c r="RWW763" s="462"/>
      <c r="RWX763" s="462"/>
      <c r="RWY763" s="462"/>
      <c r="RWZ763" s="462"/>
      <c r="RXA763" s="462"/>
      <c r="RXB763" s="462"/>
      <c r="RXC763" s="462"/>
      <c r="RXD763" s="462"/>
      <c r="RXE763" s="462"/>
      <c r="RXF763" s="462"/>
      <c r="RXG763" s="462"/>
      <c r="RXH763" s="462"/>
      <c r="RXI763" s="462"/>
      <c r="RXJ763" s="462"/>
      <c r="RXK763" s="462"/>
      <c r="RXL763" s="462"/>
      <c r="RXM763" s="462"/>
      <c r="RXN763" s="462"/>
      <c r="RXO763" s="462"/>
      <c r="RXP763" s="462"/>
      <c r="RXQ763" s="462"/>
      <c r="RXR763" s="462"/>
      <c r="RXS763" s="462"/>
      <c r="RXT763" s="462"/>
      <c r="RXU763" s="462"/>
      <c r="RXV763" s="462"/>
      <c r="RXW763" s="462"/>
      <c r="RXX763" s="462"/>
      <c r="RXY763" s="462"/>
      <c r="RXZ763" s="462"/>
      <c r="RYA763" s="462"/>
      <c r="RYB763" s="462"/>
      <c r="RYC763" s="462"/>
      <c r="RYD763" s="462"/>
      <c r="RYE763" s="462"/>
      <c r="RYF763" s="462"/>
      <c r="RYG763" s="462"/>
      <c r="RYH763" s="462"/>
      <c r="RYI763" s="462"/>
      <c r="RYJ763" s="462"/>
      <c r="RYK763" s="462"/>
      <c r="RYL763" s="462"/>
      <c r="RYM763" s="462"/>
      <c r="RYN763" s="462"/>
      <c r="RYO763" s="462"/>
      <c r="RYP763" s="462"/>
      <c r="RYQ763" s="462"/>
      <c r="RYR763" s="462"/>
      <c r="RYS763" s="462"/>
      <c r="RYT763" s="462"/>
      <c r="RYU763" s="462"/>
      <c r="RYV763" s="462"/>
      <c r="RYW763" s="462"/>
      <c r="RYX763" s="462"/>
      <c r="RYY763" s="462"/>
      <c r="RYZ763" s="462"/>
      <c r="RZA763" s="462"/>
      <c r="RZB763" s="462"/>
      <c r="RZC763" s="462"/>
      <c r="RZD763" s="462"/>
      <c r="RZE763" s="462"/>
      <c r="RZF763" s="462"/>
      <c r="RZG763" s="462"/>
      <c r="RZH763" s="462"/>
      <c r="RZI763" s="462"/>
      <c r="RZJ763" s="462"/>
      <c r="RZK763" s="462"/>
      <c r="RZL763" s="462"/>
      <c r="RZM763" s="462"/>
      <c r="RZN763" s="462"/>
      <c r="RZO763" s="462"/>
      <c r="RZP763" s="462"/>
      <c r="RZQ763" s="462"/>
      <c r="RZR763" s="462"/>
      <c r="RZS763" s="462"/>
      <c r="RZT763" s="462"/>
      <c r="RZU763" s="462"/>
      <c r="RZV763" s="462"/>
      <c r="RZW763" s="462"/>
      <c r="RZX763" s="462"/>
      <c r="RZY763" s="462"/>
      <c r="RZZ763" s="462"/>
      <c r="SAA763" s="462"/>
      <c r="SAB763" s="462"/>
      <c r="SAC763" s="462"/>
      <c r="SAD763" s="462"/>
      <c r="SAE763" s="462"/>
      <c r="SAF763" s="462"/>
      <c r="SAG763" s="462"/>
      <c r="SAH763" s="462"/>
      <c r="SAI763" s="462"/>
      <c r="SAJ763" s="462"/>
      <c r="SAK763" s="462"/>
      <c r="SAL763" s="462"/>
      <c r="SAM763" s="462"/>
      <c r="SAN763" s="462"/>
      <c r="SAO763" s="462"/>
      <c r="SAP763" s="462"/>
      <c r="SAQ763" s="462"/>
      <c r="SAR763" s="462"/>
      <c r="SAS763" s="462"/>
      <c r="SAT763" s="462"/>
      <c r="SAU763" s="462"/>
      <c r="SAV763" s="462"/>
      <c r="SAW763" s="462"/>
      <c r="SAX763" s="462"/>
      <c r="SAY763" s="462"/>
      <c r="SAZ763" s="462"/>
      <c r="SBA763" s="462"/>
      <c r="SBB763" s="462"/>
      <c r="SBC763" s="462"/>
      <c r="SBD763" s="462"/>
      <c r="SBE763" s="462"/>
      <c r="SBF763" s="462"/>
      <c r="SBG763" s="462"/>
      <c r="SBH763" s="462"/>
      <c r="SBI763" s="462"/>
      <c r="SBJ763" s="462"/>
      <c r="SBK763" s="462"/>
      <c r="SBL763" s="462"/>
      <c r="SBM763" s="462"/>
      <c r="SBN763" s="462"/>
      <c r="SBO763" s="462"/>
      <c r="SBP763" s="462"/>
      <c r="SBQ763" s="462"/>
      <c r="SBR763" s="462"/>
      <c r="SBS763" s="462"/>
      <c r="SBT763" s="462"/>
      <c r="SBU763" s="462"/>
      <c r="SBV763" s="462"/>
      <c r="SBW763" s="462"/>
      <c r="SBX763" s="462"/>
      <c r="SBY763" s="462"/>
      <c r="SBZ763" s="462"/>
      <c r="SCA763" s="462"/>
      <c r="SCB763" s="462"/>
      <c r="SCC763" s="462"/>
      <c r="SCD763" s="462"/>
      <c r="SCE763" s="462"/>
      <c r="SCF763" s="462"/>
      <c r="SCG763" s="462"/>
      <c r="SCH763" s="462"/>
      <c r="SCI763" s="462"/>
      <c r="SCJ763" s="462"/>
      <c r="SCK763" s="462"/>
      <c r="SCL763" s="462"/>
      <c r="SCM763" s="462"/>
      <c r="SCN763" s="462"/>
      <c r="SCO763" s="462"/>
      <c r="SCP763" s="462"/>
      <c r="SCQ763" s="462"/>
      <c r="SCR763" s="462"/>
      <c r="SCS763" s="462"/>
      <c r="SCT763" s="462"/>
      <c r="SCU763" s="462"/>
      <c r="SCV763" s="462"/>
      <c r="SCW763" s="462"/>
      <c r="SCX763" s="462"/>
      <c r="SCY763" s="462"/>
      <c r="SCZ763" s="462"/>
      <c r="SDA763" s="462"/>
      <c r="SDB763" s="462"/>
      <c r="SDC763" s="462"/>
      <c r="SDD763" s="462"/>
      <c r="SDE763" s="462"/>
      <c r="SDF763" s="462"/>
      <c r="SDG763" s="462"/>
      <c r="SDH763" s="462"/>
      <c r="SDI763" s="462"/>
      <c r="SDJ763" s="462"/>
      <c r="SDK763" s="462"/>
      <c r="SDL763" s="462"/>
      <c r="SDM763" s="462"/>
      <c r="SDN763" s="462"/>
      <c r="SDO763" s="462"/>
      <c r="SDP763" s="462"/>
      <c r="SDQ763" s="462"/>
      <c r="SDR763" s="462"/>
      <c r="SDS763" s="462"/>
      <c r="SDT763" s="462"/>
      <c r="SDU763" s="462"/>
      <c r="SDV763" s="462"/>
      <c r="SDW763" s="462"/>
      <c r="SDX763" s="462"/>
      <c r="SDY763" s="462"/>
      <c r="SDZ763" s="462"/>
      <c r="SEA763" s="462"/>
      <c r="SEB763" s="462"/>
      <c r="SEC763" s="462"/>
      <c r="SED763" s="462"/>
      <c r="SEE763" s="462"/>
      <c r="SEF763" s="462"/>
      <c r="SEG763" s="462"/>
      <c r="SEH763" s="462"/>
      <c r="SEI763" s="462"/>
      <c r="SEJ763" s="462"/>
      <c r="SEK763" s="462"/>
      <c r="SEL763" s="462"/>
      <c r="SEM763" s="462"/>
      <c r="SEN763" s="462"/>
      <c r="SEO763" s="462"/>
      <c r="SEP763" s="462"/>
      <c r="SEQ763" s="462"/>
      <c r="SER763" s="462"/>
      <c r="SES763" s="462"/>
      <c r="SET763" s="462"/>
      <c r="SEU763" s="462"/>
      <c r="SEV763" s="462"/>
      <c r="SEW763" s="462"/>
      <c r="SEX763" s="462"/>
      <c r="SEY763" s="462"/>
      <c r="SEZ763" s="462"/>
      <c r="SFA763" s="462"/>
      <c r="SFB763" s="462"/>
      <c r="SFC763" s="462"/>
      <c r="SFD763" s="462"/>
      <c r="SFE763" s="462"/>
      <c r="SFF763" s="462"/>
      <c r="SFG763" s="462"/>
      <c r="SFH763" s="462"/>
      <c r="SFI763" s="462"/>
      <c r="SFJ763" s="462"/>
      <c r="SFK763" s="462"/>
      <c r="SFL763" s="462"/>
      <c r="SFM763" s="462"/>
      <c r="SFN763" s="462"/>
      <c r="SFO763" s="462"/>
      <c r="SFP763" s="462"/>
      <c r="SFQ763" s="462"/>
      <c r="SFR763" s="462"/>
      <c r="SFS763" s="462"/>
      <c r="SFT763" s="462"/>
      <c r="SFU763" s="462"/>
      <c r="SFV763" s="462"/>
      <c r="SFW763" s="462"/>
      <c r="SFX763" s="462"/>
      <c r="SFY763" s="462"/>
      <c r="SFZ763" s="462"/>
      <c r="SGA763" s="462"/>
      <c r="SGB763" s="462"/>
      <c r="SGC763" s="462"/>
      <c r="SGD763" s="462"/>
      <c r="SGE763" s="462"/>
      <c r="SGF763" s="462"/>
      <c r="SGG763" s="462"/>
      <c r="SGH763" s="462"/>
      <c r="SGI763" s="462"/>
      <c r="SGJ763" s="462"/>
      <c r="SGK763" s="462"/>
      <c r="SGL763" s="462"/>
      <c r="SGM763" s="462"/>
      <c r="SGN763" s="462"/>
      <c r="SGO763" s="462"/>
      <c r="SGP763" s="462"/>
      <c r="SGQ763" s="462"/>
      <c r="SGR763" s="462"/>
      <c r="SGS763" s="462"/>
      <c r="SGT763" s="462"/>
      <c r="SGU763" s="462"/>
      <c r="SGV763" s="462"/>
      <c r="SGW763" s="462"/>
      <c r="SGX763" s="462"/>
      <c r="SGY763" s="462"/>
      <c r="SGZ763" s="462"/>
      <c r="SHA763" s="462"/>
      <c r="SHB763" s="462"/>
      <c r="SHC763" s="462"/>
      <c r="SHD763" s="462"/>
      <c r="SHE763" s="462"/>
      <c r="SHF763" s="462"/>
      <c r="SHG763" s="462"/>
      <c r="SHH763" s="462"/>
      <c r="SHI763" s="462"/>
      <c r="SHJ763" s="462"/>
      <c r="SHK763" s="462"/>
      <c r="SHL763" s="462"/>
      <c r="SHM763" s="462"/>
      <c r="SHN763" s="462"/>
      <c r="SHO763" s="462"/>
      <c r="SHP763" s="462"/>
      <c r="SHQ763" s="462"/>
      <c r="SHR763" s="462"/>
      <c r="SHS763" s="462"/>
      <c r="SHT763" s="462"/>
      <c r="SHU763" s="462"/>
      <c r="SHV763" s="462"/>
      <c r="SHW763" s="462"/>
      <c r="SHX763" s="462"/>
      <c r="SHY763" s="462"/>
      <c r="SHZ763" s="462"/>
      <c r="SIA763" s="462"/>
      <c r="SIB763" s="462"/>
      <c r="SIC763" s="462"/>
      <c r="SID763" s="462"/>
      <c r="SIE763" s="462"/>
      <c r="SIF763" s="462"/>
      <c r="SIG763" s="462"/>
      <c r="SIH763" s="462"/>
      <c r="SII763" s="462"/>
      <c r="SIJ763" s="462"/>
      <c r="SIK763" s="462"/>
      <c r="SIL763" s="462"/>
      <c r="SIM763" s="462"/>
      <c r="SIN763" s="462"/>
      <c r="SIO763" s="462"/>
      <c r="SIP763" s="462"/>
      <c r="SIQ763" s="462"/>
      <c r="SIR763" s="462"/>
      <c r="SIS763" s="462"/>
      <c r="SIT763" s="462"/>
      <c r="SIU763" s="462"/>
      <c r="SIV763" s="462"/>
      <c r="SIW763" s="462"/>
      <c r="SIX763" s="462"/>
      <c r="SIY763" s="462"/>
      <c r="SIZ763" s="462"/>
      <c r="SJA763" s="462"/>
      <c r="SJB763" s="462"/>
      <c r="SJC763" s="462"/>
      <c r="SJD763" s="462"/>
      <c r="SJE763" s="462"/>
      <c r="SJF763" s="462"/>
      <c r="SJG763" s="462"/>
      <c r="SJH763" s="462"/>
      <c r="SJI763" s="462"/>
      <c r="SJJ763" s="462"/>
      <c r="SJK763" s="462"/>
      <c r="SJL763" s="462"/>
      <c r="SJM763" s="462"/>
      <c r="SJN763" s="462"/>
      <c r="SJO763" s="462"/>
      <c r="SJP763" s="462"/>
      <c r="SJQ763" s="462"/>
      <c r="SJR763" s="462"/>
      <c r="SJS763" s="462"/>
      <c r="SJT763" s="462"/>
      <c r="SJU763" s="462"/>
      <c r="SJV763" s="462"/>
      <c r="SJW763" s="462"/>
      <c r="SJX763" s="462"/>
      <c r="SJY763" s="462"/>
      <c r="SJZ763" s="462"/>
      <c r="SKA763" s="462"/>
      <c r="SKB763" s="462"/>
      <c r="SKC763" s="462"/>
      <c r="SKD763" s="462"/>
      <c r="SKE763" s="462"/>
      <c r="SKF763" s="462"/>
      <c r="SKG763" s="462"/>
      <c r="SKH763" s="462"/>
      <c r="SKI763" s="462"/>
      <c r="SKJ763" s="462"/>
      <c r="SKK763" s="462"/>
      <c r="SKL763" s="462"/>
      <c r="SKM763" s="462"/>
      <c r="SKN763" s="462"/>
      <c r="SKO763" s="462"/>
      <c r="SKP763" s="462"/>
      <c r="SKQ763" s="462"/>
      <c r="SKR763" s="462"/>
      <c r="SKS763" s="462"/>
      <c r="SKT763" s="462"/>
      <c r="SKU763" s="462"/>
      <c r="SKV763" s="462"/>
      <c r="SKW763" s="462"/>
      <c r="SKX763" s="462"/>
      <c r="SKY763" s="462"/>
      <c r="SKZ763" s="462"/>
      <c r="SLA763" s="462"/>
      <c r="SLB763" s="462"/>
      <c r="SLC763" s="462"/>
      <c r="SLD763" s="462"/>
      <c r="SLE763" s="462"/>
      <c r="SLF763" s="462"/>
      <c r="SLG763" s="462"/>
      <c r="SLH763" s="462"/>
      <c r="SLI763" s="462"/>
      <c r="SLJ763" s="462"/>
      <c r="SLK763" s="462"/>
      <c r="SLL763" s="462"/>
      <c r="SLM763" s="462"/>
      <c r="SLN763" s="462"/>
      <c r="SLO763" s="462"/>
      <c r="SLP763" s="462"/>
      <c r="SLQ763" s="462"/>
      <c r="SLR763" s="462"/>
      <c r="SLS763" s="462"/>
      <c r="SLT763" s="462"/>
      <c r="SLU763" s="462"/>
      <c r="SLV763" s="462"/>
      <c r="SLW763" s="462"/>
      <c r="SLX763" s="462"/>
      <c r="SLY763" s="462"/>
      <c r="SLZ763" s="462"/>
      <c r="SMA763" s="462"/>
      <c r="SMB763" s="462"/>
      <c r="SMC763" s="462"/>
      <c r="SMD763" s="462"/>
      <c r="SME763" s="462"/>
      <c r="SMF763" s="462"/>
      <c r="SMG763" s="462"/>
      <c r="SMH763" s="462"/>
      <c r="SMI763" s="462"/>
      <c r="SMJ763" s="462"/>
      <c r="SMK763" s="462"/>
      <c r="SML763" s="462"/>
      <c r="SMM763" s="462"/>
      <c r="SMN763" s="462"/>
      <c r="SMO763" s="462"/>
      <c r="SMP763" s="462"/>
      <c r="SMQ763" s="462"/>
      <c r="SMR763" s="462"/>
      <c r="SMS763" s="462"/>
      <c r="SMT763" s="462"/>
      <c r="SMU763" s="462"/>
      <c r="SMV763" s="462"/>
      <c r="SMW763" s="462"/>
      <c r="SMX763" s="462"/>
      <c r="SMY763" s="462"/>
      <c r="SMZ763" s="462"/>
      <c r="SNA763" s="462"/>
      <c r="SNB763" s="462"/>
      <c r="SNC763" s="462"/>
      <c r="SND763" s="462"/>
      <c r="SNE763" s="462"/>
      <c r="SNF763" s="462"/>
      <c r="SNG763" s="462"/>
      <c r="SNH763" s="462"/>
      <c r="SNI763" s="462"/>
      <c r="SNJ763" s="462"/>
      <c r="SNK763" s="462"/>
      <c r="SNL763" s="462"/>
      <c r="SNM763" s="462"/>
      <c r="SNN763" s="462"/>
      <c r="SNO763" s="462"/>
      <c r="SNP763" s="462"/>
      <c r="SNQ763" s="462"/>
      <c r="SNR763" s="462"/>
      <c r="SNS763" s="462"/>
      <c r="SNT763" s="462"/>
      <c r="SNU763" s="462"/>
      <c r="SNV763" s="462"/>
      <c r="SNW763" s="462"/>
      <c r="SNX763" s="462"/>
      <c r="SNY763" s="462"/>
      <c r="SNZ763" s="462"/>
      <c r="SOA763" s="462"/>
      <c r="SOB763" s="462"/>
      <c r="SOC763" s="462"/>
      <c r="SOD763" s="462"/>
      <c r="SOE763" s="462"/>
      <c r="SOF763" s="462"/>
      <c r="SOG763" s="462"/>
      <c r="SOH763" s="462"/>
      <c r="SOI763" s="462"/>
      <c r="SOJ763" s="462"/>
      <c r="SOK763" s="462"/>
      <c r="SOL763" s="462"/>
      <c r="SOM763" s="462"/>
      <c r="SON763" s="462"/>
      <c r="SOO763" s="462"/>
      <c r="SOP763" s="462"/>
      <c r="SOQ763" s="462"/>
      <c r="SOR763" s="462"/>
      <c r="SOS763" s="462"/>
      <c r="SOT763" s="462"/>
      <c r="SOU763" s="462"/>
      <c r="SOV763" s="462"/>
      <c r="SOW763" s="462"/>
      <c r="SOX763" s="462"/>
      <c r="SOY763" s="462"/>
      <c r="SOZ763" s="462"/>
      <c r="SPA763" s="462"/>
      <c r="SPB763" s="462"/>
      <c r="SPC763" s="462"/>
      <c r="SPD763" s="462"/>
      <c r="SPE763" s="462"/>
      <c r="SPF763" s="462"/>
      <c r="SPG763" s="462"/>
      <c r="SPH763" s="462"/>
      <c r="SPI763" s="462"/>
      <c r="SPJ763" s="462"/>
      <c r="SPK763" s="462"/>
      <c r="SPL763" s="462"/>
      <c r="SPM763" s="462"/>
      <c r="SPN763" s="462"/>
      <c r="SPO763" s="462"/>
      <c r="SPP763" s="462"/>
      <c r="SPQ763" s="462"/>
      <c r="SPR763" s="462"/>
      <c r="SPS763" s="462"/>
      <c r="SPT763" s="462"/>
      <c r="SPU763" s="462"/>
      <c r="SPV763" s="462"/>
      <c r="SPW763" s="462"/>
      <c r="SPX763" s="462"/>
      <c r="SPY763" s="462"/>
      <c r="SPZ763" s="462"/>
      <c r="SQA763" s="462"/>
      <c r="SQB763" s="462"/>
      <c r="SQC763" s="462"/>
      <c r="SQD763" s="462"/>
      <c r="SQE763" s="462"/>
      <c r="SQF763" s="462"/>
      <c r="SQG763" s="462"/>
      <c r="SQH763" s="462"/>
      <c r="SQI763" s="462"/>
      <c r="SQJ763" s="462"/>
      <c r="SQK763" s="462"/>
      <c r="SQL763" s="462"/>
      <c r="SQM763" s="462"/>
      <c r="SQN763" s="462"/>
      <c r="SQO763" s="462"/>
      <c r="SQP763" s="462"/>
      <c r="SQQ763" s="462"/>
      <c r="SQR763" s="462"/>
      <c r="SQS763" s="462"/>
      <c r="SQT763" s="462"/>
      <c r="SQU763" s="462"/>
      <c r="SQV763" s="462"/>
      <c r="SQW763" s="462"/>
      <c r="SQX763" s="462"/>
      <c r="SQY763" s="462"/>
      <c r="SQZ763" s="462"/>
      <c r="SRA763" s="462"/>
      <c r="SRB763" s="462"/>
      <c r="SRC763" s="462"/>
      <c r="SRD763" s="462"/>
      <c r="SRE763" s="462"/>
      <c r="SRF763" s="462"/>
      <c r="SRG763" s="462"/>
      <c r="SRH763" s="462"/>
      <c r="SRI763" s="462"/>
      <c r="SRJ763" s="462"/>
      <c r="SRK763" s="462"/>
      <c r="SRL763" s="462"/>
      <c r="SRM763" s="462"/>
      <c r="SRN763" s="462"/>
      <c r="SRO763" s="462"/>
      <c r="SRP763" s="462"/>
      <c r="SRQ763" s="462"/>
      <c r="SRR763" s="462"/>
      <c r="SRS763" s="462"/>
      <c r="SRT763" s="462"/>
      <c r="SRU763" s="462"/>
      <c r="SRV763" s="462"/>
      <c r="SRW763" s="462"/>
      <c r="SRX763" s="462"/>
      <c r="SRY763" s="462"/>
      <c r="SRZ763" s="462"/>
      <c r="SSA763" s="462"/>
      <c r="SSB763" s="462"/>
      <c r="SSC763" s="462"/>
      <c r="SSD763" s="462"/>
      <c r="SSE763" s="462"/>
      <c r="SSF763" s="462"/>
      <c r="SSG763" s="462"/>
      <c r="SSH763" s="462"/>
      <c r="SSI763" s="462"/>
      <c r="SSJ763" s="462"/>
      <c r="SSK763" s="462"/>
      <c r="SSL763" s="462"/>
      <c r="SSM763" s="462"/>
      <c r="SSN763" s="462"/>
      <c r="SSO763" s="462"/>
      <c r="SSP763" s="462"/>
      <c r="SSQ763" s="462"/>
      <c r="SSR763" s="462"/>
      <c r="SSS763" s="462"/>
      <c r="SST763" s="462"/>
      <c r="SSU763" s="462"/>
      <c r="SSV763" s="462"/>
      <c r="SSW763" s="462"/>
      <c r="SSX763" s="462"/>
      <c r="SSY763" s="462"/>
      <c r="SSZ763" s="462"/>
      <c r="STA763" s="462"/>
      <c r="STB763" s="462"/>
      <c r="STC763" s="462"/>
      <c r="STD763" s="462"/>
      <c r="STE763" s="462"/>
      <c r="STF763" s="462"/>
      <c r="STG763" s="462"/>
      <c r="STH763" s="462"/>
      <c r="STI763" s="462"/>
      <c r="STJ763" s="462"/>
      <c r="STK763" s="462"/>
      <c r="STL763" s="462"/>
      <c r="STM763" s="462"/>
      <c r="STN763" s="462"/>
      <c r="STO763" s="462"/>
      <c r="STP763" s="462"/>
      <c r="STQ763" s="462"/>
      <c r="STR763" s="462"/>
      <c r="STS763" s="462"/>
      <c r="STT763" s="462"/>
      <c r="STU763" s="462"/>
      <c r="STV763" s="462"/>
      <c r="STW763" s="462"/>
      <c r="STX763" s="462"/>
      <c r="STY763" s="462"/>
      <c r="STZ763" s="462"/>
      <c r="SUA763" s="462"/>
      <c r="SUB763" s="462"/>
      <c r="SUC763" s="462"/>
      <c r="SUD763" s="462"/>
      <c r="SUE763" s="462"/>
      <c r="SUF763" s="462"/>
      <c r="SUG763" s="462"/>
      <c r="SUH763" s="462"/>
      <c r="SUI763" s="462"/>
      <c r="SUJ763" s="462"/>
      <c r="SUK763" s="462"/>
      <c r="SUL763" s="462"/>
      <c r="SUM763" s="462"/>
      <c r="SUN763" s="462"/>
      <c r="SUO763" s="462"/>
      <c r="SUP763" s="462"/>
      <c r="SUQ763" s="462"/>
      <c r="SUR763" s="462"/>
      <c r="SUS763" s="462"/>
      <c r="SUT763" s="462"/>
      <c r="SUU763" s="462"/>
      <c r="SUV763" s="462"/>
      <c r="SUW763" s="462"/>
      <c r="SUX763" s="462"/>
      <c r="SUY763" s="462"/>
      <c r="SUZ763" s="462"/>
      <c r="SVA763" s="462"/>
      <c r="SVB763" s="462"/>
      <c r="SVC763" s="462"/>
      <c r="SVD763" s="462"/>
      <c r="SVE763" s="462"/>
      <c r="SVF763" s="462"/>
      <c r="SVG763" s="462"/>
      <c r="SVH763" s="462"/>
      <c r="SVI763" s="462"/>
      <c r="SVJ763" s="462"/>
      <c r="SVK763" s="462"/>
      <c r="SVL763" s="462"/>
      <c r="SVM763" s="462"/>
      <c r="SVN763" s="462"/>
      <c r="SVO763" s="462"/>
      <c r="SVP763" s="462"/>
      <c r="SVQ763" s="462"/>
      <c r="SVR763" s="462"/>
      <c r="SVS763" s="462"/>
      <c r="SVT763" s="462"/>
      <c r="SVU763" s="462"/>
      <c r="SVV763" s="462"/>
      <c r="SVW763" s="462"/>
      <c r="SVX763" s="462"/>
      <c r="SVY763" s="462"/>
      <c r="SVZ763" s="462"/>
      <c r="SWA763" s="462"/>
      <c r="SWB763" s="462"/>
      <c r="SWC763" s="462"/>
      <c r="SWD763" s="462"/>
      <c r="SWE763" s="462"/>
      <c r="SWF763" s="462"/>
      <c r="SWG763" s="462"/>
      <c r="SWH763" s="462"/>
      <c r="SWI763" s="462"/>
      <c r="SWJ763" s="462"/>
      <c r="SWK763" s="462"/>
      <c r="SWL763" s="462"/>
      <c r="SWM763" s="462"/>
      <c r="SWN763" s="462"/>
      <c r="SWO763" s="462"/>
      <c r="SWP763" s="462"/>
      <c r="SWQ763" s="462"/>
      <c r="SWR763" s="462"/>
      <c r="SWS763" s="462"/>
      <c r="SWT763" s="462"/>
      <c r="SWU763" s="462"/>
      <c r="SWV763" s="462"/>
      <c r="SWW763" s="462"/>
      <c r="SWX763" s="462"/>
      <c r="SWY763" s="462"/>
      <c r="SWZ763" s="462"/>
      <c r="SXA763" s="462"/>
      <c r="SXB763" s="462"/>
      <c r="SXC763" s="462"/>
      <c r="SXD763" s="462"/>
      <c r="SXE763" s="462"/>
      <c r="SXF763" s="462"/>
      <c r="SXG763" s="462"/>
      <c r="SXH763" s="462"/>
      <c r="SXI763" s="462"/>
      <c r="SXJ763" s="462"/>
      <c r="SXK763" s="462"/>
      <c r="SXL763" s="462"/>
      <c r="SXM763" s="462"/>
      <c r="SXN763" s="462"/>
      <c r="SXO763" s="462"/>
      <c r="SXP763" s="462"/>
      <c r="SXQ763" s="462"/>
      <c r="SXR763" s="462"/>
      <c r="SXS763" s="462"/>
      <c r="SXT763" s="462"/>
      <c r="SXU763" s="462"/>
      <c r="SXV763" s="462"/>
      <c r="SXW763" s="462"/>
      <c r="SXX763" s="462"/>
      <c r="SXY763" s="462"/>
      <c r="SXZ763" s="462"/>
      <c r="SYA763" s="462"/>
      <c r="SYB763" s="462"/>
      <c r="SYC763" s="462"/>
      <c r="SYD763" s="462"/>
      <c r="SYE763" s="462"/>
      <c r="SYF763" s="462"/>
      <c r="SYG763" s="462"/>
      <c r="SYH763" s="462"/>
      <c r="SYI763" s="462"/>
      <c r="SYJ763" s="462"/>
      <c r="SYK763" s="462"/>
      <c r="SYL763" s="462"/>
      <c r="SYM763" s="462"/>
      <c r="SYN763" s="462"/>
      <c r="SYO763" s="462"/>
      <c r="SYP763" s="462"/>
      <c r="SYQ763" s="462"/>
      <c r="SYR763" s="462"/>
      <c r="SYS763" s="462"/>
      <c r="SYT763" s="462"/>
      <c r="SYU763" s="462"/>
      <c r="SYV763" s="462"/>
      <c r="SYW763" s="462"/>
      <c r="SYX763" s="462"/>
      <c r="SYY763" s="462"/>
      <c r="SYZ763" s="462"/>
      <c r="SZA763" s="462"/>
      <c r="SZB763" s="462"/>
      <c r="SZC763" s="462"/>
      <c r="SZD763" s="462"/>
      <c r="SZE763" s="462"/>
      <c r="SZF763" s="462"/>
      <c r="SZG763" s="462"/>
      <c r="SZH763" s="462"/>
      <c r="SZI763" s="462"/>
      <c r="SZJ763" s="462"/>
      <c r="SZK763" s="462"/>
      <c r="SZL763" s="462"/>
      <c r="SZM763" s="462"/>
      <c r="SZN763" s="462"/>
      <c r="SZO763" s="462"/>
      <c r="SZP763" s="462"/>
      <c r="SZQ763" s="462"/>
      <c r="SZR763" s="462"/>
      <c r="SZS763" s="462"/>
      <c r="SZT763" s="462"/>
      <c r="SZU763" s="462"/>
      <c r="SZV763" s="462"/>
      <c r="SZW763" s="462"/>
      <c r="SZX763" s="462"/>
      <c r="SZY763" s="462"/>
      <c r="SZZ763" s="462"/>
      <c r="TAA763" s="462"/>
      <c r="TAB763" s="462"/>
      <c r="TAC763" s="462"/>
      <c r="TAD763" s="462"/>
      <c r="TAE763" s="462"/>
      <c r="TAF763" s="462"/>
      <c r="TAG763" s="462"/>
      <c r="TAH763" s="462"/>
      <c r="TAI763" s="462"/>
      <c r="TAJ763" s="462"/>
      <c r="TAK763" s="462"/>
      <c r="TAL763" s="462"/>
      <c r="TAM763" s="462"/>
      <c r="TAN763" s="462"/>
      <c r="TAO763" s="462"/>
      <c r="TAP763" s="462"/>
      <c r="TAQ763" s="462"/>
      <c r="TAR763" s="462"/>
      <c r="TAS763" s="462"/>
      <c r="TAT763" s="462"/>
      <c r="TAU763" s="462"/>
      <c r="TAV763" s="462"/>
      <c r="TAW763" s="462"/>
      <c r="TAX763" s="462"/>
      <c r="TAY763" s="462"/>
      <c r="TAZ763" s="462"/>
      <c r="TBA763" s="462"/>
      <c r="TBB763" s="462"/>
      <c r="TBC763" s="462"/>
      <c r="TBD763" s="462"/>
      <c r="TBE763" s="462"/>
      <c r="TBF763" s="462"/>
      <c r="TBG763" s="462"/>
      <c r="TBH763" s="462"/>
      <c r="TBI763" s="462"/>
      <c r="TBJ763" s="462"/>
      <c r="TBK763" s="462"/>
      <c r="TBL763" s="462"/>
      <c r="TBM763" s="462"/>
      <c r="TBN763" s="462"/>
      <c r="TBO763" s="462"/>
      <c r="TBP763" s="462"/>
      <c r="TBQ763" s="462"/>
      <c r="TBR763" s="462"/>
      <c r="TBS763" s="462"/>
      <c r="TBT763" s="462"/>
      <c r="TBU763" s="462"/>
      <c r="TBV763" s="462"/>
      <c r="TBW763" s="462"/>
      <c r="TBX763" s="462"/>
      <c r="TBY763" s="462"/>
      <c r="TBZ763" s="462"/>
      <c r="TCA763" s="462"/>
      <c r="TCB763" s="462"/>
      <c r="TCC763" s="462"/>
      <c r="TCD763" s="462"/>
      <c r="TCE763" s="462"/>
      <c r="TCF763" s="462"/>
      <c r="TCG763" s="462"/>
      <c r="TCH763" s="462"/>
      <c r="TCI763" s="462"/>
      <c r="TCJ763" s="462"/>
      <c r="TCK763" s="462"/>
      <c r="TCL763" s="462"/>
      <c r="TCM763" s="462"/>
      <c r="TCN763" s="462"/>
      <c r="TCO763" s="462"/>
      <c r="TCP763" s="462"/>
      <c r="TCQ763" s="462"/>
      <c r="TCR763" s="462"/>
      <c r="TCS763" s="462"/>
      <c r="TCT763" s="462"/>
      <c r="TCU763" s="462"/>
      <c r="TCV763" s="462"/>
      <c r="TCW763" s="462"/>
      <c r="TCX763" s="462"/>
      <c r="TCY763" s="462"/>
      <c r="TCZ763" s="462"/>
      <c r="TDA763" s="462"/>
      <c r="TDB763" s="462"/>
      <c r="TDC763" s="462"/>
      <c r="TDD763" s="462"/>
      <c r="TDE763" s="462"/>
      <c r="TDF763" s="462"/>
      <c r="TDG763" s="462"/>
      <c r="TDH763" s="462"/>
      <c r="TDI763" s="462"/>
      <c r="TDJ763" s="462"/>
      <c r="TDK763" s="462"/>
      <c r="TDL763" s="462"/>
      <c r="TDM763" s="462"/>
      <c r="TDN763" s="462"/>
      <c r="TDO763" s="462"/>
      <c r="TDP763" s="462"/>
      <c r="TDQ763" s="462"/>
      <c r="TDR763" s="462"/>
      <c r="TDS763" s="462"/>
      <c r="TDT763" s="462"/>
      <c r="TDU763" s="462"/>
      <c r="TDV763" s="462"/>
      <c r="TDW763" s="462"/>
      <c r="TDX763" s="462"/>
      <c r="TDY763" s="462"/>
      <c r="TDZ763" s="462"/>
      <c r="TEA763" s="462"/>
      <c r="TEB763" s="462"/>
      <c r="TEC763" s="462"/>
      <c r="TED763" s="462"/>
      <c r="TEE763" s="462"/>
      <c r="TEF763" s="462"/>
      <c r="TEG763" s="462"/>
      <c r="TEH763" s="462"/>
      <c r="TEI763" s="462"/>
      <c r="TEJ763" s="462"/>
      <c r="TEK763" s="462"/>
      <c r="TEL763" s="462"/>
      <c r="TEM763" s="462"/>
      <c r="TEN763" s="462"/>
      <c r="TEO763" s="462"/>
      <c r="TEP763" s="462"/>
      <c r="TEQ763" s="462"/>
      <c r="TER763" s="462"/>
      <c r="TES763" s="462"/>
      <c r="TET763" s="462"/>
      <c r="TEU763" s="462"/>
      <c r="TEV763" s="462"/>
      <c r="TEW763" s="462"/>
      <c r="TEX763" s="462"/>
      <c r="TEY763" s="462"/>
      <c r="TEZ763" s="462"/>
      <c r="TFA763" s="462"/>
      <c r="TFB763" s="462"/>
      <c r="TFC763" s="462"/>
      <c r="TFD763" s="462"/>
      <c r="TFE763" s="462"/>
      <c r="TFF763" s="462"/>
      <c r="TFG763" s="462"/>
      <c r="TFH763" s="462"/>
      <c r="TFI763" s="462"/>
      <c r="TFJ763" s="462"/>
      <c r="TFK763" s="462"/>
      <c r="TFL763" s="462"/>
      <c r="TFM763" s="462"/>
      <c r="TFN763" s="462"/>
      <c r="TFO763" s="462"/>
      <c r="TFP763" s="462"/>
      <c r="TFQ763" s="462"/>
      <c r="TFR763" s="462"/>
      <c r="TFS763" s="462"/>
      <c r="TFT763" s="462"/>
      <c r="TFU763" s="462"/>
      <c r="TFV763" s="462"/>
      <c r="TFW763" s="462"/>
      <c r="TFX763" s="462"/>
      <c r="TFY763" s="462"/>
      <c r="TFZ763" s="462"/>
      <c r="TGA763" s="462"/>
      <c r="TGB763" s="462"/>
      <c r="TGC763" s="462"/>
      <c r="TGD763" s="462"/>
      <c r="TGE763" s="462"/>
      <c r="TGF763" s="462"/>
      <c r="TGG763" s="462"/>
      <c r="TGH763" s="462"/>
      <c r="TGI763" s="462"/>
      <c r="TGJ763" s="462"/>
      <c r="TGK763" s="462"/>
      <c r="TGL763" s="462"/>
      <c r="TGM763" s="462"/>
      <c r="TGN763" s="462"/>
      <c r="TGO763" s="462"/>
      <c r="TGP763" s="462"/>
      <c r="TGQ763" s="462"/>
      <c r="TGR763" s="462"/>
      <c r="TGS763" s="462"/>
      <c r="TGT763" s="462"/>
      <c r="TGU763" s="462"/>
      <c r="TGV763" s="462"/>
      <c r="TGW763" s="462"/>
      <c r="TGX763" s="462"/>
      <c r="TGY763" s="462"/>
      <c r="TGZ763" s="462"/>
      <c r="THA763" s="462"/>
      <c r="THB763" s="462"/>
      <c r="THC763" s="462"/>
      <c r="THD763" s="462"/>
      <c r="THE763" s="462"/>
      <c r="THF763" s="462"/>
      <c r="THG763" s="462"/>
      <c r="THH763" s="462"/>
      <c r="THI763" s="462"/>
      <c r="THJ763" s="462"/>
      <c r="THK763" s="462"/>
      <c r="THL763" s="462"/>
      <c r="THM763" s="462"/>
      <c r="THN763" s="462"/>
      <c r="THO763" s="462"/>
      <c r="THP763" s="462"/>
      <c r="THQ763" s="462"/>
      <c r="THR763" s="462"/>
      <c r="THS763" s="462"/>
      <c r="THT763" s="462"/>
      <c r="THU763" s="462"/>
      <c r="THV763" s="462"/>
      <c r="THW763" s="462"/>
      <c r="THX763" s="462"/>
      <c r="THY763" s="462"/>
      <c r="THZ763" s="462"/>
      <c r="TIA763" s="462"/>
      <c r="TIB763" s="462"/>
      <c r="TIC763" s="462"/>
      <c r="TID763" s="462"/>
      <c r="TIE763" s="462"/>
      <c r="TIF763" s="462"/>
      <c r="TIG763" s="462"/>
      <c r="TIH763" s="462"/>
      <c r="TII763" s="462"/>
      <c r="TIJ763" s="462"/>
      <c r="TIK763" s="462"/>
      <c r="TIL763" s="462"/>
      <c r="TIM763" s="462"/>
      <c r="TIN763" s="462"/>
      <c r="TIO763" s="462"/>
      <c r="TIP763" s="462"/>
      <c r="TIQ763" s="462"/>
      <c r="TIR763" s="462"/>
      <c r="TIS763" s="462"/>
      <c r="TIT763" s="462"/>
      <c r="TIU763" s="462"/>
      <c r="TIV763" s="462"/>
      <c r="TIW763" s="462"/>
      <c r="TIX763" s="462"/>
      <c r="TIY763" s="462"/>
      <c r="TIZ763" s="462"/>
      <c r="TJA763" s="462"/>
      <c r="TJB763" s="462"/>
      <c r="TJC763" s="462"/>
      <c r="TJD763" s="462"/>
      <c r="TJE763" s="462"/>
      <c r="TJF763" s="462"/>
      <c r="TJG763" s="462"/>
      <c r="TJH763" s="462"/>
      <c r="TJI763" s="462"/>
      <c r="TJJ763" s="462"/>
      <c r="TJK763" s="462"/>
      <c r="TJL763" s="462"/>
      <c r="TJM763" s="462"/>
      <c r="TJN763" s="462"/>
      <c r="TJO763" s="462"/>
      <c r="TJP763" s="462"/>
      <c r="TJQ763" s="462"/>
      <c r="TJR763" s="462"/>
      <c r="TJS763" s="462"/>
      <c r="TJT763" s="462"/>
      <c r="TJU763" s="462"/>
      <c r="TJV763" s="462"/>
      <c r="TJW763" s="462"/>
      <c r="TJX763" s="462"/>
      <c r="TJY763" s="462"/>
      <c r="TJZ763" s="462"/>
      <c r="TKA763" s="462"/>
      <c r="TKB763" s="462"/>
      <c r="TKC763" s="462"/>
      <c r="TKD763" s="462"/>
      <c r="TKE763" s="462"/>
      <c r="TKF763" s="462"/>
      <c r="TKG763" s="462"/>
      <c r="TKH763" s="462"/>
      <c r="TKI763" s="462"/>
      <c r="TKJ763" s="462"/>
      <c r="TKK763" s="462"/>
      <c r="TKL763" s="462"/>
      <c r="TKM763" s="462"/>
      <c r="TKN763" s="462"/>
      <c r="TKO763" s="462"/>
      <c r="TKP763" s="462"/>
      <c r="TKQ763" s="462"/>
      <c r="TKR763" s="462"/>
      <c r="TKS763" s="462"/>
      <c r="TKT763" s="462"/>
      <c r="TKU763" s="462"/>
      <c r="TKV763" s="462"/>
      <c r="TKW763" s="462"/>
      <c r="TKX763" s="462"/>
      <c r="TKY763" s="462"/>
      <c r="TKZ763" s="462"/>
      <c r="TLA763" s="462"/>
      <c r="TLB763" s="462"/>
      <c r="TLC763" s="462"/>
      <c r="TLD763" s="462"/>
      <c r="TLE763" s="462"/>
      <c r="TLF763" s="462"/>
      <c r="TLG763" s="462"/>
      <c r="TLH763" s="462"/>
      <c r="TLI763" s="462"/>
      <c r="TLJ763" s="462"/>
      <c r="TLK763" s="462"/>
      <c r="TLL763" s="462"/>
      <c r="TLM763" s="462"/>
      <c r="TLN763" s="462"/>
      <c r="TLO763" s="462"/>
      <c r="TLP763" s="462"/>
      <c r="TLQ763" s="462"/>
      <c r="TLR763" s="462"/>
      <c r="TLS763" s="462"/>
      <c r="TLT763" s="462"/>
      <c r="TLU763" s="462"/>
      <c r="TLV763" s="462"/>
      <c r="TLW763" s="462"/>
      <c r="TLX763" s="462"/>
      <c r="TLY763" s="462"/>
      <c r="TLZ763" s="462"/>
      <c r="TMA763" s="462"/>
      <c r="TMB763" s="462"/>
      <c r="TMC763" s="462"/>
      <c r="TMD763" s="462"/>
      <c r="TME763" s="462"/>
      <c r="TMF763" s="462"/>
      <c r="TMG763" s="462"/>
      <c r="TMH763" s="462"/>
      <c r="TMI763" s="462"/>
      <c r="TMJ763" s="462"/>
      <c r="TMK763" s="462"/>
      <c r="TML763" s="462"/>
      <c r="TMM763" s="462"/>
      <c r="TMN763" s="462"/>
      <c r="TMO763" s="462"/>
      <c r="TMP763" s="462"/>
      <c r="TMQ763" s="462"/>
      <c r="TMR763" s="462"/>
      <c r="TMS763" s="462"/>
      <c r="TMT763" s="462"/>
      <c r="TMU763" s="462"/>
      <c r="TMV763" s="462"/>
      <c r="TMW763" s="462"/>
      <c r="TMX763" s="462"/>
      <c r="TMY763" s="462"/>
      <c r="TMZ763" s="462"/>
      <c r="TNA763" s="462"/>
      <c r="TNB763" s="462"/>
      <c r="TNC763" s="462"/>
      <c r="TND763" s="462"/>
      <c r="TNE763" s="462"/>
      <c r="TNF763" s="462"/>
      <c r="TNG763" s="462"/>
      <c r="TNH763" s="462"/>
      <c r="TNI763" s="462"/>
      <c r="TNJ763" s="462"/>
      <c r="TNK763" s="462"/>
      <c r="TNL763" s="462"/>
      <c r="TNM763" s="462"/>
      <c r="TNN763" s="462"/>
      <c r="TNO763" s="462"/>
      <c r="TNP763" s="462"/>
      <c r="TNQ763" s="462"/>
      <c r="TNR763" s="462"/>
      <c r="TNS763" s="462"/>
      <c r="TNT763" s="462"/>
      <c r="TNU763" s="462"/>
      <c r="TNV763" s="462"/>
      <c r="TNW763" s="462"/>
      <c r="TNX763" s="462"/>
      <c r="TNY763" s="462"/>
      <c r="TNZ763" s="462"/>
      <c r="TOA763" s="462"/>
      <c r="TOB763" s="462"/>
      <c r="TOC763" s="462"/>
      <c r="TOD763" s="462"/>
      <c r="TOE763" s="462"/>
      <c r="TOF763" s="462"/>
      <c r="TOG763" s="462"/>
      <c r="TOH763" s="462"/>
      <c r="TOI763" s="462"/>
      <c r="TOJ763" s="462"/>
      <c r="TOK763" s="462"/>
      <c r="TOL763" s="462"/>
      <c r="TOM763" s="462"/>
      <c r="TON763" s="462"/>
      <c r="TOO763" s="462"/>
      <c r="TOP763" s="462"/>
      <c r="TOQ763" s="462"/>
      <c r="TOR763" s="462"/>
      <c r="TOS763" s="462"/>
      <c r="TOT763" s="462"/>
      <c r="TOU763" s="462"/>
      <c r="TOV763" s="462"/>
      <c r="TOW763" s="462"/>
      <c r="TOX763" s="462"/>
      <c r="TOY763" s="462"/>
      <c r="TOZ763" s="462"/>
      <c r="TPA763" s="462"/>
      <c r="TPB763" s="462"/>
      <c r="TPC763" s="462"/>
      <c r="TPD763" s="462"/>
      <c r="TPE763" s="462"/>
      <c r="TPF763" s="462"/>
      <c r="TPG763" s="462"/>
      <c r="TPH763" s="462"/>
      <c r="TPI763" s="462"/>
      <c r="TPJ763" s="462"/>
      <c r="TPK763" s="462"/>
      <c r="TPL763" s="462"/>
      <c r="TPM763" s="462"/>
      <c r="TPN763" s="462"/>
      <c r="TPO763" s="462"/>
      <c r="TPP763" s="462"/>
      <c r="TPQ763" s="462"/>
      <c r="TPR763" s="462"/>
      <c r="TPS763" s="462"/>
      <c r="TPT763" s="462"/>
      <c r="TPU763" s="462"/>
      <c r="TPV763" s="462"/>
      <c r="TPW763" s="462"/>
      <c r="TPX763" s="462"/>
      <c r="TPY763" s="462"/>
      <c r="TPZ763" s="462"/>
      <c r="TQA763" s="462"/>
      <c r="TQB763" s="462"/>
      <c r="TQC763" s="462"/>
      <c r="TQD763" s="462"/>
      <c r="TQE763" s="462"/>
      <c r="TQF763" s="462"/>
      <c r="TQG763" s="462"/>
      <c r="TQH763" s="462"/>
      <c r="TQI763" s="462"/>
      <c r="TQJ763" s="462"/>
      <c r="TQK763" s="462"/>
      <c r="TQL763" s="462"/>
      <c r="TQM763" s="462"/>
      <c r="TQN763" s="462"/>
      <c r="TQO763" s="462"/>
      <c r="TQP763" s="462"/>
      <c r="TQQ763" s="462"/>
      <c r="TQR763" s="462"/>
      <c r="TQS763" s="462"/>
      <c r="TQT763" s="462"/>
      <c r="TQU763" s="462"/>
      <c r="TQV763" s="462"/>
      <c r="TQW763" s="462"/>
      <c r="TQX763" s="462"/>
      <c r="TQY763" s="462"/>
      <c r="TQZ763" s="462"/>
      <c r="TRA763" s="462"/>
      <c r="TRB763" s="462"/>
      <c r="TRC763" s="462"/>
      <c r="TRD763" s="462"/>
      <c r="TRE763" s="462"/>
      <c r="TRF763" s="462"/>
      <c r="TRG763" s="462"/>
      <c r="TRH763" s="462"/>
      <c r="TRI763" s="462"/>
      <c r="TRJ763" s="462"/>
      <c r="TRK763" s="462"/>
      <c r="TRL763" s="462"/>
      <c r="TRM763" s="462"/>
      <c r="TRN763" s="462"/>
      <c r="TRO763" s="462"/>
      <c r="TRP763" s="462"/>
      <c r="TRQ763" s="462"/>
      <c r="TRR763" s="462"/>
      <c r="TRS763" s="462"/>
      <c r="TRT763" s="462"/>
      <c r="TRU763" s="462"/>
      <c r="TRV763" s="462"/>
      <c r="TRW763" s="462"/>
      <c r="TRX763" s="462"/>
      <c r="TRY763" s="462"/>
      <c r="TRZ763" s="462"/>
      <c r="TSA763" s="462"/>
      <c r="TSB763" s="462"/>
      <c r="TSC763" s="462"/>
      <c r="TSD763" s="462"/>
      <c r="TSE763" s="462"/>
      <c r="TSF763" s="462"/>
      <c r="TSG763" s="462"/>
      <c r="TSH763" s="462"/>
      <c r="TSI763" s="462"/>
      <c r="TSJ763" s="462"/>
      <c r="TSK763" s="462"/>
      <c r="TSL763" s="462"/>
      <c r="TSM763" s="462"/>
      <c r="TSN763" s="462"/>
      <c r="TSO763" s="462"/>
      <c r="TSP763" s="462"/>
      <c r="TSQ763" s="462"/>
      <c r="TSR763" s="462"/>
      <c r="TSS763" s="462"/>
      <c r="TST763" s="462"/>
      <c r="TSU763" s="462"/>
      <c r="TSV763" s="462"/>
      <c r="TSW763" s="462"/>
      <c r="TSX763" s="462"/>
      <c r="TSY763" s="462"/>
      <c r="TSZ763" s="462"/>
      <c r="TTA763" s="462"/>
      <c r="TTB763" s="462"/>
      <c r="TTC763" s="462"/>
      <c r="TTD763" s="462"/>
      <c r="TTE763" s="462"/>
      <c r="TTF763" s="462"/>
      <c r="TTG763" s="462"/>
      <c r="TTH763" s="462"/>
      <c r="TTI763" s="462"/>
      <c r="TTJ763" s="462"/>
      <c r="TTK763" s="462"/>
      <c r="TTL763" s="462"/>
      <c r="TTM763" s="462"/>
      <c r="TTN763" s="462"/>
      <c r="TTO763" s="462"/>
      <c r="TTP763" s="462"/>
      <c r="TTQ763" s="462"/>
      <c r="TTR763" s="462"/>
      <c r="TTS763" s="462"/>
      <c r="TTT763" s="462"/>
      <c r="TTU763" s="462"/>
      <c r="TTV763" s="462"/>
      <c r="TTW763" s="462"/>
      <c r="TTX763" s="462"/>
      <c r="TTY763" s="462"/>
      <c r="TTZ763" s="462"/>
      <c r="TUA763" s="462"/>
      <c r="TUB763" s="462"/>
      <c r="TUC763" s="462"/>
      <c r="TUD763" s="462"/>
      <c r="TUE763" s="462"/>
      <c r="TUF763" s="462"/>
      <c r="TUG763" s="462"/>
      <c r="TUH763" s="462"/>
      <c r="TUI763" s="462"/>
      <c r="TUJ763" s="462"/>
      <c r="TUK763" s="462"/>
      <c r="TUL763" s="462"/>
      <c r="TUM763" s="462"/>
      <c r="TUN763" s="462"/>
      <c r="TUO763" s="462"/>
      <c r="TUP763" s="462"/>
      <c r="TUQ763" s="462"/>
      <c r="TUR763" s="462"/>
      <c r="TUS763" s="462"/>
      <c r="TUT763" s="462"/>
      <c r="TUU763" s="462"/>
      <c r="TUV763" s="462"/>
      <c r="TUW763" s="462"/>
      <c r="TUX763" s="462"/>
      <c r="TUY763" s="462"/>
      <c r="TUZ763" s="462"/>
      <c r="TVA763" s="462"/>
      <c r="TVB763" s="462"/>
      <c r="TVC763" s="462"/>
      <c r="TVD763" s="462"/>
      <c r="TVE763" s="462"/>
      <c r="TVF763" s="462"/>
      <c r="TVG763" s="462"/>
      <c r="TVH763" s="462"/>
      <c r="TVI763" s="462"/>
      <c r="TVJ763" s="462"/>
      <c r="TVK763" s="462"/>
      <c r="TVL763" s="462"/>
      <c r="TVM763" s="462"/>
      <c r="TVN763" s="462"/>
      <c r="TVO763" s="462"/>
      <c r="TVP763" s="462"/>
      <c r="TVQ763" s="462"/>
      <c r="TVR763" s="462"/>
      <c r="TVS763" s="462"/>
      <c r="TVT763" s="462"/>
      <c r="TVU763" s="462"/>
      <c r="TVV763" s="462"/>
      <c r="TVW763" s="462"/>
      <c r="TVX763" s="462"/>
      <c r="TVY763" s="462"/>
      <c r="TVZ763" s="462"/>
      <c r="TWA763" s="462"/>
      <c r="TWB763" s="462"/>
      <c r="TWC763" s="462"/>
      <c r="TWD763" s="462"/>
      <c r="TWE763" s="462"/>
      <c r="TWF763" s="462"/>
      <c r="TWG763" s="462"/>
      <c r="TWH763" s="462"/>
      <c r="TWI763" s="462"/>
      <c r="TWJ763" s="462"/>
      <c r="TWK763" s="462"/>
      <c r="TWL763" s="462"/>
      <c r="TWM763" s="462"/>
      <c r="TWN763" s="462"/>
      <c r="TWO763" s="462"/>
      <c r="TWP763" s="462"/>
      <c r="TWQ763" s="462"/>
      <c r="TWR763" s="462"/>
      <c r="TWS763" s="462"/>
      <c r="TWT763" s="462"/>
      <c r="TWU763" s="462"/>
      <c r="TWV763" s="462"/>
      <c r="TWW763" s="462"/>
      <c r="TWX763" s="462"/>
      <c r="TWY763" s="462"/>
      <c r="TWZ763" s="462"/>
      <c r="TXA763" s="462"/>
      <c r="TXB763" s="462"/>
      <c r="TXC763" s="462"/>
      <c r="TXD763" s="462"/>
      <c r="TXE763" s="462"/>
      <c r="TXF763" s="462"/>
      <c r="TXG763" s="462"/>
      <c r="TXH763" s="462"/>
      <c r="TXI763" s="462"/>
      <c r="TXJ763" s="462"/>
      <c r="TXK763" s="462"/>
      <c r="TXL763" s="462"/>
      <c r="TXM763" s="462"/>
      <c r="TXN763" s="462"/>
      <c r="TXO763" s="462"/>
      <c r="TXP763" s="462"/>
      <c r="TXQ763" s="462"/>
      <c r="TXR763" s="462"/>
      <c r="TXS763" s="462"/>
      <c r="TXT763" s="462"/>
      <c r="TXU763" s="462"/>
      <c r="TXV763" s="462"/>
      <c r="TXW763" s="462"/>
      <c r="TXX763" s="462"/>
      <c r="TXY763" s="462"/>
      <c r="TXZ763" s="462"/>
      <c r="TYA763" s="462"/>
      <c r="TYB763" s="462"/>
      <c r="TYC763" s="462"/>
      <c r="TYD763" s="462"/>
      <c r="TYE763" s="462"/>
      <c r="TYF763" s="462"/>
      <c r="TYG763" s="462"/>
      <c r="TYH763" s="462"/>
      <c r="TYI763" s="462"/>
      <c r="TYJ763" s="462"/>
      <c r="TYK763" s="462"/>
      <c r="TYL763" s="462"/>
      <c r="TYM763" s="462"/>
      <c r="TYN763" s="462"/>
      <c r="TYO763" s="462"/>
      <c r="TYP763" s="462"/>
      <c r="TYQ763" s="462"/>
      <c r="TYR763" s="462"/>
      <c r="TYS763" s="462"/>
      <c r="TYT763" s="462"/>
      <c r="TYU763" s="462"/>
      <c r="TYV763" s="462"/>
      <c r="TYW763" s="462"/>
      <c r="TYX763" s="462"/>
      <c r="TYY763" s="462"/>
      <c r="TYZ763" s="462"/>
      <c r="TZA763" s="462"/>
      <c r="TZB763" s="462"/>
      <c r="TZC763" s="462"/>
      <c r="TZD763" s="462"/>
      <c r="TZE763" s="462"/>
      <c r="TZF763" s="462"/>
      <c r="TZG763" s="462"/>
      <c r="TZH763" s="462"/>
      <c r="TZI763" s="462"/>
      <c r="TZJ763" s="462"/>
      <c r="TZK763" s="462"/>
      <c r="TZL763" s="462"/>
      <c r="TZM763" s="462"/>
      <c r="TZN763" s="462"/>
      <c r="TZO763" s="462"/>
      <c r="TZP763" s="462"/>
      <c r="TZQ763" s="462"/>
      <c r="TZR763" s="462"/>
      <c r="TZS763" s="462"/>
      <c r="TZT763" s="462"/>
      <c r="TZU763" s="462"/>
      <c r="TZV763" s="462"/>
      <c r="TZW763" s="462"/>
      <c r="TZX763" s="462"/>
      <c r="TZY763" s="462"/>
      <c r="TZZ763" s="462"/>
      <c r="UAA763" s="462"/>
      <c r="UAB763" s="462"/>
      <c r="UAC763" s="462"/>
      <c r="UAD763" s="462"/>
      <c r="UAE763" s="462"/>
      <c r="UAF763" s="462"/>
      <c r="UAG763" s="462"/>
      <c r="UAH763" s="462"/>
      <c r="UAI763" s="462"/>
      <c r="UAJ763" s="462"/>
      <c r="UAK763" s="462"/>
      <c r="UAL763" s="462"/>
      <c r="UAM763" s="462"/>
      <c r="UAN763" s="462"/>
      <c r="UAO763" s="462"/>
      <c r="UAP763" s="462"/>
      <c r="UAQ763" s="462"/>
      <c r="UAR763" s="462"/>
      <c r="UAS763" s="462"/>
      <c r="UAT763" s="462"/>
      <c r="UAU763" s="462"/>
      <c r="UAV763" s="462"/>
      <c r="UAW763" s="462"/>
      <c r="UAX763" s="462"/>
      <c r="UAY763" s="462"/>
      <c r="UAZ763" s="462"/>
      <c r="UBA763" s="462"/>
      <c r="UBB763" s="462"/>
      <c r="UBC763" s="462"/>
      <c r="UBD763" s="462"/>
      <c r="UBE763" s="462"/>
      <c r="UBF763" s="462"/>
      <c r="UBG763" s="462"/>
      <c r="UBH763" s="462"/>
      <c r="UBI763" s="462"/>
      <c r="UBJ763" s="462"/>
      <c r="UBK763" s="462"/>
      <c r="UBL763" s="462"/>
      <c r="UBM763" s="462"/>
      <c r="UBN763" s="462"/>
      <c r="UBO763" s="462"/>
      <c r="UBP763" s="462"/>
      <c r="UBQ763" s="462"/>
      <c r="UBR763" s="462"/>
      <c r="UBS763" s="462"/>
      <c r="UBT763" s="462"/>
      <c r="UBU763" s="462"/>
      <c r="UBV763" s="462"/>
      <c r="UBW763" s="462"/>
      <c r="UBX763" s="462"/>
      <c r="UBY763" s="462"/>
      <c r="UBZ763" s="462"/>
      <c r="UCA763" s="462"/>
      <c r="UCB763" s="462"/>
      <c r="UCC763" s="462"/>
      <c r="UCD763" s="462"/>
      <c r="UCE763" s="462"/>
      <c r="UCF763" s="462"/>
      <c r="UCG763" s="462"/>
      <c r="UCH763" s="462"/>
      <c r="UCI763" s="462"/>
      <c r="UCJ763" s="462"/>
      <c r="UCK763" s="462"/>
      <c r="UCL763" s="462"/>
      <c r="UCM763" s="462"/>
      <c r="UCN763" s="462"/>
      <c r="UCO763" s="462"/>
      <c r="UCP763" s="462"/>
      <c r="UCQ763" s="462"/>
      <c r="UCR763" s="462"/>
      <c r="UCS763" s="462"/>
      <c r="UCT763" s="462"/>
      <c r="UCU763" s="462"/>
      <c r="UCV763" s="462"/>
      <c r="UCW763" s="462"/>
      <c r="UCX763" s="462"/>
      <c r="UCY763" s="462"/>
      <c r="UCZ763" s="462"/>
      <c r="UDA763" s="462"/>
      <c r="UDB763" s="462"/>
      <c r="UDC763" s="462"/>
      <c r="UDD763" s="462"/>
      <c r="UDE763" s="462"/>
      <c r="UDF763" s="462"/>
      <c r="UDG763" s="462"/>
      <c r="UDH763" s="462"/>
      <c r="UDI763" s="462"/>
      <c r="UDJ763" s="462"/>
      <c r="UDK763" s="462"/>
      <c r="UDL763" s="462"/>
      <c r="UDM763" s="462"/>
      <c r="UDN763" s="462"/>
      <c r="UDO763" s="462"/>
      <c r="UDP763" s="462"/>
      <c r="UDQ763" s="462"/>
      <c r="UDR763" s="462"/>
      <c r="UDS763" s="462"/>
      <c r="UDT763" s="462"/>
      <c r="UDU763" s="462"/>
      <c r="UDV763" s="462"/>
      <c r="UDW763" s="462"/>
      <c r="UDX763" s="462"/>
      <c r="UDY763" s="462"/>
      <c r="UDZ763" s="462"/>
      <c r="UEA763" s="462"/>
      <c r="UEB763" s="462"/>
      <c r="UEC763" s="462"/>
      <c r="UED763" s="462"/>
      <c r="UEE763" s="462"/>
      <c r="UEF763" s="462"/>
      <c r="UEG763" s="462"/>
      <c r="UEH763" s="462"/>
      <c r="UEI763" s="462"/>
      <c r="UEJ763" s="462"/>
      <c r="UEK763" s="462"/>
      <c r="UEL763" s="462"/>
      <c r="UEM763" s="462"/>
      <c r="UEN763" s="462"/>
      <c r="UEO763" s="462"/>
      <c r="UEP763" s="462"/>
      <c r="UEQ763" s="462"/>
      <c r="UER763" s="462"/>
      <c r="UES763" s="462"/>
      <c r="UET763" s="462"/>
      <c r="UEU763" s="462"/>
      <c r="UEV763" s="462"/>
      <c r="UEW763" s="462"/>
      <c r="UEX763" s="462"/>
      <c r="UEY763" s="462"/>
      <c r="UEZ763" s="462"/>
      <c r="UFA763" s="462"/>
      <c r="UFB763" s="462"/>
      <c r="UFC763" s="462"/>
      <c r="UFD763" s="462"/>
      <c r="UFE763" s="462"/>
      <c r="UFF763" s="462"/>
      <c r="UFG763" s="462"/>
      <c r="UFH763" s="462"/>
      <c r="UFI763" s="462"/>
      <c r="UFJ763" s="462"/>
      <c r="UFK763" s="462"/>
      <c r="UFL763" s="462"/>
      <c r="UFM763" s="462"/>
      <c r="UFN763" s="462"/>
      <c r="UFO763" s="462"/>
      <c r="UFP763" s="462"/>
      <c r="UFQ763" s="462"/>
      <c r="UFR763" s="462"/>
      <c r="UFS763" s="462"/>
      <c r="UFT763" s="462"/>
      <c r="UFU763" s="462"/>
      <c r="UFV763" s="462"/>
      <c r="UFW763" s="462"/>
      <c r="UFX763" s="462"/>
      <c r="UFY763" s="462"/>
      <c r="UFZ763" s="462"/>
      <c r="UGA763" s="462"/>
      <c r="UGB763" s="462"/>
      <c r="UGC763" s="462"/>
      <c r="UGD763" s="462"/>
      <c r="UGE763" s="462"/>
      <c r="UGF763" s="462"/>
      <c r="UGG763" s="462"/>
      <c r="UGH763" s="462"/>
      <c r="UGI763" s="462"/>
      <c r="UGJ763" s="462"/>
      <c r="UGK763" s="462"/>
      <c r="UGL763" s="462"/>
      <c r="UGM763" s="462"/>
      <c r="UGN763" s="462"/>
      <c r="UGO763" s="462"/>
      <c r="UGP763" s="462"/>
      <c r="UGQ763" s="462"/>
      <c r="UGR763" s="462"/>
      <c r="UGS763" s="462"/>
      <c r="UGT763" s="462"/>
      <c r="UGU763" s="462"/>
      <c r="UGV763" s="462"/>
      <c r="UGW763" s="462"/>
      <c r="UGX763" s="462"/>
      <c r="UGY763" s="462"/>
      <c r="UGZ763" s="462"/>
      <c r="UHA763" s="462"/>
      <c r="UHB763" s="462"/>
      <c r="UHC763" s="462"/>
      <c r="UHD763" s="462"/>
      <c r="UHE763" s="462"/>
      <c r="UHF763" s="462"/>
      <c r="UHG763" s="462"/>
      <c r="UHH763" s="462"/>
      <c r="UHI763" s="462"/>
      <c r="UHJ763" s="462"/>
      <c r="UHK763" s="462"/>
      <c r="UHL763" s="462"/>
      <c r="UHM763" s="462"/>
      <c r="UHN763" s="462"/>
      <c r="UHO763" s="462"/>
      <c r="UHP763" s="462"/>
      <c r="UHQ763" s="462"/>
      <c r="UHR763" s="462"/>
      <c r="UHS763" s="462"/>
      <c r="UHT763" s="462"/>
      <c r="UHU763" s="462"/>
      <c r="UHV763" s="462"/>
      <c r="UHW763" s="462"/>
      <c r="UHX763" s="462"/>
      <c r="UHY763" s="462"/>
      <c r="UHZ763" s="462"/>
      <c r="UIA763" s="462"/>
      <c r="UIB763" s="462"/>
      <c r="UIC763" s="462"/>
      <c r="UID763" s="462"/>
      <c r="UIE763" s="462"/>
      <c r="UIF763" s="462"/>
      <c r="UIG763" s="462"/>
      <c r="UIH763" s="462"/>
      <c r="UII763" s="462"/>
      <c r="UIJ763" s="462"/>
      <c r="UIK763" s="462"/>
      <c r="UIL763" s="462"/>
      <c r="UIM763" s="462"/>
      <c r="UIN763" s="462"/>
      <c r="UIO763" s="462"/>
      <c r="UIP763" s="462"/>
      <c r="UIQ763" s="462"/>
      <c r="UIR763" s="462"/>
      <c r="UIS763" s="462"/>
      <c r="UIT763" s="462"/>
      <c r="UIU763" s="462"/>
      <c r="UIV763" s="462"/>
      <c r="UIW763" s="462"/>
      <c r="UIX763" s="462"/>
      <c r="UIY763" s="462"/>
      <c r="UIZ763" s="462"/>
      <c r="UJA763" s="462"/>
      <c r="UJB763" s="462"/>
      <c r="UJC763" s="462"/>
      <c r="UJD763" s="462"/>
      <c r="UJE763" s="462"/>
      <c r="UJF763" s="462"/>
      <c r="UJG763" s="462"/>
      <c r="UJH763" s="462"/>
      <c r="UJI763" s="462"/>
      <c r="UJJ763" s="462"/>
      <c r="UJK763" s="462"/>
      <c r="UJL763" s="462"/>
      <c r="UJM763" s="462"/>
      <c r="UJN763" s="462"/>
      <c r="UJO763" s="462"/>
      <c r="UJP763" s="462"/>
      <c r="UJQ763" s="462"/>
      <c r="UJR763" s="462"/>
      <c r="UJS763" s="462"/>
      <c r="UJT763" s="462"/>
      <c r="UJU763" s="462"/>
      <c r="UJV763" s="462"/>
      <c r="UJW763" s="462"/>
      <c r="UJX763" s="462"/>
      <c r="UJY763" s="462"/>
      <c r="UJZ763" s="462"/>
      <c r="UKA763" s="462"/>
      <c r="UKB763" s="462"/>
      <c r="UKC763" s="462"/>
      <c r="UKD763" s="462"/>
      <c r="UKE763" s="462"/>
      <c r="UKF763" s="462"/>
      <c r="UKG763" s="462"/>
      <c r="UKH763" s="462"/>
      <c r="UKI763" s="462"/>
      <c r="UKJ763" s="462"/>
      <c r="UKK763" s="462"/>
      <c r="UKL763" s="462"/>
      <c r="UKM763" s="462"/>
      <c r="UKN763" s="462"/>
      <c r="UKO763" s="462"/>
      <c r="UKP763" s="462"/>
      <c r="UKQ763" s="462"/>
      <c r="UKR763" s="462"/>
      <c r="UKS763" s="462"/>
      <c r="UKT763" s="462"/>
      <c r="UKU763" s="462"/>
      <c r="UKV763" s="462"/>
      <c r="UKW763" s="462"/>
      <c r="UKX763" s="462"/>
      <c r="UKY763" s="462"/>
      <c r="UKZ763" s="462"/>
      <c r="ULA763" s="462"/>
      <c r="ULB763" s="462"/>
      <c r="ULC763" s="462"/>
      <c r="ULD763" s="462"/>
      <c r="ULE763" s="462"/>
      <c r="ULF763" s="462"/>
      <c r="ULG763" s="462"/>
      <c r="ULH763" s="462"/>
      <c r="ULI763" s="462"/>
      <c r="ULJ763" s="462"/>
      <c r="ULK763" s="462"/>
      <c r="ULL763" s="462"/>
      <c r="ULM763" s="462"/>
      <c r="ULN763" s="462"/>
      <c r="ULO763" s="462"/>
      <c r="ULP763" s="462"/>
      <c r="ULQ763" s="462"/>
      <c r="ULR763" s="462"/>
      <c r="ULS763" s="462"/>
      <c r="ULT763" s="462"/>
      <c r="ULU763" s="462"/>
      <c r="ULV763" s="462"/>
      <c r="ULW763" s="462"/>
      <c r="ULX763" s="462"/>
      <c r="ULY763" s="462"/>
      <c r="ULZ763" s="462"/>
      <c r="UMA763" s="462"/>
      <c r="UMB763" s="462"/>
      <c r="UMC763" s="462"/>
      <c r="UMD763" s="462"/>
      <c r="UME763" s="462"/>
      <c r="UMF763" s="462"/>
      <c r="UMG763" s="462"/>
      <c r="UMH763" s="462"/>
      <c r="UMI763" s="462"/>
      <c r="UMJ763" s="462"/>
      <c r="UMK763" s="462"/>
      <c r="UML763" s="462"/>
      <c r="UMM763" s="462"/>
      <c r="UMN763" s="462"/>
      <c r="UMO763" s="462"/>
      <c r="UMP763" s="462"/>
      <c r="UMQ763" s="462"/>
      <c r="UMR763" s="462"/>
      <c r="UMS763" s="462"/>
      <c r="UMT763" s="462"/>
      <c r="UMU763" s="462"/>
      <c r="UMV763" s="462"/>
      <c r="UMW763" s="462"/>
      <c r="UMX763" s="462"/>
      <c r="UMY763" s="462"/>
      <c r="UMZ763" s="462"/>
      <c r="UNA763" s="462"/>
      <c r="UNB763" s="462"/>
      <c r="UNC763" s="462"/>
      <c r="UND763" s="462"/>
      <c r="UNE763" s="462"/>
      <c r="UNF763" s="462"/>
      <c r="UNG763" s="462"/>
      <c r="UNH763" s="462"/>
      <c r="UNI763" s="462"/>
      <c r="UNJ763" s="462"/>
      <c r="UNK763" s="462"/>
      <c r="UNL763" s="462"/>
      <c r="UNM763" s="462"/>
      <c r="UNN763" s="462"/>
      <c r="UNO763" s="462"/>
      <c r="UNP763" s="462"/>
      <c r="UNQ763" s="462"/>
      <c r="UNR763" s="462"/>
      <c r="UNS763" s="462"/>
      <c r="UNT763" s="462"/>
      <c r="UNU763" s="462"/>
      <c r="UNV763" s="462"/>
      <c r="UNW763" s="462"/>
      <c r="UNX763" s="462"/>
      <c r="UNY763" s="462"/>
      <c r="UNZ763" s="462"/>
      <c r="UOA763" s="462"/>
      <c r="UOB763" s="462"/>
      <c r="UOC763" s="462"/>
      <c r="UOD763" s="462"/>
      <c r="UOE763" s="462"/>
      <c r="UOF763" s="462"/>
      <c r="UOG763" s="462"/>
      <c r="UOH763" s="462"/>
      <c r="UOI763" s="462"/>
      <c r="UOJ763" s="462"/>
      <c r="UOK763" s="462"/>
      <c r="UOL763" s="462"/>
      <c r="UOM763" s="462"/>
      <c r="UON763" s="462"/>
      <c r="UOO763" s="462"/>
      <c r="UOP763" s="462"/>
      <c r="UOQ763" s="462"/>
      <c r="UOR763" s="462"/>
      <c r="UOS763" s="462"/>
      <c r="UOT763" s="462"/>
      <c r="UOU763" s="462"/>
      <c r="UOV763" s="462"/>
      <c r="UOW763" s="462"/>
      <c r="UOX763" s="462"/>
      <c r="UOY763" s="462"/>
      <c r="UOZ763" s="462"/>
      <c r="UPA763" s="462"/>
      <c r="UPB763" s="462"/>
      <c r="UPC763" s="462"/>
      <c r="UPD763" s="462"/>
      <c r="UPE763" s="462"/>
      <c r="UPF763" s="462"/>
      <c r="UPG763" s="462"/>
      <c r="UPH763" s="462"/>
      <c r="UPI763" s="462"/>
      <c r="UPJ763" s="462"/>
      <c r="UPK763" s="462"/>
      <c r="UPL763" s="462"/>
      <c r="UPM763" s="462"/>
      <c r="UPN763" s="462"/>
      <c r="UPO763" s="462"/>
      <c r="UPP763" s="462"/>
      <c r="UPQ763" s="462"/>
      <c r="UPR763" s="462"/>
      <c r="UPS763" s="462"/>
      <c r="UPT763" s="462"/>
      <c r="UPU763" s="462"/>
      <c r="UPV763" s="462"/>
      <c r="UPW763" s="462"/>
      <c r="UPX763" s="462"/>
      <c r="UPY763" s="462"/>
      <c r="UPZ763" s="462"/>
      <c r="UQA763" s="462"/>
      <c r="UQB763" s="462"/>
      <c r="UQC763" s="462"/>
      <c r="UQD763" s="462"/>
      <c r="UQE763" s="462"/>
      <c r="UQF763" s="462"/>
      <c r="UQG763" s="462"/>
      <c r="UQH763" s="462"/>
      <c r="UQI763" s="462"/>
      <c r="UQJ763" s="462"/>
      <c r="UQK763" s="462"/>
      <c r="UQL763" s="462"/>
      <c r="UQM763" s="462"/>
      <c r="UQN763" s="462"/>
      <c r="UQO763" s="462"/>
      <c r="UQP763" s="462"/>
      <c r="UQQ763" s="462"/>
      <c r="UQR763" s="462"/>
      <c r="UQS763" s="462"/>
      <c r="UQT763" s="462"/>
      <c r="UQU763" s="462"/>
      <c r="UQV763" s="462"/>
      <c r="UQW763" s="462"/>
      <c r="UQX763" s="462"/>
      <c r="UQY763" s="462"/>
      <c r="UQZ763" s="462"/>
      <c r="URA763" s="462"/>
      <c r="URB763" s="462"/>
      <c r="URC763" s="462"/>
      <c r="URD763" s="462"/>
      <c r="URE763" s="462"/>
      <c r="URF763" s="462"/>
      <c r="URG763" s="462"/>
      <c r="URH763" s="462"/>
      <c r="URI763" s="462"/>
      <c r="URJ763" s="462"/>
      <c r="URK763" s="462"/>
      <c r="URL763" s="462"/>
      <c r="URM763" s="462"/>
      <c r="URN763" s="462"/>
      <c r="URO763" s="462"/>
      <c r="URP763" s="462"/>
      <c r="URQ763" s="462"/>
      <c r="URR763" s="462"/>
      <c r="URS763" s="462"/>
      <c r="URT763" s="462"/>
      <c r="URU763" s="462"/>
      <c r="URV763" s="462"/>
      <c r="URW763" s="462"/>
      <c r="URX763" s="462"/>
      <c r="URY763" s="462"/>
      <c r="URZ763" s="462"/>
      <c r="USA763" s="462"/>
      <c r="USB763" s="462"/>
      <c r="USC763" s="462"/>
      <c r="USD763" s="462"/>
      <c r="USE763" s="462"/>
      <c r="USF763" s="462"/>
      <c r="USG763" s="462"/>
      <c r="USH763" s="462"/>
      <c r="USI763" s="462"/>
      <c r="USJ763" s="462"/>
      <c r="USK763" s="462"/>
      <c r="USL763" s="462"/>
      <c r="USM763" s="462"/>
      <c r="USN763" s="462"/>
      <c r="USO763" s="462"/>
      <c r="USP763" s="462"/>
      <c r="USQ763" s="462"/>
      <c r="USR763" s="462"/>
      <c r="USS763" s="462"/>
      <c r="UST763" s="462"/>
      <c r="USU763" s="462"/>
      <c r="USV763" s="462"/>
      <c r="USW763" s="462"/>
      <c r="USX763" s="462"/>
      <c r="USY763" s="462"/>
      <c r="USZ763" s="462"/>
      <c r="UTA763" s="462"/>
      <c r="UTB763" s="462"/>
      <c r="UTC763" s="462"/>
      <c r="UTD763" s="462"/>
      <c r="UTE763" s="462"/>
      <c r="UTF763" s="462"/>
      <c r="UTG763" s="462"/>
      <c r="UTH763" s="462"/>
      <c r="UTI763" s="462"/>
      <c r="UTJ763" s="462"/>
      <c r="UTK763" s="462"/>
      <c r="UTL763" s="462"/>
      <c r="UTM763" s="462"/>
      <c r="UTN763" s="462"/>
      <c r="UTO763" s="462"/>
      <c r="UTP763" s="462"/>
      <c r="UTQ763" s="462"/>
      <c r="UTR763" s="462"/>
      <c r="UTS763" s="462"/>
      <c r="UTT763" s="462"/>
      <c r="UTU763" s="462"/>
      <c r="UTV763" s="462"/>
      <c r="UTW763" s="462"/>
      <c r="UTX763" s="462"/>
      <c r="UTY763" s="462"/>
      <c r="UTZ763" s="462"/>
      <c r="UUA763" s="462"/>
      <c r="UUB763" s="462"/>
      <c r="UUC763" s="462"/>
      <c r="UUD763" s="462"/>
      <c r="UUE763" s="462"/>
      <c r="UUF763" s="462"/>
      <c r="UUG763" s="462"/>
      <c r="UUH763" s="462"/>
      <c r="UUI763" s="462"/>
      <c r="UUJ763" s="462"/>
      <c r="UUK763" s="462"/>
      <c r="UUL763" s="462"/>
      <c r="UUM763" s="462"/>
      <c r="UUN763" s="462"/>
      <c r="UUO763" s="462"/>
      <c r="UUP763" s="462"/>
      <c r="UUQ763" s="462"/>
      <c r="UUR763" s="462"/>
      <c r="UUS763" s="462"/>
      <c r="UUT763" s="462"/>
      <c r="UUU763" s="462"/>
      <c r="UUV763" s="462"/>
      <c r="UUW763" s="462"/>
      <c r="UUX763" s="462"/>
      <c r="UUY763" s="462"/>
      <c r="UUZ763" s="462"/>
      <c r="UVA763" s="462"/>
      <c r="UVB763" s="462"/>
      <c r="UVC763" s="462"/>
      <c r="UVD763" s="462"/>
      <c r="UVE763" s="462"/>
      <c r="UVF763" s="462"/>
      <c r="UVG763" s="462"/>
      <c r="UVH763" s="462"/>
      <c r="UVI763" s="462"/>
      <c r="UVJ763" s="462"/>
      <c r="UVK763" s="462"/>
      <c r="UVL763" s="462"/>
      <c r="UVM763" s="462"/>
      <c r="UVN763" s="462"/>
      <c r="UVO763" s="462"/>
      <c r="UVP763" s="462"/>
      <c r="UVQ763" s="462"/>
      <c r="UVR763" s="462"/>
      <c r="UVS763" s="462"/>
      <c r="UVT763" s="462"/>
      <c r="UVU763" s="462"/>
      <c r="UVV763" s="462"/>
      <c r="UVW763" s="462"/>
      <c r="UVX763" s="462"/>
      <c r="UVY763" s="462"/>
      <c r="UVZ763" s="462"/>
      <c r="UWA763" s="462"/>
      <c r="UWB763" s="462"/>
      <c r="UWC763" s="462"/>
      <c r="UWD763" s="462"/>
      <c r="UWE763" s="462"/>
      <c r="UWF763" s="462"/>
      <c r="UWG763" s="462"/>
      <c r="UWH763" s="462"/>
      <c r="UWI763" s="462"/>
      <c r="UWJ763" s="462"/>
      <c r="UWK763" s="462"/>
      <c r="UWL763" s="462"/>
      <c r="UWM763" s="462"/>
      <c r="UWN763" s="462"/>
      <c r="UWO763" s="462"/>
      <c r="UWP763" s="462"/>
      <c r="UWQ763" s="462"/>
      <c r="UWR763" s="462"/>
      <c r="UWS763" s="462"/>
      <c r="UWT763" s="462"/>
      <c r="UWU763" s="462"/>
      <c r="UWV763" s="462"/>
      <c r="UWW763" s="462"/>
      <c r="UWX763" s="462"/>
      <c r="UWY763" s="462"/>
      <c r="UWZ763" s="462"/>
      <c r="UXA763" s="462"/>
      <c r="UXB763" s="462"/>
      <c r="UXC763" s="462"/>
      <c r="UXD763" s="462"/>
      <c r="UXE763" s="462"/>
      <c r="UXF763" s="462"/>
      <c r="UXG763" s="462"/>
      <c r="UXH763" s="462"/>
      <c r="UXI763" s="462"/>
      <c r="UXJ763" s="462"/>
      <c r="UXK763" s="462"/>
      <c r="UXL763" s="462"/>
      <c r="UXM763" s="462"/>
      <c r="UXN763" s="462"/>
      <c r="UXO763" s="462"/>
      <c r="UXP763" s="462"/>
      <c r="UXQ763" s="462"/>
      <c r="UXR763" s="462"/>
      <c r="UXS763" s="462"/>
      <c r="UXT763" s="462"/>
      <c r="UXU763" s="462"/>
      <c r="UXV763" s="462"/>
      <c r="UXW763" s="462"/>
      <c r="UXX763" s="462"/>
      <c r="UXY763" s="462"/>
      <c r="UXZ763" s="462"/>
      <c r="UYA763" s="462"/>
      <c r="UYB763" s="462"/>
      <c r="UYC763" s="462"/>
      <c r="UYD763" s="462"/>
      <c r="UYE763" s="462"/>
      <c r="UYF763" s="462"/>
      <c r="UYG763" s="462"/>
      <c r="UYH763" s="462"/>
      <c r="UYI763" s="462"/>
      <c r="UYJ763" s="462"/>
      <c r="UYK763" s="462"/>
      <c r="UYL763" s="462"/>
      <c r="UYM763" s="462"/>
      <c r="UYN763" s="462"/>
      <c r="UYO763" s="462"/>
      <c r="UYP763" s="462"/>
      <c r="UYQ763" s="462"/>
      <c r="UYR763" s="462"/>
      <c r="UYS763" s="462"/>
      <c r="UYT763" s="462"/>
      <c r="UYU763" s="462"/>
      <c r="UYV763" s="462"/>
      <c r="UYW763" s="462"/>
      <c r="UYX763" s="462"/>
      <c r="UYY763" s="462"/>
      <c r="UYZ763" s="462"/>
      <c r="UZA763" s="462"/>
      <c r="UZB763" s="462"/>
      <c r="UZC763" s="462"/>
      <c r="UZD763" s="462"/>
      <c r="UZE763" s="462"/>
      <c r="UZF763" s="462"/>
      <c r="UZG763" s="462"/>
      <c r="UZH763" s="462"/>
      <c r="UZI763" s="462"/>
      <c r="UZJ763" s="462"/>
      <c r="UZK763" s="462"/>
      <c r="UZL763" s="462"/>
      <c r="UZM763" s="462"/>
      <c r="UZN763" s="462"/>
      <c r="UZO763" s="462"/>
      <c r="UZP763" s="462"/>
      <c r="UZQ763" s="462"/>
      <c r="UZR763" s="462"/>
      <c r="UZS763" s="462"/>
      <c r="UZT763" s="462"/>
      <c r="UZU763" s="462"/>
      <c r="UZV763" s="462"/>
      <c r="UZW763" s="462"/>
      <c r="UZX763" s="462"/>
      <c r="UZY763" s="462"/>
      <c r="UZZ763" s="462"/>
      <c r="VAA763" s="462"/>
      <c r="VAB763" s="462"/>
      <c r="VAC763" s="462"/>
      <c r="VAD763" s="462"/>
      <c r="VAE763" s="462"/>
      <c r="VAF763" s="462"/>
      <c r="VAG763" s="462"/>
      <c r="VAH763" s="462"/>
      <c r="VAI763" s="462"/>
      <c r="VAJ763" s="462"/>
      <c r="VAK763" s="462"/>
      <c r="VAL763" s="462"/>
      <c r="VAM763" s="462"/>
      <c r="VAN763" s="462"/>
      <c r="VAO763" s="462"/>
      <c r="VAP763" s="462"/>
      <c r="VAQ763" s="462"/>
      <c r="VAR763" s="462"/>
      <c r="VAS763" s="462"/>
      <c r="VAT763" s="462"/>
      <c r="VAU763" s="462"/>
      <c r="VAV763" s="462"/>
      <c r="VAW763" s="462"/>
      <c r="VAX763" s="462"/>
      <c r="VAY763" s="462"/>
      <c r="VAZ763" s="462"/>
      <c r="VBA763" s="462"/>
      <c r="VBB763" s="462"/>
      <c r="VBC763" s="462"/>
      <c r="VBD763" s="462"/>
      <c r="VBE763" s="462"/>
      <c r="VBF763" s="462"/>
      <c r="VBG763" s="462"/>
      <c r="VBH763" s="462"/>
      <c r="VBI763" s="462"/>
      <c r="VBJ763" s="462"/>
      <c r="VBK763" s="462"/>
      <c r="VBL763" s="462"/>
      <c r="VBM763" s="462"/>
      <c r="VBN763" s="462"/>
      <c r="VBO763" s="462"/>
      <c r="VBP763" s="462"/>
      <c r="VBQ763" s="462"/>
      <c r="VBR763" s="462"/>
      <c r="VBS763" s="462"/>
      <c r="VBT763" s="462"/>
      <c r="VBU763" s="462"/>
      <c r="VBV763" s="462"/>
      <c r="VBW763" s="462"/>
      <c r="VBX763" s="462"/>
      <c r="VBY763" s="462"/>
      <c r="VBZ763" s="462"/>
      <c r="VCA763" s="462"/>
      <c r="VCB763" s="462"/>
      <c r="VCC763" s="462"/>
      <c r="VCD763" s="462"/>
      <c r="VCE763" s="462"/>
      <c r="VCF763" s="462"/>
      <c r="VCG763" s="462"/>
      <c r="VCH763" s="462"/>
      <c r="VCI763" s="462"/>
      <c r="VCJ763" s="462"/>
      <c r="VCK763" s="462"/>
      <c r="VCL763" s="462"/>
      <c r="VCM763" s="462"/>
      <c r="VCN763" s="462"/>
      <c r="VCO763" s="462"/>
      <c r="VCP763" s="462"/>
      <c r="VCQ763" s="462"/>
      <c r="VCR763" s="462"/>
      <c r="VCS763" s="462"/>
      <c r="VCT763" s="462"/>
      <c r="VCU763" s="462"/>
      <c r="VCV763" s="462"/>
      <c r="VCW763" s="462"/>
      <c r="VCX763" s="462"/>
      <c r="VCY763" s="462"/>
      <c r="VCZ763" s="462"/>
      <c r="VDA763" s="462"/>
      <c r="VDB763" s="462"/>
      <c r="VDC763" s="462"/>
      <c r="VDD763" s="462"/>
      <c r="VDE763" s="462"/>
      <c r="VDF763" s="462"/>
      <c r="VDG763" s="462"/>
      <c r="VDH763" s="462"/>
      <c r="VDI763" s="462"/>
      <c r="VDJ763" s="462"/>
      <c r="VDK763" s="462"/>
      <c r="VDL763" s="462"/>
      <c r="VDM763" s="462"/>
      <c r="VDN763" s="462"/>
      <c r="VDO763" s="462"/>
      <c r="VDP763" s="462"/>
      <c r="VDQ763" s="462"/>
      <c r="VDR763" s="462"/>
      <c r="VDS763" s="462"/>
      <c r="VDT763" s="462"/>
      <c r="VDU763" s="462"/>
      <c r="VDV763" s="462"/>
      <c r="VDW763" s="462"/>
      <c r="VDX763" s="462"/>
      <c r="VDY763" s="462"/>
      <c r="VDZ763" s="462"/>
      <c r="VEA763" s="462"/>
      <c r="VEB763" s="462"/>
      <c r="VEC763" s="462"/>
      <c r="VED763" s="462"/>
      <c r="VEE763" s="462"/>
      <c r="VEF763" s="462"/>
      <c r="VEG763" s="462"/>
      <c r="VEH763" s="462"/>
      <c r="VEI763" s="462"/>
      <c r="VEJ763" s="462"/>
      <c r="VEK763" s="462"/>
      <c r="VEL763" s="462"/>
      <c r="VEM763" s="462"/>
      <c r="VEN763" s="462"/>
      <c r="VEO763" s="462"/>
      <c r="VEP763" s="462"/>
      <c r="VEQ763" s="462"/>
      <c r="VER763" s="462"/>
      <c r="VES763" s="462"/>
      <c r="VET763" s="462"/>
      <c r="VEU763" s="462"/>
      <c r="VEV763" s="462"/>
      <c r="VEW763" s="462"/>
      <c r="VEX763" s="462"/>
      <c r="VEY763" s="462"/>
      <c r="VEZ763" s="462"/>
      <c r="VFA763" s="462"/>
      <c r="VFB763" s="462"/>
      <c r="VFC763" s="462"/>
      <c r="VFD763" s="462"/>
      <c r="VFE763" s="462"/>
      <c r="VFF763" s="462"/>
      <c r="VFG763" s="462"/>
      <c r="VFH763" s="462"/>
      <c r="VFI763" s="462"/>
      <c r="VFJ763" s="462"/>
      <c r="VFK763" s="462"/>
      <c r="VFL763" s="462"/>
      <c r="VFM763" s="462"/>
      <c r="VFN763" s="462"/>
      <c r="VFO763" s="462"/>
      <c r="VFP763" s="462"/>
      <c r="VFQ763" s="462"/>
      <c r="VFR763" s="462"/>
      <c r="VFS763" s="462"/>
      <c r="VFT763" s="462"/>
      <c r="VFU763" s="462"/>
      <c r="VFV763" s="462"/>
      <c r="VFW763" s="462"/>
      <c r="VFX763" s="462"/>
      <c r="VFY763" s="462"/>
      <c r="VFZ763" s="462"/>
      <c r="VGA763" s="462"/>
      <c r="VGB763" s="462"/>
      <c r="VGC763" s="462"/>
      <c r="VGD763" s="462"/>
      <c r="VGE763" s="462"/>
      <c r="VGF763" s="462"/>
      <c r="VGG763" s="462"/>
      <c r="VGH763" s="462"/>
      <c r="VGI763" s="462"/>
      <c r="VGJ763" s="462"/>
      <c r="VGK763" s="462"/>
      <c r="VGL763" s="462"/>
      <c r="VGM763" s="462"/>
      <c r="VGN763" s="462"/>
      <c r="VGO763" s="462"/>
      <c r="VGP763" s="462"/>
      <c r="VGQ763" s="462"/>
      <c r="VGR763" s="462"/>
      <c r="VGS763" s="462"/>
      <c r="VGT763" s="462"/>
      <c r="VGU763" s="462"/>
      <c r="VGV763" s="462"/>
      <c r="VGW763" s="462"/>
      <c r="VGX763" s="462"/>
      <c r="VGY763" s="462"/>
      <c r="VGZ763" s="462"/>
      <c r="VHA763" s="462"/>
      <c r="VHB763" s="462"/>
      <c r="VHC763" s="462"/>
      <c r="VHD763" s="462"/>
      <c r="VHE763" s="462"/>
      <c r="VHF763" s="462"/>
      <c r="VHG763" s="462"/>
      <c r="VHH763" s="462"/>
      <c r="VHI763" s="462"/>
      <c r="VHJ763" s="462"/>
      <c r="VHK763" s="462"/>
      <c r="VHL763" s="462"/>
      <c r="VHM763" s="462"/>
      <c r="VHN763" s="462"/>
      <c r="VHO763" s="462"/>
      <c r="VHP763" s="462"/>
      <c r="VHQ763" s="462"/>
      <c r="VHR763" s="462"/>
      <c r="VHS763" s="462"/>
      <c r="VHT763" s="462"/>
      <c r="VHU763" s="462"/>
      <c r="VHV763" s="462"/>
      <c r="VHW763" s="462"/>
      <c r="VHX763" s="462"/>
      <c r="VHY763" s="462"/>
      <c r="VHZ763" s="462"/>
      <c r="VIA763" s="462"/>
      <c r="VIB763" s="462"/>
      <c r="VIC763" s="462"/>
      <c r="VID763" s="462"/>
      <c r="VIE763" s="462"/>
      <c r="VIF763" s="462"/>
      <c r="VIG763" s="462"/>
      <c r="VIH763" s="462"/>
      <c r="VII763" s="462"/>
      <c r="VIJ763" s="462"/>
      <c r="VIK763" s="462"/>
      <c r="VIL763" s="462"/>
      <c r="VIM763" s="462"/>
      <c r="VIN763" s="462"/>
      <c r="VIO763" s="462"/>
      <c r="VIP763" s="462"/>
      <c r="VIQ763" s="462"/>
      <c r="VIR763" s="462"/>
      <c r="VIS763" s="462"/>
      <c r="VIT763" s="462"/>
      <c r="VIU763" s="462"/>
      <c r="VIV763" s="462"/>
      <c r="VIW763" s="462"/>
      <c r="VIX763" s="462"/>
      <c r="VIY763" s="462"/>
      <c r="VIZ763" s="462"/>
      <c r="VJA763" s="462"/>
      <c r="VJB763" s="462"/>
      <c r="VJC763" s="462"/>
      <c r="VJD763" s="462"/>
      <c r="VJE763" s="462"/>
      <c r="VJF763" s="462"/>
      <c r="VJG763" s="462"/>
      <c r="VJH763" s="462"/>
      <c r="VJI763" s="462"/>
      <c r="VJJ763" s="462"/>
      <c r="VJK763" s="462"/>
      <c r="VJL763" s="462"/>
      <c r="VJM763" s="462"/>
      <c r="VJN763" s="462"/>
      <c r="VJO763" s="462"/>
      <c r="VJP763" s="462"/>
      <c r="VJQ763" s="462"/>
      <c r="VJR763" s="462"/>
      <c r="VJS763" s="462"/>
      <c r="VJT763" s="462"/>
      <c r="VJU763" s="462"/>
      <c r="VJV763" s="462"/>
      <c r="VJW763" s="462"/>
      <c r="VJX763" s="462"/>
      <c r="VJY763" s="462"/>
      <c r="VJZ763" s="462"/>
      <c r="VKA763" s="462"/>
      <c r="VKB763" s="462"/>
      <c r="VKC763" s="462"/>
      <c r="VKD763" s="462"/>
      <c r="VKE763" s="462"/>
      <c r="VKF763" s="462"/>
      <c r="VKG763" s="462"/>
      <c r="VKH763" s="462"/>
      <c r="VKI763" s="462"/>
      <c r="VKJ763" s="462"/>
      <c r="VKK763" s="462"/>
      <c r="VKL763" s="462"/>
      <c r="VKM763" s="462"/>
      <c r="VKN763" s="462"/>
      <c r="VKO763" s="462"/>
      <c r="VKP763" s="462"/>
      <c r="VKQ763" s="462"/>
      <c r="VKR763" s="462"/>
      <c r="VKS763" s="462"/>
      <c r="VKT763" s="462"/>
      <c r="VKU763" s="462"/>
      <c r="VKV763" s="462"/>
      <c r="VKW763" s="462"/>
      <c r="VKX763" s="462"/>
      <c r="VKY763" s="462"/>
      <c r="VKZ763" s="462"/>
      <c r="VLA763" s="462"/>
      <c r="VLB763" s="462"/>
      <c r="VLC763" s="462"/>
      <c r="VLD763" s="462"/>
      <c r="VLE763" s="462"/>
      <c r="VLF763" s="462"/>
      <c r="VLG763" s="462"/>
      <c r="VLH763" s="462"/>
      <c r="VLI763" s="462"/>
      <c r="VLJ763" s="462"/>
      <c r="VLK763" s="462"/>
      <c r="VLL763" s="462"/>
      <c r="VLM763" s="462"/>
      <c r="VLN763" s="462"/>
      <c r="VLO763" s="462"/>
      <c r="VLP763" s="462"/>
      <c r="VLQ763" s="462"/>
      <c r="VLR763" s="462"/>
      <c r="VLS763" s="462"/>
      <c r="VLT763" s="462"/>
      <c r="VLU763" s="462"/>
      <c r="VLV763" s="462"/>
      <c r="VLW763" s="462"/>
      <c r="VLX763" s="462"/>
      <c r="VLY763" s="462"/>
      <c r="VLZ763" s="462"/>
      <c r="VMA763" s="462"/>
      <c r="VMB763" s="462"/>
      <c r="VMC763" s="462"/>
      <c r="VMD763" s="462"/>
      <c r="VME763" s="462"/>
      <c r="VMF763" s="462"/>
      <c r="VMG763" s="462"/>
      <c r="VMH763" s="462"/>
      <c r="VMI763" s="462"/>
      <c r="VMJ763" s="462"/>
      <c r="VMK763" s="462"/>
      <c r="VML763" s="462"/>
      <c r="VMM763" s="462"/>
      <c r="VMN763" s="462"/>
      <c r="VMO763" s="462"/>
      <c r="VMP763" s="462"/>
      <c r="VMQ763" s="462"/>
      <c r="VMR763" s="462"/>
      <c r="VMS763" s="462"/>
      <c r="VMT763" s="462"/>
      <c r="VMU763" s="462"/>
      <c r="VMV763" s="462"/>
      <c r="VMW763" s="462"/>
      <c r="VMX763" s="462"/>
      <c r="VMY763" s="462"/>
      <c r="VMZ763" s="462"/>
      <c r="VNA763" s="462"/>
      <c r="VNB763" s="462"/>
      <c r="VNC763" s="462"/>
      <c r="VND763" s="462"/>
      <c r="VNE763" s="462"/>
      <c r="VNF763" s="462"/>
      <c r="VNG763" s="462"/>
      <c r="VNH763" s="462"/>
      <c r="VNI763" s="462"/>
      <c r="VNJ763" s="462"/>
      <c r="VNK763" s="462"/>
      <c r="VNL763" s="462"/>
      <c r="VNM763" s="462"/>
      <c r="VNN763" s="462"/>
      <c r="VNO763" s="462"/>
      <c r="VNP763" s="462"/>
      <c r="VNQ763" s="462"/>
      <c r="VNR763" s="462"/>
      <c r="VNS763" s="462"/>
      <c r="VNT763" s="462"/>
      <c r="VNU763" s="462"/>
      <c r="VNV763" s="462"/>
      <c r="VNW763" s="462"/>
      <c r="VNX763" s="462"/>
      <c r="VNY763" s="462"/>
      <c r="VNZ763" s="462"/>
      <c r="VOA763" s="462"/>
      <c r="VOB763" s="462"/>
      <c r="VOC763" s="462"/>
      <c r="VOD763" s="462"/>
      <c r="VOE763" s="462"/>
      <c r="VOF763" s="462"/>
      <c r="VOG763" s="462"/>
      <c r="VOH763" s="462"/>
      <c r="VOI763" s="462"/>
      <c r="VOJ763" s="462"/>
      <c r="VOK763" s="462"/>
      <c r="VOL763" s="462"/>
      <c r="VOM763" s="462"/>
      <c r="VON763" s="462"/>
      <c r="VOO763" s="462"/>
      <c r="VOP763" s="462"/>
      <c r="VOQ763" s="462"/>
      <c r="VOR763" s="462"/>
      <c r="VOS763" s="462"/>
      <c r="VOT763" s="462"/>
      <c r="VOU763" s="462"/>
      <c r="VOV763" s="462"/>
      <c r="VOW763" s="462"/>
      <c r="VOX763" s="462"/>
      <c r="VOY763" s="462"/>
      <c r="VOZ763" s="462"/>
      <c r="VPA763" s="462"/>
      <c r="VPB763" s="462"/>
      <c r="VPC763" s="462"/>
      <c r="VPD763" s="462"/>
      <c r="VPE763" s="462"/>
      <c r="VPF763" s="462"/>
      <c r="VPG763" s="462"/>
      <c r="VPH763" s="462"/>
      <c r="VPI763" s="462"/>
      <c r="VPJ763" s="462"/>
      <c r="VPK763" s="462"/>
      <c r="VPL763" s="462"/>
      <c r="VPM763" s="462"/>
      <c r="VPN763" s="462"/>
      <c r="VPO763" s="462"/>
      <c r="VPP763" s="462"/>
      <c r="VPQ763" s="462"/>
      <c r="VPR763" s="462"/>
      <c r="VPS763" s="462"/>
      <c r="VPT763" s="462"/>
      <c r="VPU763" s="462"/>
      <c r="VPV763" s="462"/>
      <c r="VPW763" s="462"/>
      <c r="VPX763" s="462"/>
      <c r="VPY763" s="462"/>
      <c r="VPZ763" s="462"/>
      <c r="VQA763" s="462"/>
      <c r="VQB763" s="462"/>
      <c r="VQC763" s="462"/>
      <c r="VQD763" s="462"/>
      <c r="VQE763" s="462"/>
      <c r="VQF763" s="462"/>
      <c r="VQG763" s="462"/>
      <c r="VQH763" s="462"/>
      <c r="VQI763" s="462"/>
      <c r="VQJ763" s="462"/>
      <c r="VQK763" s="462"/>
      <c r="VQL763" s="462"/>
      <c r="VQM763" s="462"/>
      <c r="VQN763" s="462"/>
      <c r="VQO763" s="462"/>
      <c r="VQP763" s="462"/>
      <c r="VQQ763" s="462"/>
      <c r="VQR763" s="462"/>
      <c r="VQS763" s="462"/>
      <c r="VQT763" s="462"/>
      <c r="VQU763" s="462"/>
      <c r="VQV763" s="462"/>
      <c r="VQW763" s="462"/>
      <c r="VQX763" s="462"/>
      <c r="VQY763" s="462"/>
      <c r="VQZ763" s="462"/>
      <c r="VRA763" s="462"/>
      <c r="VRB763" s="462"/>
      <c r="VRC763" s="462"/>
      <c r="VRD763" s="462"/>
      <c r="VRE763" s="462"/>
      <c r="VRF763" s="462"/>
      <c r="VRG763" s="462"/>
      <c r="VRH763" s="462"/>
      <c r="VRI763" s="462"/>
      <c r="VRJ763" s="462"/>
      <c r="VRK763" s="462"/>
      <c r="VRL763" s="462"/>
      <c r="VRM763" s="462"/>
      <c r="VRN763" s="462"/>
      <c r="VRO763" s="462"/>
      <c r="VRP763" s="462"/>
      <c r="VRQ763" s="462"/>
      <c r="VRR763" s="462"/>
      <c r="VRS763" s="462"/>
      <c r="VRT763" s="462"/>
      <c r="VRU763" s="462"/>
      <c r="VRV763" s="462"/>
      <c r="VRW763" s="462"/>
      <c r="VRX763" s="462"/>
      <c r="VRY763" s="462"/>
      <c r="VRZ763" s="462"/>
      <c r="VSA763" s="462"/>
      <c r="VSB763" s="462"/>
      <c r="VSC763" s="462"/>
      <c r="VSD763" s="462"/>
      <c r="VSE763" s="462"/>
      <c r="VSF763" s="462"/>
      <c r="VSG763" s="462"/>
      <c r="VSH763" s="462"/>
      <c r="VSI763" s="462"/>
      <c r="VSJ763" s="462"/>
      <c r="VSK763" s="462"/>
      <c r="VSL763" s="462"/>
      <c r="VSM763" s="462"/>
      <c r="VSN763" s="462"/>
      <c r="VSO763" s="462"/>
      <c r="VSP763" s="462"/>
      <c r="VSQ763" s="462"/>
      <c r="VSR763" s="462"/>
      <c r="VSS763" s="462"/>
      <c r="VST763" s="462"/>
      <c r="VSU763" s="462"/>
      <c r="VSV763" s="462"/>
      <c r="VSW763" s="462"/>
      <c r="VSX763" s="462"/>
      <c r="VSY763" s="462"/>
      <c r="VSZ763" s="462"/>
      <c r="VTA763" s="462"/>
      <c r="VTB763" s="462"/>
      <c r="VTC763" s="462"/>
      <c r="VTD763" s="462"/>
      <c r="VTE763" s="462"/>
      <c r="VTF763" s="462"/>
      <c r="VTG763" s="462"/>
      <c r="VTH763" s="462"/>
      <c r="VTI763" s="462"/>
      <c r="VTJ763" s="462"/>
      <c r="VTK763" s="462"/>
      <c r="VTL763" s="462"/>
      <c r="VTM763" s="462"/>
      <c r="VTN763" s="462"/>
      <c r="VTO763" s="462"/>
      <c r="VTP763" s="462"/>
      <c r="VTQ763" s="462"/>
      <c r="VTR763" s="462"/>
      <c r="VTS763" s="462"/>
      <c r="VTT763" s="462"/>
      <c r="VTU763" s="462"/>
      <c r="VTV763" s="462"/>
      <c r="VTW763" s="462"/>
      <c r="VTX763" s="462"/>
      <c r="VTY763" s="462"/>
      <c r="VTZ763" s="462"/>
      <c r="VUA763" s="462"/>
      <c r="VUB763" s="462"/>
      <c r="VUC763" s="462"/>
      <c r="VUD763" s="462"/>
      <c r="VUE763" s="462"/>
      <c r="VUF763" s="462"/>
      <c r="VUG763" s="462"/>
      <c r="VUH763" s="462"/>
      <c r="VUI763" s="462"/>
      <c r="VUJ763" s="462"/>
      <c r="VUK763" s="462"/>
      <c r="VUL763" s="462"/>
      <c r="VUM763" s="462"/>
      <c r="VUN763" s="462"/>
      <c r="VUO763" s="462"/>
      <c r="VUP763" s="462"/>
      <c r="VUQ763" s="462"/>
      <c r="VUR763" s="462"/>
      <c r="VUS763" s="462"/>
      <c r="VUT763" s="462"/>
      <c r="VUU763" s="462"/>
      <c r="VUV763" s="462"/>
      <c r="VUW763" s="462"/>
      <c r="VUX763" s="462"/>
      <c r="VUY763" s="462"/>
      <c r="VUZ763" s="462"/>
      <c r="VVA763" s="462"/>
      <c r="VVB763" s="462"/>
      <c r="VVC763" s="462"/>
      <c r="VVD763" s="462"/>
      <c r="VVE763" s="462"/>
      <c r="VVF763" s="462"/>
      <c r="VVG763" s="462"/>
      <c r="VVH763" s="462"/>
      <c r="VVI763" s="462"/>
      <c r="VVJ763" s="462"/>
      <c r="VVK763" s="462"/>
      <c r="VVL763" s="462"/>
      <c r="VVM763" s="462"/>
      <c r="VVN763" s="462"/>
      <c r="VVO763" s="462"/>
      <c r="VVP763" s="462"/>
      <c r="VVQ763" s="462"/>
      <c r="VVR763" s="462"/>
      <c r="VVS763" s="462"/>
      <c r="VVT763" s="462"/>
      <c r="VVU763" s="462"/>
      <c r="VVV763" s="462"/>
      <c r="VVW763" s="462"/>
      <c r="VVX763" s="462"/>
      <c r="VVY763" s="462"/>
      <c r="VVZ763" s="462"/>
      <c r="VWA763" s="462"/>
      <c r="VWB763" s="462"/>
      <c r="VWC763" s="462"/>
      <c r="VWD763" s="462"/>
      <c r="VWE763" s="462"/>
      <c r="VWF763" s="462"/>
      <c r="VWG763" s="462"/>
      <c r="VWH763" s="462"/>
      <c r="VWI763" s="462"/>
      <c r="VWJ763" s="462"/>
      <c r="VWK763" s="462"/>
      <c r="VWL763" s="462"/>
      <c r="VWM763" s="462"/>
      <c r="VWN763" s="462"/>
      <c r="VWO763" s="462"/>
      <c r="VWP763" s="462"/>
      <c r="VWQ763" s="462"/>
      <c r="VWR763" s="462"/>
      <c r="VWS763" s="462"/>
      <c r="VWT763" s="462"/>
      <c r="VWU763" s="462"/>
      <c r="VWV763" s="462"/>
      <c r="VWW763" s="462"/>
      <c r="VWX763" s="462"/>
      <c r="VWY763" s="462"/>
      <c r="VWZ763" s="462"/>
      <c r="VXA763" s="462"/>
      <c r="VXB763" s="462"/>
      <c r="VXC763" s="462"/>
      <c r="VXD763" s="462"/>
      <c r="VXE763" s="462"/>
      <c r="VXF763" s="462"/>
      <c r="VXG763" s="462"/>
      <c r="VXH763" s="462"/>
      <c r="VXI763" s="462"/>
      <c r="VXJ763" s="462"/>
      <c r="VXK763" s="462"/>
      <c r="VXL763" s="462"/>
      <c r="VXM763" s="462"/>
      <c r="VXN763" s="462"/>
      <c r="VXO763" s="462"/>
      <c r="VXP763" s="462"/>
      <c r="VXQ763" s="462"/>
      <c r="VXR763" s="462"/>
      <c r="VXS763" s="462"/>
      <c r="VXT763" s="462"/>
      <c r="VXU763" s="462"/>
      <c r="VXV763" s="462"/>
      <c r="VXW763" s="462"/>
      <c r="VXX763" s="462"/>
      <c r="VXY763" s="462"/>
      <c r="VXZ763" s="462"/>
      <c r="VYA763" s="462"/>
      <c r="VYB763" s="462"/>
      <c r="VYC763" s="462"/>
      <c r="VYD763" s="462"/>
      <c r="VYE763" s="462"/>
      <c r="VYF763" s="462"/>
      <c r="VYG763" s="462"/>
      <c r="VYH763" s="462"/>
      <c r="VYI763" s="462"/>
      <c r="VYJ763" s="462"/>
      <c r="VYK763" s="462"/>
      <c r="VYL763" s="462"/>
      <c r="VYM763" s="462"/>
      <c r="VYN763" s="462"/>
      <c r="VYO763" s="462"/>
      <c r="VYP763" s="462"/>
      <c r="VYQ763" s="462"/>
      <c r="VYR763" s="462"/>
      <c r="VYS763" s="462"/>
      <c r="VYT763" s="462"/>
      <c r="VYU763" s="462"/>
      <c r="VYV763" s="462"/>
      <c r="VYW763" s="462"/>
      <c r="VYX763" s="462"/>
      <c r="VYY763" s="462"/>
      <c r="VYZ763" s="462"/>
      <c r="VZA763" s="462"/>
      <c r="VZB763" s="462"/>
      <c r="VZC763" s="462"/>
      <c r="VZD763" s="462"/>
      <c r="VZE763" s="462"/>
      <c r="VZF763" s="462"/>
      <c r="VZG763" s="462"/>
      <c r="VZH763" s="462"/>
      <c r="VZI763" s="462"/>
      <c r="VZJ763" s="462"/>
      <c r="VZK763" s="462"/>
      <c r="VZL763" s="462"/>
      <c r="VZM763" s="462"/>
      <c r="VZN763" s="462"/>
      <c r="VZO763" s="462"/>
      <c r="VZP763" s="462"/>
      <c r="VZQ763" s="462"/>
      <c r="VZR763" s="462"/>
      <c r="VZS763" s="462"/>
      <c r="VZT763" s="462"/>
      <c r="VZU763" s="462"/>
      <c r="VZV763" s="462"/>
      <c r="VZW763" s="462"/>
      <c r="VZX763" s="462"/>
      <c r="VZY763" s="462"/>
      <c r="VZZ763" s="462"/>
      <c r="WAA763" s="462"/>
      <c r="WAB763" s="462"/>
      <c r="WAC763" s="462"/>
      <c r="WAD763" s="462"/>
      <c r="WAE763" s="462"/>
      <c r="WAF763" s="462"/>
      <c r="WAG763" s="462"/>
      <c r="WAH763" s="462"/>
      <c r="WAI763" s="462"/>
      <c r="WAJ763" s="462"/>
      <c r="WAK763" s="462"/>
      <c r="WAL763" s="462"/>
      <c r="WAM763" s="462"/>
      <c r="WAN763" s="462"/>
      <c r="WAO763" s="462"/>
      <c r="WAP763" s="462"/>
      <c r="WAQ763" s="462"/>
      <c r="WAR763" s="462"/>
      <c r="WAS763" s="462"/>
      <c r="WAT763" s="462"/>
      <c r="WAU763" s="462"/>
      <c r="WAV763" s="462"/>
      <c r="WAW763" s="462"/>
      <c r="WAX763" s="462"/>
      <c r="WAY763" s="462"/>
      <c r="WAZ763" s="462"/>
      <c r="WBA763" s="462"/>
      <c r="WBB763" s="462"/>
      <c r="WBC763" s="462"/>
      <c r="WBD763" s="462"/>
      <c r="WBE763" s="462"/>
      <c r="WBF763" s="462"/>
      <c r="WBG763" s="462"/>
      <c r="WBH763" s="462"/>
      <c r="WBI763" s="462"/>
      <c r="WBJ763" s="462"/>
      <c r="WBK763" s="462"/>
      <c r="WBL763" s="462"/>
      <c r="WBM763" s="462"/>
      <c r="WBN763" s="462"/>
      <c r="WBO763" s="462"/>
      <c r="WBP763" s="462"/>
      <c r="WBQ763" s="462"/>
      <c r="WBR763" s="462"/>
      <c r="WBS763" s="462"/>
      <c r="WBT763" s="462"/>
      <c r="WBU763" s="462"/>
      <c r="WBV763" s="462"/>
      <c r="WBW763" s="462"/>
      <c r="WBX763" s="462"/>
      <c r="WBY763" s="462"/>
      <c r="WBZ763" s="462"/>
      <c r="WCA763" s="462"/>
      <c r="WCB763" s="462"/>
      <c r="WCC763" s="462"/>
      <c r="WCD763" s="462"/>
      <c r="WCE763" s="462"/>
      <c r="WCF763" s="462"/>
      <c r="WCG763" s="462"/>
      <c r="WCH763" s="462"/>
      <c r="WCI763" s="462"/>
      <c r="WCJ763" s="462"/>
      <c r="WCK763" s="462"/>
      <c r="WCL763" s="462"/>
      <c r="WCM763" s="462"/>
      <c r="WCN763" s="462"/>
      <c r="WCO763" s="462"/>
      <c r="WCP763" s="462"/>
      <c r="WCQ763" s="462"/>
      <c r="WCR763" s="462"/>
      <c r="WCS763" s="462"/>
      <c r="WCT763" s="462"/>
      <c r="WCU763" s="462"/>
      <c r="WCV763" s="462"/>
      <c r="WCW763" s="462"/>
      <c r="WCX763" s="462"/>
      <c r="WCY763" s="462"/>
      <c r="WCZ763" s="462"/>
      <c r="WDA763" s="462"/>
      <c r="WDB763" s="462"/>
      <c r="WDC763" s="462"/>
      <c r="WDD763" s="462"/>
      <c r="WDE763" s="462"/>
      <c r="WDF763" s="462"/>
      <c r="WDG763" s="462"/>
      <c r="WDH763" s="462"/>
      <c r="WDI763" s="462"/>
      <c r="WDJ763" s="462"/>
      <c r="WDK763" s="462"/>
      <c r="WDL763" s="462"/>
      <c r="WDM763" s="462"/>
      <c r="WDN763" s="462"/>
      <c r="WDO763" s="462"/>
      <c r="WDP763" s="462"/>
      <c r="WDQ763" s="462"/>
      <c r="WDR763" s="462"/>
      <c r="WDS763" s="462"/>
      <c r="WDT763" s="462"/>
      <c r="WDU763" s="462"/>
      <c r="WDV763" s="462"/>
      <c r="WDW763" s="462"/>
      <c r="WDX763" s="462"/>
      <c r="WDY763" s="462"/>
      <c r="WDZ763" s="462"/>
      <c r="WEA763" s="462"/>
      <c r="WEB763" s="462"/>
      <c r="WEC763" s="462"/>
      <c r="WED763" s="462"/>
      <c r="WEE763" s="462"/>
      <c r="WEF763" s="462"/>
      <c r="WEG763" s="462"/>
      <c r="WEH763" s="462"/>
      <c r="WEI763" s="462"/>
      <c r="WEJ763" s="462"/>
      <c r="WEK763" s="462"/>
      <c r="WEL763" s="462"/>
      <c r="WEM763" s="462"/>
      <c r="WEN763" s="462"/>
      <c r="WEO763" s="462"/>
      <c r="WEP763" s="462"/>
      <c r="WEQ763" s="462"/>
      <c r="WER763" s="462"/>
      <c r="WES763" s="462"/>
      <c r="WET763" s="462"/>
      <c r="WEU763" s="462"/>
      <c r="WEV763" s="462"/>
      <c r="WEW763" s="462"/>
      <c r="WEX763" s="462"/>
      <c r="WEY763" s="462"/>
      <c r="WEZ763" s="462"/>
      <c r="WFA763" s="462"/>
      <c r="WFB763" s="462"/>
      <c r="WFC763" s="462"/>
      <c r="WFD763" s="462"/>
      <c r="WFE763" s="462"/>
      <c r="WFF763" s="462"/>
      <c r="WFG763" s="462"/>
      <c r="WFH763" s="462"/>
      <c r="WFI763" s="462"/>
      <c r="WFJ763" s="462"/>
      <c r="WFK763" s="462"/>
      <c r="WFL763" s="462"/>
      <c r="WFM763" s="462"/>
      <c r="WFN763" s="462"/>
      <c r="WFO763" s="462"/>
      <c r="WFP763" s="462"/>
      <c r="WFQ763" s="462"/>
      <c r="WFR763" s="462"/>
      <c r="WFS763" s="462"/>
      <c r="WFT763" s="462"/>
      <c r="WFU763" s="462"/>
      <c r="WFV763" s="462"/>
      <c r="WFW763" s="462"/>
      <c r="WFX763" s="462"/>
      <c r="WFY763" s="462"/>
      <c r="WFZ763" s="462"/>
      <c r="WGA763" s="462"/>
      <c r="WGB763" s="462"/>
      <c r="WGC763" s="462"/>
      <c r="WGD763" s="462"/>
      <c r="WGE763" s="462"/>
      <c r="WGF763" s="462"/>
      <c r="WGG763" s="462"/>
      <c r="WGH763" s="462"/>
      <c r="WGI763" s="462"/>
      <c r="WGJ763" s="462"/>
      <c r="WGK763" s="462"/>
      <c r="WGL763" s="462"/>
      <c r="WGM763" s="462"/>
      <c r="WGN763" s="462"/>
      <c r="WGO763" s="462"/>
      <c r="WGP763" s="462"/>
      <c r="WGQ763" s="462"/>
      <c r="WGR763" s="462"/>
      <c r="WGS763" s="462"/>
      <c r="WGT763" s="462"/>
      <c r="WGU763" s="462"/>
      <c r="WGV763" s="462"/>
      <c r="WGW763" s="462"/>
      <c r="WGX763" s="462"/>
      <c r="WGY763" s="462"/>
      <c r="WGZ763" s="462"/>
      <c r="WHA763" s="462"/>
      <c r="WHB763" s="462"/>
      <c r="WHC763" s="462"/>
      <c r="WHD763" s="462"/>
      <c r="WHE763" s="462"/>
      <c r="WHF763" s="462"/>
      <c r="WHG763" s="462"/>
      <c r="WHH763" s="462"/>
      <c r="WHI763" s="462"/>
      <c r="WHJ763" s="462"/>
      <c r="WHK763" s="462"/>
      <c r="WHL763" s="462"/>
      <c r="WHM763" s="462"/>
      <c r="WHN763" s="462"/>
      <c r="WHO763" s="462"/>
      <c r="WHP763" s="462"/>
      <c r="WHQ763" s="462"/>
      <c r="WHR763" s="462"/>
      <c r="WHS763" s="462"/>
      <c r="WHT763" s="462"/>
      <c r="WHU763" s="462"/>
      <c r="WHV763" s="462"/>
      <c r="WHW763" s="462"/>
      <c r="WHX763" s="462"/>
      <c r="WHY763" s="462"/>
      <c r="WHZ763" s="462"/>
      <c r="WIA763" s="462"/>
      <c r="WIB763" s="462"/>
      <c r="WIC763" s="462"/>
      <c r="WID763" s="462"/>
      <c r="WIE763" s="462"/>
      <c r="WIF763" s="462"/>
      <c r="WIG763" s="462"/>
      <c r="WIH763" s="462"/>
      <c r="WII763" s="462"/>
      <c r="WIJ763" s="462"/>
      <c r="WIK763" s="462"/>
      <c r="WIL763" s="462"/>
      <c r="WIM763" s="462"/>
      <c r="WIN763" s="462"/>
      <c r="WIO763" s="462"/>
      <c r="WIP763" s="462"/>
      <c r="WIQ763" s="462"/>
      <c r="WIR763" s="462"/>
      <c r="WIS763" s="462"/>
      <c r="WIT763" s="462"/>
      <c r="WIU763" s="462"/>
      <c r="WIV763" s="462"/>
      <c r="WIW763" s="462"/>
      <c r="WIX763" s="462"/>
      <c r="WIY763" s="462"/>
      <c r="WIZ763" s="462"/>
      <c r="WJA763" s="462"/>
      <c r="WJB763" s="462"/>
      <c r="WJC763" s="462"/>
      <c r="WJD763" s="462"/>
      <c r="WJE763" s="462"/>
      <c r="WJF763" s="462"/>
      <c r="WJG763" s="462"/>
      <c r="WJH763" s="462"/>
      <c r="WJI763" s="462"/>
      <c r="WJJ763" s="462"/>
      <c r="WJK763" s="462"/>
      <c r="WJL763" s="462"/>
      <c r="WJM763" s="462"/>
      <c r="WJN763" s="462"/>
      <c r="WJO763" s="462"/>
      <c r="WJP763" s="462"/>
      <c r="WJQ763" s="462"/>
      <c r="WJR763" s="462"/>
      <c r="WJS763" s="462"/>
      <c r="WJT763" s="462"/>
      <c r="WJU763" s="462"/>
      <c r="WJV763" s="462"/>
      <c r="WJW763" s="462"/>
      <c r="WJX763" s="462"/>
      <c r="WJY763" s="462"/>
      <c r="WJZ763" s="462"/>
      <c r="WKA763" s="462"/>
      <c r="WKB763" s="462"/>
      <c r="WKC763" s="462"/>
      <c r="WKD763" s="462"/>
      <c r="WKE763" s="462"/>
      <c r="WKF763" s="462"/>
      <c r="WKG763" s="462"/>
      <c r="WKH763" s="462"/>
      <c r="WKI763" s="462"/>
      <c r="WKJ763" s="462"/>
      <c r="WKK763" s="462"/>
      <c r="WKL763" s="462"/>
      <c r="WKM763" s="462"/>
      <c r="WKN763" s="462"/>
      <c r="WKO763" s="462"/>
      <c r="WKP763" s="462"/>
      <c r="WKQ763" s="462"/>
      <c r="WKR763" s="462"/>
      <c r="WKS763" s="462"/>
      <c r="WKT763" s="462"/>
      <c r="WKU763" s="462"/>
      <c r="WKV763" s="462"/>
      <c r="WKW763" s="462"/>
      <c r="WKX763" s="462"/>
      <c r="WKY763" s="462"/>
      <c r="WKZ763" s="462"/>
      <c r="WLA763" s="462"/>
      <c r="WLB763" s="462"/>
      <c r="WLC763" s="462"/>
      <c r="WLD763" s="462"/>
      <c r="WLE763" s="462"/>
      <c r="WLF763" s="462"/>
      <c r="WLG763" s="462"/>
      <c r="WLH763" s="462"/>
      <c r="WLI763" s="462"/>
      <c r="WLJ763" s="462"/>
      <c r="WLK763" s="462"/>
      <c r="WLL763" s="462"/>
      <c r="WLM763" s="462"/>
      <c r="WLN763" s="462"/>
      <c r="WLO763" s="462"/>
      <c r="WLP763" s="462"/>
      <c r="WLQ763" s="462"/>
      <c r="WLR763" s="462"/>
      <c r="WLS763" s="462"/>
      <c r="WLT763" s="462"/>
      <c r="WLU763" s="462"/>
      <c r="WLV763" s="462"/>
      <c r="WLW763" s="462"/>
      <c r="WLX763" s="462"/>
      <c r="WLY763" s="462"/>
      <c r="WLZ763" s="462"/>
      <c r="WMA763" s="462"/>
      <c r="WMB763" s="462"/>
      <c r="WMC763" s="462"/>
      <c r="WMD763" s="462"/>
      <c r="WME763" s="462"/>
      <c r="WMF763" s="462"/>
      <c r="WMG763" s="462"/>
      <c r="WMH763" s="462"/>
      <c r="WMI763" s="462"/>
      <c r="WMJ763" s="462"/>
      <c r="WMK763" s="462"/>
      <c r="WML763" s="462"/>
      <c r="WMM763" s="462"/>
      <c r="WMN763" s="462"/>
      <c r="WMO763" s="462"/>
      <c r="WMP763" s="462"/>
      <c r="WMQ763" s="462"/>
      <c r="WMR763" s="462"/>
      <c r="WMS763" s="462"/>
      <c r="WMT763" s="462"/>
      <c r="WMU763" s="462"/>
      <c r="WMV763" s="462"/>
      <c r="WMW763" s="462"/>
      <c r="WMX763" s="462"/>
      <c r="WMY763" s="462"/>
      <c r="WMZ763" s="462"/>
      <c r="WNA763" s="462"/>
      <c r="WNB763" s="462"/>
      <c r="WNC763" s="462"/>
      <c r="WND763" s="462"/>
      <c r="WNE763" s="462"/>
      <c r="WNF763" s="462"/>
      <c r="WNG763" s="462"/>
      <c r="WNH763" s="462"/>
      <c r="WNI763" s="462"/>
      <c r="WNJ763" s="462"/>
      <c r="WNK763" s="462"/>
      <c r="WNL763" s="462"/>
      <c r="WNM763" s="462"/>
      <c r="WNN763" s="462"/>
      <c r="WNO763" s="462"/>
      <c r="WNP763" s="462"/>
      <c r="WNQ763" s="462"/>
      <c r="WNR763" s="462"/>
      <c r="WNS763" s="462"/>
      <c r="WNT763" s="462"/>
      <c r="WNU763" s="462"/>
      <c r="WNV763" s="462"/>
      <c r="WNW763" s="462"/>
      <c r="WNX763" s="462"/>
      <c r="WNY763" s="462"/>
      <c r="WNZ763" s="462"/>
      <c r="WOA763" s="462"/>
      <c r="WOB763" s="462"/>
      <c r="WOC763" s="462"/>
      <c r="WOD763" s="462"/>
      <c r="WOE763" s="462"/>
      <c r="WOF763" s="462"/>
      <c r="WOG763" s="462"/>
      <c r="WOH763" s="462"/>
      <c r="WOI763" s="462"/>
      <c r="WOJ763" s="462"/>
      <c r="WOK763" s="462"/>
      <c r="WOL763" s="462"/>
      <c r="WOM763" s="462"/>
      <c r="WON763" s="462"/>
      <c r="WOO763" s="462"/>
      <c r="WOP763" s="462"/>
      <c r="WOQ763" s="462"/>
      <c r="WOR763" s="462"/>
      <c r="WOS763" s="462"/>
      <c r="WOT763" s="462"/>
      <c r="WOU763" s="462"/>
      <c r="WOV763" s="462"/>
      <c r="WOW763" s="462"/>
      <c r="WOX763" s="462"/>
      <c r="WOY763" s="462"/>
      <c r="WOZ763" s="462"/>
      <c r="WPA763" s="462"/>
      <c r="WPB763" s="462"/>
      <c r="WPC763" s="462"/>
      <c r="WPD763" s="462"/>
      <c r="WPE763" s="462"/>
      <c r="WPF763" s="462"/>
      <c r="WPG763" s="462"/>
      <c r="WPH763" s="462"/>
      <c r="WPI763" s="462"/>
      <c r="WPJ763" s="462"/>
      <c r="WPK763" s="462"/>
      <c r="WPL763" s="462"/>
      <c r="WPM763" s="462"/>
      <c r="WPN763" s="462"/>
      <c r="WPO763" s="462"/>
      <c r="WPP763" s="462"/>
      <c r="WPQ763" s="462"/>
      <c r="WPR763" s="462"/>
      <c r="WPS763" s="462"/>
      <c r="WPT763" s="462"/>
      <c r="WPU763" s="462"/>
      <c r="WPV763" s="462"/>
      <c r="WPW763" s="462"/>
      <c r="WPX763" s="462"/>
      <c r="WPY763" s="462"/>
      <c r="WPZ763" s="462"/>
      <c r="WQA763" s="462"/>
      <c r="WQB763" s="462"/>
      <c r="WQC763" s="462"/>
      <c r="WQD763" s="462"/>
      <c r="WQE763" s="462"/>
      <c r="WQF763" s="462"/>
      <c r="WQG763" s="462"/>
      <c r="WQH763" s="462"/>
      <c r="WQI763" s="462"/>
      <c r="WQJ763" s="462"/>
      <c r="WQK763" s="462"/>
      <c r="WQL763" s="462"/>
      <c r="WQM763" s="462"/>
      <c r="WQN763" s="462"/>
      <c r="WQO763" s="462"/>
      <c r="WQP763" s="462"/>
      <c r="WQQ763" s="462"/>
      <c r="WQR763" s="462"/>
      <c r="WQS763" s="462"/>
      <c r="WQT763" s="462"/>
      <c r="WQU763" s="462"/>
      <c r="WQV763" s="462"/>
      <c r="WQW763" s="462"/>
      <c r="WQX763" s="462"/>
      <c r="WQY763" s="462"/>
      <c r="WQZ763" s="462"/>
      <c r="WRA763" s="462"/>
      <c r="WRB763" s="462"/>
      <c r="WRC763" s="462"/>
      <c r="WRD763" s="462"/>
      <c r="WRE763" s="462"/>
      <c r="WRF763" s="462"/>
      <c r="WRG763" s="462"/>
      <c r="WRH763" s="462"/>
      <c r="WRI763" s="462"/>
      <c r="WRJ763" s="462"/>
      <c r="WRK763" s="462"/>
      <c r="WRL763" s="462"/>
      <c r="WRM763" s="462"/>
      <c r="WRN763" s="462"/>
      <c r="WRO763" s="462"/>
      <c r="WRP763" s="462"/>
      <c r="WRQ763" s="462"/>
      <c r="WRR763" s="462"/>
      <c r="WRS763" s="462"/>
      <c r="WRT763" s="462"/>
      <c r="WRU763" s="462"/>
      <c r="WRV763" s="462"/>
      <c r="WRW763" s="462"/>
      <c r="WRX763" s="462"/>
      <c r="WRY763" s="462"/>
      <c r="WRZ763" s="462"/>
      <c r="WSA763" s="462"/>
      <c r="WSB763" s="462"/>
      <c r="WSC763" s="462"/>
      <c r="WSD763" s="462"/>
      <c r="WSE763" s="462"/>
      <c r="WSF763" s="462"/>
      <c r="WSG763" s="462"/>
      <c r="WSH763" s="462"/>
      <c r="WSI763" s="462"/>
      <c r="WSJ763" s="462"/>
      <c r="WSK763" s="462"/>
      <c r="WSL763" s="462"/>
      <c r="WSM763" s="462"/>
      <c r="WSN763" s="462"/>
      <c r="WSO763" s="462"/>
      <c r="WSP763" s="462"/>
      <c r="WSQ763" s="462"/>
      <c r="WSR763" s="462"/>
      <c r="WSS763" s="462"/>
      <c r="WST763" s="462"/>
      <c r="WSU763" s="462"/>
      <c r="WSV763" s="462"/>
      <c r="WSW763" s="462"/>
      <c r="WSX763" s="462"/>
      <c r="WSY763" s="462"/>
      <c r="WSZ763" s="462"/>
      <c r="WTA763" s="462"/>
      <c r="WTB763" s="462"/>
      <c r="WTC763" s="462"/>
      <c r="WTD763" s="462"/>
      <c r="WTE763" s="462"/>
      <c r="WTF763" s="462"/>
      <c r="WTG763" s="462"/>
      <c r="WTH763" s="462"/>
      <c r="WTI763" s="462"/>
      <c r="WTJ763" s="462"/>
      <c r="WTK763" s="462"/>
      <c r="WTL763" s="462"/>
      <c r="WTM763" s="462"/>
      <c r="WTN763" s="462"/>
      <c r="WTO763" s="462"/>
      <c r="WTP763" s="462"/>
      <c r="WTQ763" s="462"/>
      <c r="WTR763" s="462"/>
      <c r="WTS763" s="462"/>
      <c r="WTT763" s="462"/>
      <c r="WTU763" s="462"/>
      <c r="WTV763" s="462"/>
      <c r="WTW763" s="462"/>
      <c r="WTX763" s="462"/>
      <c r="WTY763" s="462"/>
      <c r="WTZ763" s="462"/>
      <c r="WUA763" s="462"/>
      <c r="WUB763" s="462"/>
      <c r="WUC763" s="462"/>
      <c r="WUD763" s="462"/>
      <c r="WUE763" s="462"/>
      <c r="WUF763" s="462"/>
      <c r="WUG763" s="462"/>
      <c r="WUH763" s="462"/>
      <c r="WUI763" s="462"/>
      <c r="WUJ763" s="462"/>
      <c r="WUK763" s="462"/>
      <c r="WUL763" s="462"/>
      <c r="WUM763" s="462"/>
      <c r="WUN763" s="462"/>
      <c r="WUO763" s="462"/>
      <c r="WUP763" s="462"/>
      <c r="WUQ763" s="462"/>
      <c r="WUR763" s="462"/>
      <c r="WUS763" s="462"/>
      <c r="WUT763" s="462"/>
      <c r="WUU763" s="462"/>
      <c r="WUV763" s="462"/>
      <c r="WUW763" s="462"/>
      <c r="WUX763" s="462"/>
      <c r="WUY763" s="462"/>
      <c r="WUZ763" s="462"/>
      <c r="WVA763" s="462"/>
      <c r="WVB763" s="462"/>
      <c r="WVC763" s="462"/>
      <c r="WVD763" s="462"/>
      <c r="WVE763" s="462"/>
      <c r="WVF763" s="462"/>
      <c r="WVG763" s="462"/>
      <c r="WVH763" s="462"/>
      <c r="WVI763" s="462"/>
      <c r="WVJ763" s="462"/>
      <c r="WVK763" s="462"/>
      <c r="WVL763" s="462"/>
      <c r="WVM763" s="462"/>
      <c r="WVN763" s="462"/>
      <c r="WVO763" s="462"/>
      <c r="WVP763" s="462"/>
      <c r="WVQ763" s="462"/>
      <c r="WVR763" s="462"/>
      <c r="WVS763" s="462"/>
      <c r="WVT763" s="462"/>
      <c r="WVU763" s="462"/>
      <c r="WVV763" s="462"/>
      <c r="WVW763" s="462"/>
      <c r="WVX763" s="462"/>
      <c r="WVY763" s="462"/>
      <c r="WVZ763" s="462"/>
      <c r="WWA763" s="462"/>
      <c r="WWB763" s="462"/>
      <c r="WWC763" s="462"/>
      <c r="WWD763" s="462"/>
      <c r="WWE763" s="462"/>
      <c r="WWF763" s="462"/>
      <c r="WWG763" s="462"/>
      <c r="WWH763" s="462"/>
      <c r="WWI763" s="462"/>
      <c r="WWJ763" s="462"/>
      <c r="WWK763" s="462"/>
      <c r="WWL763" s="462"/>
      <c r="WWM763" s="462"/>
      <c r="WWN763" s="462"/>
      <c r="WWO763" s="462"/>
      <c r="WWP763" s="462"/>
      <c r="WWQ763" s="462"/>
      <c r="WWR763" s="462"/>
      <c r="WWS763" s="462"/>
      <c r="WWT763" s="462"/>
      <c r="WWU763" s="462"/>
      <c r="WWV763" s="462"/>
      <c r="WWW763" s="462"/>
      <c r="WWX763" s="462"/>
      <c r="WWY763" s="462"/>
      <c r="WWZ763" s="462"/>
      <c r="WXA763" s="462"/>
      <c r="WXB763" s="462"/>
      <c r="WXC763" s="462"/>
      <c r="WXD763" s="462"/>
      <c r="WXE763" s="462"/>
      <c r="WXF763" s="462"/>
      <c r="WXG763" s="462"/>
      <c r="WXH763" s="462"/>
      <c r="WXI763" s="462"/>
      <c r="WXJ763" s="462"/>
      <c r="WXK763" s="462"/>
      <c r="WXL763" s="462"/>
      <c r="WXM763" s="462"/>
      <c r="WXN763" s="462"/>
      <c r="WXO763" s="462"/>
      <c r="WXP763" s="462"/>
      <c r="WXQ763" s="462"/>
      <c r="WXR763" s="462"/>
      <c r="WXS763" s="462"/>
      <c r="WXT763" s="462"/>
      <c r="WXU763" s="462"/>
      <c r="WXV763" s="462"/>
      <c r="WXW763" s="462"/>
      <c r="WXX763" s="462"/>
      <c r="WXY763" s="462"/>
      <c r="WXZ763" s="462"/>
      <c r="WYA763" s="462"/>
      <c r="WYB763" s="462"/>
      <c r="WYC763" s="462"/>
      <c r="WYD763" s="462"/>
      <c r="WYE763" s="462"/>
      <c r="WYF763" s="462"/>
      <c r="WYG763" s="462"/>
      <c r="WYH763" s="462"/>
      <c r="WYI763" s="462"/>
      <c r="WYJ763" s="462"/>
      <c r="WYK763" s="462"/>
      <c r="WYL763" s="462"/>
      <c r="WYM763" s="462"/>
      <c r="WYN763" s="462"/>
      <c r="WYO763" s="462"/>
      <c r="WYP763" s="462"/>
      <c r="WYQ763" s="462"/>
      <c r="WYR763" s="462"/>
      <c r="WYS763" s="462"/>
      <c r="WYT763" s="462"/>
      <c r="WYU763" s="462"/>
      <c r="WYV763" s="462"/>
      <c r="WYW763" s="462"/>
      <c r="WYX763" s="462"/>
      <c r="WYY763" s="462"/>
      <c r="WYZ763" s="462"/>
      <c r="WZA763" s="462"/>
      <c r="WZB763" s="462"/>
      <c r="WZC763" s="462"/>
      <c r="WZD763" s="462"/>
      <c r="WZE763" s="462"/>
      <c r="WZF763" s="462"/>
      <c r="WZG763" s="462"/>
      <c r="WZH763" s="462"/>
      <c r="WZI763" s="462"/>
      <c r="WZJ763" s="462"/>
      <c r="WZK763" s="462"/>
      <c r="WZL763" s="462"/>
      <c r="WZM763" s="462"/>
      <c r="WZN763" s="462"/>
      <c r="WZO763" s="462"/>
      <c r="WZP763" s="462"/>
      <c r="WZQ763" s="462"/>
      <c r="WZR763" s="462"/>
      <c r="WZS763" s="462"/>
      <c r="WZT763" s="462"/>
      <c r="WZU763" s="462"/>
      <c r="WZV763" s="462"/>
      <c r="WZW763" s="462"/>
      <c r="WZX763" s="462"/>
      <c r="WZY763" s="462"/>
      <c r="WZZ763" s="462"/>
      <c r="XAA763" s="462"/>
      <c r="XAB763" s="462"/>
      <c r="XAC763" s="462"/>
      <c r="XAD763" s="462"/>
      <c r="XAE763" s="462"/>
      <c r="XAF763" s="462"/>
      <c r="XAG763" s="462"/>
      <c r="XAH763" s="462"/>
      <c r="XAI763" s="462"/>
      <c r="XAJ763" s="462"/>
      <c r="XAK763" s="462"/>
      <c r="XAL763" s="462"/>
      <c r="XAM763" s="462"/>
      <c r="XAN763" s="462"/>
      <c r="XAO763" s="462"/>
      <c r="XAP763" s="462"/>
      <c r="XAQ763" s="462"/>
      <c r="XAR763" s="462"/>
      <c r="XAS763" s="462"/>
      <c r="XAT763" s="462"/>
      <c r="XAU763" s="462"/>
      <c r="XAV763" s="462"/>
      <c r="XAW763" s="462"/>
      <c r="XAX763" s="462"/>
      <c r="XAY763" s="462"/>
      <c r="XAZ763" s="462"/>
      <c r="XBA763" s="462"/>
      <c r="XBB763" s="462"/>
      <c r="XBC763" s="462"/>
      <c r="XBD763" s="462"/>
      <c r="XBE763" s="462"/>
      <c r="XBF763" s="462"/>
      <c r="XBG763" s="462"/>
      <c r="XBH763" s="462"/>
      <c r="XBI763" s="462"/>
      <c r="XBJ763" s="462"/>
      <c r="XBK763" s="462"/>
      <c r="XBL763" s="462"/>
      <c r="XBM763" s="462"/>
      <c r="XBN763" s="462"/>
      <c r="XBO763" s="462"/>
      <c r="XBP763" s="462"/>
      <c r="XBQ763" s="462"/>
      <c r="XBR763" s="462"/>
      <c r="XBS763" s="462"/>
      <c r="XBT763" s="462"/>
      <c r="XBU763" s="462"/>
      <c r="XBV763" s="462"/>
      <c r="XBW763" s="462"/>
      <c r="XBX763" s="462"/>
      <c r="XBY763" s="462"/>
      <c r="XBZ763" s="462"/>
      <c r="XCA763" s="462"/>
      <c r="XCB763" s="462"/>
      <c r="XCC763" s="462"/>
      <c r="XCD763" s="462"/>
      <c r="XCE763" s="462"/>
      <c r="XCF763" s="462"/>
      <c r="XCG763" s="462"/>
      <c r="XCH763" s="462"/>
      <c r="XCI763" s="462"/>
      <c r="XCJ763" s="462"/>
      <c r="XCK763" s="462"/>
      <c r="XCL763" s="462"/>
      <c r="XCM763" s="462"/>
      <c r="XCN763" s="462"/>
      <c r="XCO763" s="462"/>
      <c r="XCP763" s="462"/>
      <c r="XCQ763" s="462"/>
      <c r="XCR763" s="462"/>
      <c r="XCS763" s="462"/>
      <c r="XCT763" s="462"/>
      <c r="XCU763" s="462"/>
      <c r="XCV763" s="462"/>
      <c r="XCW763" s="462"/>
      <c r="XCX763" s="462"/>
      <c r="XCY763" s="462"/>
      <c r="XCZ763" s="462"/>
      <c r="XDA763" s="462"/>
      <c r="XDB763" s="462"/>
      <c r="XDC763" s="462"/>
      <c r="XDD763" s="462"/>
      <c r="XDE763" s="462"/>
      <c r="XDF763" s="462"/>
      <c r="XDG763" s="462"/>
      <c r="XDH763" s="462"/>
      <c r="XDI763" s="462"/>
      <c r="XDJ763" s="462"/>
      <c r="XDK763" s="462"/>
      <c r="XDL763" s="462"/>
      <c r="XDM763" s="462"/>
      <c r="XDN763" s="462"/>
      <c r="XDO763" s="462"/>
      <c r="XDP763" s="462"/>
      <c r="XDQ763" s="462"/>
      <c r="XDR763" s="462"/>
      <c r="XDS763" s="462"/>
      <c r="XDT763" s="462"/>
      <c r="XDU763" s="462"/>
      <c r="XDV763" s="462"/>
      <c r="XDW763" s="462"/>
      <c r="XDX763" s="462"/>
      <c r="XDY763" s="462"/>
      <c r="XDZ763" s="462"/>
      <c r="XEA763" s="462"/>
      <c r="XEB763" s="462"/>
      <c r="XEC763" s="462"/>
      <c r="XED763" s="462"/>
      <c r="XEE763" s="462"/>
      <c r="XEF763" s="462"/>
      <c r="XEG763" s="462"/>
      <c r="XEH763" s="462"/>
      <c r="XEI763" s="462"/>
      <c r="XEJ763" s="462"/>
      <c r="XEK763" s="462"/>
      <c r="XEL763" s="462"/>
      <c r="XEM763" s="462"/>
      <c r="XEN763" s="462"/>
      <c r="XEO763" s="462"/>
      <c r="XEP763" s="462"/>
      <c r="XEQ763" s="462"/>
      <c r="XER763" s="462"/>
      <c r="XES763" s="462"/>
      <c r="XET763" s="462"/>
      <c r="XEU763" s="462"/>
      <c r="XEV763" s="462"/>
      <c r="XEW763" s="462"/>
      <c r="XEX763" s="462"/>
      <c r="XEY763" s="462"/>
      <c r="XEZ763" s="462"/>
      <c r="XFA763" s="462"/>
      <c r="XFB763" s="462"/>
      <c r="XFC763" s="462"/>
    </row>
    <row r="764" spans="1:16383" ht="12.75" customHeight="1">
      <c r="A764" s="39"/>
      <c r="B764" s="67"/>
      <c r="C764" s="68" t="s">
        <v>1562</v>
      </c>
      <c r="D764" s="67"/>
      <c r="E764" s="67"/>
      <c r="F764" s="67"/>
      <c r="G764" s="1209"/>
      <c r="H764" s="1209"/>
      <c r="I764" s="1209"/>
      <c r="J764" s="1209"/>
      <c r="K764" s="1209"/>
      <c r="L764" s="67"/>
      <c r="M764" s="67"/>
      <c r="N764" s="67"/>
      <c r="O764" s="67"/>
      <c r="P764" s="67"/>
      <c r="Q764" s="1209"/>
      <c r="R764" s="1209"/>
      <c r="S764" s="1209"/>
      <c r="T764" s="1209"/>
      <c r="U764" s="1209"/>
      <c r="V764" s="462"/>
      <c r="W764" s="462"/>
      <c r="X764" s="462"/>
      <c r="Y764" s="462"/>
      <c r="Z764" s="462"/>
      <c r="AA764" s="462"/>
      <c r="AB764" s="462"/>
      <c r="AC764" s="462"/>
      <c r="AD764" s="462"/>
      <c r="AE764" s="462"/>
      <c r="AF764" s="462"/>
      <c r="AG764" s="462"/>
      <c r="AH764" s="462"/>
      <c r="AI764" s="462"/>
      <c r="AJ764" s="462"/>
      <c r="AK764" s="462"/>
      <c r="AL764" s="462"/>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2"/>
      <c r="DH764" s="462"/>
      <c r="DI764" s="462"/>
      <c r="DJ764" s="462"/>
      <c r="DK764" s="462"/>
      <c r="DL764" s="462"/>
      <c r="DM764" s="462"/>
      <c r="DN764" s="462"/>
      <c r="DO764" s="462"/>
      <c r="DP764" s="462"/>
      <c r="DQ764" s="462"/>
      <c r="DR764" s="462"/>
      <c r="DS764" s="462"/>
      <c r="DT764" s="462"/>
      <c r="DU764" s="462"/>
      <c r="DV764" s="462"/>
      <c r="DW764" s="462"/>
      <c r="DX764" s="462"/>
      <c r="DY764" s="462"/>
      <c r="DZ764" s="462"/>
      <c r="EA764" s="462"/>
      <c r="EB764" s="462"/>
      <c r="EC764" s="462"/>
      <c r="ED764" s="462"/>
      <c r="EE764" s="462"/>
      <c r="EF764" s="462"/>
      <c r="EG764" s="462"/>
      <c r="EH764" s="462"/>
      <c r="EI764" s="462"/>
      <c r="EJ764" s="462"/>
      <c r="EK764" s="462"/>
      <c r="EL764" s="462"/>
      <c r="EM764" s="462"/>
      <c r="EN764" s="462"/>
      <c r="EO764" s="462"/>
      <c r="EP764" s="462"/>
      <c r="EQ764" s="462"/>
      <c r="ER764" s="462"/>
      <c r="ES764" s="462"/>
      <c r="ET764" s="462"/>
      <c r="EU764" s="462"/>
      <c r="EV764" s="462"/>
      <c r="EW764" s="462"/>
      <c r="EX764" s="462"/>
      <c r="EY764" s="462"/>
      <c r="EZ764" s="462"/>
      <c r="FA764" s="462"/>
      <c r="FB764" s="462"/>
      <c r="FC764" s="462"/>
      <c r="FD764" s="462"/>
      <c r="FE764" s="462"/>
      <c r="FF764" s="462"/>
      <c r="FG764" s="462"/>
      <c r="FH764" s="462"/>
      <c r="FI764" s="462"/>
      <c r="FJ764" s="462"/>
      <c r="FK764" s="462"/>
      <c r="FL764" s="462"/>
      <c r="FM764" s="462"/>
      <c r="FN764" s="462"/>
      <c r="FO764" s="462"/>
      <c r="FP764" s="462"/>
      <c r="FQ764" s="462"/>
      <c r="FR764" s="462"/>
      <c r="FS764" s="462"/>
      <c r="FT764" s="462"/>
      <c r="FU764" s="462"/>
      <c r="FV764" s="462"/>
      <c r="FW764" s="462"/>
      <c r="FX764" s="462"/>
      <c r="FY764" s="462"/>
      <c r="FZ764" s="462"/>
      <c r="GA764" s="462"/>
      <c r="GB764" s="462"/>
      <c r="GC764" s="462"/>
      <c r="GD764" s="462"/>
      <c r="GE764" s="462"/>
      <c r="GF764" s="462"/>
      <c r="GG764" s="462"/>
      <c r="GH764" s="462"/>
      <c r="GI764" s="462"/>
      <c r="GJ764" s="462"/>
      <c r="GK764" s="462"/>
      <c r="GL764" s="462"/>
      <c r="GM764" s="462"/>
      <c r="GN764" s="462"/>
      <c r="GO764" s="462"/>
      <c r="GP764" s="462"/>
      <c r="GQ764" s="462"/>
      <c r="GR764" s="462"/>
      <c r="GS764" s="462"/>
      <c r="GT764" s="462"/>
      <c r="GU764" s="462"/>
      <c r="GV764" s="462"/>
      <c r="GW764" s="462"/>
      <c r="GX764" s="462"/>
      <c r="GY764" s="462"/>
      <c r="GZ764" s="462"/>
      <c r="HA764" s="462"/>
      <c r="HB764" s="462"/>
      <c r="HC764" s="462"/>
      <c r="HD764" s="462"/>
      <c r="HE764" s="462"/>
      <c r="HF764" s="462"/>
      <c r="HG764" s="462"/>
      <c r="HH764" s="462"/>
      <c r="HI764" s="462"/>
      <c r="HJ764" s="462"/>
      <c r="HK764" s="462"/>
      <c r="HL764" s="462"/>
      <c r="HM764" s="462"/>
      <c r="HN764" s="462"/>
      <c r="HO764" s="462"/>
      <c r="HP764" s="462"/>
      <c r="HQ764" s="462"/>
      <c r="HR764" s="462"/>
      <c r="HS764" s="462"/>
      <c r="HT764" s="462"/>
      <c r="HU764" s="462"/>
      <c r="HV764" s="462"/>
      <c r="HW764" s="462"/>
      <c r="HX764" s="462"/>
      <c r="HY764" s="462"/>
      <c r="HZ764" s="462"/>
      <c r="IA764" s="462"/>
      <c r="IB764" s="462"/>
      <c r="IC764" s="462"/>
      <c r="ID764" s="462"/>
      <c r="IE764" s="462"/>
      <c r="IF764" s="462"/>
      <c r="IG764" s="462"/>
      <c r="IH764" s="462"/>
      <c r="II764" s="462"/>
      <c r="IJ764" s="462"/>
      <c r="IK764" s="462"/>
      <c r="IL764" s="462"/>
      <c r="IM764" s="462"/>
      <c r="IN764" s="462"/>
      <c r="IO764" s="462"/>
      <c r="IP764" s="462"/>
      <c r="IQ764" s="462"/>
      <c r="IR764" s="462"/>
      <c r="IS764" s="462"/>
      <c r="IT764" s="462"/>
      <c r="IU764" s="462"/>
      <c r="IV764" s="462"/>
      <c r="IW764" s="462"/>
      <c r="IX764" s="462"/>
      <c r="IY764" s="462"/>
      <c r="IZ764" s="462"/>
      <c r="JA764" s="462"/>
      <c r="JB764" s="462"/>
      <c r="JC764" s="462"/>
      <c r="JD764" s="462"/>
      <c r="JE764" s="462"/>
      <c r="JF764" s="462"/>
      <c r="JG764" s="462"/>
      <c r="JH764" s="462"/>
      <c r="JI764" s="462"/>
      <c r="JJ764" s="462"/>
      <c r="JK764" s="462"/>
      <c r="JL764" s="462"/>
      <c r="JM764" s="462"/>
      <c r="JN764" s="462"/>
      <c r="JO764" s="462"/>
      <c r="JP764" s="462"/>
      <c r="JQ764" s="462"/>
      <c r="JR764" s="462"/>
      <c r="JS764" s="462"/>
      <c r="JT764" s="462"/>
      <c r="JU764" s="462"/>
      <c r="JV764" s="462"/>
      <c r="JW764" s="462"/>
      <c r="JX764" s="462"/>
      <c r="JY764" s="462"/>
      <c r="JZ764" s="462"/>
      <c r="KA764" s="462"/>
      <c r="KB764" s="462"/>
      <c r="KC764" s="462"/>
      <c r="KD764" s="462"/>
      <c r="KE764" s="462"/>
      <c r="KF764" s="462"/>
      <c r="KG764" s="462"/>
      <c r="KH764" s="462"/>
      <c r="KI764" s="462"/>
      <c r="KJ764" s="462"/>
      <c r="KK764" s="462"/>
      <c r="KL764" s="462"/>
      <c r="KM764" s="462"/>
      <c r="KN764" s="462"/>
      <c r="KO764" s="462"/>
      <c r="KP764" s="462"/>
      <c r="KQ764" s="462"/>
      <c r="KR764" s="462"/>
      <c r="KS764" s="462"/>
      <c r="KT764" s="462"/>
      <c r="KU764" s="462"/>
      <c r="KV764" s="462"/>
      <c r="KW764" s="462"/>
      <c r="KX764" s="462"/>
      <c r="KY764" s="462"/>
      <c r="KZ764" s="462"/>
      <c r="LA764" s="462"/>
      <c r="LB764" s="462"/>
      <c r="LC764" s="462"/>
      <c r="LD764" s="462"/>
      <c r="LE764" s="462"/>
      <c r="LF764" s="462"/>
      <c r="LG764" s="462"/>
      <c r="LH764" s="462"/>
      <c r="LI764" s="462"/>
      <c r="LJ764" s="462"/>
      <c r="LK764" s="462"/>
      <c r="LL764" s="462"/>
      <c r="LM764" s="462"/>
      <c r="LN764" s="462"/>
      <c r="LO764" s="462"/>
      <c r="LP764" s="462"/>
      <c r="LQ764" s="462"/>
      <c r="LR764" s="462"/>
      <c r="LS764" s="462"/>
      <c r="LT764" s="462"/>
      <c r="LU764" s="462"/>
      <c r="LV764" s="462"/>
      <c r="LW764" s="462"/>
      <c r="LX764" s="462"/>
      <c r="LY764" s="462"/>
      <c r="LZ764" s="462"/>
      <c r="MA764" s="462"/>
      <c r="MB764" s="462"/>
      <c r="MC764" s="462"/>
      <c r="MD764" s="462"/>
      <c r="ME764" s="462"/>
      <c r="MF764" s="462"/>
      <c r="MG764" s="462"/>
      <c r="MH764" s="462"/>
      <c r="MI764" s="462"/>
      <c r="MJ764" s="462"/>
      <c r="MK764" s="462"/>
      <c r="ML764" s="462"/>
      <c r="MM764" s="462"/>
      <c r="MN764" s="462"/>
      <c r="MO764" s="462"/>
      <c r="MP764" s="462"/>
      <c r="MQ764" s="462"/>
      <c r="MR764" s="462"/>
      <c r="MS764" s="462"/>
      <c r="MT764" s="462"/>
      <c r="MU764" s="462"/>
      <c r="MV764" s="462"/>
      <c r="MW764" s="462"/>
      <c r="MX764" s="462"/>
      <c r="MY764" s="462"/>
      <c r="MZ764" s="462"/>
      <c r="NA764" s="462"/>
      <c r="NB764" s="462"/>
      <c r="NC764" s="462"/>
      <c r="ND764" s="462"/>
      <c r="NE764" s="462"/>
      <c r="NF764" s="462"/>
      <c r="NG764" s="462"/>
      <c r="NH764" s="462"/>
      <c r="NI764" s="462"/>
      <c r="NJ764" s="462"/>
      <c r="NK764" s="462"/>
      <c r="NL764" s="462"/>
      <c r="NM764" s="462"/>
      <c r="NN764" s="462"/>
      <c r="NO764" s="462"/>
      <c r="NP764" s="462"/>
      <c r="NQ764" s="462"/>
      <c r="NR764" s="462"/>
      <c r="NS764" s="462"/>
      <c r="NT764" s="462"/>
      <c r="NU764" s="462"/>
      <c r="NV764" s="462"/>
      <c r="NW764" s="462"/>
      <c r="NX764" s="462"/>
      <c r="NY764" s="462"/>
      <c r="NZ764" s="462"/>
      <c r="OA764" s="462"/>
      <c r="OB764" s="462"/>
      <c r="OC764" s="462"/>
      <c r="OD764" s="462"/>
      <c r="OE764" s="462"/>
      <c r="OF764" s="462"/>
      <c r="OG764" s="462"/>
      <c r="OH764" s="462"/>
      <c r="OI764" s="462"/>
      <c r="OJ764" s="462"/>
      <c r="OK764" s="462"/>
      <c r="OL764" s="462"/>
      <c r="OM764" s="462"/>
      <c r="ON764" s="462"/>
      <c r="OO764" s="462"/>
      <c r="OP764" s="462"/>
      <c r="OQ764" s="462"/>
      <c r="OR764" s="462"/>
      <c r="OS764" s="462"/>
      <c r="OT764" s="462"/>
      <c r="OU764" s="462"/>
      <c r="OV764" s="462"/>
      <c r="OW764" s="462"/>
      <c r="OX764" s="462"/>
      <c r="OY764" s="462"/>
      <c r="OZ764" s="462"/>
      <c r="PA764" s="462"/>
      <c r="PB764" s="462"/>
      <c r="PC764" s="462"/>
      <c r="PD764" s="462"/>
      <c r="PE764" s="462"/>
      <c r="PF764" s="462"/>
      <c r="PG764" s="462"/>
      <c r="PH764" s="462"/>
      <c r="PI764" s="462"/>
      <c r="PJ764" s="462"/>
      <c r="PK764" s="462"/>
      <c r="PL764" s="462"/>
      <c r="PM764" s="462"/>
      <c r="PN764" s="462"/>
      <c r="PO764" s="462"/>
      <c r="PP764" s="462"/>
      <c r="PQ764" s="462"/>
      <c r="PR764" s="462"/>
      <c r="PS764" s="462"/>
      <c r="PT764" s="462"/>
      <c r="PU764" s="462"/>
      <c r="PV764" s="462"/>
      <c r="PW764" s="462"/>
      <c r="PX764" s="462"/>
      <c r="PY764" s="462"/>
      <c r="PZ764" s="462"/>
      <c r="QA764" s="462"/>
      <c r="QB764" s="462"/>
      <c r="QC764" s="462"/>
      <c r="QD764" s="462"/>
      <c r="QE764" s="462"/>
      <c r="QF764" s="462"/>
      <c r="QG764" s="462"/>
      <c r="QH764" s="462"/>
      <c r="QI764" s="462"/>
      <c r="QJ764" s="462"/>
      <c r="QK764" s="462"/>
      <c r="QL764" s="462"/>
      <c r="QM764" s="462"/>
      <c r="QN764" s="462"/>
      <c r="QO764" s="462"/>
      <c r="QP764" s="462"/>
      <c r="QQ764" s="462"/>
      <c r="QR764" s="462"/>
      <c r="QS764" s="462"/>
      <c r="QT764" s="462"/>
      <c r="QU764" s="462"/>
      <c r="QV764" s="462"/>
      <c r="QW764" s="462"/>
      <c r="QX764" s="462"/>
      <c r="QY764" s="462"/>
      <c r="QZ764" s="462"/>
      <c r="RA764" s="462"/>
      <c r="RB764" s="462"/>
      <c r="RC764" s="462"/>
      <c r="RD764" s="462"/>
      <c r="RE764" s="462"/>
      <c r="RF764" s="462"/>
      <c r="RG764" s="462"/>
      <c r="RH764" s="462"/>
      <c r="RI764" s="462"/>
      <c r="RJ764" s="462"/>
      <c r="RK764" s="462"/>
      <c r="RL764" s="462"/>
      <c r="RM764" s="462"/>
      <c r="RN764" s="462"/>
      <c r="RO764" s="462"/>
      <c r="RP764" s="462"/>
      <c r="RQ764" s="462"/>
      <c r="RR764" s="462"/>
      <c r="RS764" s="462"/>
      <c r="RT764" s="462"/>
      <c r="RU764" s="462"/>
      <c r="RV764" s="462"/>
      <c r="RW764" s="462"/>
      <c r="RX764" s="462"/>
      <c r="RY764" s="462"/>
      <c r="RZ764" s="462"/>
      <c r="SA764" s="462"/>
      <c r="SB764" s="462"/>
      <c r="SC764" s="462"/>
      <c r="SD764" s="462"/>
      <c r="SE764" s="462"/>
      <c r="SF764" s="462"/>
      <c r="SG764" s="462"/>
      <c r="SH764" s="462"/>
      <c r="SI764" s="462"/>
      <c r="SJ764" s="462"/>
      <c r="SK764" s="462"/>
      <c r="SL764" s="462"/>
      <c r="SM764" s="462"/>
      <c r="SN764" s="462"/>
      <c r="SO764" s="462"/>
      <c r="SP764" s="462"/>
      <c r="SQ764" s="462"/>
      <c r="SR764" s="462"/>
      <c r="SS764" s="462"/>
      <c r="ST764" s="462"/>
      <c r="SU764" s="462"/>
      <c r="SV764" s="462"/>
      <c r="SW764" s="462"/>
      <c r="SX764" s="462"/>
      <c r="SY764" s="462"/>
      <c r="SZ764" s="462"/>
      <c r="TA764" s="462"/>
      <c r="TB764" s="462"/>
      <c r="TC764" s="462"/>
      <c r="TD764" s="462"/>
      <c r="TE764" s="462"/>
      <c r="TF764" s="462"/>
      <c r="TG764" s="462"/>
      <c r="TH764" s="462"/>
      <c r="TI764" s="462"/>
      <c r="TJ764" s="462"/>
      <c r="TK764" s="462"/>
      <c r="TL764" s="462"/>
      <c r="TM764" s="462"/>
      <c r="TN764" s="462"/>
      <c r="TO764" s="462"/>
      <c r="TP764" s="462"/>
      <c r="TQ764" s="462"/>
      <c r="TR764" s="462"/>
      <c r="TS764" s="462"/>
      <c r="TT764" s="462"/>
      <c r="TU764" s="462"/>
      <c r="TV764" s="462"/>
      <c r="TW764" s="462"/>
      <c r="TX764" s="462"/>
      <c r="TY764" s="462"/>
      <c r="TZ764" s="462"/>
      <c r="UA764" s="462"/>
      <c r="UB764" s="462"/>
      <c r="UC764" s="462"/>
      <c r="UD764" s="462"/>
      <c r="UE764" s="462"/>
      <c r="UF764" s="462"/>
      <c r="UG764" s="462"/>
      <c r="UH764" s="462"/>
      <c r="UI764" s="462"/>
      <c r="UJ764" s="462"/>
      <c r="UK764" s="462"/>
      <c r="UL764" s="462"/>
      <c r="UM764" s="462"/>
      <c r="UN764" s="462"/>
      <c r="UO764" s="462"/>
      <c r="UP764" s="462"/>
      <c r="UQ764" s="462"/>
      <c r="UR764" s="462"/>
      <c r="US764" s="462"/>
      <c r="UT764" s="462"/>
      <c r="UU764" s="462"/>
      <c r="UV764" s="462"/>
      <c r="UW764" s="462"/>
      <c r="UX764" s="462"/>
      <c r="UY764" s="462"/>
      <c r="UZ764" s="462"/>
      <c r="VA764" s="462"/>
      <c r="VB764" s="462"/>
      <c r="VC764" s="462"/>
      <c r="VD764" s="462"/>
      <c r="VE764" s="462"/>
      <c r="VF764" s="462"/>
      <c r="VG764" s="462"/>
      <c r="VH764" s="462"/>
      <c r="VI764" s="462"/>
      <c r="VJ764" s="462"/>
      <c r="VK764" s="462"/>
      <c r="VL764" s="462"/>
      <c r="VM764" s="462"/>
      <c r="VN764" s="462"/>
      <c r="VO764" s="462"/>
      <c r="VP764" s="462"/>
      <c r="VQ764" s="462"/>
      <c r="VR764" s="462"/>
      <c r="VS764" s="462"/>
      <c r="VT764" s="462"/>
      <c r="VU764" s="462"/>
      <c r="VV764" s="462"/>
      <c r="VW764" s="462"/>
      <c r="VX764" s="462"/>
      <c r="VY764" s="462"/>
      <c r="VZ764" s="462"/>
      <c r="WA764" s="462"/>
      <c r="WB764" s="462"/>
      <c r="WC764" s="462"/>
      <c r="WD764" s="462"/>
      <c r="WE764" s="462"/>
      <c r="WF764" s="462"/>
      <c r="WG764" s="462"/>
      <c r="WH764" s="462"/>
      <c r="WI764" s="462"/>
      <c r="WJ764" s="462"/>
      <c r="WK764" s="462"/>
      <c r="WL764" s="462"/>
      <c r="WM764" s="462"/>
      <c r="WN764" s="462"/>
      <c r="WO764" s="462"/>
      <c r="WP764" s="462"/>
      <c r="WQ764" s="462"/>
      <c r="WR764" s="462"/>
      <c r="WS764" s="462"/>
      <c r="WT764" s="462"/>
      <c r="WU764" s="462"/>
      <c r="WV764" s="462"/>
      <c r="WW764" s="462"/>
      <c r="WX764" s="462"/>
      <c r="WY764" s="462"/>
      <c r="WZ764" s="462"/>
      <c r="XA764" s="462"/>
      <c r="XB764" s="462"/>
      <c r="XC764" s="462"/>
      <c r="XD764" s="462"/>
      <c r="XE764" s="462"/>
      <c r="XF764" s="462"/>
      <c r="XG764" s="462"/>
      <c r="XH764" s="462"/>
      <c r="XI764" s="462"/>
      <c r="XJ764" s="462"/>
      <c r="XK764" s="462"/>
      <c r="XL764" s="462"/>
      <c r="XM764" s="462"/>
      <c r="XN764" s="462"/>
      <c r="XO764" s="462"/>
      <c r="XP764" s="462"/>
      <c r="XQ764" s="462"/>
      <c r="XR764" s="462"/>
      <c r="XS764" s="462"/>
      <c r="XT764" s="462"/>
      <c r="XU764" s="462"/>
      <c r="XV764" s="462"/>
      <c r="XW764" s="462"/>
      <c r="XX764" s="462"/>
      <c r="XY764" s="462"/>
      <c r="XZ764" s="462"/>
      <c r="YA764" s="462"/>
      <c r="YB764" s="462"/>
      <c r="YC764" s="462"/>
      <c r="YD764" s="462"/>
      <c r="YE764" s="462"/>
      <c r="YF764" s="462"/>
      <c r="YG764" s="462"/>
      <c r="YH764" s="462"/>
      <c r="YI764" s="462"/>
      <c r="YJ764" s="462"/>
      <c r="YK764" s="462"/>
      <c r="YL764" s="462"/>
      <c r="YM764" s="462"/>
      <c r="YN764" s="462"/>
      <c r="YO764" s="462"/>
      <c r="YP764" s="462"/>
      <c r="YQ764" s="462"/>
      <c r="YR764" s="462"/>
      <c r="YS764" s="462"/>
      <c r="YT764" s="462"/>
      <c r="YU764" s="462"/>
      <c r="YV764" s="462"/>
      <c r="YW764" s="462"/>
      <c r="YX764" s="462"/>
      <c r="YY764" s="462"/>
      <c r="YZ764" s="462"/>
      <c r="ZA764" s="462"/>
      <c r="ZB764" s="462"/>
      <c r="ZC764" s="462"/>
      <c r="ZD764" s="462"/>
      <c r="ZE764" s="462"/>
      <c r="ZF764" s="462"/>
      <c r="ZG764" s="462"/>
      <c r="ZH764" s="462"/>
      <c r="ZI764" s="462"/>
      <c r="ZJ764" s="462"/>
      <c r="ZK764" s="462"/>
      <c r="ZL764" s="462"/>
      <c r="ZM764" s="462"/>
      <c r="ZN764" s="462"/>
      <c r="ZO764" s="462"/>
      <c r="ZP764" s="462"/>
      <c r="ZQ764" s="462"/>
      <c r="ZR764" s="462"/>
      <c r="ZS764" s="462"/>
      <c r="ZT764" s="462"/>
      <c r="ZU764" s="462"/>
      <c r="ZV764" s="462"/>
      <c r="ZW764" s="462"/>
      <c r="ZX764" s="462"/>
      <c r="ZY764" s="462"/>
      <c r="ZZ764" s="462"/>
      <c r="AAA764" s="462"/>
      <c r="AAB764" s="462"/>
      <c r="AAC764" s="462"/>
      <c r="AAD764" s="462"/>
      <c r="AAE764" s="462"/>
      <c r="AAF764" s="462"/>
      <c r="AAG764" s="462"/>
      <c r="AAH764" s="462"/>
      <c r="AAI764" s="462"/>
      <c r="AAJ764" s="462"/>
      <c r="AAK764" s="462"/>
      <c r="AAL764" s="462"/>
      <c r="AAM764" s="462"/>
      <c r="AAN764" s="462"/>
      <c r="AAO764" s="462"/>
      <c r="AAP764" s="462"/>
      <c r="AAQ764" s="462"/>
      <c r="AAR764" s="462"/>
      <c r="AAS764" s="462"/>
      <c r="AAT764" s="462"/>
      <c r="AAU764" s="462"/>
      <c r="AAV764" s="462"/>
      <c r="AAW764" s="462"/>
      <c r="AAX764" s="462"/>
      <c r="AAY764" s="462"/>
      <c r="AAZ764" s="462"/>
      <c r="ABA764" s="462"/>
      <c r="ABB764" s="462"/>
      <c r="ABC764" s="462"/>
      <c r="ABD764" s="462"/>
      <c r="ABE764" s="462"/>
      <c r="ABF764" s="462"/>
      <c r="ABG764" s="462"/>
      <c r="ABH764" s="462"/>
      <c r="ABI764" s="462"/>
      <c r="ABJ764" s="462"/>
      <c r="ABK764" s="462"/>
      <c r="ABL764" s="462"/>
      <c r="ABM764" s="462"/>
      <c r="ABN764" s="462"/>
      <c r="ABO764" s="462"/>
      <c r="ABP764" s="462"/>
      <c r="ABQ764" s="462"/>
      <c r="ABR764" s="462"/>
      <c r="ABS764" s="462"/>
      <c r="ABT764" s="462"/>
      <c r="ABU764" s="462"/>
      <c r="ABV764" s="462"/>
      <c r="ABW764" s="462"/>
      <c r="ABX764" s="462"/>
      <c r="ABY764" s="462"/>
      <c r="ABZ764" s="462"/>
      <c r="ACA764" s="462"/>
      <c r="ACB764" s="462"/>
      <c r="ACC764" s="462"/>
      <c r="ACD764" s="462"/>
      <c r="ACE764" s="462"/>
      <c r="ACF764" s="462"/>
      <c r="ACG764" s="462"/>
      <c r="ACH764" s="462"/>
      <c r="ACI764" s="462"/>
      <c r="ACJ764" s="462"/>
      <c r="ACK764" s="462"/>
      <c r="ACL764" s="462"/>
      <c r="ACM764" s="462"/>
      <c r="ACN764" s="462"/>
      <c r="ACO764" s="462"/>
      <c r="ACP764" s="462"/>
      <c r="ACQ764" s="462"/>
      <c r="ACR764" s="462"/>
      <c r="ACS764" s="462"/>
      <c r="ACT764" s="462"/>
      <c r="ACU764" s="462"/>
      <c r="ACV764" s="462"/>
      <c r="ACW764" s="462"/>
      <c r="ACX764" s="462"/>
      <c r="ACY764" s="462"/>
      <c r="ACZ764" s="462"/>
      <c r="ADA764" s="462"/>
      <c r="ADB764" s="462"/>
      <c r="ADC764" s="462"/>
      <c r="ADD764" s="462"/>
      <c r="ADE764" s="462"/>
      <c r="ADF764" s="462"/>
      <c r="ADG764" s="462"/>
      <c r="ADH764" s="462"/>
      <c r="ADI764" s="462"/>
      <c r="ADJ764" s="462"/>
      <c r="ADK764" s="462"/>
      <c r="ADL764" s="462"/>
      <c r="ADM764" s="462"/>
      <c r="ADN764" s="462"/>
      <c r="ADO764" s="462"/>
      <c r="ADP764" s="462"/>
      <c r="ADQ764" s="462"/>
      <c r="ADR764" s="462"/>
      <c r="ADS764" s="462"/>
      <c r="ADT764" s="462"/>
      <c r="ADU764" s="462"/>
      <c r="ADV764" s="462"/>
      <c r="ADW764" s="462"/>
      <c r="ADX764" s="462"/>
      <c r="ADY764" s="462"/>
      <c r="ADZ764" s="462"/>
      <c r="AEA764" s="462"/>
      <c r="AEB764" s="462"/>
      <c r="AEC764" s="462"/>
      <c r="AED764" s="462"/>
      <c r="AEE764" s="462"/>
      <c r="AEF764" s="462"/>
      <c r="AEG764" s="462"/>
      <c r="AEH764" s="462"/>
      <c r="AEI764" s="462"/>
      <c r="AEJ764" s="462"/>
      <c r="AEK764" s="462"/>
      <c r="AEL764" s="462"/>
      <c r="AEM764" s="462"/>
      <c r="AEN764" s="462"/>
      <c r="AEO764" s="462"/>
      <c r="AEP764" s="462"/>
      <c r="AEQ764" s="462"/>
      <c r="AER764" s="462"/>
      <c r="AES764" s="462"/>
      <c r="AET764" s="462"/>
      <c r="AEU764" s="462"/>
      <c r="AEV764" s="462"/>
      <c r="AEW764" s="462"/>
      <c r="AEX764" s="462"/>
      <c r="AEY764" s="462"/>
      <c r="AEZ764" s="462"/>
      <c r="AFA764" s="462"/>
      <c r="AFB764" s="462"/>
      <c r="AFC764" s="462"/>
      <c r="AFD764" s="462"/>
      <c r="AFE764" s="462"/>
      <c r="AFF764" s="462"/>
      <c r="AFG764" s="462"/>
      <c r="AFH764" s="462"/>
      <c r="AFI764" s="462"/>
      <c r="AFJ764" s="462"/>
      <c r="AFK764" s="462"/>
      <c r="AFL764" s="462"/>
      <c r="AFM764" s="462"/>
      <c r="AFN764" s="462"/>
      <c r="AFO764" s="462"/>
      <c r="AFP764" s="462"/>
      <c r="AFQ764" s="462"/>
      <c r="AFR764" s="462"/>
      <c r="AFS764" s="462"/>
      <c r="AFT764" s="462"/>
      <c r="AFU764" s="462"/>
      <c r="AFV764" s="462"/>
      <c r="AFW764" s="462"/>
      <c r="AFX764" s="462"/>
      <c r="AFY764" s="462"/>
      <c r="AFZ764" s="462"/>
      <c r="AGA764" s="462"/>
      <c r="AGB764" s="462"/>
      <c r="AGC764" s="462"/>
      <c r="AGD764" s="462"/>
      <c r="AGE764" s="462"/>
      <c r="AGF764" s="462"/>
      <c r="AGG764" s="462"/>
      <c r="AGH764" s="462"/>
      <c r="AGI764" s="462"/>
      <c r="AGJ764" s="462"/>
      <c r="AGK764" s="462"/>
      <c r="AGL764" s="462"/>
      <c r="AGM764" s="462"/>
      <c r="AGN764" s="462"/>
      <c r="AGO764" s="462"/>
      <c r="AGP764" s="462"/>
      <c r="AGQ764" s="462"/>
      <c r="AGR764" s="462"/>
      <c r="AGS764" s="462"/>
      <c r="AGT764" s="462"/>
      <c r="AGU764" s="462"/>
      <c r="AGV764" s="462"/>
      <c r="AGW764" s="462"/>
      <c r="AGX764" s="462"/>
      <c r="AGY764" s="462"/>
      <c r="AGZ764" s="462"/>
      <c r="AHA764" s="462"/>
      <c r="AHB764" s="462"/>
      <c r="AHC764" s="462"/>
      <c r="AHD764" s="462"/>
      <c r="AHE764" s="462"/>
      <c r="AHF764" s="462"/>
      <c r="AHG764" s="462"/>
      <c r="AHH764" s="462"/>
      <c r="AHI764" s="462"/>
      <c r="AHJ764" s="462"/>
      <c r="AHK764" s="462"/>
      <c r="AHL764" s="462"/>
      <c r="AHM764" s="462"/>
      <c r="AHN764" s="462"/>
      <c r="AHO764" s="462"/>
      <c r="AHP764" s="462"/>
      <c r="AHQ764" s="462"/>
      <c r="AHR764" s="462"/>
      <c r="AHS764" s="462"/>
      <c r="AHT764" s="462"/>
      <c r="AHU764" s="462"/>
      <c r="AHV764" s="462"/>
      <c r="AHW764" s="462"/>
      <c r="AHX764" s="462"/>
      <c r="AHY764" s="462"/>
      <c r="AHZ764" s="462"/>
      <c r="AIA764" s="462"/>
      <c r="AIB764" s="462"/>
      <c r="AIC764" s="462"/>
      <c r="AID764" s="462"/>
      <c r="AIE764" s="462"/>
      <c r="AIF764" s="462"/>
      <c r="AIG764" s="462"/>
      <c r="AIH764" s="462"/>
      <c r="AII764" s="462"/>
      <c r="AIJ764" s="462"/>
      <c r="AIK764" s="462"/>
      <c r="AIL764" s="462"/>
      <c r="AIM764" s="462"/>
      <c r="AIN764" s="462"/>
      <c r="AIO764" s="462"/>
      <c r="AIP764" s="462"/>
      <c r="AIQ764" s="462"/>
      <c r="AIR764" s="462"/>
      <c r="AIS764" s="462"/>
      <c r="AIT764" s="462"/>
      <c r="AIU764" s="462"/>
      <c r="AIV764" s="462"/>
      <c r="AIW764" s="462"/>
      <c r="AIX764" s="462"/>
      <c r="AIY764" s="462"/>
      <c r="AIZ764" s="462"/>
      <c r="AJA764" s="462"/>
      <c r="AJB764" s="462"/>
      <c r="AJC764" s="462"/>
      <c r="AJD764" s="462"/>
      <c r="AJE764" s="462"/>
      <c r="AJF764" s="462"/>
      <c r="AJG764" s="462"/>
      <c r="AJH764" s="462"/>
      <c r="AJI764" s="462"/>
      <c r="AJJ764" s="462"/>
      <c r="AJK764" s="462"/>
      <c r="AJL764" s="462"/>
      <c r="AJM764" s="462"/>
      <c r="AJN764" s="462"/>
      <c r="AJO764" s="462"/>
      <c r="AJP764" s="462"/>
      <c r="AJQ764" s="462"/>
      <c r="AJR764" s="462"/>
      <c r="AJS764" s="462"/>
      <c r="AJT764" s="462"/>
      <c r="AJU764" s="462"/>
      <c r="AJV764" s="462"/>
      <c r="AJW764" s="462"/>
      <c r="AJX764" s="462"/>
      <c r="AJY764" s="462"/>
      <c r="AJZ764" s="462"/>
      <c r="AKA764" s="462"/>
      <c r="AKB764" s="462"/>
      <c r="AKC764" s="462"/>
      <c r="AKD764" s="462"/>
      <c r="AKE764" s="462"/>
      <c r="AKF764" s="462"/>
      <c r="AKG764" s="462"/>
      <c r="AKH764" s="462"/>
      <c r="AKI764" s="462"/>
      <c r="AKJ764" s="462"/>
      <c r="AKK764" s="462"/>
      <c r="AKL764" s="462"/>
      <c r="AKM764" s="462"/>
      <c r="AKN764" s="462"/>
      <c r="AKO764" s="462"/>
      <c r="AKP764" s="462"/>
      <c r="AKQ764" s="462"/>
      <c r="AKR764" s="462"/>
      <c r="AKS764" s="462"/>
      <c r="AKT764" s="462"/>
      <c r="AKU764" s="462"/>
      <c r="AKV764" s="462"/>
      <c r="AKW764" s="462"/>
      <c r="AKX764" s="462"/>
      <c r="AKY764" s="462"/>
      <c r="AKZ764" s="462"/>
      <c r="ALA764" s="462"/>
      <c r="ALB764" s="462"/>
      <c r="ALC764" s="462"/>
      <c r="ALD764" s="462"/>
      <c r="ALE764" s="462"/>
      <c r="ALF764" s="462"/>
      <c r="ALG764" s="462"/>
      <c r="ALH764" s="462"/>
      <c r="ALI764" s="462"/>
      <c r="ALJ764" s="462"/>
      <c r="ALK764" s="462"/>
      <c r="ALL764" s="462"/>
      <c r="ALM764" s="462"/>
      <c r="ALN764" s="462"/>
      <c r="ALO764" s="462"/>
      <c r="ALP764" s="462"/>
      <c r="ALQ764" s="462"/>
      <c r="ALR764" s="462"/>
      <c r="ALS764" s="462"/>
      <c r="ALT764" s="462"/>
      <c r="ALU764" s="462"/>
      <c r="ALV764" s="462"/>
      <c r="ALW764" s="462"/>
      <c r="ALX764" s="462"/>
      <c r="ALY764" s="462"/>
      <c r="ALZ764" s="462"/>
      <c r="AMA764" s="462"/>
      <c r="AMB764" s="462"/>
      <c r="AMC764" s="462"/>
      <c r="AMD764" s="462"/>
      <c r="AME764" s="462"/>
      <c r="AMF764" s="462"/>
      <c r="AMG764" s="462"/>
      <c r="AMH764" s="462"/>
      <c r="AMI764" s="462"/>
      <c r="AMJ764" s="462"/>
      <c r="AMK764" s="462"/>
      <c r="AML764" s="462"/>
      <c r="AMM764" s="462"/>
      <c r="AMN764" s="462"/>
      <c r="AMO764" s="462"/>
      <c r="AMP764" s="462"/>
      <c r="AMQ764" s="462"/>
      <c r="AMR764" s="462"/>
      <c r="AMS764" s="462"/>
      <c r="AMT764" s="462"/>
      <c r="AMU764" s="462"/>
      <c r="AMV764" s="462"/>
      <c r="AMW764" s="462"/>
      <c r="AMX764" s="462"/>
      <c r="AMY764" s="462"/>
      <c r="AMZ764" s="462"/>
      <c r="ANA764" s="462"/>
      <c r="ANB764" s="462"/>
      <c r="ANC764" s="462"/>
      <c r="AND764" s="462"/>
      <c r="ANE764" s="462"/>
      <c r="ANF764" s="462"/>
      <c r="ANG764" s="462"/>
      <c r="ANH764" s="462"/>
      <c r="ANI764" s="462"/>
      <c r="ANJ764" s="462"/>
      <c r="ANK764" s="462"/>
      <c r="ANL764" s="462"/>
      <c r="ANM764" s="462"/>
      <c r="ANN764" s="462"/>
      <c r="ANO764" s="462"/>
      <c r="ANP764" s="462"/>
      <c r="ANQ764" s="462"/>
      <c r="ANR764" s="462"/>
      <c r="ANS764" s="462"/>
      <c r="ANT764" s="462"/>
      <c r="ANU764" s="462"/>
      <c r="ANV764" s="462"/>
      <c r="ANW764" s="462"/>
      <c r="ANX764" s="462"/>
      <c r="ANY764" s="462"/>
      <c r="ANZ764" s="462"/>
      <c r="AOA764" s="462"/>
      <c r="AOB764" s="462"/>
      <c r="AOC764" s="462"/>
      <c r="AOD764" s="462"/>
      <c r="AOE764" s="462"/>
      <c r="AOF764" s="462"/>
      <c r="AOG764" s="462"/>
      <c r="AOH764" s="462"/>
      <c r="AOI764" s="462"/>
      <c r="AOJ764" s="462"/>
      <c r="AOK764" s="462"/>
      <c r="AOL764" s="462"/>
      <c r="AOM764" s="462"/>
      <c r="AON764" s="462"/>
      <c r="AOO764" s="462"/>
      <c r="AOP764" s="462"/>
      <c r="AOQ764" s="462"/>
      <c r="AOR764" s="462"/>
      <c r="AOS764" s="462"/>
      <c r="AOT764" s="462"/>
      <c r="AOU764" s="462"/>
      <c r="AOV764" s="462"/>
      <c r="AOW764" s="462"/>
      <c r="AOX764" s="462"/>
      <c r="AOY764" s="462"/>
      <c r="AOZ764" s="462"/>
      <c r="APA764" s="462"/>
      <c r="APB764" s="462"/>
      <c r="APC764" s="462"/>
      <c r="APD764" s="462"/>
      <c r="APE764" s="462"/>
      <c r="APF764" s="462"/>
      <c r="APG764" s="462"/>
      <c r="APH764" s="462"/>
      <c r="API764" s="462"/>
      <c r="APJ764" s="462"/>
      <c r="APK764" s="462"/>
      <c r="APL764" s="462"/>
      <c r="APM764" s="462"/>
      <c r="APN764" s="462"/>
      <c r="APO764" s="462"/>
      <c r="APP764" s="462"/>
      <c r="APQ764" s="462"/>
      <c r="APR764" s="462"/>
      <c r="APS764" s="462"/>
      <c r="APT764" s="462"/>
      <c r="APU764" s="462"/>
      <c r="APV764" s="462"/>
      <c r="APW764" s="462"/>
      <c r="APX764" s="462"/>
      <c r="APY764" s="462"/>
      <c r="APZ764" s="462"/>
      <c r="AQA764" s="462"/>
      <c r="AQB764" s="462"/>
      <c r="AQC764" s="462"/>
      <c r="AQD764" s="462"/>
      <c r="AQE764" s="462"/>
      <c r="AQF764" s="462"/>
      <c r="AQG764" s="462"/>
      <c r="AQH764" s="462"/>
      <c r="AQI764" s="462"/>
      <c r="AQJ764" s="462"/>
      <c r="AQK764" s="462"/>
      <c r="AQL764" s="462"/>
      <c r="AQM764" s="462"/>
      <c r="AQN764" s="462"/>
      <c r="AQO764" s="462"/>
      <c r="AQP764" s="462"/>
      <c r="AQQ764" s="462"/>
      <c r="AQR764" s="462"/>
      <c r="AQS764" s="462"/>
      <c r="AQT764" s="462"/>
      <c r="AQU764" s="462"/>
      <c r="AQV764" s="462"/>
      <c r="AQW764" s="462"/>
      <c r="AQX764" s="462"/>
      <c r="AQY764" s="462"/>
      <c r="AQZ764" s="462"/>
      <c r="ARA764" s="462"/>
      <c r="ARB764" s="462"/>
      <c r="ARC764" s="462"/>
      <c r="ARD764" s="462"/>
      <c r="ARE764" s="462"/>
      <c r="ARF764" s="462"/>
      <c r="ARG764" s="462"/>
      <c r="ARH764" s="462"/>
      <c r="ARI764" s="462"/>
      <c r="ARJ764" s="462"/>
      <c r="ARK764" s="462"/>
      <c r="ARL764" s="462"/>
      <c r="ARM764" s="462"/>
      <c r="ARN764" s="462"/>
      <c r="ARO764" s="462"/>
      <c r="ARP764" s="462"/>
      <c r="ARQ764" s="462"/>
      <c r="ARR764" s="462"/>
      <c r="ARS764" s="462"/>
      <c r="ART764" s="462"/>
      <c r="ARU764" s="462"/>
      <c r="ARV764" s="462"/>
      <c r="ARW764" s="462"/>
      <c r="ARX764" s="462"/>
      <c r="ARY764" s="462"/>
      <c r="ARZ764" s="462"/>
      <c r="ASA764" s="462"/>
      <c r="ASB764" s="462"/>
      <c r="ASC764" s="462"/>
      <c r="ASD764" s="462"/>
      <c r="ASE764" s="462"/>
      <c r="ASF764" s="462"/>
      <c r="ASG764" s="462"/>
      <c r="ASH764" s="462"/>
      <c r="ASI764" s="462"/>
      <c r="ASJ764" s="462"/>
      <c r="ASK764" s="462"/>
      <c r="ASL764" s="462"/>
      <c r="ASM764" s="462"/>
      <c r="ASN764" s="462"/>
      <c r="ASO764" s="462"/>
      <c r="ASP764" s="462"/>
      <c r="ASQ764" s="462"/>
      <c r="ASR764" s="462"/>
      <c r="ASS764" s="462"/>
      <c r="AST764" s="462"/>
      <c r="ASU764" s="462"/>
      <c r="ASV764" s="462"/>
      <c r="ASW764" s="462"/>
      <c r="ASX764" s="462"/>
      <c r="ASY764" s="462"/>
      <c r="ASZ764" s="462"/>
      <c r="ATA764" s="462"/>
      <c r="ATB764" s="462"/>
      <c r="ATC764" s="462"/>
      <c r="ATD764" s="462"/>
      <c r="ATE764" s="462"/>
      <c r="ATF764" s="462"/>
      <c r="ATG764" s="462"/>
      <c r="ATH764" s="462"/>
      <c r="ATI764" s="462"/>
      <c r="ATJ764" s="462"/>
      <c r="ATK764" s="462"/>
      <c r="ATL764" s="462"/>
      <c r="ATM764" s="462"/>
      <c r="ATN764" s="462"/>
      <c r="ATO764" s="462"/>
      <c r="ATP764" s="462"/>
      <c r="ATQ764" s="462"/>
      <c r="ATR764" s="462"/>
      <c r="ATS764" s="462"/>
      <c r="ATT764" s="462"/>
      <c r="ATU764" s="462"/>
      <c r="ATV764" s="462"/>
      <c r="ATW764" s="462"/>
      <c r="ATX764" s="462"/>
      <c r="ATY764" s="462"/>
      <c r="ATZ764" s="462"/>
      <c r="AUA764" s="462"/>
      <c r="AUB764" s="462"/>
      <c r="AUC764" s="462"/>
      <c r="AUD764" s="462"/>
      <c r="AUE764" s="462"/>
      <c r="AUF764" s="462"/>
      <c r="AUG764" s="462"/>
      <c r="AUH764" s="462"/>
      <c r="AUI764" s="462"/>
      <c r="AUJ764" s="462"/>
      <c r="AUK764" s="462"/>
      <c r="AUL764" s="462"/>
      <c r="AUM764" s="462"/>
      <c r="AUN764" s="462"/>
      <c r="AUO764" s="462"/>
      <c r="AUP764" s="462"/>
      <c r="AUQ764" s="462"/>
      <c r="AUR764" s="462"/>
      <c r="AUS764" s="462"/>
      <c r="AUT764" s="462"/>
      <c r="AUU764" s="462"/>
      <c r="AUV764" s="462"/>
      <c r="AUW764" s="462"/>
      <c r="AUX764" s="462"/>
      <c r="AUY764" s="462"/>
      <c r="AUZ764" s="462"/>
      <c r="AVA764" s="462"/>
      <c r="AVB764" s="462"/>
      <c r="AVC764" s="462"/>
      <c r="AVD764" s="462"/>
      <c r="AVE764" s="462"/>
      <c r="AVF764" s="462"/>
      <c r="AVG764" s="462"/>
      <c r="AVH764" s="462"/>
      <c r="AVI764" s="462"/>
      <c r="AVJ764" s="462"/>
      <c r="AVK764" s="462"/>
      <c r="AVL764" s="462"/>
      <c r="AVM764" s="462"/>
      <c r="AVN764" s="462"/>
      <c r="AVO764" s="462"/>
      <c r="AVP764" s="462"/>
      <c r="AVQ764" s="462"/>
      <c r="AVR764" s="462"/>
      <c r="AVS764" s="462"/>
      <c r="AVT764" s="462"/>
      <c r="AVU764" s="462"/>
      <c r="AVV764" s="462"/>
      <c r="AVW764" s="462"/>
      <c r="AVX764" s="462"/>
      <c r="AVY764" s="462"/>
      <c r="AVZ764" s="462"/>
      <c r="AWA764" s="462"/>
      <c r="AWB764" s="462"/>
      <c r="AWC764" s="462"/>
      <c r="AWD764" s="462"/>
      <c r="AWE764" s="462"/>
      <c r="AWF764" s="462"/>
      <c r="AWG764" s="462"/>
      <c r="AWH764" s="462"/>
      <c r="AWI764" s="462"/>
      <c r="AWJ764" s="462"/>
      <c r="AWK764" s="462"/>
      <c r="AWL764" s="462"/>
      <c r="AWM764" s="462"/>
      <c r="AWN764" s="462"/>
      <c r="AWO764" s="462"/>
      <c r="AWP764" s="462"/>
      <c r="AWQ764" s="462"/>
      <c r="AWR764" s="462"/>
      <c r="AWS764" s="462"/>
      <c r="AWT764" s="462"/>
      <c r="AWU764" s="462"/>
      <c r="AWV764" s="462"/>
      <c r="AWW764" s="462"/>
      <c r="AWX764" s="462"/>
      <c r="AWY764" s="462"/>
      <c r="AWZ764" s="462"/>
      <c r="AXA764" s="462"/>
      <c r="AXB764" s="462"/>
      <c r="AXC764" s="462"/>
      <c r="AXD764" s="462"/>
      <c r="AXE764" s="462"/>
      <c r="AXF764" s="462"/>
      <c r="AXG764" s="462"/>
      <c r="AXH764" s="462"/>
      <c r="AXI764" s="462"/>
      <c r="AXJ764" s="462"/>
      <c r="AXK764" s="462"/>
      <c r="AXL764" s="462"/>
      <c r="AXM764" s="462"/>
      <c r="AXN764" s="462"/>
      <c r="AXO764" s="462"/>
      <c r="AXP764" s="462"/>
      <c r="AXQ764" s="462"/>
      <c r="AXR764" s="462"/>
      <c r="AXS764" s="462"/>
      <c r="AXT764" s="462"/>
      <c r="AXU764" s="462"/>
      <c r="AXV764" s="462"/>
      <c r="AXW764" s="462"/>
      <c r="AXX764" s="462"/>
      <c r="AXY764" s="462"/>
      <c r="AXZ764" s="462"/>
      <c r="AYA764" s="462"/>
      <c r="AYB764" s="462"/>
      <c r="AYC764" s="462"/>
      <c r="AYD764" s="462"/>
      <c r="AYE764" s="462"/>
      <c r="AYF764" s="462"/>
      <c r="AYG764" s="462"/>
      <c r="AYH764" s="462"/>
      <c r="AYI764" s="462"/>
      <c r="AYJ764" s="462"/>
      <c r="AYK764" s="462"/>
      <c r="AYL764" s="462"/>
      <c r="AYM764" s="462"/>
      <c r="AYN764" s="462"/>
      <c r="AYO764" s="462"/>
      <c r="AYP764" s="462"/>
      <c r="AYQ764" s="462"/>
      <c r="AYR764" s="462"/>
      <c r="AYS764" s="462"/>
      <c r="AYT764" s="462"/>
      <c r="AYU764" s="462"/>
      <c r="AYV764" s="462"/>
      <c r="AYW764" s="462"/>
      <c r="AYX764" s="462"/>
      <c r="AYY764" s="462"/>
      <c r="AYZ764" s="462"/>
      <c r="AZA764" s="462"/>
      <c r="AZB764" s="462"/>
      <c r="AZC764" s="462"/>
      <c r="AZD764" s="462"/>
      <c r="AZE764" s="462"/>
      <c r="AZF764" s="462"/>
      <c r="AZG764" s="462"/>
      <c r="AZH764" s="462"/>
      <c r="AZI764" s="462"/>
      <c r="AZJ764" s="462"/>
      <c r="AZK764" s="462"/>
      <c r="AZL764" s="462"/>
      <c r="AZM764" s="462"/>
      <c r="AZN764" s="462"/>
      <c r="AZO764" s="462"/>
      <c r="AZP764" s="462"/>
      <c r="AZQ764" s="462"/>
      <c r="AZR764" s="462"/>
      <c r="AZS764" s="462"/>
      <c r="AZT764" s="462"/>
      <c r="AZU764" s="462"/>
      <c r="AZV764" s="462"/>
      <c r="AZW764" s="462"/>
      <c r="AZX764" s="462"/>
      <c r="AZY764" s="462"/>
      <c r="AZZ764" s="462"/>
      <c r="BAA764" s="462"/>
      <c r="BAB764" s="462"/>
      <c r="BAC764" s="462"/>
      <c r="BAD764" s="462"/>
      <c r="BAE764" s="462"/>
      <c r="BAF764" s="462"/>
      <c r="BAG764" s="462"/>
      <c r="BAH764" s="462"/>
      <c r="BAI764" s="462"/>
      <c r="BAJ764" s="462"/>
      <c r="BAK764" s="462"/>
      <c r="BAL764" s="462"/>
      <c r="BAM764" s="462"/>
      <c r="BAN764" s="462"/>
      <c r="BAO764" s="462"/>
      <c r="BAP764" s="462"/>
      <c r="BAQ764" s="462"/>
      <c r="BAR764" s="462"/>
      <c r="BAS764" s="462"/>
      <c r="BAT764" s="462"/>
      <c r="BAU764" s="462"/>
      <c r="BAV764" s="462"/>
      <c r="BAW764" s="462"/>
      <c r="BAX764" s="462"/>
      <c r="BAY764" s="462"/>
      <c r="BAZ764" s="462"/>
      <c r="BBA764" s="462"/>
      <c r="BBB764" s="462"/>
      <c r="BBC764" s="462"/>
      <c r="BBD764" s="462"/>
      <c r="BBE764" s="462"/>
      <c r="BBF764" s="462"/>
      <c r="BBG764" s="462"/>
      <c r="BBH764" s="462"/>
      <c r="BBI764" s="462"/>
      <c r="BBJ764" s="462"/>
      <c r="BBK764" s="462"/>
      <c r="BBL764" s="462"/>
      <c r="BBM764" s="462"/>
      <c r="BBN764" s="462"/>
      <c r="BBO764" s="462"/>
      <c r="BBP764" s="462"/>
      <c r="BBQ764" s="462"/>
      <c r="BBR764" s="462"/>
      <c r="BBS764" s="462"/>
      <c r="BBT764" s="462"/>
      <c r="BBU764" s="462"/>
      <c r="BBV764" s="462"/>
      <c r="BBW764" s="462"/>
      <c r="BBX764" s="462"/>
      <c r="BBY764" s="462"/>
      <c r="BBZ764" s="462"/>
      <c r="BCA764" s="462"/>
      <c r="BCB764" s="462"/>
      <c r="BCC764" s="462"/>
      <c r="BCD764" s="462"/>
      <c r="BCE764" s="462"/>
      <c r="BCF764" s="462"/>
      <c r="BCG764" s="462"/>
      <c r="BCH764" s="462"/>
      <c r="BCI764" s="462"/>
      <c r="BCJ764" s="462"/>
      <c r="BCK764" s="462"/>
      <c r="BCL764" s="462"/>
      <c r="BCM764" s="462"/>
      <c r="BCN764" s="462"/>
      <c r="BCO764" s="462"/>
      <c r="BCP764" s="462"/>
      <c r="BCQ764" s="462"/>
      <c r="BCR764" s="462"/>
      <c r="BCS764" s="462"/>
      <c r="BCT764" s="462"/>
      <c r="BCU764" s="462"/>
      <c r="BCV764" s="462"/>
      <c r="BCW764" s="462"/>
      <c r="BCX764" s="462"/>
      <c r="BCY764" s="462"/>
      <c r="BCZ764" s="462"/>
      <c r="BDA764" s="462"/>
      <c r="BDB764" s="462"/>
      <c r="BDC764" s="462"/>
      <c r="BDD764" s="462"/>
      <c r="BDE764" s="462"/>
      <c r="BDF764" s="462"/>
      <c r="BDG764" s="462"/>
      <c r="BDH764" s="462"/>
      <c r="BDI764" s="462"/>
      <c r="BDJ764" s="462"/>
      <c r="BDK764" s="462"/>
      <c r="BDL764" s="462"/>
      <c r="BDM764" s="462"/>
      <c r="BDN764" s="462"/>
      <c r="BDO764" s="462"/>
      <c r="BDP764" s="462"/>
      <c r="BDQ764" s="462"/>
      <c r="BDR764" s="462"/>
      <c r="BDS764" s="462"/>
      <c r="BDT764" s="462"/>
      <c r="BDU764" s="462"/>
      <c r="BDV764" s="462"/>
      <c r="BDW764" s="462"/>
      <c r="BDX764" s="462"/>
      <c r="BDY764" s="462"/>
      <c r="BDZ764" s="462"/>
      <c r="BEA764" s="462"/>
      <c r="BEB764" s="462"/>
      <c r="BEC764" s="462"/>
      <c r="BED764" s="462"/>
      <c r="BEE764" s="462"/>
      <c r="BEF764" s="462"/>
      <c r="BEG764" s="462"/>
      <c r="BEH764" s="462"/>
      <c r="BEI764" s="462"/>
      <c r="BEJ764" s="462"/>
      <c r="BEK764" s="462"/>
      <c r="BEL764" s="462"/>
      <c r="BEM764" s="462"/>
      <c r="BEN764" s="462"/>
      <c r="BEO764" s="462"/>
      <c r="BEP764" s="462"/>
      <c r="BEQ764" s="462"/>
      <c r="BER764" s="462"/>
      <c r="BES764" s="462"/>
      <c r="BET764" s="462"/>
      <c r="BEU764" s="462"/>
      <c r="BEV764" s="462"/>
      <c r="BEW764" s="462"/>
      <c r="BEX764" s="462"/>
      <c r="BEY764" s="462"/>
      <c r="BEZ764" s="462"/>
      <c r="BFA764" s="462"/>
      <c r="BFB764" s="462"/>
      <c r="BFC764" s="462"/>
      <c r="BFD764" s="462"/>
      <c r="BFE764" s="462"/>
      <c r="BFF764" s="462"/>
      <c r="BFG764" s="462"/>
      <c r="BFH764" s="462"/>
      <c r="BFI764" s="462"/>
      <c r="BFJ764" s="462"/>
      <c r="BFK764" s="462"/>
      <c r="BFL764" s="462"/>
      <c r="BFM764" s="462"/>
      <c r="BFN764" s="462"/>
      <c r="BFO764" s="462"/>
      <c r="BFP764" s="462"/>
      <c r="BFQ764" s="462"/>
      <c r="BFR764" s="462"/>
      <c r="BFS764" s="462"/>
      <c r="BFT764" s="462"/>
      <c r="BFU764" s="462"/>
      <c r="BFV764" s="462"/>
      <c r="BFW764" s="462"/>
      <c r="BFX764" s="462"/>
      <c r="BFY764" s="462"/>
      <c r="BFZ764" s="462"/>
      <c r="BGA764" s="462"/>
      <c r="BGB764" s="462"/>
      <c r="BGC764" s="462"/>
      <c r="BGD764" s="462"/>
      <c r="BGE764" s="462"/>
      <c r="BGF764" s="462"/>
      <c r="BGG764" s="462"/>
      <c r="BGH764" s="462"/>
      <c r="BGI764" s="462"/>
      <c r="BGJ764" s="462"/>
      <c r="BGK764" s="462"/>
      <c r="BGL764" s="462"/>
      <c r="BGM764" s="462"/>
      <c r="BGN764" s="462"/>
      <c r="BGO764" s="462"/>
      <c r="BGP764" s="462"/>
      <c r="BGQ764" s="462"/>
      <c r="BGR764" s="462"/>
      <c r="BGS764" s="462"/>
      <c r="BGT764" s="462"/>
      <c r="BGU764" s="462"/>
      <c r="BGV764" s="462"/>
      <c r="BGW764" s="462"/>
      <c r="BGX764" s="462"/>
      <c r="BGY764" s="462"/>
      <c r="BGZ764" s="462"/>
      <c r="BHA764" s="462"/>
      <c r="BHB764" s="462"/>
      <c r="BHC764" s="462"/>
      <c r="BHD764" s="462"/>
      <c r="BHE764" s="462"/>
      <c r="BHF764" s="462"/>
      <c r="BHG764" s="462"/>
      <c r="BHH764" s="462"/>
      <c r="BHI764" s="462"/>
      <c r="BHJ764" s="462"/>
      <c r="BHK764" s="462"/>
      <c r="BHL764" s="462"/>
      <c r="BHM764" s="462"/>
      <c r="BHN764" s="462"/>
      <c r="BHO764" s="462"/>
      <c r="BHP764" s="462"/>
      <c r="BHQ764" s="462"/>
      <c r="BHR764" s="462"/>
      <c r="BHS764" s="462"/>
      <c r="BHT764" s="462"/>
      <c r="BHU764" s="462"/>
      <c r="BHV764" s="462"/>
      <c r="BHW764" s="462"/>
      <c r="BHX764" s="462"/>
      <c r="BHY764" s="462"/>
      <c r="BHZ764" s="462"/>
      <c r="BIA764" s="462"/>
      <c r="BIB764" s="462"/>
      <c r="BIC764" s="462"/>
      <c r="BID764" s="462"/>
      <c r="BIE764" s="462"/>
      <c r="BIF764" s="462"/>
      <c r="BIG764" s="462"/>
      <c r="BIH764" s="462"/>
      <c r="BII764" s="462"/>
      <c r="BIJ764" s="462"/>
      <c r="BIK764" s="462"/>
      <c r="BIL764" s="462"/>
      <c r="BIM764" s="462"/>
      <c r="BIN764" s="462"/>
      <c r="BIO764" s="462"/>
      <c r="BIP764" s="462"/>
      <c r="BIQ764" s="462"/>
      <c r="BIR764" s="462"/>
      <c r="BIS764" s="462"/>
      <c r="BIT764" s="462"/>
      <c r="BIU764" s="462"/>
      <c r="BIV764" s="462"/>
      <c r="BIW764" s="462"/>
      <c r="BIX764" s="462"/>
      <c r="BIY764" s="462"/>
      <c r="BIZ764" s="462"/>
      <c r="BJA764" s="462"/>
      <c r="BJB764" s="462"/>
      <c r="BJC764" s="462"/>
      <c r="BJD764" s="462"/>
      <c r="BJE764" s="462"/>
      <c r="BJF764" s="462"/>
      <c r="BJG764" s="462"/>
      <c r="BJH764" s="462"/>
      <c r="BJI764" s="462"/>
      <c r="BJJ764" s="462"/>
      <c r="BJK764" s="462"/>
      <c r="BJL764" s="462"/>
      <c r="BJM764" s="462"/>
      <c r="BJN764" s="462"/>
      <c r="BJO764" s="462"/>
      <c r="BJP764" s="462"/>
      <c r="BJQ764" s="462"/>
      <c r="BJR764" s="462"/>
      <c r="BJS764" s="462"/>
      <c r="BJT764" s="462"/>
      <c r="BJU764" s="462"/>
      <c r="BJV764" s="462"/>
      <c r="BJW764" s="462"/>
      <c r="BJX764" s="462"/>
      <c r="BJY764" s="462"/>
      <c r="BJZ764" s="462"/>
      <c r="BKA764" s="462"/>
      <c r="BKB764" s="462"/>
      <c r="BKC764" s="462"/>
      <c r="BKD764" s="462"/>
      <c r="BKE764" s="462"/>
      <c r="BKF764" s="462"/>
      <c r="BKG764" s="462"/>
      <c r="BKH764" s="462"/>
      <c r="BKI764" s="462"/>
      <c r="BKJ764" s="462"/>
      <c r="BKK764" s="462"/>
      <c r="BKL764" s="462"/>
      <c r="BKM764" s="462"/>
      <c r="BKN764" s="462"/>
      <c r="BKO764" s="462"/>
      <c r="BKP764" s="462"/>
      <c r="BKQ764" s="462"/>
      <c r="BKR764" s="462"/>
      <c r="BKS764" s="462"/>
      <c r="BKT764" s="462"/>
      <c r="BKU764" s="462"/>
      <c r="BKV764" s="462"/>
      <c r="BKW764" s="462"/>
      <c r="BKX764" s="462"/>
      <c r="BKY764" s="462"/>
      <c r="BKZ764" s="462"/>
      <c r="BLA764" s="462"/>
      <c r="BLB764" s="462"/>
      <c r="BLC764" s="462"/>
      <c r="BLD764" s="462"/>
      <c r="BLE764" s="462"/>
      <c r="BLF764" s="462"/>
      <c r="BLG764" s="462"/>
      <c r="BLH764" s="462"/>
      <c r="BLI764" s="462"/>
      <c r="BLJ764" s="462"/>
      <c r="BLK764" s="462"/>
      <c r="BLL764" s="462"/>
      <c r="BLM764" s="462"/>
      <c r="BLN764" s="462"/>
      <c r="BLO764" s="462"/>
      <c r="BLP764" s="462"/>
      <c r="BLQ764" s="462"/>
      <c r="BLR764" s="462"/>
      <c r="BLS764" s="462"/>
      <c r="BLT764" s="462"/>
      <c r="BLU764" s="462"/>
      <c r="BLV764" s="462"/>
      <c r="BLW764" s="462"/>
      <c r="BLX764" s="462"/>
      <c r="BLY764" s="462"/>
      <c r="BLZ764" s="462"/>
      <c r="BMA764" s="462"/>
      <c r="BMB764" s="462"/>
      <c r="BMC764" s="462"/>
      <c r="BMD764" s="462"/>
      <c r="BME764" s="462"/>
      <c r="BMF764" s="462"/>
      <c r="BMG764" s="462"/>
      <c r="BMH764" s="462"/>
      <c r="BMI764" s="462"/>
      <c r="BMJ764" s="462"/>
      <c r="BMK764" s="462"/>
      <c r="BML764" s="462"/>
      <c r="BMM764" s="462"/>
      <c r="BMN764" s="462"/>
      <c r="BMO764" s="462"/>
      <c r="BMP764" s="462"/>
      <c r="BMQ764" s="462"/>
      <c r="BMR764" s="462"/>
      <c r="BMS764" s="462"/>
      <c r="BMT764" s="462"/>
      <c r="BMU764" s="462"/>
      <c r="BMV764" s="462"/>
      <c r="BMW764" s="462"/>
      <c r="BMX764" s="462"/>
      <c r="BMY764" s="462"/>
      <c r="BMZ764" s="462"/>
      <c r="BNA764" s="462"/>
      <c r="BNB764" s="462"/>
      <c r="BNC764" s="462"/>
      <c r="BND764" s="462"/>
      <c r="BNE764" s="462"/>
      <c r="BNF764" s="462"/>
      <c r="BNG764" s="462"/>
      <c r="BNH764" s="462"/>
      <c r="BNI764" s="462"/>
      <c r="BNJ764" s="462"/>
      <c r="BNK764" s="462"/>
      <c r="BNL764" s="462"/>
      <c r="BNM764" s="462"/>
      <c r="BNN764" s="462"/>
      <c r="BNO764" s="462"/>
      <c r="BNP764" s="462"/>
      <c r="BNQ764" s="462"/>
      <c r="BNR764" s="462"/>
      <c r="BNS764" s="462"/>
      <c r="BNT764" s="462"/>
      <c r="BNU764" s="462"/>
      <c r="BNV764" s="462"/>
      <c r="BNW764" s="462"/>
      <c r="BNX764" s="462"/>
      <c r="BNY764" s="462"/>
      <c r="BNZ764" s="462"/>
      <c r="BOA764" s="462"/>
      <c r="BOB764" s="462"/>
      <c r="BOC764" s="462"/>
      <c r="BOD764" s="462"/>
      <c r="BOE764" s="462"/>
      <c r="BOF764" s="462"/>
      <c r="BOG764" s="462"/>
      <c r="BOH764" s="462"/>
      <c r="BOI764" s="462"/>
      <c r="BOJ764" s="462"/>
      <c r="BOK764" s="462"/>
      <c r="BOL764" s="462"/>
      <c r="BOM764" s="462"/>
      <c r="BON764" s="462"/>
      <c r="BOO764" s="462"/>
      <c r="BOP764" s="462"/>
      <c r="BOQ764" s="462"/>
      <c r="BOR764" s="462"/>
      <c r="BOS764" s="462"/>
      <c r="BOT764" s="462"/>
      <c r="BOU764" s="462"/>
      <c r="BOV764" s="462"/>
      <c r="BOW764" s="462"/>
      <c r="BOX764" s="462"/>
      <c r="BOY764" s="462"/>
      <c r="BOZ764" s="462"/>
      <c r="BPA764" s="462"/>
      <c r="BPB764" s="462"/>
      <c r="BPC764" s="462"/>
      <c r="BPD764" s="462"/>
      <c r="BPE764" s="462"/>
      <c r="BPF764" s="462"/>
      <c r="BPG764" s="462"/>
      <c r="BPH764" s="462"/>
      <c r="BPI764" s="462"/>
      <c r="BPJ764" s="462"/>
      <c r="BPK764" s="462"/>
      <c r="BPL764" s="462"/>
      <c r="BPM764" s="462"/>
      <c r="BPN764" s="462"/>
      <c r="BPO764" s="462"/>
      <c r="BPP764" s="462"/>
      <c r="BPQ764" s="462"/>
      <c r="BPR764" s="462"/>
      <c r="BPS764" s="462"/>
      <c r="BPT764" s="462"/>
      <c r="BPU764" s="462"/>
      <c r="BPV764" s="462"/>
      <c r="BPW764" s="462"/>
      <c r="BPX764" s="462"/>
      <c r="BPY764" s="462"/>
      <c r="BPZ764" s="462"/>
      <c r="BQA764" s="462"/>
      <c r="BQB764" s="462"/>
      <c r="BQC764" s="462"/>
      <c r="BQD764" s="462"/>
      <c r="BQE764" s="462"/>
      <c r="BQF764" s="462"/>
      <c r="BQG764" s="462"/>
      <c r="BQH764" s="462"/>
      <c r="BQI764" s="462"/>
      <c r="BQJ764" s="462"/>
      <c r="BQK764" s="462"/>
      <c r="BQL764" s="462"/>
      <c r="BQM764" s="462"/>
      <c r="BQN764" s="462"/>
      <c r="BQO764" s="462"/>
      <c r="BQP764" s="462"/>
      <c r="BQQ764" s="462"/>
      <c r="BQR764" s="462"/>
      <c r="BQS764" s="462"/>
      <c r="BQT764" s="462"/>
      <c r="BQU764" s="462"/>
      <c r="BQV764" s="462"/>
      <c r="BQW764" s="462"/>
      <c r="BQX764" s="462"/>
      <c r="BQY764" s="462"/>
      <c r="BQZ764" s="462"/>
      <c r="BRA764" s="462"/>
      <c r="BRB764" s="462"/>
      <c r="BRC764" s="462"/>
      <c r="BRD764" s="462"/>
      <c r="BRE764" s="462"/>
      <c r="BRF764" s="462"/>
      <c r="BRG764" s="462"/>
      <c r="BRH764" s="462"/>
      <c r="BRI764" s="462"/>
      <c r="BRJ764" s="462"/>
      <c r="BRK764" s="462"/>
      <c r="BRL764" s="462"/>
      <c r="BRM764" s="462"/>
      <c r="BRN764" s="462"/>
      <c r="BRO764" s="462"/>
      <c r="BRP764" s="462"/>
      <c r="BRQ764" s="462"/>
      <c r="BRR764" s="462"/>
      <c r="BRS764" s="462"/>
      <c r="BRT764" s="462"/>
      <c r="BRU764" s="462"/>
      <c r="BRV764" s="462"/>
      <c r="BRW764" s="462"/>
      <c r="BRX764" s="462"/>
      <c r="BRY764" s="462"/>
      <c r="BRZ764" s="462"/>
      <c r="BSA764" s="462"/>
      <c r="BSB764" s="462"/>
      <c r="BSC764" s="462"/>
      <c r="BSD764" s="462"/>
      <c r="BSE764" s="462"/>
      <c r="BSF764" s="462"/>
      <c r="BSG764" s="462"/>
      <c r="BSH764" s="462"/>
      <c r="BSI764" s="462"/>
      <c r="BSJ764" s="462"/>
      <c r="BSK764" s="462"/>
      <c r="BSL764" s="462"/>
      <c r="BSM764" s="462"/>
      <c r="BSN764" s="462"/>
      <c r="BSO764" s="462"/>
      <c r="BSP764" s="462"/>
      <c r="BSQ764" s="462"/>
      <c r="BSR764" s="462"/>
      <c r="BSS764" s="462"/>
      <c r="BST764" s="462"/>
      <c r="BSU764" s="462"/>
      <c r="BSV764" s="462"/>
      <c r="BSW764" s="462"/>
      <c r="BSX764" s="462"/>
      <c r="BSY764" s="462"/>
      <c r="BSZ764" s="462"/>
      <c r="BTA764" s="462"/>
      <c r="BTB764" s="462"/>
      <c r="BTC764" s="462"/>
      <c r="BTD764" s="462"/>
      <c r="BTE764" s="462"/>
      <c r="BTF764" s="462"/>
      <c r="BTG764" s="462"/>
      <c r="BTH764" s="462"/>
      <c r="BTI764" s="462"/>
      <c r="BTJ764" s="462"/>
      <c r="BTK764" s="462"/>
      <c r="BTL764" s="462"/>
      <c r="BTM764" s="462"/>
      <c r="BTN764" s="462"/>
      <c r="BTO764" s="462"/>
      <c r="BTP764" s="462"/>
      <c r="BTQ764" s="462"/>
      <c r="BTR764" s="462"/>
      <c r="BTS764" s="462"/>
      <c r="BTT764" s="462"/>
      <c r="BTU764" s="462"/>
      <c r="BTV764" s="462"/>
      <c r="BTW764" s="462"/>
      <c r="BTX764" s="462"/>
      <c r="BTY764" s="462"/>
      <c r="BTZ764" s="462"/>
      <c r="BUA764" s="462"/>
      <c r="BUB764" s="462"/>
      <c r="BUC764" s="462"/>
      <c r="BUD764" s="462"/>
      <c r="BUE764" s="462"/>
      <c r="BUF764" s="462"/>
      <c r="BUG764" s="462"/>
      <c r="BUH764" s="462"/>
      <c r="BUI764" s="462"/>
      <c r="BUJ764" s="462"/>
      <c r="BUK764" s="462"/>
      <c r="BUL764" s="462"/>
      <c r="BUM764" s="462"/>
      <c r="BUN764" s="462"/>
      <c r="BUO764" s="462"/>
      <c r="BUP764" s="462"/>
      <c r="BUQ764" s="462"/>
      <c r="BUR764" s="462"/>
      <c r="BUS764" s="462"/>
      <c r="BUT764" s="462"/>
      <c r="BUU764" s="462"/>
      <c r="BUV764" s="462"/>
      <c r="BUW764" s="462"/>
      <c r="BUX764" s="462"/>
      <c r="BUY764" s="462"/>
      <c r="BUZ764" s="462"/>
      <c r="BVA764" s="462"/>
      <c r="BVB764" s="462"/>
      <c r="BVC764" s="462"/>
      <c r="BVD764" s="462"/>
      <c r="BVE764" s="462"/>
      <c r="BVF764" s="462"/>
      <c r="BVG764" s="462"/>
      <c r="BVH764" s="462"/>
      <c r="BVI764" s="462"/>
      <c r="BVJ764" s="462"/>
      <c r="BVK764" s="462"/>
      <c r="BVL764" s="462"/>
      <c r="BVM764" s="462"/>
      <c r="BVN764" s="462"/>
      <c r="BVO764" s="462"/>
      <c r="BVP764" s="462"/>
      <c r="BVQ764" s="462"/>
      <c r="BVR764" s="462"/>
      <c r="BVS764" s="462"/>
      <c r="BVT764" s="462"/>
      <c r="BVU764" s="462"/>
      <c r="BVV764" s="462"/>
      <c r="BVW764" s="462"/>
      <c r="BVX764" s="462"/>
      <c r="BVY764" s="462"/>
      <c r="BVZ764" s="462"/>
      <c r="BWA764" s="462"/>
      <c r="BWB764" s="462"/>
      <c r="BWC764" s="462"/>
      <c r="BWD764" s="462"/>
      <c r="BWE764" s="462"/>
      <c r="BWF764" s="462"/>
      <c r="BWG764" s="462"/>
      <c r="BWH764" s="462"/>
      <c r="BWI764" s="462"/>
      <c r="BWJ764" s="462"/>
      <c r="BWK764" s="462"/>
      <c r="BWL764" s="462"/>
      <c r="BWM764" s="462"/>
      <c r="BWN764" s="462"/>
      <c r="BWO764" s="462"/>
      <c r="BWP764" s="462"/>
      <c r="BWQ764" s="462"/>
      <c r="BWR764" s="462"/>
      <c r="BWS764" s="462"/>
      <c r="BWT764" s="462"/>
      <c r="BWU764" s="462"/>
      <c r="BWV764" s="462"/>
      <c r="BWW764" s="462"/>
      <c r="BWX764" s="462"/>
      <c r="BWY764" s="462"/>
      <c r="BWZ764" s="462"/>
      <c r="BXA764" s="462"/>
      <c r="BXB764" s="462"/>
      <c r="BXC764" s="462"/>
      <c r="BXD764" s="462"/>
      <c r="BXE764" s="462"/>
      <c r="BXF764" s="462"/>
      <c r="BXG764" s="462"/>
      <c r="BXH764" s="462"/>
      <c r="BXI764" s="462"/>
      <c r="BXJ764" s="462"/>
      <c r="BXK764" s="462"/>
      <c r="BXL764" s="462"/>
      <c r="BXM764" s="462"/>
      <c r="BXN764" s="462"/>
      <c r="BXO764" s="462"/>
      <c r="BXP764" s="462"/>
      <c r="BXQ764" s="462"/>
      <c r="BXR764" s="462"/>
      <c r="BXS764" s="462"/>
      <c r="BXT764" s="462"/>
      <c r="BXU764" s="462"/>
      <c r="BXV764" s="462"/>
      <c r="BXW764" s="462"/>
      <c r="BXX764" s="462"/>
      <c r="BXY764" s="462"/>
      <c r="BXZ764" s="462"/>
      <c r="BYA764" s="462"/>
      <c r="BYB764" s="462"/>
      <c r="BYC764" s="462"/>
      <c r="BYD764" s="462"/>
      <c r="BYE764" s="462"/>
      <c r="BYF764" s="462"/>
      <c r="BYG764" s="462"/>
      <c r="BYH764" s="462"/>
      <c r="BYI764" s="462"/>
      <c r="BYJ764" s="462"/>
      <c r="BYK764" s="462"/>
      <c r="BYL764" s="462"/>
      <c r="BYM764" s="462"/>
      <c r="BYN764" s="462"/>
      <c r="BYO764" s="462"/>
      <c r="BYP764" s="462"/>
      <c r="BYQ764" s="462"/>
      <c r="BYR764" s="462"/>
      <c r="BYS764" s="462"/>
      <c r="BYT764" s="462"/>
      <c r="BYU764" s="462"/>
      <c r="BYV764" s="462"/>
      <c r="BYW764" s="462"/>
      <c r="BYX764" s="462"/>
      <c r="BYY764" s="462"/>
      <c r="BYZ764" s="462"/>
      <c r="BZA764" s="462"/>
      <c r="BZB764" s="462"/>
      <c r="BZC764" s="462"/>
      <c r="BZD764" s="462"/>
      <c r="BZE764" s="462"/>
      <c r="BZF764" s="462"/>
      <c r="BZG764" s="462"/>
      <c r="BZH764" s="462"/>
      <c r="BZI764" s="462"/>
      <c r="BZJ764" s="462"/>
      <c r="BZK764" s="462"/>
      <c r="BZL764" s="462"/>
      <c r="BZM764" s="462"/>
      <c r="BZN764" s="462"/>
      <c r="BZO764" s="462"/>
      <c r="BZP764" s="462"/>
      <c r="BZQ764" s="462"/>
      <c r="BZR764" s="462"/>
      <c r="BZS764" s="462"/>
      <c r="BZT764" s="462"/>
      <c r="BZU764" s="462"/>
      <c r="BZV764" s="462"/>
      <c r="BZW764" s="462"/>
      <c r="BZX764" s="462"/>
      <c r="BZY764" s="462"/>
      <c r="BZZ764" s="462"/>
      <c r="CAA764" s="462"/>
      <c r="CAB764" s="462"/>
      <c r="CAC764" s="462"/>
      <c r="CAD764" s="462"/>
      <c r="CAE764" s="462"/>
      <c r="CAF764" s="462"/>
      <c r="CAG764" s="462"/>
      <c r="CAH764" s="462"/>
      <c r="CAI764" s="462"/>
      <c r="CAJ764" s="462"/>
      <c r="CAK764" s="462"/>
      <c r="CAL764" s="462"/>
      <c r="CAM764" s="462"/>
      <c r="CAN764" s="462"/>
      <c r="CAO764" s="462"/>
      <c r="CAP764" s="462"/>
      <c r="CAQ764" s="462"/>
      <c r="CAR764" s="462"/>
      <c r="CAS764" s="462"/>
      <c r="CAT764" s="462"/>
      <c r="CAU764" s="462"/>
      <c r="CAV764" s="462"/>
      <c r="CAW764" s="462"/>
      <c r="CAX764" s="462"/>
      <c r="CAY764" s="462"/>
      <c r="CAZ764" s="462"/>
      <c r="CBA764" s="462"/>
      <c r="CBB764" s="462"/>
      <c r="CBC764" s="462"/>
      <c r="CBD764" s="462"/>
      <c r="CBE764" s="462"/>
      <c r="CBF764" s="462"/>
      <c r="CBG764" s="462"/>
      <c r="CBH764" s="462"/>
      <c r="CBI764" s="462"/>
      <c r="CBJ764" s="462"/>
      <c r="CBK764" s="462"/>
      <c r="CBL764" s="462"/>
      <c r="CBM764" s="462"/>
      <c r="CBN764" s="462"/>
      <c r="CBO764" s="462"/>
      <c r="CBP764" s="462"/>
      <c r="CBQ764" s="462"/>
      <c r="CBR764" s="462"/>
      <c r="CBS764" s="462"/>
      <c r="CBT764" s="462"/>
      <c r="CBU764" s="462"/>
      <c r="CBV764" s="462"/>
      <c r="CBW764" s="462"/>
      <c r="CBX764" s="462"/>
      <c r="CBY764" s="462"/>
      <c r="CBZ764" s="462"/>
      <c r="CCA764" s="462"/>
      <c r="CCB764" s="462"/>
      <c r="CCC764" s="462"/>
      <c r="CCD764" s="462"/>
      <c r="CCE764" s="462"/>
      <c r="CCF764" s="462"/>
      <c r="CCG764" s="462"/>
      <c r="CCH764" s="462"/>
      <c r="CCI764" s="462"/>
      <c r="CCJ764" s="462"/>
      <c r="CCK764" s="462"/>
      <c r="CCL764" s="462"/>
      <c r="CCM764" s="462"/>
      <c r="CCN764" s="462"/>
      <c r="CCO764" s="462"/>
      <c r="CCP764" s="462"/>
      <c r="CCQ764" s="462"/>
      <c r="CCR764" s="462"/>
      <c r="CCS764" s="462"/>
      <c r="CCT764" s="462"/>
      <c r="CCU764" s="462"/>
      <c r="CCV764" s="462"/>
      <c r="CCW764" s="462"/>
      <c r="CCX764" s="462"/>
      <c r="CCY764" s="462"/>
      <c r="CCZ764" s="462"/>
      <c r="CDA764" s="462"/>
      <c r="CDB764" s="462"/>
      <c r="CDC764" s="462"/>
      <c r="CDD764" s="462"/>
      <c r="CDE764" s="462"/>
      <c r="CDF764" s="462"/>
      <c r="CDG764" s="462"/>
      <c r="CDH764" s="462"/>
      <c r="CDI764" s="462"/>
      <c r="CDJ764" s="462"/>
      <c r="CDK764" s="462"/>
      <c r="CDL764" s="462"/>
      <c r="CDM764" s="462"/>
      <c r="CDN764" s="462"/>
      <c r="CDO764" s="462"/>
      <c r="CDP764" s="462"/>
      <c r="CDQ764" s="462"/>
      <c r="CDR764" s="462"/>
      <c r="CDS764" s="462"/>
      <c r="CDT764" s="462"/>
      <c r="CDU764" s="462"/>
      <c r="CDV764" s="462"/>
      <c r="CDW764" s="462"/>
      <c r="CDX764" s="462"/>
      <c r="CDY764" s="462"/>
      <c r="CDZ764" s="462"/>
      <c r="CEA764" s="462"/>
      <c r="CEB764" s="462"/>
      <c r="CEC764" s="462"/>
      <c r="CED764" s="462"/>
      <c r="CEE764" s="462"/>
      <c r="CEF764" s="462"/>
      <c r="CEG764" s="462"/>
      <c r="CEH764" s="462"/>
      <c r="CEI764" s="462"/>
      <c r="CEJ764" s="462"/>
      <c r="CEK764" s="462"/>
      <c r="CEL764" s="462"/>
      <c r="CEM764" s="462"/>
      <c r="CEN764" s="462"/>
      <c r="CEO764" s="462"/>
      <c r="CEP764" s="462"/>
      <c r="CEQ764" s="462"/>
      <c r="CER764" s="462"/>
      <c r="CES764" s="462"/>
      <c r="CET764" s="462"/>
      <c r="CEU764" s="462"/>
      <c r="CEV764" s="462"/>
      <c r="CEW764" s="462"/>
      <c r="CEX764" s="462"/>
      <c r="CEY764" s="462"/>
      <c r="CEZ764" s="462"/>
      <c r="CFA764" s="462"/>
      <c r="CFB764" s="462"/>
      <c r="CFC764" s="462"/>
      <c r="CFD764" s="462"/>
      <c r="CFE764" s="462"/>
      <c r="CFF764" s="462"/>
      <c r="CFG764" s="462"/>
      <c r="CFH764" s="462"/>
      <c r="CFI764" s="462"/>
      <c r="CFJ764" s="462"/>
      <c r="CFK764" s="462"/>
      <c r="CFL764" s="462"/>
      <c r="CFM764" s="462"/>
      <c r="CFN764" s="462"/>
      <c r="CFO764" s="462"/>
      <c r="CFP764" s="462"/>
      <c r="CFQ764" s="462"/>
      <c r="CFR764" s="462"/>
      <c r="CFS764" s="462"/>
      <c r="CFT764" s="462"/>
      <c r="CFU764" s="462"/>
      <c r="CFV764" s="462"/>
      <c r="CFW764" s="462"/>
      <c r="CFX764" s="462"/>
      <c r="CFY764" s="462"/>
      <c r="CFZ764" s="462"/>
      <c r="CGA764" s="462"/>
      <c r="CGB764" s="462"/>
      <c r="CGC764" s="462"/>
      <c r="CGD764" s="462"/>
      <c r="CGE764" s="462"/>
      <c r="CGF764" s="462"/>
      <c r="CGG764" s="462"/>
      <c r="CGH764" s="462"/>
      <c r="CGI764" s="462"/>
      <c r="CGJ764" s="462"/>
      <c r="CGK764" s="462"/>
      <c r="CGL764" s="462"/>
      <c r="CGM764" s="462"/>
      <c r="CGN764" s="462"/>
      <c r="CGO764" s="462"/>
      <c r="CGP764" s="462"/>
      <c r="CGQ764" s="462"/>
      <c r="CGR764" s="462"/>
      <c r="CGS764" s="462"/>
      <c r="CGT764" s="462"/>
      <c r="CGU764" s="462"/>
      <c r="CGV764" s="462"/>
      <c r="CGW764" s="462"/>
      <c r="CGX764" s="462"/>
      <c r="CGY764" s="462"/>
      <c r="CGZ764" s="462"/>
      <c r="CHA764" s="462"/>
      <c r="CHB764" s="462"/>
      <c r="CHC764" s="462"/>
      <c r="CHD764" s="462"/>
      <c r="CHE764" s="462"/>
      <c r="CHF764" s="462"/>
      <c r="CHG764" s="462"/>
      <c r="CHH764" s="462"/>
      <c r="CHI764" s="462"/>
      <c r="CHJ764" s="462"/>
      <c r="CHK764" s="462"/>
      <c r="CHL764" s="462"/>
      <c r="CHM764" s="462"/>
      <c r="CHN764" s="462"/>
      <c r="CHO764" s="462"/>
      <c r="CHP764" s="462"/>
      <c r="CHQ764" s="462"/>
      <c r="CHR764" s="462"/>
      <c r="CHS764" s="462"/>
      <c r="CHT764" s="462"/>
      <c r="CHU764" s="462"/>
      <c r="CHV764" s="462"/>
      <c r="CHW764" s="462"/>
      <c r="CHX764" s="462"/>
      <c r="CHY764" s="462"/>
      <c r="CHZ764" s="462"/>
      <c r="CIA764" s="462"/>
      <c r="CIB764" s="462"/>
      <c r="CIC764" s="462"/>
      <c r="CID764" s="462"/>
      <c r="CIE764" s="462"/>
      <c r="CIF764" s="462"/>
      <c r="CIG764" s="462"/>
      <c r="CIH764" s="462"/>
      <c r="CII764" s="462"/>
      <c r="CIJ764" s="462"/>
      <c r="CIK764" s="462"/>
      <c r="CIL764" s="462"/>
      <c r="CIM764" s="462"/>
      <c r="CIN764" s="462"/>
      <c r="CIO764" s="462"/>
      <c r="CIP764" s="462"/>
      <c r="CIQ764" s="462"/>
      <c r="CIR764" s="462"/>
      <c r="CIS764" s="462"/>
      <c r="CIT764" s="462"/>
      <c r="CIU764" s="462"/>
      <c r="CIV764" s="462"/>
      <c r="CIW764" s="462"/>
      <c r="CIX764" s="462"/>
      <c r="CIY764" s="462"/>
      <c r="CIZ764" s="462"/>
      <c r="CJA764" s="462"/>
      <c r="CJB764" s="462"/>
      <c r="CJC764" s="462"/>
      <c r="CJD764" s="462"/>
      <c r="CJE764" s="462"/>
      <c r="CJF764" s="462"/>
      <c r="CJG764" s="462"/>
      <c r="CJH764" s="462"/>
      <c r="CJI764" s="462"/>
      <c r="CJJ764" s="462"/>
      <c r="CJK764" s="462"/>
      <c r="CJL764" s="462"/>
      <c r="CJM764" s="462"/>
      <c r="CJN764" s="462"/>
      <c r="CJO764" s="462"/>
      <c r="CJP764" s="462"/>
      <c r="CJQ764" s="462"/>
      <c r="CJR764" s="462"/>
      <c r="CJS764" s="462"/>
      <c r="CJT764" s="462"/>
      <c r="CJU764" s="462"/>
      <c r="CJV764" s="462"/>
      <c r="CJW764" s="462"/>
      <c r="CJX764" s="462"/>
      <c r="CJY764" s="462"/>
      <c r="CJZ764" s="462"/>
      <c r="CKA764" s="462"/>
      <c r="CKB764" s="462"/>
      <c r="CKC764" s="462"/>
      <c r="CKD764" s="462"/>
      <c r="CKE764" s="462"/>
      <c r="CKF764" s="462"/>
      <c r="CKG764" s="462"/>
      <c r="CKH764" s="462"/>
      <c r="CKI764" s="462"/>
      <c r="CKJ764" s="462"/>
      <c r="CKK764" s="462"/>
      <c r="CKL764" s="462"/>
      <c r="CKM764" s="462"/>
      <c r="CKN764" s="462"/>
      <c r="CKO764" s="462"/>
      <c r="CKP764" s="462"/>
      <c r="CKQ764" s="462"/>
      <c r="CKR764" s="462"/>
      <c r="CKS764" s="462"/>
      <c r="CKT764" s="462"/>
      <c r="CKU764" s="462"/>
      <c r="CKV764" s="462"/>
      <c r="CKW764" s="462"/>
      <c r="CKX764" s="462"/>
      <c r="CKY764" s="462"/>
      <c r="CKZ764" s="462"/>
      <c r="CLA764" s="462"/>
      <c r="CLB764" s="462"/>
      <c r="CLC764" s="462"/>
      <c r="CLD764" s="462"/>
      <c r="CLE764" s="462"/>
      <c r="CLF764" s="462"/>
      <c r="CLG764" s="462"/>
      <c r="CLH764" s="462"/>
      <c r="CLI764" s="462"/>
      <c r="CLJ764" s="462"/>
      <c r="CLK764" s="462"/>
      <c r="CLL764" s="462"/>
      <c r="CLM764" s="462"/>
      <c r="CLN764" s="462"/>
      <c r="CLO764" s="462"/>
      <c r="CLP764" s="462"/>
      <c r="CLQ764" s="462"/>
      <c r="CLR764" s="462"/>
      <c r="CLS764" s="462"/>
      <c r="CLT764" s="462"/>
      <c r="CLU764" s="462"/>
      <c r="CLV764" s="462"/>
      <c r="CLW764" s="462"/>
      <c r="CLX764" s="462"/>
      <c r="CLY764" s="462"/>
      <c r="CLZ764" s="462"/>
      <c r="CMA764" s="462"/>
      <c r="CMB764" s="462"/>
      <c r="CMC764" s="462"/>
      <c r="CMD764" s="462"/>
      <c r="CME764" s="462"/>
      <c r="CMF764" s="462"/>
      <c r="CMG764" s="462"/>
      <c r="CMH764" s="462"/>
      <c r="CMI764" s="462"/>
      <c r="CMJ764" s="462"/>
      <c r="CMK764" s="462"/>
      <c r="CML764" s="462"/>
      <c r="CMM764" s="462"/>
      <c r="CMN764" s="462"/>
      <c r="CMO764" s="462"/>
      <c r="CMP764" s="462"/>
      <c r="CMQ764" s="462"/>
      <c r="CMR764" s="462"/>
      <c r="CMS764" s="462"/>
      <c r="CMT764" s="462"/>
      <c r="CMU764" s="462"/>
      <c r="CMV764" s="462"/>
      <c r="CMW764" s="462"/>
      <c r="CMX764" s="462"/>
      <c r="CMY764" s="462"/>
      <c r="CMZ764" s="462"/>
      <c r="CNA764" s="462"/>
      <c r="CNB764" s="462"/>
      <c r="CNC764" s="462"/>
      <c r="CND764" s="462"/>
      <c r="CNE764" s="462"/>
      <c r="CNF764" s="462"/>
      <c r="CNG764" s="462"/>
      <c r="CNH764" s="462"/>
      <c r="CNI764" s="462"/>
      <c r="CNJ764" s="462"/>
      <c r="CNK764" s="462"/>
      <c r="CNL764" s="462"/>
      <c r="CNM764" s="462"/>
      <c r="CNN764" s="462"/>
      <c r="CNO764" s="462"/>
      <c r="CNP764" s="462"/>
      <c r="CNQ764" s="462"/>
      <c r="CNR764" s="462"/>
      <c r="CNS764" s="462"/>
      <c r="CNT764" s="462"/>
      <c r="CNU764" s="462"/>
      <c r="CNV764" s="462"/>
      <c r="CNW764" s="462"/>
      <c r="CNX764" s="462"/>
      <c r="CNY764" s="462"/>
      <c r="CNZ764" s="462"/>
      <c r="COA764" s="462"/>
      <c r="COB764" s="462"/>
      <c r="COC764" s="462"/>
      <c r="COD764" s="462"/>
      <c r="COE764" s="462"/>
      <c r="COF764" s="462"/>
      <c r="COG764" s="462"/>
      <c r="COH764" s="462"/>
      <c r="COI764" s="462"/>
      <c r="COJ764" s="462"/>
      <c r="COK764" s="462"/>
      <c r="COL764" s="462"/>
      <c r="COM764" s="462"/>
      <c r="CON764" s="462"/>
      <c r="COO764" s="462"/>
      <c r="COP764" s="462"/>
      <c r="COQ764" s="462"/>
      <c r="COR764" s="462"/>
      <c r="COS764" s="462"/>
      <c r="COT764" s="462"/>
      <c r="COU764" s="462"/>
      <c r="COV764" s="462"/>
      <c r="COW764" s="462"/>
      <c r="COX764" s="462"/>
      <c r="COY764" s="462"/>
      <c r="COZ764" s="462"/>
      <c r="CPA764" s="462"/>
      <c r="CPB764" s="462"/>
      <c r="CPC764" s="462"/>
      <c r="CPD764" s="462"/>
      <c r="CPE764" s="462"/>
      <c r="CPF764" s="462"/>
      <c r="CPG764" s="462"/>
      <c r="CPH764" s="462"/>
      <c r="CPI764" s="462"/>
      <c r="CPJ764" s="462"/>
      <c r="CPK764" s="462"/>
      <c r="CPL764" s="462"/>
      <c r="CPM764" s="462"/>
      <c r="CPN764" s="462"/>
      <c r="CPO764" s="462"/>
      <c r="CPP764" s="462"/>
      <c r="CPQ764" s="462"/>
      <c r="CPR764" s="462"/>
      <c r="CPS764" s="462"/>
      <c r="CPT764" s="462"/>
      <c r="CPU764" s="462"/>
      <c r="CPV764" s="462"/>
      <c r="CPW764" s="462"/>
      <c r="CPX764" s="462"/>
      <c r="CPY764" s="462"/>
      <c r="CPZ764" s="462"/>
      <c r="CQA764" s="462"/>
      <c r="CQB764" s="462"/>
      <c r="CQC764" s="462"/>
      <c r="CQD764" s="462"/>
      <c r="CQE764" s="462"/>
      <c r="CQF764" s="462"/>
      <c r="CQG764" s="462"/>
      <c r="CQH764" s="462"/>
      <c r="CQI764" s="462"/>
      <c r="CQJ764" s="462"/>
      <c r="CQK764" s="462"/>
      <c r="CQL764" s="462"/>
      <c r="CQM764" s="462"/>
      <c r="CQN764" s="462"/>
      <c r="CQO764" s="462"/>
      <c r="CQP764" s="462"/>
      <c r="CQQ764" s="462"/>
      <c r="CQR764" s="462"/>
      <c r="CQS764" s="462"/>
      <c r="CQT764" s="462"/>
      <c r="CQU764" s="462"/>
      <c r="CQV764" s="462"/>
      <c r="CQW764" s="462"/>
      <c r="CQX764" s="462"/>
      <c r="CQY764" s="462"/>
      <c r="CQZ764" s="462"/>
      <c r="CRA764" s="462"/>
      <c r="CRB764" s="462"/>
      <c r="CRC764" s="462"/>
      <c r="CRD764" s="462"/>
      <c r="CRE764" s="462"/>
      <c r="CRF764" s="462"/>
      <c r="CRG764" s="462"/>
      <c r="CRH764" s="462"/>
      <c r="CRI764" s="462"/>
      <c r="CRJ764" s="462"/>
      <c r="CRK764" s="462"/>
      <c r="CRL764" s="462"/>
      <c r="CRM764" s="462"/>
      <c r="CRN764" s="462"/>
      <c r="CRO764" s="462"/>
      <c r="CRP764" s="462"/>
      <c r="CRQ764" s="462"/>
      <c r="CRR764" s="462"/>
      <c r="CRS764" s="462"/>
      <c r="CRT764" s="462"/>
      <c r="CRU764" s="462"/>
      <c r="CRV764" s="462"/>
      <c r="CRW764" s="462"/>
      <c r="CRX764" s="462"/>
      <c r="CRY764" s="462"/>
      <c r="CRZ764" s="462"/>
      <c r="CSA764" s="462"/>
      <c r="CSB764" s="462"/>
      <c r="CSC764" s="462"/>
      <c r="CSD764" s="462"/>
      <c r="CSE764" s="462"/>
      <c r="CSF764" s="462"/>
      <c r="CSG764" s="462"/>
      <c r="CSH764" s="462"/>
      <c r="CSI764" s="462"/>
      <c r="CSJ764" s="462"/>
      <c r="CSK764" s="462"/>
      <c r="CSL764" s="462"/>
      <c r="CSM764" s="462"/>
      <c r="CSN764" s="462"/>
      <c r="CSO764" s="462"/>
      <c r="CSP764" s="462"/>
      <c r="CSQ764" s="462"/>
      <c r="CSR764" s="462"/>
      <c r="CSS764" s="462"/>
      <c r="CST764" s="462"/>
      <c r="CSU764" s="462"/>
      <c r="CSV764" s="462"/>
      <c r="CSW764" s="462"/>
      <c r="CSX764" s="462"/>
      <c r="CSY764" s="462"/>
      <c r="CSZ764" s="462"/>
      <c r="CTA764" s="462"/>
      <c r="CTB764" s="462"/>
      <c r="CTC764" s="462"/>
      <c r="CTD764" s="462"/>
      <c r="CTE764" s="462"/>
      <c r="CTF764" s="462"/>
      <c r="CTG764" s="462"/>
      <c r="CTH764" s="462"/>
      <c r="CTI764" s="462"/>
      <c r="CTJ764" s="462"/>
      <c r="CTK764" s="462"/>
      <c r="CTL764" s="462"/>
      <c r="CTM764" s="462"/>
      <c r="CTN764" s="462"/>
      <c r="CTO764" s="462"/>
      <c r="CTP764" s="462"/>
      <c r="CTQ764" s="462"/>
      <c r="CTR764" s="462"/>
      <c r="CTS764" s="462"/>
      <c r="CTT764" s="462"/>
      <c r="CTU764" s="462"/>
      <c r="CTV764" s="462"/>
      <c r="CTW764" s="462"/>
      <c r="CTX764" s="462"/>
      <c r="CTY764" s="462"/>
      <c r="CTZ764" s="462"/>
      <c r="CUA764" s="462"/>
      <c r="CUB764" s="462"/>
      <c r="CUC764" s="462"/>
      <c r="CUD764" s="462"/>
      <c r="CUE764" s="462"/>
      <c r="CUF764" s="462"/>
      <c r="CUG764" s="462"/>
      <c r="CUH764" s="462"/>
      <c r="CUI764" s="462"/>
      <c r="CUJ764" s="462"/>
      <c r="CUK764" s="462"/>
      <c r="CUL764" s="462"/>
      <c r="CUM764" s="462"/>
      <c r="CUN764" s="462"/>
      <c r="CUO764" s="462"/>
      <c r="CUP764" s="462"/>
      <c r="CUQ764" s="462"/>
      <c r="CUR764" s="462"/>
      <c r="CUS764" s="462"/>
      <c r="CUT764" s="462"/>
      <c r="CUU764" s="462"/>
      <c r="CUV764" s="462"/>
      <c r="CUW764" s="462"/>
      <c r="CUX764" s="462"/>
      <c r="CUY764" s="462"/>
      <c r="CUZ764" s="462"/>
      <c r="CVA764" s="462"/>
      <c r="CVB764" s="462"/>
      <c r="CVC764" s="462"/>
      <c r="CVD764" s="462"/>
      <c r="CVE764" s="462"/>
      <c r="CVF764" s="462"/>
      <c r="CVG764" s="462"/>
      <c r="CVH764" s="462"/>
      <c r="CVI764" s="462"/>
      <c r="CVJ764" s="462"/>
      <c r="CVK764" s="462"/>
      <c r="CVL764" s="462"/>
      <c r="CVM764" s="462"/>
      <c r="CVN764" s="462"/>
      <c r="CVO764" s="462"/>
      <c r="CVP764" s="462"/>
      <c r="CVQ764" s="462"/>
      <c r="CVR764" s="462"/>
      <c r="CVS764" s="462"/>
      <c r="CVT764" s="462"/>
      <c r="CVU764" s="462"/>
      <c r="CVV764" s="462"/>
      <c r="CVW764" s="462"/>
      <c r="CVX764" s="462"/>
      <c r="CVY764" s="462"/>
      <c r="CVZ764" s="462"/>
      <c r="CWA764" s="462"/>
      <c r="CWB764" s="462"/>
      <c r="CWC764" s="462"/>
      <c r="CWD764" s="462"/>
      <c r="CWE764" s="462"/>
      <c r="CWF764" s="462"/>
      <c r="CWG764" s="462"/>
      <c r="CWH764" s="462"/>
      <c r="CWI764" s="462"/>
      <c r="CWJ764" s="462"/>
      <c r="CWK764" s="462"/>
      <c r="CWL764" s="462"/>
      <c r="CWM764" s="462"/>
      <c r="CWN764" s="462"/>
      <c r="CWO764" s="462"/>
      <c r="CWP764" s="462"/>
      <c r="CWQ764" s="462"/>
      <c r="CWR764" s="462"/>
      <c r="CWS764" s="462"/>
      <c r="CWT764" s="462"/>
      <c r="CWU764" s="462"/>
      <c r="CWV764" s="462"/>
      <c r="CWW764" s="462"/>
      <c r="CWX764" s="462"/>
      <c r="CWY764" s="462"/>
      <c r="CWZ764" s="462"/>
      <c r="CXA764" s="462"/>
      <c r="CXB764" s="462"/>
      <c r="CXC764" s="462"/>
      <c r="CXD764" s="462"/>
      <c r="CXE764" s="462"/>
      <c r="CXF764" s="462"/>
      <c r="CXG764" s="462"/>
      <c r="CXH764" s="462"/>
      <c r="CXI764" s="462"/>
      <c r="CXJ764" s="462"/>
      <c r="CXK764" s="462"/>
      <c r="CXL764" s="462"/>
      <c r="CXM764" s="462"/>
      <c r="CXN764" s="462"/>
      <c r="CXO764" s="462"/>
      <c r="CXP764" s="462"/>
      <c r="CXQ764" s="462"/>
      <c r="CXR764" s="462"/>
      <c r="CXS764" s="462"/>
      <c r="CXT764" s="462"/>
      <c r="CXU764" s="462"/>
      <c r="CXV764" s="462"/>
      <c r="CXW764" s="462"/>
      <c r="CXX764" s="462"/>
      <c r="CXY764" s="462"/>
      <c r="CXZ764" s="462"/>
      <c r="CYA764" s="462"/>
      <c r="CYB764" s="462"/>
      <c r="CYC764" s="462"/>
      <c r="CYD764" s="462"/>
      <c r="CYE764" s="462"/>
      <c r="CYF764" s="462"/>
      <c r="CYG764" s="462"/>
      <c r="CYH764" s="462"/>
      <c r="CYI764" s="462"/>
      <c r="CYJ764" s="462"/>
      <c r="CYK764" s="462"/>
      <c r="CYL764" s="462"/>
      <c r="CYM764" s="462"/>
      <c r="CYN764" s="462"/>
      <c r="CYO764" s="462"/>
      <c r="CYP764" s="462"/>
      <c r="CYQ764" s="462"/>
      <c r="CYR764" s="462"/>
      <c r="CYS764" s="462"/>
      <c r="CYT764" s="462"/>
      <c r="CYU764" s="462"/>
      <c r="CYV764" s="462"/>
      <c r="CYW764" s="462"/>
      <c r="CYX764" s="462"/>
      <c r="CYY764" s="462"/>
      <c r="CYZ764" s="462"/>
      <c r="CZA764" s="462"/>
      <c r="CZB764" s="462"/>
      <c r="CZC764" s="462"/>
      <c r="CZD764" s="462"/>
      <c r="CZE764" s="462"/>
      <c r="CZF764" s="462"/>
      <c r="CZG764" s="462"/>
      <c r="CZH764" s="462"/>
      <c r="CZI764" s="462"/>
      <c r="CZJ764" s="462"/>
      <c r="CZK764" s="462"/>
      <c r="CZL764" s="462"/>
      <c r="CZM764" s="462"/>
      <c r="CZN764" s="462"/>
      <c r="CZO764" s="462"/>
      <c r="CZP764" s="462"/>
      <c r="CZQ764" s="462"/>
      <c r="CZR764" s="462"/>
      <c r="CZS764" s="462"/>
      <c r="CZT764" s="462"/>
      <c r="CZU764" s="462"/>
      <c r="CZV764" s="462"/>
      <c r="CZW764" s="462"/>
      <c r="CZX764" s="462"/>
      <c r="CZY764" s="462"/>
      <c r="CZZ764" s="462"/>
      <c r="DAA764" s="462"/>
      <c r="DAB764" s="462"/>
      <c r="DAC764" s="462"/>
      <c r="DAD764" s="462"/>
      <c r="DAE764" s="462"/>
      <c r="DAF764" s="462"/>
      <c r="DAG764" s="462"/>
      <c r="DAH764" s="462"/>
      <c r="DAI764" s="462"/>
      <c r="DAJ764" s="462"/>
      <c r="DAK764" s="462"/>
      <c r="DAL764" s="462"/>
      <c r="DAM764" s="462"/>
      <c r="DAN764" s="462"/>
      <c r="DAO764" s="462"/>
      <c r="DAP764" s="462"/>
      <c r="DAQ764" s="462"/>
      <c r="DAR764" s="462"/>
      <c r="DAS764" s="462"/>
      <c r="DAT764" s="462"/>
      <c r="DAU764" s="462"/>
      <c r="DAV764" s="462"/>
      <c r="DAW764" s="462"/>
      <c r="DAX764" s="462"/>
      <c r="DAY764" s="462"/>
      <c r="DAZ764" s="462"/>
      <c r="DBA764" s="462"/>
      <c r="DBB764" s="462"/>
      <c r="DBC764" s="462"/>
      <c r="DBD764" s="462"/>
      <c r="DBE764" s="462"/>
      <c r="DBF764" s="462"/>
      <c r="DBG764" s="462"/>
      <c r="DBH764" s="462"/>
      <c r="DBI764" s="462"/>
      <c r="DBJ764" s="462"/>
      <c r="DBK764" s="462"/>
      <c r="DBL764" s="462"/>
      <c r="DBM764" s="462"/>
      <c r="DBN764" s="462"/>
      <c r="DBO764" s="462"/>
      <c r="DBP764" s="462"/>
      <c r="DBQ764" s="462"/>
      <c r="DBR764" s="462"/>
      <c r="DBS764" s="462"/>
      <c r="DBT764" s="462"/>
      <c r="DBU764" s="462"/>
      <c r="DBV764" s="462"/>
      <c r="DBW764" s="462"/>
      <c r="DBX764" s="462"/>
      <c r="DBY764" s="462"/>
      <c r="DBZ764" s="462"/>
      <c r="DCA764" s="462"/>
      <c r="DCB764" s="462"/>
      <c r="DCC764" s="462"/>
      <c r="DCD764" s="462"/>
      <c r="DCE764" s="462"/>
      <c r="DCF764" s="462"/>
      <c r="DCG764" s="462"/>
      <c r="DCH764" s="462"/>
      <c r="DCI764" s="462"/>
      <c r="DCJ764" s="462"/>
      <c r="DCK764" s="462"/>
      <c r="DCL764" s="462"/>
      <c r="DCM764" s="462"/>
      <c r="DCN764" s="462"/>
      <c r="DCO764" s="462"/>
      <c r="DCP764" s="462"/>
      <c r="DCQ764" s="462"/>
      <c r="DCR764" s="462"/>
      <c r="DCS764" s="462"/>
      <c r="DCT764" s="462"/>
      <c r="DCU764" s="462"/>
      <c r="DCV764" s="462"/>
      <c r="DCW764" s="462"/>
      <c r="DCX764" s="462"/>
      <c r="DCY764" s="462"/>
      <c r="DCZ764" s="462"/>
      <c r="DDA764" s="462"/>
      <c r="DDB764" s="462"/>
      <c r="DDC764" s="462"/>
      <c r="DDD764" s="462"/>
      <c r="DDE764" s="462"/>
      <c r="DDF764" s="462"/>
      <c r="DDG764" s="462"/>
      <c r="DDH764" s="462"/>
      <c r="DDI764" s="462"/>
      <c r="DDJ764" s="462"/>
      <c r="DDK764" s="462"/>
      <c r="DDL764" s="462"/>
      <c r="DDM764" s="462"/>
      <c r="DDN764" s="462"/>
      <c r="DDO764" s="462"/>
      <c r="DDP764" s="462"/>
      <c r="DDQ764" s="462"/>
      <c r="DDR764" s="462"/>
      <c r="DDS764" s="462"/>
      <c r="DDT764" s="462"/>
      <c r="DDU764" s="462"/>
      <c r="DDV764" s="462"/>
      <c r="DDW764" s="462"/>
      <c r="DDX764" s="462"/>
      <c r="DDY764" s="462"/>
      <c r="DDZ764" s="462"/>
      <c r="DEA764" s="462"/>
      <c r="DEB764" s="462"/>
      <c r="DEC764" s="462"/>
      <c r="DED764" s="462"/>
      <c r="DEE764" s="462"/>
      <c r="DEF764" s="462"/>
      <c r="DEG764" s="462"/>
      <c r="DEH764" s="462"/>
      <c r="DEI764" s="462"/>
      <c r="DEJ764" s="462"/>
      <c r="DEK764" s="462"/>
      <c r="DEL764" s="462"/>
      <c r="DEM764" s="462"/>
      <c r="DEN764" s="462"/>
      <c r="DEO764" s="462"/>
      <c r="DEP764" s="462"/>
      <c r="DEQ764" s="462"/>
      <c r="DER764" s="462"/>
      <c r="DES764" s="462"/>
      <c r="DET764" s="462"/>
      <c r="DEU764" s="462"/>
      <c r="DEV764" s="462"/>
      <c r="DEW764" s="462"/>
      <c r="DEX764" s="462"/>
      <c r="DEY764" s="462"/>
      <c r="DEZ764" s="462"/>
      <c r="DFA764" s="462"/>
      <c r="DFB764" s="462"/>
      <c r="DFC764" s="462"/>
      <c r="DFD764" s="462"/>
      <c r="DFE764" s="462"/>
      <c r="DFF764" s="462"/>
      <c r="DFG764" s="462"/>
      <c r="DFH764" s="462"/>
      <c r="DFI764" s="462"/>
      <c r="DFJ764" s="462"/>
      <c r="DFK764" s="462"/>
      <c r="DFL764" s="462"/>
      <c r="DFM764" s="462"/>
      <c r="DFN764" s="462"/>
      <c r="DFO764" s="462"/>
      <c r="DFP764" s="462"/>
      <c r="DFQ764" s="462"/>
      <c r="DFR764" s="462"/>
      <c r="DFS764" s="462"/>
      <c r="DFT764" s="462"/>
      <c r="DFU764" s="462"/>
      <c r="DFV764" s="462"/>
      <c r="DFW764" s="462"/>
      <c r="DFX764" s="462"/>
      <c r="DFY764" s="462"/>
      <c r="DFZ764" s="462"/>
      <c r="DGA764" s="462"/>
      <c r="DGB764" s="462"/>
      <c r="DGC764" s="462"/>
      <c r="DGD764" s="462"/>
      <c r="DGE764" s="462"/>
      <c r="DGF764" s="462"/>
      <c r="DGG764" s="462"/>
      <c r="DGH764" s="462"/>
      <c r="DGI764" s="462"/>
      <c r="DGJ764" s="462"/>
      <c r="DGK764" s="462"/>
      <c r="DGL764" s="462"/>
      <c r="DGM764" s="462"/>
      <c r="DGN764" s="462"/>
      <c r="DGO764" s="462"/>
      <c r="DGP764" s="462"/>
      <c r="DGQ764" s="462"/>
      <c r="DGR764" s="462"/>
      <c r="DGS764" s="462"/>
      <c r="DGT764" s="462"/>
      <c r="DGU764" s="462"/>
      <c r="DGV764" s="462"/>
      <c r="DGW764" s="462"/>
      <c r="DGX764" s="462"/>
      <c r="DGY764" s="462"/>
      <c r="DGZ764" s="462"/>
      <c r="DHA764" s="462"/>
      <c r="DHB764" s="462"/>
      <c r="DHC764" s="462"/>
      <c r="DHD764" s="462"/>
      <c r="DHE764" s="462"/>
      <c r="DHF764" s="462"/>
      <c r="DHG764" s="462"/>
      <c r="DHH764" s="462"/>
      <c r="DHI764" s="462"/>
      <c r="DHJ764" s="462"/>
      <c r="DHK764" s="462"/>
      <c r="DHL764" s="462"/>
      <c r="DHM764" s="462"/>
      <c r="DHN764" s="462"/>
      <c r="DHO764" s="462"/>
      <c r="DHP764" s="462"/>
      <c r="DHQ764" s="462"/>
      <c r="DHR764" s="462"/>
      <c r="DHS764" s="462"/>
      <c r="DHT764" s="462"/>
      <c r="DHU764" s="462"/>
      <c r="DHV764" s="462"/>
      <c r="DHW764" s="462"/>
      <c r="DHX764" s="462"/>
      <c r="DHY764" s="462"/>
      <c r="DHZ764" s="462"/>
      <c r="DIA764" s="462"/>
      <c r="DIB764" s="462"/>
      <c r="DIC764" s="462"/>
      <c r="DID764" s="462"/>
      <c r="DIE764" s="462"/>
      <c r="DIF764" s="462"/>
      <c r="DIG764" s="462"/>
      <c r="DIH764" s="462"/>
      <c r="DII764" s="462"/>
      <c r="DIJ764" s="462"/>
      <c r="DIK764" s="462"/>
      <c r="DIL764" s="462"/>
      <c r="DIM764" s="462"/>
      <c r="DIN764" s="462"/>
      <c r="DIO764" s="462"/>
      <c r="DIP764" s="462"/>
      <c r="DIQ764" s="462"/>
      <c r="DIR764" s="462"/>
      <c r="DIS764" s="462"/>
      <c r="DIT764" s="462"/>
      <c r="DIU764" s="462"/>
      <c r="DIV764" s="462"/>
      <c r="DIW764" s="462"/>
      <c r="DIX764" s="462"/>
      <c r="DIY764" s="462"/>
      <c r="DIZ764" s="462"/>
      <c r="DJA764" s="462"/>
      <c r="DJB764" s="462"/>
      <c r="DJC764" s="462"/>
      <c r="DJD764" s="462"/>
      <c r="DJE764" s="462"/>
      <c r="DJF764" s="462"/>
      <c r="DJG764" s="462"/>
      <c r="DJH764" s="462"/>
      <c r="DJI764" s="462"/>
      <c r="DJJ764" s="462"/>
      <c r="DJK764" s="462"/>
      <c r="DJL764" s="462"/>
      <c r="DJM764" s="462"/>
      <c r="DJN764" s="462"/>
      <c r="DJO764" s="462"/>
      <c r="DJP764" s="462"/>
      <c r="DJQ764" s="462"/>
      <c r="DJR764" s="462"/>
      <c r="DJS764" s="462"/>
      <c r="DJT764" s="462"/>
      <c r="DJU764" s="462"/>
      <c r="DJV764" s="462"/>
      <c r="DJW764" s="462"/>
      <c r="DJX764" s="462"/>
      <c r="DJY764" s="462"/>
      <c r="DJZ764" s="462"/>
      <c r="DKA764" s="462"/>
      <c r="DKB764" s="462"/>
      <c r="DKC764" s="462"/>
      <c r="DKD764" s="462"/>
      <c r="DKE764" s="462"/>
      <c r="DKF764" s="462"/>
      <c r="DKG764" s="462"/>
      <c r="DKH764" s="462"/>
      <c r="DKI764" s="462"/>
      <c r="DKJ764" s="462"/>
      <c r="DKK764" s="462"/>
      <c r="DKL764" s="462"/>
      <c r="DKM764" s="462"/>
      <c r="DKN764" s="462"/>
      <c r="DKO764" s="462"/>
      <c r="DKP764" s="462"/>
      <c r="DKQ764" s="462"/>
      <c r="DKR764" s="462"/>
      <c r="DKS764" s="462"/>
      <c r="DKT764" s="462"/>
      <c r="DKU764" s="462"/>
      <c r="DKV764" s="462"/>
      <c r="DKW764" s="462"/>
      <c r="DKX764" s="462"/>
      <c r="DKY764" s="462"/>
      <c r="DKZ764" s="462"/>
      <c r="DLA764" s="462"/>
      <c r="DLB764" s="462"/>
      <c r="DLC764" s="462"/>
      <c r="DLD764" s="462"/>
      <c r="DLE764" s="462"/>
      <c r="DLF764" s="462"/>
      <c r="DLG764" s="462"/>
      <c r="DLH764" s="462"/>
      <c r="DLI764" s="462"/>
      <c r="DLJ764" s="462"/>
      <c r="DLK764" s="462"/>
      <c r="DLL764" s="462"/>
      <c r="DLM764" s="462"/>
      <c r="DLN764" s="462"/>
      <c r="DLO764" s="462"/>
      <c r="DLP764" s="462"/>
      <c r="DLQ764" s="462"/>
      <c r="DLR764" s="462"/>
      <c r="DLS764" s="462"/>
      <c r="DLT764" s="462"/>
      <c r="DLU764" s="462"/>
      <c r="DLV764" s="462"/>
      <c r="DLW764" s="462"/>
      <c r="DLX764" s="462"/>
      <c r="DLY764" s="462"/>
      <c r="DLZ764" s="462"/>
      <c r="DMA764" s="462"/>
      <c r="DMB764" s="462"/>
      <c r="DMC764" s="462"/>
      <c r="DMD764" s="462"/>
      <c r="DME764" s="462"/>
      <c r="DMF764" s="462"/>
      <c r="DMG764" s="462"/>
      <c r="DMH764" s="462"/>
      <c r="DMI764" s="462"/>
      <c r="DMJ764" s="462"/>
      <c r="DMK764" s="462"/>
      <c r="DML764" s="462"/>
      <c r="DMM764" s="462"/>
      <c r="DMN764" s="462"/>
      <c r="DMO764" s="462"/>
      <c r="DMP764" s="462"/>
      <c r="DMQ764" s="462"/>
      <c r="DMR764" s="462"/>
      <c r="DMS764" s="462"/>
      <c r="DMT764" s="462"/>
      <c r="DMU764" s="462"/>
      <c r="DMV764" s="462"/>
      <c r="DMW764" s="462"/>
      <c r="DMX764" s="462"/>
      <c r="DMY764" s="462"/>
      <c r="DMZ764" s="462"/>
      <c r="DNA764" s="462"/>
      <c r="DNB764" s="462"/>
      <c r="DNC764" s="462"/>
      <c r="DND764" s="462"/>
      <c r="DNE764" s="462"/>
      <c r="DNF764" s="462"/>
      <c r="DNG764" s="462"/>
      <c r="DNH764" s="462"/>
      <c r="DNI764" s="462"/>
      <c r="DNJ764" s="462"/>
      <c r="DNK764" s="462"/>
      <c r="DNL764" s="462"/>
      <c r="DNM764" s="462"/>
      <c r="DNN764" s="462"/>
      <c r="DNO764" s="462"/>
      <c r="DNP764" s="462"/>
      <c r="DNQ764" s="462"/>
      <c r="DNR764" s="462"/>
      <c r="DNS764" s="462"/>
      <c r="DNT764" s="462"/>
      <c r="DNU764" s="462"/>
      <c r="DNV764" s="462"/>
      <c r="DNW764" s="462"/>
      <c r="DNX764" s="462"/>
      <c r="DNY764" s="462"/>
      <c r="DNZ764" s="462"/>
      <c r="DOA764" s="462"/>
      <c r="DOB764" s="462"/>
      <c r="DOC764" s="462"/>
      <c r="DOD764" s="462"/>
      <c r="DOE764" s="462"/>
      <c r="DOF764" s="462"/>
      <c r="DOG764" s="462"/>
      <c r="DOH764" s="462"/>
      <c r="DOI764" s="462"/>
      <c r="DOJ764" s="462"/>
      <c r="DOK764" s="462"/>
      <c r="DOL764" s="462"/>
      <c r="DOM764" s="462"/>
      <c r="DON764" s="462"/>
      <c r="DOO764" s="462"/>
      <c r="DOP764" s="462"/>
      <c r="DOQ764" s="462"/>
      <c r="DOR764" s="462"/>
      <c r="DOS764" s="462"/>
      <c r="DOT764" s="462"/>
      <c r="DOU764" s="462"/>
      <c r="DOV764" s="462"/>
      <c r="DOW764" s="462"/>
      <c r="DOX764" s="462"/>
      <c r="DOY764" s="462"/>
      <c r="DOZ764" s="462"/>
      <c r="DPA764" s="462"/>
      <c r="DPB764" s="462"/>
      <c r="DPC764" s="462"/>
      <c r="DPD764" s="462"/>
      <c r="DPE764" s="462"/>
      <c r="DPF764" s="462"/>
      <c r="DPG764" s="462"/>
      <c r="DPH764" s="462"/>
      <c r="DPI764" s="462"/>
      <c r="DPJ764" s="462"/>
      <c r="DPK764" s="462"/>
      <c r="DPL764" s="462"/>
      <c r="DPM764" s="462"/>
      <c r="DPN764" s="462"/>
      <c r="DPO764" s="462"/>
      <c r="DPP764" s="462"/>
      <c r="DPQ764" s="462"/>
      <c r="DPR764" s="462"/>
      <c r="DPS764" s="462"/>
      <c r="DPT764" s="462"/>
      <c r="DPU764" s="462"/>
      <c r="DPV764" s="462"/>
      <c r="DPW764" s="462"/>
      <c r="DPX764" s="462"/>
      <c r="DPY764" s="462"/>
      <c r="DPZ764" s="462"/>
      <c r="DQA764" s="462"/>
      <c r="DQB764" s="462"/>
      <c r="DQC764" s="462"/>
      <c r="DQD764" s="462"/>
      <c r="DQE764" s="462"/>
      <c r="DQF764" s="462"/>
      <c r="DQG764" s="462"/>
      <c r="DQH764" s="462"/>
      <c r="DQI764" s="462"/>
      <c r="DQJ764" s="462"/>
      <c r="DQK764" s="462"/>
      <c r="DQL764" s="462"/>
      <c r="DQM764" s="462"/>
      <c r="DQN764" s="462"/>
      <c r="DQO764" s="462"/>
      <c r="DQP764" s="462"/>
      <c r="DQQ764" s="462"/>
      <c r="DQR764" s="462"/>
      <c r="DQS764" s="462"/>
      <c r="DQT764" s="462"/>
      <c r="DQU764" s="462"/>
      <c r="DQV764" s="462"/>
      <c r="DQW764" s="462"/>
      <c r="DQX764" s="462"/>
      <c r="DQY764" s="462"/>
      <c r="DQZ764" s="462"/>
      <c r="DRA764" s="462"/>
      <c r="DRB764" s="462"/>
      <c r="DRC764" s="462"/>
      <c r="DRD764" s="462"/>
      <c r="DRE764" s="462"/>
      <c r="DRF764" s="462"/>
      <c r="DRG764" s="462"/>
      <c r="DRH764" s="462"/>
      <c r="DRI764" s="462"/>
      <c r="DRJ764" s="462"/>
      <c r="DRK764" s="462"/>
      <c r="DRL764" s="462"/>
      <c r="DRM764" s="462"/>
      <c r="DRN764" s="462"/>
      <c r="DRO764" s="462"/>
      <c r="DRP764" s="462"/>
      <c r="DRQ764" s="462"/>
      <c r="DRR764" s="462"/>
      <c r="DRS764" s="462"/>
      <c r="DRT764" s="462"/>
      <c r="DRU764" s="462"/>
      <c r="DRV764" s="462"/>
      <c r="DRW764" s="462"/>
      <c r="DRX764" s="462"/>
      <c r="DRY764" s="462"/>
      <c r="DRZ764" s="462"/>
      <c r="DSA764" s="462"/>
      <c r="DSB764" s="462"/>
      <c r="DSC764" s="462"/>
      <c r="DSD764" s="462"/>
      <c r="DSE764" s="462"/>
      <c r="DSF764" s="462"/>
      <c r="DSG764" s="462"/>
      <c r="DSH764" s="462"/>
      <c r="DSI764" s="462"/>
      <c r="DSJ764" s="462"/>
      <c r="DSK764" s="462"/>
      <c r="DSL764" s="462"/>
      <c r="DSM764" s="462"/>
      <c r="DSN764" s="462"/>
      <c r="DSO764" s="462"/>
      <c r="DSP764" s="462"/>
      <c r="DSQ764" s="462"/>
      <c r="DSR764" s="462"/>
      <c r="DSS764" s="462"/>
      <c r="DST764" s="462"/>
      <c r="DSU764" s="462"/>
      <c r="DSV764" s="462"/>
      <c r="DSW764" s="462"/>
      <c r="DSX764" s="462"/>
      <c r="DSY764" s="462"/>
      <c r="DSZ764" s="462"/>
      <c r="DTA764" s="462"/>
      <c r="DTB764" s="462"/>
      <c r="DTC764" s="462"/>
      <c r="DTD764" s="462"/>
      <c r="DTE764" s="462"/>
      <c r="DTF764" s="462"/>
      <c r="DTG764" s="462"/>
      <c r="DTH764" s="462"/>
      <c r="DTI764" s="462"/>
      <c r="DTJ764" s="462"/>
      <c r="DTK764" s="462"/>
      <c r="DTL764" s="462"/>
      <c r="DTM764" s="462"/>
      <c r="DTN764" s="462"/>
      <c r="DTO764" s="462"/>
      <c r="DTP764" s="462"/>
      <c r="DTQ764" s="462"/>
      <c r="DTR764" s="462"/>
      <c r="DTS764" s="462"/>
      <c r="DTT764" s="462"/>
      <c r="DTU764" s="462"/>
      <c r="DTV764" s="462"/>
      <c r="DTW764" s="462"/>
      <c r="DTX764" s="462"/>
      <c r="DTY764" s="462"/>
      <c r="DTZ764" s="462"/>
      <c r="DUA764" s="462"/>
      <c r="DUB764" s="462"/>
      <c r="DUC764" s="462"/>
      <c r="DUD764" s="462"/>
      <c r="DUE764" s="462"/>
      <c r="DUF764" s="462"/>
      <c r="DUG764" s="462"/>
      <c r="DUH764" s="462"/>
      <c r="DUI764" s="462"/>
      <c r="DUJ764" s="462"/>
      <c r="DUK764" s="462"/>
      <c r="DUL764" s="462"/>
      <c r="DUM764" s="462"/>
      <c r="DUN764" s="462"/>
      <c r="DUO764" s="462"/>
      <c r="DUP764" s="462"/>
      <c r="DUQ764" s="462"/>
      <c r="DUR764" s="462"/>
      <c r="DUS764" s="462"/>
      <c r="DUT764" s="462"/>
      <c r="DUU764" s="462"/>
      <c r="DUV764" s="462"/>
      <c r="DUW764" s="462"/>
      <c r="DUX764" s="462"/>
      <c r="DUY764" s="462"/>
      <c r="DUZ764" s="462"/>
      <c r="DVA764" s="462"/>
      <c r="DVB764" s="462"/>
      <c r="DVC764" s="462"/>
      <c r="DVD764" s="462"/>
      <c r="DVE764" s="462"/>
      <c r="DVF764" s="462"/>
      <c r="DVG764" s="462"/>
      <c r="DVH764" s="462"/>
      <c r="DVI764" s="462"/>
      <c r="DVJ764" s="462"/>
      <c r="DVK764" s="462"/>
      <c r="DVL764" s="462"/>
      <c r="DVM764" s="462"/>
      <c r="DVN764" s="462"/>
      <c r="DVO764" s="462"/>
      <c r="DVP764" s="462"/>
      <c r="DVQ764" s="462"/>
      <c r="DVR764" s="462"/>
      <c r="DVS764" s="462"/>
      <c r="DVT764" s="462"/>
      <c r="DVU764" s="462"/>
      <c r="DVV764" s="462"/>
      <c r="DVW764" s="462"/>
      <c r="DVX764" s="462"/>
      <c r="DVY764" s="462"/>
      <c r="DVZ764" s="462"/>
      <c r="DWA764" s="462"/>
      <c r="DWB764" s="462"/>
      <c r="DWC764" s="462"/>
      <c r="DWD764" s="462"/>
      <c r="DWE764" s="462"/>
      <c r="DWF764" s="462"/>
      <c r="DWG764" s="462"/>
      <c r="DWH764" s="462"/>
      <c r="DWI764" s="462"/>
      <c r="DWJ764" s="462"/>
      <c r="DWK764" s="462"/>
      <c r="DWL764" s="462"/>
      <c r="DWM764" s="462"/>
      <c r="DWN764" s="462"/>
      <c r="DWO764" s="462"/>
      <c r="DWP764" s="462"/>
      <c r="DWQ764" s="462"/>
      <c r="DWR764" s="462"/>
      <c r="DWS764" s="462"/>
      <c r="DWT764" s="462"/>
      <c r="DWU764" s="462"/>
      <c r="DWV764" s="462"/>
      <c r="DWW764" s="462"/>
      <c r="DWX764" s="462"/>
      <c r="DWY764" s="462"/>
      <c r="DWZ764" s="462"/>
      <c r="DXA764" s="462"/>
      <c r="DXB764" s="462"/>
      <c r="DXC764" s="462"/>
      <c r="DXD764" s="462"/>
      <c r="DXE764" s="462"/>
      <c r="DXF764" s="462"/>
      <c r="DXG764" s="462"/>
      <c r="DXH764" s="462"/>
      <c r="DXI764" s="462"/>
      <c r="DXJ764" s="462"/>
      <c r="DXK764" s="462"/>
      <c r="DXL764" s="462"/>
      <c r="DXM764" s="462"/>
      <c r="DXN764" s="462"/>
      <c r="DXO764" s="462"/>
      <c r="DXP764" s="462"/>
      <c r="DXQ764" s="462"/>
      <c r="DXR764" s="462"/>
      <c r="DXS764" s="462"/>
      <c r="DXT764" s="462"/>
      <c r="DXU764" s="462"/>
      <c r="DXV764" s="462"/>
      <c r="DXW764" s="462"/>
      <c r="DXX764" s="462"/>
      <c r="DXY764" s="462"/>
      <c r="DXZ764" s="462"/>
      <c r="DYA764" s="462"/>
      <c r="DYB764" s="462"/>
      <c r="DYC764" s="462"/>
      <c r="DYD764" s="462"/>
      <c r="DYE764" s="462"/>
      <c r="DYF764" s="462"/>
      <c r="DYG764" s="462"/>
      <c r="DYH764" s="462"/>
      <c r="DYI764" s="462"/>
      <c r="DYJ764" s="462"/>
      <c r="DYK764" s="462"/>
      <c r="DYL764" s="462"/>
      <c r="DYM764" s="462"/>
      <c r="DYN764" s="462"/>
      <c r="DYO764" s="462"/>
      <c r="DYP764" s="462"/>
      <c r="DYQ764" s="462"/>
      <c r="DYR764" s="462"/>
      <c r="DYS764" s="462"/>
      <c r="DYT764" s="462"/>
      <c r="DYU764" s="462"/>
      <c r="DYV764" s="462"/>
      <c r="DYW764" s="462"/>
      <c r="DYX764" s="462"/>
      <c r="DYY764" s="462"/>
      <c r="DYZ764" s="462"/>
      <c r="DZA764" s="462"/>
      <c r="DZB764" s="462"/>
      <c r="DZC764" s="462"/>
      <c r="DZD764" s="462"/>
      <c r="DZE764" s="462"/>
      <c r="DZF764" s="462"/>
      <c r="DZG764" s="462"/>
      <c r="DZH764" s="462"/>
      <c r="DZI764" s="462"/>
      <c r="DZJ764" s="462"/>
      <c r="DZK764" s="462"/>
      <c r="DZL764" s="462"/>
      <c r="DZM764" s="462"/>
      <c r="DZN764" s="462"/>
      <c r="DZO764" s="462"/>
      <c r="DZP764" s="462"/>
      <c r="DZQ764" s="462"/>
      <c r="DZR764" s="462"/>
      <c r="DZS764" s="462"/>
      <c r="DZT764" s="462"/>
      <c r="DZU764" s="462"/>
      <c r="DZV764" s="462"/>
      <c r="DZW764" s="462"/>
      <c r="DZX764" s="462"/>
      <c r="DZY764" s="462"/>
      <c r="DZZ764" s="462"/>
      <c r="EAA764" s="462"/>
      <c r="EAB764" s="462"/>
      <c r="EAC764" s="462"/>
      <c r="EAD764" s="462"/>
      <c r="EAE764" s="462"/>
      <c r="EAF764" s="462"/>
      <c r="EAG764" s="462"/>
      <c r="EAH764" s="462"/>
      <c r="EAI764" s="462"/>
      <c r="EAJ764" s="462"/>
      <c r="EAK764" s="462"/>
      <c r="EAL764" s="462"/>
      <c r="EAM764" s="462"/>
      <c r="EAN764" s="462"/>
      <c r="EAO764" s="462"/>
      <c r="EAP764" s="462"/>
      <c r="EAQ764" s="462"/>
      <c r="EAR764" s="462"/>
      <c r="EAS764" s="462"/>
      <c r="EAT764" s="462"/>
      <c r="EAU764" s="462"/>
      <c r="EAV764" s="462"/>
      <c r="EAW764" s="462"/>
      <c r="EAX764" s="462"/>
      <c r="EAY764" s="462"/>
      <c r="EAZ764" s="462"/>
      <c r="EBA764" s="462"/>
      <c r="EBB764" s="462"/>
      <c r="EBC764" s="462"/>
      <c r="EBD764" s="462"/>
      <c r="EBE764" s="462"/>
      <c r="EBF764" s="462"/>
      <c r="EBG764" s="462"/>
      <c r="EBH764" s="462"/>
      <c r="EBI764" s="462"/>
      <c r="EBJ764" s="462"/>
      <c r="EBK764" s="462"/>
      <c r="EBL764" s="462"/>
      <c r="EBM764" s="462"/>
      <c r="EBN764" s="462"/>
      <c r="EBO764" s="462"/>
      <c r="EBP764" s="462"/>
      <c r="EBQ764" s="462"/>
      <c r="EBR764" s="462"/>
      <c r="EBS764" s="462"/>
      <c r="EBT764" s="462"/>
      <c r="EBU764" s="462"/>
      <c r="EBV764" s="462"/>
      <c r="EBW764" s="462"/>
      <c r="EBX764" s="462"/>
      <c r="EBY764" s="462"/>
      <c r="EBZ764" s="462"/>
      <c r="ECA764" s="462"/>
      <c r="ECB764" s="462"/>
      <c r="ECC764" s="462"/>
      <c r="ECD764" s="462"/>
      <c r="ECE764" s="462"/>
      <c r="ECF764" s="462"/>
      <c r="ECG764" s="462"/>
      <c r="ECH764" s="462"/>
      <c r="ECI764" s="462"/>
      <c r="ECJ764" s="462"/>
      <c r="ECK764" s="462"/>
      <c r="ECL764" s="462"/>
      <c r="ECM764" s="462"/>
      <c r="ECN764" s="462"/>
      <c r="ECO764" s="462"/>
      <c r="ECP764" s="462"/>
      <c r="ECQ764" s="462"/>
      <c r="ECR764" s="462"/>
      <c r="ECS764" s="462"/>
      <c r="ECT764" s="462"/>
      <c r="ECU764" s="462"/>
      <c r="ECV764" s="462"/>
      <c r="ECW764" s="462"/>
      <c r="ECX764" s="462"/>
      <c r="ECY764" s="462"/>
      <c r="ECZ764" s="462"/>
      <c r="EDA764" s="462"/>
      <c r="EDB764" s="462"/>
      <c r="EDC764" s="462"/>
      <c r="EDD764" s="462"/>
      <c r="EDE764" s="462"/>
      <c r="EDF764" s="462"/>
      <c r="EDG764" s="462"/>
      <c r="EDH764" s="462"/>
      <c r="EDI764" s="462"/>
      <c r="EDJ764" s="462"/>
      <c r="EDK764" s="462"/>
      <c r="EDL764" s="462"/>
      <c r="EDM764" s="462"/>
      <c r="EDN764" s="462"/>
      <c r="EDO764" s="462"/>
      <c r="EDP764" s="462"/>
      <c r="EDQ764" s="462"/>
      <c r="EDR764" s="462"/>
      <c r="EDS764" s="462"/>
      <c r="EDT764" s="462"/>
      <c r="EDU764" s="462"/>
      <c r="EDV764" s="462"/>
      <c r="EDW764" s="462"/>
      <c r="EDX764" s="462"/>
      <c r="EDY764" s="462"/>
      <c r="EDZ764" s="462"/>
      <c r="EEA764" s="462"/>
      <c r="EEB764" s="462"/>
      <c r="EEC764" s="462"/>
      <c r="EED764" s="462"/>
      <c r="EEE764" s="462"/>
      <c r="EEF764" s="462"/>
      <c r="EEG764" s="462"/>
      <c r="EEH764" s="462"/>
      <c r="EEI764" s="462"/>
      <c r="EEJ764" s="462"/>
      <c r="EEK764" s="462"/>
      <c r="EEL764" s="462"/>
      <c r="EEM764" s="462"/>
      <c r="EEN764" s="462"/>
      <c r="EEO764" s="462"/>
      <c r="EEP764" s="462"/>
      <c r="EEQ764" s="462"/>
      <c r="EER764" s="462"/>
      <c r="EES764" s="462"/>
      <c r="EET764" s="462"/>
      <c r="EEU764" s="462"/>
      <c r="EEV764" s="462"/>
      <c r="EEW764" s="462"/>
      <c r="EEX764" s="462"/>
      <c r="EEY764" s="462"/>
      <c r="EEZ764" s="462"/>
      <c r="EFA764" s="462"/>
      <c r="EFB764" s="462"/>
      <c r="EFC764" s="462"/>
      <c r="EFD764" s="462"/>
      <c r="EFE764" s="462"/>
      <c r="EFF764" s="462"/>
      <c r="EFG764" s="462"/>
      <c r="EFH764" s="462"/>
      <c r="EFI764" s="462"/>
      <c r="EFJ764" s="462"/>
      <c r="EFK764" s="462"/>
      <c r="EFL764" s="462"/>
      <c r="EFM764" s="462"/>
      <c r="EFN764" s="462"/>
      <c r="EFO764" s="462"/>
      <c r="EFP764" s="462"/>
      <c r="EFQ764" s="462"/>
      <c r="EFR764" s="462"/>
      <c r="EFS764" s="462"/>
      <c r="EFT764" s="462"/>
      <c r="EFU764" s="462"/>
      <c r="EFV764" s="462"/>
      <c r="EFW764" s="462"/>
      <c r="EFX764" s="462"/>
      <c r="EFY764" s="462"/>
      <c r="EFZ764" s="462"/>
      <c r="EGA764" s="462"/>
      <c r="EGB764" s="462"/>
      <c r="EGC764" s="462"/>
      <c r="EGD764" s="462"/>
      <c r="EGE764" s="462"/>
      <c r="EGF764" s="462"/>
      <c r="EGG764" s="462"/>
      <c r="EGH764" s="462"/>
      <c r="EGI764" s="462"/>
      <c r="EGJ764" s="462"/>
      <c r="EGK764" s="462"/>
      <c r="EGL764" s="462"/>
      <c r="EGM764" s="462"/>
      <c r="EGN764" s="462"/>
      <c r="EGO764" s="462"/>
      <c r="EGP764" s="462"/>
      <c r="EGQ764" s="462"/>
      <c r="EGR764" s="462"/>
      <c r="EGS764" s="462"/>
      <c r="EGT764" s="462"/>
      <c r="EGU764" s="462"/>
      <c r="EGV764" s="462"/>
      <c r="EGW764" s="462"/>
      <c r="EGX764" s="462"/>
      <c r="EGY764" s="462"/>
      <c r="EGZ764" s="462"/>
      <c r="EHA764" s="462"/>
      <c r="EHB764" s="462"/>
      <c r="EHC764" s="462"/>
      <c r="EHD764" s="462"/>
      <c r="EHE764" s="462"/>
      <c r="EHF764" s="462"/>
      <c r="EHG764" s="462"/>
      <c r="EHH764" s="462"/>
      <c r="EHI764" s="462"/>
      <c r="EHJ764" s="462"/>
      <c r="EHK764" s="462"/>
      <c r="EHL764" s="462"/>
      <c r="EHM764" s="462"/>
      <c r="EHN764" s="462"/>
      <c r="EHO764" s="462"/>
      <c r="EHP764" s="462"/>
      <c r="EHQ764" s="462"/>
      <c r="EHR764" s="462"/>
      <c r="EHS764" s="462"/>
      <c r="EHT764" s="462"/>
      <c r="EHU764" s="462"/>
      <c r="EHV764" s="462"/>
      <c r="EHW764" s="462"/>
      <c r="EHX764" s="462"/>
      <c r="EHY764" s="462"/>
      <c r="EHZ764" s="462"/>
      <c r="EIA764" s="462"/>
      <c r="EIB764" s="462"/>
      <c r="EIC764" s="462"/>
      <c r="EID764" s="462"/>
      <c r="EIE764" s="462"/>
      <c r="EIF764" s="462"/>
      <c r="EIG764" s="462"/>
      <c r="EIH764" s="462"/>
      <c r="EII764" s="462"/>
      <c r="EIJ764" s="462"/>
      <c r="EIK764" s="462"/>
      <c r="EIL764" s="462"/>
      <c r="EIM764" s="462"/>
      <c r="EIN764" s="462"/>
      <c r="EIO764" s="462"/>
      <c r="EIP764" s="462"/>
      <c r="EIQ764" s="462"/>
      <c r="EIR764" s="462"/>
      <c r="EIS764" s="462"/>
      <c r="EIT764" s="462"/>
      <c r="EIU764" s="462"/>
      <c r="EIV764" s="462"/>
      <c r="EIW764" s="462"/>
      <c r="EIX764" s="462"/>
      <c r="EIY764" s="462"/>
      <c r="EIZ764" s="462"/>
      <c r="EJA764" s="462"/>
      <c r="EJB764" s="462"/>
      <c r="EJC764" s="462"/>
      <c r="EJD764" s="462"/>
      <c r="EJE764" s="462"/>
      <c r="EJF764" s="462"/>
      <c r="EJG764" s="462"/>
      <c r="EJH764" s="462"/>
      <c r="EJI764" s="462"/>
      <c r="EJJ764" s="462"/>
      <c r="EJK764" s="462"/>
      <c r="EJL764" s="462"/>
      <c r="EJM764" s="462"/>
      <c r="EJN764" s="462"/>
      <c r="EJO764" s="462"/>
      <c r="EJP764" s="462"/>
      <c r="EJQ764" s="462"/>
      <c r="EJR764" s="462"/>
      <c r="EJS764" s="462"/>
      <c r="EJT764" s="462"/>
      <c r="EJU764" s="462"/>
      <c r="EJV764" s="462"/>
      <c r="EJW764" s="462"/>
      <c r="EJX764" s="462"/>
      <c r="EJY764" s="462"/>
      <c r="EJZ764" s="462"/>
      <c r="EKA764" s="462"/>
      <c r="EKB764" s="462"/>
      <c r="EKC764" s="462"/>
      <c r="EKD764" s="462"/>
      <c r="EKE764" s="462"/>
      <c r="EKF764" s="462"/>
      <c r="EKG764" s="462"/>
      <c r="EKH764" s="462"/>
      <c r="EKI764" s="462"/>
      <c r="EKJ764" s="462"/>
      <c r="EKK764" s="462"/>
      <c r="EKL764" s="462"/>
      <c r="EKM764" s="462"/>
      <c r="EKN764" s="462"/>
      <c r="EKO764" s="462"/>
      <c r="EKP764" s="462"/>
      <c r="EKQ764" s="462"/>
      <c r="EKR764" s="462"/>
      <c r="EKS764" s="462"/>
      <c r="EKT764" s="462"/>
      <c r="EKU764" s="462"/>
      <c r="EKV764" s="462"/>
      <c r="EKW764" s="462"/>
      <c r="EKX764" s="462"/>
      <c r="EKY764" s="462"/>
      <c r="EKZ764" s="462"/>
      <c r="ELA764" s="462"/>
      <c r="ELB764" s="462"/>
      <c r="ELC764" s="462"/>
      <c r="ELD764" s="462"/>
      <c r="ELE764" s="462"/>
      <c r="ELF764" s="462"/>
      <c r="ELG764" s="462"/>
      <c r="ELH764" s="462"/>
      <c r="ELI764" s="462"/>
      <c r="ELJ764" s="462"/>
      <c r="ELK764" s="462"/>
      <c r="ELL764" s="462"/>
      <c r="ELM764" s="462"/>
      <c r="ELN764" s="462"/>
      <c r="ELO764" s="462"/>
      <c r="ELP764" s="462"/>
      <c r="ELQ764" s="462"/>
      <c r="ELR764" s="462"/>
      <c r="ELS764" s="462"/>
      <c r="ELT764" s="462"/>
      <c r="ELU764" s="462"/>
      <c r="ELV764" s="462"/>
      <c r="ELW764" s="462"/>
      <c r="ELX764" s="462"/>
      <c r="ELY764" s="462"/>
      <c r="ELZ764" s="462"/>
      <c r="EMA764" s="462"/>
      <c r="EMB764" s="462"/>
      <c r="EMC764" s="462"/>
      <c r="EMD764" s="462"/>
      <c r="EME764" s="462"/>
      <c r="EMF764" s="462"/>
      <c r="EMG764" s="462"/>
      <c r="EMH764" s="462"/>
      <c r="EMI764" s="462"/>
      <c r="EMJ764" s="462"/>
      <c r="EMK764" s="462"/>
      <c r="EML764" s="462"/>
      <c r="EMM764" s="462"/>
      <c r="EMN764" s="462"/>
      <c r="EMO764" s="462"/>
      <c r="EMP764" s="462"/>
      <c r="EMQ764" s="462"/>
      <c r="EMR764" s="462"/>
      <c r="EMS764" s="462"/>
      <c r="EMT764" s="462"/>
      <c r="EMU764" s="462"/>
      <c r="EMV764" s="462"/>
      <c r="EMW764" s="462"/>
      <c r="EMX764" s="462"/>
      <c r="EMY764" s="462"/>
      <c r="EMZ764" s="462"/>
      <c r="ENA764" s="462"/>
      <c r="ENB764" s="462"/>
      <c r="ENC764" s="462"/>
      <c r="END764" s="462"/>
      <c r="ENE764" s="462"/>
      <c r="ENF764" s="462"/>
      <c r="ENG764" s="462"/>
      <c r="ENH764" s="462"/>
      <c r="ENI764" s="462"/>
      <c r="ENJ764" s="462"/>
      <c r="ENK764" s="462"/>
      <c r="ENL764" s="462"/>
      <c r="ENM764" s="462"/>
      <c r="ENN764" s="462"/>
      <c r="ENO764" s="462"/>
      <c r="ENP764" s="462"/>
      <c r="ENQ764" s="462"/>
      <c r="ENR764" s="462"/>
      <c r="ENS764" s="462"/>
      <c r="ENT764" s="462"/>
      <c r="ENU764" s="462"/>
      <c r="ENV764" s="462"/>
      <c r="ENW764" s="462"/>
      <c r="ENX764" s="462"/>
      <c r="ENY764" s="462"/>
      <c r="ENZ764" s="462"/>
      <c r="EOA764" s="462"/>
      <c r="EOB764" s="462"/>
      <c r="EOC764" s="462"/>
      <c r="EOD764" s="462"/>
      <c r="EOE764" s="462"/>
      <c r="EOF764" s="462"/>
      <c r="EOG764" s="462"/>
      <c r="EOH764" s="462"/>
      <c r="EOI764" s="462"/>
      <c r="EOJ764" s="462"/>
      <c r="EOK764" s="462"/>
      <c r="EOL764" s="462"/>
      <c r="EOM764" s="462"/>
      <c r="EON764" s="462"/>
      <c r="EOO764" s="462"/>
      <c r="EOP764" s="462"/>
      <c r="EOQ764" s="462"/>
      <c r="EOR764" s="462"/>
      <c r="EOS764" s="462"/>
      <c r="EOT764" s="462"/>
      <c r="EOU764" s="462"/>
      <c r="EOV764" s="462"/>
      <c r="EOW764" s="462"/>
      <c r="EOX764" s="462"/>
      <c r="EOY764" s="462"/>
      <c r="EOZ764" s="462"/>
      <c r="EPA764" s="462"/>
      <c r="EPB764" s="462"/>
      <c r="EPC764" s="462"/>
      <c r="EPD764" s="462"/>
      <c r="EPE764" s="462"/>
      <c r="EPF764" s="462"/>
      <c r="EPG764" s="462"/>
      <c r="EPH764" s="462"/>
      <c r="EPI764" s="462"/>
      <c r="EPJ764" s="462"/>
      <c r="EPK764" s="462"/>
      <c r="EPL764" s="462"/>
      <c r="EPM764" s="462"/>
      <c r="EPN764" s="462"/>
      <c r="EPO764" s="462"/>
      <c r="EPP764" s="462"/>
      <c r="EPQ764" s="462"/>
      <c r="EPR764" s="462"/>
      <c r="EPS764" s="462"/>
      <c r="EPT764" s="462"/>
      <c r="EPU764" s="462"/>
      <c r="EPV764" s="462"/>
      <c r="EPW764" s="462"/>
      <c r="EPX764" s="462"/>
      <c r="EPY764" s="462"/>
      <c r="EPZ764" s="462"/>
      <c r="EQA764" s="462"/>
      <c r="EQB764" s="462"/>
      <c r="EQC764" s="462"/>
      <c r="EQD764" s="462"/>
      <c r="EQE764" s="462"/>
      <c r="EQF764" s="462"/>
      <c r="EQG764" s="462"/>
      <c r="EQH764" s="462"/>
      <c r="EQI764" s="462"/>
      <c r="EQJ764" s="462"/>
      <c r="EQK764" s="462"/>
      <c r="EQL764" s="462"/>
      <c r="EQM764" s="462"/>
      <c r="EQN764" s="462"/>
      <c r="EQO764" s="462"/>
      <c r="EQP764" s="462"/>
      <c r="EQQ764" s="462"/>
      <c r="EQR764" s="462"/>
      <c r="EQS764" s="462"/>
      <c r="EQT764" s="462"/>
      <c r="EQU764" s="462"/>
      <c r="EQV764" s="462"/>
      <c r="EQW764" s="462"/>
      <c r="EQX764" s="462"/>
      <c r="EQY764" s="462"/>
      <c r="EQZ764" s="462"/>
      <c r="ERA764" s="462"/>
      <c r="ERB764" s="462"/>
      <c r="ERC764" s="462"/>
      <c r="ERD764" s="462"/>
      <c r="ERE764" s="462"/>
      <c r="ERF764" s="462"/>
      <c r="ERG764" s="462"/>
      <c r="ERH764" s="462"/>
      <c r="ERI764" s="462"/>
      <c r="ERJ764" s="462"/>
      <c r="ERK764" s="462"/>
      <c r="ERL764" s="462"/>
      <c r="ERM764" s="462"/>
      <c r="ERN764" s="462"/>
      <c r="ERO764" s="462"/>
      <c r="ERP764" s="462"/>
      <c r="ERQ764" s="462"/>
      <c r="ERR764" s="462"/>
      <c r="ERS764" s="462"/>
      <c r="ERT764" s="462"/>
      <c r="ERU764" s="462"/>
      <c r="ERV764" s="462"/>
      <c r="ERW764" s="462"/>
      <c r="ERX764" s="462"/>
      <c r="ERY764" s="462"/>
      <c r="ERZ764" s="462"/>
      <c r="ESA764" s="462"/>
      <c r="ESB764" s="462"/>
      <c r="ESC764" s="462"/>
      <c r="ESD764" s="462"/>
      <c r="ESE764" s="462"/>
      <c r="ESF764" s="462"/>
      <c r="ESG764" s="462"/>
      <c r="ESH764" s="462"/>
      <c r="ESI764" s="462"/>
      <c r="ESJ764" s="462"/>
      <c r="ESK764" s="462"/>
      <c r="ESL764" s="462"/>
      <c r="ESM764" s="462"/>
      <c r="ESN764" s="462"/>
      <c r="ESO764" s="462"/>
      <c r="ESP764" s="462"/>
      <c r="ESQ764" s="462"/>
      <c r="ESR764" s="462"/>
      <c r="ESS764" s="462"/>
      <c r="EST764" s="462"/>
      <c r="ESU764" s="462"/>
      <c r="ESV764" s="462"/>
      <c r="ESW764" s="462"/>
      <c r="ESX764" s="462"/>
      <c r="ESY764" s="462"/>
      <c r="ESZ764" s="462"/>
      <c r="ETA764" s="462"/>
      <c r="ETB764" s="462"/>
      <c r="ETC764" s="462"/>
      <c r="ETD764" s="462"/>
      <c r="ETE764" s="462"/>
      <c r="ETF764" s="462"/>
      <c r="ETG764" s="462"/>
      <c r="ETH764" s="462"/>
      <c r="ETI764" s="462"/>
      <c r="ETJ764" s="462"/>
      <c r="ETK764" s="462"/>
      <c r="ETL764" s="462"/>
      <c r="ETM764" s="462"/>
      <c r="ETN764" s="462"/>
      <c r="ETO764" s="462"/>
      <c r="ETP764" s="462"/>
      <c r="ETQ764" s="462"/>
      <c r="ETR764" s="462"/>
      <c r="ETS764" s="462"/>
      <c r="ETT764" s="462"/>
      <c r="ETU764" s="462"/>
      <c r="ETV764" s="462"/>
      <c r="ETW764" s="462"/>
      <c r="ETX764" s="462"/>
      <c r="ETY764" s="462"/>
      <c r="ETZ764" s="462"/>
      <c r="EUA764" s="462"/>
      <c r="EUB764" s="462"/>
      <c r="EUC764" s="462"/>
      <c r="EUD764" s="462"/>
      <c r="EUE764" s="462"/>
      <c r="EUF764" s="462"/>
      <c r="EUG764" s="462"/>
      <c r="EUH764" s="462"/>
      <c r="EUI764" s="462"/>
      <c r="EUJ764" s="462"/>
      <c r="EUK764" s="462"/>
      <c r="EUL764" s="462"/>
      <c r="EUM764" s="462"/>
      <c r="EUN764" s="462"/>
      <c r="EUO764" s="462"/>
      <c r="EUP764" s="462"/>
      <c r="EUQ764" s="462"/>
      <c r="EUR764" s="462"/>
      <c r="EUS764" s="462"/>
      <c r="EUT764" s="462"/>
      <c r="EUU764" s="462"/>
      <c r="EUV764" s="462"/>
      <c r="EUW764" s="462"/>
      <c r="EUX764" s="462"/>
      <c r="EUY764" s="462"/>
      <c r="EUZ764" s="462"/>
      <c r="EVA764" s="462"/>
      <c r="EVB764" s="462"/>
      <c r="EVC764" s="462"/>
      <c r="EVD764" s="462"/>
      <c r="EVE764" s="462"/>
      <c r="EVF764" s="462"/>
      <c r="EVG764" s="462"/>
      <c r="EVH764" s="462"/>
      <c r="EVI764" s="462"/>
      <c r="EVJ764" s="462"/>
      <c r="EVK764" s="462"/>
      <c r="EVL764" s="462"/>
      <c r="EVM764" s="462"/>
      <c r="EVN764" s="462"/>
      <c r="EVO764" s="462"/>
      <c r="EVP764" s="462"/>
      <c r="EVQ764" s="462"/>
      <c r="EVR764" s="462"/>
      <c r="EVS764" s="462"/>
      <c r="EVT764" s="462"/>
      <c r="EVU764" s="462"/>
      <c r="EVV764" s="462"/>
      <c r="EVW764" s="462"/>
      <c r="EVX764" s="462"/>
      <c r="EVY764" s="462"/>
      <c r="EVZ764" s="462"/>
      <c r="EWA764" s="462"/>
      <c r="EWB764" s="462"/>
      <c r="EWC764" s="462"/>
      <c r="EWD764" s="462"/>
      <c r="EWE764" s="462"/>
      <c r="EWF764" s="462"/>
      <c r="EWG764" s="462"/>
      <c r="EWH764" s="462"/>
      <c r="EWI764" s="462"/>
      <c r="EWJ764" s="462"/>
      <c r="EWK764" s="462"/>
      <c r="EWL764" s="462"/>
      <c r="EWM764" s="462"/>
      <c r="EWN764" s="462"/>
      <c r="EWO764" s="462"/>
      <c r="EWP764" s="462"/>
      <c r="EWQ764" s="462"/>
      <c r="EWR764" s="462"/>
      <c r="EWS764" s="462"/>
      <c r="EWT764" s="462"/>
      <c r="EWU764" s="462"/>
      <c r="EWV764" s="462"/>
      <c r="EWW764" s="462"/>
      <c r="EWX764" s="462"/>
      <c r="EWY764" s="462"/>
      <c r="EWZ764" s="462"/>
      <c r="EXA764" s="462"/>
      <c r="EXB764" s="462"/>
      <c r="EXC764" s="462"/>
      <c r="EXD764" s="462"/>
      <c r="EXE764" s="462"/>
      <c r="EXF764" s="462"/>
      <c r="EXG764" s="462"/>
      <c r="EXH764" s="462"/>
      <c r="EXI764" s="462"/>
      <c r="EXJ764" s="462"/>
      <c r="EXK764" s="462"/>
      <c r="EXL764" s="462"/>
      <c r="EXM764" s="462"/>
      <c r="EXN764" s="462"/>
      <c r="EXO764" s="462"/>
      <c r="EXP764" s="462"/>
      <c r="EXQ764" s="462"/>
      <c r="EXR764" s="462"/>
      <c r="EXS764" s="462"/>
      <c r="EXT764" s="462"/>
      <c r="EXU764" s="462"/>
      <c r="EXV764" s="462"/>
      <c r="EXW764" s="462"/>
      <c r="EXX764" s="462"/>
      <c r="EXY764" s="462"/>
      <c r="EXZ764" s="462"/>
      <c r="EYA764" s="462"/>
      <c r="EYB764" s="462"/>
      <c r="EYC764" s="462"/>
      <c r="EYD764" s="462"/>
      <c r="EYE764" s="462"/>
      <c r="EYF764" s="462"/>
      <c r="EYG764" s="462"/>
      <c r="EYH764" s="462"/>
      <c r="EYI764" s="462"/>
      <c r="EYJ764" s="462"/>
      <c r="EYK764" s="462"/>
      <c r="EYL764" s="462"/>
      <c r="EYM764" s="462"/>
      <c r="EYN764" s="462"/>
      <c r="EYO764" s="462"/>
      <c r="EYP764" s="462"/>
      <c r="EYQ764" s="462"/>
      <c r="EYR764" s="462"/>
      <c r="EYS764" s="462"/>
      <c r="EYT764" s="462"/>
      <c r="EYU764" s="462"/>
      <c r="EYV764" s="462"/>
      <c r="EYW764" s="462"/>
      <c r="EYX764" s="462"/>
      <c r="EYY764" s="462"/>
      <c r="EYZ764" s="462"/>
      <c r="EZA764" s="462"/>
      <c r="EZB764" s="462"/>
      <c r="EZC764" s="462"/>
      <c r="EZD764" s="462"/>
      <c r="EZE764" s="462"/>
      <c r="EZF764" s="462"/>
      <c r="EZG764" s="462"/>
      <c r="EZH764" s="462"/>
      <c r="EZI764" s="462"/>
      <c r="EZJ764" s="462"/>
      <c r="EZK764" s="462"/>
      <c r="EZL764" s="462"/>
      <c r="EZM764" s="462"/>
      <c r="EZN764" s="462"/>
      <c r="EZO764" s="462"/>
      <c r="EZP764" s="462"/>
      <c r="EZQ764" s="462"/>
      <c r="EZR764" s="462"/>
      <c r="EZS764" s="462"/>
      <c r="EZT764" s="462"/>
      <c r="EZU764" s="462"/>
      <c r="EZV764" s="462"/>
      <c r="EZW764" s="462"/>
      <c r="EZX764" s="462"/>
      <c r="EZY764" s="462"/>
      <c r="EZZ764" s="462"/>
      <c r="FAA764" s="462"/>
      <c r="FAB764" s="462"/>
      <c r="FAC764" s="462"/>
      <c r="FAD764" s="462"/>
      <c r="FAE764" s="462"/>
      <c r="FAF764" s="462"/>
      <c r="FAG764" s="462"/>
      <c r="FAH764" s="462"/>
      <c r="FAI764" s="462"/>
      <c r="FAJ764" s="462"/>
      <c r="FAK764" s="462"/>
      <c r="FAL764" s="462"/>
      <c r="FAM764" s="462"/>
      <c r="FAN764" s="462"/>
      <c r="FAO764" s="462"/>
      <c r="FAP764" s="462"/>
      <c r="FAQ764" s="462"/>
      <c r="FAR764" s="462"/>
      <c r="FAS764" s="462"/>
      <c r="FAT764" s="462"/>
      <c r="FAU764" s="462"/>
      <c r="FAV764" s="462"/>
      <c r="FAW764" s="462"/>
      <c r="FAX764" s="462"/>
      <c r="FAY764" s="462"/>
      <c r="FAZ764" s="462"/>
      <c r="FBA764" s="462"/>
      <c r="FBB764" s="462"/>
      <c r="FBC764" s="462"/>
      <c r="FBD764" s="462"/>
      <c r="FBE764" s="462"/>
      <c r="FBF764" s="462"/>
      <c r="FBG764" s="462"/>
      <c r="FBH764" s="462"/>
      <c r="FBI764" s="462"/>
      <c r="FBJ764" s="462"/>
      <c r="FBK764" s="462"/>
      <c r="FBL764" s="462"/>
      <c r="FBM764" s="462"/>
      <c r="FBN764" s="462"/>
      <c r="FBO764" s="462"/>
      <c r="FBP764" s="462"/>
      <c r="FBQ764" s="462"/>
      <c r="FBR764" s="462"/>
      <c r="FBS764" s="462"/>
      <c r="FBT764" s="462"/>
      <c r="FBU764" s="462"/>
      <c r="FBV764" s="462"/>
      <c r="FBW764" s="462"/>
      <c r="FBX764" s="462"/>
      <c r="FBY764" s="462"/>
      <c r="FBZ764" s="462"/>
      <c r="FCA764" s="462"/>
      <c r="FCB764" s="462"/>
      <c r="FCC764" s="462"/>
      <c r="FCD764" s="462"/>
      <c r="FCE764" s="462"/>
      <c r="FCF764" s="462"/>
      <c r="FCG764" s="462"/>
      <c r="FCH764" s="462"/>
      <c r="FCI764" s="462"/>
      <c r="FCJ764" s="462"/>
      <c r="FCK764" s="462"/>
      <c r="FCL764" s="462"/>
      <c r="FCM764" s="462"/>
      <c r="FCN764" s="462"/>
      <c r="FCO764" s="462"/>
      <c r="FCP764" s="462"/>
      <c r="FCQ764" s="462"/>
      <c r="FCR764" s="462"/>
      <c r="FCS764" s="462"/>
      <c r="FCT764" s="462"/>
      <c r="FCU764" s="462"/>
      <c r="FCV764" s="462"/>
      <c r="FCW764" s="462"/>
      <c r="FCX764" s="462"/>
      <c r="FCY764" s="462"/>
      <c r="FCZ764" s="462"/>
      <c r="FDA764" s="462"/>
      <c r="FDB764" s="462"/>
      <c r="FDC764" s="462"/>
      <c r="FDD764" s="462"/>
      <c r="FDE764" s="462"/>
      <c r="FDF764" s="462"/>
      <c r="FDG764" s="462"/>
      <c r="FDH764" s="462"/>
      <c r="FDI764" s="462"/>
      <c r="FDJ764" s="462"/>
      <c r="FDK764" s="462"/>
      <c r="FDL764" s="462"/>
      <c r="FDM764" s="462"/>
      <c r="FDN764" s="462"/>
      <c r="FDO764" s="462"/>
      <c r="FDP764" s="462"/>
      <c r="FDQ764" s="462"/>
      <c r="FDR764" s="462"/>
      <c r="FDS764" s="462"/>
      <c r="FDT764" s="462"/>
      <c r="FDU764" s="462"/>
      <c r="FDV764" s="462"/>
      <c r="FDW764" s="462"/>
      <c r="FDX764" s="462"/>
      <c r="FDY764" s="462"/>
      <c r="FDZ764" s="462"/>
      <c r="FEA764" s="462"/>
      <c r="FEB764" s="462"/>
      <c r="FEC764" s="462"/>
      <c r="FED764" s="462"/>
      <c r="FEE764" s="462"/>
      <c r="FEF764" s="462"/>
      <c r="FEG764" s="462"/>
      <c r="FEH764" s="462"/>
      <c r="FEI764" s="462"/>
      <c r="FEJ764" s="462"/>
      <c r="FEK764" s="462"/>
      <c r="FEL764" s="462"/>
      <c r="FEM764" s="462"/>
      <c r="FEN764" s="462"/>
      <c r="FEO764" s="462"/>
      <c r="FEP764" s="462"/>
      <c r="FEQ764" s="462"/>
      <c r="FER764" s="462"/>
      <c r="FES764" s="462"/>
      <c r="FET764" s="462"/>
      <c r="FEU764" s="462"/>
      <c r="FEV764" s="462"/>
      <c r="FEW764" s="462"/>
      <c r="FEX764" s="462"/>
      <c r="FEY764" s="462"/>
      <c r="FEZ764" s="462"/>
      <c r="FFA764" s="462"/>
      <c r="FFB764" s="462"/>
      <c r="FFC764" s="462"/>
      <c r="FFD764" s="462"/>
      <c r="FFE764" s="462"/>
      <c r="FFF764" s="462"/>
      <c r="FFG764" s="462"/>
      <c r="FFH764" s="462"/>
      <c r="FFI764" s="462"/>
      <c r="FFJ764" s="462"/>
      <c r="FFK764" s="462"/>
      <c r="FFL764" s="462"/>
      <c r="FFM764" s="462"/>
      <c r="FFN764" s="462"/>
      <c r="FFO764" s="462"/>
      <c r="FFP764" s="462"/>
      <c r="FFQ764" s="462"/>
      <c r="FFR764" s="462"/>
      <c r="FFS764" s="462"/>
      <c r="FFT764" s="462"/>
      <c r="FFU764" s="462"/>
      <c r="FFV764" s="462"/>
      <c r="FFW764" s="462"/>
      <c r="FFX764" s="462"/>
      <c r="FFY764" s="462"/>
      <c r="FFZ764" s="462"/>
      <c r="FGA764" s="462"/>
      <c r="FGB764" s="462"/>
      <c r="FGC764" s="462"/>
      <c r="FGD764" s="462"/>
      <c r="FGE764" s="462"/>
      <c r="FGF764" s="462"/>
      <c r="FGG764" s="462"/>
      <c r="FGH764" s="462"/>
      <c r="FGI764" s="462"/>
      <c r="FGJ764" s="462"/>
      <c r="FGK764" s="462"/>
      <c r="FGL764" s="462"/>
      <c r="FGM764" s="462"/>
      <c r="FGN764" s="462"/>
      <c r="FGO764" s="462"/>
      <c r="FGP764" s="462"/>
      <c r="FGQ764" s="462"/>
      <c r="FGR764" s="462"/>
      <c r="FGS764" s="462"/>
      <c r="FGT764" s="462"/>
      <c r="FGU764" s="462"/>
      <c r="FGV764" s="462"/>
      <c r="FGW764" s="462"/>
      <c r="FGX764" s="462"/>
      <c r="FGY764" s="462"/>
      <c r="FGZ764" s="462"/>
      <c r="FHA764" s="462"/>
      <c r="FHB764" s="462"/>
      <c r="FHC764" s="462"/>
      <c r="FHD764" s="462"/>
      <c r="FHE764" s="462"/>
      <c r="FHF764" s="462"/>
      <c r="FHG764" s="462"/>
      <c r="FHH764" s="462"/>
      <c r="FHI764" s="462"/>
      <c r="FHJ764" s="462"/>
      <c r="FHK764" s="462"/>
      <c r="FHL764" s="462"/>
      <c r="FHM764" s="462"/>
      <c r="FHN764" s="462"/>
      <c r="FHO764" s="462"/>
      <c r="FHP764" s="462"/>
      <c r="FHQ764" s="462"/>
      <c r="FHR764" s="462"/>
      <c r="FHS764" s="462"/>
      <c r="FHT764" s="462"/>
      <c r="FHU764" s="462"/>
      <c r="FHV764" s="462"/>
      <c r="FHW764" s="462"/>
      <c r="FHX764" s="462"/>
      <c r="FHY764" s="462"/>
      <c r="FHZ764" s="462"/>
      <c r="FIA764" s="462"/>
      <c r="FIB764" s="462"/>
      <c r="FIC764" s="462"/>
      <c r="FID764" s="462"/>
      <c r="FIE764" s="462"/>
      <c r="FIF764" s="462"/>
      <c r="FIG764" s="462"/>
      <c r="FIH764" s="462"/>
      <c r="FII764" s="462"/>
      <c r="FIJ764" s="462"/>
      <c r="FIK764" s="462"/>
      <c r="FIL764" s="462"/>
      <c r="FIM764" s="462"/>
      <c r="FIN764" s="462"/>
      <c r="FIO764" s="462"/>
      <c r="FIP764" s="462"/>
      <c r="FIQ764" s="462"/>
      <c r="FIR764" s="462"/>
      <c r="FIS764" s="462"/>
      <c r="FIT764" s="462"/>
      <c r="FIU764" s="462"/>
      <c r="FIV764" s="462"/>
      <c r="FIW764" s="462"/>
      <c r="FIX764" s="462"/>
      <c r="FIY764" s="462"/>
      <c r="FIZ764" s="462"/>
      <c r="FJA764" s="462"/>
      <c r="FJB764" s="462"/>
      <c r="FJC764" s="462"/>
      <c r="FJD764" s="462"/>
      <c r="FJE764" s="462"/>
      <c r="FJF764" s="462"/>
      <c r="FJG764" s="462"/>
      <c r="FJH764" s="462"/>
      <c r="FJI764" s="462"/>
      <c r="FJJ764" s="462"/>
      <c r="FJK764" s="462"/>
      <c r="FJL764" s="462"/>
      <c r="FJM764" s="462"/>
      <c r="FJN764" s="462"/>
      <c r="FJO764" s="462"/>
      <c r="FJP764" s="462"/>
      <c r="FJQ764" s="462"/>
      <c r="FJR764" s="462"/>
      <c r="FJS764" s="462"/>
      <c r="FJT764" s="462"/>
      <c r="FJU764" s="462"/>
      <c r="FJV764" s="462"/>
      <c r="FJW764" s="462"/>
      <c r="FJX764" s="462"/>
      <c r="FJY764" s="462"/>
      <c r="FJZ764" s="462"/>
      <c r="FKA764" s="462"/>
      <c r="FKB764" s="462"/>
      <c r="FKC764" s="462"/>
      <c r="FKD764" s="462"/>
      <c r="FKE764" s="462"/>
      <c r="FKF764" s="462"/>
      <c r="FKG764" s="462"/>
      <c r="FKH764" s="462"/>
      <c r="FKI764" s="462"/>
      <c r="FKJ764" s="462"/>
      <c r="FKK764" s="462"/>
      <c r="FKL764" s="462"/>
      <c r="FKM764" s="462"/>
      <c r="FKN764" s="462"/>
      <c r="FKO764" s="462"/>
      <c r="FKP764" s="462"/>
      <c r="FKQ764" s="462"/>
      <c r="FKR764" s="462"/>
      <c r="FKS764" s="462"/>
      <c r="FKT764" s="462"/>
      <c r="FKU764" s="462"/>
      <c r="FKV764" s="462"/>
      <c r="FKW764" s="462"/>
      <c r="FKX764" s="462"/>
      <c r="FKY764" s="462"/>
      <c r="FKZ764" s="462"/>
      <c r="FLA764" s="462"/>
      <c r="FLB764" s="462"/>
      <c r="FLC764" s="462"/>
      <c r="FLD764" s="462"/>
      <c r="FLE764" s="462"/>
      <c r="FLF764" s="462"/>
      <c r="FLG764" s="462"/>
      <c r="FLH764" s="462"/>
      <c r="FLI764" s="462"/>
      <c r="FLJ764" s="462"/>
      <c r="FLK764" s="462"/>
      <c r="FLL764" s="462"/>
      <c r="FLM764" s="462"/>
      <c r="FLN764" s="462"/>
      <c r="FLO764" s="462"/>
      <c r="FLP764" s="462"/>
      <c r="FLQ764" s="462"/>
      <c r="FLR764" s="462"/>
      <c r="FLS764" s="462"/>
      <c r="FLT764" s="462"/>
      <c r="FLU764" s="462"/>
      <c r="FLV764" s="462"/>
      <c r="FLW764" s="462"/>
      <c r="FLX764" s="462"/>
      <c r="FLY764" s="462"/>
      <c r="FLZ764" s="462"/>
      <c r="FMA764" s="462"/>
      <c r="FMB764" s="462"/>
      <c r="FMC764" s="462"/>
      <c r="FMD764" s="462"/>
      <c r="FME764" s="462"/>
      <c r="FMF764" s="462"/>
      <c r="FMG764" s="462"/>
      <c r="FMH764" s="462"/>
      <c r="FMI764" s="462"/>
      <c r="FMJ764" s="462"/>
      <c r="FMK764" s="462"/>
      <c r="FML764" s="462"/>
      <c r="FMM764" s="462"/>
      <c r="FMN764" s="462"/>
      <c r="FMO764" s="462"/>
      <c r="FMP764" s="462"/>
      <c r="FMQ764" s="462"/>
      <c r="FMR764" s="462"/>
      <c r="FMS764" s="462"/>
      <c r="FMT764" s="462"/>
      <c r="FMU764" s="462"/>
      <c r="FMV764" s="462"/>
      <c r="FMW764" s="462"/>
      <c r="FMX764" s="462"/>
      <c r="FMY764" s="462"/>
      <c r="FMZ764" s="462"/>
      <c r="FNA764" s="462"/>
      <c r="FNB764" s="462"/>
      <c r="FNC764" s="462"/>
      <c r="FND764" s="462"/>
      <c r="FNE764" s="462"/>
      <c r="FNF764" s="462"/>
      <c r="FNG764" s="462"/>
      <c r="FNH764" s="462"/>
      <c r="FNI764" s="462"/>
      <c r="FNJ764" s="462"/>
      <c r="FNK764" s="462"/>
      <c r="FNL764" s="462"/>
      <c r="FNM764" s="462"/>
      <c r="FNN764" s="462"/>
      <c r="FNO764" s="462"/>
      <c r="FNP764" s="462"/>
      <c r="FNQ764" s="462"/>
      <c r="FNR764" s="462"/>
      <c r="FNS764" s="462"/>
      <c r="FNT764" s="462"/>
      <c r="FNU764" s="462"/>
      <c r="FNV764" s="462"/>
      <c r="FNW764" s="462"/>
      <c r="FNX764" s="462"/>
      <c r="FNY764" s="462"/>
      <c r="FNZ764" s="462"/>
      <c r="FOA764" s="462"/>
      <c r="FOB764" s="462"/>
      <c r="FOC764" s="462"/>
      <c r="FOD764" s="462"/>
      <c r="FOE764" s="462"/>
      <c r="FOF764" s="462"/>
      <c r="FOG764" s="462"/>
      <c r="FOH764" s="462"/>
      <c r="FOI764" s="462"/>
      <c r="FOJ764" s="462"/>
      <c r="FOK764" s="462"/>
      <c r="FOL764" s="462"/>
      <c r="FOM764" s="462"/>
      <c r="FON764" s="462"/>
      <c r="FOO764" s="462"/>
      <c r="FOP764" s="462"/>
      <c r="FOQ764" s="462"/>
      <c r="FOR764" s="462"/>
      <c r="FOS764" s="462"/>
      <c r="FOT764" s="462"/>
      <c r="FOU764" s="462"/>
      <c r="FOV764" s="462"/>
      <c r="FOW764" s="462"/>
      <c r="FOX764" s="462"/>
      <c r="FOY764" s="462"/>
      <c r="FOZ764" s="462"/>
      <c r="FPA764" s="462"/>
      <c r="FPB764" s="462"/>
      <c r="FPC764" s="462"/>
      <c r="FPD764" s="462"/>
      <c r="FPE764" s="462"/>
      <c r="FPF764" s="462"/>
      <c r="FPG764" s="462"/>
      <c r="FPH764" s="462"/>
      <c r="FPI764" s="462"/>
      <c r="FPJ764" s="462"/>
      <c r="FPK764" s="462"/>
      <c r="FPL764" s="462"/>
      <c r="FPM764" s="462"/>
      <c r="FPN764" s="462"/>
      <c r="FPO764" s="462"/>
      <c r="FPP764" s="462"/>
      <c r="FPQ764" s="462"/>
      <c r="FPR764" s="462"/>
      <c r="FPS764" s="462"/>
      <c r="FPT764" s="462"/>
      <c r="FPU764" s="462"/>
      <c r="FPV764" s="462"/>
      <c r="FPW764" s="462"/>
      <c r="FPX764" s="462"/>
      <c r="FPY764" s="462"/>
      <c r="FPZ764" s="462"/>
      <c r="FQA764" s="462"/>
      <c r="FQB764" s="462"/>
      <c r="FQC764" s="462"/>
      <c r="FQD764" s="462"/>
      <c r="FQE764" s="462"/>
      <c r="FQF764" s="462"/>
      <c r="FQG764" s="462"/>
      <c r="FQH764" s="462"/>
      <c r="FQI764" s="462"/>
      <c r="FQJ764" s="462"/>
      <c r="FQK764" s="462"/>
      <c r="FQL764" s="462"/>
      <c r="FQM764" s="462"/>
      <c r="FQN764" s="462"/>
      <c r="FQO764" s="462"/>
      <c r="FQP764" s="462"/>
      <c r="FQQ764" s="462"/>
      <c r="FQR764" s="462"/>
      <c r="FQS764" s="462"/>
      <c r="FQT764" s="462"/>
      <c r="FQU764" s="462"/>
      <c r="FQV764" s="462"/>
      <c r="FQW764" s="462"/>
      <c r="FQX764" s="462"/>
      <c r="FQY764" s="462"/>
      <c r="FQZ764" s="462"/>
      <c r="FRA764" s="462"/>
      <c r="FRB764" s="462"/>
      <c r="FRC764" s="462"/>
      <c r="FRD764" s="462"/>
      <c r="FRE764" s="462"/>
      <c r="FRF764" s="462"/>
      <c r="FRG764" s="462"/>
      <c r="FRH764" s="462"/>
      <c r="FRI764" s="462"/>
      <c r="FRJ764" s="462"/>
      <c r="FRK764" s="462"/>
      <c r="FRL764" s="462"/>
      <c r="FRM764" s="462"/>
      <c r="FRN764" s="462"/>
      <c r="FRO764" s="462"/>
      <c r="FRP764" s="462"/>
      <c r="FRQ764" s="462"/>
      <c r="FRR764" s="462"/>
      <c r="FRS764" s="462"/>
      <c r="FRT764" s="462"/>
      <c r="FRU764" s="462"/>
      <c r="FRV764" s="462"/>
      <c r="FRW764" s="462"/>
      <c r="FRX764" s="462"/>
      <c r="FRY764" s="462"/>
      <c r="FRZ764" s="462"/>
      <c r="FSA764" s="462"/>
      <c r="FSB764" s="462"/>
      <c r="FSC764" s="462"/>
      <c r="FSD764" s="462"/>
      <c r="FSE764" s="462"/>
      <c r="FSF764" s="462"/>
      <c r="FSG764" s="462"/>
      <c r="FSH764" s="462"/>
      <c r="FSI764" s="462"/>
      <c r="FSJ764" s="462"/>
      <c r="FSK764" s="462"/>
      <c r="FSL764" s="462"/>
      <c r="FSM764" s="462"/>
      <c r="FSN764" s="462"/>
      <c r="FSO764" s="462"/>
      <c r="FSP764" s="462"/>
      <c r="FSQ764" s="462"/>
      <c r="FSR764" s="462"/>
      <c r="FSS764" s="462"/>
      <c r="FST764" s="462"/>
      <c r="FSU764" s="462"/>
      <c r="FSV764" s="462"/>
      <c r="FSW764" s="462"/>
      <c r="FSX764" s="462"/>
      <c r="FSY764" s="462"/>
      <c r="FSZ764" s="462"/>
      <c r="FTA764" s="462"/>
      <c r="FTB764" s="462"/>
      <c r="FTC764" s="462"/>
      <c r="FTD764" s="462"/>
      <c r="FTE764" s="462"/>
      <c r="FTF764" s="462"/>
      <c r="FTG764" s="462"/>
      <c r="FTH764" s="462"/>
      <c r="FTI764" s="462"/>
      <c r="FTJ764" s="462"/>
      <c r="FTK764" s="462"/>
      <c r="FTL764" s="462"/>
      <c r="FTM764" s="462"/>
      <c r="FTN764" s="462"/>
      <c r="FTO764" s="462"/>
      <c r="FTP764" s="462"/>
      <c r="FTQ764" s="462"/>
      <c r="FTR764" s="462"/>
      <c r="FTS764" s="462"/>
      <c r="FTT764" s="462"/>
      <c r="FTU764" s="462"/>
      <c r="FTV764" s="462"/>
      <c r="FTW764" s="462"/>
      <c r="FTX764" s="462"/>
      <c r="FTY764" s="462"/>
      <c r="FTZ764" s="462"/>
      <c r="FUA764" s="462"/>
      <c r="FUB764" s="462"/>
      <c r="FUC764" s="462"/>
      <c r="FUD764" s="462"/>
      <c r="FUE764" s="462"/>
      <c r="FUF764" s="462"/>
      <c r="FUG764" s="462"/>
      <c r="FUH764" s="462"/>
      <c r="FUI764" s="462"/>
      <c r="FUJ764" s="462"/>
      <c r="FUK764" s="462"/>
      <c r="FUL764" s="462"/>
      <c r="FUM764" s="462"/>
      <c r="FUN764" s="462"/>
      <c r="FUO764" s="462"/>
      <c r="FUP764" s="462"/>
      <c r="FUQ764" s="462"/>
      <c r="FUR764" s="462"/>
      <c r="FUS764" s="462"/>
      <c r="FUT764" s="462"/>
      <c r="FUU764" s="462"/>
      <c r="FUV764" s="462"/>
      <c r="FUW764" s="462"/>
      <c r="FUX764" s="462"/>
      <c r="FUY764" s="462"/>
      <c r="FUZ764" s="462"/>
      <c r="FVA764" s="462"/>
      <c r="FVB764" s="462"/>
      <c r="FVC764" s="462"/>
      <c r="FVD764" s="462"/>
      <c r="FVE764" s="462"/>
      <c r="FVF764" s="462"/>
      <c r="FVG764" s="462"/>
      <c r="FVH764" s="462"/>
      <c r="FVI764" s="462"/>
      <c r="FVJ764" s="462"/>
      <c r="FVK764" s="462"/>
      <c r="FVL764" s="462"/>
      <c r="FVM764" s="462"/>
      <c r="FVN764" s="462"/>
      <c r="FVO764" s="462"/>
      <c r="FVP764" s="462"/>
      <c r="FVQ764" s="462"/>
      <c r="FVR764" s="462"/>
      <c r="FVS764" s="462"/>
      <c r="FVT764" s="462"/>
      <c r="FVU764" s="462"/>
      <c r="FVV764" s="462"/>
      <c r="FVW764" s="462"/>
      <c r="FVX764" s="462"/>
      <c r="FVY764" s="462"/>
      <c r="FVZ764" s="462"/>
      <c r="FWA764" s="462"/>
      <c r="FWB764" s="462"/>
      <c r="FWC764" s="462"/>
      <c r="FWD764" s="462"/>
      <c r="FWE764" s="462"/>
      <c r="FWF764" s="462"/>
      <c r="FWG764" s="462"/>
      <c r="FWH764" s="462"/>
      <c r="FWI764" s="462"/>
      <c r="FWJ764" s="462"/>
      <c r="FWK764" s="462"/>
      <c r="FWL764" s="462"/>
      <c r="FWM764" s="462"/>
      <c r="FWN764" s="462"/>
      <c r="FWO764" s="462"/>
      <c r="FWP764" s="462"/>
      <c r="FWQ764" s="462"/>
      <c r="FWR764" s="462"/>
      <c r="FWS764" s="462"/>
      <c r="FWT764" s="462"/>
      <c r="FWU764" s="462"/>
      <c r="FWV764" s="462"/>
      <c r="FWW764" s="462"/>
      <c r="FWX764" s="462"/>
      <c r="FWY764" s="462"/>
      <c r="FWZ764" s="462"/>
      <c r="FXA764" s="462"/>
      <c r="FXB764" s="462"/>
      <c r="FXC764" s="462"/>
      <c r="FXD764" s="462"/>
      <c r="FXE764" s="462"/>
      <c r="FXF764" s="462"/>
      <c r="FXG764" s="462"/>
      <c r="FXH764" s="462"/>
      <c r="FXI764" s="462"/>
      <c r="FXJ764" s="462"/>
      <c r="FXK764" s="462"/>
      <c r="FXL764" s="462"/>
      <c r="FXM764" s="462"/>
      <c r="FXN764" s="462"/>
      <c r="FXO764" s="462"/>
      <c r="FXP764" s="462"/>
      <c r="FXQ764" s="462"/>
      <c r="FXR764" s="462"/>
      <c r="FXS764" s="462"/>
      <c r="FXT764" s="462"/>
      <c r="FXU764" s="462"/>
      <c r="FXV764" s="462"/>
      <c r="FXW764" s="462"/>
      <c r="FXX764" s="462"/>
      <c r="FXY764" s="462"/>
      <c r="FXZ764" s="462"/>
      <c r="FYA764" s="462"/>
      <c r="FYB764" s="462"/>
      <c r="FYC764" s="462"/>
      <c r="FYD764" s="462"/>
      <c r="FYE764" s="462"/>
      <c r="FYF764" s="462"/>
      <c r="FYG764" s="462"/>
      <c r="FYH764" s="462"/>
      <c r="FYI764" s="462"/>
      <c r="FYJ764" s="462"/>
      <c r="FYK764" s="462"/>
      <c r="FYL764" s="462"/>
      <c r="FYM764" s="462"/>
      <c r="FYN764" s="462"/>
      <c r="FYO764" s="462"/>
      <c r="FYP764" s="462"/>
      <c r="FYQ764" s="462"/>
      <c r="FYR764" s="462"/>
      <c r="FYS764" s="462"/>
      <c r="FYT764" s="462"/>
      <c r="FYU764" s="462"/>
      <c r="FYV764" s="462"/>
      <c r="FYW764" s="462"/>
      <c r="FYX764" s="462"/>
      <c r="FYY764" s="462"/>
      <c r="FYZ764" s="462"/>
      <c r="FZA764" s="462"/>
      <c r="FZB764" s="462"/>
      <c r="FZC764" s="462"/>
      <c r="FZD764" s="462"/>
      <c r="FZE764" s="462"/>
      <c r="FZF764" s="462"/>
      <c r="FZG764" s="462"/>
      <c r="FZH764" s="462"/>
      <c r="FZI764" s="462"/>
      <c r="FZJ764" s="462"/>
      <c r="FZK764" s="462"/>
      <c r="FZL764" s="462"/>
      <c r="FZM764" s="462"/>
      <c r="FZN764" s="462"/>
      <c r="FZO764" s="462"/>
      <c r="FZP764" s="462"/>
      <c r="FZQ764" s="462"/>
      <c r="FZR764" s="462"/>
      <c r="FZS764" s="462"/>
      <c r="FZT764" s="462"/>
      <c r="FZU764" s="462"/>
      <c r="FZV764" s="462"/>
      <c r="FZW764" s="462"/>
      <c r="FZX764" s="462"/>
      <c r="FZY764" s="462"/>
      <c r="FZZ764" s="462"/>
      <c r="GAA764" s="462"/>
      <c r="GAB764" s="462"/>
      <c r="GAC764" s="462"/>
      <c r="GAD764" s="462"/>
      <c r="GAE764" s="462"/>
      <c r="GAF764" s="462"/>
      <c r="GAG764" s="462"/>
      <c r="GAH764" s="462"/>
      <c r="GAI764" s="462"/>
      <c r="GAJ764" s="462"/>
      <c r="GAK764" s="462"/>
      <c r="GAL764" s="462"/>
      <c r="GAM764" s="462"/>
      <c r="GAN764" s="462"/>
      <c r="GAO764" s="462"/>
      <c r="GAP764" s="462"/>
      <c r="GAQ764" s="462"/>
      <c r="GAR764" s="462"/>
      <c r="GAS764" s="462"/>
      <c r="GAT764" s="462"/>
      <c r="GAU764" s="462"/>
      <c r="GAV764" s="462"/>
      <c r="GAW764" s="462"/>
      <c r="GAX764" s="462"/>
      <c r="GAY764" s="462"/>
      <c r="GAZ764" s="462"/>
      <c r="GBA764" s="462"/>
      <c r="GBB764" s="462"/>
      <c r="GBC764" s="462"/>
      <c r="GBD764" s="462"/>
      <c r="GBE764" s="462"/>
      <c r="GBF764" s="462"/>
      <c r="GBG764" s="462"/>
      <c r="GBH764" s="462"/>
      <c r="GBI764" s="462"/>
      <c r="GBJ764" s="462"/>
      <c r="GBK764" s="462"/>
      <c r="GBL764" s="462"/>
      <c r="GBM764" s="462"/>
      <c r="GBN764" s="462"/>
      <c r="GBO764" s="462"/>
      <c r="GBP764" s="462"/>
      <c r="GBQ764" s="462"/>
      <c r="GBR764" s="462"/>
      <c r="GBS764" s="462"/>
      <c r="GBT764" s="462"/>
      <c r="GBU764" s="462"/>
      <c r="GBV764" s="462"/>
      <c r="GBW764" s="462"/>
      <c r="GBX764" s="462"/>
      <c r="GBY764" s="462"/>
      <c r="GBZ764" s="462"/>
      <c r="GCA764" s="462"/>
      <c r="GCB764" s="462"/>
      <c r="GCC764" s="462"/>
      <c r="GCD764" s="462"/>
      <c r="GCE764" s="462"/>
      <c r="GCF764" s="462"/>
      <c r="GCG764" s="462"/>
      <c r="GCH764" s="462"/>
      <c r="GCI764" s="462"/>
      <c r="GCJ764" s="462"/>
      <c r="GCK764" s="462"/>
      <c r="GCL764" s="462"/>
      <c r="GCM764" s="462"/>
      <c r="GCN764" s="462"/>
      <c r="GCO764" s="462"/>
      <c r="GCP764" s="462"/>
      <c r="GCQ764" s="462"/>
      <c r="GCR764" s="462"/>
      <c r="GCS764" s="462"/>
      <c r="GCT764" s="462"/>
      <c r="GCU764" s="462"/>
      <c r="GCV764" s="462"/>
      <c r="GCW764" s="462"/>
      <c r="GCX764" s="462"/>
      <c r="GCY764" s="462"/>
      <c r="GCZ764" s="462"/>
      <c r="GDA764" s="462"/>
      <c r="GDB764" s="462"/>
      <c r="GDC764" s="462"/>
      <c r="GDD764" s="462"/>
      <c r="GDE764" s="462"/>
      <c r="GDF764" s="462"/>
      <c r="GDG764" s="462"/>
      <c r="GDH764" s="462"/>
      <c r="GDI764" s="462"/>
      <c r="GDJ764" s="462"/>
      <c r="GDK764" s="462"/>
      <c r="GDL764" s="462"/>
      <c r="GDM764" s="462"/>
      <c r="GDN764" s="462"/>
      <c r="GDO764" s="462"/>
      <c r="GDP764" s="462"/>
      <c r="GDQ764" s="462"/>
      <c r="GDR764" s="462"/>
      <c r="GDS764" s="462"/>
      <c r="GDT764" s="462"/>
      <c r="GDU764" s="462"/>
      <c r="GDV764" s="462"/>
      <c r="GDW764" s="462"/>
      <c r="GDX764" s="462"/>
      <c r="GDY764" s="462"/>
      <c r="GDZ764" s="462"/>
      <c r="GEA764" s="462"/>
      <c r="GEB764" s="462"/>
      <c r="GEC764" s="462"/>
      <c r="GED764" s="462"/>
      <c r="GEE764" s="462"/>
      <c r="GEF764" s="462"/>
      <c r="GEG764" s="462"/>
      <c r="GEH764" s="462"/>
      <c r="GEI764" s="462"/>
      <c r="GEJ764" s="462"/>
      <c r="GEK764" s="462"/>
      <c r="GEL764" s="462"/>
      <c r="GEM764" s="462"/>
      <c r="GEN764" s="462"/>
      <c r="GEO764" s="462"/>
      <c r="GEP764" s="462"/>
      <c r="GEQ764" s="462"/>
      <c r="GER764" s="462"/>
      <c r="GES764" s="462"/>
      <c r="GET764" s="462"/>
      <c r="GEU764" s="462"/>
      <c r="GEV764" s="462"/>
      <c r="GEW764" s="462"/>
      <c r="GEX764" s="462"/>
      <c r="GEY764" s="462"/>
      <c r="GEZ764" s="462"/>
      <c r="GFA764" s="462"/>
      <c r="GFB764" s="462"/>
      <c r="GFC764" s="462"/>
      <c r="GFD764" s="462"/>
      <c r="GFE764" s="462"/>
      <c r="GFF764" s="462"/>
      <c r="GFG764" s="462"/>
      <c r="GFH764" s="462"/>
      <c r="GFI764" s="462"/>
      <c r="GFJ764" s="462"/>
      <c r="GFK764" s="462"/>
      <c r="GFL764" s="462"/>
      <c r="GFM764" s="462"/>
      <c r="GFN764" s="462"/>
      <c r="GFO764" s="462"/>
      <c r="GFP764" s="462"/>
      <c r="GFQ764" s="462"/>
      <c r="GFR764" s="462"/>
      <c r="GFS764" s="462"/>
      <c r="GFT764" s="462"/>
      <c r="GFU764" s="462"/>
      <c r="GFV764" s="462"/>
      <c r="GFW764" s="462"/>
      <c r="GFX764" s="462"/>
      <c r="GFY764" s="462"/>
      <c r="GFZ764" s="462"/>
      <c r="GGA764" s="462"/>
      <c r="GGB764" s="462"/>
      <c r="GGC764" s="462"/>
      <c r="GGD764" s="462"/>
      <c r="GGE764" s="462"/>
      <c r="GGF764" s="462"/>
      <c r="GGG764" s="462"/>
      <c r="GGH764" s="462"/>
      <c r="GGI764" s="462"/>
      <c r="GGJ764" s="462"/>
      <c r="GGK764" s="462"/>
      <c r="GGL764" s="462"/>
      <c r="GGM764" s="462"/>
      <c r="GGN764" s="462"/>
      <c r="GGO764" s="462"/>
      <c r="GGP764" s="462"/>
      <c r="GGQ764" s="462"/>
      <c r="GGR764" s="462"/>
      <c r="GGS764" s="462"/>
      <c r="GGT764" s="462"/>
      <c r="GGU764" s="462"/>
      <c r="GGV764" s="462"/>
      <c r="GGW764" s="462"/>
      <c r="GGX764" s="462"/>
      <c r="GGY764" s="462"/>
      <c r="GGZ764" s="462"/>
      <c r="GHA764" s="462"/>
      <c r="GHB764" s="462"/>
      <c r="GHC764" s="462"/>
      <c r="GHD764" s="462"/>
      <c r="GHE764" s="462"/>
      <c r="GHF764" s="462"/>
      <c r="GHG764" s="462"/>
      <c r="GHH764" s="462"/>
      <c r="GHI764" s="462"/>
      <c r="GHJ764" s="462"/>
      <c r="GHK764" s="462"/>
      <c r="GHL764" s="462"/>
      <c r="GHM764" s="462"/>
      <c r="GHN764" s="462"/>
      <c r="GHO764" s="462"/>
      <c r="GHP764" s="462"/>
      <c r="GHQ764" s="462"/>
      <c r="GHR764" s="462"/>
      <c r="GHS764" s="462"/>
      <c r="GHT764" s="462"/>
      <c r="GHU764" s="462"/>
      <c r="GHV764" s="462"/>
      <c r="GHW764" s="462"/>
      <c r="GHX764" s="462"/>
      <c r="GHY764" s="462"/>
      <c r="GHZ764" s="462"/>
      <c r="GIA764" s="462"/>
      <c r="GIB764" s="462"/>
      <c r="GIC764" s="462"/>
      <c r="GID764" s="462"/>
      <c r="GIE764" s="462"/>
      <c r="GIF764" s="462"/>
      <c r="GIG764" s="462"/>
      <c r="GIH764" s="462"/>
      <c r="GII764" s="462"/>
      <c r="GIJ764" s="462"/>
      <c r="GIK764" s="462"/>
      <c r="GIL764" s="462"/>
      <c r="GIM764" s="462"/>
      <c r="GIN764" s="462"/>
      <c r="GIO764" s="462"/>
      <c r="GIP764" s="462"/>
      <c r="GIQ764" s="462"/>
      <c r="GIR764" s="462"/>
      <c r="GIS764" s="462"/>
      <c r="GIT764" s="462"/>
      <c r="GIU764" s="462"/>
      <c r="GIV764" s="462"/>
      <c r="GIW764" s="462"/>
      <c r="GIX764" s="462"/>
      <c r="GIY764" s="462"/>
      <c r="GIZ764" s="462"/>
      <c r="GJA764" s="462"/>
      <c r="GJB764" s="462"/>
      <c r="GJC764" s="462"/>
      <c r="GJD764" s="462"/>
      <c r="GJE764" s="462"/>
      <c r="GJF764" s="462"/>
      <c r="GJG764" s="462"/>
      <c r="GJH764" s="462"/>
      <c r="GJI764" s="462"/>
      <c r="GJJ764" s="462"/>
      <c r="GJK764" s="462"/>
      <c r="GJL764" s="462"/>
      <c r="GJM764" s="462"/>
      <c r="GJN764" s="462"/>
      <c r="GJO764" s="462"/>
      <c r="GJP764" s="462"/>
      <c r="GJQ764" s="462"/>
      <c r="GJR764" s="462"/>
      <c r="GJS764" s="462"/>
      <c r="GJT764" s="462"/>
      <c r="GJU764" s="462"/>
      <c r="GJV764" s="462"/>
      <c r="GJW764" s="462"/>
      <c r="GJX764" s="462"/>
      <c r="GJY764" s="462"/>
      <c r="GJZ764" s="462"/>
      <c r="GKA764" s="462"/>
      <c r="GKB764" s="462"/>
      <c r="GKC764" s="462"/>
      <c r="GKD764" s="462"/>
      <c r="GKE764" s="462"/>
      <c r="GKF764" s="462"/>
      <c r="GKG764" s="462"/>
      <c r="GKH764" s="462"/>
      <c r="GKI764" s="462"/>
      <c r="GKJ764" s="462"/>
      <c r="GKK764" s="462"/>
      <c r="GKL764" s="462"/>
      <c r="GKM764" s="462"/>
      <c r="GKN764" s="462"/>
      <c r="GKO764" s="462"/>
      <c r="GKP764" s="462"/>
      <c r="GKQ764" s="462"/>
      <c r="GKR764" s="462"/>
      <c r="GKS764" s="462"/>
      <c r="GKT764" s="462"/>
      <c r="GKU764" s="462"/>
      <c r="GKV764" s="462"/>
      <c r="GKW764" s="462"/>
      <c r="GKX764" s="462"/>
      <c r="GKY764" s="462"/>
      <c r="GKZ764" s="462"/>
      <c r="GLA764" s="462"/>
      <c r="GLB764" s="462"/>
      <c r="GLC764" s="462"/>
      <c r="GLD764" s="462"/>
      <c r="GLE764" s="462"/>
      <c r="GLF764" s="462"/>
      <c r="GLG764" s="462"/>
      <c r="GLH764" s="462"/>
      <c r="GLI764" s="462"/>
      <c r="GLJ764" s="462"/>
      <c r="GLK764" s="462"/>
      <c r="GLL764" s="462"/>
      <c r="GLM764" s="462"/>
      <c r="GLN764" s="462"/>
      <c r="GLO764" s="462"/>
      <c r="GLP764" s="462"/>
      <c r="GLQ764" s="462"/>
      <c r="GLR764" s="462"/>
      <c r="GLS764" s="462"/>
      <c r="GLT764" s="462"/>
      <c r="GLU764" s="462"/>
      <c r="GLV764" s="462"/>
      <c r="GLW764" s="462"/>
      <c r="GLX764" s="462"/>
      <c r="GLY764" s="462"/>
      <c r="GLZ764" s="462"/>
      <c r="GMA764" s="462"/>
      <c r="GMB764" s="462"/>
      <c r="GMC764" s="462"/>
      <c r="GMD764" s="462"/>
      <c r="GME764" s="462"/>
      <c r="GMF764" s="462"/>
      <c r="GMG764" s="462"/>
      <c r="GMH764" s="462"/>
      <c r="GMI764" s="462"/>
      <c r="GMJ764" s="462"/>
      <c r="GMK764" s="462"/>
      <c r="GML764" s="462"/>
      <c r="GMM764" s="462"/>
      <c r="GMN764" s="462"/>
      <c r="GMO764" s="462"/>
      <c r="GMP764" s="462"/>
      <c r="GMQ764" s="462"/>
      <c r="GMR764" s="462"/>
      <c r="GMS764" s="462"/>
      <c r="GMT764" s="462"/>
      <c r="GMU764" s="462"/>
      <c r="GMV764" s="462"/>
      <c r="GMW764" s="462"/>
      <c r="GMX764" s="462"/>
      <c r="GMY764" s="462"/>
      <c r="GMZ764" s="462"/>
      <c r="GNA764" s="462"/>
      <c r="GNB764" s="462"/>
      <c r="GNC764" s="462"/>
      <c r="GND764" s="462"/>
      <c r="GNE764" s="462"/>
      <c r="GNF764" s="462"/>
      <c r="GNG764" s="462"/>
      <c r="GNH764" s="462"/>
      <c r="GNI764" s="462"/>
      <c r="GNJ764" s="462"/>
      <c r="GNK764" s="462"/>
      <c r="GNL764" s="462"/>
      <c r="GNM764" s="462"/>
      <c r="GNN764" s="462"/>
      <c r="GNO764" s="462"/>
      <c r="GNP764" s="462"/>
      <c r="GNQ764" s="462"/>
      <c r="GNR764" s="462"/>
      <c r="GNS764" s="462"/>
      <c r="GNT764" s="462"/>
      <c r="GNU764" s="462"/>
      <c r="GNV764" s="462"/>
      <c r="GNW764" s="462"/>
      <c r="GNX764" s="462"/>
      <c r="GNY764" s="462"/>
      <c r="GNZ764" s="462"/>
      <c r="GOA764" s="462"/>
      <c r="GOB764" s="462"/>
      <c r="GOC764" s="462"/>
      <c r="GOD764" s="462"/>
      <c r="GOE764" s="462"/>
      <c r="GOF764" s="462"/>
      <c r="GOG764" s="462"/>
      <c r="GOH764" s="462"/>
      <c r="GOI764" s="462"/>
      <c r="GOJ764" s="462"/>
      <c r="GOK764" s="462"/>
      <c r="GOL764" s="462"/>
      <c r="GOM764" s="462"/>
      <c r="GON764" s="462"/>
      <c r="GOO764" s="462"/>
      <c r="GOP764" s="462"/>
      <c r="GOQ764" s="462"/>
      <c r="GOR764" s="462"/>
      <c r="GOS764" s="462"/>
      <c r="GOT764" s="462"/>
      <c r="GOU764" s="462"/>
      <c r="GOV764" s="462"/>
      <c r="GOW764" s="462"/>
      <c r="GOX764" s="462"/>
      <c r="GOY764" s="462"/>
      <c r="GOZ764" s="462"/>
      <c r="GPA764" s="462"/>
      <c r="GPB764" s="462"/>
      <c r="GPC764" s="462"/>
      <c r="GPD764" s="462"/>
      <c r="GPE764" s="462"/>
      <c r="GPF764" s="462"/>
      <c r="GPG764" s="462"/>
      <c r="GPH764" s="462"/>
      <c r="GPI764" s="462"/>
      <c r="GPJ764" s="462"/>
      <c r="GPK764" s="462"/>
      <c r="GPL764" s="462"/>
      <c r="GPM764" s="462"/>
      <c r="GPN764" s="462"/>
      <c r="GPO764" s="462"/>
      <c r="GPP764" s="462"/>
      <c r="GPQ764" s="462"/>
      <c r="GPR764" s="462"/>
      <c r="GPS764" s="462"/>
      <c r="GPT764" s="462"/>
      <c r="GPU764" s="462"/>
      <c r="GPV764" s="462"/>
      <c r="GPW764" s="462"/>
      <c r="GPX764" s="462"/>
      <c r="GPY764" s="462"/>
      <c r="GPZ764" s="462"/>
      <c r="GQA764" s="462"/>
      <c r="GQB764" s="462"/>
      <c r="GQC764" s="462"/>
      <c r="GQD764" s="462"/>
      <c r="GQE764" s="462"/>
      <c r="GQF764" s="462"/>
      <c r="GQG764" s="462"/>
      <c r="GQH764" s="462"/>
      <c r="GQI764" s="462"/>
      <c r="GQJ764" s="462"/>
      <c r="GQK764" s="462"/>
      <c r="GQL764" s="462"/>
      <c r="GQM764" s="462"/>
      <c r="GQN764" s="462"/>
      <c r="GQO764" s="462"/>
      <c r="GQP764" s="462"/>
      <c r="GQQ764" s="462"/>
      <c r="GQR764" s="462"/>
      <c r="GQS764" s="462"/>
      <c r="GQT764" s="462"/>
      <c r="GQU764" s="462"/>
      <c r="GQV764" s="462"/>
      <c r="GQW764" s="462"/>
      <c r="GQX764" s="462"/>
      <c r="GQY764" s="462"/>
      <c r="GQZ764" s="462"/>
      <c r="GRA764" s="462"/>
      <c r="GRB764" s="462"/>
      <c r="GRC764" s="462"/>
      <c r="GRD764" s="462"/>
      <c r="GRE764" s="462"/>
      <c r="GRF764" s="462"/>
      <c r="GRG764" s="462"/>
      <c r="GRH764" s="462"/>
      <c r="GRI764" s="462"/>
      <c r="GRJ764" s="462"/>
      <c r="GRK764" s="462"/>
      <c r="GRL764" s="462"/>
      <c r="GRM764" s="462"/>
      <c r="GRN764" s="462"/>
      <c r="GRO764" s="462"/>
      <c r="GRP764" s="462"/>
      <c r="GRQ764" s="462"/>
      <c r="GRR764" s="462"/>
      <c r="GRS764" s="462"/>
      <c r="GRT764" s="462"/>
      <c r="GRU764" s="462"/>
      <c r="GRV764" s="462"/>
      <c r="GRW764" s="462"/>
      <c r="GRX764" s="462"/>
      <c r="GRY764" s="462"/>
      <c r="GRZ764" s="462"/>
      <c r="GSA764" s="462"/>
      <c r="GSB764" s="462"/>
      <c r="GSC764" s="462"/>
      <c r="GSD764" s="462"/>
      <c r="GSE764" s="462"/>
      <c r="GSF764" s="462"/>
      <c r="GSG764" s="462"/>
      <c r="GSH764" s="462"/>
      <c r="GSI764" s="462"/>
      <c r="GSJ764" s="462"/>
      <c r="GSK764" s="462"/>
      <c r="GSL764" s="462"/>
      <c r="GSM764" s="462"/>
      <c r="GSN764" s="462"/>
      <c r="GSO764" s="462"/>
      <c r="GSP764" s="462"/>
      <c r="GSQ764" s="462"/>
      <c r="GSR764" s="462"/>
      <c r="GSS764" s="462"/>
      <c r="GST764" s="462"/>
      <c r="GSU764" s="462"/>
      <c r="GSV764" s="462"/>
      <c r="GSW764" s="462"/>
      <c r="GSX764" s="462"/>
      <c r="GSY764" s="462"/>
      <c r="GSZ764" s="462"/>
      <c r="GTA764" s="462"/>
      <c r="GTB764" s="462"/>
      <c r="GTC764" s="462"/>
      <c r="GTD764" s="462"/>
      <c r="GTE764" s="462"/>
      <c r="GTF764" s="462"/>
      <c r="GTG764" s="462"/>
      <c r="GTH764" s="462"/>
      <c r="GTI764" s="462"/>
      <c r="GTJ764" s="462"/>
      <c r="GTK764" s="462"/>
      <c r="GTL764" s="462"/>
      <c r="GTM764" s="462"/>
      <c r="GTN764" s="462"/>
      <c r="GTO764" s="462"/>
      <c r="GTP764" s="462"/>
      <c r="GTQ764" s="462"/>
      <c r="GTR764" s="462"/>
      <c r="GTS764" s="462"/>
      <c r="GTT764" s="462"/>
      <c r="GTU764" s="462"/>
      <c r="GTV764" s="462"/>
      <c r="GTW764" s="462"/>
      <c r="GTX764" s="462"/>
      <c r="GTY764" s="462"/>
      <c r="GTZ764" s="462"/>
      <c r="GUA764" s="462"/>
      <c r="GUB764" s="462"/>
      <c r="GUC764" s="462"/>
      <c r="GUD764" s="462"/>
      <c r="GUE764" s="462"/>
      <c r="GUF764" s="462"/>
      <c r="GUG764" s="462"/>
      <c r="GUH764" s="462"/>
      <c r="GUI764" s="462"/>
      <c r="GUJ764" s="462"/>
      <c r="GUK764" s="462"/>
      <c r="GUL764" s="462"/>
      <c r="GUM764" s="462"/>
      <c r="GUN764" s="462"/>
      <c r="GUO764" s="462"/>
      <c r="GUP764" s="462"/>
      <c r="GUQ764" s="462"/>
      <c r="GUR764" s="462"/>
      <c r="GUS764" s="462"/>
      <c r="GUT764" s="462"/>
      <c r="GUU764" s="462"/>
      <c r="GUV764" s="462"/>
      <c r="GUW764" s="462"/>
      <c r="GUX764" s="462"/>
      <c r="GUY764" s="462"/>
      <c r="GUZ764" s="462"/>
      <c r="GVA764" s="462"/>
      <c r="GVB764" s="462"/>
      <c r="GVC764" s="462"/>
      <c r="GVD764" s="462"/>
      <c r="GVE764" s="462"/>
      <c r="GVF764" s="462"/>
      <c r="GVG764" s="462"/>
      <c r="GVH764" s="462"/>
      <c r="GVI764" s="462"/>
      <c r="GVJ764" s="462"/>
      <c r="GVK764" s="462"/>
      <c r="GVL764" s="462"/>
      <c r="GVM764" s="462"/>
      <c r="GVN764" s="462"/>
      <c r="GVO764" s="462"/>
      <c r="GVP764" s="462"/>
      <c r="GVQ764" s="462"/>
      <c r="GVR764" s="462"/>
      <c r="GVS764" s="462"/>
      <c r="GVT764" s="462"/>
      <c r="GVU764" s="462"/>
      <c r="GVV764" s="462"/>
      <c r="GVW764" s="462"/>
      <c r="GVX764" s="462"/>
      <c r="GVY764" s="462"/>
      <c r="GVZ764" s="462"/>
      <c r="GWA764" s="462"/>
      <c r="GWB764" s="462"/>
      <c r="GWC764" s="462"/>
      <c r="GWD764" s="462"/>
      <c r="GWE764" s="462"/>
      <c r="GWF764" s="462"/>
      <c r="GWG764" s="462"/>
      <c r="GWH764" s="462"/>
      <c r="GWI764" s="462"/>
      <c r="GWJ764" s="462"/>
      <c r="GWK764" s="462"/>
      <c r="GWL764" s="462"/>
      <c r="GWM764" s="462"/>
      <c r="GWN764" s="462"/>
      <c r="GWO764" s="462"/>
      <c r="GWP764" s="462"/>
      <c r="GWQ764" s="462"/>
      <c r="GWR764" s="462"/>
      <c r="GWS764" s="462"/>
      <c r="GWT764" s="462"/>
      <c r="GWU764" s="462"/>
      <c r="GWV764" s="462"/>
      <c r="GWW764" s="462"/>
      <c r="GWX764" s="462"/>
      <c r="GWY764" s="462"/>
      <c r="GWZ764" s="462"/>
      <c r="GXA764" s="462"/>
      <c r="GXB764" s="462"/>
      <c r="GXC764" s="462"/>
      <c r="GXD764" s="462"/>
      <c r="GXE764" s="462"/>
      <c r="GXF764" s="462"/>
      <c r="GXG764" s="462"/>
      <c r="GXH764" s="462"/>
      <c r="GXI764" s="462"/>
      <c r="GXJ764" s="462"/>
      <c r="GXK764" s="462"/>
      <c r="GXL764" s="462"/>
      <c r="GXM764" s="462"/>
      <c r="GXN764" s="462"/>
      <c r="GXO764" s="462"/>
      <c r="GXP764" s="462"/>
      <c r="GXQ764" s="462"/>
      <c r="GXR764" s="462"/>
      <c r="GXS764" s="462"/>
      <c r="GXT764" s="462"/>
      <c r="GXU764" s="462"/>
      <c r="GXV764" s="462"/>
      <c r="GXW764" s="462"/>
      <c r="GXX764" s="462"/>
      <c r="GXY764" s="462"/>
      <c r="GXZ764" s="462"/>
      <c r="GYA764" s="462"/>
      <c r="GYB764" s="462"/>
      <c r="GYC764" s="462"/>
      <c r="GYD764" s="462"/>
      <c r="GYE764" s="462"/>
      <c r="GYF764" s="462"/>
      <c r="GYG764" s="462"/>
      <c r="GYH764" s="462"/>
      <c r="GYI764" s="462"/>
      <c r="GYJ764" s="462"/>
      <c r="GYK764" s="462"/>
      <c r="GYL764" s="462"/>
      <c r="GYM764" s="462"/>
      <c r="GYN764" s="462"/>
      <c r="GYO764" s="462"/>
      <c r="GYP764" s="462"/>
      <c r="GYQ764" s="462"/>
      <c r="GYR764" s="462"/>
      <c r="GYS764" s="462"/>
      <c r="GYT764" s="462"/>
      <c r="GYU764" s="462"/>
      <c r="GYV764" s="462"/>
      <c r="GYW764" s="462"/>
      <c r="GYX764" s="462"/>
      <c r="GYY764" s="462"/>
      <c r="GYZ764" s="462"/>
      <c r="GZA764" s="462"/>
      <c r="GZB764" s="462"/>
      <c r="GZC764" s="462"/>
      <c r="GZD764" s="462"/>
      <c r="GZE764" s="462"/>
      <c r="GZF764" s="462"/>
      <c r="GZG764" s="462"/>
      <c r="GZH764" s="462"/>
      <c r="GZI764" s="462"/>
      <c r="GZJ764" s="462"/>
      <c r="GZK764" s="462"/>
      <c r="GZL764" s="462"/>
      <c r="GZM764" s="462"/>
      <c r="GZN764" s="462"/>
      <c r="GZO764" s="462"/>
      <c r="GZP764" s="462"/>
      <c r="GZQ764" s="462"/>
      <c r="GZR764" s="462"/>
      <c r="GZS764" s="462"/>
      <c r="GZT764" s="462"/>
      <c r="GZU764" s="462"/>
      <c r="GZV764" s="462"/>
      <c r="GZW764" s="462"/>
      <c r="GZX764" s="462"/>
      <c r="GZY764" s="462"/>
      <c r="GZZ764" s="462"/>
      <c r="HAA764" s="462"/>
      <c r="HAB764" s="462"/>
      <c r="HAC764" s="462"/>
      <c r="HAD764" s="462"/>
      <c r="HAE764" s="462"/>
      <c r="HAF764" s="462"/>
      <c r="HAG764" s="462"/>
      <c r="HAH764" s="462"/>
      <c r="HAI764" s="462"/>
      <c r="HAJ764" s="462"/>
      <c r="HAK764" s="462"/>
      <c r="HAL764" s="462"/>
      <c r="HAM764" s="462"/>
      <c r="HAN764" s="462"/>
      <c r="HAO764" s="462"/>
      <c r="HAP764" s="462"/>
      <c r="HAQ764" s="462"/>
      <c r="HAR764" s="462"/>
      <c r="HAS764" s="462"/>
      <c r="HAT764" s="462"/>
      <c r="HAU764" s="462"/>
      <c r="HAV764" s="462"/>
      <c r="HAW764" s="462"/>
      <c r="HAX764" s="462"/>
      <c r="HAY764" s="462"/>
      <c r="HAZ764" s="462"/>
      <c r="HBA764" s="462"/>
      <c r="HBB764" s="462"/>
      <c r="HBC764" s="462"/>
      <c r="HBD764" s="462"/>
      <c r="HBE764" s="462"/>
      <c r="HBF764" s="462"/>
      <c r="HBG764" s="462"/>
      <c r="HBH764" s="462"/>
      <c r="HBI764" s="462"/>
      <c r="HBJ764" s="462"/>
      <c r="HBK764" s="462"/>
      <c r="HBL764" s="462"/>
      <c r="HBM764" s="462"/>
      <c r="HBN764" s="462"/>
      <c r="HBO764" s="462"/>
      <c r="HBP764" s="462"/>
      <c r="HBQ764" s="462"/>
      <c r="HBR764" s="462"/>
      <c r="HBS764" s="462"/>
      <c r="HBT764" s="462"/>
      <c r="HBU764" s="462"/>
      <c r="HBV764" s="462"/>
      <c r="HBW764" s="462"/>
      <c r="HBX764" s="462"/>
      <c r="HBY764" s="462"/>
      <c r="HBZ764" s="462"/>
      <c r="HCA764" s="462"/>
      <c r="HCB764" s="462"/>
      <c r="HCC764" s="462"/>
      <c r="HCD764" s="462"/>
      <c r="HCE764" s="462"/>
      <c r="HCF764" s="462"/>
      <c r="HCG764" s="462"/>
      <c r="HCH764" s="462"/>
      <c r="HCI764" s="462"/>
      <c r="HCJ764" s="462"/>
      <c r="HCK764" s="462"/>
      <c r="HCL764" s="462"/>
      <c r="HCM764" s="462"/>
      <c r="HCN764" s="462"/>
      <c r="HCO764" s="462"/>
      <c r="HCP764" s="462"/>
      <c r="HCQ764" s="462"/>
      <c r="HCR764" s="462"/>
      <c r="HCS764" s="462"/>
      <c r="HCT764" s="462"/>
      <c r="HCU764" s="462"/>
      <c r="HCV764" s="462"/>
      <c r="HCW764" s="462"/>
      <c r="HCX764" s="462"/>
      <c r="HCY764" s="462"/>
      <c r="HCZ764" s="462"/>
      <c r="HDA764" s="462"/>
      <c r="HDB764" s="462"/>
      <c r="HDC764" s="462"/>
      <c r="HDD764" s="462"/>
      <c r="HDE764" s="462"/>
      <c r="HDF764" s="462"/>
      <c r="HDG764" s="462"/>
      <c r="HDH764" s="462"/>
      <c r="HDI764" s="462"/>
      <c r="HDJ764" s="462"/>
      <c r="HDK764" s="462"/>
      <c r="HDL764" s="462"/>
      <c r="HDM764" s="462"/>
      <c r="HDN764" s="462"/>
      <c r="HDO764" s="462"/>
      <c r="HDP764" s="462"/>
      <c r="HDQ764" s="462"/>
      <c r="HDR764" s="462"/>
      <c r="HDS764" s="462"/>
      <c r="HDT764" s="462"/>
      <c r="HDU764" s="462"/>
      <c r="HDV764" s="462"/>
      <c r="HDW764" s="462"/>
      <c r="HDX764" s="462"/>
      <c r="HDY764" s="462"/>
      <c r="HDZ764" s="462"/>
      <c r="HEA764" s="462"/>
      <c r="HEB764" s="462"/>
      <c r="HEC764" s="462"/>
      <c r="HED764" s="462"/>
      <c r="HEE764" s="462"/>
      <c r="HEF764" s="462"/>
      <c r="HEG764" s="462"/>
      <c r="HEH764" s="462"/>
      <c r="HEI764" s="462"/>
      <c r="HEJ764" s="462"/>
      <c r="HEK764" s="462"/>
      <c r="HEL764" s="462"/>
      <c r="HEM764" s="462"/>
      <c r="HEN764" s="462"/>
      <c r="HEO764" s="462"/>
      <c r="HEP764" s="462"/>
      <c r="HEQ764" s="462"/>
      <c r="HER764" s="462"/>
      <c r="HES764" s="462"/>
      <c r="HET764" s="462"/>
      <c r="HEU764" s="462"/>
      <c r="HEV764" s="462"/>
      <c r="HEW764" s="462"/>
      <c r="HEX764" s="462"/>
      <c r="HEY764" s="462"/>
      <c r="HEZ764" s="462"/>
      <c r="HFA764" s="462"/>
      <c r="HFB764" s="462"/>
      <c r="HFC764" s="462"/>
      <c r="HFD764" s="462"/>
      <c r="HFE764" s="462"/>
      <c r="HFF764" s="462"/>
      <c r="HFG764" s="462"/>
      <c r="HFH764" s="462"/>
      <c r="HFI764" s="462"/>
      <c r="HFJ764" s="462"/>
      <c r="HFK764" s="462"/>
      <c r="HFL764" s="462"/>
      <c r="HFM764" s="462"/>
      <c r="HFN764" s="462"/>
      <c r="HFO764" s="462"/>
      <c r="HFP764" s="462"/>
      <c r="HFQ764" s="462"/>
      <c r="HFR764" s="462"/>
      <c r="HFS764" s="462"/>
      <c r="HFT764" s="462"/>
      <c r="HFU764" s="462"/>
      <c r="HFV764" s="462"/>
      <c r="HFW764" s="462"/>
      <c r="HFX764" s="462"/>
      <c r="HFY764" s="462"/>
      <c r="HFZ764" s="462"/>
      <c r="HGA764" s="462"/>
      <c r="HGB764" s="462"/>
      <c r="HGC764" s="462"/>
      <c r="HGD764" s="462"/>
      <c r="HGE764" s="462"/>
      <c r="HGF764" s="462"/>
      <c r="HGG764" s="462"/>
      <c r="HGH764" s="462"/>
      <c r="HGI764" s="462"/>
      <c r="HGJ764" s="462"/>
      <c r="HGK764" s="462"/>
      <c r="HGL764" s="462"/>
      <c r="HGM764" s="462"/>
      <c r="HGN764" s="462"/>
      <c r="HGO764" s="462"/>
      <c r="HGP764" s="462"/>
      <c r="HGQ764" s="462"/>
      <c r="HGR764" s="462"/>
      <c r="HGS764" s="462"/>
      <c r="HGT764" s="462"/>
      <c r="HGU764" s="462"/>
      <c r="HGV764" s="462"/>
      <c r="HGW764" s="462"/>
      <c r="HGX764" s="462"/>
      <c r="HGY764" s="462"/>
      <c r="HGZ764" s="462"/>
      <c r="HHA764" s="462"/>
      <c r="HHB764" s="462"/>
      <c r="HHC764" s="462"/>
      <c r="HHD764" s="462"/>
      <c r="HHE764" s="462"/>
      <c r="HHF764" s="462"/>
      <c r="HHG764" s="462"/>
      <c r="HHH764" s="462"/>
      <c r="HHI764" s="462"/>
      <c r="HHJ764" s="462"/>
      <c r="HHK764" s="462"/>
      <c r="HHL764" s="462"/>
      <c r="HHM764" s="462"/>
      <c r="HHN764" s="462"/>
      <c r="HHO764" s="462"/>
      <c r="HHP764" s="462"/>
      <c r="HHQ764" s="462"/>
      <c r="HHR764" s="462"/>
      <c r="HHS764" s="462"/>
      <c r="HHT764" s="462"/>
      <c r="HHU764" s="462"/>
      <c r="HHV764" s="462"/>
      <c r="HHW764" s="462"/>
      <c r="HHX764" s="462"/>
      <c r="HHY764" s="462"/>
      <c r="HHZ764" s="462"/>
      <c r="HIA764" s="462"/>
      <c r="HIB764" s="462"/>
      <c r="HIC764" s="462"/>
      <c r="HID764" s="462"/>
      <c r="HIE764" s="462"/>
      <c r="HIF764" s="462"/>
      <c r="HIG764" s="462"/>
      <c r="HIH764" s="462"/>
      <c r="HII764" s="462"/>
      <c r="HIJ764" s="462"/>
      <c r="HIK764" s="462"/>
      <c r="HIL764" s="462"/>
      <c r="HIM764" s="462"/>
      <c r="HIN764" s="462"/>
      <c r="HIO764" s="462"/>
      <c r="HIP764" s="462"/>
      <c r="HIQ764" s="462"/>
      <c r="HIR764" s="462"/>
      <c r="HIS764" s="462"/>
      <c r="HIT764" s="462"/>
      <c r="HIU764" s="462"/>
      <c r="HIV764" s="462"/>
      <c r="HIW764" s="462"/>
      <c r="HIX764" s="462"/>
      <c r="HIY764" s="462"/>
      <c r="HIZ764" s="462"/>
      <c r="HJA764" s="462"/>
      <c r="HJB764" s="462"/>
      <c r="HJC764" s="462"/>
      <c r="HJD764" s="462"/>
      <c r="HJE764" s="462"/>
      <c r="HJF764" s="462"/>
      <c r="HJG764" s="462"/>
      <c r="HJH764" s="462"/>
      <c r="HJI764" s="462"/>
      <c r="HJJ764" s="462"/>
      <c r="HJK764" s="462"/>
      <c r="HJL764" s="462"/>
      <c r="HJM764" s="462"/>
      <c r="HJN764" s="462"/>
      <c r="HJO764" s="462"/>
      <c r="HJP764" s="462"/>
      <c r="HJQ764" s="462"/>
      <c r="HJR764" s="462"/>
      <c r="HJS764" s="462"/>
      <c r="HJT764" s="462"/>
      <c r="HJU764" s="462"/>
      <c r="HJV764" s="462"/>
      <c r="HJW764" s="462"/>
      <c r="HJX764" s="462"/>
      <c r="HJY764" s="462"/>
      <c r="HJZ764" s="462"/>
      <c r="HKA764" s="462"/>
      <c r="HKB764" s="462"/>
      <c r="HKC764" s="462"/>
      <c r="HKD764" s="462"/>
      <c r="HKE764" s="462"/>
      <c r="HKF764" s="462"/>
      <c r="HKG764" s="462"/>
      <c r="HKH764" s="462"/>
      <c r="HKI764" s="462"/>
      <c r="HKJ764" s="462"/>
      <c r="HKK764" s="462"/>
      <c r="HKL764" s="462"/>
      <c r="HKM764" s="462"/>
      <c r="HKN764" s="462"/>
      <c r="HKO764" s="462"/>
      <c r="HKP764" s="462"/>
      <c r="HKQ764" s="462"/>
      <c r="HKR764" s="462"/>
      <c r="HKS764" s="462"/>
      <c r="HKT764" s="462"/>
      <c r="HKU764" s="462"/>
      <c r="HKV764" s="462"/>
      <c r="HKW764" s="462"/>
      <c r="HKX764" s="462"/>
      <c r="HKY764" s="462"/>
      <c r="HKZ764" s="462"/>
      <c r="HLA764" s="462"/>
      <c r="HLB764" s="462"/>
      <c r="HLC764" s="462"/>
      <c r="HLD764" s="462"/>
      <c r="HLE764" s="462"/>
      <c r="HLF764" s="462"/>
      <c r="HLG764" s="462"/>
      <c r="HLH764" s="462"/>
      <c r="HLI764" s="462"/>
      <c r="HLJ764" s="462"/>
      <c r="HLK764" s="462"/>
      <c r="HLL764" s="462"/>
      <c r="HLM764" s="462"/>
      <c r="HLN764" s="462"/>
      <c r="HLO764" s="462"/>
      <c r="HLP764" s="462"/>
      <c r="HLQ764" s="462"/>
      <c r="HLR764" s="462"/>
      <c r="HLS764" s="462"/>
      <c r="HLT764" s="462"/>
      <c r="HLU764" s="462"/>
      <c r="HLV764" s="462"/>
      <c r="HLW764" s="462"/>
      <c r="HLX764" s="462"/>
      <c r="HLY764" s="462"/>
      <c r="HLZ764" s="462"/>
      <c r="HMA764" s="462"/>
      <c r="HMB764" s="462"/>
      <c r="HMC764" s="462"/>
      <c r="HMD764" s="462"/>
      <c r="HME764" s="462"/>
      <c r="HMF764" s="462"/>
      <c r="HMG764" s="462"/>
      <c r="HMH764" s="462"/>
      <c r="HMI764" s="462"/>
      <c r="HMJ764" s="462"/>
      <c r="HMK764" s="462"/>
      <c r="HML764" s="462"/>
      <c r="HMM764" s="462"/>
      <c r="HMN764" s="462"/>
      <c r="HMO764" s="462"/>
      <c r="HMP764" s="462"/>
      <c r="HMQ764" s="462"/>
      <c r="HMR764" s="462"/>
      <c r="HMS764" s="462"/>
      <c r="HMT764" s="462"/>
      <c r="HMU764" s="462"/>
      <c r="HMV764" s="462"/>
      <c r="HMW764" s="462"/>
      <c r="HMX764" s="462"/>
      <c r="HMY764" s="462"/>
      <c r="HMZ764" s="462"/>
      <c r="HNA764" s="462"/>
      <c r="HNB764" s="462"/>
      <c r="HNC764" s="462"/>
      <c r="HND764" s="462"/>
      <c r="HNE764" s="462"/>
      <c r="HNF764" s="462"/>
      <c r="HNG764" s="462"/>
      <c r="HNH764" s="462"/>
      <c r="HNI764" s="462"/>
      <c r="HNJ764" s="462"/>
      <c r="HNK764" s="462"/>
      <c r="HNL764" s="462"/>
      <c r="HNM764" s="462"/>
      <c r="HNN764" s="462"/>
      <c r="HNO764" s="462"/>
      <c r="HNP764" s="462"/>
      <c r="HNQ764" s="462"/>
      <c r="HNR764" s="462"/>
      <c r="HNS764" s="462"/>
      <c r="HNT764" s="462"/>
      <c r="HNU764" s="462"/>
      <c r="HNV764" s="462"/>
      <c r="HNW764" s="462"/>
      <c r="HNX764" s="462"/>
      <c r="HNY764" s="462"/>
      <c r="HNZ764" s="462"/>
      <c r="HOA764" s="462"/>
      <c r="HOB764" s="462"/>
      <c r="HOC764" s="462"/>
      <c r="HOD764" s="462"/>
      <c r="HOE764" s="462"/>
      <c r="HOF764" s="462"/>
      <c r="HOG764" s="462"/>
      <c r="HOH764" s="462"/>
      <c r="HOI764" s="462"/>
      <c r="HOJ764" s="462"/>
      <c r="HOK764" s="462"/>
      <c r="HOL764" s="462"/>
      <c r="HOM764" s="462"/>
      <c r="HON764" s="462"/>
      <c r="HOO764" s="462"/>
      <c r="HOP764" s="462"/>
      <c r="HOQ764" s="462"/>
      <c r="HOR764" s="462"/>
      <c r="HOS764" s="462"/>
      <c r="HOT764" s="462"/>
      <c r="HOU764" s="462"/>
      <c r="HOV764" s="462"/>
      <c r="HOW764" s="462"/>
      <c r="HOX764" s="462"/>
      <c r="HOY764" s="462"/>
      <c r="HOZ764" s="462"/>
      <c r="HPA764" s="462"/>
      <c r="HPB764" s="462"/>
      <c r="HPC764" s="462"/>
      <c r="HPD764" s="462"/>
      <c r="HPE764" s="462"/>
      <c r="HPF764" s="462"/>
      <c r="HPG764" s="462"/>
      <c r="HPH764" s="462"/>
      <c r="HPI764" s="462"/>
      <c r="HPJ764" s="462"/>
      <c r="HPK764" s="462"/>
      <c r="HPL764" s="462"/>
      <c r="HPM764" s="462"/>
      <c r="HPN764" s="462"/>
      <c r="HPO764" s="462"/>
      <c r="HPP764" s="462"/>
      <c r="HPQ764" s="462"/>
      <c r="HPR764" s="462"/>
      <c r="HPS764" s="462"/>
      <c r="HPT764" s="462"/>
      <c r="HPU764" s="462"/>
      <c r="HPV764" s="462"/>
      <c r="HPW764" s="462"/>
      <c r="HPX764" s="462"/>
      <c r="HPY764" s="462"/>
      <c r="HPZ764" s="462"/>
      <c r="HQA764" s="462"/>
      <c r="HQB764" s="462"/>
      <c r="HQC764" s="462"/>
      <c r="HQD764" s="462"/>
      <c r="HQE764" s="462"/>
      <c r="HQF764" s="462"/>
      <c r="HQG764" s="462"/>
      <c r="HQH764" s="462"/>
      <c r="HQI764" s="462"/>
      <c r="HQJ764" s="462"/>
      <c r="HQK764" s="462"/>
      <c r="HQL764" s="462"/>
      <c r="HQM764" s="462"/>
      <c r="HQN764" s="462"/>
      <c r="HQO764" s="462"/>
      <c r="HQP764" s="462"/>
      <c r="HQQ764" s="462"/>
      <c r="HQR764" s="462"/>
      <c r="HQS764" s="462"/>
      <c r="HQT764" s="462"/>
      <c r="HQU764" s="462"/>
      <c r="HQV764" s="462"/>
      <c r="HQW764" s="462"/>
      <c r="HQX764" s="462"/>
      <c r="HQY764" s="462"/>
      <c r="HQZ764" s="462"/>
      <c r="HRA764" s="462"/>
      <c r="HRB764" s="462"/>
      <c r="HRC764" s="462"/>
      <c r="HRD764" s="462"/>
      <c r="HRE764" s="462"/>
      <c r="HRF764" s="462"/>
      <c r="HRG764" s="462"/>
      <c r="HRH764" s="462"/>
      <c r="HRI764" s="462"/>
      <c r="HRJ764" s="462"/>
      <c r="HRK764" s="462"/>
      <c r="HRL764" s="462"/>
      <c r="HRM764" s="462"/>
      <c r="HRN764" s="462"/>
      <c r="HRO764" s="462"/>
      <c r="HRP764" s="462"/>
      <c r="HRQ764" s="462"/>
      <c r="HRR764" s="462"/>
      <c r="HRS764" s="462"/>
      <c r="HRT764" s="462"/>
      <c r="HRU764" s="462"/>
      <c r="HRV764" s="462"/>
      <c r="HRW764" s="462"/>
      <c r="HRX764" s="462"/>
      <c r="HRY764" s="462"/>
      <c r="HRZ764" s="462"/>
      <c r="HSA764" s="462"/>
      <c r="HSB764" s="462"/>
      <c r="HSC764" s="462"/>
      <c r="HSD764" s="462"/>
      <c r="HSE764" s="462"/>
      <c r="HSF764" s="462"/>
      <c r="HSG764" s="462"/>
      <c r="HSH764" s="462"/>
      <c r="HSI764" s="462"/>
      <c r="HSJ764" s="462"/>
      <c r="HSK764" s="462"/>
      <c r="HSL764" s="462"/>
      <c r="HSM764" s="462"/>
      <c r="HSN764" s="462"/>
      <c r="HSO764" s="462"/>
      <c r="HSP764" s="462"/>
      <c r="HSQ764" s="462"/>
      <c r="HSR764" s="462"/>
      <c r="HSS764" s="462"/>
      <c r="HST764" s="462"/>
      <c r="HSU764" s="462"/>
      <c r="HSV764" s="462"/>
      <c r="HSW764" s="462"/>
      <c r="HSX764" s="462"/>
      <c r="HSY764" s="462"/>
      <c r="HSZ764" s="462"/>
      <c r="HTA764" s="462"/>
      <c r="HTB764" s="462"/>
      <c r="HTC764" s="462"/>
      <c r="HTD764" s="462"/>
      <c r="HTE764" s="462"/>
      <c r="HTF764" s="462"/>
      <c r="HTG764" s="462"/>
      <c r="HTH764" s="462"/>
      <c r="HTI764" s="462"/>
      <c r="HTJ764" s="462"/>
      <c r="HTK764" s="462"/>
      <c r="HTL764" s="462"/>
      <c r="HTM764" s="462"/>
      <c r="HTN764" s="462"/>
      <c r="HTO764" s="462"/>
      <c r="HTP764" s="462"/>
      <c r="HTQ764" s="462"/>
      <c r="HTR764" s="462"/>
      <c r="HTS764" s="462"/>
      <c r="HTT764" s="462"/>
      <c r="HTU764" s="462"/>
      <c r="HTV764" s="462"/>
      <c r="HTW764" s="462"/>
      <c r="HTX764" s="462"/>
      <c r="HTY764" s="462"/>
      <c r="HTZ764" s="462"/>
      <c r="HUA764" s="462"/>
      <c r="HUB764" s="462"/>
      <c r="HUC764" s="462"/>
      <c r="HUD764" s="462"/>
      <c r="HUE764" s="462"/>
      <c r="HUF764" s="462"/>
      <c r="HUG764" s="462"/>
      <c r="HUH764" s="462"/>
      <c r="HUI764" s="462"/>
      <c r="HUJ764" s="462"/>
      <c r="HUK764" s="462"/>
      <c r="HUL764" s="462"/>
      <c r="HUM764" s="462"/>
      <c r="HUN764" s="462"/>
      <c r="HUO764" s="462"/>
      <c r="HUP764" s="462"/>
      <c r="HUQ764" s="462"/>
      <c r="HUR764" s="462"/>
      <c r="HUS764" s="462"/>
      <c r="HUT764" s="462"/>
      <c r="HUU764" s="462"/>
      <c r="HUV764" s="462"/>
      <c r="HUW764" s="462"/>
      <c r="HUX764" s="462"/>
      <c r="HUY764" s="462"/>
      <c r="HUZ764" s="462"/>
      <c r="HVA764" s="462"/>
      <c r="HVB764" s="462"/>
      <c r="HVC764" s="462"/>
      <c r="HVD764" s="462"/>
      <c r="HVE764" s="462"/>
      <c r="HVF764" s="462"/>
      <c r="HVG764" s="462"/>
      <c r="HVH764" s="462"/>
      <c r="HVI764" s="462"/>
      <c r="HVJ764" s="462"/>
      <c r="HVK764" s="462"/>
      <c r="HVL764" s="462"/>
      <c r="HVM764" s="462"/>
      <c r="HVN764" s="462"/>
      <c r="HVO764" s="462"/>
      <c r="HVP764" s="462"/>
      <c r="HVQ764" s="462"/>
      <c r="HVR764" s="462"/>
      <c r="HVS764" s="462"/>
      <c r="HVT764" s="462"/>
      <c r="HVU764" s="462"/>
      <c r="HVV764" s="462"/>
      <c r="HVW764" s="462"/>
      <c r="HVX764" s="462"/>
      <c r="HVY764" s="462"/>
      <c r="HVZ764" s="462"/>
      <c r="HWA764" s="462"/>
      <c r="HWB764" s="462"/>
      <c r="HWC764" s="462"/>
      <c r="HWD764" s="462"/>
      <c r="HWE764" s="462"/>
      <c r="HWF764" s="462"/>
      <c r="HWG764" s="462"/>
      <c r="HWH764" s="462"/>
      <c r="HWI764" s="462"/>
      <c r="HWJ764" s="462"/>
      <c r="HWK764" s="462"/>
      <c r="HWL764" s="462"/>
      <c r="HWM764" s="462"/>
      <c r="HWN764" s="462"/>
      <c r="HWO764" s="462"/>
      <c r="HWP764" s="462"/>
      <c r="HWQ764" s="462"/>
      <c r="HWR764" s="462"/>
      <c r="HWS764" s="462"/>
      <c r="HWT764" s="462"/>
      <c r="HWU764" s="462"/>
      <c r="HWV764" s="462"/>
      <c r="HWW764" s="462"/>
      <c r="HWX764" s="462"/>
      <c r="HWY764" s="462"/>
      <c r="HWZ764" s="462"/>
      <c r="HXA764" s="462"/>
      <c r="HXB764" s="462"/>
      <c r="HXC764" s="462"/>
      <c r="HXD764" s="462"/>
      <c r="HXE764" s="462"/>
      <c r="HXF764" s="462"/>
      <c r="HXG764" s="462"/>
      <c r="HXH764" s="462"/>
      <c r="HXI764" s="462"/>
      <c r="HXJ764" s="462"/>
      <c r="HXK764" s="462"/>
      <c r="HXL764" s="462"/>
      <c r="HXM764" s="462"/>
      <c r="HXN764" s="462"/>
      <c r="HXO764" s="462"/>
      <c r="HXP764" s="462"/>
      <c r="HXQ764" s="462"/>
      <c r="HXR764" s="462"/>
      <c r="HXS764" s="462"/>
      <c r="HXT764" s="462"/>
      <c r="HXU764" s="462"/>
      <c r="HXV764" s="462"/>
      <c r="HXW764" s="462"/>
      <c r="HXX764" s="462"/>
      <c r="HXY764" s="462"/>
      <c r="HXZ764" s="462"/>
      <c r="HYA764" s="462"/>
      <c r="HYB764" s="462"/>
      <c r="HYC764" s="462"/>
      <c r="HYD764" s="462"/>
      <c r="HYE764" s="462"/>
      <c r="HYF764" s="462"/>
      <c r="HYG764" s="462"/>
      <c r="HYH764" s="462"/>
      <c r="HYI764" s="462"/>
      <c r="HYJ764" s="462"/>
      <c r="HYK764" s="462"/>
      <c r="HYL764" s="462"/>
      <c r="HYM764" s="462"/>
      <c r="HYN764" s="462"/>
      <c r="HYO764" s="462"/>
      <c r="HYP764" s="462"/>
      <c r="HYQ764" s="462"/>
      <c r="HYR764" s="462"/>
      <c r="HYS764" s="462"/>
      <c r="HYT764" s="462"/>
      <c r="HYU764" s="462"/>
      <c r="HYV764" s="462"/>
      <c r="HYW764" s="462"/>
      <c r="HYX764" s="462"/>
      <c r="HYY764" s="462"/>
      <c r="HYZ764" s="462"/>
      <c r="HZA764" s="462"/>
      <c r="HZB764" s="462"/>
      <c r="HZC764" s="462"/>
      <c r="HZD764" s="462"/>
      <c r="HZE764" s="462"/>
      <c r="HZF764" s="462"/>
      <c r="HZG764" s="462"/>
      <c r="HZH764" s="462"/>
      <c r="HZI764" s="462"/>
      <c r="HZJ764" s="462"/>
      <c r="HZK764" s="462"/>
      <c r="HZL764" s="462"/>
      <c r="HZM764" s="462"/>
      <c r="HZN764" s="462"/>
      <c r="HZO764" s="462"/>
      <c r="HZP764" s="462"/>
      <c r="HZQ764" s="462"/>
      <c r="HZR764" s="462"/>
      <c r="HZS764" s="462"/>
      <c r="HZT764" s="462"/>
      <c r="HZU764" s="462"/>
      <c r="HZV764" s="462"/>
      <c r="HZW764" s="462"/>
      <c r="HZX764" s="462"/>
      <c r="HZY764" s="462"/>
      <c r="HZZ764" s="462"/>
      <c r="IAA764" s="462"/>
      <c r="IAB764" s="462"/>
      <c r="IAC764" s="462"/>
      <c r="IAD764" s="462"/>
      <c r="IAE764" s="462"/>
      <c r="IAF764" s="462"/>
      <c r="IAG764" s="462"/>
      <c r="IAH764" s="462"/>
      <c r="IAI764" s="462"/>
      <c r="IAJ764" s="462"/>
      <c r="IAK764" s="462"/>
      <c r="IAL764" s="462"/>
      <c r="IAM764" s="462"/>
      <c r="IAN764" s="462"/>
      <c r="IAO764" s="462"/>
      <c r="IAP764" s="462"/>
      <c r="IAQ764" s="462"/>
      <c r="IAR764" s="462"/>
      <c r="IAS764" s="462"/>
      <c r="IAT764" s="462"/>
      <c r="IAU764" s="462"/>
      <c r="IAV764" s="462"/>
      <c r="IAW764" s="462"/>
      <c r="IAX764" s="462"/>
      <c r="IAY764" s="462"/>
      <c r="IAZ764" s="462"/>
      <c r="IBA764" s="462"/>
      <c r="IBB764" s="462"/>
      <c r="IBC764" s="462"/>
      <c r="IBD764" s="462"/>
      <c r="IBE764" s="462"/>
      <c r="IBF764" s="462"/>
      <c r="IBG764" s="462"/>
      <c r="IBH764" s="462"/>
      <c r="IBI764" s="462"/>
      <c r="IBJ764" s="462"/>
      <c r="IBK764" s="462"/>
      <c r="IBL764" s="462"/>
      <c r="IBM764" s="462"/>
      <c r="IBN764" s="462"/>
      <c r="IBO764" s="462"/>
      <c r="IBP764" s="462"/>
      <c r="IBQ764" s="462"/>
      <c r="IBR764" s="462"/>
      <c r="IBS764" s="462"/>
      <c r="IBT764" s="462"/>
      <c r="IBU764" s="462"/>
      <c r="IBV764" s="462"/>
      <c r="IBW764" s="462"/>
      <c r="IBX764" s="462"/>
      <c r="IBY764" s="462"/>
      <c r="IBZ764" s="462"/>
      <c r="ICA764" s="462"/>
      <c r="ICB764" s="462"/>
      <c r="ICC764" s="462"/>
      <c r="ICD764" s="462"/>
      <c r="ICE764" s="462"/>
      <c r="ICF764" s="462"/>
      <c r="ICG764" s="462"/>
      <c r="ICH764" s="462"/>
      <c r="ICI764" s="462"/>
      <c r="ICJ764" s="462"/>
      <c r="ICK764" s="462"/>
      <c r="ICL764" s="462"/>
      <c r="ICM764" s="462"/>
      <c r="ICN764" s="462"/>
      <c r="ICO764" s="462"/>
      <c r="ICP764" s="462"/>
      <c r="ICQ764" s="462"/>
      <c r="ICR764" s="462"/>
      <c r="ICS764" s="462"/>
      <c r="ICT764" s="462"/>
      <c r="ICU764" s="462"/>
      <c r="ICV764" s="462"/>
      <c r="ICW764" s="462"/>
      <c r="ICX764" s="462"/>
      <c r="ICY764" s="462"/>
      <c r="ICZ764" s="462"/>
      <c r="IDA764" s="462"/>
      <c r="IDB764" s="462"/>
      <c r="IDC764" s="462"/>
      <c r="IDD764" s="462"/>
      <c r="IDE764" s="462"/>
      <c r="IDF764" s="462"/>
      <c r="IDG764" s="462"/>
      <c r="IDH764" s="462"/>
      <c r="IDI764" s="462"/>
      <c r="IDJ764" s="462"/>
      <c r="IDK764" s="462"/>
      <c r="IDL764" s="462"/>
      <c r="IDM764" s="462"/>
      <c r="IDN764" s="462"/>
      <c r="IDO764" s="462"/>
      <c r="IDP764" s="462"/>
      <c r="IDQ764" s="462"/>
      <c r="IDR764" s="462"/>
      <c r="IDS764" s="462"/>
      <c r="IDT764" s="462"/>
      <c r="IDU764" s="462"/>
      <c r="IDV764" s="462"/>
      <c r="IDW764" s="462"/>
      <c r="IDX764" s="462"/>
      <c r="IDY764" s="462"/>
      <c r="IDZ764" s="462"/>
      <c r="IEA764" s="462"/>
      <c r="IEB764" s="462"/>
      <c r="IEC764" s="462"/>
      <c r="IED764" s="462"/>
      <c r="IEE764" s="462"/>
      <c r="IEF764" s="462"/>
      <c r="IEG764" s="462"/>
      <c r="IEH764" s="462"/>
      <c r="IEI764" s="462"/>
      <c r="IEJ764" s="462"/>
      <c r="IEK764" s="462"/>
      <c r="IEL764" s="462"/>
      <c r="IEM764" s="462"/>
      <c r="IEN764" s="462"/>
      <c r="IEO764" s="462"/>
      <c r="IEP764" s="462"/>
      <c r="IEQ764" s="462"/>
      <c r="IER764" s="462"/>
      <c r="IES764" s="462"/>
      <c r="IET764" s="462"/>
      <c r="IEU764" s="462"/>
      <c r="IEV764" s="462"/>
      <c r="IEW764" s="462"/>
      <c r="IEX764" s="462"/>
      <c r="IEY764" s="462"/>
      <c r="IEZ764" s="462"/>
      <c r="IFA764" s="462"/>
      <c r="IFB764" s="462"/>
      <c r="IFC764" s="462"/>
      <c r="IFD764" s="462"/>
      <c r="IFE764" s="462"/>
      <c r="IFF764" s="462"/>
      <c r="IFG764" s="462"/>
      <c r="IFH764" s="462"/>
      <c r="IFI764" s="462"/>
      <c r="IFJ764" s="462"/>
      <c r="IFK764" s="462"/>
      <c r="IFL764" s="462"/>
      <c r="IFM764" s="462"/>
      <c r="IFN764" s="462"/>
      <c r="IFO764" s="462"/>
      <c r="IFP764" s="462"/>
      <c r="IFQ764" s="462"/>
      <c r="IFR764" s="462"/>
      <c r="IFS764" s="462"/>
      <c r="IFT764" s="462"/>
      <c r="IFU764" s="462"/>
      <c r="IFV764" s="462"/>
      <c r="IFW764" s="462"/>
      <c r="IFX764" s="462"/>
      <c r="IFY764" s="462"/>
      <c r="IFZ764" s="462"/>
      <c r="IGA764" s="462"/>
      <c r="IGB764" s="462"/>
      <c r="IGC764" s="462"/>
      <c r="IGD764" s="462"/>
      <c r="IGE764" s="462"/>
      <c r="IGF764" s="462"/>
      <c r="IGG764" s="462"/>
      <c r="IGH764" s="462"/>
      <c r="IGI764" s="462"/>
      <c r="IGJ764" s="462"/>
      <c r="IGK764" s="462"/>
      <c r="IGL764" s="462"/>
      <c r="IGM764" s="462"/>
      <c r="IGN764" s="462"/>
      <c r="IGO764" s="462"/>
      <c r="IGP764" s="462"/>
      <c r="IGQ764" s="462"/>
      <c r="IGR764" s="462"/>
      <c r="IGS764" s="462"/>
      <c r="IGT764" s="462"/>
      <c r="IGU764" s="462"/>
      <c r="IGV764" s="462"/>
      <c r="IGW764" s="462"/>
      <c r="IGX764" s="462"/>
      <c r="IGY764" s="462"/>
      <c r="IGZ764" s="462"/>
      <c r="IHA764" s="462"/>
      <c r="IHB764" s="462"/>
      <c r="IHC764" s="462"/>
      <c r="IHD764" s="462"/>
      <c r="IHE764" s="462"/>
      <c r="IHF764" s="462"/>
      <c r="IHG764" s="462"/>
      <c r="IHH764" s="462"/>
      <c r="IHI764" s="462"/>
      <c r="IHJ764" s="462"/>
      <c r="IHK764" s="462"/>
      <c r="IHL764" s="462"/>
      <c r="IHM764" s="462"/>
      <c r="IHN764" s="462"/>
      <c r="IHO764" s="462"/>
      <c r="IHP764" s="462"/>
      <c r="IHQ764" s="462"/>
      <c r="IHR764" s="462"/>
      <c r="IHS764" s="462"/>
      <c r="IHT764" s="462"/>
      <c r="IHU764" s="462"/>
      <c r="IHV764" s="462"/>
      <c r="IHW764" s="462"/>
      <c r="IHX764" s="462"/>
      <c r="IHY764" s="462"/>
      <c r="IHZ764" s="462"/>
      <c r="IIA764" s="462"/>
      <c r="IIB764" s="462"/>
      <c r="IIC764" s="462"/>
      <c r="IID764" s="462"/>
      <c r="IIE764" s="462"/>
      <c r="IIF764" s="462"/>
      <c r="IIG764" s="462"/>
      <c r="IIH764" s="462"/>
      <c r="III764" s="462"/>
      <c r="IIJ764" s="462"/>
      <c r="IIK764" s="462"/>
      <c r="IIL764" s="462"/>
      <c r="IIM764" s="462"/>
      <c r="IIN764" s="462"/>
      <c r="IIO764" s="462"/>
      <c r="IIP764" s="462"/>
      <c r="IIQ764" s="462"/>
      <c r="IIR764" s="462"/>
      <c r="IIS764" s="462"/>
      <c r="IIT764" s="462"/>
      <c r="IIU764" s="462"/>
      <c r="IIV764" s="462"/>
      <c r="IIW764" s="462"/>
      <c r="IIX764" s="462"/>
      <c r="IIY764" s="462"/>
      <c r="IIZ764" s="462"/>
      <c r="IJA764" s="462"/>
      <c r="IJB764" s="462"/>
      <c r="IJC764" s="462"/>
      <c r="IJD764" s="462"/>
      <c r="IJE764" s="462"/>
      <c r="IJF764" s="462"/>
      <c r="IJG764" s="462"/>
      <c r="IJH764" s="462"/>
      <c r="IJI764" s="462"/>
      <c r="IJJ764" s="462"/>
      <c r="IJK764" s="462"/>
      <c r="IJL764" s="462"/>
      <c r="IJM764" s="462"/>
      <c r="IJN764" s="462"/>
      <c r="IJO764" s="462"/>
      <c r="IJP764" s="462"/>
      <c r="IJQ764" s="462"/>
      <c r="IJR764" s="462"/>
      <c r="IJS764" s="462"/>
      <c r="IJT764" s="462"/>
      <c r="IJU764" s="462"/>
      <c r="IJV764" s="462"/>
      <c r="IJW764" s="462"/>
      <c r="IJX764" s="462"/>
      <c r="IJY764" s="462"/>
      <c r="IJZ764" s="462"/>
      <c r="IKA764" s="462"/>
      <c r="IKB764" s="462"/>
      <c r="IKC764" s="462"/>
      <c r="IKD764" s="462"/>
      <c r="IKE764" s="462"/>
      <c r="IKF764" s="462"/>
      <c r="IKG764" s="462"/>
      <c r="IKH764" s="462"/>
      <c r="IKI764" s="462"/>
      <c r="IKJ764" s="462"/>
      <c r="IKK764" s="462"/>
      <c r="IKL764" s="462"/>
      <c r="IKM764" s="462"/>
      <c r="IKN764" s="462"/>
      <c r="IKO764" s="462"/>
      <c r="IKP764" s="462"/>
      <c r="IKQ764" s="462"/>
      <c r="IKR764" s="462"/>
      <c r="IKS764" s="462"/>
      <c r="IKT764" s="462"/>
      <c r="IKU764" s="462"/>
      <c r="IKV764" s="462"/>
      <c r="IKW764" s="462"/>
      <c r="IKX764" s="462"/>
      <c r="IKY764" s="462"/>
      <c r="IKZ764" s="462"/>
      <c r="ILA764" s="462"/>
      <c r="ILB764" s="462"/>
      <c r="ILC764" s="462"/>
      <c r="ILD764" s="462"/>
      <c r="ILE764" s="462"/>
      <c r="ILF764" s="462"/>
      <c r="ILG764" s="462"/>
      <c r="ILH764" s="462"/>
      <c r="ILI764" s="462"/>
      <c r="ILJ764" s="462"/>
      <c r="ILK764" s="462"/>
      <c r="ILL764" s="462"/>
      <c r="ILM764" s="462"/>
      <c r="ILN764" s="462"/>
      <c r="ILO764" s="462"/>
      <c r="ILP764" s="462"/>
      <c r="ILQ764" s="462"/>
      <c r="ILR764" s="462"/>
      <c r="ILS764" s="462"/>
      <c r="ILT764" s="462"/>
      <c r="ILU764" s="462"/>
      <c r="ILV764" s="462"/>
      <c r="ILW764" s="462"/>
      <c r="ILX764" s="462"/>
      <c r="ILY764" s="462"/>
      <c r="ILZ764" s="462"/>
      <c r="IMA764" s="462"/>
      <c r="IMB764" s="462"/>
      <c r="IMC764" s="462"/>
      <c r="IMD764" s="462"/>
      <c r="IME764" s="462"/>
      <c r="IMF764" s="462"/>
      <c r="IMG764" s="462"/>
      <c r="IMH764" s="462"/>
      <c r="IMI764" s="462"/>
      <c r="IMJ764" s="462"/>
      <c r="IMK764" s="462"/>
      <c r="IML764" s="462"/>
      <c r="IMM764" s="462"/>
      <c r="IMN764" s="462"/>
      <c r="IMO764" s="462"/>
      <c r="IMP764" s="462"/>
      <c r="IMQ764" s="462"/>
      <c r="IMR764" s="462"/>
      <c r="IMS764" s="462"/>
      <c r="IMT764" s="462"/>
      <c r="IMU764" s="462"/>
      <c r="IMV764" s="462"/>
      <c r="IMW764" s="462"/>
      <c r="IMX764" s="462"/>
      <c r="IMY764" s="462"/>
      <c r="IMZ764" s="462"/>
      <c r="INA764" s="462"/>
      <c r="INB764" s="462"/>
      <c r="INC764" s="462"/>
      <c r="IND764" s="462"/>
      <c r="INE764" s="462"/>
      <c r="INF764" s="462"/>
      <c r="ING764" s="462"/>
      <c r="INH764" s="462"/>
      <c r="INI764" s="462"/>
      <c r="INJ764" s="462"/>
      <c r="INK764" s="462"/>
      <c r="INL764" s="462"/>
      <c r="INM764" s="462"/>
      <c r="INN764" s="462"/>
      <c r="INO764" s="462"/>
      <c r="INP764" s="462"/>
      <c r="INQ764" s="462"/>
      <c r="INR764" s="462"/>
      <c r="INS764" s="462"/>
      <c r="INT764" s="462"/>
      <c r="INU764" s="462"/>
      <c r="INV764" s="462"/>
      <c r="INW764" s="462"/>
      <c r="INX764" s="462"/>
      <c r="INY764" s="462"/>
      <c r="INZ764" s="462"/>
      <c r="IOA764" s="462"/>
      <c r="IOB764" s="462"/>
      <c r="IOC764" s="462"/>
      <c r="IOD764" s="462"/>
      <c r="IOE764" s="462"/>
      <c r="IOF764" s="462"/>
      <c r="IOG764" s="462"/>
      <c r="IOH764" s="462"/>
      <c r="IOI764" s="462"/>
      <c r="IOJ764" s="462"/>
      <c r="IOK764" s="462"/>
      <c r="IOL764" s="462"/>
      <c r="IOM764" s="462"/>
      <c r="ION764" s="462"/>
      <c r="IOO764" s="462"/>
      <c r="IOP764" s="462"/>
      <c r="IOQ764" s="462"/>
      <c r="IOR764" s="462"/>
      <c r="IOS764" s="462"/>
      <c r="IOT764" s="462"/>
      <c r="IOU764" s="462"/>
      <c r="IOV764" s="462"/>
      <c r="IOW764" s="462"/>
      <c r="IOX764" s="462"/>
      <c r="IOY764" s="462"/>
      <c r="IOZ764" s="462"/>
      <c r="IPA764" s="462"/>
      <c r="IPB764" s="462"/>
      <c r="IPC764" s="462"/>
      <c r="IPD764" s="462"/>
      <c r="IPE764" s="462"/>
      <c r="IPF764" s="462"/>
      <c r="IPG764" s="462"/>
      <c r="IPH764" s="462"/>
      <c r="IPI764" s="462"/>
      <c r="IPJ764" s="462"/>
      <c r="IPK764" s="462"/>
      <c r="IPL764" s="462"/>
      <c r="IPM764" s="462"/>
      <c r="IPN764" s="462"/>
      <c r="IPO764" s="462"/>
      <c r="IPP764" s="462"/>
      <c r="IPQ764" s="462"/>
      <c r="IPR764" s="462"/>
      <c r="IPS764" s="462"/>
      <c r="IPT764" s="462"/>
      <c r="IPU764" s="462"/>
      <c r="IPV764" s="462"/>
      <c r="IPW764" s="462"/>
      <c r="IPX764" s="462"/>
      <c r="IPY764" s="462"/>
      <c r="IPZ764" s="462"/>
      <c r="IQA764" s="462"/>
      <c r="IQB764" s="462"/>
      <c r="IQC764" s="462"/>
      <c r="IQD764" s="462"/>
      <c r="IQE764" s="462"/>
      <c r="IQF764" s="462"/>
      <c r="IQG764" s="462"/>
      <c r="IQH764" s="462"/>
      <c r="IQI764" s="462"/>
      <c r="IQJ764" s="462"/>
      <c r="IQK764" s="462"/>
      <c r="IQL764" s="462"/>
      <c r="IQM764" s="462"/>
      <c r="IQN764" s="462"/>
      <c r="IQO764" s="462"/>
      <c r="IQP764" s="462"/>
      <c r="IQQ764" s="462"/>
      <c r="IQR764" s="462"/>
      <c r="IQS764" s="462"/>
      <c r="IQT764" s="462"/>
      <c r="IQU764" s="462"/>
      <c r="IQV764" s="462"/>
      <c r="IQW764" s="462"/>
      <c r="IQX764" s="462"/>
      <c r="IQY764" s="462"/>
      <c r="IQZ764" s="462"/>
      <c r="IRA764" s="462"/>
      <c r="IRB764" s="462"/>
      <c r="IRC764" s="462"/>
      <c r="IRD764" s="462"/>
      <c r="IRE764" s="462"/>
      <c r="IRF764" s="462"/>
      <c r="IRG764" s="462"/>
      <c r="IRH764" s="462"/>
      <c r="IRI764" s="462"/>
      <c r="IRJ764" s="462"/>
      <c r="IRK764" s="462"/>
      <c r="IRL764" s="462"/>
      <c r="IRM764" s="462"/>
      <c r="IRN764" s="462"/>
      <c r="IRO764" s="462"/>
      <c r="IRP764" s="462"/>
      <c r="IRQ764" s="462"/>
      <c r="IRR764" s="462"/>
      <c r="IRS764" s="462"/>
      <c r="IRT764" s="462"/>
      <c r="IRU764" s="462"/>
      <c r="IRV764" s="462"/>
      <c r="IRW764" s="462"/>
      <c r="IRX764" s="462"/>
      <c r="IRY764" s="462"/>
      <c r="IRZ764" s="462"/>
      <c r="ISA764" s="462"/>
      <c r="ISB764" s="462"/>
      <c r="ISC764" s="462"/>
      <c r="ISD764" s="462"/>
      <c r="ISE764" s="462"/>
      <c r="ISF764" s="462"/>
      <c r="ISG764" s="462"/>
      <c r="ISH764" s="462"/>
      <c r="ISI764" s="462"/>
      <c r="ISJ764" s="462"/>
      <c r="ISK764" s="462"/>
      <c r="ISL764" s="462"/>
      <c r="ISM764" s="462"/>
      <c r="ISN764" s="462"/>
      <c r="ISO764" s="462"/>
      <c r="ISP764" s="462"/>
      <c r="ISQ764" s="462"/>
      <c r="ISR764" s="462"/>
      <c r="ISS764" s="462"/>
      <c r="IST764" s="462"/>
      <c r="ISU764" s="462"/>
      <c r="ISV764" s="462"/>
      <c r="ISW764" s="462"/>
      <c r="ISX764" s="462"/>
      <c r="ISY764" s="462"/>
      <c r="ISZ764" s="462"/>
      <c r="ITA764" s="462"/>
      <c r="ITB764" s="462"/>
      <c r="ITC764" s="462"/>
      <c r="ITD764" s="462"/>
      <c r="ITE764" s="462"/>
      <c r="ITF764" s="462"/>
      <c r="ITG764" s="462"/>
      <c r="ITH764" s="462"/>
      <c r="ITI764" s="462"/>
      <c r="ITJ764" s="462"/>
      <c r="ITK764" s="462"/>
      <c r="ITL764" s="462"/>
      <c r="ITM764" s="462"/>
      <c r="ITN764" s="462"/>
      <c r="ITO764" s="462"/>
      <c r="ITP764" s="462"/>
      <c r="ITQ764" s="462"/>
      <c r="ITR764" s="462"/>
      <c r="ITS764" s="462"/>
      <c r="ITT764" s="462"/>
      <c r="ITU764" s="462"/>
      <c r="ITV764" s="462"/>
      <c r="ITW764" s="462"/>
      <c r="ITX764" s="462"/>
      <c r="ITY764" s="462"/>
      <c r="ITZ764" s="462"/>
      <c r="IUA764" s="462"/>
      <c r="IUB764" s="462"/>
      <c r="IUC764" s="462"/>
      <c r="IUD764" s="462"/>
      <c r="IUE764" s="462"/>
      <c r="IUF764" s="462"/>
      <c r="IUG764" s="462"/>
      <c r="IUH764" s="462"/>
      <c r="IUI764" s="462"/>
      <c r="IUJ764" s="462"/>
      <c r="IUK764" s="462"/>
      <c r="IUL764" s="462"/>
      <c r="IUM764" s="462"/>
      <c r="IUN764" s="462"/>
      <c r="IUO764" s="462"/>
      <c r="IUP764" s="462"/>
      <c r="IUQ764" s="462"/>
      <c r="IUR764" s="462"/>
      <c r="IUS764" s="462"/>
      <c r="IUT764" s="462"/>
      <c r="IUU764" s="462"/>
      <c r="IUV764" s="462"/>
      <c r="IUW764" s="462"/>
      <c r="IUX764" s="462"/>
      <c r="IUY764" s="462"/>
      <c r="IUZ764" s="462"/>
      <c r="IVA764" s="462"/>
      <c r="IVB764" s="462"/>
      <c r="IVC764" s="462"/>
      <c r="IVD764" s="462"/>
      <c r="IVE764" s="462"/>
      <c r="IVF764" s="462"/>
      <c r="IVG764" s="462"/>
      <c r="IVH764" s="462"/>
      <c r="IVI764" s="462"/>
      <c r="IVJ764" s="462"/>
      <c r="IVK764" s="462"/>
      <c r="IVL764" s="462"/>
      <c r="IVM764" s="462"/>
      <c r="IVN764" s="462"/>
      <c r="IVO764" s="462"/>
      <c r="IVP764" s="462"/>
      <c r="IVQ764" s="462"/>
      <c r="IVR764" s="462"/>
      <c r="IVS764" s="462"/>
      <c r="IVT764" s="462"/>
      <c r="IVU764" s="462"/>
      <c r="IVV764" s="462"/>
      <c r="IVW764" s="462"/>
      <c r="IVX764" s="462"/>
      <c r="IVY764" s="462"/>
      <c r="IVZ764" s="462"/>
      <c r="IWA764" s="462"/>
      <c r="IWB764" s="462"/>
      <c r="IWC764" s="462"/>
      <c r="IWD764" s="462"/>
      <c r="IWE764" s="462"/>
      <c r="IWF764" s="462"/>
      <c r="IWG764" s="462"/>
      <c r="IWH764" s="462"/>
      <c r="IWI764" s="462"/>
      <c r="IWJ764" s="462"/>
      <c r="IWK764" s="462"/>
      <c r="IWL764" s="462"/>
      <c r="IWM764" s="462"/>
      <c r="IWN764" s="462"/>
      <c r="IWO764" s="462"/>
      <c r="IWP764" s="462"/>
      <c r="IWQ764" s="462"/>
      <c r="IWR764" s="462"/>
      <c r="IWS764" s="462"/>
      <c r="IWT764" s="462"/>
      <c r="IWU764" s="462"/>
      <c r="IWV764" s="462"/>
      <c r="IWW764" s="462"/>
      <c r="IWX764" s="462"/>
      <c r="IWY764" s="462"/>
      <c r="IWZ764" s="462"/>
      <c r="IXA764" s="462"/>
      <c r="IXB764" s="462"/>
      <c r="IXC764" s="462"/>
      <c r="IXD764" s="462"/>
      <c r="IXE764" s="462"/>
      <c r="IXF764" s="462"/>
      <c r="IXG764" s="462"/>
      <c r="IXH764" s="462"/>
      <c r="IXI764" s="462"/>
      <c r="IXJ764" s="462"/>
      <c r="IXK764" s="462"/>
      <c r="IXL764" s="462"/>
      <c r="IXM764" s="462"/>
      <c r="IXN764" s="462"/>
      <c r="IXO764" s="462"/>
      <c r="IXP764" s="462"/>
      <c r="IXQ764" s="462"/>
      <c r="IXR764" s="462"/>
      <c r="IXS764" s="462"/>
      <c r="IXT764" s="462"/>
      <c r="IXU764" s="462"/>
      <c r="IXV764" s="462"/>
      <c r="IXW764" s="462"/>
      <c r="IXX764" s="462"/>
      <c r="IXY764" s="462"/>
      <c r="IXZ764" s="462"/>
      <c r="IYA764" s="462"/>
      <c r="IYB764" s="462"/>
      <c r="IYC764" s="462"/>
      <c r="IYD764" s="462"/>
      <c r="IYE764" s="462"/>
      <c r="IYF764" s="462"/>
      <c r="IYG764" s="462"/>
      <c r="IYH764" s="462"/>
      <c r="IYI764" s="462"/>
      <c r="IYJ764" s="462"/>
      <c r="IYK764" s="462"/>
      <c r="IYL764" s="462"/>
      <c r="IYM764" s="462"/>
      <c r="IYN764" s="462"/>
      <c r="IYO764" s="462"/>
      <c r="IYP764" s="462"/>
      <c r="IYQ764" s="462"/>
      <c r="IYR764" s="462"/>
      <c r="IYS764" s="462"/>
      <c r="IYT764" s="462"/>
      <c r="IYU764" s="462"/>
      <c r="IYV764" s="462"/>
      <c r="IYW764" s="462"/>
      <c r="IYX764" s="462"/>
      <c r="IYY764" s="462"/>
      <c r="IYZ764" s="462"/>
      <c r="IZA764" s="462"/>
      <c r="IZB764" s="462"/>
      <c r="IZC764" s="462"/>
      <c r="IZD764" s="462"/>
      <c r="IZE764" s="462"/>
      <c r="IZF764" s="462"/>
      <c r="IZG764" s="462"/>
      <c r="IZH764" s="462"/>
      <c r="IZI764" s="462"/>
      <c r="IZJ764" s="462"/>
      <c r="IZK764" s="462"/>
      <c r="IZL764" s="462"/>
      <c r="IZM764" s="462"/>
      <c r="IZN764" s="462"/>
      <c r="IZO764" s="462"/>
      <c r="IZP764" s="462"/>
      <c r="IZQ764" s="462"/>
      <c r="IZR764" s="462"/>
      <c r="IZS764" s="462"/>
      <c r="IZT764" s="462"/>
      <c r="IZU764" s="462"/>
      <c r="IZV764" s="462"/>
      <c r="IZW764" s="462"/>
      <c r="IZX764" s="462"/>
      <c r="IZY764" s="462"/>
      <c r="IZZ764" s="462"/>
      <c r="JAA764" s="462"/>
      <c r="JAB764" s="462"/>
      <c r="JAC764" s="462"/>
      <c r="JAD764" s="462"/>
      <c r="JAE764" s="462"/>
      <c r="JAF764" s="462"/>
      <c r="JAG764" s="462"/>
      <c r="JAH764" s="462"/>
      <c r="JAI764" s="462"/>
      <c r="JAJ764" s="462"/>
      <c r="JAK764" s="462"/>
      <c r="JAL764" s="462"/>
      <c r="JAM764" s="462"/>
      <c r="JAN764" s="462"/>
      <c r="JAO764" s="462"/>
      <c r="JAP764" s="462"/>
      <c r="JAQ764" s="462"/>
      <c r="JAR764" s="462"/>
      <c r="JAS764" s="462"/>
      <c r="JAT764" s="462"/>
      <c r="JAU764" s="462"/>
      <c r="JAV764" s="462"/>
      <c r="JAW764" s="462"/>
      <c r="JAX764" s="462"/>
      <c r="JAY764" s="462"/>
      <c r="JAZ764" s="462"/>
      <c r="JBA764" s="462"/>
      <c r="JBB764" s="462"/>
      <c r="JBC764" s="462"/>
      <c r="JBD764" s="462"/>
      <c r="JBE764" s="462"/>
      <c r="JBF764" s="462"/>
      <c r="JBG764" s="462"/>
      <c r="JBH764" s="462"/>
      <c r="JBI764" s="462"/>
      <c r="JBJ764" s="462"/>
      <c r="JBK764" s="462"/>
      <c r="JBL764" s="462"/>
      <c r="JBM764" s="462"/>
      <c r="JBN764" s="462"/>
      <c r="JBO764" s="462"/>
      <c r="JBP764" s="462"/>
      <c r="JBQ764" s="462"/>
      <c r="JBR764" s="462"/>
      <c r="JBS764" s="462"/>
      <c r="JBT764" s="462"/>
      <c r="JBU764" s="462"/>
      <c r="JBV764" s="462"/>
      <c r="JBW764" s="462"/>
      <c r="JBX764" s="462"/>
      <c r="JBY764" s="462"/>
      <c r="JBZ764" s="462"/>
      <c r="JCA764" s="462"/>
      <c r="JCB764" s="462"/>
      <c r="JCC764" s="462"/>
      <c r="JCD764" s="462"/>
      <c r="JCE764" s="462"/>
      <c r="JCF764" s="462"/>
      <c r="JCG764" s="462"/>
      <c r="JCH764" s="462"/>
      <c r="JCI764" s="462"/>
      <c r="JCJ764" s="462"/>
      <c r="JCK764" s="462"/>
      <c r="JCL764" s="462"/>
      <c r="JCM764" s="462"/>
      <c r="JCN764" s="462"/>
      <c r="JCO764" s="462"/>
      <c r="JCP764" s="462"/>
      <c r="JCQ764" s="462"/>
      <c r="JCR764" s="462"/>
      <c r="JCS764" s="462"/>
      <c r="JCT764" s="462"/>
      <c r="JCU764" s="462"/>
      <c r="JCV764" s="462"/>
      <c r="JCW764" s="462"/>
      <c r="JCX764" s="462"/>
      <c r="JCY764" s="462"/>
      <c r="JCZ764" s="462"/>
      <c r="JDA764" s="462"/>
      <c r="JDB764" s="462"/>
      <c r="JDC764" s="462"/>
      <c r="JDD764" s="462"/>
      <c r="JDE764" s="462"/>
      <c r="JDF764" s="462"/>
      <c r="JDG764" s="462"/>
      <c r="JDH764" s="462"/>
      <c r="JDI764" s="462"/>
      <c r="JDJ764" s="462"/>
      <c r="JDK764" s="462"/>
      <c r="JDL764" s="462"/>
      <c r="JDM764" s="462"/>
      <c r="JDN764" s="462"/>
      <c r="JDO764" s="462"/>
      <c r="JDP764" s="462"/>
      <c r="JDQ764" s="462"/>
      <c r="JDR764" s="462"/>
      <c r="JDS764" s="462"/>
      <c r="JDT764" s="462"/>
      <c r="JDU764" s="462"/>
      <c r="JDV764" s="462"/>
      <c r="JDW764" s="462"/>
      <c r="JDX764" s="462"/>
      <c r="JDY764" s="462"/>
      <c r="JDZ764" s="462"/>
      <c r="JEA764" s="462"/>
      <c r="JEB764" s="462"/>
      <c r="JEC764" s="462"/>
      <c r="JED764" s="462"/>
      <c r="JEE764" s="462"/>
      <c r="JEF764" s="462"/>
      <c r="JEG764" s="462"/>
      <c r="JEH764" s="462"/>
      <c r="JEI764" s="462"/>
      <c r="JEJ764" s="462"/>
      <c r="JEK764" s="462"/>
      <c r="JEL764" s="462"/>
      <c r="JEM764" s="462"/>
      <c r="JEN764" s="462"/>
      <c r="JEO764" s="462"/>
      <c r="JEP764" s="462"/>
      <c r="JEQ764" s="462"/>
      <c r="JER764" s="462"/>
      <c r="JES764" s="462"/>
      <c r="JET764" s="462"/>
      <c r="JEU764" s="462"/>
      <c r="JEV764" s="462"/>
      <c r="JEW764" s="462"/>
      <c r="JEX764" s="462"/>
      <c r="JEY764" s="462"/>
      <c r="JEZ764" s="462"/>
      <c r="JFA764" s="462"/>
      <c r="JFB764" s="462"/>
      <c r="JFC764" s="462"/>
      <c r="JFD764" s="462"/>
      <c r="JFE764" s="462"/>
      <c r="JFF764" s="462"/>
      <c r="JFG764" s="462"/>
      <c r="JFH764" s="462"/>
      <c r="JFI764" s="462"/>
      <c r="JFJ764" s="462"/>
      <c r="JFK764" s="462"/>
      <c r="JFL764" s="462"/>
      <c r="JFM764" s="462"/>
      <c r="JFN764" s="462"/>
      <c r="JFO764" s="462"/>
      <c r="JFP764" s="462"/>
      <c r="JFQ764" s="462"/>
      <c r="JFR764" s="462"/>
      <c r="JFS764" s="462"/>
      <c r="JFT764" s="462"/>
      <c r="JFU764" s="462"/>
      <c r="JFV764" s="462"/>
      <c r="JFW764" s="462"/>
      <c r="JFX764" s="462"/>
      <c r="JFY764" s="462"/>
      <c r="JFZ764" s="462"/>
      <c r="JGA764" s="462"/>
      <c r="JGB764" s="462"/>
      <c r="JGC764" s="462"/>
      <c r="JGD764" s="462"/>
      <c r="JGE764" s="462"/>
      <c r="JGF764" s="462"/>
      <c r="JGG764" s="462"/>
      <c r="JGH764" s="462"/>
      <c r="JGI764" s="462"/>
      <c r="JGJ764" s="462"/>
      <c r="JGK764" s="462"/>
      <c r="JGL764" s="462"/>
      <c r="JGM764" s="462"/>
      <c r="JGN764" s="462"/>
      <c r="JGO764" s="462"/>
      <c r="JGP764" s="462"/>
      <c r="JGQ764" s="462"/>
      <c r="JGR764" s="462"/>
      <c r="JGS764" s="462"/>
      <c r="JGT764" s="462"/>
      <c r="JGU764" s="462"/>
      <c r="JGV764" s="462"/>
      <c r="JGW764" s="462"/>
      <c r="JGX764" s="462"/>
      <c r="JGY764" s="462"/>
      <c r="JGZ764" s="462"/>
      <c r="JHA764" s="462"/>
      <c r="JHB764" s="462"/>
      <c r="JHC764" s="462"/>
      <c r="JHD764" s="462"/>
      <c r="JHE764" s="462"/>
      <c r="JHF764" s="462"/>
      <c r="JHG764" s="462"/>
      <c r="JHH764" s="462"/>
      <c r="JHI764" s="462"/>
      <c r="JHJ764" s="462"/>
      <c r="JHK764" s="462"/>
      <c r="JHL764" s="462"/>
      <c r="JHM764" s="462"/>
      <c r="JHN764" s="462"/>
      <c r="JHO764" s="462"/>
      <c r="JHP764" s="462"/>
      <c r="JHQ764" s="462"/>
      <c r="JHR764" s="462"/>
      <c r="JHS764" s="462"/>
      <c r="JHT764" s="462"/>
      <c r="JHU764" s="462"/>
      <c r="JHV764" s="462"/>
      <c r="JHW764" s="462"/>
      <c r="JHX764" s="462"/>
      <c r="JHY764" s="462"/>
      <c r="JHZ764" s="462"/>
      <c r="JIA764" s="462"/>
      <c r="JIB764" s="462"/>
      <c r="JIC764" s="462"/>
      <c r="JID764" s="462"/>
      <c r="JIE764" s="462"/>
      <c r="JIF764" s="462"/>
      <c r="JIG764" s="462"/>
      <c r="JIH764" s="462"/>
      <c r="JII764" s="462"/>
      <c r="JIJ764" s="462"/>
      <c r="JIK764" s="462"/>
      <c r="JIL764" s="462"/>
      <c r="JIM764" s="462"/>
      <c r="JIN764" s="462"/>
      <c r="JIO764" s="462"/>
      <c r="JIP764" s="462"/>
      <c r="JIQ764" s="462"/>
      <c r="JIR764" s="462"/>
      <c r="JIS764" s="462"/>
      <c r="JIT764" s="462"/>
      <c r="JIU764" s="462"/>
      <c r="JIV764" s="462"/>
      <c r="JIW764" s="462"/>
      <c r="JIX764" s="462"/>
      <c r="JIY764" s="462"/>
      <c r="JIZ764" s="462"/>
      <c r="JJA764" s="462"/>
      <c r="JJB764" s="462"/>
      <c r="JJC764" s="462"/>
      <c r="JJD764" s="462"/>
      <c r="JJE764" s="462"/>
      <c r="JJF764" s="462"/>
      <c r="JJG764" s="462"/>
      <c r="JJH764" s="462"/>
      <c r="JJI764" s="462"/>
      <c r="JJJ764" s="462"/>
      <c r="JJK764" s="462"/>
      <c r="JJL764" s="462"/>
      <c r="JJM764" s="462"/>
      <c r="JJN764" s="462"/>
      <c r="JJO764" s="462"/>
      <c r="JJP764" s="462"/>
      <c r="JJQ764" s="462"/>
      <c r="JJR764" s="462"/>
      <c r="JJS764" s="462"/>
      <c r="JJT764" s="462"/>
      <c r="JJU764" s="462"/>
      <c r="JJV764" s="462"/>
      <c r="JJW764" s="462"/>
      <c r="JJX764" s="462"/>
      <c r="JJY764" s="462"/>
      <c r="JJZ764" s="462"/>
      <c r="JKA764" s="462"/>
      <c r="JKB764" s="462"/>
      <c r="JKC764" s="462"/>
      <c r="JKD764" s="462"/>
      <c r="JKE764" s="462"/>
      <c r="JKF764" s="462"/>
      <c r="JKG764" s="462"/>
      <c r="JKH764" s="462"/>
      <c r="JKI764" s="462"/>
      <c r="JKJ764" s="462"/>
      <c r="JKK764" s="462"/>
      <c r="JKL764" s="462"/>
      <c r="JKM764" s="462"/>
      <c r="JKN764" s="462"/>
      <c r="JKO764" s="462"/>
      <c r="JKP764" s="462"/>
      <c r="JKQ764" s="462"/>
      <c r="JKR764" s="462"/>
      <c r="JKS764" s="462"/>
      <c r="JKT764" s="462"/>
      <c r="JKU764" s="462"/>
      <c r="JKV764" s="462"/>
      <c r="JKW764" s="462"/>
      <c r="JKX764" s="462"/>
      <c r="JKY764" s="462"/>
      <c r="JKZ764" s="462"/>
      <c r="JLA764" s="462"/>
      <c r="JLB764" s="462"/>
      <c r="JLC764" s="462"/>
      <c r="JLD764" s="462"/>
      <c r="JLE764" s="462"/>
      <c r="JLF764" s="462"/>
      <c r="JLG764" s="462"/>
      <c r="JLH764" s="462"/>
      <c r="JLI764" s="462"/>
      <c r="JLJ764" s="462"/>
      <c r="JLK764" s="462"/>
      <c r="JLL764" s="462"/>
      <c r="JLM764" s="462"/>
      <c r="JLN764" s="462"/>
      <c r="JLO764" s="462"/>
      <c r="JLP764" s="462"/>
      <c r="JLQ764" s="462"/>
      <c r="JLR764" s="462"/>
      <c r="JLS764" s="462"/>
      <c r="JLT764" s="462"/>
      <c r="JLU764" s="462"/>
      <c r="JLV764" s="462"/>
      <c r="JLW764" s="462"/>
      <c r="JLX764" s="462"/>
      <c r="JLY764" s="462"/>
      <c r="JLZ764" s="462"/>
      <c r="JMA764" s="462"/>
      <c r="JMB764" s="462"/>
      <c r="JMC764" s="462"/>
      <c r="JMD764" s="462"/>
      <c r="JME764" s="462"/>
      <c r="JMF764" s="462"/>
      <c r="JMG764" s="462"/>
      <c r="JMH764" s="462"/>
      <c r="JMI764" s="462"/>
      <c r="JMJ764" s="462"/>
      <c r="JMK764" s="462"/>
      <c r="JML764" s="462"/>
      <c r="JMM764" s="462"/>
      <c r="JMN764" s="462"/>
      <c r="JMO764" s="462"/>
      <c r="JMP764" s="462"/>
      <c r="JMQ764" s="462"/>
      <c r="JMR764" s="462"/>
      <c r="JMS764" s="462"/>
      <c r="JMT764" s="462"/>
      <c r="JMU764" s="462"/>
      <c r="JMV764" s="462"/>
      <c r="JMW764" s="462"/>
      <c r="JMX764" s="462"/>
      <c r="JMY764" s="462"/>
      <c r="JMZ764" s="462"/>
      <c r="JNA764" s="462"/>
      <c r="JNB764" s="462"/>
      <c r="JNC764" s="462"/>
      <c r="JND764" s="462"/>
      <c r="JNE764" s="462"/>
      <c r="JNF764" s="462"/>
      <c r="JNG764" s="462"/>
      <c r="JNH764" s="462"/>
      <c r="JNI764" s="462"/>
      <c r="JNJ764" s="462"/>
      <c r="JNK764" s="462"/>
      <c r="JNL764" s="462"/>
      <c r="JNM764" s="462"/>
      <c r="JNN764" s="462"/>
      <c r="JNO764" s="462"/>
      <c r="JNP764" s="462"/>
      <c r="JNQ764" s="462"/>
      <c r="JNR764" s="462"/>
      <c r="JNS764" s="462"/>
      <c r="JNT764" s="462"/>
      <c r="JNU764" s="462"/>
      <c r="JNV764" s="462"/>
      <c r="JNW764" s="462"/>
      <c r="JNX764" s="462"/>
      <c r="JNY764" s="462"/>
      <c r="JNZ764" s="462"/>
      <c r="JOA764" s="462"/>
      <c r="JOB764" s="462"/>
      <c r="JOC764" s="462"/>
      <c r="JOD764" s="462"/>
      <c r="JOE764" s="462"/>
      <c r="JOF764" s="462"/>
      <c r="JOG764" s="462"/>
      <c r="JOH764" s="462"/>
      <c r="JOI764" s="462"/>
      <c r="JOJ764" s="462"/>
      <c r="JOK764" s="462"/>
      <c r="JOL764" s="462"/>
      <c r="JOM764" s="462"/>
      <c r="JON764" s="462"/>
      <c r="JOO764" s="462"/>
      <c r="JOP764" s="462"/>
      <c r="JOQ764" s="462"/>
      <c r="JOR764" s="462"/>
      <c r="JOS764" s="462"/>
      <c r="JOT764" s="462"/>
      <c r="JOU764" s="462"/>
      <c r="JOV764" s="462"/>
      <c r="JOW764" s="462"/>
      <c r="JOX764" s="462"/>
      <c r="JOY764" s="462"/>
      <c r="JOZ764" s="462"/>
      <c r="JPA764" s="462"/>
      <c r="JPB764" s="462"/>
      <c r="JPC764" s="462"/>
      <c r="JPD764" s="462"/>
      <c r="JPE764" s="462"/>
      <c r="JPF764" s="462"/>
      <c r="JPG764" s="462"/>
      <c r="JPH764" s="462"/>
      <c r="JPI764" s="462"/>
      <c r="JPJ764" s="462"/>
      <c r="JPK764" s="462"/>
      <c r="JPL764" s="462"/>
      <c r="JPM764" s="462"/>
      <c r="JPN764" s="462"/>
      <c r="JPO764" s="462"/>
      <c r="JPP764" s="462"/>
      <c r="JPQ764" s="462"/>
      <c r="JPR764" s="462"/>
      <c r="JPS764" s="462"/>
      <c r="JPT764" s="462"/>
      <c r="JPU764" s="462"/>
      <c r="JPV764" s="462"/>
      <c r="JPW764" s="462"/>
      <c r="JPX764" s="462"/>
      <c r="JPY764" s="462"/>
      <c r="JPZ764" s="462"/>
      <c r="JQA764" s="462"/>
      <c r="JQB764" s="462"/>
      <c r="JQC764" s="462"/>
      <c r="JQD764" s="462"/>
      <c r="JQE764" s="462"/>
      <c r="JQF764" s="462"/>
      <c r="JQG764" s="462"/>
      <c r="JQH764" s="462"/>
      <c r="JQI764" s="462"/>
      <c r="JQJ764" s="462"/>
      <c r="JQK764" s="462"/>
      <c r="JQL764" s="462"/>
      <c r="JQM764" s="462"/>
      <c r="JQN764" s="462"/>
      <c r="JQO764" s="462"/>
      <c r="JQP764" s="462"/>
      <c r="JQQ764" s="462"/>
      <c r="JQR764" s="462"/>
      <c r="JQS764" s="462"/>
      <c r="JQT764" s="462"/>
      <c r="JQU764" s="462"/>
      <c r="JQV764" s="462"/>
      <c r="JQW764" s="462"/>
      <c r="JQX764" s="462"/>
      <c r="JQY764" s="462"/>
      <c r="JQZ764" s="462"/>
      <c r="JRA764" s="462"/>
      <c r="JRB764" s="462"/>
      <c r="JRC764" s="462"/>
      <c r="JRD764" s="462"/>
      <c r="JRE764" s="462"/>
      <c r="JRF764" s="462"/>
      <c r="JRG764" s="462"/>
      <c r="JRH764" s="462"/>
      <c r="JRI764" s="462"/>
      <c r="JRJ764" s="462"/>
      <c r="JRK764" s="462"/>
      <c r="JRL764" s="462"/>
      <c r="JRM764" s="462"/>
      <c r="JRN764" s="462"/>
      <c r="JRO764" s="462"/>
      <c r="JRP764" s="462"/>
      <c r="JRQ764" s="462"/>
      <c r="JRR764" s="462"/>
      <c r="JRS764" s="462"/>
      <c r="JRT764" s="462"/>
      <c r="JRU764" s="462"/>
      <c r="JRV764" s="462"/>
      <c r="JRW764" s="462"/>
      <c r="JRX764" s="462"/>
      <c r="JRY764" s="462"/>
      <c r="JRZ764" s="462"/>
      <c r="JSA764" s="462"/>
      <c r="JSB764" s="462"/>
      <c r="JSC764" s="462"/>
      <c r="JSD764" s="462"/>
      <c r="JSE764" s="462"/>
      <c r="JSF764" s="462"/>
      <c r="JSG764" s="462"/>
      <c r="JSH764" s="462"/>
      <c r="JSI764" s="462"/>
      <c r="JSJ764" s="462"/>
      <c r="JSK764" s="462"/>
      <c r="JSL764" s="462"/>
      <c r="JSM764" s="462"/>
      <c r="JSN764" s="462"/>
      <c r="JSO764" s="462"/>
      <c r="JSP764" s="462"/>
      <c r="JSQ764" s="462"/>
      <c r="JSR764" s="462"/>
      <c r="JSS764" s="462"/>
      <c r="JST764" s="462"/>
      <c r="JSU764" s="462"/>
      <c r="JSV764" s="462"/>
      <c r="JSW764" s="462"/>
      <c r="JSX764" s="462"/>
      <c r="JSY764" s="462"/>
      <c r="JSZ764" s="462"/>
      <c r="JTA764" s="462"/>
      <c r="JTB764" s="462"/>
      <c r="JTC764" s="462"/>
      <c r="JTD764" s="462"/>
      <c r="JTE764" s="462"/>
      <c r="JTF764" s="462"/>
      <c r="JTG764" s="462"/>
      <c r="JTH764" s="462"/>
      <c r="JTI764" s="462"/>
      <c r="JTJ764" s="462"/>
      <c r="JTK764" s="462"/>
      <c r="JTL764" s="462"/>
      <c r="JTM764" s="462"/>
      <c r="JTN764" s="462"/>
      <c r="JTO764" s="462"/>
      <c r="JTP764" s="462"/>
      <c r="JTQ764" s="462"/>
      <c r="JTR764" s="462"/>
      <c r="JTS764" s="462"/>
      <c r="JTT764" s="462"/>
      <c r="JTU764" s="462"/>
      <c r="JTV764" s="462"/>
      <c r="JTW764" s="462"/>
      <c r="JTX764" s="462"/>
      <c r="JTY764" s="462"/>
      <c r="JTZ764" s="462"/>
      <c r="JUA764" s="462"/>
      <c r="JUB764" s="462"/>
      <c r="JUC764" s="462"/>
      <c r="JUD764" s="462"/>
      <c r="JUE764" s="462"/>
      <c r="JUF764" s="462"/>
      <c r="JUG764" s="462"/>
      <c r="JUH764" s="462"/>
      <c r="JUI764" s="462"/>
      <c r="JUJ764" s="462"/>
      <c r="JUK764" s="462"/>
      <c r="JUL764" s="462"/>
      <c r="JUM764" s="462"/>
      <c r="JUN764" s="462"/>
      <c r="JUO764" s="462"/>
      <c r="JUP764" s="462"/>
      <c r="JUQ764" s="462"/>
      <c r="JUR764" s="462"/>
      <c r="JUS764" s="462"/>
      <c r="JUT764" s="462"/>
      <c r="JUU764" s="462"/>
      <c r="JUV764" s="462"/>
      <c r="JUW764" s="462"/>
      <c r="JUX764" s="462"/>
      <c r="JUY764" s="462"/>
      <c r="JUZ764" s="462"/>
      <c r="JVA764" s="462"/>
      <c r="JVB764" s="462"/>
      <c r="JVC764" s="462"/>
      <c r="JVD764" s="462"/>
      <c r="JVE764" s="462"/>
      <c r="JVF764" s="462"/>
      <c r="JVG764" s="462"/>
      <c r="JVH764" s="462"/>
      <c r="JVI764" s="462"/>
      <c r="JVJ764" s="462"/>
      <c r="JVK764" s="462"/>
      <c r="JVL764" s="462"/>
      <c r="JVM764" s="462"/>
      <c r="JVN764" s="462"/>
      <c r="JVO764" s="462"/>
      <c r="JVP764" s="462"/>
      <c r="JVQ764" s="462"/>
      <c r="JVR764" s="462"/>
      <c r="JVS764" s="462"/>
      <c r="JVT764" s="462"/>
      <c r="JVU764" s="462"/>
      <c r="JVV764" s="462"/>
      <c r="JVW764" s="462"/>
      <c r="JVX764" s="462"/>
      <c r="JVY764" s="462"/>
      <c r="JVZ764" s="462"/>
      <c r="JWA764" s="462"/>
      <c r="JWB764" s="462"/>
      <c r="JWC764" s="462"/>
      <c r="JWD764" s="462"/>
      <c r="JWE764" s="462"/>
      <c r="JWF764" s="462"/>
      <c r="JWG764" s="462"/>
      <c r="JWH764" s="462"/>
      <c r="JWI764" s="462"/>
      <c r="JWJ764" s="462"/>
      <c r="JWK764" s="462"/>
      <c r="JWL764" s="462"/>
      <c r="JWM764" s="462"/>
      <c r="JWN764" s="462"/>
      <c r="JWO764" s="462"/>
      <c r="JWP764" s="462"/>
      <c r="JWQ764" s="462"/>
      <c r="JWR764" s="462"/>
      <c r="JWS764" s="462"/>
      <c r="JWT764" s="462"/>
      <c r="JWU764" s="462"/>
      <c r="JWV764" s="462"/>
      <c r="JWW764" s="462"/>
      <c r="JWX764" s="462"/>
      <c r="JWY764" s="462"/>
      <c r="JWZ764" s="462"/>
      <c r="JXA764" s="462"/>
      <c r="JXB764" s="462"/>
      <c r="JXC764" s="462"/>
      <c r="JXD764" s="462"/>
      <c r="JXE764" s="462"/>
      <c r="JXF764" s="462"/>
      <c r="JXG764" s="462"/>
      <c r="JXH764" s="462"/>
      <c r="JXI764" s="462"/>
      <c r="JXJ764" s="462"/>
      <c r="JXK764" s="462"/>
      <c r="JXL764" s="462"/>
      <c r="JXM764" s="462"/>
      <c r="JXN764" s="462"/>
      <c r="JXO764" s="462"/>
      <c r="JXP764" s="462"/>
      <c r="JXQ764" s="462"/>
      <c r="JXR764" s="462"/>
      <c r="JXS764" s="462"/>
      <c r="JXT764" s="462"/>
      <c r="JXU764" s="462"/>
      <c r="JXV764" s="462"/>
      <c r="JXW764" s="462"/>
      <c r="JXX764" s="462"/>
      <c r="JXY764" s="462"/>
      <c r="JXZ764" s="462"/>
      <c r="JYA764" s="462"/>
      <c r="JYB764" s="462"/>
      <c r="JYC764" s="462"/>
      <c r="JYD764" s="462"/>
      <c r="JYE764" s="462"/>
      <c r="JYF764" s="462"/>
      <c r="JYG764" s="462"/>
      <c r="JYH764" s="462"/>
      <c r="JYI764" s="462"/>
      <c r="JYJ764" s="462"/>
      <c r="JYK764" s="462"/>
      <c r="JYL764" s="462"/>
      <c r="JYM764" s="462"/>
      <c r="JYN764" s="462"/>
      <c r="JYO764" s="462"/>
      <c r="JYP764" s="462"/>
      <c r="JYQ764" s="462"/>
      <c r="JYR764" s="462"/>
      <c r="JYS764" s="462"/>
      <c r="JYT764" s="462"/>
      <c r="JYU764" s="462"/>
      <c r="JYV764" s="462"/>
      <c r="JYW764" s="462"/>
      <c r="JYX764" s="462"/>
      <c r="JYY764" s="462"/>
      <c r="JYZ764" s="462"/>
      <c r="JZA764" s="462"/>
      <c r="JZB764" s="462"/>
      <c r="JZC764" s="462"/>
      <c r="JZD764" s="462"/>
      <c r="JZE764" s="462"/>
      <c r="JZF764" s="462"/>
      <c r="JZG764" s="462"/>
      <c r="JZH764" s="462"/>
      <c r="JZI764" s="462"/>
      <c r="JZJ764" s="462"/>
      <c r="JZK764" s="462"/>
      <c r="JZL764" s="462"/>
      <c r="JZM764" s="462"/>
      <c r="JZN764" s="462"/>
      <c r="JZO764" s="462"/>
      <c r="JZP764" s="462"/>
      <c r="JZQ764" s="462"/>
      <c r="JZR764" s="462"/>
      <c r="JZS764" s="462"/>
      <c r="JZT764" s="462"/>
      <c r="JZU764" s="462"/>
      <c r="JZV764" s="462"/>
      <c r="JZW764" s="462"/>
      <c r="JZX764" s="462"/>
      <c r="JZY764" s="462"/>
      <c r="JZZ764" s="462"/>
      <c r="KAA764" s="462"/>
      <c r="KAB764" s="462"/>
      <c r="KAC764" s="462"/>
      <c r="KAD764" s="462"/>
      <c r="KAE764" s="462"/>
      <c r="KAF764" s="462"/>
      <c r="KAG764" s="462"/>
      <c r="KAH764" s="462"/>
      <c r="KAI764" s="462"/>
      <c r="KAJ764" s="462"/>
      <c r="KAK764" s="462"/>
      <c r="KAL764" s="462"/>
      <c r="KAM764" s="462"/>
      <c r="KAN764" s="462"/>
      <c r="KAO764" s="462"/>
      <c r="KAP764" s="462"/>
      <c r="KAQ764" s="462"/>
      <c r="KAR764" s="462"/>
      <c r="KAS764" s="462"/>
      <c r="KAT764" s="462"/>
      <c r="KAU764" s="462"/>
      <c r="KAV764" s="462"/>
      <c r="KAW764" s="462"/>
      <c r="KAX764" s="462"/>
      <c r="KAY764" s="462"/>
      <c r="KAZ764" s="462"/>
      <c r="KBA764" s="462"/>
      <c r="KBB764" s="462"/>
      <c r="KBC764" s="462"/>
      <c r="KBD764" s="462"/>
      <c r="KBE764" s="462"/>
      <c r="KBF764" s="462"/>
      <c r="KBG764" s="462"/>
      <c r="KBH764" s="462"/>
      <c r="KBI764" s="462"/>
      <c r="KBJ764" s="462"/>
      <c r="KBK764" s="462"/>
      <c r="KBL764" s="462"/>
      <c r="KBM764" s="462"/>
      <c r="KBN764" s="462"/>
      <c r="KBO764" s="462"/>
      <c r="KBP764" s="462"/>
      <c r="KBQ764" s="462"/>
      <c r="KBR764" s="462"/>
      <c r="KBS764" s="462"/>
      <c r="KBT764" s="462"/>
      <c r="KBU764" s="462"/>
      <c r="KBV764" s="462"/>
      <c r="KBW764" s="462"/>
      <c r="KBX764" s="462"/>
      <c r="KBY764" s="462"/>
      <c r="KBZ764" s="462"/>
      <c r="KCA764" s="462"/>
      <c r="KCB764" s="462"/>
      <c r="KCC764" s="462"/>
      <c r="KCD764" s="462"/>
      <c r="KCE764" s="462"/>
      <c r="KCF764" s="462"/>
      <c r="KCG764" s="462"/>
      <c r="KCH764" s="462"/>
      <c r="KCI764" s="462"/>
      <c r="KCJ764" s="462"/>
      <c r="KCK764" s="462"/>
      <c r="KCL764" s="462"/>
      <c r="KCM764" s="462"/>
      <c r="KCN764" s="462"/>
      <c r="KCO764" s="462"/>
      <c r="KCP764" s="462"/>
      <c r="KCQ764" s="462"/>
      <c r="KCR764" s="462"/>
      <c r="KCS764" s="462"/>
      <c r="KCT764" s="462"/>
      <c r="KCU764" s="462"/>
      <c r="KCV764" s="462"/>
      <c r="KCW764" s="462"/>
      <c r="KCX764" s="462"/>
      <c r="KCY764" s="462"/>
      <c r="KCZ764" s="462"/>
      <c r="KDA764" s="462"/>
      <c r="KDB764" s="462"/>
      <c r="KDC764" s="462"/>
      <c r="KDD764" s="462"/>
      <c r="KDE764" s="462"/>
      <c r="KDF764" s="462"/>
      <c r="KDG764" s="462"/>
      <c r="KDH764" s="462"/>
      <c r="KDI764" s="462"/>
      <c r="KDJ764" s="462"/>
      <c r="KDK764" s="462"/>
      <c r="KDL764" s="462"/>
      <c r="KDM764" s="462"/>
      <c r="KDN764" s="462"/>
      <c r="KDO764" s="462"/>
      <c r="KDP764" s="462"/>
      <c r="KDQ764" s="462"/>
      <c r="KDR764" s="462"/>
      <c r="KDS764" s="462"/>
      <c r="KDT764" s="462"/>
      <c r="KDU764" s="462"/>
      <c r="KDV764" s="462"/>
      <c r="KDW764" s="462"/>
      <c r="KDX764" s="462"/>
      <c r="KDY764" s="462"/>
      <c r="KDZ764" s="462"/>
      <c r="KEA764" s="462"/>
      <c r="KEB764" s="462"/>
      <c r="KEC764" s="462"/>
      <c r="KED764" s="462"/>
      <c r="KEE764" s="462"/>
      <c r="KEF764" s="462"/>
      <c r="KEG764" s="462"/>
      <c r="KEH764" s="462"/>
      <c r="KEI764" s="462"/>
      <c r="KEJ764" s="462"/>
      <c r="KEK764" s="462"/>
      <c r="KEL764" s="462"/>
      <c r="KEM764" s="462"/>
      <c r="KEN764" s="462"/>
      <c r="KEO764" s="462"/>
      <c r="KEP764" s="462"/>
      <c r="KEQ764" s="462"/>
      <c r="KER764" s="462"/>
      <c r="KES764" s="462"/>
      <c r="KET764" s="462"/>
      <c r="KEU764" s="462"/>
      <c r="KEV764" s="462"/>
      <c r="KEW764" s="462"/>
      <c r="KEX764" s="462"/>
      <c r="KEY764" s="462"/>
      <c r="KEZ764" s="462"/>
      <c r="KFA764" s="462"/>
      <c r="KFB764" s="462"/>
      <c r="KFC764" s="462"/>
      <c r="KFD764" s="462"/>
      <c r="KFE764" s="462"/>
      <c r="KFF764" s="462"/>
      <c r="KFG764" s="462"/>
      <c r="KFH764" s="462"/>
      <c r="KFI764" s="462"/>
      <c r="KFJ764" s="462"/>
      <c r="KFK764" s="462"/>
      <c r="KFL764" s="462"/>
      <c r="KFM764" s="462"/>
      <c r="KFN764" s="462"/>
      <c r="KFO764" s="462"/>
      <c r="KFP764" s="462"/>
      <c r="KFQ764" s="462"/>
      <c r="KFR764" s="462"/>
      <c r="KFS764" s="462"/>
      <c r="KFT764" s="462"/>
      <c r="KFU764" s="462"/>
      <c r="KFV764" s="462"/>
      <c r="KFW764" s="462"/>
      <c r="KFX764" s="462"/>
      <c r="KFY764" s="462"/>
      <c r="KFZ764" s="462"/>
      <c r="KGA764" s="462"/>
      <c r="KGB764" s="462"/>
      <c r="KGC764" s="462"/>
      <c r="KGD764" s="462"/>
      <c r="KGE764" s="462"/>
      <c r="KGF764" s="462"/>
      <c r="KGG764" s="462"/>
      <c r="KGH764" s="462"/>
      <c r="KGI764" s="462"/>
      <c r="KGJ764" s="462"/>
      <c r="KGK764" s="462"/>
      <c r="KGL764" s="462"/>
      <c r="KGM764" s="462"/>
      <c r="KGN764" s="462"/>
      <c r="KGO764" s="462"/>
      <c r="KGP764" s="462"/>
      <c r="KGQ764" s="462"/>
      <c r="KGR764" s="462"/>
      <c r="KGS764" s="462"/>
      <c r="KGT764" s="462"/>
      <c r="KGU764" s="462"/>
      <c r="KGV764" s="462"/>
      <c r="KGW764" s="462"/>
      <c r="KGX764" s="462"/>
      <c r="KGY764" s="462"/>
      <c r="KGZ764" s="462"/>
      <c r="KHA764" s="462"/>
      <c r="KHB764" s="462"/>
      <c r="KHC764" s="462"/>
      <c r="KHD764" s="462"/>
      <c r="KHE764" s="462"/>
      <c r="KHF764" s="462"/>
      <c r="KHG764" s="462"/>
      <c r="KHH764" s="462"/>
      <c r="KHI764" s="462"/>
      <c r="KHJ764" s="462"/>
      <c r="KHK764" s="462"/>
      <c r="KHL764" s="462"/>
      <c r="KHM764" s="462"/>
      <c r="KHN764" s="462"/>
      <c r="KHO764" s="462"/>
      <c r="KHP764" s="462"/>
      <c r="KHQ764" s="462"/>
      <c r="KHR764" s="462"/>
      <c r="KHS764" s="462"/>
      <c r="KHT764" s="462"/>
      <c r="KHU764" s="462"/>
      <c r="KHV764" s="462"/>
      <c r="KHW764" s="462"/>
      <c r="KHX764" s="462"/>
      <c r="KHY764" s="462"/>
      <c r="KHZ764" s="462"/>
      <c r="KIA764" s="462"/>
      <c r="KIB764" s="462"/>
      <c r="KIC764" s="462"/>
      <c r="KID764" s="462"/>
      <c r="KIE764" s="462"/>
      <c r="KIF764" s="462"/>
      <c r="KIG764" s="462"/>
      <c r="KIH764" s="462"/>
      <c r="KII764" s="462"/>
      <c r="KIJ764" s="462"/>
      <c r="KIK764" s="462"/>
      <c r="KIL764" s="462"/>
      <c r="KIM764" s="462"/>
      <c r="KIN764" s="462"/>
      <c r="KIO764" s="462"/>
      <c r="KIP764" s="462"/>
      <c r="KIQ764" s="462"/>
      <c r="KIR764" s="462"/>
      <c r="KIS764" s="462"/>
      <c r="KIT764" s="462"/>
      <c r="KIU764" s="462"/>
      <c r="KIV764" s="462"/>
      <c r="KIW764" s="462"/>
      <c r="KIX764" s="462"/>
      <c r="KIY764" s="462"/>
      <c r="KIZ764" s="462"/>
      <c r="KJA764" s="462"/>
      <c r="KJB764" s="462"/>
      <c r="KJC764" s="462"/>
      <c r="KJD764" s="462"/>
      <c r="KJE764" s="462"/>
      <c r="KJF764" s="462"/>
      <c r="KJG764" s="462"/>
      <c r="KJH764" s="462"/>
      <c r="KJI764" s="462"/>
      <c r="KJJ764" s="462"/>
      <c r="KJK764" s="462"/>
      <c r="KJL764" s="462"/>
      <c r="KJM764" s="462"/>
      <c r="KJN764" s="462"/>
      <c r="KJO764" s="462"/>
      <c r="KJP764" s="462"/>
      <c r="KJQ764" s="462"/>
      <c r="KJR764" s="462"/>
      <c r="KJS764" s="462"/>
      <c r="KJT764" s="462"/>
      <c r="KJU764" s="462"/>
      <c r="KJV764" s="462"/>
      <c r="KJW764" s="462"/>
      <c r="KJX764" s="462"/>
      <c r="KJY764" s="462"/>
      <c r="KJZ764" s="462"/>
      <c r="KKA764" s="462"/>
      <c r="KKB764" s="462"/>
      <c r="KKC764" s="462"/>
      <c r="KKD764" s="462"/>
      <c r="KKE764" s="462"/>
      <c r="KKF764" s="462"/>
      <c r="KKG764" s="462"/>
      <c r="KKH764" s="462"/>
      <c r="KKI764" s="462"/>
      <c r="KKJ764" s="462"/>
      <c r="KKK764" s="462"/>
      <c r="KKL764" s="462"/>
      <c r="KKM764" s="462"/>
      <c r="KKN764" s="462"/>
      <c r="KKO764" s="462"/>
      <c r="KKP764" s="462"/>
      <c r="KKQ764" s="462"/>
      <c r="KKR764" s="462"/>
      <c r="KKS764" s="462"/>
      <c r="KKT764" s="462"/>
      <c r="KKU764" s="462"/>
      <c r="KKV764" s="462"/>
      <c r="KKW764" s="462"/>
      <c r="KKX764" s="462"/>
      <c r="KKY764" s="462"/>
      <c r="KKZ764" s="462"/>
      <c r="KLA764" s="462"/>
      <c r="KLB764" s="462"/>
      <c r="KLC764" s="462"/>
      <c r="KLD764" s="462"/>
      <c r="KLE764" s="462"/>
      <c r="KLF764" s="462"/>
      <c r="KLG764" s="462"/>
      <c r="KLH764" s="462"/>
      <c r="KLI764" s="462"/>
      <c r="KLJ764" s="462"/>
      <c r="KLK764" s="462"/>
      <c r="KLL764" s="462"/>
      <c r="KLM764" s="462"/>
      <c r="KLN764" s="462"/>
      <c r="KLO764" s="462"/>
      <c r="KLP764" s="462"/>
      <c r="KLQ764" s="462"/>
      <c r="KLR764" s="462"/>
      <c r="KLS764" s="462"/>
      <c r="KLT764" s="462"/>
      <c r="KLU764" s="462"/>
      <c r="KLV764" s="462"/>
      <c r="KLW764" s="462"/>
      <c r="KLX764" s="462"/>
      <c r="KLY764" s="462"/>
      <c r="KLZ764" s="462"/>
      <c r="KMA764" s="462"/>
      <c r="KMB764" s="462"/>
      <c r="KMC764" s="462"/>
      <c r="KMD764" s="462"/>
      <c r="KME764" s="462"/>
      <c r="KMF764" s="462"/>
      <c r="KMG764" s="462"/>
      <c r="KMH764" s="462"/>
      <c r="KMI764" s="462"/>
      <c r="KMJ764" s="462"/>
      <c r="KMK764" s="462"/>
      <c r="KML764" s="462"/>
      <c r="KMM764" s="462"/>
      <c r="KMN764" s="462"/>
      <c r="KMO764" s="462"/>
      <c r="KMP764" s="462"/>
      <c r="KMQ764" s="462"/>
      <c r="KMR764" s="462"/>
      <c r="KMS764" s="462"/>
      <c r="KMT764" s="462"/>
      <c r="KMU764" s="462"/>
      <c r="KMV764" s="462"/>
      <c r="KMW764" s="462"/>
      <c r="KMX764" s="462"/>
      <c r="KMY764" s="462"/>
      <c r="KMZ764" s="462"/>
      <c r="KNA764" s="462"/>
      <c r="KNB764" s="462"/>
      <c r="KNC764" s="462"/>
      <c r="KND764" s="462"/>
      <c r="KNE764" s="462"/>
      <c r="KNF764" s="462"/>
      <c r="KNG764" s="462"/>
      <c r="KNH764" s="462"/>
      <c r="KNI764" s="462"/>
      <c r="KNJ764" s="462"/>
      <c r="KNK764" s="462"/>
      <c r="KNL764" s="462"/>
      <c r="KNM764" s="462"/>
      <c r="KNN764" s="462"/>
      <c r="KNO764" s="462"/>
      <c r="KNP764" s="462"/>
      <c r="KNQ764" s="462"/>
      <c r="KNR764" s="462"/>
      <c r="KNS764" s="462"/>
      <c r="KNT764" s="462"/>
      <c r="KNU764" s="462"/>
      <c r="KNV764" s="462"/>
      <c r="KNW764" s="462"/>
      <c r="KNX764" s="462"/>
      <c r="KNY764" s="462"/>
      <c r="KNZ764" s="462"/>
      <c r="KOA764" s="462"/>
      <c r="KOB764" s="462"/>
      <c r="KOC764" s="462"/>
      <c r="KOD764" s="462"/>
      <c r="KOE764" s="462"/>
      <c r="KOF764" s="462"/>
      <c r="KOG764" s="462"/>
      <c r="KOH764" s="462"/>
      <c r="KOI764" s="462"/>
      <c r="KOJ764" s="462"/>
      <c r="KOK764" s="462"/>
      <c r="KOL764" s="462"/>
      <c r="KOM764" s="462"/>
      <c r="KON764" s="462"/>
      <c r="KOO764" s="462"/>
      <c r="KOP764" s="462"/>
      <c r="KOQ764" s="462"/>
      <c r="KOR764" s="462"/>
      <c r="KOS764" s="462"/>
      <c r="KOT764" s="462"/>
      <c r="KOU764" s="462"/>
      <c r="KOV764" s="462"/>
      <c r="KOW764" s="462"/>
      <c r="KOX764" s="462"/>
      <c r="KOY764" s="462"/>
      <c r="KOZ764" s="462"/>
      <c r="KPA764" s="462"/>
      <c r="KPB764" s="462"/>
      <c r="KPC764" s="462"/>
      <c r="KPD764" s="462"/>
      <c r="KPE764" s="462"/>
      <c r="KPF764" s="462"/>
      <c r="KPG764" s="462"/>
      <c r="KPH764" s="462"/>
      <c r="KPI764" s="462"/>
      <c r="KPJ764" s="462"/>
      <c r="KPK764" s="462"/>
      <c r="KPL764" s="462"/>
      <c r="KPM764" s="462"/>
      <c r="KPN764" s="462"/>
      <c r="KPO764" s="462"/>
      <c r="KPP764" s="462"/>
      <c r="KPQ764" s="462"/>
      <c r="KPR764" s="462"/>
      <c r="KPS764" s="462"/>
      <c r="KPT764" s="462"/>
      <c r="KPU764" s="462"/>
      <c r="KPV764" s="462"/>
      <c r="KPW764" s="462"/>
      <c r="KPX764" s="462"/>
      <c r="KPY764" s="462"/>
      <c r="KPZ764" s="462"/>
      <c r="KQA764" s="462"/>
      <c r="KQB764" s="462"/>
      <c r="KQC764" s="462"/>
      <c r="KQD764" s="462"/>
      <c r="KQE764" s="462"/>
      <c r="KQF764" s="462"/>
      <c r="KQG764" s="462"/>
      <c r="KQH764" s="462"/>
      <c r="KQI764" s="462"/>
      <c r="KQJ764" s="462"/>
      <c r="KQK764" s="462"/>
      <c r="KQL764" s="462"/>
      <c r="KQM764" s="462"/>
      <c r="KQN764" s="462"/>
      <c r="KQO764" s="462"/>
      <c r="KQP764" s="462"/>
      <c r="KQQ764" s="462"/>
      <c r="KQR764" s="462"/>
      <c r="KQS764" s="462"/>
      <c r="KQT764" s="462"/>
      <c r="KQU764" s="462"/>
      <c r="KQV764" s="462"/>
      <c r="KQW764" s="462"/>
      <c r="KQX764" s="462"/>
      <c r="KQY764" s="462"/>
      <c r="KQZ764" s="462"/>
      <c r="KRA764" s="462"/>
      <c r="KRB764" s="462"/>
      <c r="KRC764" s="462"/>
      <c r="KRD764" s="462"/>
      <c r="KRE764" s="462"/>
      <c r="KRF764" s="462"/>
      <c r="KRG764" s="462"/>
      <c r="KRH764" s="462"/>
      <c r="KRI764" s="462"/>
      <c r="KRJ764" s="462"/>
      <c r="KRK764" s="462"/>
      <c r="KRL764" s="462"/>
      <c r="KRM764" s="462"/>
      <c r="KRN764" s="462"/>
      <c r="KRO764" s="462"/>
      <c r="KRP764" s="462"/>
      <c r="KRQ764" s="462"/>
      <c r="KRR764" s="462"/>
      <c r="KRS764" s="462"/>
      <c r="KRT764" s="462"/>
      <c r="KRU764" s="462"/>
      <c r="KRV764" s="462"/>
      <c r="KRW764" s="462"/>
      <c r="KRX764" s="462"/>
      <c r="KRY764" s="462"/>
      <c r="KRZ764" s="462"/>
      <c r="KSA764" s="462"/>
      <c r="KSB764" s="462"/>
      <c r="KSC764" s="462"/>
      <c r="KSD764" s="462"/>
      <c r="KSE764" s="462"/>
      <c r="KSF764" s="462"/>
      <c r="KSG764" s="462"/>
      <c r="KSH764" s="462"/>
      <c r="KSI764" s="462"/>
      <c r="KSJ764" s="462"/>
      <c r="KSK764" s="462"/>
      <c r="KSL764" s="462"/>
      <c r="KSM764" s="462"/>
      <c r="KSN764" s="462"/>
      <c r="KSO764" s="462"/>
      <c r="KSP764" s="462"/>
      <c r="KSQ764" s="462"/>
      <c r="KSR764" s="462"/>
      <c r="KSS764" s="462"/>
      <c r="KST764" s="462"/>
      <c r="KSU764" s="462"/>
      <c r="KSV764" s="462"/>
      <c r="KSW764" s="462"/>
      <c r="KSX764" s="462"/>
      <c r="KSY764" s="462"/>
      <c r="KSZ764" s="462"/>
      <c r="KTA764" s="462"/>
      <c r="KTB764" s="462"/>
      <c r="KTC764" s="462"/>
      <c r="KTD764" s="462"/>
      <c r="KTE764" s="462"/>
      <c r="KTF764" s="462"/>
      <c r="KTG764" s="462"/>
      <c r="KTH764" s="462"/>
      <c r="KTI764" s="462"/>
      <c r="KTJ764" s="462"/>
      <c r="KTK764" s="462"/>
      <c r="KTL764" s="462"/>
      <c r="KTM764" s="462"/>
      <c r="KTN764" s="462"/>
      <c r="KTO764" s="462"/>
      <c r="KTP764" s="462"/>
      <c r="KTQ764" s="462"/>
      <c r="KTR764" s="462"/>
      <c r="KTS764" s="462"/>
      <c r="KTT764" s="462"/>
      <c r="KTU764" s="462"/>
      <c r="KTV764" s="462"/>
      <c r="KTW764" s="462"/>
      <c r="KTX764" s="462"/>
      <c r="KTY764" s="462"/>
      <c r="KTZ764" s="462"/>
      <c r="KUA764" s="462"/>
      <c r="KUB764" s="462"/>
      <c r="KUC764" s="462"/>
      <c r="KUD764" s="462"/>
      <c r="KUE764" s="462"/>
      <c r="KUF764" s="462"/>
      <c r="KUG764" s="462"/>
      <c r="KUH764" s="462"/>
      <c r="KUI764" s="462"/>
      <c r="KUJ764" s="462"/>
      <c r="KUK764" s="462"/>
      <c r="KUL764" s="462"/>
      <c r="KUM764" s="462"/>
      <c r="KUN764" s="462"/>
      <c r="KUO764" s="462"/>
      <c r="KUP764" s="462"/>
      <c r="KUQ764" s="462"/>
      <c r="KUR764" s="462"/>
      <c r="KUS764" s="462"/>
      <c r="KUT764" s="462"/>
      <c r="KUU764" s="462"/>
      <c r="KUV764" s="462"/>
      <c r="KUW764" s="462"/>
      <c r="KUX764" s="462"/>
      <c r="KUY764" s="462"/>
      <c r="KUZ764" s="462"/>
      <c r="KVA764" s="462"/>
      <c r="KVB764" s="462"/>
      <c r="KVC764" s="462"/>
      <c r="KVD764" s="462"/>
      <c r="KVE764" s="462"/>
      <c r="KVF764" s="462"/>
      <c r="KVG764" s="462"/>
      <c r="KVH764" s="462"/>
      <c r="KVI764" s="462"/>
      <c r="KVJ764" s="462"/>
      <c r="KVK764" s="462"/>
      <c r="KVL764" s="462"/>
      <c r="KVM764" s="462"/>
      <c r="KVN764" s="462"/>
      <c r="KVO764" s="462"/>
      <c r="KVP764" s="462"/>
      <c r="KVQ764" s="462"/>
      <c r="KVR764" s="462"/>
      <c r="KVS764" s="462"/>
      <c r="KVT764" s="462"/>
      <c r="KVU764" s="462"/>
      <c r="KVV764" s="462"/>
      <c r="KVW764" s="462"/>
      <c r="KVX764" s="462"/>
      <c r="KVY764" s="462"/>
      <c r="KVZ764" s="462"/>
      <c r="KWA764" s="462"/>
      <c r="KWB764" s="462"/>
      <c r="KWC764" s="462"/>
      <c r="KWD764" s="462"/>
      <c r="KWE764" s="462"/>
      <c r="KWF764" s="462"/>
      <c r="KWG764" s="462"/>
      <c r="KWH764" s="462"/>
      <c r="KWI764" s="462"/>
      <c r="KWJ764" s="462"/>
      <c r="KWK764" s="462"/>
      <c r="KWL764" s="462"/>
      <c r="KWM764" s="462"/>
      <c r="KWN764" s="462"/>
      <c r="KWO764" s="462"/>
      <c r="KWP764" s="462"/>
      <c r="KWQ764" s="462"/>
      <c r="KWR764" s="462"/>
      <c r="KWS764" s="462"/>
      <c r="KWT764" s="462"/>
      <c r="KWU764" s="462"/>
      <c r="KWV764" s="462"/>
      <c r="KWW764" s="462"/>
      <c r="KWX764" s="462"/>
      <c r="KWY764" s="462"/>
      <c r="KWZ764" s="462"/>
      <c r="KXA764" s="462"/>
      <c r="KXB764" s="462"/>
      <c r="KXC764" s="462"/>
      <c r="KXD764" s="462"/>
      <c r="KXE764" s="462"/>
      <c r="KXF764" s="462"/>
      <c r="KXG764" s="462"/>
      <c r="KXH764" s="462"/>
      <c r="KXI764" s="462"/>
      <c r="KXJ764" s="462"/>
      <c r="KXK764" s="462"/>
      <c r="KXL764" s="462"/>
      <c r="KXM764" s="462"/>
      <c r="KXN764" s="462"/>
      <c r="KXO764" s="462"/>
      <c r="KXP764" s="462"/>
      <c r="KXQ764" s="462"/>
      <c r="KXR764" s="462"/>
      <c r="KXS764" s="462"/>
      <c r="KXT764" s="462"/>
      <c r="KXU764" s="462"/>
      <c r="KXV764" s="462"/>
      <c r="KXW764" s="462"/>
      <c r="KXX764" s="462"/>
      <c r="KXY764" s="462"/>
      <c r="KXZ764" s="462"/>
      <c r="KYA764" s="462"/>
      <c r="KYB764" s="462"/>
      <c r="KYC764" s="462"/>
      <c r="KYD764" s="462"/>
      <c r="KYE764" s="462"/>
      <c r="KYF764" s="462"/>
      <c r="KYG764" s="462"/>
      <c r="KYH764" s="462"/>
      <c r="KYI764" s="462"/>
      <c r="KYJ764" s="462"/>
      <c r="KYK764" s="462"/>
      <c r="KYL764" s="462"/>
      <c r="KYM764" s="462"/>
      <c r="KYN764" s="462"/>
      <c r="KYO764" s="462"/>
      <c r="KYP764" s="462"/>
      <c r="KYQ764" s="462"/>
      <c r="KYR764" s="462"/>
      <c r="KYS764" s="462"/>
      <c r="KYT764" s="462"/>
      <c r="KYU764" s="462"/>
      <c r="KYV764" s="462"/>
      <c r="KYW764" s="462"/>
      <c r="KYX764" s="462"/>
      <c r="KYY764" s="462"/>
      <c r="KYZ764" s="462"/>
      <c r="KZA764" s="462"/>
      <c r="KZB764" s="462"/>
      <c r="KZC764" s="462"/>
      <c r="KZD764" s="462"/>
      <c r="KZE764" s="462"/>
      <c r="KZF764" s="462"/>
      <c r="KZG764" s="462"/>
      <c r="KZH764" s="462"/>
      <c r="KZI764" s="462"/>
      <c r="KZJ764" s="462"/>
      <c r="KZK764" s="462"/>
      <c r="KZL764" s="462"/>
      <c r="KZM764" s="462"/>
      <c r="KZN764" s="462"/>
      <c r="KZO764" s="462"/>
      <c r="KZP764" s="462"/>
      <c r="KZQ764" s="462"/>
      <c r="KZR764" s="462"/>
      <c r="KZS764" s="462"/>
      <c r="KZT764" s="462"/>
      <c r="KZU764" s="462"/>
      <c r="KZV764" s="462"/>
      <c r="KZW764" s="462"/>
      <c r="KZX764" s="462"/>
      <c r="KZY764" s="462"/>
      <c r="KZZ764" s="462"/>
      <c r="LAA764" s="462"/>
      <c r="LAB764" s="462"/>
      <c r="LAC764" s="462"/>
      <c r="LAD764" s="462"/>
      <c r="LAE764" s="462"/>
      <c r="LAF764" s="462"/>
      <c r="LAG764" s="462"/>
      <c r="LAH764" s="462"/>
      <c r="LAI764" s="462"/>
      <c r="LAJ764" s="462"/>
      <c r="LAK764" s="462"/>
      <c r="LAL764" s="462"/>
      <c r="LAM764" s="462"/>
      <c r="LAN764" s="462"/>
      <c r="LAO764" s="462"/>
      <c r="LAP764" s="462"/>
      <c r="LAQ764" s="462"/>
      <c r="LAR764" s="462"/>
      <c r="LAS764" s="462"/>
      <c r="LAT764" s="462"/>
      <c r="LAU764" s="462"/>
      <c r="LAV764" s="462"/>
      <c r="LAW764" s="462"/>
      <c r="LAX764" s="462"/>
      <c r="LAY764" s="462"/>
      <c r="LAZ764" s="462"/>
      <c r="LBA764" s="462"/>
      <c r="LBB764" s="462"/>
      <c r="LBC764" s="462"/>
      <c r="LBD764" s="462"/>
      <c r="LBE764" s="462"/>
      <c r="LBF764" s="462"/>
      <c r="LBG764" s="462"/>
      <c r="LBH764" s="462"/>
      <c r="LBI764" s="462"/>
      <c r="LBJ764" s="462"/>
      <c r="LBK764" s="462"/>
      <c r="LBL764" s="462"/>
      <c r="LBM764" s="462"/>
      <c r="LBN764" s="462"/>
      <c r="LBO764" s="462"/>
      <c r="LBP764" s="462"/>
      <c r="LBQ764" s="462"/>
      <c r="LBR764" s="462"/>
      <c r="LBS764" s="462"/>
      <c r="LBT764" s="462"/>
      <c r="LBU764" s="462"/>
      <c r="LBV764" s="462"/>
      <c r="LBW764" s="462"/>
      <c r="LBX764" s="462"/>
      <c r="LBY764" s="462"/>
      <c r="LBZ764" s="462"/>
      <c r="LCA764" s="462"/>
      <c r="LCB764" s="462"/>
      <c r="LCC764" s="462"/>
      <c r="LCD764" s="462"/>
      <c r="LCE764" s="462"/>
      <c r="LCF764" s="462"/>
      <c r="LCG764" s="462"/>
      <c r="LCH764" s="462"/>
      <c r="LCI764" s="462"/>
      <c r="LCJ764" s="462"/>
      <c r="LCK764" s="462"/>
      <c r="LCL764" s="462"/>
      <c r="LCM764" s="462"/>
      <c r="LCN764" s="462"/>
      <c r="LCO764" s="462"/>
      <c r="LCP764" s="462"/>
      <c r="LCQ764" s="462"/>
      <c r="LCR764" s="462"/>
      <c r="LCS764" s="462"/>
      <c r="LCT764" s="462"/>
      <c r="LCU764" s="462"/>
      <c r="LCV764" s="462"/>
      <c r="LCW764" s="462"/>
      <c r="LCX764" s="462"/>
      <c r="LCY764" s="462"/>
      <c r="LCZ764" s="462"/>
      <c r="LDA764" s="462"/>
      <c r="LDB764" s="462"/>
      <c r="LDC764" s="462"/>
      <c r="LDD764" s="462"/>
      <c r="LDE764" s="462"/>
      <c r="LDF764" s="462"/>
      <c r="LDG764" s="462"/>
      <c r="LDH764" s="462"/>
      <c r="LDI764" s="462"/>
      <c r="LDJ764" s="462"/>
      <c r="LDK764" s="462"/>
      <c r="LDL764" s="462"/>
      <c r="LDM764" s="462"/>
      <c r="LDN764" s="462"/>
      <c r="LDO764" s="462"/>
      <c r="LDP764" s="462"/>
      <c r="LDQ764" s="462"/>
      <c r="LDR764" s="462"/>
      <c r="LDS764" s="462"/>
      <c r="LDT764" s="462"/>
      <c r="LDU764" s="462"/>
      <c r="LDV764" s="462"/>
      <c r="LDW764" s="462"/>
      <c r="LDX764" s="462"/>
      <c r="LDY764" s="462"/>
      <c r="LDZ764" s="462"/>
      <c r="LEA764" s="462"/>
      <c r="LEB764" s="462"/>
      <c r="LEC764" s="462"/>
      <c r="LED764" s="462"/>
      <c r="LEE764" s="462"/>
      <c r="LEF764" s="462"/>
      <c r="LEG764" s="462"/>
      <c r="LEH764" s="462"/>
      <c r="LEI764" s="462"/>
      <c r="LEJ764" s="462"/>
      <c r="LEK764" s="462"/>
      <c r="LEL764" s="462"/>
      <c r="LEM764" s="462"/>
      <c r="LEN764" s="462"/>
      <c r="LEO764" s="462"/>
      <c r="LEP764" s="462"/>
      <c r="LEQ764" s="462"/>
      <c r="LER764" s="462"/>
      <c r="LES764" s="462"/>
      <c r="LET764" s="462"/>
      <c r="LEU764" s="462"/>
      <c r="LEV764" s="462"/>
      <c r="LEW764" s="462"/>
      <c r="LEX764" s="462"/>
      <c r="LEY764" s="462"/>
      <c r="LEZ764" s="462"/>
      <c r="LFA764" s="462"/>
      <c r="LFB764" s="462"/>
      <c r="LFC764" s="462"/>
      <c r="LFD764" s="462"/>
      <c r="LFE764" s="462"/>
      <c r="LFF764" s="462"/>
      <c r="LFG764" s="462"/>
      <c r="LFH764" s="462"/>
      <c r="LFI764" s="462"/>
      <c r="LFJ764" s="462"/>
      <c r="LFK764" s="462"/>
      <c r="LFL764" s="462"/>
      <c r="LFM764" s="462"/>
      <c r="LFN764" s="462"/>
      <c r="LFO764" s="462"/>
      <c r="LFP764" s="462"/>
      <c r="LFQ764" s="462"/>
      <c r="LFR764" s="462"/>
      <c r="LFS764" s="462"/>
      <c r="LFT764" s="462"/>
      <c r="LFU764" s="462"/>
      <c r="LFV764" s="462"/>
      <c r="LFW764" s="462"/>
      <c r="LFX764" s="462"/>
      <c r="LFY764" s="462"/>
      <c r="LFZ764" s="462"/>
      <c r="LGA764" s="462"/>
      <c r="LGB764" s="462"/>
      <c r="LGC764" s="462"/>
      <c r="LGD764" s="462"/>
      <c r="LGE764" s="462"/>
      <c r="LGF764" s="462"/>
      <c r="LGG764" s="462"/>
      <c r="LGH764" s="462"/>
      <c r="LGI764" s="462"/>
      <c r="LGJ764" s="462"/>
      <c r="LGK764" s="462"/>
      <c r="LGL764" s="462"/>
      <c r="LGM764" s="462"/>
      <c r="LGN764" s="462"/>
      <c r="LGO764" s="462"/>
      <c r="LGP764" s="462"/>
      <c r="LGQ764" s="462"/>
      <c r="LGR764" s="462"/>
      <c r="LGS764" s="462"/>
      <c r="LGT764" s="462"/>
      <c r="LGU764" s="462"/>
      <c r="LGV764" s="462"/>
      <c r="LGW764" s="462"/>
      <c r="LGX764" s="462"/>
      <c r="LGY764" s="462"/>
      <c r="LGZ764" s="462"/>
      <c r="LHA764" s="462"/>
      <c r="LHB764" s="462"/>
      <c r="LHC764" s="462"/>
      <c r="LHD764" s="462"/>
      <c r="LHE764" s="462"/>
      <c r="LHF764" s="462"/>
      <c r="LHG764" s="462"/>
      <c r="LHH764" s="462"/>
      <c r="LHI764" s="462"/>
      <c r="LHJ764" s="462"/>
      <c r="LHK764" s="462"/>
      <c r="LHL764" s="462"/>
      <c r="LHM764" s="462"/>
      <c r="LHN764" s="462"/>
      <c r="LHO764" s="462"/>
      <c r="LHP764" s="462"/>
      <c r="LHQ764" s="462"/>
      <c r="LHR764" s="462"/>
      <c r="LHS764" s="462"/>
      <c r="LHT764" s="462"/>
      <c r="LHU764" s="462"/>
      <c r="LHV764" s="462"/>
      <c r="LHW764" s="462"/>
      <c r="LHX764" s="462"/>
      <c r="LHY764" s="462"/>
      <c r="LHZ764" s="462"/>
      <c r="LIA764" s="462"/>
      <c r="LIB764" s="462"/>
      <c r="LIC764" s="462"/>
      <c r="LID764" s="462"/>
      <c r="LIE764" s="462"/>
      <c r="LIF764" s="462"/>
      <c r="LIG764" s="462"/>
      <c r="LIH764" s="462"/>
      <c r="LII764" s="462"/>
      <c r="LIJ764" s="462"/>
      <c r="LIK764" s="462"/>
      <c r="LIL764" s="462"/>
      <c r="LIM764" s="462"/>
      <c r="LIN764" s="462"/>
      <c r="LIO764" s="462"/>
      <c r="LIP764" s="462"/>
      <c r="LIQ764" s="462"/>
      <c r="LIR764" s="462"/>
      <c r="LIS764" s="462"/>
      <c r="LIT764" s="462"/>
      <c r="LIU764" s="462"/>
      <c r="LIV764" s="462"/>
      <c r="LIW764" s="462"/>
      <c r="LIX764" s="462"/>
      <c r="LIY764" s="462"/>
      <c r="LIZ764" s="462"/>
      <c r="LJA764" s="462"/>
      <c r="LJB764" s="462"/>
      <c r="LJC764" s="462"/>
      <c r="LJD764" s="462"/>
      <c r="LJE764" s="462"/>
      <c r="LJF764" s="462"/>
      <c r="LJG764" s="462"/>
      <c r="LJH764" s="462"/>
      <c r="LJI764" s="462"/>
      <c r="LJJ764" s="462"/>
      <c r="LJK764" s="462"/>
      <c r="LJL764" s="462"/>
      <c r="LJM764" s="462"/>
      <c r="LJN764" s="462"/>
      <c r="LJO764" s="462"/>
      <c r="LJP764" s="462"/>
      <c r="LJQ764" s="462"/>
      <c r="LJR764" s="462"/>
      <c r="LJS764" s="462"/>
      <c r="LJT764" s="462"/>
      <c r="LJU764" s="462"/>
      <c r="LJV764" s="462"/>
      <c r="LJW764" s="462"/>
      <c r="LJX764" s="462"/>
      <c r="LJY764" s="462"/>
      <c r="LJZ764" s="462"/>
      <c r="LKA764" s="462"/>
      <c r="LKB764" s="462"/>
      <c r="LKC764" s="462"/>
      <c r="LKD764" s="462"/>
      <c r="LKE764" s="462"/>
      <c r="LKF764" s="462"/>
      <c r="LKG764" s="462"/>
      <c r="LKH764" s="462"/>
      <c r="LKI764" s="462"/>
      <c r="LKJ764" s="462"/>
      <c r="LKK764" s="462"/>
      <c r="LKL764" s="462"/>
      <c r="LKM764" s="462"/>
      <c r="LKN764" s="462"/>
      <c r="LKO764" s="462"/>
      <c r="LKP764" s="462"/>
      <c r="LKQ764" s="462"/>
      <c r="LKR764" s="462"/>
      <c r="LKS764" s="462"/>
      <c r="LKT764" s="462"/>
      <c r="LKU764" s="462"/>
      <c r="LKV764" s="462"/>
      <c r="LKW764" s="462"/>
      <c r="LKX764" s="462"/>
      <c r="LKY764" s="462"/>
      <c r="LKZ764" s="462"/>
      <c r="LLA764" s="462"/>
      <c r="LLB764" s="462"/>
      <c r="LLC764" s="462"/>
      <c r="LLD764" s="462"/>
      <c r="LLE764" s="462"/>
      <c r="LLF764" s="462"/>
      <c r="LLG764" s="462"/>
      <c r="LLH764" s="462"/>
      <c r="LLI764" s="462"/>
      <c r="LLJ764" s="462"/>
      <c r="LLK764" s="462"/>
      <c r="LLL764" s="462"/>
      <c r="LLM764" s="462"/>
      <c r="LLN764" s="462"/>
      <c r="LLO764" s="462"/>
      <c r="LLP764" s="462"/>
      <c r="LLQ764" s="462"/>
      <c r="LLR764" s="462"/>
      <c r="LLS764" s="462"/>
      <c r="LLT764" s="462"/>
      <c r="LLU764" s="462"/>
      <c r="LLV764" s="462"/>
      <c r="LLW764" s="462"/>
      <c r="LLX764" s="462"/>
      <c r="LLY764" s="462"/>
      <c r="LLZ764" s="462"/>
      <c r="LMA764" s="462"/>
      <c r="LMB764" s="462"/>
      <c r="LMC764" s="462"/>
      <c r="LMD764" s="462"/>
      <c r="LME764" s="462"/>
      <c r="LMF764" s="462"/>
      <c r="LMG764" s="462"/>
      <c r="LMH764" s="462"/>
      <c r="LMI764" s="462"/>
      <c r="LMJ764" s="462"/>
      <c r="LMK764" s="462"/>
      <c r="LML764" s="462"/>
      <c r="LMM764" s="462"/>
      <c r="LMN764" s="462"/>
      <c r="LMO764" s="462"/>
      <c r="LMP764" s="462"/>
      <c r="LMQ764" s="462"/>
      <c r="LMR764" s="462"/>
      <c r="LMS764" s="462"/>
      <c r="LMT764" s="462"/>
      <c r="LMU764" s="462"/>
      <c r="LMV764" s="462"/>
      <c r="LMW764" s="462"/>
      <c r="LMX764" s="462"/>
      <c r="LMY764" s="462"/>
      <c r="LMZ764" s="462"/>
      <c r="LNA764" s="462"/>
      <c r="LNB764" s="462"/>
      <c r="LNC764" s="462"/>
      <c r="LND764" s="462"/>
      <c r="LNE764" s="462"/>
      <c r="LNF764" s="462"/>
      <c r="LNG764" s="462"/>
      <c r="LNH764" s="462"/>
      <c r="LNI764" s="462"/>
      <c r="LNJ764" s="462"/>
      <c r="LNK764" s="462"/>
      <c r="LNL764" s="462"/>
      <c r="LNM764" s="462"/>
      <c r="LNN764" s="462"/>
      <c r="LNO764" s="462"/>
      <c r="LNP764" s="462"/>
      <c r="LNQ764" s="462"/>
      <c r="LNR764" s="462"/>
      <c r="LNS764" s="462"/>
      <c r="LNT764" s="462"/>
      <c r="LNU764" s="462"/>
      <c r="LNV764" s="462"/>
      <c r="LNW764" s="462"/>
      <c r="LNX764" s="462"/>
      <c r="LNY764" s="462"/>
      <c r="LNZ764" s="462"/>
      <c r="LOA764" s="462"/>
      <c r="LOB764" s="462"/>
      <c r="LOC764" s="462"/>
      <c r="LOD764" s="462"/>
      <c r="LOE764" s="462"/>
      <c r="LOF764" s="462"/>
      <c r="LOG764" s="462"/>
      <c r="LOH764" s="462"/>
      <c r="LOI764" s="462"/>
      <c r="LOJ764" s="462"/>
      <c r="LOK764" s="462"/>
      <c r="LOL764" s="462"/>
      <c r="LOM764" s="462"/>
      <c r="LON764" s="462"/>
      <c r="LOO764" s="462"/>
      <c r="LOP764" s="462"/>
      <c r="LOQ764" s="462"/>
      <c r="LOR764" s="462"/>
      <c r="LOS764" s="462"/>
      <c r="LOT764" s="462"/>
      <c r="LOU764" s="462"/>
      <c r="LOV764" s="462"/>
      <c r="LOW764" s="462"/>
      <c r="LOX764" s="462"/>
      <c r="LOY764" s="462"/>
      <c r="LOZ764" s="462"/>
      <c r="LPA764" s="462"/>
      <c r="LPB764" s="462"/>
      <c r="LPC764" s="462"/>
      <c r="LPD764" s="462"/>
      <c r="LPE764" s="462"/>
      <c r="LPF764" s="462"/>
      <c r="LPG764" s="462"/>
      <c r="LPH764" s="462"/>
      <c r="LPI764" s="462"/>
      <c r="LPJ764" s="462"/>
      <c r="LPK764" s="462"/>
      <c r="LPL764" s="462"/>
      <c r="LPM764" s="462"/>
      <c r="LPN764" s="462"/>
      <c r="LPO764" s="462"/>
      <c r="LPP764" s="462"/>
      <c r="LPQ764" s="462"/>
      <c r="LPR764" s="462"/>
      <c r="LPS764" s="462"/>
      <c r="LPT764" s="462"/>
      <c r="LPU764" s="462"/>
      <c r="LPV764" s="462"/>
      <c r="LPW764" s="462"/>
      <c r="LPX764" s="462"/>
      <c r="LPY764" s="462"/>
      <c r="LPZ764" s="462"/>
      <c r="LQA764" s="462"/>
      <c r="LQB764" s="462"/>
      <c r="LQC764" s="462"/>
      <c r="LQD764" s="462"/>
      <c r="LQE764" s="462"/>
      <c r="LQF764" s="462"/>
      <c r="LQG764" s="462"/>
      <c r="LQH764" s="462"/>
      <c r="LQI764" s="462"/>
      <c r="LQJ764" s="462"/>
      <c r="LQK764" s="462"/>
      <c r="LQL764" s="462"/>
      <c r="LQM764" s="462"/>
      <c r="LQN764" s="462"/>
      <c r="LQO764" s="462"/>
      <c r="LQP764" s="462"/>
      <c r="LQQ764" s="462"/>
      <c r="LQR764" s="462"/>
      <c r="LQS764" s="462"/>
      <c r="LQT764" s="462"/>
      <c r="LQU764" s="462"/>
      <c r="LQV764" s="462"/>
      <c r="LQW764" s="462"/>
      <c r="LQX764" s="462"/>
      <c r="LQY764" s="462"/>
      <c r="LQZ764" s="462"/>
      <c r="LRA764" s="462"/>
      <c r="LRB764" s="462"/>
      <c r="LRC764" s="462"/>
      <c r="LRD764" s="462"/>
      <c r="LRE764" s="462"/>
      <c r="LRF764" s="462"/>
      <c r="LRG764" s="462"/>
      <c r="LRH764" s="462"/>
      <c r="LRI764" s="462"/>
      <c r="LRJ764" s="462"/>
      <c r="LRK764" s="462"/>
      <c r="LRL764" s="462"/>
      <c r="LRM764" s="462"/>
      <c r="LRN764" s="462"/>
      <c r="LRO764" s="462"/>
      <c r="LRP764" s="462"/>
      <c r="LRQ764" s="462"/>
      <c r="LRR764" s="462"/>
      <c r="LRS764" s="462"/>
      <c r="LRT764" s="462"/>
      <c r="LRU764" s="462"/>
      <c r="LRV764" s="462"/>
      <c r="LRW764" s="462"/>
      <c r="LRX764" s="462"/>
      <c r="LRY764" s="462"/>
      <c r="LRZ764" s="462"/>
      <c r="LSA764" s="462"/>
      <c r="LSB764" s="462"/>
      <c r="LSC764" s="462"/>
      <c r="LSD764" s="462"/>
      <c r="LSE764" s="462"/>
      <c r="LSF764" s="462"/>
      <c r="LSG764" s="462"/>
      <c r="LSH764" s="462"/>
      <c r="LSI764" s="462"/>
      <c r="LSJ764" s="462"/>
      <c r="LSK764" s="462"/>
      <c r="LSL764" s="462"/>
      <c r="LSM764" s="462"/>
      <c r="LSN764" s="462"/>
      <c r="LSO764" s="462"/>
      <c r="LSP764" s="462"/>
      <c r="LSQ764" s="462"/>
      <c r="LSR764" s="462"/>
      <c r="LSS764" s="462"/>
      <c r="LST764" s="462"/>
      <c r="LSU764" s="462"/>
      <c r="LSV764" s="462"/>
      <c r="LSW764" s="462"/>
      <c r="LSX764" s="462"/>
      <c r="LSY764" s="462"/>
      <c r="LSZ764" s="462"/>
      <c r="LTA764" s="462"/>
      <c r="LTB764" s="462"/>
      <c r="LTC764" s="462"/>
      <c r="LTD764" s="462"/>
      <c r="LTE764" s="462"/>
      <c r="LTF764" s="462"/>
      <c r="LTG764" s="462"/>
      <c r="LTH764" s="462"/>
      <c r="LTI764" s="462"/>
      <c r="LTJ764" s="462"/>
      <c r="LTK764" s="462"/>
      <c r="LTL764" s="462"/>
      <c r="LTM764" s="462"/>
      <c r="LTN764" s="462"/>
      <c r="LTO764" s="462"/>
      <c r="LTP764" s="462"/>
      <c r="LTQ764" s="462"/>
      <c r="LTR764" s="462"/>
      <c r="LTS764" s="462"/>
      <c r="LTT764" s="462"/>
      <c r="LTU764" s="462"/>
      <c r="LTV764" s="462"/>
      <c r="LTW764" s="462"/>
      <c r="LTX764" s="462"/>
      <c r="LTY764" s="462"/>
      <c r="LTZ764" s="462"/>
      <c r="LUA764" s="462"/>
      <c r="LUB764" s="462"/>
      <c r="LUC764" s="462"/>
      <c r="LUD764" s="462"/>
      <c r="LUE764" s="462"/>
      <c r="LUF764" s="462"/>
      <c r="LUG764" s="462"/>
      <c r="LUH764" s="462"/>
      <c r="LUI764" s="462"/>
      <c r="LUJ764" s="462"/>
      <c r="LUK764" s="462"/>
      <c r="LUL764" s="462"/>
      <c r="LUM764" s="462"/>
      <c r="LUN764" s="462"/>
      <c r="LUO764" s="462"/>
      <c r="LUP764" s="462"/>
      <c r="LUQ764" s="462"/>
      <c r="LUR764" s="462"/>
      <c r="LUS764" s="462"/>
      <c r="LUT764" s="462"/>
      <c r="LUU764" s="462"/>
      <c r="LUV764" s="462"/>
      <c r="LUW764" s="462"/>
      <c r="LUX764" s="462"/>
      <c r="LUY764" s="462"/>
      <c r="LUZ764" s="462"/>
      <c r="LVA764" s="462"/>
      <c r="LVB764" s="462"/>
      <c r="LVC764" s="462"/>
      <c r="LVD764" s="462"/>
      <c r="LVE764" s="462"/>
      <c r="LVF764" s="462"/>
      <c r="LVG764" s="462"/>
      <c r="LVH764" s="462"/>
      <c r="LVI764" s="462"/>
      <c r="LVJ764" s="462"/>
      <c r="LVK764" s="462"/>
      <c r="LVL764" s="462"/>
      <c r="LVM764" s="462"/>
      <c r="LVN764" s="462"/>
      <c r="LVO764" s="462"/>
      <c r="LVP764" s="462"/>
      <c r="LVQ764" s="462"/>
      <c r="LVR764" s="462"/>
      <c r="LVS764" s="462"/>
      <c r="LVT764" s="462"/>
      <c r="LVU764" s="462"/>
      <c r="LVV764" s="462"/>
      <c r="LVW764" s="462"/>
      <c r="LVX764" s="462"/>
      <c r="LVY764" s="462"/>
      <c r="LVZ764" s="462"/>
      <c r="LWA764" s="462"/>
      <c r="LWB764" s="462"/>
      <c r="LWC764" s="462"/>
      <c r="LWD764" s="462"/>
      <c r="LWE764" s="462"/>
      <c r="LWF764" s="462"/>
      <c r="LWG764" s="462"/>
      <c r="LWH764" s="462"/>
      <c r="LWI764" s="462"/>
      <c r="LWJ764" s="462"/>
      <c r="LWK764" s="462"/>
      <c r="LWL764" s="462"/>
      <c r="LWM764" s="462"/>
      <c r="LWN764" s="462"/>
      <c r="LWO764" s="462"/>
      <c r="LWP764" s="462"/>
      <c r="LWQ764" s="462"/>
      <c r="LWR764" s="462"/>
      <c r="LWS764" s="462"/>
      <c r="LWT764" s="462"/>
      <c r="LWU764" s="462"/>
      <c r="LWV764" s="462"/>
      <c r="LWW764" s="462"/>
      <c r="LWX764" s="462"/>
      <c r="LWY764" s="462"/>
      <c r="LWZ764" s="462"/>
      <c r="LXA764" s="462"/>
      <c r="LXB764" s="462"/>
      <c r="LXC764" s="462"/>
      <c r="LXD764" s="462"/>
      <c r="LXE764" s="462"/>
      <c r="LXF764" s="462"/>
      <c r="LXG764" s="462"/>
      <c r="LXH764" s="462"/>
      <c r="LXI764" s="462"/>
      <c r="LXJ764" s="462"/>
      <c r="LXK764" s="462"/>
      <c r="LXL764" s="462"/>
      <c r="LXM764" s="462"/>
      <c r="LXN764" s="462"/>
      <c r="LXO764" s="462"/>
      <c r="LXP764" s="462"/>
      <c r="LXQ764" s="462"/>
      <c r="LXR764" s="462"/>
      <c r="LXS764" s="462"/>
      <c r="LXT764" s="462"/>
      <c r="LXU764" s="462"/>
      <c r="LXV764" s="462"/>
      <c r="LXW764" s="462"/>
      <c r="LXX764" s="462"/>
      <c r="LXY764" s="462"/>
      <c r="LXZ764" s="462"/>
      <c r="LYA764" s="462"/>
      <c r="LYB764" s="462"/>
      <c r="LYC764" s="462"/>
      <c r="LYD764" s="462"/>
      <c r="LYE764" s="462"/>
      <c r="LYF764" s="462"/>
      <c r="LYG764" s="462"/>
      <c r="LYH764" s="462"/>
      <c r="LYI764" s="462"/>
      <c r="LYJ764" s="462"/>
      <c r="LYK764" s="462"/>
      <c r="LYL764" s="462"/>
      <c r="LYM764" s="462"/>
      <c r="LYN764" s="462"/>
      <c r="LYO764" s="462"/>
      <c r="LYP764" s="462"/>
      <c r="LYQ764" s="462"/>
      <c r="LYR764" s="462"/>
      <c r="LYS764" s="462"/>
      <c r="LYT764" s="462"/>
      <c r="LYU764" s="462"/>
      <c r="LYV764" s="462"/>
      <c r="LYW764" s="462"/>
      <c r="LYX764" s="462"/>
      <c r="LYY764" s="462"/>
      <c r="LYZ764" s="462"/>
      <c r="LZA764" s="462"/>
      <c r="LZB764" s="462"/>
      <c r="LZC764" s="462"/>
      <c r="LZD764" s="462"/>
      <c r="LZE764" s="462"/>
      <c r="LZF764" s="462"/>
      <c r="LZG764" s="462"/>
      <c r="LZH764" s="462"/>
      <c r="LZI764" s="462"/>
      <c r="LZJ764" s="462"/>
      <c r="LZK764" s="462"/>
      <c r="LZL764" s="462"/>
      <c r="LZM764" s="462"/>
      <c r="LZN764" s="462"/>
      <c r="LZO764" s="462"/>
      <c r="LZP764" s="462"/>
      <c r="LZQ764" s="462"/>
      <c r="LZR764" s="462"/>
      <c r="LZS764" s="462"/>
      <c r="LZT764" s="462"/>
      <c r="LZU764" s="462"/>
      <c r="LZV764" s="462"/>
      <c r="LZW764" s="462"/>
      <c r="LZX764" s="462"/>
      <c r="LZY764" s="462"/>
      <c r="LZZ764" s="462"/>
      <c r="MAA764" s="462"/>
      <c r="MAB764" s="462"/>
      <c r="MAC764" s="462"/>
      <c r="MAD764" s="462"/>
      <c r="MAE764" s="462"/>
      <c r="MAF764" s="462"/>
      <c r="MAG764" s="462"/>
      <c r="MAH764" s="462"/>
      <c r="MAI764" s="462"/>
      <c r="MAJ764" s="462"/>
      <c r="MAK764" s="462"/>
      <c r="MAL764" s="462"/>
      <c r="MAM764" s="462"/>
      <c r="MAN764" s="462"/>
      <c r="MAO764" s="462"/>
      <c r="MAP764" s="462"/>
      <c r="MAQ764" s="462"/>
      <c r="MAR764" s="462"/>
      <c r="MAS764" s="462"/>
      <c r="MAT764" s="462"/>
      <c r="MAU764" s="462"/>
      <c r="MAV764" s="462"/>
      <c r="MAW764" s="462"/>
      <c r="MAX764" s="462"/>
      <c r="MAY764" s="462"/>
      <c r="MAZ764" s="462"/>
      <c r="MBA764" s="462"/>
      <c r="MBB764" s="462"/>
      <c r="MBC764" s="462"/>
      <c r="MBD764" s="462"/>
      <c r="MBE764" s="462"/>
      <c r="MBF764" s="462"/>
      <c r="MBG764" s="462"/>
      <c r="MBH764" s="462"/>
      <c r="MBI764" s="462"/>
      <c r="MBJ764" s="462"/>
      <c r="MBK764" s="462"/>
      <c r="MBL764" s="462"/>
      <c r="MBM764" s="462"/>
      <c r="MBN764" s="462"/>
      <c r="MBO764" s="462"/>
      <c r="MBP764" s="462"/>
      <c r="MBQ764" s="462"/>
      <c r="MBR764" s="462"/>
      <c r="MBS764" s="462"/>
      <c r="MBT764" s="462"/>
      <c r="MBU764" s="462"/>
      <c r="MBV764" s="462"/>
      <c r="MBW764" s="462"/>
      <c r="MBX764" s="462"/>
      <c r="MBY764" s="462"/>
      <c r="MBZ764" s="462"/>
      <c r="MCA764" s="462"/>
      <c r="MCB764" s="462"/>
      <c r="MCC764" s="462"/>
      <c r="MCD764" s="462"/>
      <c r="MCE764" s="462"/>
      <c r="MCF764" s="462"/>
      <c r="MCG764" s="462"/>
      <c r="MCH764" s="462"/>
      <c r="MCI764" s="462"/>
      <c r="MCJ764" s="462"/>
      <c r="MCK764" s="462"/>
      <c r="MCL764" s="462"/>
      <c r="MCM764" s="462"/>
      <c r="MCN764" s="462"/>
      <c r="MCO764" s="462"/>
      <c r="MCP764" s="462"/>
      <c r="MCQ764" s="462"/>
      <c r="MCR764" s="462"/>
      <c r="MCS764" s="462"/>
      <c r="MCT764" s="462"/>
      <c r="MCU764" s="462"/>
      <c r="MCV764" s="462"/>
      <c r="MCW764" s="462"/>
      <c r="MCX764" s="462"/>
      <c r="MCY764" s="462"/>
      <c r="MCZ764" s="462"/>
      <c r="MDA764" s="462"/>
      <c r="MDB764" s="462"/>
      <c r="MDC764" s="462"/>
      <c r="MDD764" s="462"/>
      <c r="MDE764" s="462"/>
      <c r="MDF764" s="462"/>
      <c r="MDG764" s="462"/>
      <c r="MDH764" s="462"/>
      <c r="MDI764" s="462"/>
      <c r="MDJ764" s="462"/>
      <c r="MDK764" s="462"/>
      <c r="MDL764" s="462"/>
      <c r="MDM764" s="462"/>
      <c r="MDN764" s="462"/>
      <c r="MDO764" s="462"/>
      <c r="MDP764" s="462"/>
      <c r="MDQ764" s="462"/>
      <c r="MDR764" s="462"/>
      <c r="MDS764" s="462"/>
      <c r="MDT764" s="462"/>
      <c r="MDU764" s="462"/>
      <c r="MDV764" s="462"/>
      <c r="MDW764" s="462"/>
      <c r="MDX764" s="462"/>
      <c r="MDY764" s="462"/>
      <c r="MDZ764" s="462"/>
      <c r="MEA764" s="462"/>
      <c r="MEB764" s="462"/>
      <c r="MEC764" s="462"/>
      <c r="MED764" s="462"/>
      <c r="MEE764" s="462"/>
      <c r="MEF764" s="462"/>
      <c r="MEG764" s="462"/>
      <c r="MEH764" s="462"/>
      <c r="MEI764" s="462"/>
      <c r="MEJ764" s="462"/>
      <c r="MEK764" s="462"/>
      <c r="MEL764" s="462"/>
      <c r="MEM764" s="462"/>
      <c r="MEN764" s="462"/>
      <c r="MEO764" s="462"/>
      <c r="MEP764" s="462"/>
      <c r="MEQ764" s="462"/>
      <c r="MER764" s="462"/>
      <c r="MES764" s="462"/>
      <c r="MET764" s="462"/>
      <c r="MEU764" s="462"/>
      <c r="MEV764" s="462"/>
      <c r="MEW764" s="462"/>
      <c r="MEX764" s="462"/>
      <c r="MEY764" s="462"/>
      <c r="MEZ764" s="462"/>
      <c r="MFA764" s="462"/>
      <c r="MFB764" s="462"/>
      <c r="MFC764" s="462"/>
      <c r="MFD764" s="462"/>
      <c r="MFE764" s="462"/>
      <c r="MFF764" s="462"/>
      <c r="MFG764" s="462"/>
      <c r="MFH764" s="462"/>
      <c r="MFI764" s="462"/>
      <c r="MFJ764" s="462"/>
      <c r="MFK764" s="462"/>
      <c r="MFL764" s="462"/>
      <c r="MFM764" s="462"/>
      <c r="MFN764" s="462"/>
      <c r="MFO764" s="462"/>
      <c r="MFP764" s="462"/>
      <c r="MFQ764" s="462"/>
      <c r="MFR764" s="462"/>
      <c r="MFS764" s="462"/>
      <c r="MFT764" s="462"/>
      <c r="MFU764" s="462"/>
      <c r="MFV764" s="462"/>
      <c r="MFW764" s="462"/>
      <c r="MFX764" s="462"/>
      <c r="MFY764" s="462"/>
      <c r="MFZ764" s="462"/>
      <c r="MGA764" s="462"/>
      <c r="MGB764" s="462"/>
      <c r="MGC764" s="462"/>
      <c r="MGD764" s="462"/>
      <c r="MGE764" s="462"/>
      <c r="MGF764" s="462"/>
      <c r="MGG764" s="462"/>
      <c r="MGH764" s="462"/>
      <c r="MGI764" s="462"/>
      <c r="MGJ764" s="462"/>
      <c r="MGK764" s="462"/>
      <c r="MGL764" s="462"/>
      <c r="MGM764" s="462"/>
      <c r="MGN764" s="462"/>
      <c r="MGO764" s="462"/>
      <c r="MGP764" s="462"/>
      <c r="MGQ764" s="462"/>
      <c r="MGR764" s="462"/>
      <c r="MGS764" s="462"/>
      <c r="MGT764" s="462"/>
      <c r="MGU764" s="462"/>
      <c r="MGV764" s="462"/>
      <c r="MGW764" s="462"/>
      <c r="MGX764" s="462"/>
      <c r="MGY764" s="462"/>
      <c r="MGZ764" s="462"/>
      <c r="MHA764" s="462"/>
      <c r="MHB764" s="462"/>
      <c r="MHC764" s="462"/>
      <c r="MHD764" s="462"/>
      <c r="MHE764" s="462"/>
      <c r="MHF764" s="462"/>
      <c r="MHG764" s="462"/>
      <c r="MHH764" s="462"/>
      <c r="MHI764" s="462"/>
      <c r="MHJ764" s="462"/>
      <c r="MHK764" s="462"/>
      <c r="MHL764" s="462"/>
      <c r="MHM764" s="462"/>
      <c r="MHN764" s="462"/>
      <c r="MHO764" s="462"/>
      <c r="MHP764" s="462"/>
      <c r="MHQ764" s="462"/>
      <c r="MHR764" s="462"/>
      <c r="MHS764" s="462"/>
      <c r="MHT764" s="462"/>
      <c r="MHU764" s="462"/>
      <c r="MHV764" s="462"/>
      <c r="MHW764" s="462"/>
      <c r="MHX764" s="462"/>
      <c r="MHY764" s="462"/>
      <c r="MHZ764" s="462"/>
      <c r="MIA764" s="462"/>
      <c r="MIB764" s="462"/>
      <c r="MIC764" s="462"/>
      <c r="MID764" s="462"/>
      <c r="MIE764" s="462"/>
      <c r="MIF764" s="462"/>
      <c r="MIG764" s="462"/>
      <c r="MIH764" s="462"/>
      <c r="MII764" s="462"/>
      <c r="MIJ764" s="462"/>
      <c r="MIK764" s="462"/>
      <c r="MIL764" s="462"/>
      <c r="MIM764" s="462"/>
      <c r="MIN764" s="462"/>
      <c r="MIO764" s="462"/>
      <c r="MIP764" s="462"/>
      <c r="MIQ764" s="462"/>
      <c r="MIR764" s="462"/>
      <c r="MIS764" s="462"/>
      <c r="MIT764" s="462"/>
      <c r="MIU764" s="462"/>
      <c r="MIV764" s="462"/>
      <c r="MIW764" s="462"/>
      <c r="MIX764" s="462"/>
      <c r="MIY764" s="462"/>
      <c r="MIZ764" s="462"/>
      <c r="MJA764" s="462"/>
      <c r="MJB764" s="462"/>
      <c r="MJC764" s="462"/>
      <c r="MJD764" s="462"/>
      <c r="MJE764" s="462"/>
      <c r="MJF764" s="462"/>
      <c r="MJG764" s="462"/>
      <c r="MJH764" s="462"/>
      <c r="MJI764" s="462"/>
      <c r="MJJ764" s="462"/>
      <c r="MJK764" s="462"/>
      <c r="MJL764" s="462"/>
      <c r="MJM764" s="462"/>
      <c r="MJN764" s="462"/>
      <c r="MJO764" s="462"/>
      <c r="MJP764" s="462"/>
      <c r="MJQ764" s="462"/>
      <c r="MJR764" s="462"/>
      <c r="MJS764" s="462"/>
      <c r="MJT764" s="462"/>
      <c r="MJU764" s="462"/>
      <c r="MJV764" s="462"/>
      <c r="MJW764" s="462"/>
      <c r="MJX764" s="462"/>
      <c r="MJY764" s="462"/>
      <c r="MJZ764" s="462"/>
      <c r="MKA764" s="462"/>
      <c r="MKB764" s="462"/>
      <c r="MKC764" s="462"/>
      <c r="MKD764" s="462"/>
      <c r="MKE764" s="462"/>
      <c r="MKF764" s="462"/>
      <c r="MKG764" s="462"/>
      <c r="MKH764" s="462"/>
      <c r="MKI764" s="462"/>
      <c r="MKJ764" s="462"/>
      <c r="MKK764" s="462"/>
      <c r="MKL764" s="462"/>
      <c r="MKM764" s="462"/>
      <c r="MKN764" s="462"/>
      <c r="MKO764" s="462"/>
      <c r="MKP764" s="462"/>
      <c r="MKQ764" s="462"/>
      <c r="MKR764" s="462"/>
      <c r="MKS764" s="462"/>
      <c r="MKT764" s="462"/>
      <c r="MKU764" s="462"/>
      <c r="MKV764" s="462"/>
      <c r="MKW764" s="462"/>
      <c r="MKX764" s="462"/>
      <c r="MKY764" s="462"/>
      <c r="MKZ764" s="462"/>
      <c r="MLA764" s="462"/>
      <c r="MLB764" s="462"/>
      <c r="MLC764" s="462"/>
      <c r="MLD764" s="462"/>
      <c r="MLE764" s="462"/>
      <c r="MLF764" s="462"/>
      <c r="MLG764" s="462"/>
      <c r="MLH764" s="462"/>
      <c r="MLI764" s="462"/>
      <c r="MLJ764" s="462"/>
      <c r="MLK764" s="462"/>
      <c r="MLL764" s="462"/>
      <c r="MLM764" s="462"/>
      <c r="MLN764" s="462"/>
      <c r="MLO764" s="462"/>
      <c r="MLP764" s="462"/>
      <c r="MLQ764" s="462"/>
      <c r="MLR764" s="462"/>
      <c r="MLS764" s="462"/>
      <c r="MLT764" s="462"/>
      <c r="MLU764" s="462"/>
      <c r="MLV764" s="462"/>
      <c r="MLW764" s="462"/>
      <c r="MLX764" s="462"/>
      <c r="MLY764" s="462"/>
      <c r="MLZ764" s="462"/>
      <c r="MMA764" s="462"/>
      <c r="MMB764" s="462"/>
      <c r="MMC764" s="462"/>
      <c r="MMD764" s="462"/>
      <c r="MME764" s="462"/>
      <c r="MMF764" s="462"/>
      <c r="MMG764" s="462"/>
      <c r="MMH764" s="462"/>
      <c r="MMI764" s="462"/>
      <c r="MMJ764" s="462"/>
      <c r="MMK764" s="462"/>
      <c r="MML764" s="462"/>
      <c r="MMM764" s="462"/>
      <c r="MMN764" s="462"/>
      <c r="MMO764" s="462"/>
      <c r="MMP764" s="462"/>
      <c r="MMQ764" s="462"/>
      <c r="MMR764" s="462"/>
      <c r="MMS764" s="462"/>
      <c r="MMT764" s="462"/>
      <c r="MMU764" s="462"/>
      <c r="MMV764" s="462"/>
      <c r="MMW764" s="462"/>
      <c r="MMX764" s="462"/>
      <c r="MMY764" s="462"/>
      <c r="MMZ764" s="462"/>
      <c r="MNA764" s="462"/>
      <c r="MNB764" s="462"/>
      <c r="MNC764" s="462"/>
      <c r="MND764" s="462"/>
      <c r="MNE764" s="462"/>
      <c r="MNF764" s="462"/>
      <c r="MNG764" s="462"/>
      <c r="MNH764" s="462"/>
      <c r="MNI764" s="462"/>
      <c r="MNJ764" s="462"/>
      <c r="MNK764" s="462"/>
      <c r="MNL764" s="462"/>
      <c r="MNM764" s="462"/>
      <c r="MNN764" s="462"/>
      <c r="MNO764" s="462"/>
      <c r="MNP764" s="462"/>
      <c r="MNQ764" s="462"/>
      <c r="MNR764" s="462"/>
      <c r="MNS764" s="462"/>
      <c r="MNT764" s="462"/>
      <c r="MNU764" s="462"/>
      <c r="MNV764" s="462"/>
      <c r="MNW764" s="462"/>
      <c r="MNX764" s="462"/>
      <c r="MNY764" s="462"/>
      <c r="MNZ764" s="462"/>
      <c r="MOA764" s="462"/>
      <c r="MOB764" s="462"/>
      <c r="MOC764" s="462"/>
      <c r="MOD764" s="462"/>
      <c r="MOE764" s="462"/>
      <c r="MOF764" s="462"/>
      <c r="MOG764" s="462"/>
      <c r="MOH764" s="462"/>
      <c r="MOI764" s="462"/>
      <c r="MOJ764" s="462"/>
      <c r="MOK764" s="462"/>
      <c r="MOL764" s="462"/>
      <c r="MOM764" s="462"/>
      <c r="MON764" s="462"/>
      <c r="MOO764" s="462"/>
      <c r="MOP764" s="462"/>
      <c r="MOQ764" s="462"/>
      <c r="MOR764" s="462"/>
      <c r="MOS764" s="462"/>
      <c r="MOT764" s="462"/>
      <c r="MOU764" s="462"/>
      <c r="MOV764" s="462"/>
      <c r="MOW764" s="462"/>
      <c r="MOX764" s="462"/>
      <c r="MOY764" s="462"/>
      <c r="MOZ764" s="462"/>
      <c r="MPA764" s="462"/>
      <c r="MPB764" s="462"/>
      <c r="MPC764" s="462"/>
      <c r="MPD764" s="462"/>
      <c r="MPE764" s="462"/>
      <c r="MPF764" s="462"/>
      <c r="MPG764" s="462"/>
      <c r="MPH764" s="462"/>
      <c r="MPI764" s="462"/>
      <c r="MPJ764" s="462"/>
      <c r="MPK764" s="462"/>
      <c r="MPL764" s="462"/>
      <c r="MPM764" s="462"/>
      <c r="MPN764" s="462"/>
      <c r="MPO764" s="462"/>
      <c r="MPP764" s="462"/>
      <c r="MPQ764" s="462"/>
      <c r="MPR764" s="462"/>
      <c r="MPS764" s="462"/>
      <c r="MPT764" s="462"/>
      <c r="MPU764" s="462"/>
      <c r="MPV764" s="462"/>
      <c r="MPW764" s="462"/>
      <c r="MPX764" s="462"/>
      <c r="MPY764" s="462"/>
      <c r="MPZ764" s="462"/>
      <c r="MQA764" s="462"/>
      <c r="MQB764" s="462"/>
      <c r="MQC764" s="462"/>
      <c r="MQD764" s="462"/>
      <c r="MQE764" s="462"/>
      <c r="MQF764" s="462"/>
      <c r="MQG764" s="462"/>
      <c r="MQH764" s="462"/>
      <c r="MQI764" s="462"/>
      <c r="MQJ764" s="462"/>
      <c r="MQK764" s="462"/>
      <c r="MQL764" s="462"/>
      <c r="MQM764" s="462"/>
      <c r="MQN764" s="462"/>
      <c r="MQO764" s="462"/>
      <c r="MQP764" s="462"/>
      <c r="MQQ764" s="462"/>
      <c r="MQR764" s="462"/>
      <c r="MQS764" s="462"/>
      <c r="MQT764" s="462"/>
      <c r="MQU764" s="462"/>
      <c r="MQV764" s="462"/>
      <c r="MQW764" s="462"/>
      <c r="MQX764" s="462"/>
      <c r="MQY764" s="462"/>
      <c r="MQZ764" s="462"/>
      <c r="MRA764" s="462"/>
      <c r="MRB764" s="462"/>
      <c r="MRC764" s="462"/>
      <c r="MRD764" s="462"/>
      <c r="MRE764" s="462"/>
      <c r="MRF764" s="462"/>
      <c r="MRG764" s="462"/>
      <c r="MRH764" s="462"/>
      <c r="MRI764" s="462"/>
      <c r="MRJ764" s="462"/>
      <c r="MRK764" s="462"/>
      <c r="MRL764" s="462"/>
      <c r="MRM764" s="462"/>
      <c r="MRN764" s="462"/>
      <c r="MRO764" s="462"/>
      <c r="MRP764" s="462"/>
      <c r="MRQ764" s="462"/>
      <c r="MRR764" s="462"/>
      <c r="MRS764" s="462"/>
      <c r="MRT764" s="462"/>
      <c r="MRU764" s="462"/>
      <c r="MRV764" s="462"/>
      <c r="MRW764" s="462"/>
      <c r="MRX764" s="462"/>
      <c r="MRY764" s="462"/>
      <c r="MRZ764" s="462"/>
      <c r="MSA764" s="462"/>
      <c r="MSB764" s="462"/>
      <c r="MSC764" s="462"/>
      <c r="MSD764" s="462"/>
      <c r="MSE764" s="462"/>
      <c r="MSF764" s="462"/>
      <c r="MSG764" s="462"/>
      <c r="MSH764" s="462"/>
      <c r="MSI764" s="462"/>
      <c r="MSJ764" s="462"/>
      <c r="MSK764" s="462"/>
      <c r="MSL764" s="462"/>
      <c r="MSM764" s="462"/>
      <c r="MSN764" s="462"/>
      <c r="MSO764" s="462"/>
      <c r="MSP764" s="462"/>
      <c r="MSQ764" s="462"/>
      <c r="MSR764" s="462"/>
      <c r="MSS764" s="462"/>
      <c r="MST764" s="462"/>
      <c r="MSU764" s="462"/>
      <c r="MSV764" s="462"/>
      <c r="MSW764" s="462"/>
      <c r="MSX764" s="462"/>
      <c r="MSY764" s="462"/>
      <c r="MSZ764" s="462"/>
      <c r="MTA764" s="462"/>
      <c r="MTB764" s="462"/>
      <c r="MTC764" s="462"/>
      <c r="MTD764" s="462"/>
      <c r="MTE764" s="462"/>
      <c r="MTF764" s="462"/>
      <c r="MTG764" s="462"/>
      <c r="MTH764" s="462"/>
      <c r="MTI764" s="462"/>
      <c r="MTJ764" s="462"/>
      <c r="MTK764" s="462"/>
      <c r="MTL764" s="462"/>
      <c r="MTM764" s="462"/>
      <c r="MTN764" s="462"/>
      <c r="MTO764" s="462"/>
      <c r="MTP764" s="462"/>
      <c r="MTQ764" s="462"/>
      <c r="MTR764" s="462"/>
      <c r="MTS764" s="462"/>
      <c r="MTT764" s="462"/>
      <c r="MTU764" s="462"/>
      <c r="MTV764" s="462"/>
      <c r="MTW764" s="462"/>
      <c r="MTX764" s="462"/>
      <c r="MTY764" s="462"/>
      <c r="MTZ764" s="462"/>
      <c r="MUA764" s="462"/>
      <c r="MUB764" s="462"/>
      <c r="MUC764" s="462"/>
      <c r="MUD764" s="462"/>
      <c r="MUE764" s="462"/>
      <c r="MUF764" s="462"/>
      <c r="MUG764" s="462"/>
      <c r="MUH764" s="462"/>
      <c r="MUI764" s="462"/>
      <c r="MUJ764" s="462"/>
      <c r="MUK764" s="462"/>
      <c r="MUL764" s="462"/>
      <c r="MUM764" s="462"/>
      <c r="MUN764" s="462"/>
      <c r="MUO764" s="462"/>
      <c r="MUP764" s="462"/>
      <c r="MUQ764" s="462"/>
      <c r="MUR764" s="462"/>
      <c r="MUS764" s="462"/>
      <c r="MUT764" s="462"/>
      <c r="MUU764" s="462"/>
      <c r="MUV764" s="462"/>
      <c r="MUW764" s="462"/>
      <c r="MUX764" s="462"/>
      <c r="MUY764" s="462"/>
      <c r="MUZ764" s="462"/>
      <c r="MVA764" s="462"/>
      <c r="MVB764" s="462"/>
      <c r="MVC764" s="462"/>
      <c r="MVD764" s="462"/>
      <c r="MVE764" s="462"/>
      <c r="MVF764" s="462"/>
      <c r="MVG764" s="462"/>
      <c r="MVH764" s="462"/>
      <c r="MVI764" s="462"/>
      <c r="MVJ764" s="462"/>
      <c r="MVK764" s="462"/>
      <c r="MVL764" s="462"/>
      <c r="MVM764" s="462"/>
      <c r="MVN764" s="462"/>
      <c r="MVO764" s="462"/>
      <c r="MVP764" s="462"/>
      <c r="MVQ764" s="462"/>
      <c r="MVR764" s="462"/>
      <c r="MVS764" s="462"/>
      <c r="MVT764" s="462"/>
      <c r="MVU764" s="462"/>
      <c r="MVV764" s="462"/>
      <c r="MVW764" s="462"/>
      <c r="MVX764" s="462"/>
      <c r="MVY764" s="462"/>
      <c r="MVZ764" s="462"/>
      <c r="MWA764" s="462"/>
      <c r="MWB764" s="462"/>
      <c r="MWC764" s="462"/>
      <c r="MWD764" s="462"/>
      <c r="MWE764" s="462"/>
      <c r="MWF764" s="462"/>
      <c r="MWG764" s="462"/>
      <c r="MWH764" s="462"/>
      <c r="MWI764" s="462"/>
      <c r="MWJ764" s="462"/>
      <c r="MWK764" s="462"/>
      <c r="MWL764" s="462"/>
      <c r="MWM764" s="462"/>
      <c r="MWN764" s="462"/>
      <c r="MWO764" s="462"/>
      <c r="MWP764" s="462"/>
      <c r="MWQ764" s="462"/>
      <c r="MWR764" s="462"/>
      <c r="MWS764" s="462"/>
      <c r="MWT764" s="462"/>
      <c r="MWU764" s="462"/>
      <c r="MWV764" s="462"/>
      <c r="MWW764" s="462"/>
      <c r="MWX764" s="462"/>
      <c r="MWY764" s="462"/>
      <c r="MWZ764" s="462"/>
      <c r="MXA764" s="462"/>
      <c r="MXB764" s="462"/>
      <c r="MXC764" s="462"/>
      <c r="MXD764" s="462"/>
      <c r="MXE764" s="462"/>
      <c r="MXF764" s="462"/>
      <c r="MXG764" s="462"/>
      <c r="MXH764" s="462"/>
      <c r="MXI764" s="462"/>
      <c r="MXJ764" s="462"/>
      <c r="MXK764" s="462"/>
      <c r="MXL764" s="462"/>
      <c r="MXM764" s="462"/>
      <c r="MXN764" s="462"/>
      <c r="MXO764" s="462"/>
      <c r="MXP764" s="462"/>
      <c r="MXQ764" s="462"/>
      <c r="MXR764" s="462"/>
      <c r="MXS764" s="462"/>
      <c r="MXT764" s="462"/>
      <c r="MXU764" s="462"/>
      <c r="MXV764" s="462"/>
      <c r="MXW764" s="462"/>
      <c r="MXX764" s="462"/>
      <c r="MXY764" s="462"/>
      <c r="MXZ764" s="462"/>
      <c r="MYA764" s="462"/>
      <c r="MYB764" s="462"/>
      <c r="MYC764" s="462"/>
      <c r="MYD764" s="462"/>
      <c r="MYE764" s="462"/>
      <c r="MYF764" s="462"/>
      <c r="MYG764" s="462"/>
      <c r="MYH764" s="462"/>
      <c r="MYI764" s="462"/>
      <c r="MYJ764" s="462"/>
      <c r="MYK764" s="462"/>
      <c r="MYL764" s="462"/>
      <c r="MYM764" s="462"/>
      <c r="MYN764" s="462"/>
      <c r="MYO764" s="462"/>
      <c r="MYP764" s="462"/>
      <c r="MYQ764" s="462"/>
      <c r="MYR764" s="462"/>
      <c r="MYS764" s="462"/>
      <c r="MYT764" s="462"/>
      <c r="MYU764" s="462"/>
      <c r="MYV764" s="462"/>
      <c r="MYW764" s="462"/>
      <c r="MYX764" s="462"/>
      <c r="MYY764" s="462"/>
      <c r="MYZ764" s="462"/>
      <c r="MZA764" s="462"/>
      <c r="MZB764" s="462"/>
      <c r="MZC764" s="462"/>
      <c r="MZD764" s="462"/>
      <c r="MZE764" s="462"/>
      <c r="MZF764" s="462"/>
      <c r="MZG764" s="462"/>
      <c r="MZH764" s="462"/>
      <c r="MZI764" s="462"/>
      <c r="MZJ764" s="462"/>
      <c r="MZK764" s="462"/>
      <c r="MZL764" s="462"/>
      <c r="MZM764" s="462"/>
      <c r="MZN764" s="462"/>
      <c r="MZO764" s="462"/>
      <c r="MZP764" s="462"/>
      <c r="MZQ764" s="462"/>
      <c r="MZR764" s="462"/>
      <c r="MZS764" s="462"/>
      <c r="MZT764" s="462"/>
      <c r="MZU764" s="462"/>
      <c r="MZV764" s="462"/>
      <c r="MZW764" s="462"/>
      <c r="MZX764" s="462"/>
      <c r="MZY764" s="462"/>
      <c r="MZZ764" s="462"/>
      <c r="NAA764" s="462"/>
      <c r="NAB764" s="462"/>
      <c r="NAC764" s="462"/>
      <c r="NAD764" s="462"/>
      <c r="NAE764" s="462"/>
      <c r="NAF764" s="462"/>
      <c r="NAG764" s="462"/>
      <c r="NAH764" s="462"/>
      <c r="NAI764" s="462"/>
      <c r="NAJ764" s="462"/>
      <c r="NAK764" s="462"/>
      <c r="NAL764" s="462"/>
      <c r="NAM764" s="462"/>
      <c r="NAN764" s="462"/>
      <c r="NAO764" s="462"/>
      <c r="NAP764" s="462"/>
      <c r="NAQ764" s="462"/>
      <c r="NAR764" s="462"/>
      <c r="NAS764" s="462"/>
      <c r="NAT764" s="462"/>
      <c r="NAU764" s="462"/>
      <c r="NAV764" s="462"/>
      <c r="NAW764" s="462"/>
      <c r="NAX764" s="462"/>
      <c r="NAY764" s="462"/>
      <c r="NAZ764" s="462"/>
      <c r="NBA764" s="462"/>
      <c r="NBB764" s="462"/>
      <c r="NBC764" s="462"/>
      <c r="NBD764" s="462"/>
      <c r="NBE764" s="462"/>
      <c r="NBF764" s="462"/>
      <c r="NBG764" s="462"/>
      <c r="NBH764" s="462"/>
      <c r="NBI764" s="462"/>
      <c r="NBJ764" s="462"/>
      <c r="NBK764" s="462"/>
      <c r="NBL764" s="462"/>
      <c r="NBM764" s="462"/>
      <c r="NBN764" s="462"/>
      <c r="NBO764" s="462"/>
      <c r="NBP764" s="462"/>
      <c r="NBQ764" s="462"/>
      <c r="NBR764" s="462"/>
      <c r="NBS764" s="462"/>
      <c r="NBT764" s="462"/>
      <c r="NBU764" s="462"/>
      <c r="NBV764" s="462"/>
      <c r="NBW764" s="462"/>
      <c r="NBX764" s="462"/>
      <c r="NBY764" s="462"/>
      <c r="NBZ764" s="462"/>
      <c r="NCA764" s="462"/>
      <c r="NCB764" s="462"/>
      <c r="NCC764" s="462"/>
      <c r="NCD764" s="462"/>
      <c r="NCE764" s="462"/>
      <c r="NCF764" s="462"/>
      <c r="NCG764" s="462"/>
      <c r="NCH764" s="462"/>
      <c r="NCI764" s="462"/>
      <c r="NCJ764" s="462"/>
      <c r="NCK764" s="462"/>
      <c r="NCL764" s="462"/>
      <c r="NCM764" s="462"/>
      <c r="NCN764" s="462"/>
      <c r="NCO764" s="462"/>
      <c r="NCP764" s="462"/>
      <c r="NCQ764" s="462"/>
      <c r="NCR764" s="462"/>
      <c r="NCS764" s="462"/>
      <c r="NCT764" s="462"/>
      <c r="NCU764" s="462"/>
      <c r="NCV764" s="462"/>
      <c r="NCW764" s="462"/>
      <c r="NCX764" s="462"/>
      <c r="NCY764" s="462"/>
      <c r="NCZ764" s="462"/>
      <c r="NDA764" s="462"/>
      <c r="NDB764" s="462"/>
      <c r="NDC764" s="462"/>
      <c r="NDD764" s="462"/>
      <c r="NDE764" s="462"/>
      <c r="NDF764" s="462"/>
      <c r="NDG764" s="462"/>
      <c r="NDH764" s="462"/>
      <c r="NDI764" s="462"/>
      <c r="NDJ764" s="462"/>
      <c r="NDK764" s="462"/>
      <c r="NDL764" s="462"/>
      <c r="NDM764" s="462"/>
      <c r="NDN764" s="462"/>
      <c r="NDO764" s="462"/>
      <c r="NDP764" s="462"/>
      <c r="NDQ764" s="462"/>
      <c r="NDR764" s="462"/>
      <c r="NDS764" s="462"/>
      <c r="NDT764" s="462"/>
      <c r="NDU764" s="462"/>
      <c r="NDV764" s="462"/>
      <c r="NDW764" s="462"/>
      <c r="NDX764" s="462"/>
      <c r="NDY764" s="462"/>
      <c r="NDZ764" s="462"/>
      <c r="NEA764" s="462"/>
      <c r="NEB764" s="462"/>
      <c r="NEC764" s="462"/>
      <c r="NED764" s="462"/>
      <c r="NEE764" s="462"/>
      <c r="NEF764" s="462"/>
      <c r="NEG764" s="462"/>
      <c r="NEH764" s="462"/>
      <c r="NEI764" s="462"/>
      <c r="NEJ764" s="462"/>
      <c r="NEK764" s="462"/>
      <c r="NEL764" s="462"/>
      <c r="NEM764" s="462"/>
      <c r="NEN764" s="462"/>
      <c r="NEO764" s="462"/>
      <c r="NEP764" s="462"/>
      <c r="NEQ764" s="462"/>
      <c r="NER764" s="462"/>
      <c r="NES764" s="462"/>
      <c r="NET764" s="462"/>
      <c r="NEU764" s="462"/>
      <c r="NEV764" s="462"/>
      <c r="NEW764" s="462"/>
      <c r="NEX764" s="462"/>
      <c r="NEY764" s="462"/>
      <c r="NEZ764" s="462"/>
      <c r="NFA764" s="462"/>
      <c r="NFB764" s="462"/>
      <c r="NFC764" s="462"/>
      <c r="NFD764" s="462"/>
      <c r="NFE764" s="462"/>
      <c r="NFF764" s="462"/>
      <c r="NFG764" s="462"/>
      <c r="NFH764" s="462"/>
      <c r="NFI764" s="462"/>
      <c r="NFJ764" s="462"/>
      <c r="NFK764" s="462"/>
      <c r="NFL764" s="462"/>
      <c r="NFM764" s="462"/>
      <c r="NFN764" s="462"/>
      <c r="NFO764" s="462"/>
      <c r="NFP764" s="462"/>
      <c r="NFQ764" s="462"/>
      <c r="NFR764" s="462"/>
      <c r="NFS764" s="462"/>
      <c r="NFT764" s="462"/>
      <c r="NFU764" s="462"/>
      <c r="NFV764" s="462"/>
      <c r="NFW764" s="462"/>
      <c r="NFX764" s="462"/>
      <c r="NFY764" s="462"/>
      <c r="NFZ764" s="462"/>
      <c r="NGA764" s="462"/>
      <c r="NGB764" s="462"/>
      <c r="NGC764" s="462"/>
      <c r="NGD764" s="462"/>
      <c r="NGE764" s="462"/>
      <c r="NGF764" s="462"/>
      <c r="NGG764" s="462"/>
      <c r="NGH764" s="462"/>
      <c r="NGI764" s="462"/>
      <c r="NGJ764" s="462"/>
      <c r="NGK764" s="462"/>
      <c r="NGL764" s="462"/>
      <c r="NGM764" s="462"/>
      <c r="NGN764" s="462"/>
      <c r="NGO764" s="462"/>
      <c r="NGP764" s="462"/>
      <c r="NGQ764" s="462"/>
      <c r="NGR764" s="462"/>
      <c r="NGS764" s="462"/>
      <c r="NGT764" s="462"/>
      <c r="NGU764" s="462"/>
      <c r="NGV764" s="462"/>
      <c r="NGW764" s="462"/>
      <c r="NGX764" s="462"/>
      <c r="NGY764" s="462"/>
      <c r="NGZ764" s="462"/>
      <c r="NHA764" s="462"/>
      <c r="NHB764" s="462"/>
      <c r="NHC764" s="462"/>
      <c r="NHD764" s="462"/>
      <c r="NHE764" s="462"/>
      <c r="NHF764" s="462"/>
      <c r="NHG764" s="462"/>
      <c r="NHH764" s="462"/>
      <c r="NHI764" s="462"/>
      <c r="NHJ764" s="462"/>
      <c r="NHK764" s="462"/>
      <c r="NHL764" s="462"/>
      <c r="NHM764" s="462"/>
      <c r="NHN764" s="462"/>
      <c r="NHO764" s="462"/>
      <c r="NHP764" s="462"/>
      <c r="NHQ764" s="462"/>
      <c r="NHR764" s="462"/>
      <c r="NHS764" s="462"/>
      <c r="NHT764" s="462"/>
      <c r="NHU764" s="462"/>
      <c r="NHV764" s="462"/>
      <c r="NHW764" s="462"/>
      <c r="NHX764" s="462"/>
      <c r="NHY764" s="462"/>
      <c r="NHZ764" s="462"/>
      <c r="NIA764" s="462"/>
      <c r="NIB764" s="462"/>
      <c r="NIC764" s="462"/>
      <c r="NID764" s="462"/>
      <c r="NIE764" s="462"/>
      <c r="NIF764" s="462"/>
      <c r="NIG764" s="462"/>
      <c r="NIH764" s="462"/>
      <c r="NII764" s="462"/>
      <c r="NIJ764" s="462"/>
      <c r="NIK764" s="462"/>
      <c r="NIL764" s="462"/>
      <c r="NIM764" s="462"/>
      <c r="NIN764" s="462"/>
      <c r="NIO764" s="462"/>
      <c r="NIP764" s="462"/>
      <c r="NIQ764" s="462"/>
      <c r="NIR764" s="462"/>
      <c r="NIS764" s="462"/>
      <c r="NIT764" s="462"/>
      <c r="NIU764" s="462"/>
      <c r="NIV764" s="462"/>
      <c r="NIW764" s="462"/>
      <c r="NIX764" s="462"/>
      <c r="NIY764" s="462"/>
      <c r="NIZ764" s="462"/>
      <c r="NJA764" s="462"/>
      <c r="NJB764" s="462"/>
      <c r="NJC764" s="462"/>
      <c r="NJD764" s="462"/>
      <c r="NJE764" s="462"/>
      <c r="NJF764" s="462"/>
      <c r="NJG764" s="462"/>
      <c r="NJH764" s="462"/>
      <c r="NJI764" s="462"/>
      <c r="NJJ764" s="462"/>
      <c r="NJK764" s="462"/>
      <c r="NJL764" s="462"/>
      <c r="NJM764" s="462"/>
      <c r="NJN764" s="462"/>
      <c r="NJO764" s="462"/>
      <c r="NJP764" s="462"/>
      <c r="NJQ764" s="462"/>
      <c r="NJR764" s="462"/>
      <c r="NJS764" s="462"/>
      <c r="NJT764" s="462"/>
      <c r="NJU764" s="462"/>
      <c r="NJV764" s="462"/>
      <c r="NJW764" s="462"/>
      <c r="NJX764" s="462"/>
      <c r="NJY764" s="462"/>
      <c r="NJZ764" s="462"/>
      <c r="NKA764" s="462"/>
      <c r="NKB764" s="462"/>
      <c r="NKC764" s="462"/>
      <c r="NKD764" s="462"/>
      <c r="NKE764" s="462"/>
      <c r="NKF764" s="462"/>
      <c r="NKG764" s="462"/>
      <c r="NKH764" s="462"/>
      <c r="NKI764" s="462"/>
      <c r="NKJ764" s="462"/>
      <c r="NKK764" s="462"/>
      <c r="NKL764" s="462"/>
      <c r="NKM764" s="462"/>
      <c r="NKN764" s="462"/>
      <c r="NKO764" s="462"/>
      <c r="NKP764" s="462"/>
      <c r="NKQ764" s="462"/>
      <c r="NKR764" s="462"/>
      <c r="NKS764" s="462"/>
      <c r="NKT764" s="462"/>
      <c r="NKU764" s="462"/>
      <c r="NKV764" s="462"/>
      <c r="NKW764" s="462"/>
      <c r="NKX764" s="462"/>
      <c r="NKY764" s="462"/>
      <c r="NKZ764" s="462"/>
      <c r="NLA764" s="462"/>
      <c r="NLB764" s="462"/>
      <c r="NLC764" s="462"/>
      <c r="NLD764" s="462"/>
      <c r="NLE764" s="462"/>
      <c r="NLF764" s="462"/>
      <c r="NLG764" s="462"/>
      <c r="NLH764" s="462"/>
      <c r="NLI764" s="462"/>
      <c r="NLJ764" s="462"/>
      <c r="NLK764" s="462"/>
      <c r="NLL764" s="462"/>
      <c r="NLM764" s="462"/>
      <c r="NLN764" s="462"/>
      <c r="NLO764" s="462"/>
      <c r="NLP764" s="462"/>
      <c r="NLQ764" s="462"/>
      <c r="NLR764" s="462"/>
      <c r="NLS764" s="462"/>
      <c r="NLT764" s="462"/>
      <c r="NLU764" s="462"/>
      <c r="NLV764" s="462"/>
      <c r="NLW764" s="462"/>
      <c r="NLX764" s="462"/>
      <c r="NLY764" s="462"/>
      <c r="NLZ764" s="462"/>
      <c r="NMA764" s="462"/>
      <c r="NMB764" s="462"/>
      <c r="NMC764" s="462"/>
      <c r="NMD764" s="462"/>
      <c r="NME764" s="462"/>
      <c r="NMF764" s="462"/>
      <c r="NMG764" s="462"/>
      <c r="NMH764" s="462"/>
      <c r="NMI764" s="462"/>
      <c r="NMJ764" s="462"/>
      <c r="NMK764" s="462"/>
      <c r="NML764" s="462"/>
      <c r="NMM764" s="462"/>
      <c r="NMN764" s="462"/>
      <c r="NMO764" s="462"/>
      <c r="NMP764" s="462"/>
      <c r="NMQ764" s="462"/>
      <c r="NMR764" s="462"/>
      <c r="NMS764" s="462"/>
      <c r="NMT764" s="462"/>
      <c r="NMU764" s="462"/>
      <c r="NMV764" s="462"/>
      <c r="NMW764" s="462"/>
      <c r="NMX764" s="462"/>
      <c r="NMY764" s="462"/>
      <c r="NMZ764" s="462"/>
      <c r="NNA764" s="462"/>
      <c r="NNB764" s="462"/>
      <c r="NNC764" s="462"/>
      <c r="NND764" s="462"/>
      <c r="NNE764" s="462"/>
      <c r="NNF764" s="462"/>
      <c r="NNG764" s="462"/>
      <c r="NNH764" s="462"/>
      <c r="NNI764" s="462"/>
      <c r="NNJ764" s="462"/>
      <c r="NNK764" s="462"/>
      <c r="NNL764" s="462"/>
      <c r="NNM764" s="462"/>
      <c r="NNN764" s="462"/>
      <c r="NNO764" s="462"/>
      <c r="NNP764" s="462"/>
      <c r="NNQ764" s="462"/>
      <c r="NNR764" s="462"/>
      <c r="NNS764" s="462"/>
      <c r="NNT764" s="462"/>
      <c r="NNU764" s="462"/>
      <c r="NNV764" s="462"/>
      <c r="NNW764" s="462"/>
      <c r="NNX764" s="462"/>
      <c r="NNY764" s="462"/>
      <c r="NNZ764" s="462"/>
      <c r="NOA764" s="462"/>
      <c r="NOB764" s="462"/>
      <c r="NOC764" s="462"/>
      <c r="NOD764" s="462"/>
      <c r="NOE764" s="462"/>
      <c r="NOF764" s="462"/>
      <c r="NOG764" s="462"/>
      <c r="NOH764" s="462"/>
      <c r="NOI764" s="462"/>
      <c r="NOJ764" s="462"/>
      <c r="NOK764" s="462"/>
      <c r="NOL764" s="462"/>
      <c r="NOM764" s="462"/>
      <c r="NON764" s="462"/>
      <c r="NOO764" s="462"/>
      <c r="NOP764" s="462"/>
      <c r="NOQ764" s="462"/>
      <c r="NOR764" s="462"/>
      <c r="NOS764" s="462"/>
      <c r="NOT764" s="462"/>
      <c r="NOU764" s="462"/>
      <c r="NOV764" s="462"/>
      <c r="NOW764" s="462"/>
      <c r="NOX764" s="462"/>
      <c r="NOY764" s="462"/>
      <c r="NOZ764" s="462"/>
      <c r="NPA764" s="462"/>
      <c r="NPB764" s="462"/>
      <c r="NPC764" s="462"/>
      <c r="NPD764" s="462"/>
      <c r="NPE764" s="462"/>
      <c r="NPF764" s="462"/>
      <c r="NPG764" s="462"/>
      <c r="NPH764" s="462"/>
      <c r="NPI764" s="462"/>
      <c r="NPJ764" s="462"/>
      <c r="NPK764" s="462"/>
      <c r="NPL764" s="462"/>
      <c r="NPM764" s="462"/>
      <c r="NPN764" s="462"/>
      <c r="NPO764" s="462"/>
      <c r="NPP764" s="462"/>
      <c r="NPQ764" s="462"/>
      <c r="NPR764" s="462"/>
      <c r="NPS764" s="462"/>
      <c r="NPT764" s="462"/>
      <c r="NPU764" s="462"/>
      <c r="NPV764" s="462"/>
      <c r="NPW764" s="462"/>
      <c r="NPX764" s="462"/>
      <c r="NPY764" s="462"/>
      <c r="NPZ764" s="462"/>
      <c r="NQA764" s="462"/>
      <c r="NQB764" s="462"/>
      <c r="NQC764" s="462"/>
      <c r="NQD764" s="462"/>
      <c r="NQE764" s="462"/>
      <c r="NQF764" s="462"/>
      <c r="NQG764" s="462"/>
      <c r="NQH764" s="462"/>
      <c r="NQI764" s="462"/>
      <c r="NQJ764" s="462"/>
      <c r="NQK764" s="462"/>
      <c r="NQL764" s="462"/>
      <c r="NQM764" s="462"/>
      <c r="NQN764" s="462"/>
      <c r="NQO764" s="462"/>
      <c r="NQP764" s="462"/>
      <c r="NQQ764" s="462"/>
      <c r="NQR764" s="462"/>
      <c r="NQS764" s="462"/>
      <c r="NQT764" s="462"/>
      <c r="NQU764" s="462"/>
      <c r="NQV764" s="462"/>
      <c r="NQW764" s="462"/>
      <c r="NQX764" s="462"/>
      <c r="NQY764" s="462"/>
      <c r="NQZ764" s="462"/>
      <c r="NRA764" s="462"/>
      <c r="NRB764" s="462"/>
      <c r="NRC764" s="462"/>
      <c r="NRD764" s="462"/>
      <c r="NRE764" s="462"/>
      <c r="NRF764" s="462"/>
      <c r="NRG764" s="462"/>
      <c r="NRH764" s="462"/>
      <c r="NRI764" s="462"/>
      <c r="NRJ764" s="462"/>
      <c r="NRK764" s="462"/>
      <c r="NRL764" s="462"/>
      <c r="NRM764" s="462"/>
      <c r="NRN764" s="462"/>
      <c r="NRO764" s="462"/>
      <c r="NRP764" s="462"/>
      <c r="NRQ764" s="462"/>
      <c r="NRR764" s="462"/>
      <c r="NRS764" s="462"/>
      <c r="NRT764" s="462"/>
      <c r="NRU764" s="462"/>
      <c r="NRV764" s="462"/>
      <c r="NRW764" s="462"/>
      <c r="NRX764" s="462"/>
      <c r="NRY764" s="462"/>
      <c r="NRZ764" s="462"/>
      <c r="NSA764" s="462"/>
      <c r="NSB764" s="462"/>
      <c r="NSC764" s="462"/>
      <c r="NSD764" s="462"/>
      <c r="NSE764" s="462"/>
      <c r="NSF764" s="462"/>
      <c r="NSG764" s="462"/>
      <c r="NSH764" s="462"/>
      <c r="NSI764" s="462"/>
      <c r="NSJ764" s="462"/>
      <c r="NSK764" s="462"/>
      <c r="NSL764" s="462"/>
      <c r="NSM764" s="462"/>
      <c r="NSN764" s="462"/>
      <c r="NSO764" s="462"/>
      <c r="NSP764" s="462"/>
      <c r="NSQ764" s="462"/>
      <c r="NSR764" s="462"/>
      <c r="NSS764" s="462"/>
      <c r="NST764" s="462"/>
      <c r="NSU764" s="462"/>
      <c r="NSV764" s="462"/>
      <c r="NSW764" s="462"/>
      <c r="NSX764" s="462"/>
      <c r="NSY764" s="462"/>
      <c r="NSZ764" s="462"/>
      <c r="NTA764" s="462"/>
      <c r="NTB764" s="462"/>
      <c r="NTC764" s="462"/>
      <c r="NTD764" s="462"/>
      <c r="NTE764" s="462"/>
      <c r="NTF764" s="462"/>
      <c r="NTG764" s="462"/>
      <c r="NTH764" s="462"/>
      <c r="NTI764" s="462"/>
      <c r="NTJ764" s="462"/>
      <c r="NTK764" s="462"/>
      <c r="NTL764" s="462"/>
      <c r="NTM764" s="462"/>
      <c r="NTN764" s="462"/>
      <c r="NTO764" s="462"/>
      <c r="NTP764" s="462"/>
      <c r="NTQ764" s="462"/>
      <c r="NTR764" s="462"/>
      <c r="NTS764" s="462"/>
      <c r="NTT764" s="462"/>
      <c r="NTU764" s="462"/>
      <c r="NTV764" s="462"/>
      <c r="NTW764" s="462"/>
      <c r="NTX764" s="462"/>
      <c r="NTY764" s="462"/>
      <c r="NTZ764" s="462"/>
      <c r="NUA764" s="462"/>
      <c r="NUB764" s="462"/>
      <c r="NUC764" s="462"/>
      <c r="NUD764" s="462"/>
      <c r="NUE764" s="462"/>
      <c r="NUF764" s="462"/>
      <c r="NUG764" s="462"/>
      <c r="NUH764" s="462"/>
      <c r="NUI764" s="462"/>
      <c r="NUJ764" s="462"/>
      <c r="NUK764" s="462"/>
      <c r="NUL764" s="462"/>
      <c r="NUM764" s="462"/>
      <c r="NUN764" s="462"/>
      <c r="NUO764" s="462"/>
      <c r="NUP764" s="462"/>
      <c r="NUQ764" s="462"/>
      <c r="NUR764" s="462"/>
      <c r="NUS764" s="462"/>
      <c r="NUT764" s="462"/>
      <c r="NUU764" s="462"/>
      <c r="NUV764" s="462"/>
      <c r="NUW764" s="462"/>
      <c r="NUX764" s="462"/>
      <c r="NUY764" s="462"/>
      <c r="NUZ764" s="462"/>
      <c r="NVA764" s="462"/>
      <c r="NVB764" s="462"/>
      <c r="NVC764" s="462"/>
      <c r="NVD764" s="462"/>
      <c r="NVE764" s="462"/>
      <c r="NVF764" s="462"/>
      <c r="NVG764" s="462"/>
      <c r="NVH764" s="462"/>
      <c r="NVI764" s="462"/>
      <c r="NVJ764" s="462"/>
      <c r="NVK764" s="462"/>
      <c r="NVL764" s="462"/>
      <c r="NVM764" s="462"/>
      <c r="NVN764" s="462"/>
      <c r="NVO764" s="462"/>
      <c r="NVP764" s="462"/>
      <c r="NVQ764" s="462"/>
      <c r="NVR764" s="462"/>
      <c r="NVS764" s="462"/>
      <c r="NVT764" s="462"/>
      <c r="NVU764" s="462"/>
      <c r="NVV764" s="462"/>
      <c r="NVW764" s="462"/>
      <c r="NVX764" s="462"/>
      <c r="NVY764" s="462"/>
      <c r="NVZ764" s="462"/>
      <c r="NWA764" s="462"/>
      <c r="NWB764" s="462"/>
      <c r="NWC764" s="462"/>
      <c r="NWD764" s="462"/>
      <c r="NWE764" s="462"/>
      <c r="NWF764" s="462"/>
      <c r="NWG764" s="462"/>
      <c r="NWH764" s="462"/>
      <c r="NWI764" s="462"/>
      <c r="NWJ764" s="462"/>
      <c r="NWK764" s="462"/>
      <c r="NWL764" s="462"/>
      <c r="NWM764" s="462"/>
      <c r="NWN764" s="462"/>
      <c r="NWO764" s="462"/>
      <c r="NWP764" s="462"/>
      <c r="NWQ764" s="462"/>
      <c r="NWR764" s="462"/>
      <c r="NWS764" s="462"/>
      <c r="NWT764" s="462"/>
      <c r="NWU764" s="462"/>
      <c r="NWV764" s="462"/>
      <c r="NWW764" s="462"/>
      <c r="NWX764" s="462"/>
      <c r="NWY764" s="462"/>
      <c r="NWZ764" s="462"/>
      <c r="NXA764" s="462"/>
      <c r="NXB764" s="462"/>
      <c r="NXC764" s="462"/>
      <c r="NXD764" s="462"/>
      <c r="NXE764" s="462"/>
      <c r="NXF764" s="462"/>
      <c r="NXG764" s="462"/>
      <c r="NXH764" s="462"/>
      <c r="NXI764" s="462"/>
      <c r="NXJ764" s="462"/>
      <c r="NXK764" s="462"/>
      <c r="NXL764" s="462"/>
      <c r="NXM764" s="462"/>
      <c r="NXN764" s="462"/>
      <c r="NXO764" s="462"/>
      <c r="NXP764" s="462"/>
      <c r="NXQ764" s="462"/>
      <c r="NXR764" s="462"/>
      <c r="NXS764" s="462"/>
      <c r="NXT764" s="462"/>
      <c r="NXU764" s="462"/>
      <c r="NXV764" s="462"/>
      <c r="NXW764" s="462"/>
      <c r="NXX764" s="462"/>
      <c r="NXY764" s="462"/>
      <c r="NXZ764" s="462"/>
      <c r="NYA764" s="462"/>
      <c r="NYB764" s="462"/>
      <c r="NYC764" s="462"/>
      <c r="NYD764" s="462"/>
      <c r="NYE764" s="462"/>
      <c r="NYF764" s="462"/>
      <c r="NYG764" s="462"/>
      <c r="NYH764" s="462"/>
      <c r="NYI764" s="462"/>
      <c r="NYJ764" s="462"/>
      <c r="NYK764" s="462"/>
      <c r="NYL764" s="462"/>
      <c r="NYM764" s="462"/>
      <c r="NYN764" s="462"/>
      <c r="NYO764" s="462"/>
      <c r="NYP764" s="462"/>
      <c r="NYQ764" s="462"/>
      <c r="NYR764" s="462"/>
      <c r="NYS764" s="462"/>
      <c r="NYT764" s="462"/>
      <c r="NYU764" s="462"/>
      <c r="NYV764" s="462"/>
      <c r="NYW764" s="462"/>
      <c r="NYX764" s="462"/>
      <c r="NYY764" s="462"/>
      <c r="NYZ764" s="462"/>
      <c r="NZA764" s="462"/>
      <c r="NZB764" s="462"/>
      <c r="NZC764" s="462"/>
      <c r="NZD764" s="462"/>
      <c r="NZE764" s="462"/>
      <c r="NZF764" s="462"/>
      <c r="NZG764" s="462"/>
      <c r="NZH764" s="462"/>
      <c r="NZI764" s="462"/>
      <c r="NZJ764" s="462"/>
      <c r="NZK764" s="462"/>
      <c r="NZL764" s="462"/>
      <c r="NZM764" s="462"/>
      <c r="NZN764" s="462"/>
      <c r="NZO764" s="462"/>
      <c r="NZP764" s="462"/>
      <c r="NZQ764" s="462"/>
      <c r="NZR764" s="462"/>
      <c r="NZS764" s="462"/>
      <c r="NZT764" s="462"/>
      <c r="NZU764" s="462"/>
      <c r="NZV764" s="462"/>
      <c r="NZW764" s="462"/>
      <c r="NZX764" s="462"/>
      <c r="NZY764" s="462"/>
      <c r="NZZ764" s="462"/>
      <c r="OAA764" s="462"/>
      <c r="OAB764" s="462"/>
      <c r="OAC764" s="462"/>
      <c r="OAD764" s="462"/>
      <c r="OAE764" s="462"/>
      <c r="OAF764" s="462"/>
      <c r="OAG764" s="462"/>
      <c r="OAH764" s="462"/>
      <c r="OAI764" s="462"/>
      <c r="OAJ764" s="462"/>
      <c r="OAK764" s="462"/>
      <c r="OAL764" s="462"/>
      <c r="OAM764" s="462"/>
      <c r="OAN764" s="462"/>
      <c r="OAO764" s="462"/>
      <c r="OAP764" s="462"/>
      <c r="OAQ764" s="462"/>
      <c r="OAR764" s="462"/>
      <c r="OAS764" s="462"/>
      <c r="OAT764" s="462"/>
      <c r="OAU764" s="462"/>
      <c r="OAV764" s="462"/>
      <c r="OAW764" s="462"/>
      <c r="OAX764" s="462"/>
      <c r="OAY764" s="462"/>
      <c r="OAZ764" s="462"/>
      <c r="OBA764" s="462"/>
      <c r="OBB764" s="462"/>
      <c r="OBC764" s="462"/>
      <c r="OBD764" s="462"/>
      <c r="OBE764" s="462"/>
      <c r="OBF764" s="462"/>
      <c r="OBG764" s="462"/>
      <c r="OBH764" s="462"/>
      <c r="OBI764" s="462"/>
      <c r="OBJ764" s="462"/>
      <c r="OBK764" s="462"/>
      <c r="OBL764" s="462"/>
      <c r="OBM764" s="462"/>
      <c r="OBN764" s="462"/>
      <c r="OBO764" s="462"/>
      <c r="OBP764" s="462"/>
      <c r="OBQ764" s="462"/>
      <c r="OBR764" s="462"/>
      <c r="OBS764" s="462"/>
      <c r="OBT764" s="462"/>
      <c r="OBU764" s="462"/>
      <c r="OBV764" s="462"/>
      <c r="OBW764" s="462"/>
      <c r="OBX764" s="462"/>
      <c r="OBY764" s="462"/>
      <c r="OBZ764" s="462"/>
      <c r="OCA764" s="462"/>
      <c r="OCB764" s="462"/>
      <c r="OCC764" s="462"/>
      <c r="OCD764" s="462"/>
      <c r="OCE764" s="462"/>
      <c r="OCF764" s="462"/>
      <c r="OCG764" s="462"/>
      <c r="OCH764" s="462"/>
      <c r="OCI764" s="462"/>
      <c r="OCJ764" s="462"/>
      <c r="OCK764" s="462"/>
      <c r="OCL764" s="462"/>
      <c r="OCM764" s="462"/>
      <c r="OCN764" s="462"/>
      <c r="OCO764" s="462"/>
      <c r="OCP764" s="462"/>
      <c r="OCQ764" s="462"/>
      <c r="OCR764" s="462"/>
      <c r="OCS764" s="462"/>
      <c r="OCT764" s="462"/>
      <c r="OCU764" s="462"/>
      <c r="OCV764" s="462"/>
      <c r="OCW764" s="462"/>
      <c r="OCX764" s="462"/>
      <c r="OCY764" s="462"/>
      <c r="OCZ764" s="462"/>
      <c r="ODA764" s="462"/>
      <c r="ODB764" s="462"/>
      <c r="ODC764" s="462"/>
      <c r="ODD764" s="462"/>
      <c r="ODE764" s="462"/>
      <c r="ODF764" s="462"/>
      <c r="ODG764" s="462"/>
      <c r="ODH764" s="462"/>
      <c r="ODI764" s="462"/>
      <c r="ODJ764" s="462"/>
      <c r="ODK764" s="462"/>
      <c r="ODL764" s="462"/>
      <c r="ODM764" s="462"/>
      <c r="ODN764" s="462"/>
      <c r="ODO764" s="462"/>
      <c r="ODP764" s="462"/>
      <c r="ODQ764" s="462"/>
      <c r="ODR764" s="462"/>
      <c r="ODS764" s="462"/>
      <c r="ODT764" s="462"/>
      <c r="ODU764" s="462"/>
      <c r="ODV764" s="462"/>
      <c r="ODW764" s="462"/>
      <c r="ODX764" s="462"/>
      <c r="ODY764" s="462"/>
      <c r="ODZ764" s="462"/>
      <c r="OEA764" s="462"/>
      <c r="OEB764" s="462"/>
      <c r="OEC764" s="462"/>
      <c r="OED764" s="462"/>
      <c r="OEE764" s="462"/>
      <c r="OEF764" s="462"/>
      <c r="OEG764" s="462"/>
      <c r="OEH764" s="462"/>
      <c r="OEI764" s="462"/>
      <c r="OEJ764" s="462"/>
      <c r="OEK764" s="462"/>
      <c r="OEL764" s="462"/>
      <c r="OEM764" s="462"/>
      <c r="OEN764" s="462"/>
      <c r="OEO764" s="462"/>
      <c r="OEP764" s="462"/>
      <c r="OEQ764" s="462"/>
      <c r="OER764" s="462"/>
      <c r="OES764" s="462"/>
      <c r="OET764" s="462"/>
      <c r="OEU764" s="462"/>
      <c r="OEV764" s="462"/>
      <c r="OEW764" s="462"/>
      <c r="OEX764" s="462"/>
      <c r="OEY764" s="462"/>
      <c r="OEZ764" s="462"/>
      <c r="OFA764" s="462"/>
      <c r="OFB764" s="462"/>
      <c r="OFC764" s="462"/>
      <c r="OFD764" s="462"/>
      <c r="OFE764" s="462"/>
      <c r="OFF764" s="462"/>
      <c r="OFG764" s="462"/>
      <c r="OFH764" s="462"/>
      <c r="OFI764" s="462"/>
      <c r="OFJ764" s="462"/>
      <c r="OFK764" s="462"/>
      <c r="OFL764" s="462"/>
      <c r="OFM764" s="462"/>
      <c r="OFN764" s="462"/>
      <c r="OFO764" s="462"/>
      <c r="OFP764" s="462"/>
      <c r="OFQ764" s="462"/>
      <c r="OFR764" s="462"/>
      <c r="OFS764" s="462"/>
      <c r="OFT764" s="462"/>
      <c r="OFU764" s="462"/>
      <c r="OFV764" s="462"/>
      <c r="OFW764" s="462"/>
      <c r="OFX764" s="462"/>
      <c r="OFY764" s="462"/>
      <c r="OFZ764" s="462"/>
      <c r="OGA764" s="462"/>
      <c r="OGB764" s="462"/>
      <c r="OGC764" s="462"/>
      <c r="OGD764" s="462"/>
      <c r="OGE764" s="462"/>
      <c r="OGF764" s="462"/>
      <c r="OGG764" s="462"/>
      <c r="OGH764" s="462"/>
      <c r="OGI764" s="462"/>
      <c r="OGJ764" s="462"/>
      <c r="OGK764" s="462"/>
      <c r="OGL764" s="462"/>
      <c r="OGM764" s="462"/>
      <c r="OGN764" s="462"/>
      <c r="OGO764" s="462"/>
      <c r="OGP764" s="462"/>
      <c r="OGQ764" s="462"/>
      <c r="OGR764" s="462"/>
      <c r="OGS764" s="462"/>
      <c r="OGT764" s="462"/>
      <c r="OGU764" s="462"/>
      <c r="OGV764" s="462"/>
      <c r="OGW764" s="462"/>
      <c r="OGX764" s="462"/>
      <c r="OGY764" s="462"/>
      <c r="OGZ764" s="462"/>
      <c r="OHA764" s="462"/>
      <c r="OHB764" s="462"/>
      <c r="OHC764" s="462"/>
      <c r="OHD764" s="462"/>
      <c r="OHE764" s="462"/>
      <c r="OHF764" s="462"/>
      <c r="OHG764" s="462"/>
      <c r="OHH764" s="462"/>
      <c r="OHI764" s="462"/>
      <c r="OHJ764" s="462"/>
      <c r="OHK764" s="462"/>
      <c r="OHL764" s="462"/>
      <c r="OHM764" s="462"/>
      <c r="OHN764" s="462"/>
      <c r="OHO764" s="462"/>
      <c r="OHP764" s="462"/>
      <c r="OHQ764" s="462"/>
      <c r="OHR764" s="462"/>
      <c r="OHS764" s="462"/>
      <c r="OHT764" s="462"/>
      <c r="OHU764" s="462"/>
      <c r="OHV764" s="462"/>
      <c r="OHW764" s="462"/>
      <c r="OHX764" s="462"/>
      <c r="OHY764" s="462"/>
      <c r="OHZ764" s="462"/>
      <c r="OIA764" s="462"/>
      <c r="OIB764" s="462"/>
      <c r="OIC764" s="462"/>
      <c r="OID764" s="462"/>
      <c r="OIE764" s="462"/>
      <c r="OIF764" s="462"/>
      <c r="OIG764" s="462"/>
      <c r="OIH764" s="462"/>
      <c r="OII764" s="462"/>
      <c r="OIJ764" s="462"/>
      <c r="OIK764" s="462"/>
      <c r="OIL764" s="462"/>
      <c r="OIM764" s="462"/>
      <c r="OIN764" s="462"/>
      <c r="OIO764" s="462"/>
      <c r="OIP764" s="462"/>
      <c r="OIQ764" s="462"/>
      <c r="OIR764" s="462"/>
      <c r="OIS764" s="462"/>
      <c r="OIT764" s="462"/>
      <c r="OIU764" s="462"/>
      <c r="OIV764" s="462"/>
      <c r="OIW764" s="462"/>
      <c r="OIX764" s="462"/>
      <c r="OIY764" s="462"/>
      <c r="OIZ764" s="462"/>
      <c r="OJA764" s="462"/>
      <c r="OJB764" s="462"/>
      <c r="OJC764" s="462"/>
      <c r="OJD764" s="462"/>
      <c r="OJE764" s="462"/>
      <c r="OJF764" s="462"/>
      <c r="OJG764" s="462"/>
      <c r="OJH764" s="462"/>
      <c r="OJI764" s="462"/>
      <c r="OJJ764" s="462"/>
      <c r="OJK764" s="462"/>
      <c r="OJL764" s="462"/>
      <c r="OJM764" s="462"/>
      <c r="OJN764" s="462"/>
      <c r="OJO764" s="462"/>
      <c r="OJP764" s="462"/>
      <c r="OJQ764" s="462"/>
      <c r="OJR764" s="462"/>
      <c r="OJS764" s="462"/>
      <c r="OJT764" s="462"/>
      <c r="OJU764" s="462"/>
      <c r="OJV764" s="462"/>
      <c r="OJW764" s="462"/>
      <c r="OJX764" s="462"/>
      <c r="OJY764" s="462"/>
      <c r="OJZ764" s="462"/>
      <c r="OKA764" s="462"/>
      <c r="OKB764" s="462"/>
      <c r="OKC764" s="462"/>
      <c r="OKD764" s="462"/>
      <c r="OKE764" s="462"/>
      <c r="OKF764" s="462"/>
      <c r="OKG764" s="462"/>
      <c r="OKH764" s="462"/>
      <c r="OKI764" s="462"/>
      <c r="OKJ764" s="462"/>
      <c r="OKK764" s="462"/>
      <c r="OKL764" s="462"/>
      <c r="OKM764" s="462"/>
      <c r="OKN764" s="462"/>
      <c r="OKO764" s="462"/>
      <c r="OKP764" s="462"/>
      <c r="OKQ764" s="462"/>
      <c r="OKR764" s="462"/>
      <c r="OKS764" s="462"/>
      <c r="OKT764" s="462"/>
      <c r="OKU764" s="462"/>
      <c r="OKV764" s="462"/>
      <c r="OKW764" s="462"/>
      <c r="OKX764" s="462"/>
      <c r="OKY764" s="462"/>
      <c r="OKZ764" s="462"/>
      <c r="OLA764" s="462"/>
      <c r="OLB764" s="462"/>
      <c r="OLC764" s="462"/>
      <c r="OLD764" s="462"/>
      <c r="OLE764" s="462"/>
      <c r="OLF764" s="462"/>
      <c r="OLG764" s="462"/>
      <c r="OLH764" s="462"/>
      <c r="OLI764" s="462"/>
      <c r="OLJ764" s="462"/>
      <c r="OLK764" s="462"/>
      <c r="OLL764" s="462"/>
      <c r="OLM764" s="462"/>
      <c r="OLN764" s="462"/>
      <c r="OLO764" s="462"/>
      <c r="OLP764" s="462"/>
      <c r="OLQ764" s="462"/>
      <c r="OLR764" s="462"/>
      <c r="OLS764" s="462"/>
      <c r="OLT764" s="462"/>
      <c r="OLU764" s="462"/>
      <c r="OLV764" s="462"/>
      <c r="OLW764" s="462"/>
      <c r="OLX764" s="462"/>
      <c r="OLY764" s="462"/>
      <c r="OLZ764" s="462"/>
      <c r="OMA764" s="462"/>
      <c r="OMB764" s="462"/>
      <c r="OMC764" s="462"/>
      <c r="OMD764" s="462"/>
      <c r="OME764" s="462"/>
      <c r="OMF764" s="462"/>
      <c r="OMG764" s="462"/>
      <c r="OMH764" s="462"/>
      <c r="OMI764" s="462"/>
      <c r="OMJ764" s="462"/>
      <c r="OMK764" s="462"/>
      <c r="OML764" s="462"/>
      <c r="OMM764" s="462"/>
      <c r="OMN764" s="462"/>
      <c r="OMO764" s="462"/>
      <c r="OMP764" s="462"/>
      <c r="OMQ764" s="462"/>
      <c r="OMR764" s="462"/>
      <c r="OMS764" s="462"/>
      <c r="OMT764" s="462"/>
      <c r="OMU764" s="462"/>
      <c r="OMV764" s="462"/>
      <c r="OMW764" s="462"/>
      <c r="OMX764" s="462"/>
      <c r="OMY764" s="462"/>
      <c r="OMZ764" s="462"/>
      <c r="ONA764" s="462"/>
      <c r="ONB764" s="462"/>
      <c r="ONC764" s="462"/>
      <c r="OND764" s="462"/>
      <c r="ONE764" s="462"/>
      <c r="ONF764" s="462"/>
      <c r="ONG764" s="462"/>
      <c r="ONH764" s="462"/>
      <c r="ONI764" s="462"/>
      <c r="ONJ764" s="462"/>
      <c r="ONK764" s="462"/>
      <c r="ONL764" s="462"/>
      <c r="ONM764" s="462"/>
      <c r="ONN764" s="462"/>
      <c r="ONO764" s="462"/>
      <c r="ONP764" s="462"/>
      <c r="ONQ764" s="462"/>
      <c r="ONR764" s="462"/>
      <c r="ONS764" s="462"/>
      <c r="ONT764" s="462"/>
      <c r="ONU764" s="462"/>
      <c r="ONV764" s="462"/>
      <c r="ONW764" s="462"/>
      <c r="ONX764" s="462"/>
      <c r="ONY764" s="462"/>
      <c r="ONZ764" s="462"/>
      <c r="OOA764" s="462"/>
      <c r="OOB764" s="462"/>
      <c r="OOC764" s="462"/>
      <c r="OOD764" s="462"/>
      <c r="OOE764" s="462"/>
      <c r="OOF764" s="462"/>
      <c r="OOG764" s="462"/>
      <c r="OOH764" s="462"/>
      <c r="OOI764" s="462"/>
      <c r="OOJ764" s="462"/>
      <c r="OOK764" s="462"/>
      <c r="OOL764" s="462"/>
      <c r="OOM764" s="462"/>
      <c r="OON764" s="462"/>
      <c r="OOO764" s="462"/>
      <c r="OOP764" s="462"/>
      <c r="OOQ764" s="462"/>
      <c r="OOR764" s="462"/>
      <c r="OOS764" s="462"/>
      <c r="OOT764" s="462"/>
      <c r="OOU764" s="462"/>
      <c r="OOV764" s="462"/>
      <c r="OOW764" s="462"/>
      <c r="OOX764" s="462"/>
      <c r="OOY764" s="462"/>
      <c r="OOZ764" s="462"/>
      <c r="OPA764" s="462"/>
      <c r="OPB764" s="462"/>
      <c r="OPC764" s="462"/>
      <c r="OPD764" s="462"/>
      <c r="OPE764" s="462"/>
      <c r="OPF764" s="462"/>
      <c r="OPG764" s="462"/>
      <c r="OPH764" s="462"/>
      <c r="OPI764" s="462"/>
      <c r="OPJ764" s="462"/>
      <c r="OPK764" s="462"/>
      <c r="OPL764" s="462"/>
      <c r="OPM764" s="462"/>
      <c r="OPN764" s="462"/>
      <c r="OPO764" s="462"/>
      <c r="OPP764" s="462"/>
      <c r="OPQ764" s="462"/>
      <c r="OPR764" s="462"/>
      <c r="OPS764" s="462"/>
      <c r="OPT764" s="462"/>
      <c r="OPU764" s="462"/>
      <c r="OPV764" s="462"/>
      <c r="OPW764" s="462"/>
      <c r="OPX764" s="462"/>
      <c r="OPY764" s="462"/>
      <c r="OPZ764" s="462"/>
      <c r="OQA764" s="462"/>
      <c r="OQB764" s="462"/>
      <c r="OQC764" s="462"/>
      <c r="OQD764" s="462"/>
      <c r="OQE764" s="462"/>
      <c r="OQF764" s="462"/>
      <c r="OQG764" s="462"/>
      <c r="OQH764" s="462"/>
      <c r="OQI764" s="462"/>
      <c r="OQJ764" s="462"/>
      <c r="OQK764" s="462"/>
      <c r="OQL764" s="462"/>
      <c r="OQM764" s="462"/>
      <c r="OQN764" s="462"/>
      <c r="OQO764" s="462"/>
      <c r="OQP764" s="462"/>
      <c r="OQQ764" s="462"/>
      <c r="OQR764" s="462"/>
      <c r="OQS764" s="462"/>
      <c r="OQT764" s="462"/>
      <c r="OQU764" s="462"/>
      <c r="OQV764" s="462"/>
      <c r="OQW764" s="462"/>
      <c r="OQX764" s="462"/>
      <c r="OQY764" s="462"/>
      <c r="OQZ764" s="462"/>
      <c r="ORA764" s="462"/>
      <c r="ORB764" s="462"/>
      <c r="ORC764" s="462"/>
      <c r="ORD764" s="462"/>
      <c r="ORE764" s="462"/>
      <c r="ORF764" s="462"/>
      <c r="ORG764" s="462"/>
      <c r="ORH764" s="462"/>
      <c r="ORI764" s="462"/>
      <c r="ORJ764" s="462"/>
      <c r="ORK764" s="462"/>
      <c r="ORL764" s="462"/>
      <c r="ORM764" s="462"/>
      <c r="ORN764" s="462"/>
      <c r="ORO764" s="462"/>
      <c r="ORP764" s="462"/>
      <c r="ORQ764" s="462"/>
      <c r="ORR764" s="462"/>
      <c r="ORS764" s="462"/>
      <c r="ORT764" s="462"/>
      <c r="ORU764" s="462"/>
      <c r="ORV764" s="462"/>
      <c r="ORW764" s="462"/>
      <c r="ORX764" s="462"/>
      <c r="ORY764" s="462"/>
      <c r="ORZ764" s="462"/>
      <c r="OSA764" s="462"/>
      <c r="OSB764" s="462"/>
      <c r="OSC764" s="462"/>
      <c r="OSD764" s="462"/>
      <c r="OSE764" s="462"/>
      <c r="OSF764" s="462"/>
      <c r="OSG764" s="462"/>
      <c r="OSH764" s="462"/>
      <c r="OSI764" s="462"/>
      <c r="OSJ764" s="462"/>
      <c r="OSK764" s="462"/>
      <c r="OSL764" s="462"/>
      <c r="OSM764" s="462"/>
      <c r="OSN764" s="462"/>
      <c r="OSO764" s="462"/>
      <c r="OSP764" s="462"/>
      <c r="OSQ764" s="462"/>
      <c r="OSR764" s="462"/>
      <c r="OSS764" s="462"/>
      <c r="OST764" s="462"/>
      <c r="OSU764" s="462"/>
      <c r="OSV764" s="462"/>
      <c r="OSW764" s="462"/>
      <c r="OSX764" s="462"/>
      <c r="OSY764" s="462"/>
      <c r="OSZ764" s="462"/>
      <c r="OTA764" s="462"/>
      <c r="OTB764" s="462"/>
      <c r="OTC764" s="462"/>
      <c r="OTD764" s="462"/>
      <c r="OTE764" s="462"/>
      <c r="OTF764" s="462"/>
      <c r="OTG764" s="462"/>
      <c r="OTH764" s="462"/>
      <c r="OTI764" s="462"/>
      <c r="OTJ764" s="462"/>
      <c r="OTK764" s="462"/>
      <c r="OTL764" s="462"/>
      <c r="OTM764" s="462"/>
      <c r="OTN764" s="462"/>
      <c r="OTO764" s="462"/>
      <c r="OTP764" s="462"/>
      <c r="OTQ764" s="462"/>
      <c r="OTR764" s="462"/>
      <c r="OTS764" s="462"/>
      <c r="OTT764" s="462"/>
      <c r="OTU764" s="462"/>
      <c r="OTV764" s="462"/>
      <c r="OTW764" s="462"/>
      <c r="OTX764" s="462"/>
      <c r="OTY764" s="462"/>
      <c r="OTZ764" s="462"/>
      <c r="OUA764" s="462"/>
      <c r="OUB764" s="462"/>
      <c r="OUC764" s="462"/>
      <c r="OUD764" s="462"/>
      <c r="OUE764" s="462"/>
      <c r="OUF764" s="462"/>
      <c r="OUG764" s="462"/>
      <c r="OUH764" s="462"/>
      <c r="OUI764" s="462"/>
      <c r="OUJ764" s="462"/>
      <c r="OUK764" s="462"/>
      <c r="OUL764" s="462"/>
      <c r="OUM764" s="462"/>
      <c r="OUN764" s="462"/>
      <c r="OUO764" s="462"/>
      <c r="OUP764" s="462"/>
      <c r="OUQ764" s="462"/>
      <c r="OUR764" s="462"/>
      <c r="OUS764" s="462"/>
      <c r="OUT764" s="462"/>
      <c r="OUU764" s="462"/>
      <c r="OUV764" s="462"/>
      <c r="OUW764" s="462"/>
      <c r="OUX764" s="462"/>
      <c r="OUY764" s="462"/>
      <c r="OUZ764" s="462"/>
      <c r="OVA764" s="462"/>
      <c r="OVB764" s="462"/>
      <c r="OVC764" s="462"/>
      <c r="OVD764" s="462"/>
      <c r="OVE764" s="462"/>
      <c r="OVF764" s="462"/>
      <c r="OVG764" s="462"/>
      <c r="OVH764" s="462"/>
      <c r="OVI764" s="462"/>
      <c r="OVJ764" s="462"/>
      <c r="OVK764" s="462"/>
      <c r="OVL764" s="462"/>
      <c r="OVM764" s="462"/>
      <c r="OVN764" s="462"/>
      <c r="OVO764" s="462"/>
      <c r="OVP764" s="462"/>
      <c r="OVQ764" s="462"/>
      <c r="OVR764" s="462"/>
      <c r="OVS764" s="462"/>
      <c r="OVT764" s="462"/>
      <c r="OVU764" s="462"/>
      <c r="OVV764" s="462"/>
      <c r="OVW764" s="462"/>
      <c r="OVX764" s="462"/>
      <c r="OVY764" s="462"/>
      <c r="OVZ764" s="462"/>
      <c r="OWA764" s="462"/>
      <c r="OWB764" s="462"/>
      <c r="OWC764" s="462"/>
      <c r="OWD764" s="462"/>
      <c r="OWE764" s="462"/>
      <c r="OWF764" s="462"/>
      <c r="OWG764" s="462"/>
      <c r="OWH764" s="462"/>
      <c r="OWI764" s="462"/>
      <c r="OWJ764" s="462"/>
      <c r="OWK764" s="462"/>
      <c r="OWL764" s="462"/>
      <c r="OWM764" s="462"/>
      <c r="OWN764" s="462"/>
      <c r="OWO764" s="462"/>
      <c r="OWP764" s="462"/>
      <c r="OWQ764" s="462"/>
      <c r="OWR764" s="462"/>
      <c r="OWS764" s="462"/>
      <c r="OWT764" s="462"/>
      <c r="OWU764" s="462"/>
      <c r="OWV764" s="462"/>
      <c r="OWW764" s="462"/>
      <c r="OWX764" s="462"/>
      <c r="OWY764" s="462"/>
      <c r="OWZ764" s="462"/>
      <c r="OXA764" s="462"/>
      <c r="OXB764" s="462"/>
      <c r="OXC764" s="462"/>
      <c r="OXD764" s="462"/>
      <c r="OXE764" s="462"/>
      <c r="OXF764" s="462"/>
      <c r="OXG764" s="462"/>
      <c r="OXH764" s="462"/>
      <c r="OXI764" s="462"/>
      <c r="OXJ764" s="462"/>
      <c r="OXK764" s="462"/>
      <c r="OXL764" s="462"/>
      <c r="OXM764" s="462"/>
      <c r="OXN764" s="462"/>
      <c r="OXO764" s="462"/>
      <c r="OXP764" s="462"/>
      <c r="OXQ764" s="462"/>
      <c r="OXR764" s="462"/>
      <c r="OXS764" s="462"/>
      <c r="OXT764" s="462"/>
      <c r="OXU764" s="462"/>
      <c r="OXV764" s="462"/>
      <c r="OXW764" s="462"/>
      <c r="OXX764" s="462"/>
      <c r="OXY764" s="462"/>
      <c r="OXZ764" s="462"/>
      <c r="OYA764" s="462"/>
      <c r="OYB764" s="462"/>
      <c r="OYC764" s="462"/>
      <c r="OYD764" s="462"/>
      <c r="OYE764" s="462"/>
      <c r="OYF764" s="462"/>
      <c r="OYG764" s="462"/>
      <c r="OYH764" s="462"/>
      <c r="OYI764" s="462"/>
      <c r="OYJ764" s="462"/>
      <c r="OYK764" s="462"/>
      <c r="OYL764" s="462"/>
      <c r="OYM764" s="462"/>
      <c r="OYN764" s="462"/>
      <c r="OYO764" s="462"/>
      <c r="OYP764" s="462"/>
      <c r="OYQ764" s="462"/>
      <c r="OYR764" s="462"/>
      <c r="OYS764" s="462"/>
      <c r="OYT764" s="462"/>
      <c r="OYU764" s="462"/>
      <c r="OYV764" s="462"/>
      <c r="OYW764" s="462"/>
      <c r="OYX764" s="462"/>
      <c r="OYY764" s="462"/>
      <c r="OYZ764" s="462"/>
      <c r="OZA764" s="462"/>
      <c r="OZB764" s="462"/>
      <c r="OZC764" s="462"/>
      <c r="OZD764" s="462"/>
      <c r="OZE764" s="462"/>
      <c r="OZF764" s="462"/>
      <c r="OZG764" s="462"/>
      <c r="OZH764" s="462"/>
      <c r="OZI764" s="462"/>
      <c r="OZJ764" s="462"/>
      <c r="OZK764" s="462"/>
      <c r="OZL764" s="462"/>
      <c r="OZM764" s="462"/>
      <c r="OZN764" s="462"/>
      <c r="OZO764" s="462"/>
      <c r="OZP764" s="462"/>
      <c r="OZQ764" s="462"/>
      <c r="OZR764" s="462"/>
      <c r="OZS764" s="462"/>
      <c r="OZT764" s="462"/>
      <c r="OZU764" s="462"/>
      <c r="OZV764" s="462"/>
      <c r="OZW764" s="462"/>
      <c r="OZX764" s="462"/>
      <c r="OZY764" s="462"/>
      <c r="OZZ764" s="462"/>
      <c r="PAA764" s="462"/>
      <c r="PAB764" s="462"/>
      <c r="PAC764" s="462"/>
      <c r="PAD764" s="462"/>
      <c r="PAE764" s="462"/>
      <c r="PAF764" s="462"/>
      <c r="PAG764" s="462"/>
      <c r="PAH764" s="462"/>
      <c r="PAI764" s="462"/>
      <c r="PAJ764" s="462"/>
      <c r="PAK764" s="462"/>
      <c r="PAL764" s="462"/>
      <c r="PAM764" s="462"/>
      <c r="PAN764" s="462"/>
      <c r="PAO764" s="462"/>
      <c r="PAP764" s="462"/>
      <c r="PAQ764" s="462"/>
      <c r="PAR764" s="462"/>
      <c r="PAS764" s="462"/>
      <c r="PAT764" s="462"/>
      <c r="PAU764" s="462"/>
      <c r="PAV764" s="462"/>
      <c r="PAW764" s="462"/>
      <c r="PAX764" s="462"/>
      <c r="PAY764" s="462"/>
      <c r="PAZ764" s="462"/>
      <c r="PBA764" s="462"/>
      <c r="PBB764" s="462"/>
      <c r="PBC764" s="462"/>
      <c r="PBD764" s="462"/>
      <c r="PBE764" s="462"/>
      <c r="PBF764" s="462"/>
      <c r="PBG764" s="462"/>
      <c r="PBH764" s="462"/>
      <c r="PBI764" s="462"/>
      <c r="PBJ764" s="462"/>
      <c r="PBK764" s="462"/>
      <c r="PBL764" s="462"/>
      <c r="PBM764" s="462"/>
      <c r="PBN764" s="462"/>
      <c r="PBO764" s="462"/>
      <c r="PBP764" s="462"/>
      <c r="PBQ764" s="462"/>
      <c r="PBR764" s="462"/>
      <c r="PBS764" s="462"/>
      <c r="PBT764" s="462"/>
      <c r="PBU764" s="462"/>
      <c r="PBV764" s="462"/>
      <c r="PBW764" s="462"/>
      <c r="PBX764" s="462"/>
      <c r="PBY764" s="462"/>
      <c r="PBZ764" s="462"/>
      <c r="PCA764" s="462"/>
      <c r="PCB764" s="462"/>
      <c r="PCC764" s="462"/>
      <c r="PCD764" s="462"/>
      <c r="PCE764" s="462"/>
      <c r="PCF764" s="462"/>
      <c r="PCG764" s="462"/>
      <c r="PCH764" s="462"/>
      <c r="PCI764" s="462"/>
      <c r="PCJ764" s="462"/>
      <c r="PCK764" s="462"/>
      <c r="PCL764" s="462"/>
      <c r="PCM764" s="462"/>
      <c r="PCN764" s="462"/>
      <c r="PCO764" s="462"/>
      <c r="PCP764" s="462"/>
      <c r="PCQ764" s="462"/>
      <c r="PCR764" s="462"/>
      <c r="PCS764" s="462"/>
      <c r="PCT764" s="462"/>
      <c r="PCU764" s="462"/>
      <c r="PCV764" s="462"/>
      <c r="PCW764" s="462"/>
      <c r="PCX764" s="462"/>
      <c r="PCY764" s="462"/>
      <c r="PCZ764" s="462"/>
      <c r="PDA764" s="462"/>
      <c r="PDB764" s="462"/>
      <c r="PDC764" s="462"/>
      <c r="PDD764" s="462"/>
      <c r="PDE764" s="462"/>
      <c r="PDF764" s="462"/>
      <c r="PDG764" s="462"/>
      <c r="PDH764" s="462"/>
      <c r="PDI764" s="462"/>
      <c r="PDJ764" s="462"/>
      <c r="PDK764" s="462"/>
      <c r="PDL764" s="462"/>
      <c r="PDM764" s="462"/>
      <c r="PDN764" s="462"/>
      <c r="PDO764" s="462"/>
      <c r="PDP764" s="462"/>
      <c r="PDQ764" s="462"/>
      <c r="PDR764" s="462"/>
      <c r="PDS764" s="462"/>
      <c r="PDT764" s="462"/>
      <c r="PDU764" s="462"/>
      <c r="PDV764" s="462"/>
      <c r="PDW764" s="462"/>
      <c r="PDX764" s="462"/>
      <c r="PDY764" s="462"/>
      <c r="PDZ764" s="462"/>
      <c r="PEA764" s="462"/>
      <c r="PEB764" s="462"/>
      <c r="PEC764" s="462"/>
      <c r="PED764" s="462"/>
      <c r="PEE764" s="462"/>
      <c r="PEF764" s="462"/>
      <c r="PEG764" s="462"/>
      <c r="PEH764" s="462"/>
      <c r="PEI764" s="462"/>
      <c r="PEJ764" s="462"/>
      <c r="PEK764" s="462"/>
      <c r="PEL764" s="462"/>
      <c r="PEM764" s="462"/>
      <c r="PEN764" s="462"/>
      <c r="PEO764" s="462"/>
      <c r="PEP764" s="462"/>
      <c r="PEQ764" s="462"/>
      <c r="PER764" s="462"/>
      <c r="PES764" s="462"/>
      <c r="PET764" s="462"/>
      <c r="PEU764" s="462"/>
      <c r="PEV764" s="462"/>
      <c r="PEW764" s="462"/>
      <c r="PEX764" s="462"/>
      <c r="PEY764" s="462"/>
      <c r="PEZ764" s="462"/>
      <c r="PFA764" s="462"/>
      <c r="PFB764" s="462"/>
      <c r="PFC764" s="462"/>
      <c r="PFD764" s="462"/>
      <c r="PFE764" s="462"/>
      <c r="PFF764" s="462"/>
      <c r="PFG764" s="462"/>
      <c r="PFH764" s="462"/>
      <c r="PFI764" s="462"/>
      <c r="PFJ764" s="462"/>
      <c r="PFK764" s="462"/>
      <c r="PFL764" s="462"/>
      <c r="PFM764" s="462"/>
      <c r="PFN764" s="462"/>
      <c r="PFO764" s="462"/>
      <c r="PFP764" s="462"/>
      <c r="PFQ764" s="462"/>
      <c r="PFR764" s="462"/>
      <c r="PFS764" s="462"/>
      <c r="PFT764" s="462"/>
      <c r="PFU764" s="462"/>
      <c r="PFV764" s="462"/>
      <c r="PFW764" s="462"/>
      <c r="PFX764" s="462"/>
      <c r="PFY764" s="462"/>
      <c r="PFZ764" s="462"/>
      <c r="PGA764" s="462"/>
      <c r="PGB764" s="462"/>
      <c r="PGC764" s="462"/>
      <c r="PGD764" s="462"/>
      <c r="PGE764" s="462"/>
      <c r="PGF764" s="462"/>
      <c r="PGG764" s="462"/>
      <c r="PGH764" s="462"/>
      <c r="PGI764" s="462"/>
      <c r="PGJ764" s="462"/>
      <c r="PGK764" s="462"/>
      <c r="PGL764" s="462"/>
      <c r="PGM764" s="462"/>
      <c r="PGN764" s="462"/>
      <c r="PGO764" s="462"/>
      <c r="PGP764" s="462"/>
      <c r="PGQ764" s="462"/>
      <c r="PGR764" s="462"/>
      <c r="PGS764" s="462"/>
      <c r="PGT764" s="462"/>
      <c r="PGU764" s="462"/>
      <c r="PGV764" s="462"/>
      <c r="PGW764" s="462"/>
      <c r="PGX764" s="462"/>
      <c r="PGY764" s="462"/>
      <c r="PGZ764" s="462"/>
      <c r="PHA764" s="462"/>
      <c r="PHB764" s="462"/>
      <c r="PHC764" s="462"/>
      <c r="PHD764" s="462"/>
      <c r="PHE764" s="462"/>
      <c r="PHF764" s="462"/>
      <c r="PHG764" s="462"/>
      <c r="PHH764" s="462"/>
      <c r="PHI764" s="462"/>
      <c r="PHJ764" s="462"/>
      <c r="PHK764" s="462"/>
      <c r="PHL764" s="462"/>
      <c r="PHM764" s="462"/>
      <c r="PHN764" s="462"/>
      <c r="PHO764" s="462"/>
      <c r="PHP764" s="462"/>
      <c r="PHQ764" s="462"/>
      <c r="PHR764" s="462"/>
      <c r="PHS764" s="462"/>
      <c r="PHT764" s="462"/>
      <c r="PHU764" s="462"/>
      <c r="PHV764" s="462"/>
      <c r="PHW764" s="462"/>
      <c r="PHX764" s="462"/>
      <c r="PHY764" s="462"/>
      <c r="PHZ764" s="462"/>
      <c r="PIA764" s="462"/>
      <c r="PIB764" s="462"/>
      <c r="PIC764" s="462"/>
      <c r="PID764" s="462"/>
      <c r="PIE764" s="462"/>
      <c r="PIF764" s="462"/>
      <c r="PIG764" s="462"/>
      <c r="PIH764" s="462"/>
      <c r="PII764" s="462"/>
      <c r="PIJ764" s="462"/>
      <c r="PIK764" s="462"/>
      <c r="PIL764" s="462"/>
      <c r="PIM764" s="462"/>
      <c r="PIN764" s="462"/>
      <c r="PIO764" s="462"/>
      <c r="PIP764" s="462"/>
      <c r="PIQ764" s="462"/>
      <c r="PIR764" s="462"/>
      <c r="PIS764" s="462"/>
      <c r="PIT764" s="462"/>
      <c r="PIU764" s="462"/>
      <c r="PIV764" s="462"/>
      <c r="PIW764" s="462"/>
      <c r="PIX764" s="462"/>
      <c r="PIY764" s="462"/>
      <c r="PIZ764" s="462"/>
      <c r="PJA764" s="462"/>
      <c r="PJB764" s="462"/>
      <c r="PJC764" s="462"/>
      <c r="PJD764" s="462"/>
      <c r="PJE764" s="462"/>
      <c r="PJF764" s="462"/>
      <c r="PJG764" s="462"/>
      <c r="PJH764" s="462"/>
      <c r="PJI764" s="462"/>
      <c r="PJJ764" s="462"/>
      <c r="PJK764" s="462"/>
      <c r="PJL764" s="462"/>
      <c r="PJM764" s="462"/>
      <c r="PJN764" s="462"/>
      <c r="PJO764" s="462"/>
      <c r="PJP764" s="462"/>
      <c r="PJQ764" s="462"/>
      <c r="PJR764" s="462"/>
      <c r="PJS764" s="462"/>
      <c r="PJT764" s="462"/>
      <c r="PJU764" s="462"/>
      <c r="PJV764" s="462"/>
      <c r="PJW764" s="462"/>
      <c r="PJX764" s="462"/>
      <c r="PJY764" s="462"/>
      <c r="PJZ764" s="462"/>
      <c r="PKA764" s="462"/>
      <c r="PKB764" s="462"/>
      <c r="PKC764" s="462"/>
      <c r="PKD764" s="462"/>
      <c r="PKE764" s="462"/>
      <c r="PKF764" s="462"/>
      <c r="PKG764" s="462"/>
      <c r="PKH764" s="462"/>
      <c r="PKI764" s="462"/>
      <c r="PKJ764" s="462"/>
      <c r="PKK764" s="462"/>
      <c r="PKL764" s="462"/>
      <c r="PKM764" s="462"/>
      <c r="PKN764" s="462"/>
      <c r="PKO764" s="462"/>
      <c r="PKP764" s="462"/>
      <c r="PKQ764" s="462"/>
      <c r="PKR764" s="462"/>
      <c r="PKS764" s="462"/>
      <c r="PKT764" s="462"/>
      <c r="PKU764" s="462"/>
      <c r="PKV764" s="462"/>
      <c r="PKW764" s="462"/>
      <c r="PKX764" s="462"/>
      <c r="PKY764" s="462"/>
      <c r="PKZ764" s="462"/>
      <c r="PLA764" s="462"/>
      <c r="PLB764" s="462"/>
      <c r="PLC764" s="462"/>
      <c r="PLD764" s="462"/>
      <c r="PLE764" s="462"/>
      <c r="PLF764" s="462"/>
      <c r="PLG764" s="462"/>
      <c r="PLH764" s="462"/>
      <c r="PLI764" s="462"/>
      <c r="PLJ764" s="462"/>
      <c r="PLK764" s="462"/>
      <c r="PLL764" s="462"/>
      <c r="PLM764" s="462"/>
      <c r="PLN764" s="462"/>
      <c r="PLO764" s="462"/>
      <c r="PLP764" s="462"/>
      <c r="PLQ764" s="462"/>
      <c r="PLR764" s="462"/>
      <c r="PLS764" s="462"/>
      <c r="PLT764" s="462"/>
      <c r="PLU764" s="462"/>
      <c r="PLV764" s="462"/>
      <c r="PLW764" s="462"/>
      <c r="PLX764" s="462"/>
      <c r="PLY764" s="462"/>
      <c r="PLZ764" s="462"/>
      <c r="PMA764" s="462"/>
      <c r="PMB764" s="462"/>
      <c r="PMC764" s="462"/>
      <c r="PMD764" s="462"/>
      <c r="PME764" s="462"/>
      <c r="PMF764" s="462"/>
      <c r="PMG764" s="462"/>
      <c r="PMH764" s="462"/>
      <c r="PMI764" s="462"/>
      <c r="PMJ764" s="462"/>
      <c r="PMK764" s="462"/>
      <c r="PML764" s="462"/>
      <c r="PMM764" s="462"/>
      <c r="PMN764" s="462"/>
      <c r="PMO764" s="462"/>
      <c r="PMP764" s="462"/>
      <c r="PMQ764" s="462"/>
      <c r="PMR764" s="462"/>
      <c r="PMS764" s="462"/>
      <c r="PMT764" s="462"/>
      <c r="PMU764" s="462"/>
      <c r="PMV764" s="462"/>
      <c r="PMW764" s="462"/>
      <c r="PMX764" s="462"/>
      <c r="PMY764" s="462"/>
      <c r="PMZ764" s="462"/>
      <c r="PNA764" s="462"/>
      <c r="PNB764" s="462"/>
      <c r="PNC764" s="462"/>
      <c r="PND764" s="462"/>
      <c r="PNE764" s="462"/>
      <c r="PNF764" s="462"/>
      <c r="PNG764" s="462"/>
      <c r="PNH764" s="462"/>
      <c r="PNI764" s="462"/>
      <c r="PNJ764" s="462"/>
      <c r="PNK764" s="462"/>
      <c r="PNL764" s="462"/>
      <c r="PNM764" s="462"/>
      <c r="PNN764" s="462"/>
      <c r="PNO764" s="462"/>
      <c r="PNP764" s="462"/>
      <c r="PNQ764" s="462"/>
      <c r="PNR764" s="462"/>
      <c r="PNS764" s="462"/>
      <c r="PNT764" s="462"/>
      <c r="PNU764" s="462"/>
      <c r="PNV764" s="462"/>
      <c r="PNW764" s="462"/>
      <c r="PNX764" s="462"/>
      <c r="PNY764" s="462"/>
      <c r="PNZ764" s="462"/>
      <c r="POA764" s="462"/>
      <c r="POB764" s="462"/>
      <c r="POC764" s="462"/>
      <c r="POD764" s="462"/>
      <c r="POE764" s="462"/>
      <c r="POF764" s="462"/>
      <c r="POG764" s="462"/>
      <c r="POH764" s="462"/>
      <c r="POI764" s="462"/>
      <c r="POJ764" s="462"/>
      <c r="POK764" s="462"/>
      <c r="POL764" s="462"/>
      <c r="POM764" s="462"/>
      <c r="PON764" s="462"/>
      <c r="POO764" s="462"/>
      <c r="POP764" s="462"/>
      <c r="POQ764" s="462"/>
      <c r="POR764" s="462"/>
      <c r="POS764" s="462"/>
      <c r="POT764" s="462"/>
      <c r="POU764" s="462"/>
      <c r="POV764" s="462"/>
      <c r="POW764" s="462"/>
      <c r="POX764" s="462"/>
      <c r="POY764" s="462"/>
      <c r="POZ764" s="462"/>
      <c r="PPA764" s="462"/>
      <c r="PPB764" s="462"/>
      <c r="PPC764" s="462"/>
      <c r="PPD764" s="462"/>
      <c r="PPE764" s="462"/>
      <c r="PPF764" s="462"/>
      <c r="PPG764" s="462"/>
      <c r="PPH764" s="462"/>
      <c r="PPI764" s="462"/>
      <c r="PPJ764" s="462"/>
      <c r="PPK764" s="462"/>
      <c r="PPL764" s="462"/>
      <c r="PPM764" s="462"/>
      <c r="PPN764" s="462"/>
      <c r="PPO764" s="462"/>
      <c r="PPP764" s="462"/>
      <c r="PPQ764" s="462"/>
      <c r="PPR764" s="462"/>
      <c r="PPS764" s="462"/>
      <c r="PPT764" s="462"/>
      <c r="PPU764" s="462"/>
      <c r="PPV764" s="462"/>
      <c r="PPW764" s="462"/>
      <c r="PPX764" s="462"/>
      <c r="PPY764" s="462"/>
      <c r="PPZ764" s="462"/>
      <c r="PQA764" s="462"/>
      <c r="PQB764" s="462"/>
      <c r="PQC764" s="462"/>
      <c r="PQD764" s="462"/>
      <c r="PQE764" s="462"/>
      <c r="PQF764" s="462"/>
      <c r="PQG764" s="462"/>
      <c r="PQH764" s="462"/>
      <c r="PQI764" s="462"/>
      <c r="PQJ764" s="462"/>
      <c r="PQK764" s="462"/>
      <c r="PQL764" s="462"/>
      <c r="PQM764" s="462"/>
      <c r="PQN764" s="462"/>
      <c r="PQO764" s="462"/>
      <c r="PQP764" s="462"/>
      <c r="PQQ764" s="462"/>
      <c r="PQR764" s="462"/>
      <c r="PQS764" s="462"/>
      <c r="PQT764" s="462"/>
      <c r="PQU764" s="462"/>
      <c r="PQV764" s="462"/>
      <c r="PQW764" s="462"/>
      <c r="PQX764" s="462"/>
      <c r="PQY764" s="462"/>
      <c r="PQZ764" s="462"/>
      <c r="PRA764" s="462"/>
      <c r="PRB764" s="462"/>
      <c r="PRC764" s="462"/>
      <c r="PRD764" s="462"/>
      <c r="PRE764" s="462"/>
      <c r="PRF764" s="462"/>
      <c r="PRG764" s="462"/>
      <c r="PRH764" s="462"/>
      <c r="PRI764" s="462"/>
      <c r="PRJ764" s="462"/>
      <c r="PRK764" s="462"/>
      <c r="PRL764" s="462"/>
      <c r="PRM764" s="462"/>
      <c r="PRN764" s="462"/>
      <c r="PRO764" s="462"/>
      <c r="PRP764" s="462"/>
      <c r="PRQ764" s="462"/>
      <c r="PRR764" s="462"/>
      <c r="PRS764" s="462"/>
      <c r="PRT764" s="462"/>
      <c r="PRU764" s="462"/>
      <c r="PRV764" s="462"/>
      <c r="PRW764" s="462"/>
      <c r="PRX764" s="462"/>
      <c r="PRY764" s="462"/>
      <c r="PRZ764" s="462"/>
      <c r="PSA764" s="462"/>
      <c r="PSB764" s="462"/>
      <c r="PSC764" s="462"/>
      <c r="PSD764" s="462"/>
      <c r="PSE764" s="462"/>
      <c r="PSF764" s="462"/>
      <c r="PSG764" s="462"/>
      <c r="PSH764" s="462"/>
      <c r="PSI764" s="462"/>
      <c r="PSJ764" s="462"/>
      <c r="PSK764" s="462"/>
      <c r="PSL764" s="462"/>
      <c r="PSM764" s="462"/>
      <c r="PSN764" s="462"/>
      <c r="PSO764" s="462"/>
      <c r="PSP764" s="462"/>
      <c r="PSQ764" s="462"/>
      <c r="PSR764" s="462"/>
      <c r="PSS764" s="462"/>
      <c r="PST764" s="462"/>
      <c r="PSU764" s="462"/>
      <c r="PSV764" s="462"/>
      <c r="PSW764" s="462"/>
      <c r="PSX764" s="462"/>
      <c r="PSY764" s="462"/>
      <c r="PSZ764" s="462"/>
      <c r="PTA764" s="462"/>
      <c r="PTB764" s="462"/>
      <c r="PTC764" s="462"/>
      <c r="PTD764" s="462"/>
      <c r="PTE764" s="462"/>
      <c r="PTF764" s="462"/>
      <c r="PTG764" s="462"/>
      <c r="PTH764" s="462"/>
      <c r="PTI764" s="462"/>
      <c r="PTJ764" s="462"/>
      <c r="PTK764" s="462"/>
      <c r="PTL764" s="462"/>
      <c r="PTM764" s="462"/>
      <c r="PTN764" s="462"/>
      <c r="PTO764" s="462"/>
      <c r="PTP764" s="462"/>
      <c r="PTQ764" s="462"/>
      <c r="PTR764" s="462"/>
      <c r="PTS764" s="462"/>
      <c r="PTT764" s="462"/>
      <c r="PTU764" s="462"/>
      <c r="PTV764" s="462"/>
      <c r="PTW764" s="462"/>
      <c r="PTX764" s="462"/>
      <c r="PTY764" s="462"/>
      <c r="PTZ764" s="462"/>
      <c r="PUA764" s="462"/>
      <c r="PUB764" s="462"/>
      <c r="PUC764" s="462"/>
      <c r="PUD764" s="462"/>
      <c r="PUE764" s="462"/>
      <c r="PUF764" s="462"/>
      <c r="PUG764" s="462"/>
      <c r="PUH764" s="462"/>
      <c r="PUI764" s="462"/>
      <c r="PUJ764" s="462"/>
      <c r="PUK764" s="462"/>
      <c r="PUL764" s="462"/>
      <c r="PUM764" s="462"/>
      <c r="PUN764" s="462"/>
      <c r="PUO764" s="462"/>
      <c r="PUP764" s="462"/>
      <c r="PUQ764" s="462"/>
      <c r="PUR764" s="462"/>
      <c r="PUS764" s="462"/>
      <c r="PUT764" s="462"/>
      <c r="PUU764" s="462"/>
      <c r="PUV764" s="462"/>
      <c r="PUW764" s="462"/>
      <c r="PUX764" s="462"/>
      <c r="PUY764" s="462"/>
      <c r="PUZ764" s="462"/>
      <c r="PVA764" s="462"/>
      <c r="PVB764" s="462"/>
      <c r="PVC764" s="462"/>
      <c r="PVD764" s="462"/>
      <c r="PVE764" s="462"/>
      <c r="PVF764" s="462"/>
      <c r="PVG764" s="462"/>
      <c r="PVH764" s="462"/>
      <c r="PVI764" s="462"/>
      <c r="PVJ764" s="462"/>
      <c r="PVK764" s="462"/>
      <c r="PVL764" s="462"/>
      <c r="PVM764" s="462"/>
      <c r="PVN764" s="462"/>
      <c r="PVO764" s="462"/>
      <c r="PVP764" s="462"/>
      <c r="PVQ764" s="462"/>
      <c r="PVR764" s="462"/>
      <c r="PVS764" s="462"/>
      <c r="PVT764" s="462"/>
      <c r="PVU764" s="462"/>
      <c r="PVV764" s="462"/>
      <c r="PVW764" s="462"/>
      <c r="PVX764" s="462"/>
      <c r="PVY764" s="462"/>
      <c r="PVZ764" s="462"/>
      <c r="PWA764" s="462"/>
      <c r="PWB764" s="462"/>
      <c r="PWC764" s="462"/>
      <c r="PWD764" s="462"/>
      <c r="PWE764" s="462"/>
      <c r="PWF764" s="462"/>
      <c r="PWG764" s="462"/>
      <c r="PWH764" s="462"/>
      <c r="PWI764" s="462"/>
      <c r="PWJ764" s="462"/>
      <c r="PWK764" s="462"/>
      <c r="PWL764" s="462"/>
      <c r="PWM764" s="462"/>
      <c r="PWN764" s="462"/>
      <c r="PWO764" s="462"/>
      <c r="PWP764" s="462"/>
      <c r="PWQ764" s="462"/>
      <c r="PWR764" s="462"/>
      <c r="PWS764" s="462"/>
      <c r="PWT764" s="462"/>
      <c r="PWU764" s="462"/>
      <c r="PWV764" s="462"/>
      <c r="PWW764" s="462"/>
      <c r="PWX764" s="462"/>
      <c r="PWY764" s="462"/>
      <c r="PWZ764" s="462"/>
      <c r="PXA764" s="462"/>
      <c r="PXB764" s="462"/>
      <c r="PXC764" s="462"/>
      <c r="PXD764" s="462"/>
      <c r="PXE764" s="462"/>
      <c r="PXF764" s="462"/>
      <c r="PXG764" s="462"/>
      <c r="PXH764" s="462"/>
      <c r="PXI764" s="462"/>
      <c r="PXJ764" s="462"/>
      <c r="PXK764" s="462"/>
      <c r="PXL764" s="462"/>
      <c r="PXM764" s="462"/>
      <c r="PXN764" s="462"/>
      <c r="PXO764" s="462"/>
      <c r="PXP764" s="462"/>
      <c r="PXQ764" s="462"/>
      <c r="PXR764" s="462"/>
      <c r="PXS764" s="462"/>
      <c r="PXT764" s="462"/>
      <c r="PXU764" s="462"/>
      <c r="PXV764" s="462"/>
      <c r="PXW764" s="462"/>
      <c r="PXX764" s="462"/>
      <c r="PXY764" s="462"/>
      <c r="PXZ764" s="462"/>
      <c r="PYA764" s="462"/>
      <c r="PYB764" s="462"/>
      <c r="PYC764" s="462"/>
      <c r="PYD764" s="462"/>
      <c r="PYE764" s="462"/>
      <c r="PYF764" s="462"/>
      <c r="PYG764" s="462"/>
      <c r="PYH764" s="462"/>
      <c r="PYI764" s="462"/>
      <c r="PYJ764" s="462"/>
      <c r="PYK764" s="462"/>
      <c r="PYL764" s="462"/>
      <c r="PYM764" s="462"/>
      <c r="PYN764" s="462"/>
      <c r="PYO764" s="462"/>
      <c r="PYP764" s="462"/>
      <c r="PYQ764" s="462"/>
      <c r="PYR764" s="462"/>
      <c r="PYS764" s="462"/>
      <c r="PYT764" s="462"/>
      <c r="PYU764" s="462"/>
      <c r="PYV764" s="462"/>
      <c r="PYW764" s="462"/>
      <c r="PYX764" s="462"/>
      <c r="PYY764" s="462"/>
      <c r="PYZ764" s="462"/>
      <c r="PZA764" s="462"/>
      <c r="PZB764" s="462"/>
      <c r="PZC764" s="462"/>
      <c r="PZD764" s="462"/>
      <c r="PZE764" s="462"/>
      <c r="PZF764" s="462"/>
      <c r="PZG764" s="462"/>
      <c r="PZH764" s="462"/>
      <c r="PZI764" s="462"/>
      <c r="PZJ764" s="462"/>
      <c r="PZK764" s="462"/>
      <c r="PZL764" s="462"/>
      <c r="PZM764" s="462"/>
      <c r="PZN764" s="462"/>
      <c r="PZO764" s="462"/>
      <c r="PZP764" s="462"/>
      <c r="PZQ764" s="462"/>
      <c r="PZR764" s="462"/>
      <c r="PZS764" s="462"/>
      <c r="PZT764" s="462"/>
      <c r="PZU764" s="462"/>
      <c r="PZV764" s="462"/>
      <c r="PZW764" s="462"/>
      <c r="PZX764" s="462"/>
      <c r="PZY764" s="462"/>
      <c r="PZZ764" s="462"/>
      <c r="QAA764" s="462"/>
      <c r="QAB764" s="462"/>
      <c r="QAC764" s="462"/>
      <c r="QAD764" s="462"/>
      <c r="QAE764" s="462"/>
      <c r="QAF764" s="462"/>
      <c r="QAG764" s="462"/>
      <c r="QAH764" s="462"/>
      <c r="QAI764" s="462"/>
      <c r="QAJ764" s="462"/>
      <c r="QAK764" s="462"/>
      <c r="QAL764" s="462"/>
      <c r="QAM764" s="462"/>
      <c r="QAN764" s="462"/>
      <c r="QAO764" s="462"/>
      <c r="QAP764" s="462"/>
      <c r="QAQ764" s="462"/>
      <c r="QAR764" s="462"/>
      <c r="QAS764" s="462"/>
      <c r="QAT764" s="462"/>
      <c r="QAU764" s="462"/>
      <c r="QAV764" s="462"/>
      <c r="QAW764" s="462"/>
      <c r="QAX764" s="462"/>
      <c r="QAY764" s="462"/>
      <c r="QAZ764" s="462"/>
      <c r="QBA764" s="462"/>
      <c r="QBB764" s="462"/>
      <c r="QBC764" s="462"/>
      <c r="QBD764" s="462"/>
      <c r="QBE764" s="462"/>
      <c r="QBF764" s="462"/>
      <c r="QBG764" s="462"/>
      <c r="QBH764" s="462"/>
      <c r="QBI764" s="462"/>
      <c r="QBJ764" s="462"/>
      <c r="QBK764" s="462"/>
      <c r="QBL764" s="462"/>
      <c r="QBM764" s="462"/>
      <c r="QBN764" s="462"/>
      <c r="QBO764" s="462"/>
      <c r="QBP764" s="462"/>
      <c r="QBQ764" s="462"/>
      <c r="QBR764" s="462"/>
      <c r="QBS764" s="462"/>
      <c r="QBT764" s="462"/>
      <c r="QBU764" s="462"/>
      <c r="QBV764" s="462"/>
      <c r="QBW764" s="462"/>
      <c r="QBX764" s="462"/>
      <c r="QBY764" s="462"/>
      <c r="QBZ764" s="462"/>
      <c r="QCA764" s="462"/>
      <c r="QCB764" s="462"/>
      <c r="QCC764" s="462"/>
      <c r="QCD764" s="462"/>
      <c r="QCE764" s="462"/>
      <c r="QCF764" s="462"/>
      <c r="QCG764" s="462"/>
      <c r="QCH764" s="462"/>
      <c r="QCI764" s="462"/>
      <c r="QCJ764" s="462"/>
      <c r="QCK764" s="462"/>
      <c r="QCL764" s="462"/>
      <c r="QCM764" s="462"/>
      <c r="QCN764" s="462"/>
      <c r="QCO764" s="462"/>
      <c r="QCP764" s="462"/>
      <c r="QCQ764" s="462"/>
      <c r="QCR764" s="462"/>
      <c r="QCS764" s="462"/>
      <c r="QCT764" s="462"/>
      <c r="QCU764" s="462"/>
      <c r="QCV764" s="462"/>
      <c r="QCW764" s="462"/>
      <c r="QCX764" s="462"/>
      <c r="QCY764" s="462"/>
      <c r="QCZ764" s="462"/>
      <c r="QDA764" s="462"/>
      <c r="QDB764" s="462"/>
      <c r="QDC764" s="462"/>
      <c r="QDD764" s="462"/>
      <c r="QDE764" s="462"/>
      <c r="QDF764" s="462"/>
      <c r="QDG764" s="462"/>
      <c r="QDH764" s="462"/>
      <c r="QDI764" s="462"/>
      <c r="QDJ764" s="462"/>
      <c r="QDK764" s="462"/>
      <c r="QDL764" s="462"/>
      <c r="QDM764" s="462"/>
      <c r="QDN764" s="462"/>
      <c r="QDO764" s="462"/>
      <c r="QDP764" s="462"/>
      <c r="QDQ764" s="462"/>
      <c r="QDR764" s="462"/>
      <c r="QDS764" s="462"/>
      <c r="QDT764" s="462"/>
      <c r="QDU764" s="462"/>
      <c r="QDV764" s="462"/>
      <c r="QDW764" s="462"/>
      <c r="QDX764" s="462"/>
      <c r="QDY764" s="462"/>
      <c r="QDZ764" s="462"/>
      <c r="QEA764" s="462"/>
      <c r="QEB764" s="462"/>
      <c r="QEC764" s="462"/>
      <c r="QED764" s="462"/>
      <c r="QEE764" s="462"/>
      <c r="QEF764" s="462"/>
      <c r="QEG764" s="462"/>
      <c r="QEH764" s="462"/>
      <c r="QEI764" s="462"/>
      <c r="QEJ764" s="462"/>
      <c r="QEK764" s="462"/>
      <c r="QEL764" s="462"/>
      <c r="QEM764" s="462"/>
      <c r="QEN764" s="462"/>
      <c r="QEO764" s="462"/>
      <c r="QEP764" s="462"/>
      <c r="QEQ764" s="462"/>
      <c r="QER764" s="462"/>
      <c r="QES764" s="462"/>
      <c r="QET764" s="462"/>
      <c r="QEU764" s="462"/>
      <c r="QEV764" s="462"/>
      <c r="QEW764" s="462"/>
      <c r="QEX764" s="462"/>
      <c r="QEY764" s="462"/>
      <c r="QEZ764" s="462"/>
      <c r="QFA764" s="462"/>
      <c r="QFB764" s="462"/>
      <c r="QFC764" s="462"/>
      <c r="QFD764" s="462"/>
      <c r="QFE764" s="462"/>
      <c r="QFF764" s="462"/>
      <c r="QFG764" s="462"/>
      <c r="QFH764" s="462"/>
      <c r="QFI764" s="462"/>
      <c r="QFJ764" s="462"/>
      <c r="QFK764" s="462"/>
      <c r="QFL764" s="462"/>
      <c r="QFM764" s="462"/>
      <c r="QFN764" s="462"/>
      <c r="QFO764" s="462"/>
      <c r="QFP764" s="462"/>
      <c r="QFQ764" s="462"/>
      <c r="QFR764" s="462"/>
      <c r="QFS764" s="462"/>
      <c r="QFT764" s="462"/>
      <c r="QFU764" s="462"/>
      <c r="QFV764" s="462"/>
      <c r="QFW764" s="462"/>
      <c r="QFX764" s="462"/>
      <c r="QFY764" s="462"/>
      <c r="QFZ764" s="462"/>
      <c r="QGA764" s="462"/>
      <c r="QGB764" s="462"/>
      <c r="QGC764" s="462"/>
      <c r="QGD764" s="462"/>
      <c r="QGE764" s="462"/>
      <c r="QGF764" s="462"/>
      <c r="QGG764" s="462"/>
      <c r="QGH764" s="462"/>
      <c r="QGI764" s="462"/>
      <c r="QGJ764" s="462"/>
      <c r="QGK764" s="462"/>
      <c r="QGL764" s="462"/>
      <c r="QGM764" s="462"/>
      <c r="QGN764" s="462"/>
      <c r="QGO764" s="462"/>
      <c r="QGP764" s="462"/>
      <c r="QGQ764" s="462"/>
      <c r="QGR764" s="462"/>
      <c r="QGS764" s="462"/>
      <c r="QGT764" s="462"/>
      <c r="QGU764" s="462"/>
      <c r="QGV764" s="462"/>
      <c r="QGW764" s="462"/>
      <c r="QGX764" s="462"/>
      <c r="QGY764" s="462"/>
      <c r="QGZ764" s="462"/>
      <c r="QHA764" s="462"/>
      <c r="QHB764" s="462"/>
      <c r="QHC764" s="462"/>
      <c r="QHD764" s="462"/>
      <c r="QHE764" s="462"/>
      <c r="QHF764" s="462"/>
      <c r="QHG764" s="462"/>
      <c r="QHH764" s="462"/>
      <c r="QHI764" s="462"/>
      <c r="QHJ764" s="462"/>
      <c r="QHK764" s="462"/>
      <c r="QHL764" s="462"/>
      <c r="QHM764" s="462"/>
      <c r="QHN764" s="462"/>
      <c r="QHO764" s="462"/>
      <c r="QHP764" s="462"/>
      <c r="QHQ764" s="462"/>
      <c r="QHR764" s="462"/>
      <c r="QHS764" s="462"/>
      <c r="QHT764" s="462"/>
      <c r="QHU764" s="462"/>
      <c r="QHV764" s="462"/>
      <c r="QHW764" s="462"/>
      <c r="QHX764" s="462"/>
      <c r="QHY764" s="462"/>
      <c r="QHZ764" s="462"/>
      <c r="QIA764" s="462"/>
      <c r="QIB764" s="462"/>
      <c r="QIC764" s="462"/>
      <c r="QID764" s="462"/>
      <c r="QIE764" s="462"/>
      <c r="QIF764" s="462"/>
      <c r="QIG764" s="462"/>
      <c r="QIH764" s="462"/>
      <c r="QII764" s="462"/>
      <c r="QIJ764" s="462"/>
      <c r="QIK764" s="462"/>
      <c r="QIL764" s="462"/>
      <c r="QIM764" s="462"/>
      <c r="QIN764" s="462"/>
      <c r="QIO764" s="462"/>
      <c r="QIP764" s="462"/>
      <c r="QIQ764" s="462"/>
      <c r="QIR764" s="462"/>
      <c r="QIS764" s="462"/>
      <c r="QIT764" s="462"/>
      <c r="QIU764" s="462"/>
      <c r="QIV764" s="462"/>
      <c r="QIW764" s="462"/>
      <c r="QIX764" s="462"/>
      <c r="QIY764" s="462"/>
      <c r="QIZ764" s="462"/>
      <c r="QJA764" s="462"/>
      <c r="QJB764" s="462"/>
      <c r="QJC764" s="462"/>
      <c r="QJD764" s="462"/>
      <c r="QJE764" s="462"/>
      <c r="QJF764" s="462"/>
      <c r="QJG764" s="462"/>
      <c r="QJH764" s="462"/>
      <c r="QJI764" s="462"/>
      <c r="QJJ764" s="462"/>
      <c r="QJK764" s="462"/>
      <c r="QJL764" s="462"/>
      <c r="QJM764" s="462"/>
      <c r="QJN764" s="462"/>
      <c r="QJO764" s="462"/>
      <c r="QJP764" s="462"/>
      <c r="QJQ764" s="462"/>
      <c r="QJR764" s="462"/>
      <c r="QJS764" s="462"/>
      <c r="QJT764" s="462"/>
      <c r="QJU764" s="462"/>
      <c r="QJV764" s="462"/>
      <c r="QJW764" s="462"/>
      <c r="QJX764" s="462"/>
      <c r="QJY764" s="462"/>
      <c r="QJZ764" s="462"/>
      <c r="QKA764" s="462"/>
      <c r="QKB764" s="462"/>
      <c r="QKC764" s="462"/>
      <c r="QKD764" s="462"/>
      <c r="QKE764" s="462"/>
      <c r="QKF764" s="462"/>
      <c r="QKG764" s="462"/>
      <c r="QKH764" s="462"/>
      <c r="QKI764" s="462"/>
      <c r="QKJ764" s="462"/>
      <c r="QKK764" s="462"/>
      <c r="QKL764" s="462"/>
      <c r="QKM764" s="462"/>
      <c r="QKN764" s="462"/>
      <c r="QKO764" s="462"/>
      <c r="QKP764" s="462"/>
      <c r="QKQ764" s="462"/>
      <c r="QKR764" s="462"/>
      <c r="QKS764" s="462"/>
      <c r="QKT764" s="462"/>
      <c r="QKU764" s="462"/>
      <c r="QKV764" s="462"/>
      <c r="QKW764" s="462"/>
      <c r="QKX764" s="462"/>
      <c r="QKY764" s="462"/>
      <c r="QKZ764" s="462"/>
      <c r="QLA764" s="462"/>
      <c r="QLB764" s="462"/>
      <c r="QLC764" s="462"/>
      <c r="QLD764" s="462"/>
      <c r="QLE764" s="462"/>
      <c r="QLF764" s="462"/>
      <c r="QLG764" s="462"/>
      <c r="QLH764" s="462"/>
      <c r="QLI764" s="462"/>
      <c r="QLJ764" s="462"/>
      <c r="QLK764" s="462"/>
      <c r="QLL764" s="462"/>
      <c r="QLM764" s="462"/>
      <c r="QLN764" s="462"/>
      <c r="QLO764" s="462"/>
      <c r="QLP764" s="462"/>
      <c r="QLQ764" s="462"/>
      <c r="QLR764" s="462"/>
      <c r="QLS764" s="462"/>
      <c r="QLT764" s="462"/>
      <c r="QLU764" s="462"/>
      <c r="QLV764" s="462"/>
      <c r="QLW764" s="462"/>
      <c r="QLX764" s="462"/>
      <c r="QLY764" s="462"/>
      <c r="QLZ764" s="462"/>
      <c r="QMA764" s="462"/>
      <c r="QMB764" s="462"/>
      <c r="QMC764" s="462"/>
      <c r="QMD764" s="462"/>
      <c r="QME764" s="462"/>
      <c r="QMF764" s="462"/>
      <c r="QMG764" s="462"/>
      <c r="QMH764" s="462"/>
      <c r="QMI764" s="462"/>
      <c r="QMJ764" s="462"/>
      <c r="QMK764" s="462"/>
      <c r="QML764" s="462"/>
      <c r="QMM764" s="462"/>
      <c r="QMN764" s="462"/>
      <c r="QMO764" s="462"/>
      <c r="QMP764" s="462"/>
      <c r="QMQ764" s="462"/>
      <c r="QMR764" s="462"/>
      <c r="QMS764" s="462"/>
      <c r="QMT764" s="462"/>
      <c r="QMU764" s="462"/>
      <c r="QMV764" s="462"/>
      <c r="QMW764" s="462"/>
      <c r="QMX764" s="462"/>
      <c r="QMY764" s="462"/>
      <c r="QMZ764" s="462"/>
      <c r="QNA764" s="462"/>
      <c r="QNB764" s="462"/>
      <c r="QNC764" s="462"/>
      <c r="QND764" s="462"/>
      <c r="QNE764" s="462"/>
      <c r="QNF764" s="462"/>
      <c r="QNG764" s="462"/>
      <c r="QNH764" s="462"/>
      <c r="QNI764" s="462"/>
      <c r="QNJ764" s="462"/>
      <c r="QNK764" s="462"/>
      <c r="QNL764" s="462"/>
      <c r="QNM764" s="462"/>
      <c r="QNN764" s="462"/>
      <c r="QNO764" s="462"/>
      <c r="QNP764" s="462"/>
      <c r="QNQ764" s="462"/>
      <c r="QNR764" s="462"/>
      <c r="QNS764" s="462"/>
      <c r="QNT764" s="462"/>
      <c r="QNU764" s="462"/>
      <c r="QNV764" s="462"/>
      <c r="QNW764" s="462"/>
      <c r="QNX764" s="462"/>
      <c r="QNY764" s="462"/>
      <c r="QNZ764" s="462"/>
      <c r="QOA764" s="462"/>
      <c r="QOB764" s="462"/>
      <c r="QOC764" s="462"/>
      <c r="QOD764" s="462"/>
      <c r="QOE764" s="462"/>
      <c r="QOF764" s="462"/>
      <c r="QOG764" s="462"/>
      <c r="QOH764" s="462"/>
      <c r="QOI764" s="462"/>
      <c r="QOJ764" s="462"/>
      <c r="QOK764" s="462"/>
      <c r="QOL764" s="462"/>
      <c r="QOM764" s="462"/>
      <c r="QON764" s="462"/>
      <c r="QOO764" s="462"/>
      <c r="QOP764" s="462"/>
      <c r="QOQ764" s="462"/>
      <c r="QOR764" s="462"/>
      <c r="QOS764" s="462"/>
      <c r="QOT764" s="462"/>
      <c r="QOU764" s="462"/>
      <c r="QOV764" s="462"/>
      <c r="QOW764" s="462"/>
      <c r="QOX764" s="462"/>
      <c r="QOY764" s="462"/>
      <c r="QOZ764" s="462"/>
      <c r="QPA764" s="462"/>
      <c r="QPB764" s="462"/>
      <c r="QPC764" s="462"/>
      <c r="QPD764" s="462"/>
      <c r="QPE764" s="462"/>
      <c r="QPF764" s="462"/>
      <c r="QPG764" s="462"/>
      <c r="QPH764" s="462"/>
      <c r="QPI764" s="462"/>
      <c r="QPJ764" s="462"/>
      <c r="QPK764" s="462"/>
      <c r="QPL764" s="462"/>
      <c r="QPM764" s="462"/>
      <c r="QPN764" s="462"/>
      <c r="QPO764" s="462"/>
      <c r="QPP764" s="462"/>
      <c r="QPQ764" s="462"/>
      <c r="QPR764" s="462"/>
      <c r="QPS764" s="462"/>
      <c r="QPT764" s="462"/>
      <c r="QPU764" s="462"/>
      <c r="QPV764" s="462"/>
      <c r="QPW764" s="462"/>
      <c r="QPX764" s="462"/>
      <c r="QPY764" s="462"/>
      <c r="QPZ764" s="462"/>
      <c r="QQA764" s="462"/>
      <c r="QQB764" s="462"/>
      <c r="QQC764" s="462"/>
      <c r="QQD764" s="462"/>
      <c r="QQE764" s="462"/>
      <c r="QQF764" s="462"/>
      <c r="QQG764" s="462"/>
      <c r="QQH764" s="462"/>
      <c r="QQI764" s="462"/>
      <c r="QQJ764" s="462"/>
      <c r="QQK764" s="462"/>
      <c r="QQL764" s="462"/>
      <c r="QQM764" s="462"/>
      <c r="QQN764" s="462"/>
      <c r="QQO764" s="462"/>
      <c r="QQP764" s="462"/>
      <c r="QQQ764" s="462"/>
      <c r="QQR764" s="462"/>
      <c r="QQS764" s="462"/>
      <c r="QQT764" s="462"/>
      <c r="QQU764" s="462"/>
      <c r="QQV764" s="462"/>
      <c r="QQW764" s="462"/>
      <c r="QQX764" s="462"/>
      <c r="QQY764" s="462"/>
      <c r="QQZ764" s="462"/>
      <c r="QRA764" s="462"/>
      <c r="QRB764" s="462"/>
      <c r="QRC764" s="462"/>
      <c r="QRD764" s="462"/>
      <c r="QRE764" s="462"/>
      <c r="QRF764" s="462"/>
      <c r="QRG764" s="462"/>
      <c r="QRH764" s="462"/>
      <c r="QRI764" s="462"/>
      <c r="QRJ764" s="462"/>
      <c r="QRK764" s="462"/>
      <c r="QRL764" s="462"/>
      <c r="QRM764" s="462"/>
      <c r="QRN764" s="462"/>
      <c r="QRO764" s="462"/>
      <c r="QRP764" s="462"/>
      <c r="QRQ764" s="462"/>
      <c r="QRR764" s="462"/>
      <c r="QRS764" s="462"/>
      <c r="QRT764" s="462"/>
      <c r="QRU764" s="462"/>
      <c r="QRV764" s="462"/>
      <c r="QRW764" s="462"/>
      <c r="QRX764" s="462"/>
      <c r="QRY764" s="462"/>
      <c r="QRZ764" s="462"/>
      <c r="QSA764" s="462"/>
      <c r="QSB764" s="462"/>
      <c r="QSC764" s="462"/>
      <c r="QSD764" s="462"/>
      <c r="QSE764" s="462"/>
      <c r="QSF764" s="462"/>
      <c r="QSG764" s="462"/>
      <c r="QSH764" s="462"/>
      <c r="QSI764" s="462"/>
      <c r="QSJ764" s="462"/>
      <c r="QSK764" s="462"/>
      <c r="QSL764" s="462"/>
      <c r="QSM764" s="462"/>
      <c r="QSN764" s="462"/>
      <c r="QSO764" s="462"/>
      <c r="QSP764" s="462"/>
      <c r="QSQ764" s="462"/>
      <c r="QSR764" s="462"/>
      <c r="QSS764" s="462"/>
      <c r="QST764" s="462"/>
      <c r="QSU764" s="462"/>
      <c r="QSV764" s="462"/>
      <c r="QSW764" s="462"/>
      <c r="QSX764" s="462"/>
      <c r="QSY764" s="462"/>
      <c r="QSZ764" s="462"/>
      <c r="QTA764" s="462"/>
      <c r="QTB764" s="462"/>
      <c r="QTC764" s="462"/>
      <c r="QTD764" s="462"/>
      <c r="QTE764" s="462"/>
      <c r="QTF764" s="462"/>
      <c r="QTG764" s="462"/>
      <c r="QTH764" s="462"/>
      <c r="QTI764" s="462"/>
      <c r="QTJ764" s="462"/>
      <c r="QTK764" s="462"/>
      <c r="QTL764" s="462"/>
      <c r="QTM764" s="462"/>
      <c r="QTN764" s="462"/>
      <c r="QTO764" s="462"/>
      <c r="QTP764" s="462"/>
      <c r="QTQ764" s="462"/>
      <c r="QTR764" s="462"/>
      <c r="QTS764" s="462"/>
      <c r="QTT764" s="462"/>
      <c r="QTU764" s="462"/>
      <c r="QTV764" s="462"/>
      <c r="QTW764" s="462"/>
      <c r="QTX764" s="462"/>
      <c r="QTY764" s="462"/>
      <c r="QTZ764" s="462"/>
      <c r="QUA764" s="462"/>
      <c r="QUB764" s="462"/>
      <c r="QUC764" s="462"/>
      <c r="QUD764" s="462"/>
      <c r="QUE764" s="462"/>
      <c r="QUF764" s="462"/>
      <c r="QUG764" s="462"/>
      <c r="QUH764" s="462"/>
      <c r="QUI764" s="462"/>
      <c r="QUJ764" s="462"/>
      <c r="QUK764" s="462"/>
      <c r="QUL764" s="462"/>
      <c r="QUM764" s="462"/>
      <c r="QUN764" s="462"/>
      <c r="QUO764" s="462"/>
      <c r="QUP764" s="462"/>
      <c r="QUQ764" s="462"/>
      <c r="QUR764" s="462"/>
      <c r="QUS764" s="462"/>
      <c r="QUT764" s="462"/>
      <c r="QUU764" s="462"/>
      <c r="QUV764" s="462"/>
      <c r="QUW764" s="462"/>
      <c r="QUX764" s="462"/>
      <c r="QUY764" s="462"/>
      <c r="QUZ764" s="462"/>
      <c r="QVA764" s="462"/>
      <c r="QVB764" s="462"/>
      <c r="QVC764" s="462"/>
      <c r="QVD764" s="462"/>
      <c r="QVE764" s="462"/>
      <c r="QVF764" s="462"/>
      <c r="QVG764" s="462"/>
      <c r="QVH764" s="462"/>
      <c r="QVI764" s="462"/>
      <c r="QVJ764" s="462"/>
      <c r="QVK764" s="462"/>
      <c r="QVL764" s="462"/>
      <c r="QVM764" s="462"/>
      <c r="QVN764" s="462"/>
      <c r="QVO764" s="462"/>
      <c r="QVP764" s="462"/>
      <c r="QVQ764" s="462"/>
      <c r="QVR764" s="462"/>
      <c r="QVS764" s="462"/>
      <c r="QVT764" s="462"/>
      <c r="QVU764" s="462"/>
      <c r="QVV764" s="462"/>
      <c r="QVW764" s="462"/>
      <c r="QVX764" s="462"/>
      <c r="QVY764" s="462"/>
      <c r="QVZ764" s="462"/>
      <c r="QWA764" s="462"/>
      <c r="QWB764" s="462"/>
      <c r="QWC764" s="462"/>
      <c r="QWD764" s="462"/>
      <c r="QWE764" s="462"/>
      <c r="QWF764" s="462"/>
      <c r="QWG764" s="462"/>
      <c r="QWH764" s="462"/>
      <c r="QWI764" s="462"/>
      <c r="QWJ764" s="462"/>
      <c r="QWK764" s="462"/>
      <c r="QWL764" s="462"/>
      <c r="QWM764" s="462"/>
      <c r="QWN764" s="462"/>
      <c r="QWO764" s="462"/>
      <c r="QWP764" s="462"/>
      <c r="QWQ764" s="462"/>
      <c r="QWR764" s="462"/>
      <c r="QWS764" s="462"/>
      <c r="QWT764" s="462"/>
      <c r="QWU764" s="462"/>
      <c r="QWV764" s="462"/>
      <c r="QWW764" s="462"/>
      <c r="QWX764" s="462"/>
      <c r="QWY764" s="462"/>
      <c r="QWZ764" s="462"/>
      <c r="QXA764" s="462"/>
      <c r="QXB764" s="462"/>
      <c r="QXC764" s="462"/>
      <c r="QXD764" s="462"/>
      <c r="QXE764" s="462"/>
      <c r="QXF764" s="462"/>
      <c r="QXG764" s="462"/>
      <c r="QXH764" s="462"/>
      <c r="QXI764" s="462"/>
      <c r="QXJ764" s="462"/>
      <c r="QXK764" s="462"/>
      <c r="QXL764" s="462"/>
      <c r="QXM764" s="462"/>
      <c r="QXN764" s="462"/>
      <c r="QXO764" s="462"/>
      <c r="QXP764" s="462"/>
      <c r="QXQ764" s="462"/>
      <c r="QXR764" s="462"/>
      <c r="QXS764" s="462"/>
      <c r="QXT764" s="462"/>
      <c r="QXU764" s="462"/>
      <c r="QXV764" s="462"/>
      <c r="QXW764" s="462"/>
      <c r="QXX764" s="462"/>
      <c r="QXY764" s="462"/>
      <c r="QXZ764" s="462"/>
      <c r="QYA764" s="462"/>
      <c r="QYB764" s="462"/>
      <c r="QYC764" s="462"/>
      <c r="QYD764" s="462"/>
      <c r="QYE764" s="462"/>
      <c r="QYF764" s="462"/>
      <c r="QYG764" s="462"/>
      <c r="QYH764" s="462"/>
      <c r="QYI764" s="462"/>
      <c r="QYJ764" s="462"/>
      <c r="QYK764" s="462"/>
      <c r="QYL764" s="462"/>
      <c r="QYM764" s="462"/>
      <c r="QYN764" s="462"/>
      <c r="QYO764" s="462"/>
      <c r="QYP764" s="462"/>
      <c r="QYQ764" s="462"/>
      <c r="QYR764" s="462"/>
      <c r="QYS764" s="462"/>
      <c r="QYT764" s="462"/>
      <c r="QYU764" s="462"/>
      <c r="QYV764" s="462"/>
      <c r="QYW764" s="462"/>
      <c r="QYX764" s="462"/>
      <c r="QYY764" s="462"/>
      <c r="QYZ764" s="462"/>
      <c r="QZA764" s="462"/>
      <c r="QZB764" s="462"/>
      <c r="QZC764" s="462"/>
      <c r="QZD764" s="462"/>
      <c r="QZE764" s="462"/>
      <c r="QZF764" s="462"/>
      <c r="QZG764" s="462"/>
      <c r="QZH764" s="462"/>
      <c r="QZI764" s="462"/>
      <c r="QZJ764" s="462"/>
      <c r="QZK764" s="462"/>
      <c r="QZL764" s="462"/>
      <c r="QZM764" s="462"/>
      <c r="QZN764" s="462"/>
      <c r="QZO764" s="462"/>
      <c r="QZP764" s="462"/>
      <c r="QZQ764" s="462"/>
      <c r="QZR764" s="462"/>
      <c r="QZS764" s="462"/>
      <c r="QZT764" s="462"/>
      <c r="QZU764" s="462"/>
      <c r="QZV764" s="462"/>
      <c r="QZW764" s="462"/>
      <c r="QZX764" s="462"/>
      <c r="QZY764" s="462"/>
      <c r="QZZ764" s="462"/>
      <c r="RAA764" s="462"/>
      <c r="RAB764" s="462"/>
      <c r="RAC764" s="462"/>
      <c r="RAD764" s="462"/>
      <c r="RAE764" s="462"/>
      <c r="RAF764" s="462"/>
      <c r="RAG764" s="462"/>
      <c r="RAH764" s="462"/>
      <c r="RAI764" s="462"/>
      <c r="RAJ764" s="462"/>
      <c r="RAK764" s="462"/>
      <c r="RAL764" s="462"/>
      <c r="RAM764" s="462"/>
      <c r="RAN764" s="462"/>
      <c r="RAO764" s="462"/>
      <c r="RAP764" s="462"/>
      <c r="RAQ764" s="462"/>
      <c r="RAR764" s="462"/>
      <c r="RAS764" s="462"/>
      <c r="RAT764" s="462"/>
      <c r="RAU764" s="462"/>
      <c r="RAV764" s="462"/>
      <c r="RAW764" s="462"/>
      <c r="RAX764" s="462"/>
      <c r="RAY764" s="462"/>
      <c r="RAZ764" s="462"/>
      <c r="RBA764" s="462"/>
      <c r="RBB764" s="462"/>
      <c r="RBC764" s="462"/>
      <c r="RBD764" s="462"/>
      <c r="RBE764" s="462"/>
      <c r="RBF764" s="462"/>
      <c r="RBG764" s="462"/>
      <c r="RBH764" s="462"/>
      <c r="RBI764" s="462"/>
      <c r="RBJ764" s="462"/>
      <c r="RBK764" s="462"/>
      <c r="RBL764" s="462"/>
      <c r="RBM764" s="462"/>
      <c r="RBN764" s="462"/>
      <c r="RBO764" s="462"/>
      <c r="RBP764" s="462"/>
      <c r="RBQ764" s="462"/>
      <c r="RBR764" s="462"/>
      <c r="RBS764" s="462"/>
      <c r="RBT764" s="462"/>
      <c r="RBU764" s="462"/>
      <c r="RBV764" s="462"/>
      <c r="RBW764" s="462"/>
      <c r="RBX764" s="462"/>
      <c r="RBY764" s="462"/>
      <c r="RBZ764" s="462"/>
      <c r="RCA764" s="462"/>
      <c r="RCB764" s="462"/>
      <c r="RCC764" s="462"/>
      <c r="RCD764" s="462"/>
      <c r="RCE764" s="462"/>
      <c r="RCF764" s="462"/>
      <c r="RCG764" s="462"/>
      <c r="RCH764" s="462"/>
      <c r="RCI764" s="462"/>
      <c r="RCJ764" s="462"/>
      <c r="RCK764" s="462"/>
      <c r="RCL764" s="462"/>
      <c r="RCM764" s="462"/>
      <c r="RCN764" s="462"/>
      <c r="RCO764" s="462"/>
      <c r="RCP764" s="462"/>
      <c r="RCQ764" s="462"/>
      <c r="RCR764" s="462"/>
      <c r="RCS764" s="462"/>
      <c r="RCT764" s="462"/>
      <c r="RCU764" s="462"/>
      <c r="RCV764" s="462"/>
      <c r="RCW764" s="462"/>
      <c r="RCX764" s="462"/>
      <c r="RCY764" s="462"/>
      <c r="RCZ764" s="462"/>
      <c r="RDA764" s="462"/>
      <c r="RDB764" s="462"/>
      <c r="RDC764" s="462"/>
      <c r="RDD764" s="462"/>
      <c r="RDE764" s="462"/>
      <c r="RDF764" s="462"/>
      <c r="RDG764" s="462"/>
      <c r="RDH764" s="462"/>
      <c r="RDI764" s="462"/>
      <c r="RDJ764" s="462"/>
      <c r="RDK764" s="462"/>
      <c r="RDL764" s="462"/>
      <c r="RDM764" s="462"/>
      <c r="RDN764" s="462"/>
      <c r="RDO764" s="462"/>
      <c r="RDP764" s="462"/>
      <c r="RDQ764" s="462"/>
      <c r="RDR764" s="462"/>
      <c r="RDS764" s="462"/>
      <c r="RDT764" s="462"/>
      <c r="RDU764" s="462"/>
      <c r="RDV764" s="462"/>
      <c r="RDW764" s="462"/>
      <c r="RDX764" s="462"/>
      <c r="RDY764" s="462"/>
      <c r="RDZ764" s="462"/>
      <c r="REA764" s="462"/>
      <c r="REB764" s="462"/>
      <c r="REC764" s="462"/>
      <c r="RED764" s="462"/>
      <c r="REE764" s="462"/>
      <c r="REF764" s="462"/>
      <c r="REG764" s="462"/>
      <c r="REH764" s="462"/>
      <c r="REI764" s="462"/>
      <c r="REJ764" s="462"/>
      <c r="REK764" s="462"/>
      <c r="REL764" s="462"/>
      <c r="REM764" s="462"/>
      <c r="REN764" s="462"/>
      <c r="REO764" s="462"/>
      <c r="REP764" s="462"/>
      <c r="REQ764" s="462"/>
      <c r="RER764" s="462"/>
      <c r="RES764" s="462"/>
      <c r="RET764" s="462"/>
      <c r="REU764" s="462"/>
      <c r="REV764" s="462"/>
      <c r="REW764" s="462"/>
      <c r="REX764" s="462"/>
      <c r="REY764" s="462"/>
      <c r="REZ764" s="462"/>
      <c r="RFA764" s="462"/>
      <c r="RFB764" s="462"/>
      <c r="RFC764" s="462"/>
      <c r="RFD764" s="462"/>
      <c r="RFE764" s="462"/>
      <c r="RFF764" s="462"/>
      <c r="RFG764" s="462"/>
      <c r="RFH764" s="462"/>
      <c r="RFI764" s="462"/>
      <c r="RFJ764" s="462"/>
      <c r="RFK764" s="462"/>
      <c r="RFL764" s="462"/>
      <c r="RFM764" s="462"/>
      <c r="RFN764" s="462"/>
      <c r="RFO764" s="462"/>
      <c r="RFP764" s="462"/>
      <c r="RFQ764" s="462"/>
      <c r="RFR764" s="462"/>
      <c r="RFS764" s="462"/>
      <c r="RFT764" s="462"/>
      <c r="RFU764" s="462"/>
      <c r="RFV764" s="462"/>
      <c r="RFW764" s="462"/>
      <c r="RFX764" s="462"/>
      <c r="RFY764" s="462"/>
      <c r="RFZ764" s="462"/>
      <c r="RGA764" s="462"/>
      <c r="RGB764" s="462"/>
      <c r="RGC764" s="462"/>
      <c r="RGD764" s="462"/>
      <c r="RGE764" s="462"/>
      <c r="RGF764" s="462"/>
      <c r="RGG764" s="462"/>
      <c r="RGH764" s="462"/>
      <c r="RGI764" s="462"/>
      <c r="RGJ764" s="462"/>
      <c r="RGK764" s="462"/>
      <c r="RGL764" s="462"/>
      <c r="RGM764" s="462"/>
      <c r="RGN764" s="462"/>
      <c r="RGO764" s="462"/>
      <c r="RGP764" s="462"/>
      <c r="RGQ764" s="462"/>
      <c r="RGR764" s="462"/>
      <c r="RGS764" s="462"/>
      <c r="RGT764" s="462"/>
      <c r="RGU764" s="462"/>
      <c r="RGV764" s="462"/>
      <c r="RGW764" s="462"/>
      <c r="RGX764" s="462"/>
      <c r="RGY764" s="462"/>
      <c r="RGZ764" s="462"/>
      <c r="RHA764" s="462"/>
      <c r="RHB764" s="462"/>
      <c r="RHC764" s="462"/>
      <c r="RHD764" s="462"/>
      <c r="RHE764" s="462"/>
      <c r="RHF764" s="462"/>
      <c r="RHG764" s="462"/>
      <c r="RHH764" s="462"/>
      <c r="RHI764" s="462"/>
      <c r="RHJ764" s="462"/>
      <c r="RHK764" s="462"/>
      <c r="RHL764" s="462"/>
      <c r="RHM764" s="462"/>
      <c r="RHN764" s="462"/>
      <c r="RHO764" s="462"/>
      <c r="RHP764" s="462"/>
      <c r="RHQ764" s="462"/>
      <c r="RHR764" s="462"/>
      <c r="RHS764" s="462"/>
      <c r="RHT764" s="462"/>
      <c r="RHU764" s="462"/>
      <c r="RHV764" s="462"/>
      <c r="RHW764" s="462"/>
      <c r="RHX764" s="462"/>
      <c r="RHY764" s="462"/>
      <c r="RHZ764" s="462"/>
      <c r="RIA764" s="462"/>
      <c r="RIB764" s="462"/>
      <c r="RIC764" s="462"/>
      <c r="RID764" s="462"/>
      <c r="RIE764" s="462"/>
      <c r="RIF764" s="462"/>
      <c r="RIG764" s="462"/>
      <c r="RIH764" s="462"/>
      <c r="RII764" s="462"/>
      <c r="RIJ764" s="462"/>
      <c r="RIK764" s="462"/>
      <c r="RIL764" s="462"/>
      <c r="RIM764" s="462"/>
      <c r="RIN764" s="462"/>
      <c r="RIO764" s="462"/>
      <c r="RIP764" s="462"/>
      <c r="RIQ764" s="462"/>
      <c r="RIR764" s="462"/>
      <c r="RIS764" s="462"/>
      <c r="RIT764" s="462"/>
      <c r="RIU764" s="462"/>
      <c r="RIV764" s="462"/>
      <c r="RIW764" s="462"/>
      <c r="RIX764" s="462"/>
      <c r="RIY764" s="462"/>
      <c r="RIZ764" s="462"/>
      <c r="RJA764" s="462"/>
      <c r="RJB764" s="462"/>
      <c r="RJC764" s="462"/>
      <c r="RJD764" s="462"/>
      <c r="RJE764" s="462"/>
      <c r="RJF764" s="462"/>
      <c r="RJG764" s="462"/>
      <c r="RJH764" s="462"/>
      <c r="RJI764" s="462"/>
      <c r="RJJ764" s="462"/>
      <c r="RJK764" s="462"/>
      <c r="RJL764" s="462"/>
      <c r="RJM764" s="462"/>
      <c r="RJN764" s="462"/>
      <c r="RJO764" s="462"/>
      <c r="RJP764" s="462"/>
      <c r="RJQ764" s="462"/>
      <c r="RJR764" s="462"/>
      <c r="RJS764" s="462"/>
      <c r="RJT764" s="462"/>
      <c r="RJU764" s="462"/>
      <c r="RJV764" s="462"/>
      <c r="RJW764" s="462"/>
      <c r="RJX764" s="462"/>
      <c r="RJY764" s="462"/>
      <c r="RJZ764" s="462"/>
      <c r="RKA764" s="462"/>
      <c r="RKB764" s="462"/>
      <c r="RKC764" s="462"/>
      <c r="RKD764" s="462"/>
      <c r="RKE764" s="462"/>
      <c r="RKF764" s="462"/>
      <c r="RKG764" s="462"/>
      <c r="RKH764" s="462"/>
      <c r="RKI764" s="462"/>
      <c r="RKJ764" s="462"/>
      <c r="RKK764" s="462"/>
      <c r="RKL764" s="462"/>
      <c r="RKM764" s="462"/>
      <c r="RKN764" s="462"/>
      <c r="RKO764" s="462"/>
      <c r="RKP764" s="462"/>
      <c r="RKQ764" s="462"/>
      <c r="RKR764" s="462"/>
      <c r="RKS764" s="462"/>
      <c r="RKT764" s="462"/>
      <c r="RKU764" s="462"/>
      <c r="RKV764" s="462"/>
      <c r="RKW764" s="462"/>
      <c r="RKX764" s="462"/>
      <c r="RKY764" s="462"/>
      <c r="RKZ764" s="462"/>
      <c r="RLA764" s="462"/>
      <c r="RLB764" s="462"/>
      <c r="RLC764" s="462"/>
      <c r="RLD764" s="462"/>
      <c r="RLE764" s="462"/>
      <c r="RLF764" s="462"/>
      <c r="RLG764" s="462"/>
      <c r="RLH764" s="462"/>
      <c r="RLI764" s="462"/>
      <c r="RLJ764" s="462"/>
      <c r="RLK764" s="462"/>
      <c r="RLL764" s="462"/>
      <c r="RLM764" s="462"/>
      <c r="RLN764" s="462"/>
      <c r="RLO764" s="462"/>
      <c r="RLP764" s="462"/>
      <c r="RLQ764" s="462"/>
      <c r="RLR764" s="462"/>
      <c r="RLS764" s="462"/>
      <c r="RLT764" s="462"/>
      <c r="RLU764" s="462"/>
      <c r="RLV764" s="462"/>
      <c r="RLW764" s="462"/>
      <c r="RLX764" s="462"/>
      <c r="RLY764" s="462"/>
      <c r="RLZ764" s="462"/>
      <c r="RMA764" s="462"/>
      <c r="RMB764" s="462"/>
      <c r="RMC764" s="462"/>
      <c r="RMD764" s="462"/>
      <c r="RME764" s="462"/>
      <c r="RMF764" s="462"/>
      <c r="RMG764" s="462"/>
      <c r="RMH764" s="462"/>
      <c r="RMI764" s="462"/>
      <c r="RMJ764" s="462"/>
      <c r="RMK764" s="462"/>
      <c r="RML764" s="462"/>
      <c r="RMM764" s="462"/>
      <c r="RMN764" s="462"/>
      <c r="RMO764" s="462"/>
      <c r="RMP764" s="462"/>
      <c r="RMQ764" s="462"/>
      <c r="RMR764" s="462"/>
      <c r="RMS764" s="462"/>
      <c r="RMT764" s="462"/>
      <c r="RMU764" s="462"/>
      <c r="RMV764" s="462"/>
      <c r="RMW764" s="462"/>
      <c r="RMX764" s="462"/>
      <c r="RMY764" s="462"/>
      <c r="RMZ764" s="462"/>
      <c r="RNA764" s="462"/>
      <c r="RNB764" s="462"/>
      <c r="RNC764" s="462"/>
      <c r="RND764" s="462"/>
      <c r="RNE764" s="462"/>
      <c r="RNF764" s="462"/>
      <c r="RNG764" s="462"/>
      <c r="RNH764" s="462"/>
      <c r="RNI764" s="462"/>
      <c r="RNJ764" s="462"/>
      <c r="RNK764" s="462"/>
      <c r="RNL764" s="462"/>
      <c r="RNM764" s="462"/>
      <c r="RNN764" s="462"/>
      <c r="RNO764" s="462"/>
      <c r="RNP764" s="462"/>
      <c r="RNQ764" s="462"/>
      <c r="RNR764" s="462"/>
      <c r="RNS764" s="462"/>
      <c r="RNT764" s="462"/>
      <c r="RNU764" s="462"/>
      <c r="RNV764" s="462"/>
      <c r="RNW764" s="462"/>
      <c r="RNX764" s="462"/>
      <c r="RNY764" s="462"/>
      <c r="RNZ764" s="462"/>
      <c r="ROA764" s="462"/>
      <c r="ROB764" s="462"/>
      <c r="ROC764" s="462"/>
      <c r="ROD764" s="462"/>
      <c r="ROE764" s="462"/>
      <c r="ROF764" s="462"/>
      <c r="ROG764" s="462"/>
      <c r="ROH764" s="462"/>
      <c r="ROI764" s="462"/>
      <c r="ROJ764" s="462"/>
      <c r="ROK764" s="462"/>
      <c r="ROL764" s="462"/>
      <c r="ROM764" s="462"/>
      <c r="RON764" s="462"/>
      <c r="ROO764" s="462"/>
      <c r="ROP764" s="462"/>
      <c r="ROQ764" s="462"/>
      <c r="ROR764" s="462"/>
      <c r="ROS764" s="462"/>
      <c r="ROT764" s="462"/>
      <c r="ROU764" s="462"/>
      <c r="ROV764" s="462"/>
      <c r="ROW764" s="462"/>
      <c r="ROX764" s="462"/>
      <c r="ROY764" s="462"/>
      <c r="ROZ764" s="462"/>
      <c r="RPA764" s="462"/>
      <c r="RPB764" s="462"/>
      <c r="RPC764" s="462"/>
      <c r="RPD764" s="462"/>
      <c r="RPE764" s="462"/>
      <c r="RPF764" s="462"/>
      <c r="RPG764" s="462"/>
      <c r="RPH764" s="462"/>
      <c r="RPI764" s="462"/>
      <c r="RPJ764" s="462"/>
      <c r="RPK764" s="462"/>
      <c r="RPL764" s="462"/>
      <c r="RPM764" s="462"/>
      <c r="RPN764" s="462"/>
      <c r="RPO764" s="462"/>
      <c r="RPP764" s="462"/>
      <c r="RPQ764" s="462"/>
      <c r="RPR764" s="462"/>
      <c r="RPS764" s="462"/>
      <c r="RPT764" s="462"/>
      <c r="RPU764" s="462"/>
      <c r="RPV764" s="462"/>
      <c r="RPW764" s="462"/>
      <c r="RPX764" s="462"/>
      <c r="RPY764" s="462"/>
      <c r="RPZ764" s="462"/>
      <c r="RQA764" s="462"/>
      <c r="RQB764" s="462"/>
      <c r="RQC764" s="462"/>
      <c r="RQD764" s="462"/>
      <c r="RQE764" s="462"/>
      <c r="RQF764" s="462"/>
      <c r="RQG764" s="462"/>
      <c r="RQH764" s="462"/>
      <c r="RQI764" s="462"/>
      <c r="RQJ764" s="462"/>
      <c r="RQK764" s="462"/>
      <c r="RQL764" s="462"/>
      <c r="RQM764" s="462"/>
      <c r="RQN764" s="462"/>
      <c r="RQO764" s="462"/>
      <c r="RQP764" s="462"/>
      <c r="RQQ764" s="462"/>
      <c r="RQR764" s="462"/>
      <c r="RQS764" s="462"/>
      <c r="RQT764" s="462"/>
      <c r="RQU764" s="462"/>
      <c r="RQV764" s="462"/>
      <c r="RQW764" s="462"/>
      <c r="RQX764" s="462"/>
      <c r="RQY764" s="462"/>
      <c r="RQZ764" s="462"/>
      <c r="RRA764" s="462"/>
      <c r="RRB764" s="462"/>
      <c r="RRC764" s="462"/>
      <c r="RRD764" s="462"/>
      <c r="RRE764" s="462"/>
      <c r="RRF764" s="462"/>
      <c r="RRG764" s="462"/>
      <c r="RRH764" s="462"/>
      <c r="RRI764" s="462"/>
      <c r="RRJ764" s="462"/>
      <c r="RRK764" s="462"/>
      <c r="RRL764" s="462"/>
      <c r="RRM764" s="462"/>
      <c r="RRN764" s="462"/>
      <c r="RRO764" s="462"/>
      <c r="RRP764" s="462"/>
      <c r="RRQ764" s="462"/>
      <c r="RRR764" s="462"/>
      <c r="RRS764" s="462"/>
      <c r="RRT764" s="462"/>
      <c r="RRU764" s="462"/>
      <c r="RRV764" s="462"/>
      <c r="RRW764" s="462"/>
      <c r="RRX764" s="462"/>
      <c r="RRY764" s="462"/>
      <c r="RRZ764" s="462"/>
      <c r="RSA764" s="462"/>
      <c r="RSB764" s="462"/>
      <c r="RSC764" s="462"/>
      <c r="RSD764" s="462"/>
      <c r="RSE764" s="462"/>
      <c r="RSF764" s="462"/>
      <c r="RSG764" s="462"/>
      <c r="RSH764" s="462"/>
      <c r="RSI764" s="462"/>
      <c r="RSJ764" s="462"/>
      <c r="RSK764" s="462"/>
      <c r="RSL764" s="462"/>
      <c r="RSM764" s="462"/>
      <c r="RSN764" s="462"/>
      <c r="RSO764" s="462"/>
      <c r="RSP764" s="462"/>
      <c r="RSQ764" s="462"/>
      <c r="RSR764" s="462"/>
      <c r="RSS764" s="462"/>
      <c r="RST764" s="462"/>
      <c r="RSU764" s="462"/>
      <c r="RSV764" s="462"/>
      <c r="RSW764" s="462"/>
      <c r="RSX764" s="462"/>
      <c r="RSY764" s="462"/>
      <c r="RSZ764" s="462"/>
      <c r="RTA764" s="462"/>
      <c r="RTB764" s="462"/>
      <c r="RTC764" s="462"/>
      <c r="RTD764" s="462"/>
      <c r="RTE764" s="462"/>
      <c r="RTF764" s="462"/>
      <c r="RTG764" s="462"/>
      <c r="RTH764" s="462"/>
      <c r="RTI764" s="462"/>
      <c r="RTJ764" s="462"/>
      <c r="RTK764" s="462"/>
      <c r="RTL764" s="462"/>
      <c r="RTM764" s="462"/>
      <c r="RTN764" s="462"/>
      <c r="RTO764" s="462"/>
      <c r="RTP764" s="462"/>
      <c r="RTQ764" s="462"/>
      <c r="RTR764" s="462"/>
      <c r="RTS764" s="462"/>
      <c r="RTT764" s="462"/>
      <c r="RTU764" s="462"/>
      <c r="RTV764" s="462"/>
      <c r="RTW764" s="462"/>
      <c r="RTX764" s="462"/>
      <c r="RTY764" s="462"/>
      <c r="RTZ764" s="462"/>
      <c r="RUA764" s="462"/>
      <c r="RUB764" s="462"/>
      <c r="RUC764" s="462"/>
      <c r="RUD764" s="462"/>
      <c r="RUE764" s="462"/>
      <c r="RUF764" s="462"/>
      <c r="RUG764" s="462"/>
      <c r="RUH764" s="462"/>
      <c r="RUI764" s="462"/>
      <c r="RUJ764" s="462"/>
      <c r="RUK764" s="462"/>
      <c r="RUL764" s="462"/>
      <c r="RUM764" s="462"/>
      <c r="RUN764" s="462"/>
      <c r="RUO764" s="462"/>
      <c r="RUP764" s="462"/>
      <c r="RUQ764" s="462"/>
      <c r="RUR764" s="462"/>
      <c r="RUS764" s="462"/>
      <c r="RUT764" s="462"/>
      <c r="RUU764" s="462"/>
      <c r="RUV764" s="462"/>
      <c r="RUW764" s="462"/>
      <c r="RUX764" s="462"/>
      <c r="RUY764" s="462"/>
      <c r="RUZ764" s="462"/>
      <c r="RVA764" s="462"/>
      <c r="RVB764" s="462"/>
      <c r="RVC764" s="462"/>
      <c r="RVD764" s="462"/>
      <c r="RVE764" s="462"/>
      <c r="RVF764" s="462"/>
      <c r="RVG764" s="462"/>
      <c r="RVH764" s="462"/>
      <c r="RVI764" s="462"/>
      <c r="RVJ764" s="462"/>
      <c r="RVK764" s="462"/>
      <c r="RVL764" s="462"/>
      <c r="RVM764" s="462"/>
      <c r="RVN764" s="462"/>
      <c r="RVO764" s="462"/>
      <c r="RVP764" s="462"/>
      <c r="RVQ764" s="462"/>
      <c r="RVR764" s="462"/>
      <c r="RVS764" s="462"/>
      <c r="RVT764" s="462"/>
      <c r="RVU764" s="462"/>
      <c r="RVV764" s="462"/>
      <c r="RVW764" s="462"/>
      <c r="RVX764" s="462"/>
      <c r="RVY764" s="462"/>
      <c r="RVZ764" s="462"/>
      <c r="RWA764" s="462"/>
      <c r="RWB764" s="462"/>
      <c r="RWC764" s="462"/>
      <c r="RWD764" s="462"/>
      <c r="RWE764" s="462"/>
      <c r="RWF764" s="462"/>
      <c r="RWG764" s="462"/>
      <c r="RWH764" s="462"/>
      <c r="RWI764" s="462"/>
      <c r="RWJ764" s="462"/>
      <c r="RWK764" s="462"/>
      <c r="RWL764" s="462"/>
      <c r="RWM764" s="462"/>
      <c r="RWN764" s="462"/>
      <c r="RWO764" s="462"/>
      <c r="RWP764" s="462"/>
      <c r="RWQ764" s="462"/>
      <c r="RWR764" s="462"/>
      <c r="RWS764" s="462"/>
      <c r="RWT764" s="462"/>
      <c r="RWU764" s="462"/>
      <c r="RWV764" s="462"/>
      <c r="RWW764" s="462"/>
      <c r="RWX764" s="462"/>
      <c r="RWY764" s="462"/>
      <c r="RWZ764" s="462"/>
      <c r="RXA764" s="462"/>
      <c r="RXB764" s="462"/>
      <c r="RXC764" s="462"/>
      <c r="RXD764" s="462"/>
      <c r="RXE764" s="462"/>
      <c r="RXF764" s="462"/>
      <c r="RXG764" s="462"/>
      <c r="RXH764" s="462"/>
      <c r="RXI764" s="462"/>
      <c r="RXJ764" s="462"/>
      <c r="RXK764" s="462"/>
      <c r="RXL764" s="462"/>
      <c r="RXM764" s="462"/>
      <c r="RXN764" s="462"/>
      <c r="RXO764" s="462"/>
      <c r="RXP764" s="462"/>
      <c r="RXQ764" s="462"/>
      <c r="RXR764" s="462"/>
      <c r="RXS764" s="462"/>
      <c r="RXT764" s="462"/>
      <c r="RXU764" s="462"/>
      <c r="RXV764" s="462"/>
      <c r="RXW764" s="462"/>
      <c r="RXX764" s="462"/>
      <c r="RXY764" s="462"/>
      <c r="RXZ764" s="462"/>
      <c r="RYA764" s="462"/>
      <c r="RYB764" s="462"/>
      <c r="RYC764" s="462"/>
      <c r="RYD764" s="462"/>
      <c r="RYE764" s="462"/>
      <c r="RYF764" s="462"/>
      <c r="RYG764" s="462"/>
      <c r="RYH764" s="462"/>
      <c r="RYI764" s="462"/>
      <c r="RYJ764" s="462"/>
      <c r="RYK764" s="462"/>
      <c r="RYL764" s="462"/>
      <c r="RYM764" s="462"/>
      <c r="RYN764" s="462"/>
      <c r="RYO764" s="462"/>
      <c r="RYP764" s="462"/>
      <c r="RYQ764" s="462"/>
      <c r="RYR764" s="462"/>
      <c r="RYS764" s="462"/>
      <c r="RYT764" s="462"/>
      <c r="RYU764" s="462"/>
      <c r="RYV764" s="462"/>
      <c r="RYW764" s="462"/>
      <c r="RYX764" s="462"/>
      <c r="RYY764" s="462"/>
      <c r="RYZ764" s="462"/>
      <c r="RZA764" s="462"/>
      <c r="RZB764" s="462"/>
      <c r="RZC764" s="462"/>
      <c r="RZD764" s="462"/>
      <c r="RZE764" s="462"/>
      <c r="RZF764" s="462"/>
      <c r="RZG764" s="462"/>
      <c r="RZH764" s="462"/>
      <c r="RZI764" s="462"/>
      <c r="RZJ764" s="462"/>
      <c r="RZK764" s="462"/>
      <c r="RZL764" s="462"/>
      <c r="RZM764" s="462"/>
      <c r="RZN764" s="462"/>
      <c r="RZO764" s="462"/>
      <c r="RZP764" s="462"/>
      <c r="RZQ764" s="462"/>
      <c r="RZR764" s="462"/>
      <c r="RZS764" s="462"/>
      <c r="RZT764" s="462"/>
      <c r="RZU764" s="462"/>
      <c r="RZV764" s="462"/>
      <c r="RZW764" s="462"/>
      <c r="RZX764" s="462"/>
      <c r="RZY764" s="462"/>
      <c r="RZZ764" s="462"/>
      <c r="SAA764" s="462"/>
      <c r="SAB764" s="462"/>
      <c r="SAC764" s="462"/>
      <c r="SAD764" s="462"/>
      <c r="SAE764" s="462"/>
      <c r="SAF764" s="462"/>
      <c r="SAG764" s="462"/>
      <c r="SAH764" s="462"/>
      <c r="SAI764" s="462"/>
      <c r="SAJ764" s="462"/>
      <c r="SAK764" s="462"/>
      <c r="SAL764" s="462"/>
      <c r="SAM764" s="462"/>
      <c r="SAN764" s="462"/>
      <c r="SAO764" s="462"/>
      <c r="SAP764" s="462"/>
      <c r="SAQ764" s="462"/>
      <c r="SAR764" s="462"/>
      <c r="SAS764" s="462"/>
      <c r="SAT764" s="462"/>
      <c r="SAU764" s="462"/>
      <c r="SAV764" s="462"/>
      <c r="SAW764" s="462"/>
      <c r="SAX764" s="462"/>
      <c r="SAY764" s="462"/>
      <c r="SAZ764" s="462"/>
      <c r="SBA764" s="462"/>
      <c r="SBB764" s="462"/>
      <c r="SBC764" s="462"/>
      <c r="SBD764" s="462"/>
      <c r="SBE764" s="462"/>
      <c r="SBF764" s="462"/>
      <c r="SBG764" s="462"/>
      <c r="SBH764" s="462"/>
      <c r="SBI764" s="462"/>
      <c r="SBJ764" s="462"/>
      <c r="SBK764" s="462"/>
      <c r="SBL764" s="462"/>
      <c r="SBM764" s="462"/>
      <c r="SBN764" s="462"/>
      <c r="SBO764" s="462"/>
      <c r="SBP764" s="462"/>
      <c r="SBQ764" s="462"/>
      <c r="SBR764" s="462"/>
      <c r="SBS764" s="462"/>
      <c r="SBT764" s="462"/>
      <c r="SBU764" s="462"/>
      <c r="SBV764" s="462"/>
      <c r="SBW764" s="462"/>
      <c r="SBX764" s="462"/>
      <c r="SBY764" s="462"/>
      <c r="SBZ764" s="462"/>
      <c r="SCA764" s="462"/>
      <c r="SCB764" s="462"/>
      <c r="SCC764" s="462"/>
      <c r="SCD764" s="462"/>
      <c r="SCE764" s="462"/>
      <c r="SCF764" s="462"/>
      <c r="SCG764" s="462"/>
      <c r="SCH764" s="462"/>
      <c r="SCI764" s="462"/>
      <c r="SCJ764" s="462"/>
      <c r="SCK764" s="462"/>
      <c r="SCL764" s="462"/>
      <c r="SCM764" s="462"/>
      <c r="SCN764" s="462"/>
      <c r="SCO764" s="462"/>
      <c r="SCP764" s="462"/>
      <c r="SCQ764" s="462"/>
      <c r="SCR764" s="462"/>
      <c r="SCS764" s="462"/>
      <c r="SCT764" s="462"/>
      <c r="SCU764" s="462"/>
      <c r="SCV764" s="462"/>
      <c r="SCW764" s="462"/>
      <c r="SCX764" s="462"/>
      <c r="SCY764" s="462"/>
      <c r="SCZ764" s="462"/>
      <c r="SDA764" s="462"/>
      <c r="SDB764" s="462"/>
      <c r="SDC764" s="462"/>
      <c r="SDD764" s="462"/>
      <c r="SDE764" s="462"/>
      <c r="SDF764" s="462"/>
      <c r="SDG764" s="462"/>
      <c r="SDH764" s="462"/>
      <c r="SDI764" s="462"/>
      <c r="SDJ764" s="462"/>
      <c r="SDK764" s="462"/>
      <c r="SDL764" s="462"/>
      <c r="SDM764" s="462"/>
      <c r="SDN764" s="462"/>
      <c r="SDO764" s="462"/>
      <c r="SDP764" s="462"/>
      <c r="SDQ764" s="462"/>
      <c r="SDR764" s="462"/>
      <c r="SDS764" s="462"/>
      <c r="SDT764" s="462"/>
      <c r="SDU764" s="462"/>
      <c r="SDV764" s="462"/>
      <c r="SDW764" s="462"/>
      <c r="SDX764" s="462"/>
      <c r="SDY764" s="462"/>
      <c r="SDZ764" s="462"/>
      <c r="SEA764" s="462"/>
      <c r="SEB764" s="462"/>
      <c r="SEC764" s="462"/>
      <c r="SED764" s="462"/>
      <c r="SEE764" s="462"/>
      <c r="SEF764" s="462"/>
      <c r="SEG764" s="462"/>
      <c r="SEH764" s="462"/>
      <c r="SEI764" s="462"/>
      <c r="SEJ764" s="462"/>
      <c r="SEK764" s="462"/>
      <c r="SEL764" s="462"/>
      <c r="SEM764" s="462"/>
      <c r="SEN764" s="462"/>
      <c r="SEO764" s="462"/>
      <c r="SEP764" s="462"/>
      <c r="SEQ764" s="462"/>
      <c r="SER764" s="462"/>
      <c r="SES764" s="462"/>
      <c r="SET764" s="462"/>
      <c r="SEU764" s="462"/>
      <c r="SEV764" s="462"/>
      <c r="SEW764" s="462"/>
      <c r="SEX764" s="462"/>
      <c r="SEY764" s="462"/>
      <c r="SEZ764" s="462"/>
      <c r="SFA764" s="462"/>
      <c r="SFB764" s="462"/>
      <c r="SFC764" s="462"/>
      <c r="SFD764" s="462"/>
      <c r="SFE764" s="462"/>
      <c r="SFF764" s="462"/>
      <c r="SFG764" s="462"/>
      <c r="SFH764" s="462"/>
      <c r="SFI764" s="462"/>
      <c r="SFJ764" s="462"/>
      <c r="SFK764" s="462"/>
      <c r="SFL764" s="462"/>
      <c r="SFM764" s="462"/>
      <c r="SFN764" s="462"/>
      <c r="SFO764" s="462"/>
      <c r="SFP764" s="462"/>
      <c r="SFQ764" s="462"/>
      <c r="SFR764" s="462"/>
      <c r="SFS764" s="462"/>
      <c r="SFT764" s="462"/>
      <c r="SFU764" s="462"/>
      <c r="SFV764" s="462"/>
      <c r="SFW764" s="462"/>
      <c r="SFX764" s="462"/>
      <c r="SFY764" s="462"/>
      <c r="SFZ764" s="462"/>
      <c r="SGA764" s="462"/>
      <c r="SGB764" s="462"/>
      <c r="SGC764" s="462"/>
      <c r="SGD764" s="462"/>
      <c r="SGE764" s="462"/>
      <c r="SGF764" s="462"/>
      <c r="SGG764" s="462"/>
      <c r="SGH764" s="462"/>
      <c r="SGI764" s="462"/>
      <c r="SGJ764" s="462"/>
      <c r="SGK764" s="462"/>
      <c r="SGL764" s="462"/>
      <c r="SGM764" s="462"/>
      <c r="SGN764" s="462"/>
      <c r="SGO764" s="462"/>
      <c r="SGP764" s="462"/>
      <c r="SGQ764" s="462"/>
      <c r="SGR764" s="462"/>
      <c r="SGS764" s="462"/>
      <c r="SGT764" s="462"/>
      <c r="SGU764" s="462"/>
      <c r="SGV764" s="462"/>
      <c r="SGW764" s="462"/>
      <c r="SGX764" s="462"/>
      <c r="SGY764" s="462"/>
      <c r="SGZ764" s="462"/>
      <c r="SHA764" s="462"/>
      <c r="SHB764" s="462"/>
      <c r="SHC764" s="462"/>
      <c r="SHD764" s="462"/>
      <c r="SHE764" s="462"/>
      <c r="SHF764" s="462"/>
      <c r="SHG764" s="462"/>
      <c r="SHH764" s="462"/>
      <c r="SHI764" s="462"/>
      <c r="SHJ764" s="462"/>
      <c r="SHK764" s="462"/>
      <c r="SHL764" s="462"/>
      <c r="SHM764" s="462"/>
      <c r="SHN764" s="462"/>
      <c r="SHO764" s="462"/>
      <c r="SHP764" s="462"/>
      <c r="SHQ764" s="462"/>
      <c r="SHR764" s="462"/>
      <c r="SHS764" s="462"/>
      <c r="SHT764" s="462"/>
      <c r="SHU764" s="462"/>
      <c r="SHV764" s="462"/>
      <c r="SHW764" s="462"/>
      <c r="SHX764" s="462"/>
      <c r="SHY764" s="462"/>
      <c r="SHZ764" s="462"/>
      <c r="SIA764" s="462"/>
      <c r="SIB764" s="462"/>
      <c r="SIC764" s="462"/>
      <c r="SID764" s="462"/>
      <c r="SIE764" s="462"/>
      <c r="SIF764" s="462"/>
      <c r="SIG764" s="462"/>
      <c r="SIH764" s="462"/>
      <c r="SII764" s="462"/>
      <c r="SIJ764" s="462"/>
      <c r="SIK764" s="462"/>
      <c r="SIL764" s="462"/>
      <c r="SIM764" s="462"/>
      <c r="SIN764" s="462"/>
      <c r="SIO764" s="462"/>
      <c r="SIP764" s="462"/>
      <c r="SIQ764" s="462"/>
      <c r="SIR764" s="462"/>
      <c r="SIS764" s="462"/>
      <c r="SIT764" s="462"/>
      <c r="SIU764" s="462"/>
      <c r="SIV764" s="462"/>
      <c r="SIW764" s="462"/>
      <c r="SIX764" s="462"/>
      <c r="SIY764" s="462"/>
      <c r="SIZ764" s="462"/>
      <c r="SJA764" s="462"/>
      <c r="SJB764" s="462"/>
      <c r="SJC764" s="462"/>
      <c r="SJD764" s="462"/>
      <c r="SJE764" s="462"/>
      <c r="SJF764" s="462"/>
      <c r="SJG764" s="462"/>
      <c r="SJH764" s="462"/>
      <c r="SJI764" s="462"/>
      <c r="SJJ764" s="462"/>
      <c r="SJK764" s="462"/>
      <c r="SJL764" s="462"/>
      <c r="SJM764" s="462"/>
      <c r="SJN764" s="462"/>
      <c r="SJO764" s="462"/>
      <c r="SJP764" s="462"/>
      <c r="SJQ764" s="462"/>
      <c r="SJR764" s="462"/>
      <c r="SJS764" s="462"/>
      <c r="SJT764" s="462"/>
      <c r="SJU764" s="462"/>
      <c r="SJV764" s="462"/>
      <c r="SJW764" s="462"/>
      <c r="SJX764" s="462"/>
      <c r="SJY764" s="462"/>
      <c r="SJZ764" s="462"/>
      <c r="SKA764" s="462"/>
      <c r="SKB764" s="462"/>
      <c r="SKC764" s="462"/>
      <c r="SKD764" s="462"/>
      <c r="SKE764" s="462"/>
      <c r="SKF764" s="462"/>
      <c r="SKG764" s="462"/>
      <c r="SKH764" s="462"/>
      <c r="SKI764" s="462"/>
      <c r="SKJ764" s="462"/>
      <c r="SKK764" s="462"/>
      <c r="SKL764" s="462"/>
      <c r="SKM764" s="462"/>
      <c r="SKN764" s="462"/>
      <c r="SKO764" s="462"/>
      <c r="SKP764" s="462"/>
      <c r="SKQ764" s="462"/>
      <c r="SKR764" s="462"/>
      <c r="SKS764" s="462"/>
      <c r="SKT764" s="462"/>
      <c r="SKU764" s="462"/>
      <c r="SKV764" s="462"/>
      <c r="SKW764" s="462"/>
      <c r="SKX764" s="462"/>
      <c r="SKY764" s="462"/>
      <c r="SKZ764" s="462"/>
      <c r="SLA764" s="462"/>
      <c r="SLB764" s="462"/>
      <c r="SLC764" s="462"/>
      <c r="SLD764" s="462"/>
      <c r="SLE764" s="462"/>
      <c r="SLF764" s="462"/>
      <c r="SLG764" s="462"/>
      <c r="SLH764" s="462"/>
      <c r="SLI764" s="462"/>
      <c r="SLJ764" s="462"/>
      <c r="SLK764" s="462"/>
      <c r="SLL764" s="462"/>
      <c r="SLM764" s="462"/>
      <c r="SLN764" s="462"/>
      <c r="SLO764" s="462"/>
      <c r="SLP764" s="462"/>
      <c r="SLQ764" s="462"/>
      <c r="SLR764" s="462"/>
      <c r="SLS764" s="462"/>
      <c r="SLT764" s="462"/>
      <c r="SLU764" s="462"/>
      <c r="SLV764" s="462"/>
      <c r="SLW764" s="462"/>
      <c r="SLX764" s="462"/>
      <c r="SLY764" s="462"/>
      <c r="SLZ764" s="462"/>
      <c r="SMA764" s="462"/>
      <c r="SMB764" s="462"/>
      <c r="SMC764" s="462"/>
      <c r="SMD764" s="462"/>
      <c r="SME764" s="462"/>
      <c r="SMF764" s="462"/>
      <c r="SMG764" s="462"/>
      <c r="SMH764" s="462"/>
      <c r="SMI764" s="462"/>
      <c r="SMJ764" s="462"/>
      <c r="SMK764" s="462"/>
      <c r="SML764" s="462"/>
      <c r="SMM764" s="462"/>
      <c r="SMN764" s="462"/>
      <c r="SMO764" s="462"/>
      <c r="SMP764" s="462"/>
      <c r="SMQ764" s="462"/>
      <c r="SMR764" s="462"/>
      <c r="SMS764" s="462"/>
      <c r="SMT764" s="462"/>
      <c r="SMU764" s="462"/>
      <c r="SMV764" s="462"/>
      <c r="SMW764" s="462"/>
      <c r="SMX764" s="462"/>
      <c r="SMY764" s="462"/>
      <c r="SMZ764" s="462"/>
      <c r="SNA764" s="462"/>
      <c r="SNB764" s="462"/>
      <c r="SNC764" s="462"/>
      <c r="SND764" s="462"/>
      <c r="SNE764" s="462"/>
      <c r="SNF764" s="462"/>
      <c r="SNG764" s="462"/>
      <c r="SNH764" s="462"/>
      <c r="SNI764" s="462"/>
      <c r="SNJ764" s="462"/>
      <c r="SNK764" s="462"/>
      <c r="SNL764" s="462"/>
      <c r="SNM764" s="462"/>
      <c r="SNN764" s="462"/>
      <c r="SNO764" s="462"/>
      <c r="SNP764" s="462"/>
      <c r="SNQ764" s="462"/>
      <c r="SNR764" s="462"/>
      <c r="SNS764" s="462"/>
      <c r="SNT764" s="462"/>
      <c r="SNU764" s="462"/>
      <c r="SNV764" s="462"/>
      <c r="SNW764" s="462"/>
      <c r="SNX764" s="462"/>
      <c r="SNY764" s="462"/>
      <c r="SNZ764" s="462"/>
      <c r="SOA764" s="462"/>
      <c r="SOB764" s="462"/>
      <c r="SOC764" s="462"/>
      <c r="SOD764" s="462"/>
      <c r="SOE764" s="462"/>
      <c r="SOF764" s="462"/>
      <c r="SOG764" s="462"/>
      <c r="SOH764" s="462"/>
      <c r="SOI764" s="462"/>
      <c r="SOJ764" s="462"/>
      <c r="SOK764" s="462"/>
      <c r="SOL764" s="462"/>
      <c r="SOM764" s="462"/>
      <c r="SON764" s="462"/>
      <c r="SOO764" s="462"/>
      <c r="SOP764" s="462"/>
      <c r="SOQ764" s="462"/>
      <c r="SOR764" s="462"/>
      <c r="SOS764" s="462"/>
      <c r="SOT764" s="462"/>
      <c r="SOU764" s="462"/>
      <c r="SOV764" s="462"/>
      <c r="SOW764" s="462"/>
      <c r="SOX764" s="462"/>
      <c r="SOY764" s="462"/>
      <c r="SOZ764" s="462"/>
      <c r="SPA764" s="462"/>
      <c r="SPB764" s="462"/>
      <c r="SPC764" s="462"/>
      <c r="SPD764" s="462"/>
      <c r="SPE764" s="462"/>
      <c r="SPF764" s="462"/>
      <c r="SPG764" s="462"/>
      <c r="SPH764" s="462"/>
      <c r="SPI764" s="462"/>
      <c r="SPJ764" s="462"/>
      <c r="SPK764" s="462"/>
      <c r="SPL764" s="462"/>
      <c r="SPM764" s="462"/>
      <c r="SPN764" s="462"/>
      <c r="SPO764" s="462"/>
      <c r="SPP764" s="462"/>
      <c r="SPQ764" s="462"/>
      <c r="SPR764" s="462"/>
      <c r="SPS764" s="462"/>
      <c r="SPT764" s="462"/>
      <c r="SPU764" s="462"/>
      <c r="SPV764" s="462"/>
      <c r="SPW764" s="462"/>
      <c r="SPX764" s="462"/>
      <c r="SPY764" s="462"/>
      <c r="SPZ764" s="462"/>
      <c r="SQA764" s="462"/>
      <c r="SQB764" s="462"/>
      <c r="SQC764" s="462"/>
      <c r="SQD764" s="462"/>
      <c r="SQE764" s="462"/>
      <c r="SQF764" s="462"/>
      <c r="SQG764" s="462"/>
      <c r="SQH764" s="462"/>
      <c r="SQI764" s="462"/>
      <c r="SQJ764" s="462"/>
      <c r="SQK764" s="462"/>
      <c r="SQL764" s="462"/>
      <c r="SQM764" s="462"/>
      <c r="SQN764" s="462"/>
      <c r="SQO764" s="462"/>
      <c r="SQP764" s="462"/>
      <c r="SQQ764" s="462"/>
      <c r="SQR764" s="462"/>
      <c r="SQS764" s="462"/>
      <c r="SQT764" s="462"/>
      <c r="SQU764" s="462"/>
      <c r="SQV764" s="462"/>
      <c r="SQW764" s="462"/>
      <c r="SQX764" s="462"/>
      <c r="SQY764" s="462"/>
      <c r="SQZ764" s="462"/>
      <c r="SRA764" s="462"/>
      <c r="SRB764" s="462"/>
      <c r="SRC764" s="462"/>
      <c r="SRD764" s="462"/>
      <c r="SRE764" s="462"/>
      <c r="SRF764" s="462"/>
      <c r="SRG764" s="462"/>
      <c r="SRH764" s="462"/>
      <c r="SRI764" s="462"/>
      <c r="SRJ764" s="462"/>
      <c r="SRK764" s="462"/>
      <c r="SRL764" s="462"/>
      <c r="SRM764" s="462"/>
      <c r="SRN764" s="462"/>
      <c r="SRO764" s="462"/>
      <c r="SRP764" s="462"/>
      <c r="SRQ764" s="462"/>
      <c r="SRR764" s="462"/>
      <c r="SRS764" s="462"/>
      <c r="SRT764" s="462"/>
      <c r="SRU764" s="462"/>
      <c r="SRV764" s="462"/>
      <c r="SRW764" s="462"/>
      <c r="SRX764" s="462"/>
      <c r="SRY764" s="462"/>
      <c r="SRZ764" s="462"/>
      <c r="SSA764" s="462"/>
      <c r="SSB764" s="462"/>
      <c r="SSC764" s="462"/>
      <c r="SSD764" s="462"/>
      <c r="SSE764" s="462"/>
      <c r="SSF764" s="462"/>
      <c r="SSG764" s="462"/>
      <c r="SSH764" s="462"/>
      <c r="SSI764" s="462"/>
      <c r="SSJ764" s="462"/>
      <c r="SSK764" s="462"/>
      <c r="SSL764" s="462"/>
      <c r="SSM764" s="462"/>
      <c r="SSN764" s="462"/>
      <c r="SSO764" s="462"/>
      <c r="SSP764" s="462"/>
      <c r="SSQ764" s="462"/>
      <c r="SSR764" s="462"/>
      <c r="SSS764" s="462"/>
      <c r="SST764" s="462"/>
      <c r="SSU764" s="462"/>
      <c r="SSV764" s="462"/>
      <c r="SSW764" s="462"/>
      <c r="SSX764" s="462"/>
      <c r="SSY764" s="462"/>
      <c r="SSZ764" s="462"/>
      <c r="STA764" s="462"/>
      <c r="STB764" s="462"/>
      <c r="STC764" s="462"/>
      <c r="STD764" s="462"/>
      <c r="STE764" s="462"/>
      <c r="STF764" s="462"/>
      <c r="STG764" s="462"/>
      <c r="STH764" s="462"/>
      <c r="STI764" s="462"/>
      <c r="STJ764" s="462"/>
      <c r="STK764" s="462"/>
      <c r="STL764" s="462"/>
      <c r="STM764" s="462"/>
      <c r="STN764" s="462"/>
      <c r="STO764" s="462"/>
      <c r="STP764" s="462"/>
      <c r="STQ764" s="462"/>
      <c r="STR764" s="462"/>
      <c r="STS764" s="462"/>
      <c r="STT764" s="462"/>
      <c r="STU764" s="462"/>
      <c r="STV764" s="462"/>
      <c r="STW764" s="462"/>
      <c r="STX764" s="462"/>
      <c r="STY764" s="462"/>
      <c r="STZ764" s="462"/>
      <c r="SUA764" s="462"/>
      <c r="SUB764" s="462"/>
      <c r="SUC764" s="462"/>
      <c r="SUD764" s="462"/>
      <c r="SUE764" s="462"/>
      <c r="SUF764" s="462"/>
      <c r="SUG764" s="462"/>
      <c r="SUH764" s="462"/>
      <c r="SUI764" s="462"/>
      <c r="SUJ764" s="462"/>
      <c r="SUK764" s="462"/>
      <c r="SUL764" s="462"/>
      <c r="SUM764" s="462"/>
      <c r="SUN764" s="462"/>
      <c r="SUO764" s="462"/>
      <c r="SUP764" s="462"/>
      <c r="SUQ764" s="462"/>
      <c r="SUR764" s="462"/>
      <c r="SUS764" s="462"/>
      <c r="SUT764" s="462"/>
      <c r="SUU764" s="462"/>
      <c r="SUV764" s="462"/>
      <c r="SUW764" s="462"/>
      <c r="SUX764" s="462"/>
      <c r="SUY764" s="462"/>
      <c r="SUZ764" s="462"/>
      <c r="SVA764" s="462"/>
      <c r="SVB764" s="462"/>
      <c r="SVC764" s="462"/>
      <c r="SVD764" s="462"/>
      <c r="SVE764" s="462"/>
      <c r="SVF764" s="462"/>
      <c r="SVG764" s="462"/>
      <c r="SVH764" s="462"/>
      <c r="SVI764" s="462"/>
      <c r="SVJ764" s="462"/>
      <c r="SVK764" s="462"/>
      <c r="SVL764" s="462"/>
      <c r="SVM764" s="462"/>
      <c r="SVN764" s="462"/>
      <c r="SVO764" s="462"/>
      <c r="SVP764" s="462"/>
      <c r="SVQ764" s="462"/>
      <c r="SVR764" s="462"/>
      <c r="SVS764" s="462"/>
      <c r="SVT764" s="462"/>
      <c r="SVU764" s="462"/>
      <c r="SVV764" s="462"/>
      <c r="SVW764" s="462"/>
      <c r="SVX764" s="462"/>
      <c r="SVY764" s="462"/>
      <c r="SVZ764" s="462"/>
      <c r="SWA764" s="462"/>
      <c r="SWB764" s="462"/>
      <c r="SWC764" s="462"/>
      <c r="SWD764" s="462"/>
      <c r="SWE764" s="462"/>
      <c r="SWF764" s="462"/>
      <c r="SWG764" s="462"/>
      <c r="SWH764" s="462"/>
      <c r="SWI764" s="462"/>
      <c r="SWJ764" s="462"/>
      <c r="SWK764" s="462"/>
      <c r="SWL764" s="462"/>
      <c r="SWM764" s="462"/>
      <c r="SWN764" s="462"/>
      <c r="SWO764" s="462"/>
      <c r="SWP764" s="462"/>
      <c r="SWQ764" s="462"/>
      <c r="SWR764" s="462"/>
      <c r="SWS764" s="462"/>
      <c r="SWT764" s="462"/>
      <c r="SWU764" s="462"/>
      <c r="SWV764" s="462"/>
      <c r="SWW764" s="462"/>
      <c r="SWX764" s="462"/>
      <c r="SWY764" s="462"/>
      <c r="SWZ764" s="462"/>
      <c r="SXA764" s="462"/>
      <c r="SXB764" s="462"/>
      <c r="SXC764" s="462"/>
      <c r="SXD764" s="462"/>
      <c r="SXE764" s="462"/>
      <c r="SXF764" s="462"/>
      <c r="SXG764" s="462"/>
      <c r="SXH764" s="462"/>
      <c r="SXI764" s="462"/>
      <c r="SXJ764" s="462"/>
      <c r="SXK764" s="462"/>
      <c r="SXL764" s="462"/>
      <c r="SXM764" s="462"/>
      <c r="SXN764" s="462"/>
      <c r="SXO764" s="462"/>
      <c r="SXP764" s="462"/>
      <c r="SXQ764" s="462"/>
      <c r="SXR764" s="462"/>
      <c r="SXS764" s="462"/>
      <c r="SXT764" s="462"/>
      <c r="SXU764" s="462"/>
      <c r="SXV764" s="462"/>
      <c r="SXW764" s="462"/>
      <c r="SXX764" s="462"/>
      <c r="SXY764" s="462"/>
      <c r="SXZ764" s="462"/>
      <c r="SYA764" s="462"/>
      <c r="SYB764" s="462"/>
      <c r="SYC764" s="462"/>
      <c r="SYD764" s="462"/>
      <c r="SYE764" s="462"/>
      <c r="SYF764" s="462"/>
      <c r="SYG764" s="462"/>
      <c r="SYH764" s="462"/>
      <c r="SYI764" s="462"/>
      <c r="SYJ764" s="462"/>
      <c r="SYK764" s="462"/>
      <c r="SYL764" s="462"/>
      <c r="SYM764" s="462"/>
      <c r="SYN764" s="462"/>
      <c r="SYO764" s="462"/>
      <c r="SYP764" s="462"/>
      <c r="SYQ764" s="462"/>
      <c r="SYR764" s="462"/>
      <c r="SYS764" s="462"/>
      <c r="SYT764" s="462"/>
      <c r="SYU764" s="462"/>
      <c r="SYV764" s="462"/>
      <c r="SYW764" s="462"/>
      <c r="SYX764" s="462"/>
      <c r="SYY764" s="462"/>
      <c r="SYZ764" s="462"/>
      <c r="SZA764" s="462"/>
      <c r="SZB764" s="462"/>
      <c r="SZC764" s="462"/>
      <c r="SZD764" s="462"/>
      <c r="SZE764" s="462"/>
      <c r="SZF764" s="462"/>
      <c r="SZG764" s="462"/>
      <c r="SZH764" s="462"/>
      <c r="SZI764" s="462"/>
      <c r="SZJ764" s="462"/>
      <c r="SZK764" s="462"/>
      <c r="SZL764" s="462"/>
      <c r="SZM764" s="462"/>
      <c r="SZN764" s="462"/>
      <c r="SZO764" s="462"/>
      <c r="SZP764" s="462"/>
      <c r="SZQ764" s="462"/>
      <c r="SZR764" s="462"/>
      <c r="SZS764" s="462"/>
      <c r="SZT764" s="462"/>
      <c r="SZU764" s="462"/>
      <c r="SZV764" s="462"/>
      <c r="SZW764" s="462"/>
      <c r="SZX764" s="462"/>
      <c r="SZY764" s="462"/>
      <c r="SZZ764" s="462"/>
      <c r="TAA764" s="462"/>
      <c r="TAB764" s="462"/>
      <c r="TAC764" s="462"/>
      <c r="TAD764" s="462"/>
      <c r="TAE764" s="462"/>
      <c r="TAF764" s="462"/>
      <c r="TAG764" s="462"/>
      <c r="TAH764" s="462"/>
      <c r="TAI764" s="462"/>
      <c r="TAJ764" s="462"/>
      <c r="TAK764" s="462"/>
      <c r="TAL764" s="462"/>
      <c r="TAM764" s="462"/>
      <c r="TAN764" s="462"/>
      <c r="TAO764" s="462"/>
      <c r="TAP764" s="462"/>
      <c r="TAQ764" s="462"/>
      <c r="TAR764" s="462"/>
      <c r="TAS764" s="462"/>
      <c r="TAT764" s="462"/>
      <c r="TAU764" s="462"/>
      <c r="TAV764" s="462"/>
      <c r="TAW764" s="462"/>
      <c r="TAX764" s="462"/>
      <c r="TAY764" s="462"/>
      <c r="TAZ764" s="462"/>
      <c r="TBA764" s="462"/>
      <c r="TBB764" s="462"/>
      <c r="TBC764" s="462"/>
      <c r="TBD764" s="462"/>
      <c r="TBE764" s="462"/>
      <c r="TBF764" s="462"/>
      <c r="TBG764" s="462"/>
      <c r="TBH764" s="462"/>
      <c r="TBI764" s="462"/>
      <c r="TBJ764" s="462"/>
      <c r="TBK764" s="462"/>
      <c r="TBL764" s="462"/>
      <c r="TBM764" s="462"/>
      <c r="TBN764" s="462"/>
      <c r="TBO764" s="462"/>
      <c r="TBP764" s="462"/>
      <c r="TBQ764" s="462"/>
      <c r="TBR764" s="462"/>
      <c r="TBS764" s="462"/>
      <c r="TBT764" s="462"/>
      <c r="TBU764" s="462"/>
      <c r="TBV764" s="462"/>
      <c r="TBW764" s="462"/>
      <c r="TBX764" s="462"/>
      <c r="TBY764" s="462"/>
      <c r="TBZ764" s="462"/>
      <c r="TCA764" s="462"/>
      <c r="TCB764" s="462"/>
      <c r="TCC764" s="462"/>
      <c r="TCD764" s="462"/>
      <c r="TCE764" s="462"/>
      <c r="TCF764" s="462"/>
      <c r="TCG764" s="462"/>
      <c r="TCH764" s="462"/>
      <c r="TCI764" s="462"/>
      <c r="TCJ764" s="462"/>
      <c r="TCK764" s="462"/>
      <c r="TCL764" s="462"/>
      <c r="TCM764" s="462"/>
      <c r="TCN764" s="462"/>
      <c r="TCO764" s="462"/>
      <c r="TCP764" s="462"/>
      <c r="TCQ764" s="462"/>
      <c r="TCR764" s="462"/>
      <c r="TCS764" s="462"/>
      <c r="TCT764" s="462"/>
      <c r="TCU764" s="462"/>
      <c r="TCV764" s="462"/>
      <c r="TCW764" s="462"/>
      <c r="TCX764" s="462"/>
      <c r="TCY764" s="462"/>
      <c r="TCZ764" s="462"/>
      <c r="TDA764" s="462"/>
      <c r="TDB764" s="462"/>
      <c r="TDC764" s="462"/>
      <c r="TDD764" s="462"/>
      <c r="TDE764" s="462"/>
      <c r="TDF764" s="462"/>
      <c r="TDG764" s="462"/>
      <c r="TDH764" s="462"/>
      <c r="TDI764" s="462"/>
      <c r="TDJ764" s="462"/>
      <c r="TDK764" s="462"/>
      <c r="TDL764" s="462"/>
      <c r="TDM764" s="462"/>
      <c r="TDN764" s="462"/>
      <c r="TDO764" s="462"/>
      <c r="TDP764" s="462"/>
      <c r="TDQ764" s="462"/>
      <c r="TDR764" s="462"/>
      <c r="TDS764" s="462"/>
      <c r="TDT764" s="462"/>
      <c r="TDU764" s="462"/>
      <c r="TDV764" s="462"/>
      <c r="TDW764" s="462"/>
      <c r="TDX764" s="462"/>
      <c r="TDY764" s="462"/>
      <c r="TDZ764" s="462"/>
      <c r="TEA764" s="462"/>
      <c r="TEB764" s="462"/>
      <c r="TEC764" s="462"/>
      <c r="TED764" s="462"/>
      <c r="TEE764" s="462"/>
      <c r="TEF764" s="462"/>
      <c r="TEG764" s="462"/>
      <c r="TEH764" s="462"/>
      <c r="TEI764" s="462"/>
      <c r="TEJ764" s="462"/>
      <c r="TEK764" s="462"/>
      <c r="TEL764" s="462"/>
      <c r="TEM764" s="462"/>
      <c r="TEN764" s="462"/>
      <c r="TEO764" s="462"/>
      <c r="TEP764" s="462"/>
      <c r="TEQ764" s="462"/>
      <c r="TER764" s="462"/>
      <c r="TES764" s="462"/>
      <c r="TET764" s="462"/>
      <c r="TEU764" s="462"/>
      <c r="TEV764" s="462"/>
      <c r="TEW764" s="462"/>
      <c r="TEX764" s="462"/>
      <c r="TEY764" s="462"/>
      <c r="TEZ764" s="462"/>
      <c r="TFA764" s="462"/>
      <c r="TFB764" s="462"/>
      <c r="TFC764" s="462"/>
      <c r="TFD764" s="462"/>
      <c r="TFE764" s="462"/>
      <c r="TFF764" s="462"/>
      <c r="TFG764" s="462"/>
      <c r="TFH764" s="462"/>
      <c r="TFI764" s="462"/>
      <c r="TFJ764" s="462"/>
      <c r="TFK764" s="462"/>
      <c r="TFL764" s="462"/>
      <c r="TFM764" s="462"/>
      <c r="TFN764" s="462"/>
      <c r="TFO764" s="462"/>
      <c r="TFP764" s="462"/>
      <c r="TFQ764" s="462"/>
      <c r="TFR764" s="462"/>
      <c r="TFS764" s="462"/>
      <c r="TFT764" s="462"/>
      <c r="TFU764" s="462"/>
      <c r="TFV764" s="462"/>
      <c r="TFW764" s="462"/>
      <c r="TFX764" s="462"/>
      <c r="TFY764" s="462"/>
      <c r="TFZ764" s="462"/>
      <c r="TGA764" s="462"/>
      <c r="TGB764" s="462"/>
      <c r="TGC764" s="462"/>
      <c r="TGD764" s="462"/>
      <c r="TGE764" s="462"/>
      <c r="TGF764" s="462"/>
      <c r="TGG764" s="462"/>
      <c r="TGH764" s="462"/>
      <c r="TGI764" s="462"/>
      <c r="TGJ764" s="462"/>
      <c r="TGK764" s="462"/>
      <c r="TGL764" s="462"/>
      <c r="TGM764" s="462"/>
      <c r="TGN764" s="462"/>
      <c r="TGO764" s="462"/>
      <c r="TGP764" s="462"/>
      <c r="TGQ764" s="462"/>
      <c r="TGR764" s="462"/>
      <c r="TGS764" s="462"/>
      <c r="TGT764" s="462"/>
      <c r="TGU764" s="462"/>
      <c r="TGV764" s="462"/>
      <c r="TGW764" s="462"/>
      <c r="TGX764" s="462"/>
      <c r="TGY764" s="462"/>
      <c r="TGZ764" s="462"/>
      <c r="THA764" s="462"/>
      <c r="THB764" s="462"/>
      <c r="THC764" s="462"/>
      <c r="THD764" s="462"/>
      <c r="THE764" s="462"/>
      <c r="THF764" s="462"/>
      <c r="THG764" s="462"/>
      <c r="THH764" s="462"/>
      <c r="THI764" s="462"/>
      <c r="THJ764" s="462"/>
      <c r="THK764" s="462"/>
      <c r="THL764" s="462"/>
      <c r="THM764" s="462"/>
      <c r="THN764" s="462"/>
      <c r="THO764" s="462"/>
      <c r="THP764" s="462"/>
      <c r="THQ764" s="462"/>
      <c r="THR764" s="462"/>
      <c r="THS764" s="462"/>
      <c r="THT764" s="462"/>
      <c r="THU764" s="462"/>
      <c r="THV764" s="462"/>
      <c r="THW764" s="462"/>
      <c r="THX764" s="462"/>
      <c r="THY764" s="462"/>
      <c r="THZ764" s="462"/>
      <c r="TIA764" s="462"/>
      <c r="TIB764" s="462"/>
      <c r="TIC764" s="462"/>
      <c r="TID764" s="462"/>
      <c r="TIE764" s="462"/>
      <c r="TIF764" s="462"/>
      <c r="TIG764" s="462"/>
      <c r="TIH764" s="462"/>
      <c r="TII764" s="462"/>
      <c r="TIJ764" s="462"/>
      <c r="TIK764" s="462"/>
      <c r="TIL764" s="462"/>
      <c r="TIM764" s="462"/>
      <c r="TIN764" s="462"/>
      <c r="TIO764" s="462"/>
      <c r="TIP764" s="462"/>
      <c r="TIQ764" s="462"/>
      <c r="TIR764" s="462"/>
      <c r="TIS764" s="462"/>
      <c r="TIT764" s="462"/>
      <c r="TIU764" s="462"/>
      <c r="TIV764" s="462"/>
      <c r="TIW764" s="462"/>
      <c r="TIX764" s="462"/>
      <c r="TIY764" s="462"/>
      <c r="TIZ764" s="462"/>
      <c r="TJA764" s="462"/>
      <c r="TJB764" s="462"/>
      <c r="TJC764" s="462"/>
      <c r="TJD764" s="462"/>
      <c r="TJE764" s="462"/>
      <c r="TJF764" s="462"/>
      <c r="TJG764" s="462"/>
      <c r="TJH764" s="462"/>
      <c r="TJI764" s="462"/>
      <c r="TJJ764" s="462"/>
      <c r="TJK764" s="462"/>
      <c r="TJL764" s="462"/>
      <c r="TJM764" s="462"/>
      <c r="TJN764" s="462"/>
      <c r="TJO764" s="462"/>
      <c r="TJP764" s="462"/>
      <c r="TJQ764" s="462"/>
      <c r="TJR764" s="462"/>
      <c r="TJS764" s="462"/>
      <c r="TJT764" s="462"/>
      <c r="TJU764" s="462"/>
      <c r="TJV764" s="462"/>
      <c r="TJW764" s="462"/>
      <c r="TJX764" s="462"/>
      <c r="TJY764" s="462"/>
      <c r="TJZ764" s="462"/>
      <c r="TKA764" s="462"/>
      <c r="TKB764" s="462"/>
      <c r="TKC764" s="462"/>
      <c r="TKD764" s="462"/>
      <c r="TKE764" s="462"/>
      <c r="TKF764" s="462"/>
      <c r="TKG764" s="462"/>
      <c r="TKH764" s="462"/>
      <c r="TKI764" s="462"/>
      <c r="TKJ764" s="462"/>
      <c r="TKK764" s="462"/>
      <c r="TKL764" s="462"/>
      <c r="TKM764" s="462"/>
      <c r="TKN764" s="462"/>
      <c r="TKO764" s="462"/>
      <c r="TKP764" s="462"/>
      <c r="TKQ764" s="462"/>
      <c r="TKR764" s="462"/>
      <c r="TKS764" s="462"/>
      <c r="TKT764" s="462"/>
      <c r="TKU764" s="462"/>
      <c r="TKV764" s="462"/>
      <c r="TKW764" s="462"/>
      <c r="TKX764" s="462"/>
      <c r="TKY764" s="462"/>
      <c r="TKZ764" s="462"/>
      <c r="TLA764" s="462"/>
      <c r="TLB764" s="462"/>
      <c r="TLC764" s="462"/>
      <c r="TLD764" s="462"/>
      <c r="TLE764" s="462"/>
      <c r="TLF764" s="462"/>
      <c r="TLG764" s="462"/>
      <c r="TLH764" s="462"/>
      <c r="TLI764" s="462"/>
      <c r="TLJ764" s="462"/>
      <c r="TLK764" s="462"/>
      <c r="TLL764" s="462"/>
      <c r="TLM764" s="462"/>
      <c r="TLN764" s="462"/>
      <c r="TLO764" s="462"/>
      <c r="TLP764" s="462"/>
      <c r="TLQ764" s="462"/>
      <c r="TLR764" s="462"/>
      <c r="TLS764" s="462"/>
      <c r="TLT764" s="462"/>
      <c r="TLU764" s="462"/>
      <c r="TLV764" s="462"/>
      <c r="TLW764" s="462"/>
      <c r="TLX764" s="462"/>
      <c r="TLY764" s="462"/>
      <c r="TLZ764" s="462"/>
      <c r="TMA764" s="462"/>
      <c r="TMB764" s="462"/>
      <c r="TMC764" s="462"/>
      <c r="TMD764" s="462"/>
      <c r="TME764" s="462"/>
      <c r="TMF764" s="462"/>
      <c r="TMG764" s="462"/>
      <c r="TMH764" s="462"/>
      <c r="TMI764" s="462"/>
      <c r="TMJ764" s="462"/>
      <c r="TMK764" s="462"/>
      <c r="TML764" s="462"/>
      <c r="TMM764" s="462"/>
      <c r="TMN764" s="462"/>
      <c r="TMO764" s="462"/>
      <c r="TMP764" s="462"/>
      <c r="TMQ764" s="462"/>
      <c r="TMR764" s="462"/>
      <c r="TMS764" s="462"/>
      <c r="TMT764" s="462"/>
      <c r="TMU764" s="462"/>
      <c r="TMV764" s="462"/>
      <c r="TMW764" s="462"/>
      <c r="TMX764" s="462"/>
      <c r="TMY764" s="462"/>
      <c r="TMZ764" s="462"/>
      <c r="TNA764" s="462"/>
      <c r="TNB764" s="462"/>
      <c r="TNC764" s="462"/>
      <c r="TND764" s="462"/>
      <c r="TNE764" s="462"/>
      <c r="TNF764" s="462"/>
      <c r="TNG764" s="462"/>
      <c r="TNH764" s="462"/>
      <c r="TNI764" s="462"/>
      <c r="TNJ764" s="462"/>
      <c r="TNK764" s="462"/>
      <c r="TNL764" s="462"/>
      <c r="TNM764" s="462"/>
      <c r="TNN764" s="462"/>
      <c r="TNO764" s="462"/>
      <c r="TNP764" s="462"/>
      <c r="TNQ764" s="462"/>
      <c r="TNR764" s="462"/>
      <c r="TNS764" s="462"/>
      <c r="TNT764" s="462"/>
      <c r="TNU764" s="462"/>
      <c r="TNV764" s="462"/>
      <c r="TNW764" s="462"/>
      <c r="TNX764" s="462"/>
      <c r="TNY764" s="462"/>
      <c r="TNZ764" s="462"/>
      <c r="TOA764" s="462"/>
      <c r="TOB764" s="462"/>
      <c r="TOC764" s="462"/>
      <c r="TOD764" s="462"/>
      <c r="TOE764" s="462"/>
      <c r="TOF764" s="462"/>
      <c r="TOG764" s="462"/>
      <c r="TOH764" s="462"/>
      <c r="TOI764" s="462"/>
      <c r="TOJ764" s="462"/>
      <c r="TOK764" s="462"/>
      <c r="TOL764" s="462"/>
      <c r="TOM764" s="462"/>
      <c r="TON764" s="462"/>
      <c r="TOO764" s="462"/>
      <c r="TOP764" s="462"/>
      <c r="TOQ764" s="462"/>
      <c r="TOR764" s="462"/>
      <c r="TOS764" s="462"/>
      <c r="TOT764" s="462"/>
      <c r="TOU764" s="462"/>
      <c r="TOV764" s="462"/>
      <c r="TOW764" s="462"/>
      <c r="TOX764" s="462"/>
      <c r="TOY764" s="462"/>
      <c r="TOZ764" s="462"/>
      <c r="TPA764" s="462"/>
      <c r="TPB764" s="462"/>
      <c r="TPC764" s="462"/>
      <c r="TPD764" s="462"/>
      <c r="TPE764" s="462"/>
      <c r="TPF764" s="462"/>
      <c r="TPG764" s="462"/>
      <c r="TPH764" s="462"/>
      <c r="TPI764" s="462"/>
      <c r="TPJ764" s="462"/>
      <c r="TPK764" s="462"/>
      <c r="TPL764" s="462"/>
      <c r="TPM764" s="462"/>
      <c r="TPN764" s="462"/>
      <c r="TPO764" s="462"/>
      <c r="TPP764" s="462"/>
      <c r="TPQ764" s="462"/>
      <c r="TPR764" s="462"/>
      <c r="TPS764" s="462"/>
      <c r="TPT764" s="462"/>
      <c r="TPU764" s="462"/>
      <c r="TPV764" s="462"/>
      <c r="TPW764" s="462"/>
      <c r="TPX764" s="462"/>
      <c r="TPY764" s="462"/>
      <c r="TPZ764" s="462"/>
      <c r="TQA764" s="462"/>
      <c r="TQB764" s="462"/>
      <c r="TQC764" s="462"/>
      <c r="TQD764" s="462"/>
      <c r="TQE764" s="462"/>
      <c r="TQF764" s="462"/>
      <c r="TQG764" s="462"/>
      <c r="TQH764" s="462"/>
      <c r="TQI764" s="462"/>
      <c r="TQJ764" s="462"/>
      <c r="TQK764" s="462"/>
      <c r="TQL764" s="462"/>
      <c r="TQM764" s="462"/>
      <c r="TQN764" s="462"/>
      <c r="TQO764" s="462"/>
      <c r="TQP764" s="462"/>
      <c r="TQQ764" s="462"/>
      <c r="TQR764" s="462"/>
      <c r="TQS764" s="462"/>
      <c r="TQT764" s="462"/>
      <c r="TQU764" s="462"/>
      <c r="TQV764" s="462"/>
      <c r="TQW764" s="462"/>
      <c r="TQX764" s="462"/>
      <c r="TQY764" s="462"/>
      <c r="TQZ764" s="462"/>
      <c r="TRA764" s="462"/>
      <c r="TRB764" s="462"/>
      <c r="TRC764" s="462"/>
      <c r="TRD764" s="462"/>
      <c r="TRE764" s="462"/>
      <c r="TRF764" s="462"/>
      <c r="TRG764" s="462"/>
      <c r="TRH764" s="462"/>
      <c r="TRI764" s="462"/>
      <c r="TRJ764" s="462"/>
      <c r="TRK764" s="462"/>
      <c r="TRL764" s="462"/>
      <c r="TRM764" s="462"/>
      <c r="TRN764" s="462"/>
      <c r="TRO764" s="462"/>
      <c r="TRP764" s="462"/>
      <c r="TRQ764" s="462"/>
      <c r="TRR764" s="462"/>
      <c r="TRS764" s="462"/>
      <c r="TRT764" s="462"/>
      <c r="TRU764" s="462"/>
      <c r="TRV764" s="462"/>
      <c r="TRW764" s="462"/>
      <c r="TRX764" s="462"/>
      <c r="TRY764" s="462"/>
      <c r="TRZ764" s="462"/>
      <c r="TSA764" s="462"/>
      <c r="TSB764" s="462"/>
      <c r="TSC764" s="462"/>
      <c r="TSD764" s="462"/>
      <c r="TSE764" s="462"/>
      <c r="TSF764" s="462"/>
      <c r="TSG764" s="462"/>
      <c r="TSH764" s="462"/>
      <c r="TSI764" s="462"/>
      <c r="TSJ764" s="462"/>
      <c r="TSK764" s="462"/>
      <c r="TSL764" s="462"/>
      <c r="TSM764" s="462"/>
      <c r="TSN764" s="462"/>
      <c r="TSO764" s="462"/>
      <c r="TSP764" s="462"/>
      <c r="TSQ764" s="462"/>
      <c r="TSR764" s="462"/>
      <c r="TSS764" s="462"/>
      <c r="TST764" s="462"/>
      <c r="TSU764" s="462"/>
      <c r="TSV764" s="462"/>
      <c r="TSW764" s="462"/>
      <c r="TSX764" s="462"/>
      <c r="TSY764" s="462"/>
      <c r="TSZ764" s="462"/>
      <c r="TTA764" s="462"/>
      <c r="TTB764" s="462"/>
      <c r="TTC764" s="462"/>
      <c r="TTD764" s="462"/>
      <c r="TTE764" s="462"/>
      <c r="TTF764" s="462"/>
      <c r="TTG764" s="462"/>
      <c r="TTH764" s="462"/>
      <c r="TTI764" s="462"/>
      <c r="TTJ764" s="462"/>
      <c r="TTK764" s="462"/>
      <c r="TTL764" s="462"/>
      <c r="TTM764" s="462"/>
      <c r="TTN764" s="462"/>
      <c r="TTO764" s="462"/>
      <c r="TTP764" s="462"/>
      <c r="TTQ764" s="462"/>
      <c r="TTR764" s="462"/>
      <c r="TTS764" s="462"/>
      <c r="TTT764" s="462"/>
      <c r="TTU764" s="462"/>
      <c r="TTV764" s="462"/>
      <c r="TTW764" s="462"/>
      <c r="TTX764" s="462"/>
      <c r="TTY764" s="462"/>
      <c r="TTZ764" s="462"/>
      <c r="TUA764" s="462"/>
      <c r="TUB764" s="462"/>
      <c r="TUC764" s="462"/>
      <c r="TUD764" s="462"/>
      <c r="TUE764" s="462"/>
      <c r="TUF764" s="462"/>
      <c r="TUG764" s="462"/>
      <c r="TUH764" s="462"/>
      <c r="TUI764" s="462"/>
      <c r="TUJ764" s="462"/>
      <c r="TUK764" s="462"/>
      <c r="TUL764" s="462"/>
      <c r="TUM764" s="462"/>
      <c r="TUN764" s="462"/>
      <c r="TUO764" s="462"/>
      <c r="TUP764" s="462"/>
      <c r="TUQ764" s="462"/>
      <c r="TUR764" s="462"/>
      <c r="TUS764" s="462"/>
      <c r="TUT764" s="462"/>
      <c r="TUU764" s="462"/>
      <c r="TUV764" s="462"/>
      <c r="TUW764" s="462"/>
      <c r="TUX764" s="462"/>
      <c r="TUY764" s="462"/>
      <c r="TUZ764" s="462"/>
      <c r="TVA764" s="462"/>
      <c r="TVB764" s="462"/>
      <c r="TVC764" s="462"/>
      <c r="TVD764" s="462"/>
      <c r="TVE764" s="462"/>
      <c r="TVF764" s="462"/>
      <c r="TVG764" s="462"/>
      <c r="TVH764" s="462"/>
      <c r="TVI764" s="462"/>
      <c r="TVJ764" s="462"/>
      <c r="TVK764" s="462"/>
      <c r="TVL764" s="462"/>
      <c r="TVM764" s="462"/>
      <c r="TVN764" s="462"/>
      <c r="TVO764" s="462"/>
      <c r="TVP764" s="462"/>
      <c r="TVQ764" s="462"/>
      <c r="TVR764" s="462"/>
      <c r="TVS764" s="462"/>
      <c r="TVT764" s="462"/>
      <c r="TVU764" s="462"/>
      <c r="TVV764" s="462"/>
      <c r="TVW764" s="462"/>
      <c r="TVX764" s="462"/>
      <c r="TVY764" s="462"/>
      <c r="TVZ764" s="462"/>
      <c r="TWA764" s="462"/>
      <c r="TWB764" s="462"/>
      <c r="TWC764" s="462"/>
      <c r="TWD764" s="462"/>
      <c r="TWE764" s="462"/>
      <c r="TWF764" s="462"/>
      <c r="TWG764" s="462"/>
      <c r="TWH764" s="462"/>
      <c r="TWI764" s="462"/>
      <c r="TWJ764" s="462"/>
      <c r="TWK764" s="462"/>
      <c r="TWL764" s="462"/>
      <c r="TWM764" s="462"/>
      <c r="TWN764" s="462"/>
      <c r="TWO764" s="462"/>
      <c r="TWP764" s="462"/>
      <c r="TWQ764" s="462"/>
      <c r="TWR764" s="462"/>
      <c r="TWS764" s="462"/>
      <c r="TWT764" s="462"/>
      <c r="TWU764" s="462"/>
      <c r="TWV764" s="462"/>
      <c r="TWW764" s="462"/>
      <c r="TWX764" s="462"/>
      <c r="TWY764" s="462"/>
      <c r="TWZ764" s="462"/>
      <c r="TXA764" s="462"/>
      <c r="TXB764" s="462"/>
      <c r="TXC764" s="462"/>
      <c r="TXD764" s="462"/>
      <c r="TXE764" s="462"/>
      <c r="TXF764" s="462"/>
      <c r="TXG764" s="462"/>
      <c r="TXH764" s="462"/>
      <c r="TXI764" s="462"/>
      <c r="TXJ764" s="462"/>
      <c r="TXK764" s="462"/>
      <c r="TXL764" s="462"/>
      <c r="TXM764" s="462"/>
      <c r="TXN764" s="462"/>
      <c r="TXO764" s="462"/>
      <c r="TXP764" s="462"/>
      <c r="TXQ764" s="462"/>
      <c r="TXR764" s="462"/>
      <c r="TXS764" s="462"/>
      <c r="TXT764" s="462"/>
      <c r="TXU764" s="462"/>
      <c r="TXV764" s="462"/>
      <c r="TXW764" s="462"/>
      <c r="TXX764" s="462"/>
      <c r="TXY764" s="462"/>
      <c r="TXZ764" s="462"/>
      <c r="TYA764" s="462"/>
      <c r="TYB764" s="462"/>
      <c r="TYC764" s="462"/>
      <c r="TYD764" s="462"/>
      <c r="TYE764" s="462"/>
      <c r="TYF764" s="462"/>
      <c r="TYG764" s="462"/>
      <c r="TYH764" s="462"/>
      <c r="TYI764" s="462"/>
      <c r="TYJ764" s="462"/>
      <c r="TYK764" s="462"/>
      <c r="TYL764" s="462"/>
      <c r="TYM764" s="462"/>
      <c r="TYN764" s="462"/>
      <c r="TYO764" s="462"/>
      <c r="TYP764" s="462"/>
      <c r="TYQ764" s="462"/>
      <c r="TYR764" s="462"/>
      <c r="TYS764" s="462"/>
      <c r="TYT764" s="462"/>
      <c r="TYU764" s="462"/>
      <c r="TYV764" s="462"/>
      <c r="TYW764" s="462"/>
      <c r="TYX764" s="462"/>
      <c r="TYY764" s="462"/>
      <c r="TYZ764" s="462"/>
      <c r="TZA764" s="462"/>
      <c r="TZB764" s="462"/>
      <c r="TZC764" s="462"/>
      <c r="TZD764" s="462"/>
      <c r="TZE764" s="462"/>
      <c r="TZF764" s="462"/>
      <c r="TZG764" s="462"/>
      <c r="TZH764" s="462"/>
      <c r="TZI764" s="462"/>
      <c r="TZJ764" s="462"/>
      <c r="TZK764" s="462"/>
      <c r="TZL764" s="462"/>
      <c r="TZM764" s="462"/>
      <c r="TZN764" s="462"/>
      <c r="TZO764" s="462"/>
      <c r="TZP764" s="462"/>
      <c r="TZQ764" s="462"/>
      <c r="TZR764" s="462"/>
      <c r="TZS764" s="462"/>
      <c r="TZT764" s="462"/>
      <c r="TZU764" s="462"/>
      <c r="TZV764" s="462"/>
      <c r="TZW764" s="462"/>
      <c r="TZX764" s="462"/>
      <c r="TZY764" s="462"/>
      <c r="TZZ764" s="462"/>
      <c r="UAA764" s="462"/>
      <c r="UAB764" s="462"/>
      <c r="UAC764" s="462"/>
      <c r="UAD764" s="462"/>
      <c r="UAE764" s="462"/>
      <c r="UAF764" s="462"/>
      <c r="UAG764" s="462"/>
      <c r="UAH764" s="462"/>
      <c r="UAI764" s="462"/>
      <c r="UAJ764" s="462"/>
      <c r="UAK764" s="462"/>
      <c r="UAL764" s="462"/>
      <c r="UAM764" s="462"/>
      <c r="UAN764" s="462"/>
      <c r="UAO764" s="462"/>
      <c r="UAP764" s="462"/>
      <c r="UAQ764" s="462"/>
      <c r="UAR764" s="462"/>
      <c r="UAS764" s="462"/>
      <c r="UAT764" s="462"/>
      <c r="UAU764" s="462"/>
      <c r="UAV764" s="462"/>
      <c r="UAW764" s="462"/>
      <c r="UAX764" s="462"/>
      <c r="UAY764" s="462"/>
      <c r="UAZ764" s="462"/>
      <c r="UBA764" s="462"/>
      <c r="UBB764" s="462"/>
      <c r="UBC764" s="462"/>
      <c r="UBD764" s="462"/>
      <c r="UBE764" s="462"/>
      <c r="UBF764" s="462"/>
      <c r="UBG764" s="462"/>
      <c r="UBH764" s="462"/>
      <c r="UBI764" s="462"/>
      <c r="UBJ764" s="462"/>
      <c r="UBK764" s="462"/>
      <c r="UBL764" s="462"/>
      <c r="UBM764" s="462"/>
      <c r="UBN764" s="462"/>
      <c r="UBO764" s="462"/>
      <c r="UBP764" s="462"/>
      <c r="UBQ764" s="462"/>
      <c r="UBR764" s="462"/>
      <c r="UBS764" s="462"/>
      <c r="UBT764" s="462"/>
      <c r="UBU764" s="462"/>
      <c r="UBV764" s="462"/>
      <c r="UBW764" s="462"/>
      <c r="UBX764" s="462"/>
      <c r="UBY764" s="462"/>
      <c r="UBZ764" s="462"/>
      <c r="UCA764" s="462"/>
      <c r="UCB764" s="462"/>
      <c r="UCC764" s="462"/>
      <c r="UCD764" s="462"/>
      <c r="UCE764" s="462"/>
      <c r="UCF764" s="462"/>
      <c r="UCG764" s="462"/>
      <c r="UCH764" s="462"/>
      <c r="UCI764" s="462"/>
      <c r="UCJ764" s="462"/>
      <c r="UCK764" s="462"/>
      <c r="UCL764" s="462"/>
      <c r="UCM764" s="462"/>
      <c r="UCN764" s="462"/>
      <c r="UCO764" s="462"/>
      <c r="UCP764" s="462"/>
      <c r="UCQ764" s="462"/>
      <c r="UCR764" s="462"/>
      <c r="UCS764" s="462"/>
      <c r="UCT764" s="462"/>
      <c r="UCU764" s="462"/>
      <c r="UCV764" s="462"/>
      <c r="UCW764" s="462"/>
      <c r="UCX764" s="462"/>
      <c r="UCY764" s="462"/>
      <c r="UCZ764" s="462"/>
      <c r="UDA764" s="462"/>
      <c r="UDB764" s="462"/>
      <c r="UDC764" s="462"/>
      <c r="UDD764" s="462"/>
      <c r="UDE764" s="462"/>
      <c r="UDF764" s="462"/>
      <c r="UDG764" s="462"/>
      <c r="UDH764" s="462"/>
      <c r="UDI764" s="462"/>
      <c r="UDJ764" s="462"/>
      <c r="UDK764" s="462"/>
      <c r="UDL764" s="462"/>
      <c r="UDM764" s="462"/>
      <c r="UDN764" s="462"/>
      <c r="UDO764" s="462"/>
      <c r="UDP764" s="462"/>
      <c r="UDQ764" s="462"/>
      <c r="UDR764" s="462"/>
      <c r="UDS764" s="462"/>
      <c r="UDT764" s="462"/>
      <c r="UDU764" s="462"/>
      <c r="UDV764" s="462"/>
      <c r="UDW764" s="462"/>
      <c r="UDX764" s="462"/>
      <c r="UDY764" s="462"/>
      <c r="UDZ764" s="462"/>
      <c r="UEA764" s="462"/>
      <c r="UEB764" s="462"/>
      <c r="UEC764" s="462"/>
      <c r="UED764" s="462"/>
      <c r="UEE764" s="462"/>
      <c r="UEF764" s="462"/>
      <c r="UEG764" s="462"/>
      <c r="UEH764" s="462"/>
      <c r="UEI764" s="462"/>
      <c r="UEJ764" s="462"/>
      <c r="UEK764" s="462"/>
      <c r="UEL764" s="462"/>
      <c r="UEM764" s="462"/>
      <c r="UEN764" s="462"/>
      <c r="UEO764" s="462"/>
      <c r="UEP764" s="462"/>
      <c r="UEQ764" s="462"/>
      <c r="UER764" s="462"/>
      <c r="UES764" s="462"/>
      <c r="UET764" s="462"/>
      <c r="UEU764" s="462"/>
      <c r="UEV764" s="462"/>
      <c r="UEW764" s="462"/>
      <c r="UEX764" s="462"/>
      <c r="UEY764" s="462"/>
      <c r="UEZ764" s="462"/>
      <c r="UFA764" s="462"/>
      <c r="UFB764" s="462"/>
      <c r="UFC764" s="462"/>
      <c r="UFD764" s="462"/>
      <c r="UFE764" s="462"/>
      <c r="UFF764" s="462"/>
      <c r="UFG764" s="462"/>
      <c r="UFH764" s="462"/>
      <c r="UFI764" s="462"/>
      <c r="UFJ764" s="462"/>
      <c r="UFK764" s="462"/>
      <c r="UFL764" s="462"/>
      <c r="UFM764" s="462"/>
      <c r="UFN764" s="462"/>
      <c r="UFO764" s="462"/>
      <c r="UFP764" s="462"/>
      <c r="UFQ764" s="462"/>
      <c r="UFR764" s="462"/>
      <c r="UFS764" s="462"/>
      <c r="UFT764" s="462"/>
      <c r="UFU764" s="462"/>
      <c r="UFV764" s="462"/>
      <c r="UFW764" s="462"/>
      <c r="UFX764" s="462"/>
      <c r="UFY764" s="462"/>
      <c r="UFZ764" s="462"/>
      <c r="UGA764" s="462"/>
      <c r="UGB764" s="462"/>
      <c r="UGC764" s="462"/>
      <c r="UGD764" s="462"/>
      <c r="UGE764" s="462"/>
      <c r="UGF764" s="462"/>
      <c r="UGG764" s="462"/>
      <c r="UGH764" s="462"/>
      <c r="UGI764" s="462"/>
      <c r="UGJ764" s="462"/>
      <c r="UGK764" s="462"/>
      <c r="UGL764" s="462"/>
      <c r="UGM764" s="462"/>
      <c r="UGN764" s="462"/>
      <c r="UGO764" s="462"/>
      <c r="UGP764" s="462"/>
      <c r="UGQ764" s="462"/>
      <c r="UGR764" s="462"/>
      <c r="UGS764" s="462"/>
      <c r="UGT764" s="462"/>
      <c r="UGU764" s="462"/>
      <c r="UGV764" s="462"/>
      <c r="UGW764" s="462"/>
      <c r="UGX764" s="462"/>
      <c r="UGY764" s="462"/>
      <c r="UGZ764" s="462"/>
      <c r="UHA764" s="462"/>
      <c r="UHB764" s="462"/>
      <c r="UHC764" s="462"/>
      <c r="UHD764" s="462"/>
      <c r="UHE764" s="462"/>
      <c r="UHF764" s="462"/>
      <c r="UHG764" s="462"/>
      <c r="UHH764" s="462"/>
      <c r="UHI764" s="462"/>
      <c r="UHJ764" s="462"/>
      <c r="UHK764" s="462"/>
      <c r="UHL764" s="462"/>
      <c r="UHM764" s="462"/>
      <c r="UHN764" s="462"/>
      <c r="UHO764" s="462"/>
      <c r="UHP764" s="462"/>
      <c r="UHQ764" s="462"/>
      <c r="UHR764" s="462"/>
      <c r="UHS764" s="462"/>
      <c r="UHT764" s="462"/>
      <c r="UHU764" s="462"/>
      <c r="UHV764" s="462"/>
      <c r="UHW764" s="462"/>
      <c r="UHX764" s="462"/>
      <c r="UHY764" s="462"/>
      <c r="UHZ764" s="462"/>
      <c r="UIA764" s="462"/>
      <c r="UIB764" s="462"/>
      <c r="UIC764" s="462"/>
      <c r="UID764" s="462"/>
      <c r="UIE764" s="462"/>
      <c r="UIF764" s="462"/>
      <c r="UIG764" s="462"/>
      <c r="UIH764" s="462"/>
      <c r="UII764" s="462"/>
      <c r="UIJ764" s="462"/>
      <c r="UIK764" s="462"/>
      <c r="UIL764" s="462"/>
      <c r="UIM764" s="462"/>
      <c r="UIN764" s="462"/>
      <c r="UIO764" s="462"/>
      <c r="UIP764" s="462"/>
      <c r="UIQ764" s="462"/>
      <c r="UIR764" s="462"/>
      <c r="UIS764" s="462"/>
      <c r="UIT764" s="462"/>
      <c r="UIU764" s="462"/>
      <c r="UIV764" s="462"/>
      <c r="UIW764" s="462"/>
      <c r="UIX764" s="462"/>
      <c r="UIY764" s="462"/>
      <c r="UIZ764" s="462"/>
      <c r="UJA764" s="462"/>
      <c r="UJB764" s="462"/>
      <c r="UJC764" s="462"/>
      <c r="UJD764" s="462"/>
      <c r="UJE764" s="462"/>
      <c r="UJF764" s="462"/>
      <c r="UJG764" s="462"/>
      <c r="UJH764" s="462"/>
      <c r="UJI764" s="462"/>
      <c r="UJJ764" s="462"/>
      <c r="UJK764" s="462"/>
      <c r="UJL764" s="462"/>
      <c r="UJM764" s="462"/>
      <c r="UJN764" s="462"/>
      <c r="UJO764" s="462"/>
      <c r="UJP764" s="462"/>
      <c r="UJQ764" s="462"/>
      <c r="UJR764" s="462"/>
      <c r="UJS764" s="462"/>
      <c r="UJT764" s="462"/>
      <c r="UJU764" s="462"/>
      <c r="UJV764" s="462"/>
      <c r="UJW764" s="462"/>
      <c r="UJX764" s="462"/>
      <c r="UJY764" s="462"/>
      <c r="UJZ764" s="462"/>
      <c r="UKA764" s="462"/>
      <c r="UKB764" s="462"/>
      <c r="UKC764" s="462"/>
      <c r="UKD764" s="462"/>
      <c r="UKE764" s="462"/>
      <c r="UKF764" s="462"/>
      <c r="UKG764" s="462"/>
      <c r="UKH764" s="462"/>
      <c r="UKI764" s="462"/>
      <c r="UKJ764" s="462"/>
      <c r="UKK764" s="462"/>
      <c r="UKL764" s="462"/>
      <c r="UKM764" s="462"/>
      <c r="UKN764" s="462"/>
      <c r="UKO764" s="462"/>
      <c r="UKP764" s="462"/>
      <c r="UKQ764" s="462"/>
      <c r="UKR764" s="462"/>
      <c r="UKS764" s="462"/>
      <c r="UKT764" s="462"/>
      <c r="UKU764" s="462"/>
      <c r="UKV764" s="462"/>
      <c r="UKW764" s="462"/>
      <c r="UKX764" s="462"/>
      <c r="UKY764" s="462"/>
      <c r="UKZ764" s="462"/>
      <c r="ULA764" s="462"/>
      <c r="ULB764" s="462"/>
      <c r="ULC764" s="462"/>
      <c r="ULD764" s="462"/>
      <c r="ULE764" s="462"/>
      <c r="ULF764" s="462"/>
      <c r="ULG764" s="462"/>
      <c r="ULH764" s="462"/>
      <c r="ULI764" s="462"/>
      <c r="ULJ764" s="462"/>
      <c r="ULK764" s="462"/>
      <c r="ULL764" s="462"/>
      <c r="ULM764" s="462"/>
      <c r="ULN764" s="462"/>
      <c r="ULO764" s="462"/>
      <c r="ULP764" s="462"/>
      <c r="ULQ764" s="462"/>
      <c r="ULR764" s="462"/>
      <c r="ULS764" s="462"/>
      <c r="ULT764" s="462"/>
      <c r="ULU764" s="462"/>
      <c r="ULV764" s="462"/>
      <c r="ULW764" s="462"/>
      <c r="ULX764" s="462"/>
      <c r="ULY764" s="462"/>
      <c r="ULZ764" s="462"/>
      <c r="UMA764" s="462"/>
      <c r="UMB764" s="462"/>
      <c r="UMC764" s="462"/>
      <c r="UMD764" s="462"/>
      <c r="UME764" s="462"/>
      <c r="UMF764" s="462"/>
      <c r="UMG764" s="462"/>
      <c r="UMH764" s="462"/>
      <c r="UMI764" s="462"/>
      <c r="UMJ764" s="462"/>
      <c r="UMK764" s="462"/>
      <c r="UML764" s="462"/>
      <c r="UMM764" s="462"/>
      <c r="UMN764" s="462"/>
      <c r="UMO764" s="462"/>
      <c r="UMP764" s="462"/>
      <c r="UMQ764" s="462"/>
      <c r="UMR764" s="462"/>
      <c r="UMS764" s="462"/>
      <c r="UMT764" s="462"/>
      <c r="UMU764" s="462"/>
      <c r="UMV764" s="462"/>
      <c r="UMW764" s="462"/>
      <c r="UMX764" s="462"/>
      <c r="UMY764" s="462"/>
      <c r="UMZ764" s="462"/>
      <c r="UNA764" s="462"/>
      <c r="UNB764" s="462"/>
      <c r="UNC764" s="462"/>
      <c r="UND764" s="462"/>
      <c r="UNE764" s="462"/>
      <c r="UNF764" s="462"/>
      <c r="UNG764" s="462"/>
      <c r="UNH764" s="462"/>
      <c r="UNI764" s="462"/>
      <c r="UNJ764" s="462"/>
      <c r="UNK764" s="462"/>
      <c r="UNL764" s="462"/>
      <c r="UNM764" s="462"/>
      <c r="UNN764" s="462"/>
      <c r="UNO764" s="462"/>
      <c r="UNP764" s="462"/>
      <c r="UNQ764" s="462"/>
      <c r="UNR764" s="462"/>
      <c r="UNS764" s="462"/>
      <c r="UNT764" s="462"/>
      <c r="UNU764" s="462"/>
      <c r="UNV764" s="462"/>
      <c r="UNW764" s="462"/>
      <c r="UNX764" s="462"/>
      <c r="UNY764" s="462"/>
      <c r="UNZ764" s="462"/>
      <c r="UOA764" s="462"/>
      <c r="UOB764" s="462"/>
      <c r="UOC764" s="462"/>
      <c r="UOD764" s="462"/>
      <c r="UOE764" s="462"/>
      <c r="UOF764" s="462"/>
      <c r="UOG764" s="462"/>
      <c r="UOH764" s="462"/>
      <c r="UOI764" s="462"/>
      <c r="UOJ764" s="462"/>
      <c r="UOK764" s="462"/>
      <c r="UOL764" s="462"/>
      <c r="UOM764" s="462"/>
      <c r="UON764" s="462"/>
      <c r="UOO764" s="462"/>
      <c r="UOP764" s="462"/>
      <c r="UOQ764" s="462"/>
      <c r="UOR764" s="462"/>
      <c r="UOS764" s="462"/>
      <c r="UOT764" s="462"/>
      <c r="UOU764" s="462"/>
      <c r="UOV764" s="462"/>
      <c r="UOW764" s="462"/>
      <c r="UOX764" s="462"/>
      <c r="UOY764" s="462"/>
      <c r="UOZ764" s="462"/>
      <c r="UPA764" s="462"/>
      <c r="UPB764" s="462"/>
      <c r="UPC764" s="462"/>
      <c r="UPD764" s="462"/>
      <c r="UPE764" s="462"/>
      <c r="UPF764" s="462"/>
      <c r="UPG764" s="462"/>
      <c r="UPH764" s="462"/>
      <c r="UPI764" s="462"/>
      <c r="UPJ764" s="462"/>
      <c r="UPK764" s="462"/>
      <c r="UPL764" s="462"/>
      <c r="UPM764" s="462"/>
      <c r="UPN764" s="462"/>
      <c r="UPO764" s="462"/>
      <c r="UPP764" s="462"/>
      <c r="UPQ764" s="462"/>
      <c r="UPR764" s="462"/>
      <c r="UPS764" s="462"/>
      <c r="UPT764" s="462"/>
      <c r="UPU764" s="462"/>
      <c r="UPV764" s="462"/>
      <c r="UPW764" s="462"/>
      <c r="UPX764" s="462"/>
      <c r="UPY764" s="462"/>
      <c r="UPZ764" s="462"/>
      <c r="UQA764" s="462"/>
      <c r="UQB764" s="462"/>
      <c r="UQC764" s="462"/>
      <c r="UQD764" s="462"/>
      <c r="UQE764" s="462"/>
      <c r="UQF764" s="462"/>
      <c r="UQG764" s="462"/>
      <c r="UQH764" s="462"/>
      <c r="UQI764" s="462"/>
      <c r="UQJ764" s="462"/>
      <c r="UQK764" s="462"/>
      <c r="UQL764" s="462"/>
      <c r="UQM764" s="462"/>
      <c r="UQN764" s="462"/>
      <c r="UQO764" s="462"/>
      <c r="UQP764" s="462"/>
      <c r="UQQ764" s="462"/>
      <c r="UQR764" s="462"/>
      <c r="UQS764" s="462"/>
      <c r="UQT764" s="462"/>
      <c r="UQU764" s="462"/>
      <c r="UQV764" s="462"/>
      <c r="UQW764" s="462"/>
      <c r="UQX764" s="462"/>
      <c r="UQY764" s="462"/>
      <c r="UQZ764" s="462"/>
      <c r="URA764" s="462"/>
      <c r="URB764" s="462"/>
      <c r="URC764" s="462"/>
      <c r="URD764" s="462"/>
      <c r="URE764" s="462"/>
      <c r="URF764" s="462"/>
      <c r="URG764" s="462"/>
      <c r="URH764" s="462"/>
      <c r="URI764" s="462"/>
      <c r="URJ764" s="462"/>
      <c r="URK764" s="462"/>
      <c r="URL764" s="462"/>
      <c r="URM764" s="462"/>
      <c r="URN764" s="462"/>
      <c r="URO764" s="462"/>
      <c r="URP764" s="462"/>
      <c r="URQ764" s="462"/>
      <c r="URR764" s="462"/>
      <c r="URS764" s="462"/>
      <c r="URT764" s="462"/>
      <c r="URU764" s="462"/>
      <c r="URV764" s="462"/>
      <c r="URW764" s="462"/>
      <c r="URX764" s="462"/>
      <c r="URY764" s="462"/>
      <c r="URZ764" s="462"/>
      <c r="USA764" s="462"/>
      <c r="USB764" s="462"/>
      <c r="USC764" s="462"/>
      <c r="USD764" s="462"/>
      <c r="USE764" s="462"/>
      <c r="USF764" s="462"/>
      <c r="USG764" s="462"/>
      <c r="USH764" s="462"/>
      <c r="USI764" s="462"/>
      <c r="USJ764" s="462"/>
      <c r="USK764" s="462"/>
      <c r="USL764" s="462"/>
      <c r="USM764" s="462"/>
      <c r="USN764" s="462"/>
      <c r="USO764" s="462"/>
      <c r="USP764" s="462"/>
      <c r="USQ764" s="462"/>
      <c r="USR764" s="462"/>
      <c r="USS764" s="462"/>
      <c r="UST764" s="462"/>
      <c r="USU764" s="462"/>
      <c r="USV764" s="462"/>
      <c r="USW764" s="462"/>
      <c r="USX764" s="462"/>
      <c r="USY764" s="462"/>
      <c r="USZ764" s="462"/>
      <c r="UTA764" s="462"/>
      <c r="UTB764" s="462"/>
      <c r="UTC764" s="462"/>
      <c r="UTD764" s="462"/>
      <c r="UTE764" s="462"/>
      <c r="UTF764" s="462"/>
      <c r="UTG764" s="462"/>
      <c r="UTH764" s="462"/>
      <c r="UTI764" s="462"/>
      <c r="UTJ764" s="462"/>
      <c r="UTK764" s="462"/>
      <c r="UTL764" s="462"/>
      <c r="UTM764" s="462"/>
      <c r="UTN764" s="462"/>
      <c r="UTO764" s="462"/>
      <c r="UTP764" s="462"/>
      <c r="UTQ764" s="462"/>
      <c r="UTR764" s="462"/>
      <c r="UTS764" s="462"/>
      <c r="UTT764" s="462"/>
      <c r="UTU764" s="462"/>
      <c r="UTV764" s="462"/>
      <c r="UTW764" s="462"/>
      <c r="UTX764" s="462"/>
      <c r="UTY764" s="462"/>
      <c r="UTZ764" s="462"/>
      <c r="UUA764" s="462"/>
      <c r="UUB764" s="462"/>
      <c r="UUC764" s="462"/>
      <c r="UUD764" s="462"/>
      <c r="UUE764" s="462"/>
      <c r="UUF764" s="462"/>
      <c r="UUG764" s="462"/>
      <c r="UUH764" s="462"/>
      <c r="UUI764" s="462"/>
      <c r="UUJ764" s="462"/>
      <c r="UUK764" s="462"/>
      <c r="UUL764" s="462"/>
      <c r="UUM764" s="462"/>
      <c r="UUN764" s="462"/>
      <c r="UUO764" s="462"/>
      <c r="UUP764" s="462"/>
      <c r="UUQ764" s="462"/>
      <c r="UUR764" s="462"/>
      <c r="UUS764" s="462"/>
      <c r="UUT764" s="462"/>
      <c r="UUU764" s="462"/>
      <c r="UUV764" s="462"/>
      <c r="UUW764" s="462"/>
      <c r="UUX764" s="462"/>
      <c r="UUY764" s="462"/>
      <c r="UUZ764" s="462"/>
      <c r="UVA764" s="462"/>
      <c r="UVB764" s="462"/>
      <c r="UVC764" s="462"/>
      <c r="UVD764" s="462"/>
      <c r="UVE764" s="462"/>
      <c r="UVF764" s="462"/>
      <c r="UVG764" s="462"/>
      <c r="UVH764" s="462"/>
      <c r="UVI764" s="462"/>
      <c r="UVJ764" s="462"/>
      <c r="UVK764" s="462"/>
      <c r="UVL764" s="462"/>
      <c r="UVM764" s="462"/>
      <c r="UVN764" s="462"/>
      <c r="UVO764" s="462"/>
      <c r="UVP764" s="462"/>
      <c r="UVQ764" s="462"/>
      <c r="UVR764" s="462"/>
      <c r="UVS764" s="462"/>
      <c r="UVT764" s="462"/>
      <c r="UVU764" s="462"/>
      <c r="UVV764" s="462"/>
      <c r="UVW764" s="462"/>
      <c r="UVX764" s="462"/>
      <c r="UVY764" s="462"/>
      <c r="UVZ764" s="462"/>
      <c r="UWA764" s="462"/>
      <c r="UWB764" s="462"/>
      <c r="UWC764" s="462"/>
      <c r="UWD764" s="462"/>
      <c r="UWE764" s="462"/>
      <c r="UWF764" s="462"/>
      <c r="UWG764" s="462"/>
      <c r="UWH764" s="462"/>
      <c r="UWI764" s="462"/>
      <c r="UWJ764" s="462"/>
      <c r="UWK764" s="462"/>
      <c r="UWL764" s="462"/>
      <c r="UWM764" s="462"/>
      <c r="UWN764" s="462"/>
      <c r="UWO764" s="462"/>
      <c r="UWP764" s="462"/>
      <c r="UWQ764" s="462"/>
      <c r="UWR764" s="462"/>
      <c r="UWS764" s="462"/>
      <c r="UWT764" s="462"/>
      <c r="UWU764" s="462"/>
      <c r="UWV764" s="462"/>
      <c r="UWW764" s="462"/>
      <c r="UWX764" s="462"/>
      <c r="UWY764" s="462"/>
      <c r="UWZ764" s="462"/>
      <c r="UXA764" s="462"/>
      <c r="UXB764" s="462"/>
      <c r="UXC764" s="462"/>
      <c r="UXD764" s="462"/>
      <c r="UXE764" s="462"/>
      <c r="UXF764" s="462"/>
      <c r="UXG764" s="462"/>
      <c r="UXH764" s="462"/>
      <c r="UXI764" s="462"/>
      <c r="UXJ764" s="462"/>
      <c r="UXK764" s="462"/>
      <c r="UXL764" s="462"/>
      <c r="UXM764" s="462"/>
      <c r="UXN764" s="462"/>
      <c r="UXO764" s="462"/>
      <c r="UXP764" s="462"/>
      <c r="UXQ764" s="462"/>
      <c r="UXR764" s="462"/>
      <c r="UXS764" s="462"/>
      <c r="UXT764" s="462"/>
      <c r="UXU764" s="462"/>
      <c r="UXV764" s="462"/>
      <c r="UXW764" s="462"/>
      <c r="UXX764" s="462"/>
      <c r="UXY764" s="462"/>
      <c r="UXZ764" s="462"/>
      <c r="UYA764" s="462"/>
      <c r="UYB764" s="462"/>
      <c r="UYC764" s="462"/>
      <c r="UYD764" s="462"/>
      <c r="UYE764" s="462"/>
      <c r="UYF764" s="462"/>
      <c r="UYG764" s="462"/>
      <c r="UYH764" s="462"/>
      <c r="UYI764" s="462"/>
      <c r="UYJ764" s="462"/>
      <c r="UYK764" s="462"/>
      <c r="UYL764" s="462"/>
      <c r="UYM764" s="462"/>
      <c r="UYN764" s="462"/>
      <c r="UYO764" s="462"/>
      <c r="UYP764" s="462"/>
      <c r="UYQ764" s="462"/>
      <c r="UYR764" s="462"/>
      <c r="UYS764" s="462"/>
      <c r="UYT764" s="462"/>
      <c r="UYU764" s="462"/>
      <c r="UYV764" s="462"/>
      <c r="UYW764" s="462"/>
      <c r="UYX764" s="462"/>
      <c r="UYY764" s="462"/>
      <c r="UYZ764" s="462"/>
      <c r="UZA764" s="462"/>
      <c r="UZB764" s="462"/>
      <c r="UZC764" s="462"/>
      <c r="UZD764" s="462"/>
      <c r="UZE764" s="462"/>
      <c r="UZF764" s="462"/>
      <c r="UZG764" s="462"/>
      <c r="UZH764" s="462"/>
      <c r="UZI764" s="462"/>
      <c r="UZJ764" s="462"/>
      <c r="UZK764" s="462"/>
      <c r="UZL764" s="462"/>
      <c r="UZM764" s="462"/>
      <c r="UZN764" s="462"/>
      <c r="UZO764" s="462"/>
      <c r="UZP764" s="462"/>
      <c r="UZQ764" s="462"/>
      <c r="UZR764" s="462"/>
      <c r="UZS764" s="462"/>
      <c r="UZT764" s="462"/>
      <c r="UZU764" s="462"/>
      <c r="UZV764" s="462"/>
      <c r="UZW764" s="462"/>
      <c r="UZX764" s="462"/>
      <c r="UZY764" s="462"/>
      <c r="UZZ764" s="462"/>
      <c r="VAA764" s="462"/>
      <c r="VAB764" s="462"/>
      <c r="VAC764" s="462"/>
      <c r="VAD764" s="462"/>
      <c r="VAE764" s="462"/>
      <c r="VAF764" s="462"/>
      <c r="VAG764" s="462"/>
      <c r="VAH764" s="462"/>
      <c r="VAI764" s="462"/>
      <c r="VAJ764" s="462"/>
      <c r="VAK764" s="462"/>
      <c r="VAL764" s="462"/>
      <c r="VAM764" s="462"/>
      <c r="VAN764" s="462"/>
      <c r="VAO764" s="462"/>
      <c r="VAP764" s="462"/>
      <c r="VAQ764" s="462"/>
      <c r="VAR764" s="462"/>
      <c r="VAS764" s="462"/>
      <c r="VAT764" s="462"/>
      <c r="VAU764" s="462"/>
      <c r="VAV764" s="462"/>
      <c r="VAW764" s="462"/>
      <c r="VAX764" s="462"/>
      <c r="VAY764" s="462"/>
      <c r="VAZ764" s="462"/>
      <c r="VBA764" s="462"/>
      <c r="VBB764" s="462"/>
      <c r="VBC764" s="462"/>
      <c r="VBD764" s="462"/>
      <c r="VBE764" s="462"/>
      <c r="VBF764" s="462"/>
      <c r="VBG764" s="462"/>
      <c r="VBH764" s="462"/>
      <c r="VBI764" s="462"/>
      <c r="VBJ764" s="462"/>
      <c r="VBK764" s="462"/>
      <c r="VBL764" s="462"/>
      <c r="VBM764" s="462"/>
      <c r="VBN764" s="462"/>
      <c r="VBO764" s="462"/>
      <c r="VBP764" s="462"/>
      <c r="VBQ764" s="462"/>
      <c r="VBR764" s="462"/>
      <c r="VBS764" s="462"/>
      <c r="VBT764" s="462"/>
      <c r="VBU764" s="462"/>
      <c r="VBV764" s="462"/>
      <c r="VBW764" s="462"/>
      <c r="VBX764" s="462"/>
      <c r="VBY764" s="462"/>
      <c r="VBZ764" s="462"/>
      <c r="VCA764" s="462"/>
      <c r="VCB764" s="462"/>
      <c r="VCC764" s="462"/>
      <c r="VCD764" s="462"/>
      <c r="VCE764" s="462"/>
      <c r="VCF764" s="462"/>
      <c r="VCG764" s="462"/>
      <c r="VCH764" s="462"/>
      <c r="VCI764" s="462"/>
      <c r="VCJ764" s="462"/>
      <c r="VCK764" s="462"/>
      <c r="VCL764" s="462"/>
      <c r="VCM764" s="462"/>
      <c r="VCN764" s="462"/>
      <c r="VCO764" s="462"/>
      <c r="VCP764" s="462"/>
      <c r="VCQ764" s="462"/>
      <c r="VCR764" s="462"/>
      <c r="VCS764" s="462"/>
      <c r="VCT764" s="462"/>
      <c r="VCU764" s="462"/>
      <c r="VCV764" s="462"/>
      <c r="VCW764" s="462"/>
      <c r="VCX764" s="462"/>
      <c r="VCY764" s="462"/>
      <c r="VCZ764" s="462"/>
      <c r="VDA764" s="462"/>
      <c r="VDB764" s="462"/>
      <c r="VDC764" s="462"/>
      <c r="VDD764" s="462"/>
      <c r="VDE764" s="462"/>
      <c r="VDF764" s="462"/>
      <c r="VDG764" s="462"/>
      <c r="VDH764" s="462"/>
      <c r="VDI764" s="462"/>
      <c r="VDJ764" s="462"/>
      <c r="VDK764" s="462"/>
      <c r="VDL764" s="462"/>
      <c r="VDM764" s="462"/>
      <c r="VDN764" s="462"/>
      <c r="VDO764" s="462"/>
      <c r="VDP764" s="462"/>
      <c r="VDQ764" s="462"/>
      <c r="VDR764" s="462"/>
      <c r="VDS764" s="462"/>
      <c r="VDT764" s="462"/>
      <c r="VDU764" s="462"/>
      <c r="VDV764" s="462"/>
      <c r="VDW764" s="462"/>
      <c r="VDX764" s="462"/>
      <c r="VDY764" s="462"/>
      <c r="VDZ764" s="462"/>
      <c r="VEA764" s="462"/>
      <c r="VEB764" s="462"/>
      <c r="VEC764" s="462"/>
      <c r="VED764" s="462"/>
      <c r="VEE764" s="462"/>
      <c r="VEF764" s="462"/>
      <c r="VEG764" s="462"/>
      <c r="VEH764" s="462"/>
      <c r="VEI764" s="462"/>
      <c r="VEJ764" s="462"/>
      <c r="VEK764" s="462"/>
      <c r="VEL764" s="462"/>
      <c r="VEM764" s="462"/>
      <c r="VEN764" s="462"/>
      <c r="VEO764" s="462"/>
      <c r="VEP764" s="462"/>
      <c r="VEQ764" s="462"/>
      <c r="VER764" s="462"/>
      <c r="VES764" s="462"/>
      <c r="VET764" s="462"/>
      <c r="VEU764" s="462"/>
      <c r="VEV764" s="462"/>
      <c r="VEW764" s="462"/>
      <c r="VEX764" s="462"/>
      <c r="VEY764" s="462"/>
      <c r="VEZ764" s="462"/>
      <c r="VFA764" s="462"/>
      <c r="VFB764" s="462"/>
      <c r="VFC764" s="462"/>
      <c r="VFD764" s="462"/>
      <c r="VFE764" s="462"/>
      <c r="VFF764" s="462"/>
      <c r="VFG764" s="462"/>
      <c r="VFH764" s="462"/>
      <c r="VFI764" s="462"/>
      <c r="VFJ764" s="462"/>
      <c r="VFK764" s="462"/>
      <c r="VFL764" s="462"/>
      <c r="VFM764" s="462"/>
      <c r="VFN764" s="462"/>
      <c r="VFO764" s="462"/>
      <c r="VFP764" s="462"/>
      <c r="VFQ764" s="462"/>
      <c r="VFR764" s="462"/>
      <c r="VFS764" s="462"/>
      <c r="VFT764" s="462"/>
      <c r="VFU764" s="462"/>
      <c r="VFV764" s="462"/>
      <c r="VFW764" s="462"/>
      <c r="VFX764" s="462"/>
      <c r="VFY764" s="462"/>
      <c r="VFZ764" s="462"/>
      <c r="VGA764" s="462"/>
      <c r="VGB764" s="462"/>
      <c r="VGC764" s="462"/>
      <c r="VGD764" s="462"/>
      <c r="VGE764" s="462"/>
      <c r="VGF764" s="462"/>
      <c r="VGG764" s="462"/>
      <c r="VGH764" s="462"/>
      <c r="VGI764" s="462"/>
      <c r="VGJ764" s="462"/>
      <c r="VGK764" s="462"/>
      <c r="VGL764" s="462"/>
      <c r="VGM764" s="462"/>
      <c r="VGN764" s="462"/>
      <c r="VGO764" s="462"/>
      <c r="VGP764" s="462"/>
      <c r="VGQ764" s="462"/>
      <c r="VGR764" s="462"/>
      <c r="VGS764" s="462"/>
      <c r="VGT764" s="462"/>
      <c r="VGU764" s="462"/>
      <c r="VGV764" s="462"/>
      <c r="VGW764" s="462"/>
      <c r="VGX764" s="462"/>
      <c r="VGY764" s="462"/>
      <c r="VGZ764" s="462"/>
      <c r="VHA764" s="462"/>
      <c r="VHB764" s="462"/>
      <c r="VHC764" s="462"/>
      <c r="VHD764" s="462"/>
      <c r="VHE764" s="462"/>
      <c r="VHF764" s="462"/>
      <c r="VHG764" s="462"/>
      <c r="VHH764" s="462"/>
      <c r="VHI764" s="462"/>
      <c r="VHJ764" s="462"/>
      <c r="VHK764" s="462"/>
      <c r="VHL764" s="462"/>
      <c r="VHM764" s="462"/>
      <c r="VHN764" s="462"/>
      <c r="VHO764" s="462"/>
      <c r="VHP764" s="462"/>
      <c r="VHQ764" s="462"/>
      <c r="VHR764" s="462"/>
      <c r="VHS764" s="462"/>
      <c r="VHT764" s="462"/>
      <c r="VHU764" s="462"/>
      <c r="VHV764" s="462"/>
      <c r="VHW764" s="462"/>
      <c r="VHX764" s="462"/>
      <c r="VHY764" s="462"/>
      <c r="VHZ764" s="462"/>
      <c r="VIA764" s="462"/>
      <c r="VIB764" s="462"/>
      <c r="VIC764" s="462"/>
      <c r="VID764" s="462"/>
      <c r="VIE764" s="462"/>
      <c r="VIF764" s="462"/>
      <c r="VIG764" s="462"/>
      <c r="VIH764" s="462"/>
      <c r="VII764" s="462"/>
      <c r="VIJ764" s="462"/>
      <c r="VIK764" s="462"/>
      <c r="VIL764" s="462"/>
      <c r="VIM764" s="462"/>
      <c r="VIN764" s="462"/>
      <c r="VIO764" s="462"/>
      <c r="VIP764" s="462"/>
      <c r="VIQ764" s="462"/>
      <c r="VIR764" s="462"/>
      <c r="VIS764" s="462"/>
      <c r="VIT764" s="462"/>
      <c r="VIU764" s="462"/>
      <c r="VIV764" s="462"/>
      <c r="VIW764" s="462"/>
      <c r="VIX764" s="462"/>
      <c r="VIY764" s="462"/>
      <c r="VIZ764" s="462"/>
      <c r="VJA764" s="462"/>
      <c r="VJB764" s="462"/>
      <c r="VJC764" s="462"/>
      <c r="VJD764" s="462"/>
      <c r="VJE764" s="462"/>
      <c r="VJF764" s="462"/>
      <c r="VJG764" s="462"/>
      <c r="VJH764" s="462"/>
      <c r="VJI764" s="462"/>
      <c r="VJJ764" s="462"/>
      <c r="VJK764" s="462"/>
      <c r="VJL764" s="462"/>
      <c r="VJM764" s="462"/>
      <c r="VJN764" s="462"/>
      <c r="VJO764" s="462"/>
      <c r="VJP764" s="462"/>
      <c r="VJQ764" s="462"/>
      <c r="VJR764" s="462"/>
      <c r="VJS764" s="462"/>
      <c r="VJT764" s="462"/>
      <c r="VJU764" s="462"/>
      <c r="VJV764" s="462"/>
      <c r="VJW764" s="462"/>
      <c r="VJX764" s="462"/>
      <c r="VJY764" s="462"/>
      <c r="VJZ764" s="462"/>
      <c r="VKA764" s="462"/>
      <c r="VKB764" s="462"/>
      <c r="VKC764" s="462"/>
      <c r="VKD764" s="462"/>
      <c r="VKE764" s="462"/>
      <c r="VKF764" s="462"/>
      <c r="VKG764" s="462"/>
      <c r="VKH764" s="462"/>
      <c r="VKI764" s="462"/>
      <c r="VKJ764" s="462"/>
      <c r="VKK764" s="462"/>
      <c r="VKL764" s="462"/>
      <c r="VKM764" s="462"/>
      <c r="VKN764" s="462"/>
      <c r="VKO764" s="462"/>
      <c r="VKP764" s="462"/>
      <c r="VKQ764" s="462"/>
      <c r="VKR764" s="462"/>
      <c r="VKS764" s="462"/>
      <c r="VKT764" s="462"/>
      <c r="VKU764" s="462"/>
      <c r="VKV764" s="462"/>
      <c r="VKW764" s="462"/>
      <c r="VKX764" s="462"/>
      <c r="VKY764" s="462"/>
      <c r="VKZ764" s="462"/>
      <c r="VLA764" s="462"/>
      <c r="VLB764" s="462"/>
      <c r="VLC764" s="462"/>
      <c r="VLD764" s="462"/>
      <c r="VLE764" s="462"/>
      <c r="VLF764" s="462"/>
      <c r="VLG764" s="462"/>
      <c r="VLH764" s="462"/>
      <c r="VLI764" s="462"/>
      <c r="VLJ764" s="462"/>
      <c r="VLK764" s="462"/>
      <c r="VLL764" s="462"/>
      <c r="VLM764" s="462"/>
      <c r="VLN764" s="462"/>
      <c r="VLO764" s="462"/>
      <c r="VLP764" s="462"/>
      <c r="VLQ764" s="462"/>
      <c r="VLR764" s="462"/>
      <c r="VLS764" s="462"/>
      <c r="VLT764" s="462"/>
      <c r="VLU764" s="462"/>
      <c r="VLV764" s="462"/>
      <c r="VLW764" s="462"/>
      <c r="VLX764" s="462"/>
      <c r="VLY764" s="462"/>
      <c r="VLZ764" s="462"/>
      <c r="VMA764" s="462"/>
      <c r="VMB764" s="462"/>
      <c r="VMC764" s="462"/>
      <c r="VMD764" s="462"/>
      <c r="VME764" s="462"/>
      <c r="VMF764" s="462"/>
      <c r="VMG764" s="462"/>
      <c r="VMH764" s="462"/>
      <c r="VMI764" s="462"/>
      <c r="VMJ764" s="462"/>
      <c r="VMK764" s="462"/>
      <c r="VML764" s="462"/>
      <c r="VMM764" s="462"/>
      <c r="VMN764" s="462"/>
      <c r="VMO764" s="462"/>
      <c r="VMP764" s="462"/>
      <c r="VMQ764" s="462"/>
      <c r="VMR764" s="462"/>
      <c r="VMS764" s="462"/>
      <c r="VMT764" s="462"/>
      <c r="VMU764" s="462"/>
      <c r="VMV764" s="462"/>
      <c r="VMW764" s="462"/>
      <c r="VMX764" s="462"/>
      <c r="VMY764" s="462"/>
      <c r="VMZ764" s="462"/>
      <c r="VNA764" s="462"/>
      <c r="VNB764" s="462"/>
      <c r="VNC764" s="462"/>
      <c r="VND764" s="462"/>
      <c r="VNE764" s="462"/>
      <c r="VNF764" s="462"/>
      <c r="VNG764" s="462"/>
      <c r="VNH764" s="462"/>
      <c r="VNI764" s="462"/>
      <c r="VNJ764" s="462"/>
      <c r="VNK764" s="462"/>
      <c r="VNL764" s="462"/>
      <c r="VNM764" s="462"/>
      <c r="VNN764" s="462"/>
      <c r="VNO764" s="462"/>
      <c r="VNP764" s="462"/>
      <c r="VNQ764" s="462"/>
      <c r="VNR764" s="462"/>
      <c r="VNS764" s="462"/>
      <c r="VNT764" s="462"/>
      <c r="VNU764" s="462"/>
      <c r="VNV764" s="462"/>
      <c r="VNW764" s="462"/>
      <c r="VNX764" s="462"/>
      <c r="VNY764" s="462"/>
      <c r="VNZ764" s="462"/>
      <c r="VOA764" s="462"/>
      <c r="VOB764" s="462"/>
      <c r="VOC764" s="462"/>
      <c r="VOD764" s="462"/>
      <c r="VOE764" s="462"/>
      <c r="VOF764" s="462"/>
      <c r="VOG764" s="462"/>
      <c r="VOH764" s="462"/>
      <c r="VOI764" s="462"/>
      <c r="VOJ764" s="462"/>
      <c r="VOK764" s="462"/>
      <c r="VOL764" s="462"/>
      <c r="VOM764" s="462"/>
      <c r="VON764" s="462"/>
      <c r="VOO764" s="462"/>
      <c r="VOP764" s="462"/>
      <c r="VOQ764" s="462"/>
      <c r="VOR764" s="462"/>
      <c r="VOS764" s="462"/>
      <c r="VOT764" s="462"/>
      <c r="VOU764" s="462"/>
      <c r="VOV764" s="462"/>
      <c r="VOW764" s="462"/>
      <c r="VOX764" s="462"/>
      <c r="VOY764" s="462"/>
      <c r="VOZ764" s="462"/>
      <c r="VPA764" s="462"/>
      <c r="VPB764" s="462"/>
      <c r="VPC764" s="462"/>
      <c r="VPD764" s="462"/>
      <c r="VPE764" s="462"/>
      <c r="VPF764" s="462"/>
      <c r="VPG764" s="462"/>
      <c r="VPH764" s="462"/>
      <c r="VPI764" s="462"/>
      <c r="VPJ764" s="462"/>
      <c r="VPK764" s="462"/>
      <c r="VPL764" s="462"/>
      <c r="VPM764" s="462"/>
      <c r="VPN764" s="462"/>
      <c r="VPO764" s="462"/>
      <c r="VPP764" s="462"/>
      <c r="VPQ764" s="462"/>
      <c r="VPR764" s="462"/>
      <c r="VPS764" s="462"/>
      <c r="VPT764" s="462"/>
      <c r="VPU764" s="462"/>
      <c r="VPV764" s="462"/>
      <c r="VPW764" s="462"/>
      <c r="VPX764" s="462"/>
      <c r="VPY764" s="462"/>
      <c r="VPZ764" s="462"/>
      <c r="VQA764" s="462"/>
      <c r="VQB764" s="462"/>
      <c r="VQC764" s="462"/>
      <c r="VQD764" s="462"/>
      <c r="VQE764" s="462"/>
      <c r="VQF764" s="462"/>
      <c r="VQG764" s="462"/>
      <c r="VQH764" s="462"/>
      <c r="VQI764" s="462"/>
      <c r="VQJ764" s="462"/>
      <c r="VQK764" s="462"/>
      <c r="VQL764" s="462"/>
      <c r="VQM764" s="462"/>
      <c r="VQN764" s="462"/>
      <c r="VQO764" s="462"/>
      <c r="VQP764" s="462"/>
      <c r="VQQ764" s="462"/>
      <c r="VQR764" s="462"/>
      <c r="VQS764" s="462"/>
      <c r="VQT764" s="462"/>
      <c r="VQU764" s="462"/>
      <c r="VQV764" s="462"/>
      <c r="VQW764" s="462"/>
      <c r="VQX764" s="462"/>
      <c r="VQY764" s="462"/>
      <c r="VQZ764" s="462"/>
      <c r="VRA764" s="462"/>
      <c r="VRB764" s="462"/>
      <c r="VRC764" s="462"/>
      <c r="VRD764" s="462"/>
      <c r="VRE764" s="462"/>
      <c r="VRF764" s="462"/>
      <c r="VRG764" s="462"/>
      <c r="VRH764" s="462"/>
      <c r="VRI764" s="462"/>
      <c r="VRJ764" s="462"/>
      <c r="VRK764" s="462"/>
      <c r="VRL764" s="462"/>
      <c r="VRM764" s="462"/>
      <c r="VRN764" s="462"/>
      <c r="VRO764" s="462"/>
      <c r="VRP764" s="462"/>
      <c r="VRQ764" s="462"/>
      <c r="VRR764" s="462"/>
      <c r="VRS764" s="462"/>
      <c r="VRT764" s="462"/>
      <c r="VRU764" s="462"/>
      <c r="VRV764" s="462"/>
      <c r="VRW764" s="462"/>
      <c r="VRX764" s="462"/>
      <c r="VRY764" s="462"/>
      <c r="VRZ764" s="462"/>
      <c r="VSA764" s="462"/>
      <c r="VSB764" s="462"/>
      <c r="VSC764" s="462"/>
      <c r="VSD764" s="462"/>
      <c r="VSE764" s="462"/>
      <c r="VSF764" s="462"/>
      <c r="VSG764" s="462"/>
      <c r="VSH764" s="462"/>
      <c r="VSI764" s="462"/>
      <c r="VSJ764" s="462"/>
      <c r="VSK764" s="462"/>
      <c r="VSL764" s="462"/>
      <c r="VSM764" s="462"/>
      <c r="VSN764" s="462"/>
      <c r="VSO764" s="462"/>
      <c r="VSP764" s="462"/>
      <c r="VSQ764" s="462"/>
      <c r="VSR764" s="462"/>
      <c r="VSS764" s="462"/>
      <c r="VST764" s="462"/>
      <c r="VSU764" s="462"/>
      <c r="VSV764" s="462"/>
      <c r="VSW764" s="462"/>
      <c r="VSX764" s="462"/>
      <c r="VSY764" s="462"/>
      <c r="VSZ764" s="462"/>
      <c r="VTA764" s="462"/>
      <c r="VTB764" s="462"/>
      <c r="VTC764" s="462"/>
      <c r="VTD764" s="462"/>
      <c r="VTE764" s="462"/>
      <c r="VTF764" s="462"/>
      <c r="VTG764" s="462"/>
      <c r="VTH764" s="462"/>
      <c r="VTI764" s="462"/>
      <c r="VTJ764" s="462"/>
      <c r="VTK764" s="462"/>
      <c r="VTL764" s="462"/>
      <c r="VTM764" s="462"/>
      <c r="VTN764" s="462"/>
      <c r="VTO764" s="462"/>
      <c r="VTP764" s="462"/>
      <c r="VTQ764" s="462"/>
      <c r="VTR764" s="462"/>
      <c r="VTS764" s="462"/>
      <c r="VTT764" s="462"/>
      <c r="VTU764" s="462"/>
      <c r="VTV764" s="462"/>
      <c r="VTW764" s="462"/>
      <c r="VTX764" s="462"/>
      <c r="VTY764" s="462"/>
      <c r="VTZ764" s="462"/>
      <c r="VUA764" s="462"/>
      <c r="VUB764" s="462"/>
      <c r="VUC764" s="462"/>
      <c r="VUD764" s="462"/>
      <c r="VUE764" s="462"/>
      <c r="VUF764" s="462"/>
      <c r="VUG764" s="462"/>
      <c r="VUH764" s="462"/>
      <c r="VUI764" s="462"/>
      <c r="VUJ764" s="462"/>
      <c r="VUK764" s="462"/>
      <c r="VUL764" s="462"/>
      <c r="VUM764" s="462"/>
      <c r="VUN764" s="462"/>
      <c r="VUO764" s="462"/>
      <c r="VUP764" s="462"/>
      <c r="VUQ764" s="462"/>
      <c r="VUR764" s="462"/>
      <c r="VUS764" s="462"/>
      <c r="VUT764" s="462"/>
      <c r="VUU764" s="462"/>
      <c r="VUV764" s="462"/>
      <c r="VUW764" s="462"/>
      <c r="VUX764" s="462"/>
      <c r="VUY764" s="462"/>
      <c r="VUZ764" s="462"/>
      <c r="VVA764" s="462"/>
      <c r="VVB764" s="462"/>
      <c r="VVC764" s="462"/>
      <c r="VVD764" s="462"/>
      <c r="VVE764" s="462"/>
      <c r="VVF764" s="462"/>
      <c r="VVG764" s="462"/>
      <c r="VVH764" s="462"/>
      <c r="VVI764" s="462"/>
      <c r="VVJ764" s="462"/>
      <c r="VVK764" s="462"/>
      <c r="VVL764" s="462"/>
      <c r="VVM764" s="462"/>
      <c r="VVN764" s="462"/>
      <c r="VVO764" s="462"/>
      <c r="VVP764" s="462"/>
      <c r="VVQ764" s="462"/>
      <c r="VVR764" s="462"/>
      <c r="VVS764" s="462"/>
      <c r="VVT764" s="462"/>
      <c r="VVU764" s="462"/>
      <c r="VVV764" s="462"/>
      <c r="VVW764" s="462"/>
      <c r="VVX764" s="462"/>
      <c r="VVY764" s="462"/>
      <c r="VVZ764" s="462"/>
      <c r="VWA764" s="462"/>
      <c r="VWB764" s="462"/>
      <c r="VWC764" s="462"/>
      <c r="VWD764" s="462"/>
      <c r="VWE764" s="462"/>
      <c r="VWF764" s="462"/>
      <c r="VWG764" s="462"/>
      <c r="VWH764" s="462"/>
      <c r="VWI764" s="462"/>
      <c r="VWJ764" s="462"/>
      <c r="VWK764" s="462"/>
      <c r="VWL764" s="462"/>
      <c r="VWM764" s="462"/>
      <c r="VWN764" s="462"/>
      <c r="VWO764" s="462"/>
      <c r="VWP764" s="462"/>
      <c r="VWQ764" s="462"/>
      <c r="VWR764" s="462"/>
      <c r="VWS764" s="462"/>
      <c r="VWT764" s="462"/>
      <c r="VWU764" s="462"/>
      <c r="VWV764" s="462"/>
      <c r="VWW764" s="462"/>
      <c r="VWX764" s="462"/>
      <c r="VWY764" s="462"/>
      <c r="VWZ764" s="462"/>
      <c r="VXA764" s="462"/>
      <c r="VXB764" s="462"/>
      <c r="VXC764" s="462"/>
      <c r="VXD764" s="462"/>
      <c r="VXE764" s="462"/>
      <c r="VXF764" s="462"/>
      <c r="VXG764" s="462"/>
      <c r="VXH764" s="462"/>
      <c r="VXI764" s="462"/>
      <c r="VXJ764" s="462"/>
      <c r="VXK764" s="462"/>
      <c r="VXL764" s="462"/>
      <c r="VXM764" s="462"/>
      <c r="VXN764" s="462"/>
      <c r="VXO764" s="462"/>
      <c r="VXP764" s="462"/>
      <c r="VXQ764" s="462"/>
      <c r="VXR764" s="462"/>
      <c r="VXS764" s="462"/>
      <c r="VXT764" s="462"/>
      <c r="VXU764" s="462"/>
      <c r="VXV764" s="462"/>
      <c r="VXW764" s="462"/>
      <c r="VXX764" s="462"/>
      <c r="VXY764" s="462"/>
      <c r="VXZ764" s="462"/>
      <c r="VYA764" s="462"/>
      <c r="VYB764" s="462"/>
      <c r="VYC764" s="462"/>
      <c r="VYD764" s="462"/>
      <c r="VYE764" s="462"/>
      <c r="VYF764" s="462"/>
      <c r="VYG764" s="462"/>
      <c r="VYH764" s="462"/>
      <c r="VYI764" s="462"/>
      <c r="VYJ764" s="462"/>
      <c r="VYK764" s="462"/>
      <c r="VYL764" s="462"/>
      <c r="VYM764" s="462"/>
      <c r="VYN764" s="462"/>
      <c r="VYO764" s="462"/>
      <c r="VYP764" s="462"/>
      <c r="VYQ764" s="462"/>
      <c r="VYR764" s="462"/>
      <c r="VYS764" s="462"/>
      <c r="VYT764" s="462"/>
      <c r="VYU764" s="462"/>
      <c r="VYV764" s="462"/>
      <c r="VYW764" s="462"/>
      <c r="VYX764" s="462"/>
      <c r="VYY764" s="462"/>
      <c r="VYZ764" s="462"/>
      <c r="VZA764" s="462"/>
      <c r="VZB764" s="462"/>
      <c r="VZC764" s="462"/>
      <c r="VZD764" s="462"/>
      <c r="VZE764" s="462"/>
      <c r="VZF764" s="462"/>
      <c r="VZG764" s="462"/>
      <c r="VZH764" s="462"/>
      <c r="VZI764" s="462"/>
      <c r="VZJ764" s="462"/>
      <c r="VZK764" s="462"/>
      <c r="VZL764" s="462"/>
      <c r="VZM764" s="462"/>
      <c r="VZN764" s="462"/>
      <c r="VZO764" s="462"/>
      <c r="VZP764" s="462"/>
      <c r="VZQ764" s="462"/>
      <c r="VZR764" s="462"/>
      <c r="VZS764" s="462"/>
      <c r="VZT764" s="462"/>
      <c r="VZU764" s="462"/>
      <c r="VZV764" s="462"/>
      <c r="VZW764" s="462"/>
      <c r="VZX764" s="462"/>
      <c r="VZY764" s="462"/>
      <c r="VZZ764" s="462"/>
      <c r="WAA764" s="462"/>
      <c r="WAB764" s="462"/>
      <c r="WAC764" s="462"/>
      <c r="WAD764" s="462"/>
      <c r="WAE764" s="462"/>
      <c r="WAF764" s="462"/>
      <c r="WAG764" s="462"/>
      <c r="WAH764" s="462"/>
      <c r="WAI764" s="462"/>
      <c r="WAJ764" s="462"/>
      <c r="WAK764" s="462"/>
      <c r="WAL764" s="462"/>
      <c r="WAM764" s="462"/>
      <c r="WAN764" s="462"/>
      <c r="WAO764" s="462"/>
      <c r="WAP764" s="462"/>
      <c r="WAQ764" s="462"/>
      <c r="WAR764" s="462"/>
      <c r="WAS764" s="462"/>
      <c r="WAT764" s="462"/>
      <c r="WAU764" s="462"/>
      <c r="WAV764" s="462"/>
      <c r="WAW764" s="462"/>
      <c r="WAX764" s="462"/>
      <c r="WAY764" s="462"/>
      <c r="WAZ764" s="462"/>
      <c r="WBA764" s="462"/>
      <c r="WBB764" s="462"/>
      <c r="WBC764" s="462"/>
      <c r="WBD764" s="462"/>
      <c r="WBE764" s="462"/>
      <c r="WBF764" s="462"/>
      <c r="WBG764" s="462"/>
      <c r="WBH764" s="462"/>
      <c r="WBI764" s="462"/>
      <c r="WBJ764" s="462"/>
      <c r="WBK764" s="462"/>
      <c r="WBL764" s="462"/>
      <c r="WBM764" s="462"/>
      <c r="WBN764" s="462"/>
      <c r="WBO764" s="462"/>
      <c r="WBP764" s="462"/>
      <c r="WBQ764" s="462"/>
      <c r="WBR764" s="462"/>
      <c r="WBS764" s="462"/>
      <c r="WBT764" s="462"/>
      <c r="WBU764" s="462"/>
      <c r="WBV764" s="462"/>
      <c r="WBW764" s="462"/>
      <c r="WBX764" s="462"/>
      <c r="WBY764" s="462"/>
      <c r="WBZ764" s="462"/>
      <c r="WCA764" s="462"/>
      <c r="WCB764" s="462"/>
      <c r="WCC764" s="462"/>
      <c r="WCD764" s="462"/>
      <c r="WCE764" s="462"/>
      <c r="WCF764" s="462"/>
      <c r="WCG764" s="462"/>
      <c r="WCH764" s="462"/>
      <c r="WCI764" s="462"/>
      <c r="WCJ764" s="462"/>
      <c r="WCK764" s="462"/>
      <c r="WCL764" s="462"/>
      <c r="WCM764" s="462"/>
      <c r="WCN764" s="462"/>
      <c r="WCO764" s="462"/>
      <c r="WCP764" s="462"/>
      <c r="WCQ764" s="462"/>
      <c r="WCR764" s="462"/>
      <c r="WCS764" s="462"/>
      <c r="WCT764" s="462"/>
      <c r="WCU764" s="462"/>
      <c r="WCV764" s="462"/>
      <c r="WCW764" s="462"/>
      <c r="WCX764" s="462"/>
      <c r="WCY764" s="462"/>
      <c r="WCZ764" s="462"/>
      <c r="WDA764" s="462"/>
      <c r="WDB764" s="462"/>
      <c r="WDC764" s="462"/>
      <c r="WDD764" s="462"/>
      <c r="WDE764" s="462"/>
      <c r="WDF764" s="462"/>
      <c r="WDG764" s="462"/>
      <c r="WDH764" s="462"/>
      <c r="WDI764" s="462"/>
      <c r="WDJ764" s="462"/>
      <c r="WDK764" s="462"/>
      <c r="WDL764" s="462"/>
      <c r="WDM764" s="462"/>
      <c r="WDN764" s="462"/>
      <c r="WDO764" s="462"/>
      <c r="WDP764" s="462"/>
      <c r="WDQ764" s="462"/>
      <c r="WDR764" s="462"/>
      <c r="WDS764" s="462"/>
      <c r="WDT764" s="462"/>
      <c r="WDU764" s="462"/>
      <c r="WDV764" s="462"/>
      <c r="WDW764" s="462"/>
      <c r="WDX764" s="462"/>
      <c r="WDY764" s="462"/>
      <c r="WDZ764" s="462"/>
      <c r="WEA764" s="462"/>
      <c r="WEB764" s="462"/>
      <c r="WEC764" s="462"/>
      <c r="WED764" s="462"/>
      <c r="WEE764" s="462"/>
      <c r="WEF764" s="462"/>
      <c r="WEG764" s="462"/>
      <c r="WEH764" s="462"/>
      <c r="WEI764" s="462"/>
      <c r="WEJ764" s="462"/>
      <c r="WEK764" s="462"/>
      <c r="WEL764" s="462"/>
      <c r="WEM764" s="462"/>
      <c r="WEN764" s="462"/>
      <c r="WEO764" s="462"/>
      <c r="WEP764" s="462"/>
      <c r="WEQ764" s="462"/>
      <c r="WER764" s="462"/>
      <c r="WES764" s="462"/>
      <c r="WET764" s="462"/>
      <c r="WEU764" s="462"/>
      <c r="WEV764" s="462"/>
      <c r="WEW764" s="462"/>
      <c r="WEX764" s="462"/>
      <c r="WEY764" s="462"/>
      <c r="WEZ764" s="462"/>
      <c r="WFA764" s="462"/>
      <c r="WFB764" s="462"/>
      <c r="WFC764" s="462"/>
      <c r="WFD764" s="462"/>
      <c r="WFE764" s="462"/>
      <c r="WFF764" s="462"/>
      <c r="WFG764" s="462"/>
      <c r="WFH764" s="462"/>
      <c r="WFI764" s="462"/>
      <c r="WFJ764" s="462"/>
      <c r="WFK764" s="462"/>
      <c r="WFL764" s="462"/>
      <c r="WFM764" s="462"/>
      <c r="WFN764" s="462"/>
      <c r="WFO764" s="462"/>
      <c r="WFP764" s="462"/>
      <c r="WFQ764" s="462"/>
      <c r="WFR764" s="462"/>
      <c r="WFS764" s="462"/>
      <c r="WFT764" s="462"/>
      <c r="WFU764" s="462"/>
      <c r="WFV764" s="462"/>
      <c r="WFW764" s="462"/>
      <c r="WFX764" s="462"/>
      <c r="WFY764" s="462"/>
      <c r="WFZ764" s="462"/>
      <c r="WGA764" s="462"/>
      <c r="WGB764" s="462"/>
      <c r="WGC764" s="462"/>
      <c r="WGD764" s="462"/>
      <c r="WGE764" s="462"/>
      <c r="WGF764" s="462"/>
      <c r="WGG764" s="462"/>
      <c r="WGH764" s="462"/>
      <c r="WGI764" s="462"/>
      <c r="WGJ764" s="462"/>
      <c r="WGK764" s="462"/>
      <c r="WGL764" s="462"/>
      <c r="WGM764" s="462"/>
      <c r="WGN764" s="462"/>
      <c r="WGO764" s="462"/>
      <c r="WGP764" s="462"/>
      <c r="WGQ764" s="462"/>
      <c r="WGR764" s="462"/>
      <c r="WGS764" s="462"/>
      <c r="WGT764" s="462"/>
      <c r="WGU764" s="462"/>
      <c r="WGV764" s="462"/>
      <c r="WGW764" s="462"/>
      <c r="WGX764" s="462"/>
      <c r="WGY764" s="462"/>
      <c r="WGZ764" s="462"/>
      <c r="WHA764" s="462"/>
      <c r="WHB764" s="462"/>
      <c r="WHC764" s="462"/>
      <c r="WHD764" s="462"/>
      <c r="WHE764" s="462"/>
      <c r="WHF764" s="462"/>
      <c r="WHG764" s="462"/>
      <c r="WHH764" s="462"/>
      <c r="WHI764" s="462"/>
      <c r="WHJ764" s="462"/>
      <c r="WHK764" s="462"/>
      <c r="WHL764" s="462"/>
      <c r="WHM764" s="462"/>
      <c r="WHN764" s="462"/>
      <c r="WHO764" s="462"/>
      <c r="WHP764" s="462"/>
      <c r="WHQ764" s="462"/>
      <c r="WHR764" s="462"/>
      <c r="WHS764" s="462"/>
      <c r="WHT764" s="462"/>
      <c r="WHU764" s="462"/>
      <c r="WHV764" s="462"/>
      <c r="WHW764" s="462"/>
      <c r="WHX764" s="462"/>
      <c r="WHY764" s="462"/>
      <c r="WHZ764" s="462"/>
      <c r="WIA764" s="462"/>
      <c r="WIB764" s="462"/>
      <c r="WIC764" s="462"/>
      <c r="WID764" s="462"/>
      <c r="WIE764" s="462"/>
      <c r="WIF764" s="462"/>
      <c r="WIG764" s="462"/>
      <c r="WIH764" s="462"/>
      <c r="WII764" s="462"/>
      <c r="WIJ764" s="462"/>
      <c r="WIK764" s="462"/>
      <c r="WIL764" s="462"/>
      <c r="WIM764" s="462"/>
      <c r="WIN764" s="462"/>
      <c r="WIO764" s="462"/>
      <c r="WIP764" s="462"/>
      <c r="WIQ764" s="462"/>
      <c r="WIR764" s="462"/>
      <c r="WIS764" s="462"/>
      <c r="WIT764" s="462"/>
      <c r="WIU764" s="462"/>
      <c r="WIV764" s="462"/>
      <c r="WIW764" s="462"/>
      <c r="WIX764" s="462"/>
      <c r="WIY764" s="462"/>
      <c r="WIZ764" s="462"/>
      <c r="WJA764" s="462"/>
      <c r="WJB764" s="462"/>
      <c r="WJC764" s="462"/>
      <c r="WJD764" s="462"/>
      <c r="WJE764" s="462"/>
      <c r="WJF764" s="462"/>
      <c r="WJG764" s="462"/>
      <c r="WJH764" s="462"/>
      <c r="WJI764" s="462"/>
      <c r="WJJ764" s="462"/>
      <c r="WJK764" s="462"/>
      <c r="WJL764" s="462"/>
      <c r="WJM764" s="462"/>
      <c r="WJN764" s="462"/>
      <c r="WJO764" s="462"/>
      <c r="WJP764" s="462"/>
      <c r="WJQ764" s="462"/>
      <c r="WJR764" s="462"/>
      <c r="WJS764" s="462"/>
      <c r="WJT764" s="462"/>
      <c r="WJU764" s="462"/>
      <c r="WJV764" s="462"/>
      <c r="WJW764" s="462"/>
      <c r="WJX764" s="462"/>
      <c r="WJY764" s="462"/>
      <c r="WJZ764" s="462"/>
      <c r="WKA764" s="462"/>
      <c r="WKB764" s="462"/>
      <c r="WKC764" s="462"/>
      <c r="WKD764" s="462"/>
      <c r="WKE764" s="462"/>
      <c r="WKF764" s="462"/>
      <c r="WKG764" s="462"/>
      <c r="WKH764" s="462"/>
      <c r="WKI764" s="462"/>
      <c r="WKJ764" s="462"/>
      <c r="WKK764" s="462"/>
      <c r="WKL764" s="462"/>
      <c r="WKM764" s="462"/>
      <c r="WKN764" s="462"/>
      <c r="WKO764" s="462"/>
      <c r="WKP764" s="462"/>
      <c r="WKQ764" s="462"/>
      <c r="WKR764" s="462"/>
      <c r="WKS764" s="462"/>
      <c r="WKT764" s="462"/>
      <c r="WKU764" s="462"/>
      <c r="WKV764" s="462"/>
      <c r="WKW764" s="462"/>
      <c r="WKX764" s="462"/>
      <c r="WKY764" s="462"/>
      <c r="WKZ764" s="462"/>
      <c r="WLA764" s="462"/>
      <c r="WLB764" s="462"/>
      <c r="WLC764" s="462"/>
      <c r="WLD764" s="462"/>
      <c r="WLE764" s="462"/>
      <c r="WLF764" s="462"/>
      <c r="WLG764" s="462"/>
      <c r="WLH764" s="462"/>
      <c r="WLI764" s="462"/>
      <c r="WLJ764" s="462"/>
      <c r="WLK764" s="462"/>
      <c r="WLL764" s="462"/>
      <c r="WLM764" s="462"/>
      <c r="WLN764" s="462"/>
      <c r="WLO764" s="462"/>
      <c r="WLP764" s="462"/>
      <c r="WLQ764" s="462"/>
      <c r="WLR764" s="462"/>
      <c r="WLS764" s="462"/>
      <c r="WLT764" s="462"/>
      <c r="WLU764" s="462"/>
      <c r="WLV764" s="462"/>
      <c r="WLW764" s="462"/>
      <c r="WLX764" s="462"/>
      <c r="WLY764" s="462"/>
      <c r="WLZ764" s="462"/>
      <c r="WMA764" s="462"/>
      <c r="WMB764" s="462"/>
      <c r="WMC764" s="462"/>
      <c r="WMD764" s="462"/>
      <c r="WME764" s="462"/>
      <c r="WMF764" s="462"/>
      <c r="WMG764" s="462"/>
      <c r="WMH764" s="462"/>
      <c r="WMI764" s="462"/>
      <c r="WMJ764" s="462"/>
      <c r="WMK764" s="462"/>
      <c r="WML764" s="462"/>
      <c r="WMM764" s="462"/>
      <c r="WMN764" s="462"/>
      <c r="WMO764" s="462"/>
      <c r="WMP764" s="462"/>
      <c r="WMQ764" s="462"/>
      <c r="WMR764" s="462"/>
      <c r="WMS764" s="462"/>
      <c r="WMT764" s="462"/>
      <c r="WMU764" s="462"/>
      <c r="WMV764" s="462"/>
      <c r="WMW764" s="462"/>
      <c r="WMX764" s="462"/>
      <c r="WMY764" s="462"/>
      <c r="WMZ764" s="462"/>
      <c r="WNA764" s="462"/>
      <c r="WNB764" s="462"/>
      <c r="WNC764" s="462"/>
      <c r="WND764" s="462"/>
      <c r="WNE764" s="462"/>
      <c r="WNF764" s="462"/>
      <c r="WNG764" s="462"/>
      <c r="WNH764" s="462"/>
      <c r="WNI764" s="462"/>
      <c r="WNJ764" s="462"/>
      <c r="WNK764" s="462"/>
      <c r="WNL764" s="462"/>
      <c r="WNM764" s="462"/>
      <c r="WNN764" s="462"/>
      <c r="WNO764" s="462"/>
      <c r="WNP764" s="462"/>
      <c r="WNQ764" s="462"/>
      <c r="WNR764" s="462"/>
      <c r="WNS764" s="462"/>
      <c r="WNT764" s="462"/>
      <c r="WNU764" s="462"/>
      <c r="WNV764" s="462"/>
      <c r="WNW764" s="462"/>
      <c r="WNX764" s="462"/>
      <c r="WNY764" s="462"/>
      <c r="WNZ764" s="462"/>
      <c r="WOA764" s="462"/>
      <c r="WOB764" s="462"/>
      <c r="WOC764" s="462"/>
      <c r="WOD764" s="462"/>
      <c r="WOE764" s="462"/>
      <c r="WOF764" s="462"/>
      <c r="WOG764" s="462"/>
      <c r="WOH764" s="462"/>
      <c r="WOI764" s="462"/>
      <c r="WOJ764" s="462"/>
      <c r="WOK764" s="462"/>
      <c r="WOL764" s="462"/>
      <c r="WOM764" s="462"/>
      <c r="WON764" s="462"/>
      <c r="WOO764" s="462"/>
      <c r="WOP764" s="462"/>
      <c r="WOQ764" s="462"/>
      <c r="WOR764" s="462"/>
      <c r="WOS764" s="462"/>
      <c r="WOT764" s="462"/>
      <c r="WOU764" s="462"/>
      <c r="WOV764" s="462"/>
      <c r="WOW764" s="462"/>
      <c r="WOX764" s="462"/>
      <c r="WOY764" s="462"/>
      <c r="WOZ764" s="462"/>
      <c r="WPA764" s="462"/>
      <c r="WPB764" s="462"/>
      <c r="WPC764" s="462"/>
      <c r="WPD764" s="462"/>
      <c r="WPE764" s="462"/>
      <c r="WPF764" s="462"/>
      <c r="WPG764" s="462"/>
      <c r="WPH764" s="462"/>
      <c r="WPI764" s="462"/>
      <c r="WPJ764" s="462"/>
      <c r="WPK764" s="462"/>
      <c r="WPL764" s="462"/>
      <c r="WPM764" s="462"/>
      <c r="WPN764" s="462"/>
      <c r="WPO764" s="462"/>
      <c r="WPP764" s="462"/>
      <c r="WPQ764" s="462"/>
      <c r="WPR764" s="462"/>
      <c r="WPS764" s="462"/>
      <c r="WPT764" s="462"/>
      <c r="WPU764" s="462"/>
      <c r="WPV764" s="462"/>
      <c r="WPW764" s="462"/>
      <c r="WPX764" s="462"/>
      <c r="WPY764" s="462"/>
      <c r="WPZ764" s="462"/>
      <c r="WQA764" s="462"/>
      <c r="WQB764" s="462"/>
      <c r="WQC764" s="462"/>
      <c r="WQD764" s="462"/>
      <c r="WQE764" s="462"/>
      <c r="WQF764" s="462"/>
      <c r="WQG764" s="462"/>
      <c r="WQH764" s="462"/>
      <c r="WQI764" s="462"/>
      <c r="WQJ764" s="462"/>
      <c r="WQK764" s="462"/>
      <c r="WQL764" s="462"/>
      <c r="WQM764" s="462"/>
      <c r="WQN764" s="462"/>
      <c r="WQO764" s="462"/>
      <c r="WQP764" s="462"/>
      <c r="WQQ764" s="462"/>
      <c r="WQR764" s="462"/>
      <c r="WQS764" s="462"/>
      <c r="WQT764" s="462"/>
      <c r="WQU764" s="462"/>
      <c r="WQV764" s="462"/>
      <c r="WQW764" s="462"/>
      <c r="WQX764" s="462"/>
      <c r="WQY764" s="462"/>
      <c r="WQZ764" s="462"/>
      <c r="WRA764" s="462"/>
      <c r="WRB764" s="462"/>
      <c r="WRC764" s="462"/>
      <c r="WRD764" s="462"/>
      <c r="WRE764" s="462"/>
      <c r="WRF764" s="462"/>
      <c r="WRG764" s="462"/>
      <c r="WRH764" s="462"/>
      <c r="WRI764" s="462"/>
      <c r="WRJ764" s="462"/>
      <c r="WRK764" s="462"/>
      <c r="WRL764" s="462"/>
      <c r="WRM764" s="462"/>
      <c r="WRN764" s="462"/>
      <c r="WRO764" s="462"/>
      <c r="WRP764" s="462"/>
      <c r="WRQ764" s="462"/>
      <c r="WRR764" s="462"/>
      <c r="WRS764" s="462"/>
      <c r="WRT764" s="462"/>
      <c r="WRU764" s="462"/>
      <c r="WRV764" s="462"/>
      <c r="WRW764" s="462"/>
      <c r="WRX764" s="462"/>
      <c r="WRY764" s="462"/>
      <c r="WRZ764" s="462"/>
      <c r="WSA764" s="462"/>
      <c r="WSB764" s="462"/>
      <c r="WSC764" s="462"/>
      <c r="WSD764" s="462"/>
      <c r="WSE764" s="462"/>
      <c r="WSF764" s="462"/>
      <c r="WSG764" s="462"/>
      <c r="WSH764" s="462"/>
      <c r="WSI764" s="462"/>
      <c r="WSJ764" s="462"/>
      <c r="WSK764" s="462"/>
      <c r="WSL764" s="462"/>
      <c r="WSM764" s="462"/>
      <c r="WSN764" s="462"/>
      <c r="WSO764" s="462"/>
      <c r="WSP764" s="462"/>
      <c r="WSQ764" s="462"/>
      <c r="WSR764" s="462"/>
      <c r="WSS764" s="462"/>
      <c r="WST764" s="462"/>
      <c r="WSU764" s="462"/>
      <c r="WSV764" s="462"/>
      <c r="WSW764" s="462"/>
      <c r="WSX764" s="462"/>
      <c r="WSY764" s="462"/>
      <c r="WSZ764" s="462"/>
      <c r="WTA764" s="462"/>
      <c r="WTB764" s="462"/>
      <c r="WTC764" s="462"/>
      <c r="WTD764" s="462"/>
      <c r="WTE764" s="462"/>
      <c r="WTF764" s="462"/>
      <c r="WTG764" s="462"/>
      <c r="WTH764" s="462"/>
      <c r="WTI764" s="462"/>
      <c r="WTJ764" s="462"/>
      <c r="WTK764" s="462"/>
      <c r="WTL764" s="462"/>
      <c r="WTM764" s="462"/>
      <c r="WTN764" s="462"/>
      <c r="WTO764" s="462"/>
      <c r="WTP764" s="462"/>
      <c r="WTQ764" s="462"/>
      <c r="WTR764" s="462"/>
      <c r="WTS764" s="462"/>
      <c r="WTT764" s="462"/>
      <c r="WTU764" s="462"/>
      <c r="WTV764" s="462"/>
      <c r="WTW764" s="462"/>
      <c r="WTX764" s="462"/>
      <c r="WTY764" s="462"/>
      <c r="WTZ764" s="462"/>
      <c r="WUA764" s="462"/>
      <c r="WUB764" s="462"/>
      <c r="WUC764" s="462"/>
      <c r="WUD764" s="462"/>
      <c r="WUE764" s="462"/>
      <c r="WUF764" s="462"/>
      <c r="WUG764" s="462"/>
      <c r="WUH764" s="462"/>
      <c r="WUI764" s="462"/>
      <c r="WUJ764" s="462"/>
      <c r="WUK764" s="462"/>
      <c r="WUL764" s="462"/>
      <c r="WUM764" s="462"/>
      <c r="WUN764" s="462"/>
      <c r="WUO764" s="462"/>
      <c r="WUP764" s="462"/>
      <c r="WUQ764" s="462"/>
      <c r="WUR764" s="462"/>
      <c r="WUS764" s="462"/>
      <c r="WUT764" s="462"/>
      <c r="WUU764" s="462"/>
      <c r="WUV764" s="462"/>
      <c r="WUW764" s="462"/>
      <c r="WUX764" s="462"/>
      <c r="WUY764" s="462"/>
      <c r="WUZ764" s="462"/>
      <c r="WVA764" s="462"/>
      <c r="WVB764" s="462"/>
      <c r="WVC764" s="462"/>
      <c r="WVD764" s="462"/>
      <c r="WVE764" s="462"/>
      <c r="WVF764" s="462"/>
      <c r="WVG764" s="462"/>
      <c r="WVH764" s="462"/>
      <c r="WVI764" s="462"/>
      <c r="WVJ764" s="462"/>
      <c r="WVK764" s="462"/>
      <c r="WVL764" s="462"/>
      <c r="WVM764" s="462"/>
      <c r="WVN764" s="462"/>
      <c r="WVO764" s="462"/>
      <c r="WVP764" s="462"/>
      <c r="WVQ764" s="462"/>
      <c r="WVR764" s="462"/>
      <c r="WVS764" s="462"/>
      <c r="WVT764" s="462"/>
      <c r="WVU764" s="462"/>
      <c r="WVV764" s="462"/>
      <c r="WVW764" s="462"/>
      <c r="WVX764" s="462"/>
      <c r="WVY764" s="462"/>
      <c r="WVZ764" s="462"/>
      <c r="WWA764" s="462"/>
      <c r="WWB764" s="462"/>
      <c r="WWC764" s="462"/>
      <c r="WWD764" s="462"/>
      <c r="WWE764" s="462"/>
      <c r="WWF764" s="462"/>
      <c r="WWG764" s="462"/>
      <c r="WWH764" s="462"/>
      <c r="WWI764" s="462"/>
      <c r="WWJ764" s="462"/>
      <c r="WWK764" s="462"/>
      <c r="WWL764" s="462"/>
      <c r="WWM764" s="462"/>
      <c r="WWN764" s="462"/>
      <c r="WWO764" s="462"/>
      <c r="WWP764" s="462"/>
      <c r="WWQ764" s="462"/>
      <c r="WWR764" s="462"/>
      <c r="WWS764" s="462"/>
      <c r="WWT764" s="462"/>
      <c r="WWU764" s="462"/>
      <c r="WWV764" s="462"/>
      <c r="WWW764" s="462"/>
      <c r="WWX764" s="462"/>
      <c r="WWY764" s="462"/>
      <c r="WWZ764" s="462"/>
      <c r="WXA764" s="462"/>
      <c r="WXB764" s="462"/>
      <c r="WXC764" s="462"/>
      <c r="WXD764" s="462"/>
      <c r="WXE764" s="462"/>
      <c r="WXF764" s="462"/>
      <c r="WXG764" s="462"/>
      <c r="WXH764" s="462"/>
      <c r="WXI764" s="462"/>
      <c r="WXJ764" s="462"/>
      <c r="WXK764" s="462"/>
      <c r="WXL764" s="462"/>
      <c r="WXM764" s="462"/>
      <c r="WXN764" s="462"/>
      <c r="WXO764" s="462"/>
      <c r="WXP764" s="462"/>
      <c r="WXQ764" s="462"/>
      <c r="WXR764" s="462"/>
      <c r="WXS764" s="462"/>
      <c r="WXT764" s="462"/>
      <c r="WXU764" s="462"/>
      <c r="WXV764" s="462"/>
      <c r="WXW764" s="462"/>
      <c r="WXX764" s="462"/>
      <c r="WXY764" s="462"/>
      <c r="WXZ764" s="462"/>
      <c r="WYA764" s="462"/>
      <c r="WYB764" s="462"/>
      <c r="WYC764" s="462"/>
      <c r="WYD764" s="462"/>
      <c r="WYE764" s="462"/>
      <c r="WYF764" s="462"/>
      <c r="WYG764" s="462"/>
      <c r="WYH764" s="462"/>
      <c r="WYI764" s="462"/>
      <c r="WYJ764" s="462"/>
      <c r="WYK764" s="462"/>
      <c r="WYL764" s="462"/>
      <c r="WYM764" s="462"/>
      <c r="WYN764" s="462"/>
      <c r="WYO764" s="462"/>
      <c r="WYP764" s="462"/>
      <c r="WYQ764" s="462"/>
      <c r="WYR764" s="462"/>
      <c r="WYS764" s="462"/>
      <c r="WYT764" s="462"/>
      <c r="WYU764" s="462"/>
      <c r="WYV764" s="462"/>
      <c r="WYW764" s="462"/>
      <c r="WYX764" s="462"/>
      <c r="WYY764" s="462"/>
      <c r="WYZ764" s="462"/>
      <c r="WZA764" s="462"/>
      <c r="WZB764" s="462"/>
      <c r="WZC764" s="462"/>
      <c r="WZD764" s="462"/>
      <c r="WZE764" s="462"/>
      <c r="WZF764" s="462"/>
      <c r="WZG764" s="462"/>
      <c r="WZH764" s="462"/>
      <c r="WZI764" s="462"/>
      <c r="WZJ764" s="462"/>
      <c r="WZK764" s="462"/>
      <c r="WZL764" s="462"/>
      <c r="WZM764" s="462"/>
      <c r="WZN764" s="462"/>
      <c r="WZO764" s="462"/>
      <c r="WZP764" s="462"/>
      <c r="WZQ764" s="462"/>
      <c r="WZR764" s="462"/>
      <c r="WZS764" s="462"/>
      <c r="WZT764" s="462"/>
      <c r="WZU764" s="462"/>
      <c r="WZV764" s="462"/>
      <c r="WZW764" s="462"/>
      <c r="WZX764" s="462"/>
      <c r="WZY764" s="462"/>
      <c r="WZZ764" s="462"/>
      <c r="XAA764" s="462"/>
      <c r="XAB764" s="462"/>
      <c r="XAC764" s="462"/>
      <c r="XAD764" s="462"/>
      <c r="XAE764" s="462"/>
      <c r="XAF764" s="462"/>
      <c r="XAG764" s="462"/>
      <c r="XAH764" s="462"/>
      <c r="XAI764" s="462"/>
      <c r="XAJ764" s="462"/>
      <c r="XAK764" s="462"/>
      <c r="XAL764" s="462"/>
      <c r="XAM764" s="462"/>
      <c r="XAN764" s="462"/>
      <c r="XAO764" s="462"/>
      <c r="XAP764" s="462"/>
      <c r="XAQ764" s="462"/>
      <c r="XAR764" s="462"/>
      <c r="XAS764" s="462"/>
      <c r="XAT764" s="462"/>
      <c r="XAU764" s="462"/>
      <c r="XAV764" s="462"/>
      <c r="XAW764" s="462"/>
      <c r="XAX764" s="462"/>
      <c r="XAY764" s="462"/>
      <c r="XAZ764" s="462"/>
      <c r="XBA764" s="462"/>
      <c r="XBB764" s="462"/>
      <c r="XBC764" s="462"/>
      <c r="XBD764" s="462"/>
      <c r="XBE764" s="462"/>
      <c r="XBF764" s="462"/>
      <c r="XBG764" s="462"/>
      <c r="XBH764" s="462"/>
      <c r="XBI764" s="462"/>
      <c r="XBJ764" s="462"/>
      <c r="XBK764" s="462"/>
      <c r="XBL764" s="462"/>
      <c r="XBM764" s="462"/>
      <c r="XBN764" s="462"/>
      <c r="XBO764" s="462"/>
      <c r="XBP764" s="462"/>
      <c r="XBQ764" s="462"/>
      <c r="XBR764" s="462"/>
      <c r="XBS764" s="462"/>
      <c r="XBT764" s="462"/>
      <c r="XBU764" s="462"/>
      <c r="XBV764" s="462"/>
      <c r="XBW764" s="462"/>
      <c r="XBX764" s="462"/>
      <c r="XBY764" s="462"/>
      <c r="XBZ764" s="462"/>
      <c r="XCA764" s="462"/>
      <c r="XCB764" s="462"/>
      <c r="XCC764" s="462"/>
      <c r="XCD764" s="462"/>
      <c r="XCE764" s="462"/>
      <c r="XCF764" s="462"/>
      <c r="XCG764" s="462"/>
      <c r="XCH764" s="462"/>
      <c r="XCI764" s="462"/>
      <c r="XCJ764" s="462"/>
      <c r="XCK764" s="462"/>
      <c r="XCL764" s="462"/>
      <c r="XCM764" s="462"/>
      <c r="XCN764" s="462"/>
      <c r="XCO764" s="462"/>
      <c r="XCP764" s="462"/>
      <c r="XCQ764" s="462"/>
      <c r="XCR764" s="462"/>
      <c r="XCS764" s="462"/>
      <c r="XCT764" s="462"/>
      <c r="XCU764" s="462"/>
      <c r="XCV764" s="462"/>
      <c r="XCW764" s="462"/>
      <c r="XCX764" s="462"/>
      <c r="XCY764" s="462"/>
      <c r="XCZ764" s="462"/>
      <c r="XDA764" s="462"/>
      <c r="XDB764" s="462"/>
      <c r="XDC764" s="462"/>
      <c r="XDD764" s="462"/>
      <c r="XDE764" s="462"/>
      <c r="XDF764" s="462"/>
      <c r="XDG764" s="462"/>
      <c r="XDH764" s="462"/>
      <c r="XDI764" s="462"/>
      <c r="XDJ764" s="462"/>
      <c r="XDK764" s="462"/>
      <c r="XDL764" s="462"/>
      <c r="XDM764" s="462"/>
      <c r="XDN764" s="462"/>
      <c r="XDO764" s="462"/>
      <c r="XDP764" s="462"/>
      <c r="XDQ764" s="462"/>
      <c r="XDR764" s="462"/>
      <c r="XDS764" s="462"/>
      <c r="XDT764" s="462"/>
      <c r="XDU764" s="462"/>
      <c r="XDV764" s="462"/>
      <c r="XDW764" s="462"/>
      <c r="XDX764" s="462"/>
      <c r="XDY764" s="462"/>
      <c r="XDZ764" s="462"/>
      <c r="XEA764" s="462"/>
      <c r="XEB764" s="462"/>
      <c r="XEC764" s="462"/>
      <c r="XED764" s="462"/>
      <c r="XEE764" s="462"/>
      <c r="XEF764" s="462"/>
      <c r="XEG764" s="462"/>
      <c r="XEH764" s="462"/>
      <c r="XEI764" s="462"/>
      <c r="XEJ764" s="462"/>
      <c r="XEK764" s="462"/>
      <c r="XEL764" s="462"/>
      <c r="XEM764" s="462"/>
      <c r="XEN764" s="462"/>
      <c r="XEO764" s="462"/>
      <c r="XEP764" s="462"/>
      <c r="XEQ764" s="462"/>
      <c r="XER764" s="462"/>
      <c r="XES764" s="462"/>
      <c r="XET764" s="462"/>
      <c r="XEU764" s="462"/>
      <c r="XEV764" s="462"/>
      <c r="XEW764" s="462"/>
      <c r="XEX764" s="462"/>
      <c r="XEY764" s="462"/>
      <c r="XEZ764" s="462"/>
      <c r="XFA764" s="462"/>
      <c r="XFB764" s="462"/>
      <c r="XFC764" s="462"/>
    </row>
    <row r="765" spans="1:16383" ht="12.75" customHeight="1">
      <c r="A765" s="39"/>
      <c r="B765" s="67"/>
      <c r="C765" s="68" t="s">
        <v>1563</v>
      </c>
      <c r="D765" s="67"/>
      <c r="E765" s="67"/>
      <c r="F765" s="67"/>
      <c r="G765" s="1209"/>
      <c r="H765" s="1209"/>
      <c r="I765" s="1209"/>
      <c r="J765" s="1209"/>
      <c r="K765" s="1209"/>
      <c r="L765" s="67"/>
      <c r="M765" s="67"/>
      <c r="N765" s="67"/>
      <c r="O765" s="67"/>
      <c r="P765" s="67"/>
      <c r="Q765" s="1209"/>
      <c r="R765" s="1209"/>
      <c r="S765" s="1209"/>
      <c r="T765" s="1209"/>
      <c r="U765" s="1209"/>
      <c r="V765" s="462"/>
      <c r="W765" s="462"/>
      <c r="X765" s="462"/>
      <c r="Y765" s="462"/>
      <c r="Z765" s="462"/>
      <c r="AA765" s="462"/>
      <c r="AB765" s="462"/>
      <c r="AC765" s="462"/>
      <c r="AD765" s="462"/>
      <c r="AE765" s="462"/>
      <c r="AF765" s="462"/>
      <c r="AG765" s="462"/>
      <c r="AH765" s="462"/>
      <c r="AI765" s="462"/>
      <c r="AJ765" s="462"/>
      <c r="AK765" s="462"/>
      <c r="AL765" s="462"/>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2"/>
      <c r="DH765" s="462"/>
      <c r="DI765" s="462"/>
      <c r="DJ765" s="462"/>
      <c r="DK765" s="462"/>
      <c r="DL765" s="462"/>
      <c r="DM765" s="462"/>
      <c r="DN765" s="462"/>
      <c r="DO765" s="462"/>
      <c r="DP765" s="462"/>
      <c r="DQ765" s="462"/>
      <c r="DR765" s="462"/>
      <c r="DS765" s="462"/>
      <c r="DT765" s="462"/>
      <c r="DU765" s="462"/>
      <c r="DV765" s="462"/>
      <c r="DW765" s="462"/>
      <c r="DX765" s="462"/>
      <c r="DY765" s="462"/>
      <c r="DZ765" s="462"/>
      <c r="EA765" s="462"/>
      <c r="EB765" s="462"/>
      <c r="EC765" s="462"/>
      <c r="ED765" s="462"/>
      <c r="EE765" s="462"/>
      <c r="EF765" s="462"/>
      <c r="EG765" s="462"/>
      <c r="EH765" s="462"/>
      <c r="EI765" s="462"/>
      <c r="EJ765" s="462"/>
      <c r="EK765" s="462"/>
      <c r="EL765" s="462"/>
      <c r="EM765" s="462"/>
      <c r="EN765" s="462"/>
      <c r="EO765" s="462"/>
      <c r="EP765" s="462"/>
      <c r="EQ765" s="462"/>
      <c r="ER765" s="462"/>
      <c r="ES765" s="462"/>
      <c r="ET765" s="462"/>
      <c r="EU765" s="462"/>
      <c r="EV765" s="462"/>
      <c r="EW765" s="462"/>
      <c r="EX765" s="462"/>
      <c r="EY765" s="462"/>
      <c r="EZ765" s="462"/>
      <c r="FA765" s="462"/>
      <c r="FB765" s="462"/>
      <c r="FC765" s="462"/>
      <c r="FD765" s="462"/>
      <c r="FE765" s="462"/>
      <c r="FF765" s="462"/>
      <c r="FG765" s="462"/>
      <c r="FH765" s="462"/>
      <c r="FI765" s="462"/>
      <c r="FJ765" s="462"/>
      <c r="FK765" s="462"/>
      <c r="FL765" s="462"/>
      <c r="FM765" s="462"/>
      <c r="FN765" s="462"/>
      <c r="FO765" s="462"/>
      <c r="FP765" s="462"/>
      <c r="FQ765" s="462"/>
      <c r="FR765" s="462"/>
      <c r="FS765" s="462"/>
      <c r="FT765" s="462"/>
      <c r="FU765" s="462"/>
      <c r="FV765" s="462"/>
      <c r="FW765" s="462"/>
      <c r="FX765" s="462"/>
      <c r="FY765" s="462"/>
      <c r="FZ765" s="462"/>
      <c r="GA765" s="462"/>
      <c r="GB765" s="462"/>
      <c r="GC765" s="462"/>
      <c r="GD765" s="462"/>
      <c r="GE765" s="462"/>
      <c r="GF765" s="462"/>
      <c r="GG765" s="462"/>
      <c r="GH765" s="462"/>
      <c r="GI765" s="462"/>
      <c r="GJ765" s="462"/>
      <c r="GK765" s="462"/>
      <c r="GL765" s="462"/>
      <c r="GM765" s="462"/>
      <c r="GN765" s="462"/>
      <c r="GO765" s="462"/>
      <c r="GP765" s="462"/>
      <c r="GQ765" s="462"/>
      <c r="GR765" s="462"/>
      <c r="GS765" s="462"/>
      <c r="GT765" s="462"/>
      <c r="GU765" s="462"/>
      <c r="GV765" s="462"/>
      <c r="GW765" s="462"/>
      <c r="GX765" s="462"/>
      <c r="GY765" s="462"/>
      <c r="GZ765" s="462"/>
      <c r="HA765" s="462"/>
      <c r="HB765" s="462"/>
      <c r="HC765" s="462"/>
      <c r="HD765" s="462"/>
      <c r="HE765" s="462"/>
      <c r="HF765" s="462"/>
      <c r="HG765" s="462"/>
      <c r="HH765" s="462"/>
      <c r="HI765" s="462"/>
      <c r="HJ765" s="462"/>
      <c r="HK765" s="462"/>
      <c r="HL765" s="462"/>
      <c r="HM765" s="462"/>
      <c r="HN765" s="462"/>
      <c r="HO765" s="462"/>
      <c r="HP765" s="462"/>
      <c r="HQ765" s="462"/>
      <c r="HR765" s="462"/>
      <c r="HS765" s="462"/>
      <c r="HT765" s="462"/>
      <c r="HU765" s="462"/>
      <c r="HV765" s="462"/>
      <c r="HW765" s="462"/>
      <c r="HX765" s="462"/>
      <c r="HY765" s="462"/>
      <c r="HZ765" s="462"/>
      <c r="IA765" s="462"/>
      <c r="IB765" s="462"/>
      <c r="IC765" s="462"/>
      <c r="ID765" s="462"/>
      <c r="IE765" s="462"/>
      <c r="IF765" s="462"/>
      <c r="IG765" s="462"/>
      <c r="IH765" s="462"/>
      <c r="II765" s="462"/>
      <c r="IJ765" s="462"/>
      <c r="IK765" s="462"/>
      <c r="IL765" s="462"/>
      <c r="IM765" s="462"/>
      <c r="IN765" s="462"/>
      <c r="IO765" s="462"/>
      <c r="IP765" s="462"/>
      <c r="IQ765" s="462"/>
      <c r="IR765" s="462"/>
      <c r="IS765" s="462"/>
      <c r="IT765" s="462"/>
      <c r="IU765" s="462"/>
      <c r="IV765" s="462"/>
      <c r="IW765" s="462"/>
      <c r="IX765" s="462"/>
      <c r="IY765" s="462"/>
      <c r="IZ765" s="462"/>
      <c r="JA765" s="462"/>
      <c r="JB765" s="462"/>
      <c r="JC765" s="462"/>
      <c r="JD765" s="462"/>
      <c r="JE765" s="462"/>
      <c r="JF765" s="462"/>
      <c r="JG765" s="462"/>
      <c r="JH765" s="462"/>
      <c r="JI765" s="462"/>
      <c r="JJ765" s="462"/>
      <c r="JK765" s="462"/>
      <c r="JL765" s="462"/>
      <c r="JM765" s="462"/>
      <c r="JN765" s="462"/>
      <c r="JO765" s="462"/>
      <c r="JP765" s="462"/>
      <c r="JQ765" s="462"/>
      <c r="JR765" s="462"/>
      <c r="JS765" s="462"/>
      <c r="JT765" s="462"/>
      <c r="JU765" s="462"/>
      <c r="JV765" s="462"/>
      <c r="JW765" s="462"/>
      <c r="JX765" s="462"/>
      <c r="JY765" s="462"/>
      <c r="JZ765" s="462"/>
      <c r="KA765" s="462"/>
      <c r="KB765" s="462"/>
      <c r="KC765" s="462"/>
      <c r="KD765" s="462"/>
      <c r="KE765" s="462"/>
      <c r="KF765" s="462"/>
      <c r="KG765" s="462"/>
      <c r="KH765" s="462"/>
      <c r="KI765" s="462"/>
      <c r="KJ765" s="462"/>
      <c r="KK765" s="462"/>
      <c r="KL765" s="462"/>
      <c r="KM765" s="462"/>
      <c r="KN765" s="462"/>
      <c r="KO765" s="462"/>
      <c r="KP765" s="462"/>
      <c r="KQ765" s="462"/>
      <c r="KR765" s="462"/>
      <c r="KS765" s="462"/>
      <c r="KT765" s="462"/>
      <c r="KU765" s="462"/>
      <c r="KV765" s="462"/>
      <c r="KW765" s="462"/>
      <c r="KX765" s="462"/>
      <c r="KY765" s="462"/>
      <c r="KZ765" s="462"/>
      <c r="LA765" s="462"/>
      <c r="LB765" s="462"/>
      <c r="LC765" s="462"/>
      <c r="LD765" s="462"/>
      <c r="LE765" s="462"/>
      <c r="LF765" s="462"/>
      <c r="LG765" s="462"/>
      <c r="LH765" s="462"/>
      <c r="LI765" s="462"/>
      <c r="LJ765" s="462"/>
      <c r="LK765" s="462"/>
      <c r="LL765" s="462"/>
      <c r="LM765" s="462"/>
      <c r="LN765" s="462"/>
      <c r="LO765" s="462"/>
      <c r="LP765" s="462"/>
      <c r="LQ765" s="462"/>
      <c r="LR765" s="462"/>
      <c r="LS765" s="462"/>
      <c r="LT765" s="462"/>
      <c r="LU765" s="462"/>
      <c r="LV765" s="462"/>
      <c r="LW765" s="462"/>
      <c r="LX765" s="462"/>
      <c r="LY765" s="462"/>
      <c r="LZ765" s="462"/>
      <c r="MA765" s="462"/>
      <c r="MB765" s="462"/>
      <c r="MC765" s="462"/>
      <c r="MD765" s="462"/>
      <c r="ME765" s="462"/>
      <c r="MF765" s="462"/>
      <c r="MG765" s="462"/>
      <c r="MH765" s="462"/>
      <c r="MI765" s="462"/>
      <c r="MJ765" s="462"/>
      <c r="MK765" s="462"/>
      <c r="ML765" s="462"/>
      <c r="MM765" s="462"/>
      <c r="MN765" s="462"/>
      <c r="MO765" s="462"/>
      <c r="MP765" s="462"/>
      <c r="MQ765" s="462"/>
      <c r="MR765" s="462"/>
      <c r="MS765" s="462"/>
      <c r="MT765" s="462"/>
      <c r="MU765" s="462"/>
      <c r="MV765" s="462"/>
      <c r="MW765" s="462"/>
      <c r="MX765" s="462"/>
      <c r="MY765" s="462"/>
      <c r="MZ765" s="462"/>
      <c r="NA765" s="462"/>
      <c r="NB765" s="462"/>
      <c r="NC765" s="462"/>
      <c r="ND765" s="462"/>
      <c r="NE765" s="462"/>
      <c r="NF765" s="462"/>
      <c r="NG765" s="462"/>
      <c r="NH765" s="462"/>
      <c r="NI765" s="462"/>
      <c r="NJ765" s="462"/>
      <c r="NK765" s="462"/>
      <c r="NL765" s="462"/>
      <c r="NM765" s="462"/>
      <c r="NN765" s="462"/>
      <c r="NO765" s="462"/>
      <c r="NP765" s="462"/>
      <c r="NQ765" s="462"/>
      <c r="NR765" s="462"/>
      <c r="NS765" s="462"/>
      <c r="NT765" s="462"/>
      <c r="NU765" s="462"/>
      <c r="NV765" s="462"/>
      <c r="NW765" s="462"/>
      <c r="NX765" s="462"/>
      <c r="NY765" s="462"/>
      <c r="NZ765" s="462"/>
      <c r="OA765" s="462"/>
      <c r="OB765" s="462"/>
      <c r="OC765" s="462"/>
      <c r="OD765" s="462"/>
      <c r="OE765" s="462"/>
      <c r="OF765" s="462"/>
      <c r="OG765" s="462"/>
      <c r="OH765" s="462"/>
      <c r="OI765" s="462"/>
      <c r="OJ765" s="462"/>
      <c r="OK765" s="462"/>
      <c r="OL765" s="462"/>
      <c r="OM765" s="462"/>
      <c r="ON765" s="462"/>
      <c r="OO765" s="462"/>
      <c r="OP765" s="462"/>
      <c r="OQ765" s="462"/>
      <c r="OR765" s="462"/>
      <c r="OS765" s="462"/>
      <c r="OT765" s="462"/>
      <c r="OU765" s="462"/>
      <c r="OV765" s="462"/>
      <c r="OW765" s="462"/>
      <c r="OX765" s="462"/>
      <c r="OY765" s="462"/>
      <c r="OZ765" s="462"/>
      <c r="PA765" s="462"/>
      <c r="PB765" s="462"/>
      <c r="PC765" s="462"/>
      <c r="PD765" s="462"/>
      <c r="PE765" s="462"/>
      <c r="PF765" s="462"/>
      <c r="PG765" s="462"/>
      <c r="PH765" s="462"/>
      <c r="PI765" s="462"/>
      <c r="PJ765" s="462"/>
      <c r="PK765" s="462"/>
      <c r="PL765" s="462"/>
      <c r="PM765" s="462"/>
      <c r="PN765" s="462"/>
      <c r="PO765" s="462"/>
      <c r="PP765" s="462"/>
      <c r="PQ765" s="462"/>
      <c r="PR765" s="462"/>
      <c r="PS765" s="462"/>
      <c r="PT765" s="462"/>
      <c r="PU765" s="462"/>
      <c r="PV765" s="462"/>
      <c r="PW765" s="462"/>
      <c r="PX765" s="462"/>
      <c r="PY765" s="462"/>
      <c r="PZ765" s="462"/>
      <c r="QA765" s="462"/>
      <c r="QB765" s="462"/>
      <c r="QC765" s="462"/>
      <c r="QD765" s="462"/>
      <c r="QE765" s="462"/>
      <c r="QF765" s="462"/>
      <c r="QG765" s="462"/>
      <c r="QH765" s="462"/>
      <c r="QI765" s="462"/>
      <c r="QJ765" s="462"/>
      <c r="QK765" s="462"/>
      <c r="QL765" s="462"/>
      <c r="QM765" s="462"/>
      <c r="QN765" s="462"/>
      <c r="QO765" s="462"/>
      <c r="QP765" s="462"/>
      <c r="QQ765" s="462"/>
      <c r="QR765" s="462"/>
      <c r="QS765" s="462"/>
      <c r="QT765" s="462"/>
      <c r="QU765" s="462"/>
      <c r="QV765" s="462"/>
      <c r="QW765" s="462"/>
      <c r="QX765" s="462"/>
      <c r="QY765" s="462"/>
      <c r="QZ765" s="462"/>
      <c r="RA765" s="462"/>
      <c r="RB765" s="462"/>
      <c r="RC765" s="462"/>
      <c r="RD765" s="462"/>
      <c r="RE765" s="462"/>
      <c r="RF765" s="462"/>
      <c r="RG765" s="462"/>
      <c r="RH765" s="462"/>
      <c r="RI765" s="462"/>
      <c r="RJ765" s="462"/>
      <c r="RK765" s="462"/>
      <c r="RL765" s="462"/>
      <c r="RM765" s="462"/>
      <c r="RN765" s="462"/>
      <c r="RO765" s="462"/>
      <c r="RP765" s="462"/>
      <c r="RQ765" s="462"/>
      <c r="RR765" s="462"/>
      <c r="RS765" s="462"/>
      <c r="RT765" s="462"/>
      <c r="RU765" s="462"/>
      <c r="RV765" s="462"/>
      <c r="RW765" s="462"/>
      <c r="RX765" s="462"/>
      <c r="RY765" s="462"/>
      <c r="RZ765" s="462"/>
      <c r="SA765" s="462"/>
      <c r="SB765" s="462"/>
      <c r="SC765" s="462"/>
      <c r="SD765" s="462"/>
      <c r="SE765" s="462"/>
      <c r="SF765" s="462"/>
      <c r="SG765" s="462"/>
      <c r="SH765" s="462"/>
      <c r="SI765" s="462"/>
      <c r="SJ765" s="462"/>
      <c r="SK765" s="462"/>
      <c r="SL765" s="462"/>
      <c r="SM765" s="462"/>
      <c r="SN765" s="462"/>
      <c r="SO765" s="462"/>
      <c r="SP765" s="462"/>
      <c r="SQ765" s="462"/>
      <c r="SR765" s="462"/>
      <c r="SS765" s="462"/>
      <c r="ST765" s="462"/>
      <c r="SU765" s="462"/>
      <c r="SV765" s="462"/>
      <c r="SW765" s="462"/>
      <c r="SX765" s="462"/>
      <c r="SY765" s="462"/>
      <c r="SZ765" s="462"/>
      <c r="TA765" s="462"/>
      <c r="TB765" s="462"/>
      <c r="TC765" s="462"/>
      <c r="TD765" s="462"/>
      <c r="TE765" s="462"/>
      <c r="TF765" s="462"/>
      <c r="TG765" s="462"/>
      <c r="TH765" s="462"/>
      <c r="TI765" s="462"/>
      <c r="TJ765" s="462"/>
      <c r="TK765" s="462"/>
      <c r="TL765" s="462"/>
      <c r="TM765" s="462"/>
      <c r="TN765" s="462"/>
      <c r="TO765" s="462"/>
      <c r="TP765" s="462"/>
      <c r="TQ765" s="462"/>
      <c r="TR765" s="462"/>
      <c r="TS765" s="462"/>
      <c r="TT765" s="462"/>
      <c r="TU765" s="462"/>
      <c r="TV765" s="462"/>
      <c r="TW765" s="462"/>
      <c r="TX765" s="462"/>
      <c r="TY765" s="462"/>
      <c r="TZ765" s="462"/>
      <c r="UA765" s="462"/>
      <c r="UB765" s="462"/>
      <c r="UC765" s="462"/>
      <c r="UD765" s="462"/>
      <c r="UE765" s="462"/>
      <c r="UF765" s="462"/>
      <c r="UG765" s="462"/>
      <c r="UH765" s="462"/>
      <c r="UI765" s="462"/>
      <c r="UJ765" s="462"/>
      <c r="UK765" s="462"/>
      <c r="UL765" s="462"/>
      <c r="UM765" s="462"/>
      <c r="UN765" s="462"/>
      <c r="UO765" s="462"/>
      <c r="UP765" s="462"/>
      <c r="UQ765" s="462"/>
      <c r="UR765" s="462"/>
      <c r="US765" s="462"/>
      <c r="UT765" s="462"/>
      <c r="UU765" s="462"/>
      <c r="UV765" s="462"/>
      <c r="UW765" s="462"/>
      <c r="UX765" s="462"/>
      <c r="UY765" s="462"/>
      <c r="UZ765" s="462"/>
      <c r="VA765" s="462"/>
      <c r="VB765" s="462"/>
      <c r="VC765" s="462"/>
      <c r="VD765" s="462"/>
      <c r="VE765" s="462"/>
      <c r="VF765" s="462"/>
      <c r="VG765" s="462"/>
      <c r="VH765" s="462"/>
      <c r="VI765" s="462"/>
      <c r="VJ765" s="462"/>
      <c r="VK765" s="462"/>
      <c r="VL765" s="462"/>
      <c r="VM765" s="462"/>
      <c r="VN765" s="462"/>
      <c r="VO765" s="462"/>
      <c r="VP765" s="462"/>
      <c r="VQ765" s="462"/>
      <c r="VR765" s="462"/>
      <c r="VS765" s="462"/>
      <c r="VT765" s="462"/>
      <c r="VU765" s="462"/>
      <c r="VV765" s="462"/>
      <c r="VW765" s="462"/>
      <c r="VX765" s="462"/>
      <c r="VY765" s="462"/>
      <c r="VZ765" s="462"/>
      <c r="WA765" s="462"/>
      <c r="WB765" s="462"/>
      <c r="WC765" s="462"/>
      <c r="WD765" s="462"/>
      <c r="WE765" s="462"/>
      <c r="WF765" s="462"/>
      <c r="WG765" s="462"/>
      <c r="WH765" s="462"/>
      <c r="WI765" s="462"/>
      <c r="WJ765" s="462"/>
      <c r="WK765" s="462"/>
      <c r="WL765" s="462"/>
      <c r="WM765" s="462"/>
      <c r="WN765" s="462"/>
      <c r="WO765" s="462"/>
      <c r="WP765" s="462"/>
      <c r="WQ765" s="462"/>
      <c r="WR765" s="462"/>
      <c r="WS765" s="462"/>
      <c r="WT765" s="462"/>
      <c r="WU765" s="462"/>
      <c r="WV765" s="462"/>
      <c r="WW765" s="462"/>
      <c r="WX765" s="462"/>
      <c r="WY765" s="462"/>
      <c r="WZ765" s="462"/>
      <c r="XA765" s="462"/>
      <c r="XB765" s="462"/>
      <c r="XC765" s="462"/>
      <c r="XD765" s="462"/>
      <c r="XE765" s="462"/>
      <c r="XF765" s="462"/>
      <c r="XG765" s="462"/>
      <c r="XH765" s="462"/>
      <c r="XI765" s="462"/>
      <c r="XJ765" s="462"/>
      <c r="XK765" s="462"/>
      <c r="XL765" s="462"/>
      <c r="XM765" s="462"/>
      <c r="XN765" s="462"/>
      <c r="XO765" s="462"/>
      <c r="XP765" s="462"/>
      <c r="XQ765" s="462"/>
      <c r="XR765" s="462"/>
      <c r="XS765" s="462"/>
      <c r="XT765" s="462"/>
      <c r="XU765" s="462"/>
      <c r="XV765" s="462"/>
      <c r="XW765" s="462"/>
      <c r="XX765" s="462"/>
      <c r="XY765" s="462"/>
      <c r="XZ765" s="462"/>
      <c r="YA765" s="462"/>
      <c r="YB765" s="462"/>
      <c r="YC765" s="462"/>
      <c r="YD765" s="462"/>
      <c r="YE765" s="462"/>
      <c r="YF765" s="462"/>
      <c r="YG765" s="462"/>
      <c r="YH765" s="462"/>
      <c r="YI765" s="462"/>
      <c r="YJ765" s="462"/>
      <c r="YK765" s="462"/>
      <c r="YL765" s="462"/>
      <c r="YM765" s="462"/>
      <c r="YN765" s="462"/>
      <c r="YO765" s="462"/>
      <c r="YP765" s="462"/>
      <c r="YQ765" s="462"/>
      <c r="YR765" s="462"/>
      <c r="YS765" s="462"/>
      <c r="YT765" s="462"/>
      <c r="YU765" s="462"/>
      <c r="YV765" s="462"/>
      <c r="YW765" s="462"/>
      <c r="YX765" s="462"/>
      <c r="YY765" s="462"/>
      <c r="YZ765" s="462"/>
      <c r="ZA765" s="462"/>
      <c r="ZB765" s="462"/>
      <c r="ZC765" s="462"/>
      <c r="ZD765" s="462"/>
      <c r="ZE765" s="462"/>
      <c r="ZF765" s="462"/>
      <c r="ZG765" s="462"/>
      <c r="ZH765" s="462"/>
      <c r="ZI765" s="462"/>
      <c r="ZJ765" s="462"/>
      <c r="ZK765" s="462"/>
      <c r="ZL765" s="462"/>
      <c r="ZM765" s="462"/>
      <c r="ZN765" s="462"/>
      <c r="ZO765" s="462"/>
      <c r="ZP765" s="462"/>
      <c r="ZQ765" s="462"/>
      <c r="ZR765" s="462"/>
      <c r="ZS765" s="462"/>
      <c r="ZT765" s="462"/>
      <c r="ZU765" s="462"/>
      <c r="ZV765" s="462"/>
      <c r="ZW765" s="462"/>
      <c r="ZX765" s="462"/>
      <c r="ZY765" s="462"/>
      <c r="ZZ765" s="462"/>
      <c r="AAA765" s="462"/>
      <c r="AAB765" s="462"/>
      <c r="AAC765" s="462"/>
      <c r="AAD765" s="462"/>
      <c r="AAE765" s="462"/>
      <c r="AAF765" s="462"/>
      <c r="AAG765" s="462"/>
      <c r="AAH765" s="462"/>
      <c r="AAI765" s="462"/>
      <c r="AAJ765" s="462"/>
      <c r="AAK765" s="462"/>
      <c r="AAL765" s="462"/>
      <c r="AAM765" s="462"/>
      <c r="AAN765" s="462"/>
      <c r="AAO765" s="462"/>
      <c r="AAP765" s="462"/>
      <c r="AAQ765" s="462"/>
      <c r="AAR765" s="462"/>
      <c r="AAS765" s="462"/>
      <c r="AAT765" s="462"/>
      <c r="AAU765" s="462"/>
      <c r="AAV765" s="462"/>
      <c r="AAW765" s="462"/>
      <c r="AAX765" s="462"/>
      <c r="AAY765" s="462"/>
      <c r="AAZ765" s="462"/>
      <c r="ABA765" s="462"/>
      <c r="ABB765" s="462"/>
      <c r="ABC765" s="462"/>
      <c r="ABD765" s="462"/>
      <c r="ABE765" s="462"/>
      <c r="ABF765" s="462"/>
      <c r="ABG765" s="462"/>
      <c r="ABH765" s="462"/>
      <c r="ABI765" s="462"/>
      <c r="ABJ765" s="462"/>
      <c r="ABK765" s="462"/>
      <c r="ABL765" s="462"/>
      <c r="ABM765" s="462"/>
      <c r="ABN765" s="462"/>
      <c r="ABO765" s="462"/>
      <c r="ABP765" s="462"/>
      <c r="ABQ765" s="462"/>
      <c r="ABR765" s="462"/>
      <c r="ABS765" s="462"/>
      <c r="ABT765" s="462"/>
      <c r="ABU765" s="462"/>
      <c r="ABV765" s="462"/>
      <c r="ABW765" s="462"/>
      <c r="ABX765" s="462"/>
      <c r="ABY765" s="462"/>
      <c r="ABZ765" s="462"/>
      <c r="ACA765" s="462"/>
      <c r="ACB765" s="462"/>
      <c r="ACC765" s="462"/>
      <c r="ACD765" s="462"/>
      <c r="ACE765" s="462"/>
      <c r="ACF765" s="462"/>
      <c r="ACG765" s="462"/>
      <c r="ACH765" s="462"/>
      <c r="ACI765" s="462"/>
      <c r="ACJ765" s="462"/>
      <c r="ACK765" s="462"/>
      <c r="ACL765" s="462"/>
      <c r="ACM765" s="462"/>
      <c r="ACN765" s="462"/>
      <c r="ACO765" s="462"/>
      <c r="ACP765" s="462"/>
      <c r="ACQ765" s="462"/>
      <c r="ACR765" s="462"/>
      <c r="ACS765" s="462"/>
      <c r="ACT765" s="462"/>
      <c r="ACU765" s="462"/>
      <c r="ACV765" s="462"/>
      <c r="ACW765" s="462"/>
      <c r="ACX765" s="462"/>
      <c r="ACY765" s="462"/>
      <c r="ACZ765" s="462"/>
      <c r="ADA765" s="462"/>
      <c r="ADB765" s="462"/>
      <c r="ADC765" s="462"/>
      <c r="ADD765" s="462"/>
      <c r="ADE765" s="462"/>
      <c r="ADF765" s="462"/>
      <c r="ADG765" s="462"/>
      <c r="ADH765" s="462"/>
      <c r="ADI765" s="462"/>
      <c r="ADJ765" s="462"/>
      <c r="ADK765" s="462"/>
      <c r="ADL765" s="462"/>
      <c r="ADM765" s="462"/>
      <c r="ADN765" s="462"/>
      <c r="ADO765" s="462"/>
      <c r="ADP765" s="462"/>
      <c r="ADQ765" s="462"/>
      <c r="ADR765" s="462"/>
      <c r="ADS765" s="462"/>
      <c r="ADT765" s="462"/>
      <c r="ADU765" s="462"/>
      <c r="ADV765" s="462"/>
      <c r="ADW765" s="462"/>
      <c r="ADX765" s="462"/>
      <c r="ADY765" s="462"/>
      <c r="ADZ765" s="462"/>
      <c r="AEA765" s="462"/>
      <c r="AEB765" s="462"/>
      <c r="AEC765" s="462"/>
      <c r="AED765" s="462"/>
      <c r="AEE765" s="462"/>
      <c r="AEF765" s="462"/>
      <c r="AEG765" s="462"/>
      <c r="AEH765" s="462"/>
      <c r="AEI765" s="462"/>
      <c r="AEJ765" s="462"/>
      <c r="AEK765" s="462"/>
      <c r="AEL765" s="462"/>
      <c r="AEM765" s="462"/>
      <c r="AEN765" s="462"/>
      <c r="AEO765" s="462"/>
      <c r="AEP765" s="462"/>
      <c r="AEQ765" s="462"/>
      <c r="AER765" s="462"/>
      <c r="AES765" s="462"/>
      <c r="AET765" s="462"/>
      <c r="AEU765" s="462"/>
      <c r="AEV765" s="462"/>
      <c r="AEW765" s="462"/>
      <c r="AEX765" s="462"/>
      <c r="AEY765" s="462"/>
      <c r="AEZ765" s="462"/>
      <c r="AFA765" s="462"/>
      <c r="AFB765" s="462"/>
      <c r="AFC765" s="462"/>
      <c r="AFD765" s="462"/>
      <c r="AFE765" s="462"/>
      <c r="AFF765" s="462"/>
      <c r="AFG765" s="462"/>
      <c r="AFH765" s="462"/>
      <c r="AFI765" s="462"/>
      <c r="AFJ765" s="462"/>
      <c r="AFK765" s="462"/>
      <c r="AFL765" s="462"/>
      <c r="AFM765" s="462"/>
      <c r="AFN765" s="462"/>
      <c r="AFO765" s="462"/>
      <c r="AFP765" s="462"/>
      <c r="AFQ765" s="462"/>
      <c r="AFR765" s="462"/>
      <c r="AFS765" s="462"/>
      <c r="AFT765" s="462"/>
      <c r="AFU765" s="462"/>
      <c r="AFV765" s="462"/>
      <c r="AFW765" s="462"/>
      <c r="AFX765" s="462"/>
      <c r="AFY765" s="462"/>
      <c r="AFZ765" s="462"/>
      <c r="AGA765" s="462"/>
      <c r="AGB765" s="462"/>
      <c r="AGC765" s="462"/>
      <c r="AGD765" s="462"/>
      <c r="AGE765" s="462"/>
      <c r="AGF765" s="462"/>
      <c r="AGG765" s="462"/>
      <c r="AGH765" s="462"/>
      <c r="AGI765" s="462"/>
      <c r="AGJ765" s="462"/>
      <c r="AGK765" s="462"/>
      <c r="AGL765" s="462"/>
      <c r="AGM765" s="462"/>
      <c r="AGN765" s="462"/>
      <c r="AGO765" s="462"/>
      <c r="AGP765" s="462"/>
      <c r="AGQ765" s="462"/>
      <c r="AGR765" s="462"/>
      <c r="AGS765" s="462"/>
      <c r="AGT765" s="462"/>
      <c r="AGU765" s="462"/>
      <c r="AGV765" s="462"/>
      <c r="AGW765" s="462"/>
      <c r="AGX765" s="462"/>
      <c r="AGY765" s="462"/>
      <c r="AGZ765" s="462"/>
      <c r="AHA765" s="462"/>
      <c r="AHB765" s="462"/>
      <c r="AHC765" s="462"/>
      <c r="AHD765" s="462"/>
      <c r="AHE765" s="462"/>
      <c r="AHF765" s="462"/>
      <c r="AHG765" s="462"/>
      <c r="AHH765" s="462"/>
      <c r="AHI765" s="462"/>
      <c r="AHJ765" s="462"/>
      <c r="AHK765" s="462"/>
      <c r="AHL765" s="462"/>
      <c r="AHM765" s="462"/>
      <c r="AHN765" s="462"/>
      <c r="AHO765" s="462"/>
      <c r="AHP765" s="462"/>
      <c r="AHQ765" s="462"/>
      <c r="AHR765" s="462"/>
      <c r="AHS765" s="462"/>
      <c r="AHT765" s="462"/>
      <c r="AHU765" s="462"/>
      <c r="AHV765" s="462"/>
      <c r="AHW765" s="462"/>
      <c r="AHX765" s="462"/>
      <c r="AHY765" s="462"/>
      <c r="AHZ765" s="462"/>
      <c r="AIA765" s="462"/>
      <c r="AIB765" s="462"/>
      <c r="AIC765" s="462"/>
      <c r="AID765" s="462"/>
      <c r="AIE765" s="462"/>
      <c r="AIF765" s="462"/>
      <c r="AIG765" s="462"/>
      <c r="AIH765" s="462"/>
      <c r="AII765" s="462"/>
      <c r="AIJ765" s="462"/>
      <c r="AIK765" s="462"/>
      <c r="AIL765" s="462"/>
      <c r="AIM765" s="462"/>
      <c r="AIN765" s="462"/>
      <c r="AIO765" s="462"/>
      <c r="AIP765" s="462"/>
      <c r="AIQ765" s="462"/>
      <c r="AIR765" s="462"/>
      <c r="AIS765" s="462"/>
      <c r="AIT765" s="462"/>
      <c r="AIU765" s="462"/>
      <c r="AIV765" s="462"/>
      <c r="AIW765" s="462"/>
      <c r="AIX765" s="462"/>
      <c r="AIY765" s="462"/>
      <c r="AIZ765" s="462"/>
      <c r="AJA765" s="462"/>
      <c r="AJB765" s="462"/>
      <c r="AJC765" s="462"/>
      <c r="AJD765" s="462"/>
      <c r="AJE765" s="462"/>
      <c r="AJF765" s="462"/>
      <c r="AJG765" s="462"/>
      <c r="AJH765" s="462"/>
      <c r="AJI765" s="462"/>
      <c r="AJJ765" s="462"/>
      <c r="AJK765" s="462"/>
      <c r="AJL765" s="462"/>
      <c r="AJM765" s="462"/>
      <c r="AJN765" s="462"/>
      <c r="AJO765" s="462"/>
      <c r="AJP765" s="462"/>
      <c r="AJQ765" s="462"/>
      <c r="AJR765" s="462"/>
      <c r="AJS765" s="462"/>
      <c r="AJT765" s="462"/>
      <c r="AJU765" s="462"/>
      <c r="AJV765" s="462"/>
      <c r="AJW765" s="462"/>
      <c r="AJX765" s="462"/>
      <c r="AJY765" s="462"/>
      <c r="AJZ765" s="462"/>
      <c r="AKA765" s="462"/>
      <c r="AKB765" s="462"/>
      <c r="AKC765" s="462"/>
      <c r="AKD765" s="462"/>
      <c r="AKE765" s="462"/>
      <c r="AKF765" s="462"/>
      <c r="AKG765" s="462"/>
      <c r="AKH765" s="462"/>
      <c r="AKI765" s="462"/>
      <c r="AKJ765" s="462"/>
      <c r="AKK765" s="462"/>
      <c r="AKL765" s="462"/>
      <c r="AKM765" s="462"/>
      <c r="AKN765" s="462"/>
      <c r="AKO765" s="462"/>
      <c r="AKP765" s="462"/>
      <c r="AKQ765" s="462"/>
      <c r="AKR765" s="462"/>
      <c r="AKS765" s="462"/>
      <c r="AKT765" s="462"/>
      <c r="AKU765" s="462"/>
      <c r="AKV765" s="462"/>
      <c r="AKW765" s="462"/>
      <c r="AKX765" s="462"/>
      <c r="AKY765" s="462"/>
      <c r="AKZ765" s="462"/>
      <c r="ALA765" s="462"/>
      <c r="ALB765" s="462"/>
      <c r="ALC765" s="462"/>
      <c r="ALD765" s="462"/>
      <c r="ALE765" s="462"/>
      <c r="ALF765" s="462"/>
      <c r="ALG765" s="462"/>
      <c r="ALH765" s="462"/>
      <c r="ALI765" s="462"/>
      <c r="ALJ765" s="462"/>
      <c r="ALK765" s="462"/>
      <c r="ALL765" s="462"/>
      <c r="ALM765" s="462"/>
      <c r="ALN765" s="462"/>
      <c r="ALO765" s="462"/>
      <c r="ALP765" s="462"/>
      <c r="ALQ765" s="462"/>
      <c r="ALR765" s="462"/>
      <c r="ALS765" s="462"/>
      <c r="ALT765" s="462"/>
      <c r="ALU765" s="462"/>
      <c r="ALV765" s="462"/>
      <c r="ALW765" s="462"/>
      <c r="ALX765" s="462"/>
      <c r="ALY765" s="462"/>
      <c r="ALZ765" s="462"/>
      <c r="AMA765" s="462"/>
      <c r="AMB765" s="462"/>
      <c r="AMC765" s="462"/>
      <c r="AMD765" s="462"/>
      <c r="AME765" s="462"/>
      <c r="AMF765" s="462"/>
      <c r="AMG765" s="462"/>
      <c r="AMH765" s="462"/>
      <c r="AMI765" s="462"/>
      <c r="AMJ765" s="462"/>
      <c r="AMK765" s="462"/>
      <c r="AML765" s="462"/>
      <c r="AMM765" s="462"/>
      <c r="AMN765" s="462"/>
      <c r="AMO765" s="462"/>
      <c r="AMP765" s="462"/>
      <c r="AMQ765" s="462"/>
      <c r="AMR765" s="462"/>
      <c r="AMS765" s="462"/>
      <c r="AMT765" s="462"/>
      <c r="AMU765" s="462"/>
      <c r="AMV765" s="462"/>
      <c r="AMW765" s="462"/>
      <c r="AMX765" s="462"/>
      <c r="AMY765" s="462"/>
      <c r="AMZ765" s="462"/>
      <c r="ANA765" s="462"/>
      <c r="ANB765" s="462"/>
      <c r="ANC765" s="462"/>
      <c r="AND765" s="462"/>
      <c r="ANE765" s="462"/>
      <c r="ANF765" s="462"/>
      <c r="ANG765" s="462"/>
      <c r="ANH765" s="462"/>
      <c r="ANI765" s="462"/>
      <c r="ANJ765" s="462"/>
      <c r="ANK765" s="462"/>
      <c r="ANL765" s="462"/>
      <c r="ANM765" s="462"/>
      <c r="ANN765" s="462"/>
      <c r="ANO765" s="462"/>
      <c r="ANP765" s="462"/>
      <c r="ANQ765" s="462"/>
      <c r="ANR765" s="462"/>
      <c r="ANS765" s="462"/>
      <c r="ANT765" s="462"/>
      <c r="ANU765" s="462"/>
      <c r="ANV765" s="462"/>
      <c r="ANW765" s="462"/>
      <c r="ANX765" s="462"/>
      <c r="ANY765" s="462"/>
      <c r="ANZ765" s="462"/>
      <c r="AOA765" s="462"/>
      <c r="AOB765" s="462"/>
      <c r="AOC765" s="462"/>
      <c r="AOD765" s="462"/>
      <c r="AOE765" s="462"/>
      <c r="AOF765" s="462"/>
      <c r="AOG765" s="462"/>
      <c r="AOH765" s="462"/>
      <c r="AOI765" s="462"/>
      <c r="AOJ765" s="462"/>
      <c r="AOK765" s="462"/>
      <c r="AOL765" s="462"/>
      <c r="AOM765" s="462"/>
      <c r="AON765" s="462"/>
      <c r="AOO765" s="462"/>
      <c r="AOP765" s="462"/>
      <c r="AOQ765" s="462"/>
      <c r="AOR765" s="462"/>
      <c r="AOS765" s="462"/>
      <c r="AOT765" s="462"/>
      <c r="AOU765" s="462"/>
      <c r="AOV765" s="462"/>
      <c r="AOW765" s="462"/>
      <c r="AOX765" s="462"/>
      <c r="AOY765" s="462"/>
      <c r="AOZ765" s="462"/>
      <c r="APA765" s="462"/>
      <c r="APB765" s="462"/>
      <c r="APC765" s="462"/>
      <c r="APD765" s="462"/>
      <c r="APE765" s="462"/>
      <c r="APF765" s="462"/>
      <c r="APG765" s="462"/>
      <c r="APH765" s="462"/>
      <c r="API765" s="462"/>
      <c r="APJ765" s="462"/>
      <c r="APK765" s="462"/>
      <c r="APL765" s="462"/>
      <c r="APM765" s="462"/>
      <c r="APN765" s="462"/>
      <c r="APO765" s="462"/>
      <c r="APP765" s="462"/>
      <c r="APQ765" s="462"/>
      <c r="APR765" s="462"/>
      <c r="APS765" s="462"/>
      <c r="APT765" s="462"/>
      <c r="APU765" s="462"/>
      <c r="APV765" s="462"/>
      <c r="APW765" s="462"/>
      <c r="APX765" s="462"/>
      <c r="APY765" s="462"/>
      <c r="APZ765" s="462"/>
      <c r="AQA765" s="462"/>
      <c r="AQB765" s="462"/>
      <c r="AQC765" s="462"/>
      <c r="AQD765" s="462"/>
      <c r="AQE765" s="462"/>
      <c r="AQF765" s="462"/>
      <c r="AQG765" s="462"/>
      <c r="AQH765" s="462"/>
      <c r="AQI765" s="462"/>
      <c r="AQJ765" s="462"/>
      <c r="AQK765" s="462"/>
      <c r="AQL765" s="462"/>
      <c r="AQM765" s="462"/>
      <c r="AQN765" s="462"/>
      <c r="AQO765" s="462"/>
      <c r="AQP765" s="462"/>
      <c r="AQQ765" s="462"/>
      <c r="AQR765" s="462"/>
      <c r="AQS765" s="462"/>
      <c r="AQT765" s="462"/>
      <c r="AQU765" s="462"/>
      <c r="AQV765" s="462"/>
      <c r="AQW765" s="462"/>
      <c r="AQX765" s="462"/>
      <c r="AQY765" s="462"/>
      <c r="AQZ765" s="462"/>
      <c r="ARA765" s="462"/>
      <c r="ARB765" s="462"/>
      <c r="ARC765" s="462"/>
      <c r="ARD765" s="462"/>
      <c r="ARE765" s="462"/>
      <c r="ARF765" s="462"/>
      <c r="ARG765" s="462"/>
      <c r="ARH765" s="462"/>
      <c r="ARI765" s="462"/>
      <c r="ARJ765" s="462"/>
      <c r="ARK765" s="462"/>
      <c r="ARL765" s="462"/>
      <c r="ARM765" s="462"/>
      <c r="ARN765" s="462"/>
      <c r="ARO765" s="462"/>
      <c r="ARP765" s="462"/>
      <c r="ARQ765" s="462"/>
      <c r="ARR765" s="462"/>
      <c r="ARS765" s="462"/>
      <c r="ART765" s="462"/>
      <c r="ARU765" s="462"/>
      <c r="ARV765" s="462"/>
      <c r="ARW765" s="462"/>
      <c r="ARX765" s="462"/>
      <c r="ARY765" s="462"/>
      <c r="ARZ765" s="462"/>
      <c r="ASA765" s="462"/>
      <c r="ASB765" s="462"/>
      <c r="ASC765" s="462"/>
      <c r="ASD765" s="462"/>
      <c r="ASE765" s="462"/>
      <c r="ASF765" s="462"/>
      <c r="ASG765" s="462"/>
      <c r="ASH765" s="462"/>
      <c r="ASI765" s="462"/>
      <c r="ASJ765" s="462"/>
      <c r="ASK765" s="462"/>
      <c r="ASL765" s="462"/>
      <c r="ASM765" s="462"/>
      <c r="ASN765" s="462"/>
      <c r="ASO765" s="462"/>
      <c r="ASP765" s="462"/>
      <c r="ASQ765" s="462"/>
      <c r="ASR765" s="462"/>
      <c r="ASS765" s="462"/>
      <c r="AST765" s="462"/>
      <c r="ASU765" s="462"/>
      <c r="ASV765" s="462"/>
      <c r="ASW765" s="462"/>
      <c r="ASX765" s="462"/>
      <c r="ASY765" s="462"/>
      <c r="ASZ765" s="462"/>
      <c r="ATA765" s="462"/>
      <c r="ATB765" s="462"/>
      <c r="ATC765" s="462"/>
      <c r="ATD765" s="462"/>
      <c r="ATE765" s="462"/>
      <c r="ATF765" s="462"/>
      <c r="ATG765" s="462"/>
      <c r="ATH765" s="462"/>
      <c r="ATI765" s="462"/>
      <c r="ATJ765" s="462"/>
      <c r="ATK765" s="462"/>
      <c r="ATL765" s="462"/>
      <c r="ATM765" s="462"/>
      <c r="ATN765" s="462"/>
      <c r="ATO765" s="462"/>
      <c r="ATP765" s="462"/>
      <c r="ATQ765" s="462"/>
      <c r="ATR765" s="462"/>
      <c r="ATS765" s="462"/>
      <c r="ATT765" s="462"/>
      <c r="ATU765" s="462"/>
      <c r="ATV765" s="462"/>
      <c r="ATW765" s="462"/>
      <c r="ATX765" s="462"/>
      <c r="ATY765" s="462"/>
      <c r="ATZ765" s="462"/>
      <c r="AUA765" s="462"/>
      <c r="AUB765" s="462"/>
      <c r="AUC765" s="462"/>
      <c r="AUD765" s="462"/>
      <c r="AUE765" s="462"/>
      <c r="AUF765" s="462"/>
      <c r="AUG765" s="462"/>
      <c r="AUH765" s="462"/>
      <c r="AUI765" s="462"/>
      <c r="AUJ765" s="462"/>
      <c r="AUK765" s="462"/>
      <c r="AUL765" s="462"/>
      <c r="AUM765" s="462"/>
      <c r="AUN765" s="462"/>
      <c r="AUO765" s="462"/>
      <c r="AUP765" s="462"/>
      <c r="AUQ765" s="462"/>
      <c r="AUR765" s="462"/>
      <c r="AUS765" s="462"/>
      <c r="AUT765" s="462"/>
      <c r="AUU765" s="462"/>
      <c r="AUV765" s="462"/>
      <c r="AUW765" s="462"/>
      <c r="AUX765" s="462"/>
      <c r="AUY765" s="462"/>
      <c r="AUZ765" s="462"/>
      <c r="AVA765" s="462"/>
      <c r="AVB765" s="462"/>
      <c r="AVC765" s="462"/>
      <c r="AVD765" s="462"/>
      <c r="AVE765" s="462"/>
      <c r="AVF765" s="462"/>
      <c r="AVG765" s="462"/>
      <c r="AVH765" s="462"/>
      <c r="AVI765" s="462"/>
      <c r="AVJ765" s="462"/>
      <c r="AVK765" s="462"/>
      <c r="AVL765" s="462"/>
      <c r="AVM765" s="462"/>
      <c r="AVN765" s="462"/>
      <c r="AVO765" s="462"/>
      <c r="AVP765" s="462"/>
      <c r="AVQ765" s="462"/>
      <c r="AVR765" s="462"/>
      <c r="AVS765" s="462"/>
      <c r="AVT765" s="462"/>
      <c r="AVU765" s="462"/>
      <c r="AVV765" s="462"/>
      <c r="AVW765" s="462"/>
      <c r="AVX765" s="462"/>
      <c r="AVY765" s="462"/>
      <c r="AVZ765" s="462"/>
      <c r="AWA765" s="462"/>
      <c r="AWB765" s="462"/>
      <c r="AWC765" s="462"/>
      <c r="AWD765" s="462"/>
      <c r="AWE765" s="462"/>
      <c r="AWF765" s="462"/>
      <c r="AWG765" s="462"/>
      <c r="AWH765" s="462"/>
      <c r="AWI765" s="462"/>
      <c r="AWJ765" s="462"/>
      <c r="AWK765" s="462"/>
      <c r="AWL765" s="462"/>
      <c r="AWM765" s="462"/>
      <c r="AWN765" s="462"/>
      <c r="AWO765" s="462"/>
      <c r="AWP765" s="462"/>
      <c r="AWQ765" s="462"/>
      <c r="AWR765" s="462"/>
      <c r="AWS765" s="462"/>
      <c r="AWT765" s="462"/>
      <c r="AWU765" s="462"/>
      <c r="AWV765" s="462"/>
      <c r="AWW765" s="462"/>
      <c r="AWX765" s="462"/>
      <c r="AWY765" s="462"/>
      <c r="AWZ765" s="462"/>
      <c r="AXA765" s="462"/>
      <c r="AXB765" s="462"/>
      <c r="AXC765" s="462"/>
      <c r="AXD765" s="462"/>
      <c r="AXE765" s="462"/>
      <c r="AXF765" s="462"/>
      <c r="AXG765" s="462"/>
      <c r="AXH765" s="462"/>
      <c r="AXI765" s="462"/>
      <c r="AXJ765" s="462"/>
      <c r="AXK765" s="462"/>
      <c r="AXL765" s="462"/>
      <c r="AXM765" s="462"/>
      <c r="AXN765" s="462"/>
      <c r="AXO765" s="462"/>
      <c r="AXP765" s="462"/>
      <c r="AXQ765" s="462"/>
      <c r="AXR765" s="462"/>
      <c r="AXS765" s="462"/>
      <c r="AXT765" s="462"/>
      <c r="AXU765" s="462"/>
      <c r="AXV765" s="462"/>
      <c r="AXW765" s="462"/>
      <c r="AXX765" s="462"/>
      <c r="AXY765" s="462"/>
      <c r="AXZ765" s="462"/>
      <c r="AYA765" s="462"/>
      <c r="AYB765" s="462"/>
      <c r="AYC765" s="462"/>
      <c r="AYD765" s="462"/>
      <c r="AYE765" s="462"/>
      <c r="AYF765" s="462"/>
      <c r="AYG765" s="462"/>
      <c r="AYH765" s="462"/>
      <c r="AYI765" s="462"/>
      <c r="AYJ765" s="462"/>
      <c r="AYK765" s="462"/>
      <c r="AYL765" s="462"/>
      <c r="AYM765" s="462"/>
      <c r="AYN765" s="462"/>
      <c r="AYO765" s="462"/>
      <c r="AYP765" s="462"/>
      <c r="AYQ765" s="462"/>
      <c r="AYR765" s="462"/>
      <c r="AYS765" s="462"/>
      <c r="AYT765" s="462"/>
      <c r="AYU765" s="462"/>
      <c r="AYV765" s="462"/>
      <c r="AYW765" s="462"/>
      <c r="AYX765" s="462"/>
      <c r="AYY765" s="462"/>
      <c r="AYZ765" s="462"/>
      <c r="AZA765" s="462"/>
      <c r="AZB765" s="462"/>
      <c r="AZC765" s="462"/>
      <c r="AZD765" s="462"/>
      <c r="AZE765" s="462"/>
      <c r="AZF765" s="462"/>
      <c r="AZG765" s="462"/>
      <c r="AZH765" s="462"/>
      <c r="AZI765" s="462"/>
      <c r="AZJ765" s="462"/>
      <c r="AZK765" s="462"/>
      <c r="AZL765" s="462"/>
      <c r="AZM765" s="462"/>
      <c r="AZN765" s="462"/>
      <c r="AZO765" s="462"/>
      <c r="AZP765" s="462"/>
      <c r="AZQ765" s="462"/>
      <c r="AZR765" s="462"/>
      <c r="AZS765" s="462"/>
      <c r="AZT765" s="462"/>
      <c r="AZU765" s="462"/>
      <c r="AZV765" s="462"/>
      <c r="AZW765" s="462"/>
      <c r="AZX765" s="462"/>
      <c r="AZY765" s="462"/>
      <c r="AZZ765" s="462"/>
      <c r="BAA765" s="462"/>
      <c r="BAB765" s="462"/>
      <c r="BAC765" s="462"/>
      <c r="BAD765" s="462"/>
      <c r="BAE765" s="462"/>
      <c r="BAF765" s="462"/>
      <c r="BAG765" s="462"/>
      <c r="BAH765" s="462"/>
      <c r="BAI765" s="462"/>
      <c r="BAJ765" s="462"/>
      <c r="BAK765" s="462"/>
      <c r="BAL765" s="462"/>
      <c r="BAM765" s="462"/>
      <c r="BAN765" s="462"/>
      <c r="BAO765" s="462"/>
      <c r="BAP765" s="462"/>
      <c r="BAQ765" s="462"/>
      <c r="BAR765" s="462"/>
      <c r="BAS765" s="462"/>
      <c r="BAT765" s="462"/>
      <c r="BAU765" s="462"/>
      <c r="BAV765" s="462"/>
      <c r="BAW765" s="462"/>
      <c r="BAX765" s="462"/>
      <c r="BAY765" s="462"/>
      <c r="BAZ765" s="462"/>
      <c r="BBA765" s="462"/>
      <c r="BBB765" s="462"/>
      <c r="BBC765" s="462"/>
      <c r="BBD765" s="462"/>
      <c r="BBE765" s="462"/>
      <c r="BBF765" s="462"/>
      <c r="BBG765" s="462"/>
      <c r="BBH765" s="462"/>
      <c r="BBI765" s="462"/>
      <c r="BBJ765" s="462"/>
      <c r="BBK765" s="462"/>
      <c r="BBL765" s="462"/>
      <c r="BBM765" s="462"/>
      <c r="BBN765" s="462"/>
      <c r="BBO765" s="462"/>
      <c r="BBP765" s="462"/>
      <c r="BBQ765" s="462"/>
      <c r="BBR765" s="462"/>
      <c r="BBS765" s="462"/>
      <c r="BBT765" s="462"/>
      <c r="BBU765" s="462"/>
      <c r="BBV765" s="462"/>
      <c r="BBW765" s="462"/>
      <c r="BBX765" s="462"/>
      <c r="BBY765" s="462"/>
      <c r="BBZ765" s="462"/>
      <c r="BCA765" s="462"/>
      <c r="BCB765" s="462"/>
      <c r="BCC765" s="462"/>
      <c r="BCD765" s="462"/>
      <c r="BCE765" s="462"/>
      <c r="BCF765" s="462"/>
      <c r="BCG765" s="462"/>
      <c r="BCH765" s="462"/>
      <c r="BCI765" s="462"/>
      <c r="BCJ765" s="462"/>
      <c r="BCK765" s="462"/>
      <c r="BCL765" s="462"/>
      <c r="BCM765" s="462"/>
      <c r="BCN765" s="462"/>
      <c r="BCO765" s="462"/>
      <c r="BCP765" s="462"/>
      <c r="BCQ765" s="462"/>
      <c r="BCR765" s="462"/>
      <c r="BCS765" s="462"/>
      <c r="BCT765" s="462"/>
      <c r="BCU765" s="462"/>
      <c r="BCV765" s="462"/>
      <c r="BCW765" s="462"/>
      <c r="BCX765" s="462"/>
      <c r="BCY765" s="462"/>
      <c r="BCZ765" s="462"/>
      <c r="BDA765" s="462"/>
      <c r="BDB765" s="462"/>
      <c r="BDC765" s="462"/>
      <c r="BDD765" s="462"/>
      <c r="BDE765" s="462"/>
      <c r="BDF765" s="462"/>
      <c r="BDG765" s="462"/>
      <c r="BDH765" s="462"/>
      <c r="BDI765" s="462"/>
      <c r="BDJ765" s="462"/>
      <c r="BDK765" s="462"/>
      <c r="BDL765" s="462"/>
      <c r="BDM765" s="462"/>
      <c r="BDN765" s="462"/>
      <c r="BDO765" s="462"/>
      <c r="BDP765" s="462"/>
      <c r="BDQ765" s="462"/>
      <c r="BDR765" s="462"/>
      <c r="BDS765" s="462"/>
      <c r="BDT765" s="462"/>
      <c r="BDU765" s="462"/>
      <c r="BDV765" s="462"/>
      <c r="BDW765" s="462"/>
      <c r="BDX765" s="462"/>
      <c r="BDY765" s="462"/>
      <c r="BDZ765" s="462"/>
      <c r="BEA765" s="462"/>
      <c r="BEB765" s="462"/>
      <c r="BEC765" s="462"/>
      <c r="BED765" s="462"/>
      <c r="BEE765" s="462"/>
      <c r="BEF765" s="462"/>
      <c r="BEG765" s="462"/>
      <c r="BEH765" s="462"/>
      <c r="BEI765" s="462"/>
      <c r="BEJ765" s="462"/>
      <c r="BEK765" s="462"/>
      <c r="BEL765" s="462"/>
      <c r="BEM765" s="462"/>
      <c r="BEN765" s="462"/>
      <c r="BEO765" s="462"/>
      <c r="BEP765" s="462"/>
      <c r="BEQ765" s="462"/>
      <c r="BER765" s="462"/>
      <c r="BES765" s="462"/>
      <c r="BET765" s="462"/>
      <c r="BEU765" s="462"/>
      <c r="BEV765" s="462"/>
      <c r="BEW765" s="462"/>
      <c r="BEX765" s="462"/>
      <c r="BEY765" s="462"/>
      <c r="BEZ765" s="462"/>
      <c r="BFA765" s="462"/>
      <c r="BFB765" s="462"/>
      <c r="BFC765" s="462"/>
      <c r="BFD765" s="462"/>
      <c r="BFE765" s="462"/>
      <c r="BFF765" s="462"/>
      <c r="BFG765" s="462"/>
      <c r="BFH765" s="462"/>
      <c r="BFI765" s="462"/>
      <c r="BFJ765" s="462"/>
      <c r="BFK765" s="462"/>
      <c r="BFL765" s="462"/>
      <c r="BFM765" s="462"/>
      <c r="BFN765" s="462"/>
      <c r="BFO765" s="462"/>
      <c r="BFP765" s="462"/>
      <c r="BFQ765" s="462"/>
      <c r="BFR765" s="462"/>
      <c r="BFS765" s="462"/>
      <c r="BFT765" s="462"/>
      <c r="BFU765" s="462"/>
      <c r="BFV765" s="462"/>
      <c r="BFW765" s="462"/>
      <c r="BFX765" s="462"/>
      <c r="BFY765" s="462"/>
      <c r="BFZ765" s="462"/>
      <c r="BGA765" s="462"/>
      <c r="BGB765" s="462"/>
      <c r="BGC765" s="462"/>
      <c r="BGD765" s="462"/>
      <c r="BGE765" s="462"/>
      <c r="BGF765" s="462"/>
      <c r="BGG765" s="462"/>
      <c r="BGH765" s="462"/>
      <c r="BGI765" s="462"/>
      <c r="BGJ765" s="462"/>
      <c r="BGK765" s="462"/>
      <c r="BGL765" s="462"/>
      <c r="BGM765" s="462"/>
      <c r="BGN765" s="462"/>
      <c r="BGO765" s="462"/>
      <c r="BGP765" s="462"/>
      <c r="BGQ765" s="462"/>
      <c r="BGR765" s="462"/>
      <c r="BGS765" s="462"/>
      <c r="BGT765" s="462"/>
      <c r="BGU765" s="462"/>
      <c r="BGV765" s="462"/>
      <c r="BGW765" s="462"/>
      <c r="BGX765" s="462"/>
      <c r="BGY765" s="462"/>
      <c r="BGZ765" s="462"/>
      <c r="BHA765" s="462"/>
      <c r="BHB765" s="462"/>
      <c r="BHC765" s="462"/>
      <c r="BHD765" s="462"/>
      <c r="BHE765" s="462"/>
      <c r="BHF765" s="462"/>
      <c r="BHG765" s="462"/>
      <c r="BHH765" s="462"/>
      <c r="BHI765" s="462"/>
      <c r="BHJ765" s="462"/>
      <c r="BHK765" s="462"/>
      <c r="BHL765" s="462"/>
      <c r="BHM765" s="462"/>
      <c r="BHN765" s="462"/>
      <c r="BHO765" s="462"/>
      <c r="BHP765" s="462"/>
      <c r="BHQ765" s="462"/>
      <c r="BHR765" s="462"/>
      <c r="BHS765" s="462"/>
      <c r="BHT765" s="462"/>
      <c r="BHU765" s="462"/>
      <c r="BHV765" s="462"/>
      <c r="BHW765" s="462"/>
      <c r="BHX765" s="462"/>
      <c r="BHY765" s="462"/>
      <c r="BHZ765" s="462"/>
      <c r="BIA765" s="462"/>
      <c r="BIB765" s="462"/>
      <c r="BIC765" s="462"/>
      <c r="BID765" s="462"/>
      <c r="BIE765" s="462"/>
      <c r="BIF765" s="462"/>
      <c r="BIG765" s="462"/>
      <c r="BIH765" s="462"/>
      <c r="BII765" s="462"/>
      <c r="BIJ765" s="462"/>
      <c r="BIK765" s="462"/>
      <c r="BIL765" s="462"/>
      <c r="BIM765" s="462"/>
      <c r="BIN765" s="462"/>
      <c r="BIO765" s="462"/>
      <c r="BIP765" s="462"/>
      <c r="BIQ765" s="462"/>
      <c r="BIR765" s="462"/>
      <c r="BIS765" s="462"/>
      <c r="BIT765" s="462"/>
      <c r="BIU765" s="462"/>
      <c r="BIV765" s="462"/>
      <c r="BIW765" s="462"/>
      <c r="BIX765" s="462"/>
      <c r="BIY765" s="462"/>
      <c r="BIZ765" s="462"/>
      <c r="BJA765" s="462"/>
      <c r="BJB765" s="462"/>
      <c r="BJC765" s="462"/>
      <c r="BJD765" s="462"/>
      <c r="BJE765" s="462"/>
      <c r="BJF765" s="462"/>
      <c r="BJG765" s="462"/>
      <c r="BJH765" s="462"/>
      <c r="BJI765" s="462"/>
      <c r="BJJ765" s="462"/>
      <c r="BJK765" s="462"/>
      <c r="BJL765" s="462"/>
      <c r="BJM765" s="462"/>
      <c r="BJN765" s="462"/>
      <c r="BJO765" s="462"/>
      <c r="BJP765" s="462"/>
      <c r="BJQ765" s="462"/>
      <c r="BJR765" s="462"/>
      <c r="BJS765" s="462"/>
      <c r="BJT765" s="462"/>
      <c r="BJU765" s="462"/>
      <c r="BJV765" s="462"/>
      <c r="BJW765" s="462"/>
      <c r="BJX765" s="462"/>
      <c r="BJY765" s="462"/>
      <c r="BJZ765" s="462"/>
      <c r="BKA765" s="462"/>
      <c r="BKB765" s="462"/>
      <c r="BKC765" s="462"/>
      <c r="BKD765" s="462"/>
      <c r="BKE765" s="462"/>
      <c r="BKF765" s="462"/>
      <c r="BKG765" s="462"/>
      <c r="BKH765" s="462"/>
      <c r="BKI765" s="462"/>
      <c r="BKJ765" s="462"/>
      <c r="BKK765" s="462"/>
      <c r="BKL765" s="462"/>
      <c r="BKM765" s="462"/>
      <c r="BKN765" s="462"/>
      <c r="BKO765" s="462"/>
      <c r="BKP765" s="462"/>
      <c r="BKQ765" s="462"/>
      <c r="BKR765" s="462"/>
      <c r="BKS765" s="462"/>
      <c r="BKT765" s="462"/>
      <c r="BKU765" s="462"/>
      <c r="BKV765" s="462"/>
      <c r="BKW765" s="462"/>
      <c r="BKX765" s="462"/>
      <c r="BKY765" s="462"/>
      <c r="BKZ765" s="462"/>
      <c r="BLA765" s="462"/>
      <c r="BLB765" s="462"/>
      <c r="BLC765" s="462"/>
      <c r="BLD765" s="462"/>
      <c r="BLE765" s="462"/>
      <c r="BLF765" s="462"/>
      <c r="BLG765" s="462"/>
      <c r="BLH765" s="462"/>
      <c r="BLI765" s="462"/>
      <c r="BLJ765" s="462"/>
      <c r="BLK765" s="462"/>
      <c r="BLL765" s="462"/>
      <c r="BLM765" s="462"/>
      <c r="BLN765" s="462"/>
      <c r="BLO765" s="462"/>
      <c r="BLP765" s="462"/>
      <c r="BLQ765" s="462"/>
      <c r="BLR765" s="462"/>
      <c r="BLS765" s="462"/>
      <c r="BLT765" s="462"/>
      <c r="BLU765" s="462"/>
      <c r="BLV765" s="462"/>
      <c r="BLW765" s="462"/>
      <c r="BLX765" s="462"/>
      <c r="BLY765" s="462"/>
      <c r="BLZ765" s="462"/>
      <c r="BMA765" s="462"/>
      <c r="BMB765" s="462"/>
      <c r="BMC765" s="462"/>
      <c r="BMD765" s="462"/>
      <c r="BME765" s="462"/>
      <c r="BMF765" s="462"/>
      <c r="BMG765" s="462"/>
      <c r="BMH765" s="462"/>
      <c r="BMI765" s="462"/>
      <c r="BMJ765" s="462"/>
      <c r="BMK765" s="462"/>
      <c r="BML765" s="462"/>
      <c r="BMM765" s="462"/>
      <c r="BMN765" s="462"/>
      <c r="BMO765" s="462"/>
      <c r="BMP765" s="462"/>
      <c r="BMQ765" s="462"/>
      <c r="BMR765" s="462"/>
      <c r="BMS765" s="462"/>
      <c r="BMT765" s="462"/>
      <c r="BMU765" s="462"/>
      <c r="BMV765" s="462"/>
      <c r="BMW765" s="462"/>
      <c r="BMX765" s="462"/>
      <c r="BMY765" s="462"/>
      <c r="BMZ765" s="462"/>
      <c r="BNA765" s="462"/>
      <c r="BNB765" s="462"/>
      <c r="BNC765" s="462"/>
      <c r="BND765" s="462"/>
      <c r="BNE765" s="462"/>
      <c r="BNF765" s="462"/>
      <c r="BNG765" s="462"/>
      <c r="BNH765" s="462"/>
      <c r="BNI765" s="462"/>
      <c r="BNJ765" s="462"/>
      <c r="BNK765" s="462"/>
      <c r="BNL765" s="462"/>
      <c r="BNM765" s="462"/>
      <c r="BNN765" s="462"/>
      <c r="BNO765" s="462"/>
      <c r="BNP765" s="462"/>
      <c r="BNQ765" s="462"/>
      <c r="BNR765" s="462"/>
      <c r="BNS765" s="462"/>
      <c r="BNT765" s="462"/>
      <c r="BNU765" s="462"/>
      <c r="BNV765" s="462"/>
      <c r="BNW765" s="462"/>
      <c r="BNX765" s="462"/>
      <c r="BNY765" s="462"/>
      <c r="BNZ765" s="462"/>
      <c r="BOA765" s="462"/>
      <c r="BOB765" s="462"/>
      <c r="BOC765" s="462"/>
      <c r="BOD765" s="462"/>
      <c r="BOE765" s="462"/>
      <c r="BOF765" s="462"/>
      <c r="BOG765" s="462"/>
      <c r="BOH765" s="462"/>
      <c r="BOI765" s="462"/>
      <c r="BOJ765" s="462"/>
      <c r="BOK765" s="462"/>
      <c r="BOL765" s="462"/>
      <c r="BOM765" s="462"/>
      <c r="BON765" s="462"/>
      <c r="BOO765" s="462"/>
      <c r="BOP765" s="462"/>
      <c r="BOQ765" s="462"/>
      <c r="BOR765" s="462"/>
      <c r="BOS765" s="462"/>
      <c r="BOT765" s="462"/>
      <c r="BOU765" s="462"/>
      <c r="BOV765" s="462"/>
      <c r="BOW765" s="462"/>
      <c r="BOX765" s="462"/>
      <c r="BOY765" s="462"/>
      <c r="BOZ765" s="462"/>
      <c r="BPA765" s="462"/>
      <c r="BPB765" s="462"/>
      <c r="BPC765" s="462"/>
      <c r="BPD765" s="462"/>
      <c r="BPE765" s="462"/>
      <c r="BPF765" s="462"/>
      <c r="BPG765" s="462"/>
      <c r="BPH765" s="462"/>
      <c r="BPI765" s="462"/>
      <c r="BPJ765" s="462"/>
      <c r="BPK765" s="462"/>
      <c r="BPL765" s="462"/>
      <c r="BPM765" s="462"/>
      <c r="BPN765" s="462"/>
      <c r="BPO765" s="462"/>
      <c r="BPP765" s="462"/>
      <c r="BPQ765" s="462"/>
      <c r="BPR765" s="462"/>
      <c r="BPS765" s="462"/>
      <c r="BPT765" s="462"/>
      <c r="BPU765" s="462"/>
      <c r="BPV765" s="462"/>
      <c r="BPW765" s="462"/>
      <c r="BPX765" s="462"/>
      <c r="BPY765" s="462"/>
      <c r="BPZ765" s="462"/>
      <c r="BQA765" s="462"/>
      <c r="BQB765" s="462"/>
      <c r="BQC765" s="462"/>
      <c r="BQD765" s="462"/>
      <c r="BQE765" s="462"/>
      <c r="BQF765" s="462"/>
      <c r="BQG765" s="462"/>
      <c r="BQH765" s="462"/>
      <c r="BQI765" s="462"/>
      <c r="BQJ765" s="462"/>
      <c r="BQK765" s="462"/>
      <c r="BQL765" s="462"/>
      <c r="BQM765" s="462"/>
      <c r="BQN765" s="462"/>
      <c r="BQO765" s="462"/>
      <c r="BQP765" s="462"/>
      <c r="BQQ765" s="462"/>
      <c r="BQR765" s="462"/>
      <c r="BQS765" s="462"/>
      <c r="BQT765" s="462"/>
      <c r="BQU765" s="462"/>
      <c r="BQV765" s="462"/>
      <c r="BQW765" s="462"/>
      <c r="BQX765" s="462"/>
      <c r="BQY765" s="462"/>
      <c r="BQZ765" s="462"/>
      <c r="BRA765" s="462"/>
      <c r="BRB765" s="462"/>
      <c r="BRC765" s="462"/>
      <c r="BRD765" s="462"/>
      <c r="BRE765" s="462"/>
      <c r="BRF765" s="462"/>
      <c r="BRG765" s="462"/>
      <c r="BRH765" s="462"/>
      <c r="BRI765" s="462"/>
      <c r="BRJ765" s="462"/>
      <c r="BRK765" s="462"/>
      <c r="BRL765" s="462"/>
      <c r="BRM765" s="462"/>
      <c r="BRN765" s="462"/>
      <c r="BRO765" s="462"/>
      <c r="BRP765" s="462"/>
      <c r="BRQ765" s="462"/>
      <c r="BRR765" s="462"/>
      <c r="BRS765" s="462"/>
      <c r="BRT765" s="462"/>
      <c r="BRU765" s="462"/>
      <c r="BRV765" s="462"/>
      <c r="BRW765" s="462"/>
      <c r="BRX765" s="462"/>
      <c r="BRY765" s="462"/>
      <c r="BRZ765" s="462"/>
      <c r="BSA765" s="462"/>
      <c r="BSB765" s="462"/>
      <c r="BSC765" s="462"/>
      <c r="BSD765" s="462"/>
      <c r="BSE765" s="462"/>
      <c r="BSF765" s="462"/>
      <c r="BSG765" s="462"/>
      <c r="BSH765" s="462"/>
      <c r="BSI765" s="462"/>
      <c r="BSJ765" s="462"/>
      <c r="BSK765" s="462"/>
      <c r="BSL765" s="462"/>
      <c r="BSM765" s="462"/>
      <c r="BSN765" s="462"/>
      <c r="BSO765" s="462"/>
      <c r="BSP765" s="462"/>
      <c r="BSQ765" s="462"/>
      <c r="BSR765" s="462"/>
      <c r="BSS765" s="462"/>
      <c r="BST765" s="462"/>
      <c r="BSU765" s="462"/>
      <c r="BSV765" s="462"/>
      <c r="BSW765" s="462"/>
      <c r="BSX765" s="462"/>
      <c r="BSY765" s="462"/>
      <c r="BSZ765" s="462"/>
      <c r="BTA765" s="462"/>
      <c r="BTB765" s="462"/>
      <c r="BTC765" s="462"/>
      <c r="BTD765" s="462"/>
      <c r="BTE765" s="462"/>
      <c r="BTF765" s="462"/>
      <c r="BTG765" s="462"/>
      <c r="BTH765" s="462"/>
      <c r="BTI765" s="462"/>
      <c r="BTJ765" s="462"/>
      <c r="BTK765" s="462"/>
      <c r="BTL765" s="462"/>
      <c r="BTM765" s="462"/>
      <c r="BTN765" s="462"/>
      <c r="BTO765" s="462"/>
      <c r="BTP765" s="462"/>
      <c r="BTQ765" s="462"/>
      <c r="BTR765" s="462"/>
      <c r="BTS765" s="462"/>
      <c r="BTT765" s="462"/>
      <c r="BTU765" s="462"/>
      <c r="BTV765" s="462"/>
      <c r="BTW765" s="462"/>
      <c r="BTX765" s="462"/>
      <c r="BTY765" s="462"/>
      <c r="BTZ765" s="462"/>
      <c r="BUA765" s="462"/>
      <c r="BUB765" s="462"/>
      <c r="BUC765" s="462"/>
      <c r="BUD765" s="462"/>
      <c r="BUE765" s="462"/>
      <c r="BUF765" s="462"/>
      <c r="BUG765" s="462"/>
      <c r="BUH765" s="462"/>
      <c r="BUI765" s="462"/>
      <c r="BUJ765" s="462"/>
      <c r="BUK765" s="462"/>
      <c r="BUL765" s="462"/>
      <c r="BUM765" s="462"/>
      <c r="BUN765" s="462"/>
      <c r="BUO765" s="462"/>
      <c r="BUP765" s="462"/>
      <c r="BUQ765" s="462"/>
      <c r="BUR765" s="462"/>
      <c r="BUS765" s="462"/>
      <c r="BUT765" s="462"/>
      <c r="BUU765" s="462"/>
      <c r="BUV765" s="462"/>
      <c r="BUW765" s="462"/>
      <c r="BUX765" s="462"/>
      <c r="BUY765" s="462"/>
      <c r="BUZ765" s="462"/>
      <c r="BVA765" s="462"/>
      <c r="BVB765" s="462"/>
      <c r="BVC765" s="462"/>
      <c r="BVD765" s="462"/>
      <c r="BVE765" s="462"/>
      <c r="BVF765" s="462"/>
      <c r="BVG765" s="462"/>
      <c r="BVH765" s="462"/>
      <c r="BVI765" s="462"/>
      <c r="BVJ765" s="462"/>
      <c r="BVK765" s="462"/>
      <c r="BVL765" s="462"/>
      <c r="BVM765" s="462"/>
      <c r="BVN765" s="462"/>
      <c r="BVO765" s="462"/>
      <c r="BVP765" s="462"/>
      <c r="BVQ765" s="462"/>
      <c r="BVR765" s="462"/>
      <c r="BVS765" s="462"/>
      <c r="BVT765" s="462"/>
      <c r="BVU765" s="462"/>
      <c r="BVV765" s="462"/>
      <c r="BVW765" s="462"/>
      <c r="BVX765" s="462"/>
      <c r="BVY765" s="462"/>
      <c r="BVZ765" s="462"/>
      <c r="BWA765" s="462"/>
      <c r="BWB765" s="462"/>
      <c r="BWC765" s="462"/>
      <c r="BWD765" s="462"/>
      <c r="BWE765" s="462"/>
      <c r="BWF765" s="462"/>
      <c r="BWG765" s="462"/>
      <c r="BWH765" s="462"/>
      <c r="BWI765" s="462"/>
      <c r="BWJ765" s="462"/>
      <c r="BWK765" s="462"/>
      <c r="BWL765" s="462"/>
      <c r="BWM765" s="462"/>
      <c r="BWN765" s="462"/>
      <c r="BWO765" s="462"/>
      <c r="BWP765" s="462"/>
      <c r="BWQ765" s="462"/>
      <c r="BWR765" s="462"/>
      <c r="BWS765" s="462"/>
      <c r="BWT765" s="462"/>
      <c r="BWU765" s="462"/>
      <c r="BWV765" s="462"/>
      <c r="BWW765" s="462"/>
      <c r="BWX765" s="462"/>
      <c r="BWY765" s="462"/>
      <c r="BWZ765" s="462"/>
      <c r="BXA765" s="462"/>
      <c r="BXB765" s="462"/>
      <c r="BXC765" s="462"/>
      <c r="BXD765" s="462"/>
      <c r="BXE765" s="462"/>
      <c r="BXF765" s="462"/>
      <c r="BXG765" s="462"/>
      <c r="BXH765" s="462"/>
      <c r="BXI765" s="462"/>
      <c r="BXJ765" s="462"/>
      <c r="BXK765" s="462"/>
      <c r="BXL765" s="462"/>
      <c r="BXM765" s="462"/>
      <c r="BXN765" s="462"/>
      <c r="BXO765" s="462"/>
      <c r="BXP765" s="462"/>
      <c r="BXQ765" s="462"/>
      <c r="BXR765" s="462"/>
      <c r="BXS765" s="462"/>
      <c r="BXT765" s="462"/>
      <c r="BXU765" s="462"/>
      <c r="BXV765" s="462"/>
      <c r="BXW765" s="462"/>
      <c r="BXX765" s="462"/>
      <c r="BXY765" s="462"/>
      <c r="BXZ765" s="462"/>
      <c r="BYA765" s="462"/>
      <c r="BYB765" s="462"/>
      <c r="BYC765" s="462"/>
      <c r="BYD765" s="462"/>
      <c r="BYE765" s="462"/>
      <c r="BYF765" s="462"/>
      <c r="BYG765" s="462"/>
      <c r="BYH765" s="462"/>
      <c r="BYI765" s="462"/>
      <c r="BYJ765" s="462"/>
      <c r="BYK765" s="462"/>
      <c r="BYL765" s="462"/>
      <c r="BYM765" s="462"/>
      <c r="BYN765" s="462"/>
      <c r="BYO765" s="462"/>
      <c r="BYP765" s="462"/>
      <c r="BYQ765" s="462"/>
      <c r="BYR765" s="462"/>
      <c r="BYS765" s="462"/>
      <c r="BYT765" s="462"/>
      <c r="BYU765" s="462"/>
      <c r="BYV765" s="462"/>
      <c r="BYW765" s="462"/>
      <c r="BYX765" s="462"/>
      <c r="BYY765" s="462"/>
      <c r="BYZ765" s="462"/>
      <c r="BZA765" s="462"/>
      <c r="BZB765" s="462"/>
      <c r="BZC765" s="462"/>
      <c r="BZD765" s="462"/>
      <c r="BZE765" s="462"/>
      <c r="BZF765" s="462"/>
      <c r="BZG765" s="462"/>
      <c r="BZH765" s="462"/>
      <c r="BZI765" s="462"/>
      <c r="BZJ765" s="462"/>
      <c r="BZK765" s="462"/>
      <c r="BZL765" s="462"/>
      <c r="BZM765" s="462"/>
      <c r="BZN765" s="462"/>
      <c r="BZO765" s="462"/>
      <c r="BZP765" s="462"/>
      <c r="BZQ765" s="462"/>
      <c r="BZR765" s="462"/>
      <c r="BZS765" s="462"/>
      <c r="BZT765" s="462"/>
      <c r="BZU765" s="462"/>
      <c r="BZV765" s="462"/>
      <c r="BZW765" s="462"/>
      <c r="BZX765" s="462"/>
      <c r="BZY765" s="462"/>
      <c r="BZZ765" s="462"/>
      <c r="CAA765" s="462"/>
      <c r="CAB765" s="462"/>
      <c r="CAC765" s="462"/>
      <c r="CAD765" s="462"/>
      <c r="CAE765" s="462"/>
      <c r="CAF765" s="462"/>
      <c r="CAG765" s="462"/>
      <c r="CAH765" s="462"/>
      <c r="CAI765" s="462"/>
      <c r="CAJ765" s="462"/>
      <c r="CAK765" s="462"/>
      <c r="CAL765" s="462"/>
      <c r="CAM765" s="462"/>
      <c r="CAN765" s="462"/>
      <c r="CAO765" s="462"/>
      <c r="CAP765" s="462"/>
      <c r="CAQ765" s="462"/>
      <c r="CAR765" s="462"/>
      <c r="CAS765" s="462"/>
      <c r="CAT765" s="462"/>
      <c r="CAU765" s="462"/>
      <c r="CAV765" s="462"/>
      <c r="CAW765" s="462"/>
      <c r="CAX765" s="462"/>
      <c r="CAY765" s="462"/>
      <c r="CAZ765" s="462"/>
      <c r="CBA765" s="462"/>
      <c r="CBB765" s="462"/>
      <c r="CBC765" s="462"/>
      <c r="CBD765" s="462"/>
      <c r="CBE765" s="462"/>
      <c r="CBF765" s="462"/>
      <c r="CBG765" s="462"/>
      <c r="CBH765" s="462"/>
      <c r="CBI765" s="462"/>
      <c r="CBJ765" s="462"/>
      <c r="CBK765" s="462"/>
      <c r="CBL765" s="462"/>
      <c r="CBM765" s="462"/>
      <c r="CBN765" s="462"/>
      <c r="CBO765" s="462"/>
      <c r="CBP765" s="462"/>
      <c r="CBQ765" s="462"/>
      <c r="CBR765" s="462"/>
      <c r="CBS765" s="462"/>
      <c r="CBT765" s="462"/>
      <c r="CBU765" s="462"/>
      <c r="CBV765" s="462"/>
      <c r="CBW765" s="462"/>
      <c r="CBX765" s="462"/>
      <c r="CBY765" s="462"/>
      <c r="CBZ765" s="462"/>
      <c r="CCA765" s="462"/>
      <c r="CCB765" s="462"/>
      <c r="CCC765" s="462"/>
      <c r="CCD765" s="462"/>
      <c r="CCE765" s="462"/>
      <c r="CCF765" s="462"/>
      <c r="CCG765" s="462"/>
      <c r="CCH765" s="462"/>
      <c r="CCI765" s="462"/>
      <c r="CCJ765" s="462"/>
      <c r="CCK765" s="462"/>
      <c r="CCL765" s="462"/>
      <c r="CCM765" s="462"/>
      <c r="CCN765" s="462"/>
      <c r="CCO765" s="462"/>
      <c r="CCP765" s="462"/>
      <c r="CCQ765" s="462"/>
      <c r="CCR765" s="462"/>
      <c r="CCS765" s="462"/>
      <c r="CCT765" s="462"/>
      <c r="CCU765" s="462"/>
      <c r="CCV765" s="462"/>
      <c r="CCW765" s="462"/>
      <c r="CCX765" s="462"/>
      <c r="CCY765" s="462"/>
      <c r="CCZ765" s="462"/>
      <c r="CDA765" s="462"/>
      <c r="CDB765" s="462"/>
      <c r="CDC765" s="462"/>
      <c r="CDD765" s="462"/>
      <c r="CDE765" s="462"/>
      <c r="CDF765" s="462"/>
      <c r="CDG765" s="462"/>
      <c r="CDH765" s="462"/>
      <c r="CDI765" s="462"/>
      <c r="CDJ765" s="462"/>
      <c r="CDK765" s="462"/>
      <c r="CDL765" s="462"/>
      <c r="CDM765" s="462"/>
      <c r="CDN765" s="462"/>
      <c r="CDO765" s="462"/>
      <c r="CDP765" s="462"/>
      <c r="CDQ765" s="462"/>
      <c r="CDR765" s="462"/>
      <c r="CDS765" s="462"/>
      <c r="CDT765" s="462"/>
      <c r="CDU765" s="462"/>
      <c r="CDV765" s="462"/>
      <c r="CDW765" s="462"/>
      <c r="CDX765" s="462"/>
      <c r="CDY765" s="462"/>
      <c r="CDZ765" s="462"/>
      <c r="CEA765" s="462"/>
      <c r="CEB765" s="462"/>
      <c r="CEC765" s="462"/>
      <c r="CED765" s="462"/>
      <c r="CEE765" s="462"/>
      <c r="CEF765" s="462"/>
      <c r="CEG765" s="462"/>
      <c r="CEH765" s="462"/>
      <c r="CEI765" s="462"/>
      <c r="CEJ765" s="462"/>
      <c r="CEK765" s="462"/>
      <c r="CEL765" s="462"/>
      <c r="CEM765" s="462"/>
      <c r="CEN765" s="462"/>
      <c r="CEO765" s="462"/>
      <c r="CEP765" s="462"/>
      <c r="CEQ765" s="462"/>
      <c r="CER765" s="462"/>
      <c r="CES765" s="462"/>
      <c r="CET765" s="462"/>
      <c r="CEU765" s="462"/>
      <c r="CEV765" s="462"/>
      <c r="CEW765" s="462"/>
      <c r="CEX765" s="462"/>
      <c r="CEY765" s="462"/>
      <c r="CEZ765" s="462"/>
      <c r="CFA765" s="462"/>
      <c r="CFB765" s="462"/>
      <c r="CFC765" s="462"/>
      <c r="CFD765" s="462"/>
      <c r="CFE765" s="462"/>
      <c r="CFF765" s="462"/>
      <c r="CFG765" s="462"/>
      <c r="CFH765" s="462"/>
      <c r="CFI765" s="462"/>
      <c r="CFJ765" s="462"/>
      <c r="CFK765" s="462"/>
      <c r="CFL765" s="462"/>
      <c r="CFM765" s="462"/>
      <c r="CFN765" s="462"/>
      <c r="CFO765" s="462"/>
      <c r="CFP765" s="462"/>
      <c r="CFQ765" s="462"/>
      <c r="CFR765" s="462"/>
      <c r="CFS765" s="462"/>
      <c r="CFT765" s="462"/>
      <c r="CFU765" s="462"/>
      <c r="CFV765" s="462"/>
      <c r="CFW765" s="462"/>
      <c r="CFX765" s="462"/>
      <c r="CFY765" s="462"/>
      <c r="CFZ765" s="462"/>
      <c r="CGA765" s="462"/>
      <c r="CGB765" s="462"/>
      <c r="CGC765" s="462"/>
      <c r="CGD765" s="462"/>
      <c r="CGE765" s="462"/>
      <c r="CGF765" s="462"/>
      <c r="CGG765" s="462"/>
      <c r="CGH765" s="462"/>
      <c r="CGI765" s="462"/>
      <c r="CGJ765" s="462"/>
      <c r="CGK765" s="462"/>
      <c r="CGL765" s="462"/>
      <c r="CGM765" s="462"/>
      <c r="CGN765" s="462"/>
      <c r="CGO765" s="462"/>
      <c r="CGP765" s="462"/>
      <c r="CGQ765" s="462"/>
      <c r="CGR765" s="462"/>
      <c r="CGS765" s="462"/>
      <c r="CGT765" s="462"/>
      <c r="CGU765" s="462"/>
      <c r="CGV765" s="462"/>
      <c r="CGW765" s="462"/>
      <c r="CGX765" s="462"/>
      <c r="CGY765" s="462"/>
      <c r="CGZ765" s="462"/>
      <c r="CHA765" s="462"/>
      <c r="CHB765" s="462"/>
      <c r="CHC765" s="462"/>
      <c r="CHD765" s="462"/>
      <c r="CHE765" s="462"/>
      <c r="CHF765" s="462"/>
      <c r="CHG765" s="462"/>
      <c r="CHH765" s="462"/>
      <c r="CHI765" s="462"/>
      <c r="CHJ765" s="462"/>
      <c r="CHK765" s="462"/>
      <c r="CHL765" s="462"/>
      <c r="CHM765" s="462"/>
      <c r="CHN765" s="462"/>
      <c r="CHO765" s="462"/>
      <c r="CHP765" s="462"/>
      <c r="CHQ765" s="462"/>
      <c r="CHR765" s="462"/>
      <c r="CHS765" s="462"/>
      <c r="CHT765" s="462"/>
      <c r="CHU765" s="462"/>
      <c r="CHV765" s="462"/>
      <c r="CHW765" s="462"/>
      <c r="CHX765" s="462"/>
      <c r="CHY765" s="462"/>
      <c r="CHZ765" s="462"/>
      <c r="CIA765" s="462"/>
      <c r="CIB765" s="462"/>
      <c r="CIC765" s="462"/>
      <c r="CID765" s="462"/>
      <c r="CIE765" s="462"/>
      <c r="CIF765" s="462"/>
      <c r="CIG765" s="462"/>
      <c r="CIH765" s="462"/>
      <c r="CII765" s="462"/>
      <c r="CIJ765" s="462"/>
      <c r="CIK765" s="462"/>
      <c r="CIL765" s="462"/>
      <c r="CIM765" s="462"/>
      <c r="CIN765" s="462"/>
      <c r="CIO765" s="462"/>
      <c r="CIP765" s="462"/>
      <c r="CIQ765" s="462"/>
      <c r="CIR765" s="462"/>
      <c r="CIS765" s="462"/>
      <c r="CIT765" s="462"/>
      <c r="CIU765" s="462"/>
      <c r="CIV765" s="462"/>
      <c r="CIW765" s="462"/>
      <c r="CIX765" s="462"/>
      <c r="CIY765" s="462"/>
      <c r="CIZ765" s="462"/>
      <c r="CJA765" s="462"/>
      <c r="CJB765" s="462"/>
      <c r="CJC765" s="462"/>
      <c r="CJD765" s="462"/>
      <c r="CJE765" s="462"/>
      <c r="CJF765" s="462"/>
      <c r="CJG765" s="462"/>
      <c r="CJH765" s="462"/>
      <c r="CJI765" s="462"/>
      <c r="CJJ765" s="462"/>
      <c r="CJK765" s="462"/>
      <c r="CJL765" s="462"/>
      <c r="CJM765" s="462"/>
      <c r="CJN765" s="462"/>
      <c r="CJO765" s="462"/>
      <c r="CJP765" s="462"/>
      <c r="CJQ765" s="462"/>
      <c r="CJR765" s="462"/>
      <c r="CJS765" s="462"/>
      <c r="CJT765" s="462"/>
      <c r="CJU765" s="462"/>
      <c r="CJV765" s="462"/>
      <c r="CJW765" s="462"/>
      <c r="CJX765" s="462"/>
      <c r="CJY765" s="462"/>
      <c r="CJZ765" s="462"/>
      <c r="CKA765" s="462"/>
      <c r="CKB765" s="462"/>
      <c r="CKC765" s="462"/>
      <c r="CKD765" s="462"/>
      <c r="CKE765" s="462"/>
      <c r="CKF765" s="462"/>
      <c r="CKG765" s="462"/>
      <c r="CKH765" s="462"/>
      <c r="CKI765" s="462"/>
      <c r="CKJ765" s="462"/>
      <c r="CKK765" s="462"/>
      <c r="CKL765" s="462"/>
      <c r="CKM765" s="462"/>
      <c r="CKN765" s="462"/>
      <c r="CKO765" s="462"/>
      <c r="CKP765" s="462"/>
      <c r="CKQ765" s="462"/>
      <c r="CKR765" s="462"/>
      <c r="CKS765" s="462"/>
      <c r="CKT765" s="462"/>
      <c r="CKU765" s="462"/>
      <c r="CKV765" s="462"/>
      <c r="CKW765" s="462"/>
      <c r="CKX765" s="462"/>
      <c r="CKY765" s="462"/>
      <c r="CKZ765" s="462"/>
      <c r="CLA765" s="462"/>
      <c r="CLB765" s="462"/>
      <c r="CLC765" s="462"/>
      <c r="CLD765" s="462"/>
      <c r="CLE765" s="462"/>
      <c r="CLF765" s="462"/>
      <c r="CLG765" s="462"/>
      <c r="CLH765" s="462"/>
      <c r="CLI765" s="462"/>
      <c r="CLJ765" s="462"/>
      <c r="CLK765" s="462"/>
      <c r="CLL765" s="462"/>
      <c r="CLM765" s="462"/>
      <c r="CLN765" s="462"/>
      <c r="CLO765" s="462"/>
      <c r="CLP765" s="462"/>
      <c r="CLQ765" s="462"/>
      <c r="CLR765" s="462"/>
      <c r="CLS765" s="462"/>
      <c r="CLT765" s="462"/>
      <c r="CLU765" s="462"/>
      <c r="CLV765" s="462"/>
      <c r="CLW765" s="462"/>
      <c r="CLX765" s="462"/>
      <c r="CLY765" s="462"/>
      <c r="CLZ765" s="462"/>
      <c r="CMA765" s="462"/>
      <c r="CMB765" s="462"/>
      <c r="CMC765" s="462"/>
      <c r="CMD765" s="462"/>
      <c r="CME765" s="462"/>
      <c r="CMF765" s="462"/>
      <c r="CMG765" s="462"/>
      <c r="CMH765" s="462"/>
      <c r="CMI765" s="462"/>
      <c r="CMJ765" s="462"/>
      <c r="CMK765" s="462"/>
      <c r="CML765" s="462"/>
      <c r="CMM765" s="462"/>
      <c r="CMN765" s="462"/>
      <c r="CMO765" s="462"/>
      <c r="CMP765" s="462"/>
      <c r="CMQ765" s="462"/>
      <c r="CMR765" s="462"/>
      <c r="CMS765" s="462"/>
      <c r="CMT765" s="462"/>
      <c r="CMU765" s="462"/>
      <c r="CMV765" s="462"/>
      <c r="CMW765" s="462"/>
      <c r="CMX765" s="462"/>
      <c r="CMY765" s="462"/>
      <c r="CMZ765" s="462"/>
      <c r="CNA765" s="462"/>
      <c r="CNB765" s="462"/>
      <c r="CNC765" s="462"/>
      <c r="CND765" s="462"/>
      <c r="CNE765" s="462"/>
      <c r="CNF765" s="462"/>
      <c r="CNG765" s="462"/>
      <c r="CNH765" s="462"/>
      <c r="CNI765" s="462"/>
      <c r="CNJ765" s="462"/>
      <c r="CNK765" s="462"/>
      <c r="CNL765" s="462"/>
      <c r="CNM765" s="462"/>
      <c r="CNN765" s="462"/>
      <c r="CNO765" s="462"/>
      <c r="CNP765" s="462"/>
      <c r="CNQ765" s="462"/>
      <c r="CNR765" s="462"/>
      <c r="CNS765" s="462"/>
      <c r="CNT765" s="462"/>
      <c r="CNU765" s="462"/>
      <c r="CNV765" s="462"/>
      <c r="CNW765" s="462"/>
      <c r="CNX765" s="462"/>
      <c r="CNY765" s="462"/>
      <c r="CNZ765" s="462"/>
      <c r="COA765" s="462"/>
      <c r="COB765" s="462"/>
      <c r="COC765" s="462"/>
      <c r="COD765" s="462"/>
      <c r="COE765" s="462"/>
      <c r="COF765" s="462"/>
      <c r="COG765" s="462"/>
      <c r="COH765" s="462"/>
      <c r="COI765" s="462"/>
      <c r="COJ765" s="462"/>
      <c r="COK765" s="462"/>
      <c r="COL765" s="462"/>
      <c r="COM765" s="462"/>
      <c r="CON765" s="462"/>
      <c r="COO765" s="462"/>
      <c r="COP765" s="462"/>
      <c r="COQ765" s="462"/>
      <c r="COR765" s="462"/>
      <c r="COS765" s="462"/>
      <c r="COT765" s="462"/>
      <c r="COU765" s="462"/>
      <c r="COV765" s="462"/>
      <c r="COW765" s="462"/>
      <c r="COX765" s="462"/>
      <c r="COY765" s="462"/>
      <c r="COZ765" s="462"/>
      <c r="CPA765" s="462"/>
      <c r="CPB765" s="462"/>
      <c r="CPC765" s="462"/>
      <c r="CPD765" s="462"/>
      <c r="CPE765" s="462"/>
      <c r="CPF765" s="462"/>
      <c r="CPG765" s="462"/>
      <c r="CPH765" s="462"/>
      <c r="CPI765" s="462"/>
      <c r="CPJ765" s="462"/>
      <c r="CPK765" s="462"/>
      <c r="CPL765" s="462"/>
      <c r="CPM765" s="462"/>
      <c r="CPN765" s="462"/>
      <c r="CPO765" s="462"/>
      <c r="CPP765" s="462"/>
      <c r="CPQ765" s="462"/>
      <c r="CPR765" s="462"/>
      <c r="CPS765" s="462"/>
      <c r="CPT765" s="462"/>
      <c r="CPU765" s="462"/>
      <c r="CPV765" s="462"/>
      <c r="CPW765" s="462"/>
      <c r="CPX765" s="462"/>
      <c r="CPY765" s="462"/>
      <c r="CPZ765" s="462"/>
      <c r="CQA765" s="462"/>
      <c r="CQB765" s="462"/>
      <c r="CQC765" s="462"/>
      <c r="CQD765" s="462"/>
      <c r="CQE765" s="462"/>
      <c r="CQF765" s="462"/>
      <c r="CQG765" s="462"/>
      <c r="CQH765" s="462"/>
      <c r="CQI765" s="462"/>
      <c r="CQJ765" s="462"/>
      <c r="CQK765" s="462"/>
      <c r="CQL765" s="462"/>
      <c r="CQM765" s="462"/>
      <c r="CQN765" s="462"/>
      <c r="CQO765" s="462"/>
      <c r="CQP765" s="462"/>
      <c r="CQQ765" s="462"/>
      <c r="CQR765" s="462"/>
      <c r="CQS765" s="462"/>
      <c r="CQT765" s="462"/>
      <c r="CQU765" s="462"/>
      <c r="CQV765" s="462"/>
      <c r="CQW765" s="462"/>
      <c r="CQX765" s="462"/>
      <c r="CQY765" s="462"/>
      <c r="CQZ765" s="462"/>
      <c r="CRA765" s="462"/>
      <c r="CRB765" s="462"/>
      <c r="CRC765" s="462"/>
      <c r="CRD765" s="462"/>
      <c r="CRE765" s="462"/>
      <c r="CRF765" s="462"/>
      <c r="CRG765" s="462"/>
      <c r="CRH765" s="462"/>
      <c r="CRI765" s="462"/>
      <c r="CRJ765" s="462"/>
      <c r="CRK765" s="462"/>
      <c r="CRL765" s="462"/>
      <c r="CRM765" s="462"/>
      <c r="CRN765" s="462"/>
      <c r="CRO765" s="462"/>
      <c r="CRP765" s="462"/>
      <c r="CRQ765" s="462"/>
      <c r="CRR765" s="462"/>
      <c r="CRS765" s="462"/>
      <c r="CRT765" s="462"/>
      <c r="CRU765" s="462"/>
      <c r="CRV765" s="462"/>
      <c r="CRW765" s="462"/>
      <c r="CRX765" s="462"/>
      <c r="CRY765" s="462"/>
      <c r="CRZ765" s="462"/>
      <c r="CSA765" s="462"/>
      <c r="CSB765" s="462"/>
      <c r="CSC765" s="462"/>
      <c r="CSD765" s="462"/>
      <c r="CSE765" s="462"/>
      <c r="CSF765" s="462"/>
      <c r="CSG765" s="462"/>
      <c r="CSH765" s="462"/>
      <c r="CSI765" s="462"/>
      <c r="CSJ765" s="462"/>
      <c r="CSK765" s="462"/>
      <c r="CSL765" s="462"/>
      <c r="CSM765" s="462"/>
      <c r="CSN765" s="462"/>
      <c r="CSO765" s="462"/>
      <c r="CSP765" s="462"/>
      <c r="CSQ765" s="462"/>
      <c r="CSR765" s="462"/>
      <c r="CSS765" s="462"/>
      <c r="CST765" s="462"/>
      <c r="CSU765" s="462"/>
      <c r="CSV765" s="462"/>
      <c r="CSW765" s="462"/>
      <c r="CSX765" s="462"/>
      <c r="CSY765" s="462"/>
      <c r="CSZ765" s="462"/>
      <c r="CTA765" s="462"/>
      <c r="CTB765" s="462"/>
      <c r="CTC765" s="462"/>
      <c r="CTD765" s="462"/>
      <c r="CTE765" s="462"/>
      <c r="CTF765" s="462"/>
      <c r="CTG765" s="462"/>
      <c r="CTH765" s="462"/>
      <c r="CTI765" s="462"/>
      <c r="CTJ765" s="462"/>
      <c r="CTK765" s="462"/>
      <c r="CTL765" s="462"/>
      <c r="CTM765" s="462"/>
      <c r="CTN765" s="462"/>
      <c r="CTO765" s="462"/>
      <c r="CTP765" s="462"/>
      <c r="CTQ765" s="462"/>
      <c r="CTR765" s="462"/>
      <c r="CTS765" s="462"/>
      <c r="CTT765" s="462"/>
      <c r="CTU765" s="462"/>
      <c r="CTV765" s="462"/>
      <c r="CTW765" s="462"/>
      <c r="CTX765" s="462"/>
      <c r="CTY765" s="462"/>
      <c r="CTZ765" s="462"/>
      <c r="CUA765" s="462"/>
      <c r="CUB765" s="462"/>
      <c r="CUC765" s="462"/>
      <c r="CUD765" s="462"/>
      <c r="CUE765" s="462"/>
      <c r="CUF765" s="462"/>
      <c r="CUG765" s="462"/>
      <c r="CUH765" s="462"/>
      <c r="CUI765" s="462"/>
      <c r="CUJ765" s="462"/>
      <c r="CUK765" s="462"/>
      <c r="CUL765" s="462"/>
      <c r="CUM765" s="462"/>
      <c r="CUN765" s="462"/>
      <c r="CUO765" s="462"/>
      <c r="CUP765" s="462"/>
      <c r="CUQ765" s="462"/>
      <c r="CUR765" s="462"/>
      <c r="CUS765" s="462"/>
      <c r="CUT765" s="462"/>
      <c r="CUU765" s="462"/>
      <c r="CUV765" s="462"/>
      <c r="CUW765" s="462"/>
      <c r="CUX765" s="462"/>
      <c r="CUY765" s="462"/>
      <c r="CUZ765" s="462"/>
      <c r="CVA765" s="462"/>
      <c r="CVB765" s="462"/>
      <c r="CVC765" s="462"/>
      <c r="CVD765" s="462"/>
      <c r="CVE765" s="462"/>
      <c r="CVF765" s="462"/>
      <c r="CVG765" s="462"/>
      <c r="CVH765" s="462"/>
      <c r="CVI765" s="462"/>
      <c r="CVJ765" s="462"/>
      <c r="CVK765" s="462"/>
      <c r="CVL765" s="462"/>
      <c r="CVM765" s="462"/>
      <c r="CVN765" s="462"/>
      <c r="CVO765" s="462"/>
      <c r="CVP765" s="462"/>
      <c r="CVQ765" s="462"/>
      <c r="CVR765" s="462"/>
      <c r="CVS765" s="462"/>
      <c r="CVT765" s="462"/>
      <c r="CVU765" s="462"/>
      <c r="CVV765" s="462"/>
      <c r="CVW765" s="462"/>
      <c r="CVX765" s="462"/>
      <c r="CVY765" s="462"/>
      <c r="CVZ765" s="462"/>
      <c r="CWA765" s="462"/>
      <c r="CWB765" s="462"/>
      <c r="CWC765" s="462"/>
      <c r="CWD765" s="462"/>
      <c r="CWE765" s="462"/>
      <c r="CWF765" s="462"/>
      <c r="CWG765" s="462"/>
      <c r="CWH765" s="462"/>
      <c r="CWI765" s="462"/>
      <c r="CWJ765" s="462"/>
      <c r="CWK765" s="462"/>
      <c r="CWL765" s="462"/>
      <c r="CWM765" s="462"/>
      <c r="CWN765" s="462"/>
      <c r="CWO765" s="462"/>
      <c r="CWP765" s="462"/>
      <c r="CWQ765" s="462"/>
      <c r="CWR765" s="462"/>
      <c r="CWS765" s="462"/>
      <c r="CWT765" s="462"/>
      <c r="CWU765" s="462"/>
      <c r="CWV765" s="462"/>
      <c r="CWW765" s="462"/>
      <c r="CWX765" s="462"/>
      <c r="CWY765" s="462"/>
      <c r="CWZ765" s="462"/>
      <c r="CXA765" s="462"/>
      <c r="CXB765" s="462"/>
      <c r="CXC765" s="462"/>
      <c r="CXD765" s="462"/>
      <c r="CXE765" s="462"/>
      <c r="CXF765" s="462"/>
      <c r="CXG765" s="462"/>
      <c r="CXH765" s="462"/>
      <c r="CXI765" s="462"/>
      <c r="CXJ765" s="462"/>
      <c r="CXK765" s="462"/>
      <c r="CXL765" s="462"/>
      <c r="CXM765" s="462"/>
      <c r="CXN765" s="462"/>
      <c r="CXO765" s="462"/>
      <c r="CXP765" s="462"/>
      <c r="CXQ765" s="462"/>
      <c r="CXR765" s="462"/>
      <c r="CXS765" s="462"/>
      <c r="CXT765" s="462"/>
      <c r="CXU765" s="462"/>
      <c r="CXV765" s="462"/>
      <c r="CXW765" s="462"/>
      <c r="CXX765" s="462"/>
      <c r="CXY765" s="462"/>
      <c r="CXZ765" s="462"/>
      <c r="CYA765" s="462"/>
      <c r="CYB765" s="462"/>
      <c r="CYC765" s="462"/>
      <c r="CYD765" s="462"/>
      <c r="CYE765" s="462"/>
      <c r="CYF765" s="462"/>
      <c r="CYG765" s="462"/>
      <c r="CYH765" s="462"/>
      <c r="CYI765" s="462"/>
      <c r="CYJ765" s="462"/>
      <c r="CYK765" s="462"/>
      <c r="CYL765" s="462"/>
      <c r="CYM765" s="462"/>
      <c r="CYN765" s="462"/>
      <c r="CYO765" s="462"/>
      <c r="CYP765" s="462"/>
      <c r="CYQ765" s="462"/>
      <c r="CYR765" s="462"/>
      <c r="CYS765" s="462"/>
      <c r="CYT765" s="462"/>
      <c r="CYU765" s="462"/>
      <c r="CYV765" s="462"/>
      <c r="CYW765" s="462"/>
      <c r="CYX765" s="462"/>
      <c r="CYY765" s="462"/>
      <c r="CYZ765" s="462"/>
      <c r="CZA765" s="462"/>
      <c r="CZB765" s="462"/>
      <c r="CZC765" s="462"/>
      <c r="CZD765" s="462"/>
      <c r="CZE765" s="462"/>
      <c r="CZF765" s="462"/>
      <c r="CZG765" s="462"/>
      <c r="CZH765" s="462"/>
      <c r="CZI765" s="462"/>
      <c r="CZJ765" s="462"/>
      <c r="CZK765" s="462"/>
      <c r="CZL765" s="462"/>
      <c r="CZM765" s="462"/>
      <c r="CZN765" s="462"/>
      <c r="CZO765" s="462"/>
      <c r="CZP765" s="462"/>
      <c r="CZQ765" s="462"/>
      <c r="CZR765" s="462"/>
      <c r="CZS765" s="462"/>
      <c r="CZT765" s="462"/>
      <c r="CZU765" s="462"/>
      <c r="CZV765" s="462"/>
      <c r="CZW765" s="462"/>
      <c r="CZX765" s="462"/>
      <c r="CZY765" s="462"/>
      <c r="CZZ765" s="462"/>
      <c r="DAA765" s="462"/>
      <c r="DAB765" s="462"/>
      <c r="DAC765" s="462"/>
      <c r="DAD765" s="462"/>
      <c r="DAE765" s="462"/>
      <c r="DAF765" s="462"/>
      <c r="DAG765" s="462"/>
      <c r="DAH765" s="462"/>
      <c r="DAI765" s="462"/>
      <c r="DAJ765" s="462"/>
      <c r="DAK765" s="462"/>
      <c r="DAL765" s="462"/>
      <c r="DAM765" s="462"/>
      <c r="DAN765" s="462"/>
      <c r="DAO765" s="462"/>
      <c r="DAP765" s="462"/>
      <c r="DAQ765" s="462"/>
      <c r="DAR765" s="462"/>
      <c r="DAS765" s="462"/>
      <c r="DAT765" s="462"/>
      <c r="DAU765" s="462"/>
      <c r="DAV765" s="462"/>
      <c r="DAW765" s="462"/>
      <c r="DAX765" s="462"/>
      <c r="DAY765" s="462"/>
      <c r="DAZ765" s="462"/>
      <c r="DBA765" s="462"/>
      <c r="DBB765" s="462"/>
      <c r="DBC765" s="462"/>
      <c r="DBD765" s="462"/>
      <c r="DBE765" s="462"/>
      <c r="DBF765" s="462"/>
      <c r="DBG765" s="462"/>
      <c r="DBH765" s="462"/>
      <c r="DBI765" s="462"/>
      <c r="DBJ765" s="462"/>
      <c r="DBK765" s="462"/>
      <c r="DBL765" s="462"/>
      <c r="DBM765" s="462"/>
      <c r="DBN765" s="462"/>
      <c r="DBO765" s="462"/>
      <c r="DBP765" s="462"/>
      <c r="DBQ765" s="462"/>
      <c r="DBR765" s="462"/>
      <c r="DBS765" s="462"/>
      <c r="DBT765" s="462"/>
      <c r="DBU765" s="462"/>
      <c r="DBV765" s="462"/>
      <c r="DBW765" s="462"/>
      <c r="DBX765" s="462"/>
      <c r="DBY765" s="462"/>
      <c r="DBZ765" s="462"/>
      <c r="DCA765" s="462"/>
      <c r="DCB765" s="462"/>
      <c r="DCC765" s="462"/>
      <c r="DCD765" s="462"/>
      <c r="DCE765" s="462"/>
      <c r="DCF765" s="462"/>
      <c r="DCG765" s="462"/>
      <c r="DCH765" s="462"/>
      <c r="DCI765" s="462"/>
      <c r="DCJ765" s="462"/>
      <c r="DCK765" s="462"/>
      <c r="DCL765" s="462"/>
      <c r="DCM765" s="462"/>
      <c r="DCN765" s="462"/>
      <c r="DCO765" s="462"/>
      <c r="DCP765" s="462"/>
      <c r="DCQ765" s="462"/>
      <c r="DCR765" s="462"/>
      <c r="DCS765" s="462"/>
      <c r="DCT765" s="462"/>
      <c r="DCU765" s="462"/>
      <c r="DCV765" s="462"/>
      <c r="DCW765" s="462"/>
      <c r="DCX765" s="462"/>
      <c r="DCY765" s="462"/>
      <c r="DCZ765" s="462"/>
      <c r="DDA765" s="462"/>
      <c r="DDB765" s="462"/>
      <c r="DDC765" s="462"/>
      <c r="DDD765" s="462"/>
      <c r="DDE765" s="462"/>
      <c r="DDF765" s="462"/>
      <c r="DDG765" s="462"/>
      <c r="DDH765" s="462"/>
      <c r="DDI765" s="462"/>
      <c r="DDJ765" s="462"/>
      <c r="DDK765" s="462"/>
      <c r="DDL765" s="462"/>
      <c r="DDM765" s="462"/>
      <c r="DDN765" s="462"/>
      <c r="DDO765" s="462"/>
      <c r="DDP765" s="462"/>
      <c r="DDQ765" s="462"/>
      <c r="DDR765" s="462"/>
      <c r="DDS765" s="462"/>
      <c r="DDT765" s="462"/>
      <c r="DDU765" s="462"/>
      <c r="DDV765" s="462"/>
      <c r="DDW765" s="462"/>
      <c r="DDX765" s="462"/>
      <c r="DDY765" s="462"/>
      <c r="DDZ765" s="462"/>
      <c r="DEA765" s="462"/>
      <c r="DEB765" s="462"/>
      <c r="DEC765" s="462"/>
      <c r="DED765" s="462"/>
      <c r="DEE765" s="462"/>
      <c r="DEF765" s="462"/>
      <c r="DEG765" s="462"/>
      <c r="DEH765" s="462"/>
      <c r="DEI765" s="462"/>
      <c r="DEJ765" s="462"/>
      <c r="DEK765" s="462"/>
      <c r="DEL765" s="462"/>
      <c r="DEM765" s="462"/>
      <c r="DEN765" s="462"/>
      <c r="DEO765" s="462"/>
      <c r="DEP765" s="462"/>
      <c r="DEQ765" s="462"/>
      <c r="DER765" s="462"/>
      <c r="DES765" s="462"/>
      <c r="DET765" s="462"/>
      <c r="DEU765" s="462"/>
      <c r="DEV765" s="462"/>
      <c r="DEW765" s="462"/>
      <c r="DEX765" s="462"/>
      <c r="DEY765" s="462"/>
      <c r="DEZ765" s="462"/>
      <c r="DFA765" s="462"/>
      <c r="DFB765" s="462"/>
      <c r="DFC765" s="462"/>
      <c r="DFD765" s="462"/>
      <c r="DFE765" s="462"/>
      <c r="DFF765" s="462"/>
      <c r="DFG765" s="462"/>
      <c r="DFH765" s="462"/>
      <c r="DFI765" s="462"/>
      <c r="DFJ765" s="462"/>
      <c r="DFK765" s="462"/>
      <c r="DFL765" s="462"/>
      <c r="DFM765" s="462"/>
      <c r="DFN765" s="462"/>
      <c r="DFO765" s="462"/>
      <c r="DFP765" s="462"/>
      <c r="DFQ765" s="462"/>
      <c r="DFR765" s="462"/>
      <c r="DFS765" s="462"/>
      <c r="DFT765" s="462"/>
      <c r="DFU765" s="462"/>
      <c r="DFV765" s="462"/>
      <c r="DFW765" s="462"/>
      <c r="DFX765" s="462"/>
      <c r="DFY765" s="462"/>
      <c r="DFZ765" s="462"/>
      <c r="DGA765" s="462"/>
      <c r="DGB765" s="462"/>
      <c r="DGC765" s="462"/>
      <c r="DGD765" s="462"/>
      <c r="DGE765" s="462"/>
      <c r="DGF765" s="462"/>
      <c r="DGG765" s="462"/>
      <c r="DGH765" s="462"/>
      <c r="DGI765" s="462"/>
      <c r="DGJ765" s="462"/>
      <c r="DGK765" s="462"/>
      <c r="DGL765" s="462"/>
      <c r="DGM765" s="462"/>
      <c r="DGN765" s="462"/>
      <c r="DGO765" s="462"/>
      <c r="DGP765" s="462"/>
      <c r="DGQ765" s="462"/>
      <c r="DGR765" s="462"/>
      <c r="DGS765" s="462"/>
      <c r="DGT765" s="462"/>
      <c r="DGU765" s="462"/>
      <c r="DGV765" s="462"/>
      <c r="DGW765" s="462"/>
      <c r="DGX765" s="462"/>
      <c r="DGY765" s="462"/>
      <c r="DGZ765" s="462"/>
      <c r="DHA765" s="462"/>
      <c r="DHB765" s="462"/>
      <c r="DHC765" s="462"/>
      <c r="DHD765" s="462"/>
      <c r="DHE765" s="462"/>
      <c r="DHF765" s="462"/>
      <c r="DHG765" s="462"/>
      <c r="DHH765" s="462"/>
      <c r="DHI765" s="462"/>
      <c r="DHJ765" s="462"/>
      <c r="DHK765" s="462"/>
      <c r="DHL765" s="462"/>
      <c r="DHM765" s="462"/>
      <c r="DHN765" s="462"/>
      <c r="DHO765" s="462"/>
      <c r="DHP765" s="462"/>
      <c r="DHQ765" s="462"/>
      <c r="DHR765" s="462"/>
      <c r="DHS765" s="462"/>
      <c r="DHT765" s="462"/>
      <c r="DHU765" s="462"/>
      <c r="DHV765" s="462"/>
      <c r="DHW765" s="462"/>
      <c r="DHX765" s="462"/>
      <c r="DHY765" s="462"/>
      <c r="DHZ765" s="462"/>
      <c r="DIA765" s="462"/>
      <c r="DIB765" s="462"/>
      <c r="DIC765" s="462"/>
      <c r="DID765" s="462"/>
      <c r="DIE765" s="462"/>
      <c r="DIF765" s="462"/>
      <c r="DIG765" s="462"/>
      <c r="DIH765" s="462"/>
      <c r="DII765" s="462"/>
      <c r="DIJ765" s="462"/>
      <c r="DIK765" s="462"/>
      <c r="DIL765" s="462"/>
      <c r="DIM765" s="462"/>
      <c r="DIN765" s="462"/>
      <c r="DIO765" s="462"/>
      <c r="DIP765" s="462"/>
      <c r="DIQ765" s="462"/>
      <c r="DIR765" s="462"/>
      <c r="DIS765" s="462"/>
      <c r="DIT765" s="462"/>
      <c r="DIU765" s="462"/>
      <c r="DIV765" s="462"/>
      <c r="DIW765" s="462"/>
      <c r="DIX765" s="462"/>
      <c r="DIY765" s="462"/>
      <c r="DIZ765" s="462"/>
      <c r="DJA765" s="462"/>
      <c r="DJB765" s="462"/>
      <c r="DJC765" s="462"/>
      <c r="DJD765" s="462"/>
      <c r="DJE765" s="462"/>
      <c r="DJF765" s="462"/>
      <c r="DJG765" s="462"/>
      <c r="DJH765" s="462"/>
      <c r="DJI765" s="462"/>
      <c r="DJJ765" s="462"/>
      <c r="DJK765" s="462"/>
      <c r="DJL765" s="462"/>
      <c r="DJM765" s="462"/>
      <c r="DJN765" s="462"/>
      <c r="DJO765" s="462"/>
      <c r="DJP765" s="462"/>
      <c r="DJQ765" s="462"/>
      <c r="DJR765" s="462"/>
      <c r="DJS765" s="462"/>
      <c r="DJT765" s="462"/>
      <c r="DJU765" s="462"/>
      <c r="DJV765" s="462"/>
      <c r="DJW765" s="462"/>
      <c r="DJX765" s="462"/>
      <c r="DJY765" s="462"/>
      <c r="DJZ765" s="462"/>
      <c r="DKA765" s="462"/>
      <c r="DKB765" s="462"/>
      <c r="DKC765" s="462"/>
      <c r="DKD765" s="462"/>
      <c r="DKE765" s="462"/>
      <c r="DKF765" s="462"/>
      <c r="DKG765" s="462"/>
      <c r="DKH765" s="462"/>
      <c r="DKI765" s="462"/>
      <c r="DKJ765" s="462"/>
      <c r="DKK765" s="462"/>
      <c r="DKL765" s="462"/>
      <c r="DKM765" s="462"/>
      <c r="DKN765" s="462"/>
      <c r="DKO765" s="462"/>
      <c r="DKP765" s="462"/>
      <c r="DKQ765" s="462"/>
      <c r="DKR765" s="462"/>
      <c r="DKS765" s="462"/>
      <c r="DKT765" s="462"/>
      <c r="DKU765" s="462"/>
      <c r="DKV765" s="462"/>
      <c r="DKW765" s="462"/>
      <c r="DKX765" s="462"/>
      <c r="DKY765" s="462"/>
      <c r="DKZ765" s="462"/>
      <c r="DLA765" s="462"/>
      <c r="DLB765" s="462"/>
      <c r="DLC765" s="462"/>
      <c r="DLD765" s="462"/>
      <c r="DLE765" s="462"/>
      <c r="DLF765" s="462"/>
      <c r="DLG765" s="462"/>
      <c r="DLH765" s="462"/>
      <c r="DLI765" s="462"/>
      <c r="DLJ765" s="462"/>
      <c r="DLK765" s="462"/>
      <c r="DLL765" s="462"/>
      <c r="DLM765" s="462"/>
      <c r="DLN765" s="462"/>
      <c r="DLO765" s="462"/>
      <c r="DLP765" s="462"/>
      <c r="DLQ765" s="462"/>
      <c r="DLR765" s="462"/>
      <c r="DLS765" s="462"/>
      <c r="DLT765" s="462"/>
      <c r="DLU765" s="462"/>
      <c r="DLV765" s="462"/>
      <c r="DLW765" s="462"/>
      <c r="DLX765" s="462"/>
      <c r="DLY765" s="462"/>
      <c r="DLZ765" s="462"/>
      <c r="DMA765" s="462"/>
      <c r="DMB765" s="462"/>
      <c r="DMC765" s="462"/>
      <c r="DMD765" s="462"/>
      <c r="DME765" s="462"/>
      <c r="DMF765" s="462"/>
      <c r="DMG765" s="462"/>
      <c r="DMH765" s="462"/>
      <c r="DMI765" s="462"/>
      <c r="DMJ765" s="462"/>
      <c r="DMK765" s="462"/>
      <c r="DML765" s="462"/>
      <c r="DMM765" s="462"/>
      <c r="DMN765" s="462"/>
      <c r="DMO765" s="462"/>
      <c r="DMP765" s="462"/>
      <c r="DMQ765" s="462"/>
      <c r="DMR765" s="462"/>
      <c r="DMS765" s="462"/>
      <c r="DMT765" s="462"/>
      <c r="DMU765" s="462"/>
      <c r="DMV765" s="462"/>
      <c r="DMW765" s="462"/>
      <c r="DMX765" s="462"/>
      <c r="DMY765" s="462"/>
      <c r="DMZ765" s="462"/>
      <c r="DNA765" s="462"/>
      <c r="DNB765" s="462"/>
      <c r="DNC765" s="462"/>
      <c r="DND765" s="462"/>
      <c r="DNE765" s="462"/>
      <c r="DNF765" s="462"/>
      <c r="DNG765" s="462"/>
      <c r="DNH765" s="462"/>
      <c r="DNI765" s="462"/>
      <c r="DNJ765" s="462"/>
      <c r="DNK765" s="462"/>
      <c r="DNL765" s="462"/>
      <c r="DNM765" s="462"/>
      <c r="DNN765" s="462"/>
      <c r="DNO765" s="462"/>
      <c r="DNP765" s="462"/>
      <c r="DNQ765" s="462"/>
      <c r="DNR765" s="462"/>
      <c r="DNS765" s="462"/>
      <c r="DNT765" s="462"/>
      <c r="DNU765" s="462"/>
      <c r="DNV765" s="462"/>
      <c r="DNW765" s="462"/>
      <c r="DNX765" s="462"/>
      <c r="DNY765" s="462"/>
      <c r="DNZ765" s="462"/>
      <c r="DOA765" s="462"/>
      <c r="DOB765" s="462"/>
      <c r="DOC765" s="462"/>
      <c r="DOD765" s="462"/>
      <c r="DOE765" s="462"/>
      <c r="DOF765" s="462"/>
      <c r="DOG765" s="462"/>
      <c r="DOH765" s="462"/>
      <c r="DOI765" s="462"/>
      <c r="DOJ765" s="462"/>
      <c r="DOK765" s="462"/>
      <c r="DOL765" s="462"/>
      <c r="DOM765" s="462"/>
      <c r="DON765" s="462"/>
      <c r="DOO765" s="462"/>
      <c r="DOP765" s="462"/>
      <c r="DOQ765" s="462"/>
      <c r="DOR765" s="462"/>
      <c r="DOS765" s="462"/>
      <c r="DOT765" s="462"/>
      <c r="DOU765" s="462"/>
      <c r="DOV765" s="462"/>
      <c r="DOW765" s="462"/>
      <c r="DOX765" s="462"/>
      <c r="DOY765" s="462"/>
      <c r="DOZ765" s="462"/>
      <c r="DPA765" s="462"/>
      <c r="DPB765" s="462"/>
      <c r="DPC765" s="462"/>
      <c r="DPD765" s="462"/>
      <c r="DPE765" s="462"/>
      <c r="DPF765" s="462"/>
      <c r="DPG765" s="462"/>
      <c r="DPH765" s="462"/>
      <c r="DPI765" s="462"/>
      <c r="DPJ765" s="462"/>
      <c r="DPK765" s="462"/>
      <c r="DPL765" s="462"/>
      <c r="DPM765" s="462"/>
      <c r="DPN765" s="462"/>
      <c r="DPO765" s="462"/>
      <c r="DPP765" s="462"/>
      <c r="DPQ765" s="462"/>
      <c r="DPR765" s="462"/>
      <c r="DPS765" s="462"/>
      <c r="DPT765" s="462"/>
      <c r="DPU765" s="462"/>
      <c r="DPV765" s="462"/>
      <c r="DPW765" s="462"/>
      <c r="DPX765" s="462"/>
      <c r="DPY765" s="462"/>
      <c r="DPZ765" s="462"/>
      <c r="DQA765" s="462"/>
      <c r="DQB765" s="462"/>
      <c r="DQC765" s="462"/>
      <c r="DQD765" s="462"/>
      <c r="DQE765" s="462"/>
      <c r="DQF765" s="462"/>
      <c r="DQG765" s="462"/>
      <c r="DQH765" s="462"/>
      <c r="DQI765" s="462"/>
      <c r="DQJ765" s="462"/>
      <c r="DQK765" s="462"/>
      <c r="DQL765" s="462"/>
      <c r="DQM765" s="462"/>
      <c r="DQN765" s="462"/>
      <c r="DQO765" s="462"/>
      <c r="DQP765" s="462"/>
      <c r="DQQ765" s="462"/>
      <c r="DQR765" s="462"/>
      <c r="DQS765" s="462"/>
      <c r="DQT765" s="462"/>
      <c r="DQU765" s="462"/>
      <c r="DQV765" s="462"/>
      <c r="DQW765" s="462"/>
      <c r="DQX765" s="462"/>
      <c r="DQY765" s="462"/>
      <c r="DQZ765" s="462"/>
      <c r="DRA765" s="462"/>
      <c r="DRB765" s="462"/>
      <c r="DRC765" s="462"/>
      <c r="DRD765" s="462"/>
      <c r="DRE765" s="462"/>
      <c r="DRF765" s="462"/>
      <c r="DRG765" s="462"/>
      <c r="DRH765" s="462"/>
      <c r="DRI765" s="462"/>
      <c r="DRJ765" s="462"/>
      <c r="DRK765" s="462"/>
      <c r="DRL765" s="462"/>
      <c r="DRM765" s="462"/>
      <c r="DRN765" s="462"/>
      <c r="DRO765" s="462"/>
      <c r="DRP765" s="462"/>
      <c r="DRQ765" s="462"/>
      <c r="DRR765" s="462"/>
      <c r="DRS765" s="462"/>
      <c r="DRT765" s="462"/>
      <c r="DRU765" s="462"/>
      <c r="DRV765" s="462"/>
      <c r="DRW765" s="462"/>
      <c r="DRX765" s="462"/>
      <c r="DRY765" s="462"/>
      <c r="DRZ765" s="462"/>
      <c r="DSA765" s="462"/>
      <c r="DSB765" s="462"/>
      <c r="DSC765" s="462"/>
      <c r="DSD765" s="462"/>
      <c r="DSE765" s="462"/>
      <c r="DSF765" s="462"/>
      <c r="DSG765" s="462"/>
      <c r="DSH765" s="462"/>
      <c r="DSI765" s="462"/>
      <c r="DSJ765" s="462"/>
      <c r="DSK765" s="462"/>
      <c r="DSL765" s="462"/>
      <c r="DSM765" s="462"/>
      <c r="DSN765" s="462"/>
      <c r="DSO765" s="462"/>
      <c r="DSP765" s="462"/>
      <c r="DSQ765" s="462"/>
      <c r="DSR765" s="462"/>
      <c r="DSS765" s="462"/>
      <c r="DST765" s="462"/>
      <c r="DSU765" s="462"/>
      <c r="DSV765" s="462"/>
      <c r="DSW765" s="462"/>
      <c r="DSX765" s="462"/>
      <c r="DSY765" s="462"/>
      <c r="DSZ765" s="462"/>
      <c r="DTA765" s="462"/>
      <c r="DTB765" s="462"/>
      <c r="DTC765" s="462"/>
      <c r="DTD765" s="462"/>
      <c r="DTE765" s="462"/>
      <c r="DTF765" s="462"/>
      <c r="DTG765" s="462"/>
      <c r="DTH765" s="462"/>
      <c r="DTI765" s="462"/>
      <c r="DTJ765" s="462"/>
      <c r="DTK765" s="462"/>
      <c r="DTL765" s="462"/>
      <c r="DTM765" s="462"/>
      <c r="DTN765" s="462"/>
      <c r="DTO765" s="462"/>
      <c r="DTP765" s="462"/>
      <c r="DTQ765" s="462"/>
      <c r="DTR765" s="462"/>
      <c r="DTS765" s="462"/>
      <c r="DTT765" s="462"/>
      <c r="DTU765" s="462"/>
      <c r="DTV765" s="462"/>
      <c r="DTW765" s="462"/>
      <c r="DTX765" s="462"/>
      <c r="DTY765" s="462"/>
      <c r="DTZ765" s="462"/>
      <c r="DUA765" s="462"/>
      <c r="DUB765" s="462"/>
      <c r="DUC765" s="462"/>
      <c r="DUD765" s="462"/>
      <c r="DUE765" s="462"/>
      <c r="DUF765" s="462"/>
      <c r="DUG765" s="462"/>
      <c r="DUH765" s="462"/>
      <c r="DUI765" s="462"/>
      <c r="DUJ765" s="462"/>
      <c r="DUK765" s="462"/>
      <c r="DUL765" s="462"/>
      <c r="DUM765" s="462"/>
      <c r="DUN765" s="462"/>
      <c r="DUO765" s="462"/>
      <c r="DUP765" s="462"/>
      <c r="DUQ765" s="462"/>
      <c r="DUR765" s="462"/>
      <c r="DUS765" s="462"/>
      <c r="DUT765" s="462"/>
      <c r="DUU765" s="462"/>
      <c r="DUV765" s="462"/>
      <c r="DUW765" s="462"/>
      <c r="DUX765" s="462"/>
      <c r="DUY765" s="462"/>
      <c r="DUZ765" s="462"/>
      <c r="DVA765" s="462"/>
      <c r="DVB765" s="462"/>
      <c r="DVC765" s="462"/>
      <c r="DVD765" s="462"/>
      <c r="DVE765" s="462"/>
      <c r="DVF765" s="462"/>
      <c r="DVG765" s="462"/>
      <c r="DVH765" s="462"/>
      <c r="DVI765" s="462"/>
      <c r="DVJ765" s="462"/>
      <c r="DVK765" s="462"/>
      <c r="DVL765" s="462"/>
      <c r="DVM765" s="462"/>
      <c r="DVN765" s="462"/>
      <c r="DVO765" s="462"/>
      <c r="DVP765" s="462"/>
      <c r="DVQ765" s="462"/>
      <c r="DVR765" s="462"/>
      <c r="DVS765" s="462"/>
      <c r="DVT765" s="462"/>
      <c r="DVU765" s="462"/>
      <c r="DVV765" s="462"/>
      <c r="DVW765" s="462"/>
      <c r="DVX765" s="462"/>
      <c r="DVY765" s="462"/>
      <c r="DVZ765" s="462"/>
      <c r="DWA765" s="462"/>
      <c r="DWB765" s="462"/>
      <c r="DWC765" s="462"/>
      <c r="DWD765" s="462"/>
      <c r="DWE765" s="462"/>
      <c r="DWF765" s="462"/>
      <c r="DWG765" s="462"/>
      <c r="DWH765" s="462"/>
      <c r="DWI765" s="462"/>
      <c r="DWJ765" s="462"/>
      <c r="DWK765" s="462"/>
      <c r="DWL765" s="462"/>
      <c r="DWM765" s="462"/>
      <c r="DWN765" s="462"/>
      <c r="DWO765" s="462"/>
      <c r="DWP765" s="462"/>
      <c r="DWQ765" s="462"/>
      <c r="DWR765" s="462"/>
      <c r="DWS765" s="462"/>
      <c r="DWT765" s="462"/>
      <c r="DWU765" s="462"/>
      <c r="DWV765" s="462"/>
      <c r="DWW765" s="462"/>
      <c r="DWX765" s="462"/>
      <c r="DWY765" s="462"/>
      <c r="DWZ765" s="462"/>
      <c r="DXA765" s="462"/>
      <c r="DXB765" s="462"/>
      <c r="DXC765" s="462"/>
      <c r="DXD765" s="462"/>
      <c r="DXE765" s="462"/>
      <c r="DXF765" s="462"/>
      <c r="DXG765" s="462"/>
      <c r="DXH765" s="462"/>
      <c r="DXI765" s="462"/>
      <c r="DXJ765" s="462"/>
      <c r="DXK765" s="462"/>
      <c r="DXL765" s="462"/>
      <c r="DXM765" s="462"/>
      <c r="DXN765" s="462"/>
      <c r="DXO765" s="462"/>
      <c r="DXP765" s="462"/>
      <c r="DXQ765" s="462"/>
      <c r="DXR765" s="462"/>
      <c r="DXS765" s="462"/>
      <c r="DXT765" s="462"/>
      <c r="DXU765" s="462"/>
      <c r="DXV765" s="462"/>
      <c r="DXW765" s="462"/>
      <c r="DXX765" s="462"/>
      <c r="DXY765" s="462"/>
      <c r="DXZ765" s="462"/>
      <c r="DYA765" s="462"/>
      <c r="DYB765" s="462"/>
      <c r="DYC765" s="462"/>
      <c r="DYD765" s="462"/>
      <c r="DYE765" s="462"/>
      <c r="DYF765" s="462"/>
      <c r="DYG765" s="462"/>
      <c r="DYH765" s="462"/>
      <c r="DYI765" s="462"/>
      <c r="DYJ765" s="462"/>
      <c r="DYK765" s="462"/>
      <c r="DYL765" s="462"/>
      <c r="DYM765" s="462"/>
      <c r="DYN765" s="462"/>
      <c r="DYO765" s="462"/>
      <c r="DYP765" s="462"/>
      <c r="DYQ765" s="462"/>
      <c r="DYR765" s="462"/>
      <c r="DYS765" s="462"/>
      <c r="DYT765" s="462"/>
      <c r="DYU765" s="462"/>
      <c r="DYV765" s="462"/>
      <c r="DYW765" s="462"/>
      <c r="DYX765" s="462"/>
      <c r="DYY765" s="462"/>
      <c r="DYZ765" s="462"/>
      <c r="DZA765" s="462"/>
      <c r="DZB765" s="462"/>
      <c r="DZC765" s="462"/>
      <c r="DZD765" s="462"/>
      <c r="DZE765" s="462"/>
      <c r="DZF765" s="462"/>
      <c r="DZG765" s="462"/>
      <c r="DZH765" s="462"/>
      <c r="DZI765" s="462"/>
      <c r="DZJ765" s="462"/>
      <c r="DZK765" s="462"/>
      <c r="DZL765" s="462"/>
      <c r="DZM765" s="462"/>
      <c r="DZN765" s="462"/>
      <c r="DZO765" s="462"/>
      <c r="DZP765" s="462"/>
      <c r="DZQ765" s="462"/>
      <c r="DZR765" s="462"/>
      <c r="DZS765" s="462"/>
      <c r="DZT765" s="462"/>
      <c r="DZU765" s="462"/>
      <c r="DZV765" s="462"/>
      <c r="DZW765" s="462"/>
      <c r="DZX765" s="462"/>
      <c r="DZY765" s="462"/>
      <c r="DZZ765" s="462"/>
      <c r="EAA765" s="462"/>
      <c r="EAB765" s="462"/>
      <c r="EAC765" s="462"/>
      <c r="EAD765" s="462"/>
      <c r="EAE765" s="462"/>
      <c r="EAF765" s="462"/>
      <c r="EAG765" s="462"/>
      <c r="EAH765" s="462"/>
      <c r="EAI765" s="462"/>
      <c r="EAJ765" s="462"/>
      <c r="EAK765" s="462"/>
      <c r="EAL765" s="462"/>
      <c r="EAM765" s="462"/>
      <c r="EAN765" s="462"/>
      <c r="EAO765" s="462"/>
      <c r="EAP765" s="462"/>
      <c r="EAQ765" s="462"/>
      <c r="EAR765" s="462"/>
      <c r="EAS765" s="462"/>
      <c r="EAT765" s="462"/>
      <c r="EAU765" s="462"/>
      <c r="EAV765" s="462"/>
      <c r="EAW765" s="462"/>
      <c r="EAX765" s="462"/>
      <c r="EAY765" s="462"/>
      <c r="EAZ765" s="462"/>
      <c r="EBA765" s="462"/>
      <c r="EBB765" s="462"/>
      <c r="EBC765" s="462"/>
      <c r="EBD765" s="462"/>
      <c r="EBE765" s="462"/>
      <c r="EBF765" s="462"/>
      <c r="EBG765" s="462"/>
      <c r="EBH765" s="462"/>
      <c r="EBI765" s="462"/>
      <c r="EBJ765" s="462"/>
      <c r="EBK765" s="462"/>
      <c r="EBL765" s="462"/>
      <c r="EBM765" s="462"/>
      <c r="EBN765" s="462"/>
      <c r="EBO765" s="462"/>
      <c r="EBP765" s="462"/>
      <c r="EBQ765" s="462"/>
      <c r="EBR765" s="462"/>
      <c r="EBS765" s="462"/>
      <c r="EBT765" s="462"/>
      <c r="EBU765" s="462"/>
      <c r="EBV765" s="462"/>
      <c r="EBW765" s="462"/>
      <c r="EBX765" s="462"/>
      <c r="EBY765" s="462"/>
      <c r="EBZ765" s="462"/>
      <c r="ECA765" s="462"/>
      <c r="ECB765" s="462"/>
      <c r="ECC765" s="462"/>
      <c r="ECD765" s="462"/>
      <c r="ECE765" s="462"/>
      <c r="ECF765" s="462"/>
      <c r="ECG765" s="462"/>
      <c r="ECH765" s="462"/>
      <c r="ECI765" s="462"/>
      <c r="ECJ765" s="462"/>
      <c r="ECK765" s="462"/>
      <c r="ECL765" s="462"/>
      <c r="ECM765" s="462"/>
      <c r="ECN765" s="462"/>
      <c r="ECO765" s="462"/>
      <c r="ECP765" s="462"/>
      <c r="ECQ765" s="462"/>
      <c r="ECR765" s="462"/>
      <c r="ECS765" s="462"/>
      <c r="ECT765" s="462"/>
      <c r="ECU765" s="462"/>
      <c r="ECV765" s="462"/>
      <c r="ECW765" s="462"/>
      <c r="ECX765" s="462"/>
      <c r="ECY765" s="462"/>
      <c r="ECZ765" s="462"/>
      <c r="EDA765" s="462"/>
      <c r="EDB765" s="462"/>
      <c r="EDC765" s="462"/>
      <c r="EDD765" s="462"/>
      <c r="EDE765" s="462"/>
      <c r="EDF765" s="462"/>
      <c r="EDG765" s="462"/>
      <c r="EDH765" s="462"/>
      <c r="EDI765" s="462"/>
      <c r="EDJ765" s="462"/>
      <c r="EDK765" s="462"/>
      <c r="EDL765" s="462"/>
      <c r="EDM765" s="462"/>
      <c r="EDN765" s="462"/>
      <c r="EDO765" s="462"/>
      <c r="EDP765" s="462"/>
      <c r="EDQ765" s="462"/>
      <c r="EDR765" s="462"/>
      <c r="EDS765" s="462"/>
      <c r="EDT765" s="462"/>
      <c r="EDU765" s="462"/>
      <c r="EDV765" s="462"/>
      <c r="EDW765" s="462"/>
      <c r="EDX765" s="462"/>
      <c r="EDY765" s="462"/>
      <c r="EDZ765" s="462"/>
      <c r="EEA765" s="462"/>
      <c r="EEB765" s="462"/>
      <c r="EEC765" s="462"/>
      <c r="EED765" s="462"/>
      <c r="EEE765" s="462"/>
      <c r="EEF765" s="462"/>
      <c r="EEG765" s="462"/>
      <c r="EEH765" s="462"/>
      <c r="EEI765" s="462"/>
      <c r="EEJ765" s="462"/>
      <c r="EEK765" s="462"/>
      <c r="EEL765" s="462"/>
      <c r="EEM765" s="462"/>
      <c r="EEN765" s="462"/>
      <c r="EEO765" s="462"/>
      <c r="EEP765" s="462"/>
      <c r="EEQ765" s="462"/>
      <c r="EER765" s="462"/>
      <c r="EES765" s="462"/>
      <c r="EET765" s="462"/>
      <c r="EEU765" s="462"/>
      <c r="EEV765" s="462"/>
      <c r="EEW765" s="462"/>
      <c r="EEX765" s="462"/>
      <c r="EEY765" s="462"/>
      <c r="EEZ765" s="462"/>
      <c r="EFA765" s="462"/>
      <c r="EFB765" s="462"/>
      <c r="EFC765" s="462"/>
      <c r="EFD765" s="462"/>
      <c r="EFE765" s="462"/>
      <c r="EFF765" s="462"/>
      <c r="EFG765" s="462"/>
      <c r="EFH765" s="462"/>
      <c r="EFI765" s="462"/>
      <c r="EFJ765" s="462"/>
      <c r="EFK765" s="462"/>
      <c r="EFL765" s="462"/>
      <c r="EFM765" s="462"/>
      <c r="EFN765" s="462"/>
      <c r="EFO765" s="462"/>
      <c r="EFP765" s="462"/>
      <c r="EFQ765" s="462"/>
      <c r="EFR765" s="462"/>
      <c r="EFS765" s="462"/>
      <c r="EFT765" s="462"/>
      <c r="EFU765" s="462"/>
      <c r="EFV765" s="462"/>
      <c r="EFW765" s="462"/>
      <c r="EFX765" s="462"/>
      <c r="EFY765" s="462"/>
      <c r="EFZ765" s="462"/>
      <c r="EGA765" s="462"/>
      <c r="EGB765" s="462"/>
      <c r="EGC765" s="462"/>
      <c r="EGD765" s="462"/>
      <c r="EGE765" s="462"/>
      <c r="EGF765" s="462"/>
      <c r="EGG765" s="462"/>
      <c r="EGH765" s="462"/>
      <c r="EGI765" s="462"/>
      <c r="EGJ765" s="462"/>
      <c r="EGK765" s="462"/>
      <c r="EGL765" s="462"/>
      <c r="EGM765" s="462"/>
      <c r="EGN765" s="462"/>
      <c r="EGO765" s="462"/>
      <c r="EGP765" s="462"/>
      <c r="EGQ765" s="462"/>
      <c r="EGR765" s="462"/>
      <c r="EGS765" s="462"/>
      <c r="EGT765" s="462"/>
      <c r="EGU765" s="462"/>
      <c r="EGV765" s="462"/>
      <c r="EGW765" s="462"/>
      <c r="EGX765" s="462"/>
      <c r="EGY765" s="462"/>
      <c r="EGZ765" s="462"/>
      <c r="EHA765" s="462"/>
      <c r="EHB765" s="462"/>
      <c r="EHC765" s="462"/>
      <c r="EHD765" s="462"/>
      <c r="EHE765" s="462"/>
      <c r="EHF765" s="462"/>
      <c r="EHG765" s="462"/>
      <c r="EHH765" s="462"/>
      <c r="EHI765" s="462"/>
      <c r="EHJ765" s="462"/>
      <c r="EHK765" s="462"/>
      <c r="EHL765" s="462"/>
      <c r="EHM765" s="462"/>
      <c r="EHN765" s="462"/>
      <c r="EHO765" s="462"/>
      <c r="EHP765" s="462"/>
      <c r="EHQ765" s="462"/>
      <c r="EHR765" s="462"/>
      <c r="EHS765" s="462"/>
      <c r="EHT765" s="462"/>
      <c r="EHU765" s="462"/>
      <c r="EHV765" s="462"/>
      <c r="EHW765" s="462"/>
      <c r="EHX765" s="462"/>
      <c r="EHY765" s="462"/>
      <c r="EHZ765" s="462"/>
      <c r="EIA765" s="462"/>
      <c r="EIB765" s="462"/>
      <c r="EIC765" s="462"/>
      <c r="EID765" s="462"/>
      <c r="EIE765" s="462"/>
      <c r="EIF765" s="462"/>
      <c r="EIG765" s="462"/>
      <c r="EIH765" s="462"/>
      <c r="EII765" s="462"/>
      <c r="EIJ765" s="462"/>
      <c r="EIK765" s="462"/>
      <c r="EIL765" s="462"/>
      <c r="EIM765" s="462"/>
      <c r="EIN765" s="462"/>
      <c r="EIO765" s="462"/>
      <c r="EIP765" s="462"/>
      <c r="EIQ765" s="462"/>
      <c r="EIR765" s="462"/>
      <c r="EIS765" s="462"/>
      <c r="EIT765" s="462"/>
      <c r="EIU765" s="462"/>
      <c r="EIV765" s="462"/>
      <c r="EIW765" s="462"/>
      <c r="EIX765" s="462"/>
      <c r="EIY765" s="462"/>
      <c r="EIZ765" s="462"/>
      <c r="EJA765" s="462"/>
      <c r="EJB765" s="462"/>
      <c r="EJC765" s="462"/>
      <c r="EJD765" s="462"/>
      <c r="EJE765" s="462"/>
      <c r="EJF765" s="462"/>
      <c r="EJG765" s="462"/>
      <c r="EJH765" s="462"/>
      <c r="EJI765" s="462"/>
      <c r="EJJ765" s="462"/>
      <c r="EJK765" s="462"/>
      <c r="EJL765" s="462"/>
      <c r="EJM765" s="462"/>
      <c r="EJN765" s="462"/>
      <c r="EJO765" s="462"/>
      <c r="EJP765" s="462"/>
      <c r="EJQ765" s="462"/>
      <c r="EJR765" s="462"/>
      <c r="EJS765" s="462"/>
      <c r="EJT765" s="462"/>
      <c r="EJU765" s="462"/>
      <c r="EJV765" s="462"/>
      <c r="EJW765" s="462"/>
      <c r="EJX765" s="462"/>
      <c r="EJY765" s="462"/>
      <c r="EJZ765" s="462"/>
      <c r="EKA765" s="462"/>
      <c r="EKB765" s="462"/>
      <c r="EKC765" s="462"/>
      <c r="EKD765" s="462"/>
      <c r="EKE765" s="462"/>
      <c r="EKF765" s="462"/>
      <c r="EKG765" s="462"/>
      <c r="EKH765" s="462"/>
      <c r="EKI765" s="462"/>
      <c r="EKJ765" s="462"/>
      <c r="EKK765" s="462"/>
      <c r="EKL765" s="462"/>
      <c r="EKM765" s="462"/>
      <c r="EKN765" s="462"/>
      <c r="EKO765" s="462"/>
      <c r="EKP765" s="462"/>
      <c r="EKQ765" s="462"/>
      <c r="EKR765" s="462"/>
      <c r="EKS765" s="462"/>
      <c r="EKT765" s="462"/>
      <c r="EKU765" s="462"/>
      <c r="EKV765" s="462"/>
      <c r="EKW765" s="462"/>
      <c r="EKX765" s="462"/>
      <c r="EKY765" s="462"/>
      <c r="EKZ765" s="462"/>
      <c r="ELA765" s="462"/>
      <c r="ELB765" s="462"/>
      <c r="ELC765" s="462"/>
      <c r="ELD765" s="462"/>
      <c r="ELE765" s="462"/>
      <c r="ELF765" s="462"/>
      <c r="ELG765" s="462"/>
      <c r="ELH765" s="462"/>
      <c r="ELI765" s="462"/>
      <c r="ELJ765" s="462"/>
      <c r="ELK765" s="462"/>
      <c r="ELL765" s="462"/>
      <c r="ELM765" s="462"/>
      <c r="ELN765" s="462"/>
      <c r="ELO765" s="462"/>
      <c r="ELP765" s="462"/>
      <c r="ELQ765" s="462"/>
      <c r="ELR765" s="462"/>
      <c r="ELS765" s="462"/>
      <c r="ELT765" s="462"/>
      <c r="ELU765" s="462"/>
      <c r="ELV765" s="462"/>
      <c r="ELW765" s="462"/>
      <c r="ELX765" s="462"/>
      <c r="ELY765" s="462"/>
      <c r="ELZ765" s="462"/>
      <c r="EMA765" s="462"/>
      <c r="EMB765" s="462"/>
      <c r="EMC765" s="462"/>
      <c r="EMD765" s="462"/>
      <c r="EME765" s="462"/>
      <c r="EMF765" s="462"/>
      <c r="EMG765" s="462"/>
      <c r="EMH765" s="462"/>
      <c r="EMI765" s="462"/>
      <c r="EMJ765" s="462"/>
      <c r="EMK765" s="462"/>
      <c r="EML765" s="462"/>
      <c r="EMM765" s="462"/>
      <c r="EMN765" s="462"/>
      <c r="EMO765" s="462"/>
      <c r="EMP765" s="462"/>
      <c r="EMQ765" s="462"/>
      <c r="EMR765" s="462"/>
      <c r="EMS765" s="462"/>
      <c r="EMT765" s="462"/>
      <c r="EMU765" s="462"/>
      <c r="EMV765" s="462"/>
      <c r="EMW765" s="462"/>
      <c r="EMX765" s="462"/>
      <c r="EMY765" s="462"/>
      <c r="EMZ765" s="462"/>
      <c r="ENA765" s="462"/>
      <c r="ENB765" s="462"/>
      <c r="ENC765" s="462"/>
      <c r="END765" s="462"/>
      <c r="ENE765" s="462"/>
      <c r="ENF765" s="462"/>
      <c r="ENG765" s="462"/>
      <c r="ENH765" s="462"/>
      <c r="ENI765" s="462"/>
      <c r="ENJ765" s="462"/>
      <c r="ENK765" s="462"/>
      <c r="ENL765" s="462"/>
      <c r="ENM765" s="462"/>
      <c r="ENN765" s="462"/>
      <c r="ENO765" s="462"/>
      <c r="ENP765" s="462"/>
      <c r="ENQ765" s="462"/>
      <c r="ENR765" s="462"/>
      <c r="ENS765" s="462"/>
      <c r="ENT765" s="462"/>
      <c r="ENU765" s="462"/>
      <c r="ENV765" s="462"/>
      <c r="ENW765" s="462"/>
      <c r="ENX765" s="462"/>
      <c r="ENY765" s="462"/>
      <c r="ENZ765" s="462"/>
      <c r="EOA765" s="462"/>
      <c r="EOB765" s="462"/>
      <c r="EOC765" s="462"/>
      <c r="EOD765" s="462"/>
      <c r="EOE765" s="462"/>
      <c r="EOF765" s="462"/>
      <c r="EOG765" s="462"/>
      <c r="EOH765" s="462"/>
      <c r="EOI765" s="462"/>
      <c r="EOJ765" s="462"/>
      <c r="EOK765" s="462"/>
      <c r="EOL765" s="462"/>
      <c r="EOM765" s="462"/>
      <c r="EON765" s="462"/>
      <c r="EOO765" s="462"/>
      <c r="EOP765" s="462"/>
      <c r="EOQ765" s="462"/>
      <c r="EOR765" s="462"/>
      <c r="EOS765" s="462"/>
      <c r="EOT765" s="462"/>
      <c r="EOU765" s="462"/>
      <c r="EOV765" s="462"/>
      <c r="EOW765" s="462"/>
      <c r="EOX765" s="462"/>
      <c r="EOY765" s="462"/>
      <c r="EOZ765" s="462"/>
      <c r="EPA765" s="462"/>
      <c r="EPB765" s="462"/>
      <c r="EPC765" s="462"/>
      <c r="EPD765" s="462"/>
      <c r="EPE765" s="462"/>
      <c r="EPF765" s="462"/>
      <c r="EPG765" s="462"/>
      <c r="EPH765" s="462"/>
      <c r="EPI765" s="462"/>
      <c r="EPJ765" s="462"/>
      <c r="EPK765" s="462"/>
      <c r="EPL765" s="462"/>
      <c r="EPM765" s="462"/>
      <c r="EPN765" s="462"/>
      <c r="EPO765" s="462"/>
      <c r="EPP765" s="462"/>
      <c r="EPQ765" s="462"/>
      <c r="EPR765" s="462"/>
      <c r="EPS765" s="462"/>
      <c r="EPT765" s="462"/>
      <c r="EPU765" s="462"/>
      <c r="EPV765" s="462"/>
      <c r="EPW765" s="462"/>
      <c r="EPX765" s="462"/>
      <c r="EPY765" s="462"/>
      <c r="EPZ765" s="462"/>
      <c r="EQA765" s="462"/>
      <c r="EQB765" s="462"/>
      <c r="EQC765" s="462"/>
      <c r="EQD765" s="462"/>
      <c r="EQE765" s="462"/>
      <c r="EQF765" s="462"/>
      <c r="EQG765" s="462"/>
      <c r="EQH765" s="462"/>
      <c r="EQI765" s="462"/>
      <c r="EQJ765" s="462"/>
      <c r="EQK765" s="462"/>
      <c r="EQL765" s="462"/>
      <c r="EQM765" s="462"/>
      <c r="EQN765" s="462"/>
      <c r="EQO765" s="462"/>
      <c r="EQP765" s="462"/>
      <c r="EQQ765" s="462"/>
      <c r="EQR765" s="462"/>
      <c r="EQS765" s="462"/>
      <c r="EQT765" s="462"/>
      <c r="EQU765" s="462"/>
      <c r="EQV765" s="462"/>
      <c r="EQW765" s="462"/>
      <c r="EQX765" s="462"/>
      <c r="EQY765" s="462"/>
      <c r="EQZ765" s="462"/>
      <c r="ERA765" s="462"/>
      <c r="ERB765" s="462"/>
      <c r="ERC765" s="462"/>
      <c r="ERD765" s="462"/>
      <c r="ERE765" s="462"/>
      <c r="ERF765" s="462"/>
      <c r="ERG765" s="462"/>
      <c r="ERH765" s="462"/>
      <c r="ERI765" s="462"/>
      <c r="ERJ765" s="462"/>
      <c r="ERK765" s="462"/>
      <c r="ERL765" s="462"/>
      <c r="ERM765" s="462"/>
      <c r="ERN765" s="462"/>
      <c r="ERO765" s="462"/>
      <c r="ERP765" s="462"/>
      <c r="ERQ765" s="462"/>
      <c r="ERR765" s="462"/>
      <c r="ERS765" s="462"/>
      <c r="ERT765" s="462"/>
      <c r="ERU765" s="462"/>
      <c r="ERV765" s="462"/>
      <c r="ERW765" s="462"/>
      <c r="ERX765" s="462"/>
      <c r="ERY765" s="462"/>
      <c r="ERZ765" s="462"/>
      <c r="ESA765" s="462"/>
      <c r="ESB765" s="462"/>
      <c r="ESC765" s="462"/>
      <c r="ESD765" s="462"/>
      <c r="ESE765" s="462"/>
      <c r="ESF765" s="462"/>
      <c r="ESG765" s="462"/>
      <c r="ESH765" s="462"/>
      <c r="ESI765" s="462"/>
      <c r="ESJ765" s="462"/>
      <c r="ESK765" s="462"/>
      <c r="ESL765" s="462"/>
      <c r="ESM765" s="462"/>
      <c r="ESN765" s="462"/>
      <c r="ESO765" s="462"/>
      <c r="ESP765" s="462"/>
      <c r="ESQ765" s="462"/>
      <c r="ESR765" s="462"/>
      <c r="ESS765" s="462"/>
      <c r="EST765" s="462"/>
      <c r="ESU765" s="462"/>
      <c r="ESV765" s="462"/>
      <c r="ESW765" s="462"/>
      <c r="ESX765" s="462"/>
      <c r="ESY765" s="462"/>
      <c r="ESZ765" s="462"/>
      <c r="ETA765" s="462"/>
      <c r="ETB765" s="462"/>
      <c r="ETC765" s="462"/>
      <c r="ETD765" s="462"/>
      <c r="ETE765" s="462"/>
      <c r="ETF765" s="462"/>
      <c r="ETG765" s="462"/>
      <c r="ETH765" s="462"/>
      <c r="ETI765" s="462"/>
      <c r="ETJ765" s="462"/>
      <c r="ETK765" s="462"/>
      <c r="ETL765" s="462"/>
      <c r="ETM765" s="462"/>
      <c r="ETN765" s="462"/>
      <c r="ETO765" s="462"/>
      <c r="ETP765" s="462"/>
      <c r="ETQ765" s="462"/>
      <c r="ETR765" s="462"/>
      <c r="ETS765" s="462"/>
      <c r="ETT765" s="462"/>
      <c r="ETU765" s="462"/>
      <c r="ETV765" s="462"/>
      <c r="ETW765" s="462"/>
      <c r="ETX765" s="462"/>
      <c r="ETY765" s="462"/>
      <c r="ETZ765" s="462"/>
      <c r="EUA765" s="462"/>
      <c r="EUB765" s="462"/>
      <c r="EUC765" s="462"/>
      <c r="EUD765" s="462"/>
      <c r="EUE765" s="462"/>
      <c r="EUF765" s="462"/>
      <c r="EUG765" s="462"/>
      <c r="EUH765" s="462"/>
      <c r="EUI765" s="462"/>
      <c r="EUJ765" s="462"/>
      <c r="EUK765" s="462"/>
      <c r="EUL765" s="462"/>
      <c r="EUM765" s="462"/>
      <c r="EUN765" s="462"/>
      <c r="EUO765" s="462"/>
      <c r="EUP765" s="462"/>
      <c r="EUQ765" s="462"/>
      <c r="EUR765" s="462"/>
      <c r="EUS765" s="462"/>
      <c r="EUT765" s="462"/>
      <c r="EUU765" s="462"/>
      <c r="EUV765" s="462"/>
      <c r="EUW765" s="462"/>
      <c r="EUX765" s="462"/>
      <c r="EUY765" s="462"/>
      <c r="EUZ765" s="462"/>
      <c r="EVA765" s="462"/>
      <c r="EVB765" s="462"/>
      <c r="EVC765" s="462"/>
      <c r="EVD765" s="462"/>
      <c r="EVE765" s="462"/>
      <c r="EVF765" s="462"/>
      <c r="EVG765" s="462"/>
      <c r="EVH765" s="462"/>
      <c r="EVI765" s="462"/>
      <c r="EVJ765" s="462"/>
      <c r="EVK765" s="462"/>
      <c r="EVL765" s="462"/>
      <c r="EVM765" s="462"/>
      <c r="EVN765" s="462"/>
      <c r="EVO765" s="462"/>
      <c r="EVP765" s="462"/>
      <c r="EVQ765" s="462"/>
      <c r="EVR765" s="462"/>
      <c r="EVS765" s="462"/>
      <c r="EVT765" s="462"/>
      <c r="EVU765" s="462"/>
      <c r="EVV765" s="462"/>
      <c r="EVW765" s="462"/>
      <c r="EVX765" s="462"/>
      <c r="EVY765" s="462"/>
      <c r="EVZ765" s="462"/>
      <c r="EWA765" s="462"/>
      <c r="EWB765" s="462"/>
      <c r="EWC765" s="462"/>
      <c r="EWD765" s="462"/>
      <c r="EWE765" s="462"/>
      <c r="EWF765" s="462"/>
      <c r="EWG765" s="462"/>
      <c r="EWH765" s="462"/>
      <c r="EWI765" s="462"/>
      <c r="EWJ765" s="462"/>
      <c r="EWK765" s="462"/>
      <c r="EWL765" s="462"/>
      <c r="EWM765" s="462"/>
      <c r="EWN765" s="462"/>
      <c r="EWO765" s="462"/>
      <c r="EWP765" s="462"/>
      <c r="EWQ765" s="462"/>
      <c r="EWR765" s="462"/>
      <c r="EWS765" s="462"/>
      <c r="EWT765" s="462"/>
      <c r="EWU765" s="462"/>
      <c r="EWV765" s="462"/>
      <c r="EWW765" s="462"/>
      <c r="EWX765" s="462"/>
      <c r="EWY765" s="462"/>
      <c r="EWZ765" s="462"/>
      <c r="EXA765" s="462"/>
      <c r="EXB765" s="462"/>
      <c r="EXC765" s="462"/>
      <c r="EXD765" s="462"/>
      <c r="EXE765" s="462"/>
      <c r="EXF765" s="462"/>
      <c r="EXG765" s="462"/>
      <c r="EXH765" s="462"/>
      <c r="EXI765" s="462"/>
      <c r="EXJ765" s="462"/>
      <c r="EXK765" s="462"/>
      <c r="EXL765" s="462"/>
      <c r="EXM765" s="462"/>
      <c r="EXN765" s="462"/>
      <c r="EXO765" s="462"/>
      <c r="EXP765" s="462"/>
      <c r="EXQ765" s="462"/>
      <c r="EXR765" s="462"/>
      <c r="EXS765" s="462"/>
      <c r="EXT765" s="462"/>
      <c r="EXU765" s="462"/>
      <c r="EXV765" s="462"/>
      <c r="EXW765" s="462"/>
      <c r="EXX765" s="462"/>
      <c r="EXY765" s="462"/>
      <c r="EXZ765" s="462"/>
      <c r="EYA765" s="462"/>
      <c r="EYB765" s="462"/>
      <c r="EYC765" s="462"/>
      <c r="EYD765" s="462"/>
      <c r="EYE765" s="462"/>
      <c r="EYF765" s="462"/>
      <c r="EYG765" s="462"/>
      <c r="EYH765" s="462"/>
      <c r="EYI765" s="462"/>
      <c r="EYJ765" s="462"/>
      <c r="EYK765" s="462"/>
      <c r="EYL765" s="462"/>
      <c r="EYM765" s="462"/>
      <c r="EYN765" s="462"/>
      <c r="EYO765" s="462"/>
      <c r="EYP765" s="462"/>
      <c r="EYQ765" s="462"/>
      <c r="EYR765" s="462"/>
      <c r="EYS765" s="462"/>
      <c r="EYT765" s="462"/>
      <c r="EYU765" s="462"/>
      <c r="EYV765" s="462"/>
      <c r="EYW765" s="462"/>
      <c r="EYX765" s="462"/>
      <c r="EYY765" s="462"/>
      <c r="EYZ765" s="462"/>
      <c r="EZA765" s="462"/>
      <c r="EZB765" s="462"/>
      <c r="EZC765" s="462"/>
      <c r="EZD765" s="462"/>
      <c r="EZE765" s="462"/>
      <c r="EZF765" s="462"/>
      <c r="EZG765" s="462"/>
      <c r="EZH765" s="462"/>
      <c r="EZI765" s="462"/>
      <c r="EZJ765" s="462"/>
      <c r="EZK765" s="462"/>
      <c r="EZL765" s="462"/>
      <c r="EZM765" s="462"/>
      <c r="EZN765" s="462"/>
      <c r="EZO765" s="462"/>
      <c r="EZP765" s="462"/>
      <c r="EZQ765" s="462"/>
      <c r="EZR765" s="462"/>
      <c r="EZS765" s="462"/>
      <c r="EZT765" s="462"/>
      <c r="EZU765" s="462"/>
      <c r="EZV765" s="462"/>
      <c r="EZW765" s="462"/>
      <c r="EZX765" s="462"/>
      <c r="EZY765" s="462"/>
      <c r="EZZ765" s="462"/>
      <c r="FAA765" s="462"/>
      <c r="FAB765" s="462"/>
      <c r="FAC765" s="462"/>
      <c r="FAD765" s="462"/>
      <c r="FAE765" s="462"/>
      <c r="FAF765" s="462"/>
      <c r="FAG765" s="462"/>
      <c r="FAH765" s="462"/>
      <c r="FAI765" s="462"/>
      <c r="FAJ765" s="462"/>
      <c r="FAK765" s="462"/>
      <c r="FAL765" s="462"/>
      <c r="FAM765" s="462"/>
      <c r="FAN765" s="462"/>
      <c r="FAO765" s="462"/>
      <c r="FAP765" s="462"/>
      <c r="FAQ765" s="462"/>
      <c r="FAR765" s="462"/>
      <c r="FAS765" s="462"/>
      <c r="FAT765" s="462"/>
      <c r="FAU765" s="462"/>
      <c r="FAV765" s="462"/>
      <c r="FAW765" s="462"/>
      <c r="FAX765" s="462"/>
      <c r="FAY765" s="462"/>
      <c r="FAZ765" s="462"/>
      <c r="FBA765" s="462"/>
      <c r="FBB765" s="462"/>
      <c r="FBC765" s="462"/>
      <c r="FBD765" s="462"/>
      <c r="FBE765" s="462"/>
      <c r="FBF765" s="462"/>
      <c r="FBG765" s="462"/>
      <c r="FBH765" s="462"/>
      <c r="FBI765" s="462"/>
      <c r="FBJ765" s="462"/>
      <c r="FBK765" s="462"/>
      <c r="FBL765" s="462"/>
      <c r="FBM765" s="462"/>
      <c r="FBN765" s="462"/>
      <c r="FBO765" s="462"/>
      <c r="FBP765" s="462"/>
      <c r="FBQ765" s="462"/>
      <c r="FBR765" s="462"/>
      <c r="FBS765" s="462"/>
      <c r="FBT765" s="462"/>
      <c r="FBU765" s="462"/>
      <c r="FBV765" s="462"/>
      <c r="FBW765" s="462"/>
      <c r="FBX765" s="462"/>
      <c r="FBY765" s="462"/>
      <c r="FBZ765" s="462"/>
      <c r="FCA765" s="462"/>
      <c r="FCB765" s="462"/>
      <c r="FCC765" s="462"/>
      <c r="FCD765" s="462"/>
      <c r="FCE765" s="462"/>
      <c r="FCF765" s="462"/>
      <c r="FCG765" s="462"/>
      <c r="FCH765" s="462"/>
      <c r="FCI765" s="462"/>
      <c r="FCJ765" s="462"/>
      <c r="FCK765" s="462"/>
      <c r="FCL765" s="462"/>
      <c r="FCM765" s="462"/>
      <c r="FCN765" s="462"/>
      <c r="FCO765" s="462"/>
      <c r="FCP765" s="462"/>
      <c r="FCQ765" s="462"/>
      <c r="FCR765" s="462"/>
      <c r="FCS765" s="462"/>
      <c r="FCT765" s="462"/>
      <c r="FCU765" s="462"/>
      <c r="FCV765" s="462"/>
      <c r="FCW765" s="462"/>
      <c r="FCX765" s="462"/>
      <c r="FCY765" s="462"/>
      <c r="FCZ765" s="462"/>
      <c r="FDA765" s="462"/>
      <c r="FDB765" s="462"/>
      <c r="FDC765" s="462"/>
      <c r="FDD765" s="462"/>
      <c r="FDE765" s="462"/>
      <c r="FDF765" s="462"/>
      <c r="FDG765" s="462"/>
      <c r="FDH765" s="462"/>
      <c r="FDI765" s="462"/>
      <c r="FDJ765" s="462"/>
      <c r="FDK765" s="462"/>
      <c r="FDL765" s="462"/>
      <c r="FDM765" s="462"/>
      <c r="FDN765" s="462"/>
      <c r="FDO765" s="462"/>
      <c r="FDP765" s="462"/>
      <c r="FDQ765" s="462"/>
      <c r="FDR765" s="462"/>
      <c r="FDS765" s="462"/>
      <c r="FDT765" s="462"/>
      <c r="FDU765" s="462"/>
      <c r="FDV765" s="462"/>
      <c r="FDW765" s="462"/>
      <c r="FDX765" s="462"/>
      <c r="FDY765" s="462"/>
      <c r="FDZ765" s="462"/>
      <c r="FEA765" s="462"/>
      <c r="FEB765" s="462"/>
      <c r="FEC765" s="462"/>
      <c r="FED765" s="462"/>
      <c r="FEE765" s="462"/>
      <c r="FEF765" s="462"/>
      <c r="FEG765" s="462"/>
      <c r="FEH765" s="462"/>
      <c r="FEI765" s="462"/>
      <c r="FEJ765" s="462"/>
      <c r="FEK765" s="462"/>
      <c r="FEL765" s="462"/>
      <c r="FEM765" s="462"/>
      <c r="FEN765" s="462"/>
      <c r="FEO765" s="462"/>
      <c r="FEP765" s="462"/>
      <c r="FEQ765" s="462"/>
      <c r="FER765" s="462"/>
      <c r="FES765" s="462"/>
      <c r="FET765" s="462"/>
      <c r="FEU765" s="462"/>
      <c r="FEV765" s="462"/>
      <c r="FEW765" s="462"/>
      <c r="FEX765" s="462"/>
      <c r="FEY765" s="462"/>
      <c r="FEZ765" s="462"/>
      <c r="FFA765" s="462"/>
      <c r="FFB765" s="462"/>
      <c r="FFC765" s="462"/>
      <c r="FFD765" s="462"/>
      <c r="FFE765" s="462"/>
      <c r="FFF765" s="462"/>
      <c r="FFG765" s="462"/>
      <c r="FFH765" s="462"/>
      <c r="FFI765" s="462"/>
      <c r="FFJ765" s="462"/>
      <c r="FFK765" s="462"/>
      <c r="FFL765" s="462"/>
      <c r="FFM765" s="462"/>
      <c r="FFN765" s="462"/>
      <c r="FFO765" s="462"/>
      <c r="FFP765" s="462"/>
      <c r="FFQ765" s="462"/>
      <c r="FFR765" s="462"/>
      <c r="FFS765" s="462"/>
      <c r="FFT765" s="462"/>
      <c r="FFU765" s="462"/>
      <c r="FFV765" s="462"/>
      <c r="FFW765" s="462"/>
      <c r="FFX765" s="462"/>
      <c r="FFY765" s="462"/>
      <c r="FFZ765" s="462"/>
      <c r="FGA765" s="462"/>
      <c r="FGB765" s="462"/>
      <c r="FGC765" s="462"/>
      <c r="FGD765" s="462"/>
      <c r="FGE765" s="462"/>
      <c r="FGF765" s="462"/>
      <c r="FGG765" s="462"/>
      <c r="FGH765" s="462"/>
      <c r="FGI765" s="462"/>
      <c r="FGJ765" s="462"/>
      <c r="FGK765" s="462"/>
      <c r="FGL765" s="462"/>
      <c r="FGM765" s="462"/>
      <c r="FGN765" s="462"/>
      <c r="FGO765" s="462"/>
      <c r="FGP765" s="462"/>
      <c r="FGQ765" s="462"/>
      <c r="FGR765" s="462"/>
      <c r="FGS765" s="462"/>
      <c r="FGT765" s="462"/>
      <c r="FGU765" s="462"/>
      <c r="FGV765" s="462"/>
      <c r="FGW765" s="462"/>
      <c r="FGX765" s="462"/>
      <c r="FGY765" s="462"/>
      <c r="FGZ765" s="462"/>
      <c r="FHA765" s="462"/>
      <c r="FHB765" s="462"/>
      <c r="FHC765" s="462"/>
      <c r="FHD765" s="462"/>
      <c r="FHE765" s="462"/>
      <c r="FHF765" s="462"/>
      <c r="FHG765" s="462"/>
      <c r="FHH765" s="462"/>
      <c r="FHI765" s="462"/>
      <c r="FHJ765" s="462"/>
      <c r="FHK765" s="462"/>
      <c r="FHL765" s="462"/>
      <c r="FHM765" s="462"/>
      <c r="FHN765" s="462"/>
      <c r="FHO765" s="462"/>
      <c r="FHP765" s="462"/>
      <c r="FHQ765" s="462"/>
      <c r="FHR765" s="462"/>
      <c r="FHS765" s="462"/>
      <c r="FHT765" s="462"/>
      <c r="FHU765" s="462"/>
      <c r="FHV765" s="462"/>
      <c r="FHW765" s="462"/>
      <c r="FHX765" s="462"/>
      <c r="FHY765" s="462"/>
      <c r="FHZ765" s="462"/>
      <c r="FIA765" s="462"/>
      <c r="FIB765" s="462"/>
      <c r="FIC765" s="462"/>
      <c r="FID765" s="462"/>
      <c r="FIE765" s="462"/>
      <c r="FIF765" s="462"/>
      <c r="FIG765" s="462"/>
      <c r="FIH765" s="462"/>
      <c r="FII765" s="462"/>
      <c r="FIJ765" s="462"/>
      <c r="FIK765" s="462"/>
      <c r="FIL765" s="462"/>
      <c r="FIM765" s="462"/>
      <c r="FIN765" s="462"/>
      <c r="FIO765" s="462"/>
      <c r="FIP765" s="462"/>
      <c r="FIQ765" s="462"/>
      <c r="FIR765" s="462"/>
      <c r="FIS765" s="462"/>
      <c r="FIT765" s="462"/>
      <c r="FIU765" s="462"/>
      <c r="FIV765" s="462"/>
      <c r="FIW765" s="462"/>
      <c r="FIX765" s="462"/>
      <c r="FIY765" s="462"/>
      <c r="FIZ765" s="462"/>
      <c r="FJA765" s="462"/>
      <c r="FJB765" s="462"/>
      <c r="FJC765" s="462"/>
      <c r="FJD765" s="462"/>
      <c r="FJE765" s="462"/>
      <c r="FJF765" s="462"/>
      <c r="FJG765" s="462"/>
      <c r="FJH765" s="462"/>
      <c r="FJI765" s="462"/>
      <c r="FJJ765" s="462"/>
      <c r="FJK765" s="462"/>
      <c r="FJL765" s="462"/>
      <c r="FJM765" s="462"/>
      <c r="FJN765" s="462"/>
      <c r="FJO765" s="462"/>
      <c r="FJP765" s="462"/>
      <c r="FJQ765" s="462"/>
      <c r="FJR765" s="462"/>
      <c r="FJS765" s="462"/>
      <c r="FJT765" s="462"/>
      <c r="FJU765" s="462"/>
      <c r="FJV765" s="462"/>
      <c r="FJW765" s="462"/>
      <c r="FJX765" s="462"/>
      <c r="FJY765" s="462"/>
      <c r="FJZ765" s="462"/>
      <c r="FKA765" s="462"/>
      <c r="FKB765" s="462"/>
      <c r="FKC765" s="462"/>
      <c r="FKD765" s="462"/>
      <c r="FKE765" s="462"/>
      <c r="FKF765" s="462"/>
      <c r="FKG765" s="462"/>
      <c r="FKH765" s="462"/>
      <c r="FKI765" s="462"/>
      <c r="FKJ765" s="462"/>
      <c r="FKK765" s="462"/>
      <c r="FKL765" s="462"/>
      <c r="FKM765" s="462"/>
      <c r="FKN765" s="462"/>
      <c r="FKO765" s="462"/>
      <c r="FKP765" s="462"/>
      <c r="FKQ765" s="462"/>
      <c r="FKR765" s="462"/>
      <c r="FKS765" s="462"/>
      <c r="FKT765" s="462"/>
      <c r="FKU765" s="462"/>
      <c r="FKV765" s="462"/>
      <c r="FKW765" s="462"/>
      <c r="FKX765" s="462"/>
      <c r="FKY765" s="462"/>
      <c r="FKZ765" s="462"/>
      <c r="FLA765" s="462"/>
      <c r="FLB765" s="462"/>
      <c r="FLC765" s="462"/>
      <c r="FLD765" s="462"/>
      <c r="FLE765" s="462"/>
      <c r="FLF765" s="462"/>
      <c r="FLG765" s="462"/>
      <c r="FLH765" s="462"/>
      <c r="FLI765" s="462"/>
      <c r="FLJ765" s="462"/>
      <c r="FLK765" s="462"/>
      <c r="FLL765" s="462"/>
      <c r="FLM765" s="462"/>
      <c r="FLN765" s="462"/>
      <c r="FLO765" s="462"/>
      <c r="FLP765" s="462"/>
      <c r="FLQ765" s="462"/>
      <c r="FLR765" s="462"/>
      <c r="FLS765" s="462"/>
      <c r="FLT765" s="462"/>
      <c r="FLU765" s="462"/>
      <c r="FLV765" s="462"/>
      <c r="FLW765" s="462"/>
      <c r="FLX765" s="462"/>
      <c r="FLY765" s="462"/>
      <c r="FLZ765" s="462"/>
      <c r="FMA765" s="462"/>
      <c r="FMB765" s="462"/>
      <c r="FMC765" s="462"/>
      <c r="FMD765" s="462"/>
      <c r="FME765" s="462"/>
      <c r="FMF765" s="462"/>
      <c r="FMG765" s="462"/>
      <c r="FMH765" s="462"/>
      <c r="FMI765" s="462"/>
      <c r="FMJ765" s="462"/>
      <c r="FMK765" s="462"/>
      <c r="FML765" s="462"/>
      <c r="FMM765" s="462"/>
      <c r="FMN765" s="462"/>
      <c r="FMO765" s="462"/>
      <c r="FMP765" s="462"/>
      <c r="FMQ765" s="462"/>
      <c r="FMR765" s="462"/>
      <c r="FMS765" s="462"/>
      <c r="FMT765" s="462"/>
      <c r="FMU765" s="462"/>
      <c r="FMV765" s="462"/>
      <c r="FMW765" s="462"/>
      <c r="FMX765" s="462"/>
      <c r="FMY765" s="462"/>
      <c r="FMZ765" s="462"/>
      <c r="FNA765" s="462"/>
      <c r="FNB765" s="462"/>
      <c r="FNC765" s="462"/>
      <c r="FND765" s="462"/>
      <c r="FNE765" s="462"/>
      <c r="FNF765" s="462"/>
      <c r="FNG765" s="462"/>
      <c r="FNH765" s="462"/>
      <c r="FNI765" s="462"/>
      <c r="FNJ765" s="462"/>
      <c r="FNK765" s="462"/>
      <c r="FNL765" s="462"/>
      <c r="FNM765" s="462"/>
      <c r="FNN765" s="462"/>
      <c r="FNO765" s="462"/>
      <c r="FNP765" s="462"/>
      <c r="FNQ765" s="462"/>
      <c r="FNR765" s="462"/>
      <c r="FNS765" s="462"/>
      <c r="FNT765" s="462"/>
      <c r="FNU765" s="462"/>
      <c r="FNV765" s="462"/>
      <c r="FNW765" s="462"/>
      <c r="FNX765" s="462"/>
      <c r="FNY765" s="462"/>
      <c r="FNZ765" s="462"/>
      <c r="FOA765" s="462"/>
      <c r="FOB765" s="462"/>
      <c r="FOC765" s="462"/>
      <c r="FOD765" s="462"/>
      <c r="FOE765" s="462"/>
      <c r="FOF765" s="462"/>
      <c r="FOG765" s="462"/>
      <c r="FOH765" s="462"/>
      <c r="FOI765" s="462"/>
      <c r="FOJ765" s="462"/>
      <c r="FOK765" s="462"/>
      <c r="FOL765" s="462"/>
      <c r="FOM765" s="462"/>
      <c r="FON765" s="462"/>
      <c r="FOO765" s="462"/>
      <c r="FOP765" s="462"/>
      <c r="FOQ765" s="462"/>
      <c r="FOR765" s="462"/>
      <c r="FOS765" s="462"/>
      <c r="FOT765" s="462"/>
      <c r="FOU765" s="462"/>
      <c r="FOV765" s="462"/>
      <c r="FOW765" s="462"/>
      <c r="FOX765" s="462"/>
      <c r="FOY765" s="462"/>
      <c r="FOZ765" s="462"/>
      <c r="FPA765" s="462"/>
      <c r="FPB765" s="462"/>
      <c r="FPC765" s="462"/>
      <c r="FPD765" s="462"/>
      <c r="FPE765" s="462"/>
      <c r="FPF765" s="462"/>
      <c r="FPG765" s="462"/>
      <c r="FPH765" s="462"/>
      <c r="FPI765" s="462"/>
      <c r="FPJ765" s="462"/>
      <c r="FPK765" s="462"/>
      <c r="FPL765" s="462"/>
      <c r="FPM765" s="462"/>
      <c r="FPN765" s="462"/>
      <c r="FPO765" s="462"/>
      <c r="FPP765" s="462"/>
      <c r="FPQ765" s="462"/>
      <c r="FPR765" s="462"/>
      <c r="FPS765" s="462"/>
      <c r="FPT765" s="462"/>
      <c r="FPU765" s="462"/>
      <c r="FPV765" s="462"/>
      <c r="FPW765" s="462"/>
      <c r="FPX765" s="462"/>
      <c r="FPY765" s="462"/>
      <c r="FPZ765" s="462"/>
      <c r="FQA765" s="462"/>
      <c r="FQB765" s="462"/>
      <c r="FQC765" s="462"/>
      <c r="FQD765" s="462"/>
      <c r="FQE765" s="462"/>
      <c r="FQF765" s="462"/>
      <c r="FQG765" s="462"/>
      <c r="FQH765" s="462"/>
      <c r="FQI765" s="462"/>
      <c r="FQJ765" s="462"/>
      <c r="FQK765" s="462"/>
      <c r="FQL765" s="462"/>
      <c r="FQM765" s="462"/>
      <c r="FQN765" s="462"/>
      <c r="FQO765" s="462"/>
      <c r="FQP765" s="462"/>
      <c r="FQQ765" s="462"/>
      <c r="FQR765" s="462"/>
      <c r="FQS765" s="462"/>
      <c r="FQT765" s="462"/>
      <c r="FQU765" s="462"/>
      <c r="FQV765" s="462"/>
      <c r="FQW765" s="462"/>
      <c r="FQX765" s="462"/>
      <c r="FQY765" s="462"/>
      <c r="FQZ765" s="462"/>
      <c r="FRA765" s="462"/>
      <c r="FRB765" s="462"/>
      <c r="FRC765" s="462"/>
      <c r="FRD765" s="462"/>
      <c r="FRE765" s="462"/>
      <c r="FRF765" s="462"/>
      <c r="FRG765" s="462"/>
      <c r="FRH765" s="462"/>
      <c r="FRI765" s="462"/>
      <c r="FRJ765" s="462"/>
      <c r="FRK765" s="462"/>
      <c r="FRL765" s="462"/>
      <c r="FRM765" s="462"/>
      <c r="FRN765" s="462"/>
      <c r="FRO765" s="462"/>
      <c r="FRP765" s="462"/>
      <c r="FRQ765" s="462"/>
      <c r="FRR765" s="462"/>
      <c r="FRS765" s="462"/>
      <c r="FRT765" s="462"/>
      <c r="FRU765" s="462"/>
      <c r="FRV765" s="462"/>
      <c r="FRW765" s="462"/>
      <c r="FRX765" s="462"/>
      <c r="FRY765" s="462"/>
      <c r="FRZ765" s="462"/>
      <c r="FSA765" s="462"/>
      <c r="FSB765" s="462"/>
      <c r="FSC765" s="462"/>
      <c r="FSD765" s="462"/>
      <c r="FSE765" s="462"/>
      <c r="FSF765" s="462"/>
      <c r="FSG765" s="462"/>
      <c r="FSH765" s="462"/>
      <c r="FSI765" s="462"/>
      <c r="FSJ765" s="462"/>
      <c r="FSK765" s="462"/>
      <c r="FSL765" s="462"/>
      <c r="FSM765" s="462"/>
      <c r="FSN765" s="462"/>
      <c r="FSO765" s="462"/>
      <c r="FSP765" s="462"/>
      <c r="FSQ765" s="462"/>
      <c r="FSR765" s="462"/>
      <c r="FSS765" s="462"/>
      <c r="FST765" s="462"/>
      <c r="FSU765" s="462"/>
      <c r="FSV765" s="462"/>
      <c r="FSW765" s="462"/>
      <c r="FSX765" s="462"/>
      <c r="FSY765" s="462"/>
      <c r="FSZ765" s="462"/>
      <c r="FTA765" s="462"/>
      <c r="FTB765" s="462"/>
      <c r="FTC765" s="462"/>
      <c r="FTD765" s="462"/>
      <c r="FTE765" s="462"/>
      <c r="FTF765" s="462"/>
      <c r="FTG765" s="462"/>
      <c r="FTH765" s="462"/>
      <c r="FTI765" s="462"/>
      <c r="FTJ765" s="462"/>
      <c r="FTK765" s="462"/>
      <c r="FTL765" s="462"/>
      <c r="FTM765" s="462"/>
      <c r="FTN765" s="462"/>
      <c r="FTO765" s="462"/>
      <c r="FTP765" s="462"/>
      <c r="FTQ765" s="462"/>
      <c r="FTR765" s="462"/>
      <c r="FTS765" s="462"/>
      <c r="FTT765" s="462"/>
      <c r="FTU765" s="462"/>
      <c r="FTV765" s="462"/>
      <c r="FTW765" s="462"/>
      <c r="FTX765" s="462"/>
      <c r="FTY765" s="462"/>
      <c r="FTZ765" s="462"/>
      <c r="FUA765" s="462"/>
      <c r="FUB765" s="462"/>
      <c r="FUC765" s="462"/>
      <c r="FUD765" s="462"/>
      <c r="FUE765" s="462"/>
      <c r="FUF765" s="462"/>
      <c r="FUG765" s="462"/>
      <c r="FUH765" s="462"/>
      <c r="FUI765" s="462"/>
      <c r="FUJ765" s="462"/>
      <c r="FUK765" s="462"/>
      <c r="FUL765" s="462"/>
      <c r="FUM765" s="462"/>
      <c r="FUN765" s="462"/>
      <c r="FUO765" s="462"/>
      <c r="FUP765" s="462"/>
      <c r="FUQ765" s="462"/>
      <c r="FUR765" s="462"/>
      <c r="FUS765" s="462"/>
      <c r="FUT765" s="462"/>
      <c r="FUU765" s="462"/>
      <c r="FUV765" s="462"/>
      <c r="FUW765" s="462"/>
      <c r="FUX765" s="462"/>
      <c r="FUY765" s="462"/>
      <c r="FUZ765" s="462"/>
      <c r="FVA765" s="462"/>
      <c r="FVB765" s="462"/>
      <c r="FVC765" s="462"/>
      <c r="FVD765" s="462"/>
      <c r="FVE765" s="462"/>
      <c r="FVF765" s="462"/>
      <c r="FVG765" s="462"/>
      <c r="FVH765" s="462"/>
      <c r="FVI765" s="462"/>
      <c r="FVJ765" s="462"/>
      <c r="FVK765" s="462"/>
      <c r="FVL765" s="462"/>
      <c r="FVM765" s="462"/>
      <c r="FVN765" s="462"/>
      <c r="FVO765" s="462"/>
      <c r="FVP765" s="462"/>
      <c r="FVQ765" s="462"/>
      <c r="FVR765" s="462"/>
      <c r="FVS765" s="462"/>
      <c r="FVT765" s="462"/>
      <c r="FVU765" s="462"/>
      <c r="FVV765" s="462"/>
      <c r="FVW765" s="462"/>
      <c r="FVX765" s="462"/>
      <c r="FVY765" s="462"/>
      <c r="FVZ765" s="462"/>
      <c r="FWA765" s="462"/>
      <c r="FWB765" s="462"/>
      <c r="FWC765" s="462"/>
      <c r="FWD765" s="462"/>
      <c r="FWE765" s="462"/>
      <c r="FWF765" s="462"/>
      <c r="FWG765" s="462"/>
      <c r="FWH765" s="462"/>
      <c r="FWI765" s="462"/>
      <c r="FWJ765" s="462"/>
      <c r="FWK765" s="462"/>
      <c r="FWL765" s="462"/>
      <c r="FWM765" s="462"/>
      <c r="FWN765" s="462"/>
      <c r="FWO765" s="462"/>
      <c r="FWP765" s="462"/>
      <c r="FWQ765" s="462"/>
      <c r="FWR765" s="462"/>
      <c r="FWS765" s="462"/>
      <c r="FWT765" s="462"/>
      <c r="FWU765" s="462"/>
      <c r="FWV765" s="462"/>
      <c r="FWW765" s="462"/>
      <c r="FWX765" s="462"/>
      <c r="FWY765" s="462"/>
      <c r="FWZ765" s="462"/>
      <c r="FXA765" s="462"/>
      <c r="FXB765" s="462"/>
      <c r="FXC765" s="462"/>
      <c r="FXD765" s="462"/>
      <c r="FXE765" s="462"/>
      <c r="FXF765" s="462"/>
      <c r="FXG765" s="462"/>
      <c r="FXH765" s="462"/>
      <c r="FXI765" s="462"/>
      <c r="FXJ765" s="462"/>
      <c r="FXK765" s="462"/>
      <c r="FXL765" s="462"/>
      <c r="FXM765" s="462"/>
      <c r="FXN765" s="462"/>
      <c r="FXO765" s="462"/>
      <c r="FXP765" s="462"/>
      <c r="FXQ765" s="462"/>
      <c r="FXR765" s="462"/>
      <c r="FXS765" s="462"/>
      <c r="FXT765" s="462"/>
      <c r="FXU765" s="462"/>
      <c r="FXV765" s="462"/>
      <c r="FXW765" s="462"/>
      <c r="FXX765" s="462"/>
      <c r="FXY765" s="462"/>
      <c r="FXZ765" s="462"/>
      <c r="FYA765" s="462"/>
      <c r="FYB765" s="462"/>
      <c r="FYC765" s="462"/>
      <c r="FYD765" s="462"/>
      <c r="FYE765" s="462"/>
      <c r="FYF765" s="462"/>
      <c r="FYG765" s="462"/>
      <c r="FYH765" s="462"/>
      <c r="FYI765" s="462"/>
      <c r="FYJ765" s="462"/>
      <c r="FYK765" s="462"/>
      <c r="FYL765" s="462"/>
      <c r="FYM765" s="462"/>
      <c r="FYN765" s="462"/>
      <c r="FYO765" s="462"/>
      <c r="FYP765" s="462"/>
      <c r="FYQ765" s="462"/>
      <c r="FYR765" s="462"/>
      <c r="FYS765" s="462"/>
      <c r="FYT765" s="462"/>
      <c r="FYU765" s="462"/>
      <c r="FYV765" s="462"/>
      <c r="FYW765" s="462"/>
      <c r="FYX765" s="462"/>
      <c r="FYY765" s="462"/>
      <c r="FYZ765" s="462"/>
      <c r="FZA765" s="462"/>
      <c r="FZB765" s="462"/>
      <c r="FZC765" s="462"/>
      <c r="FZD765" s="462"/>
      <c r="FZE765" s="462"/>
      <c r="FZF765" s="462"/>
      <c r="FZG765" s="462"/>
      <c r="FZH765" s="462"/>
      <c r="FZI765" s="462"/>
      <c r="FZJ765" s="462"/>
      <c r="FZK765" s="462"/>
      <c r="FZL765" s="462"/>
      <c r="FZM765" s="462"/>
      <c r="FZN765" s="462"/>
      <c r="FZO765" s="462"/>
      <c r="FZP765" s="462"/>
      <c r="FZQ765" s="462"/>
      <c r="FZR765" s="462"/>
      <c r="FZS765" s="462"/>
      <c r="FZT765" s="462"/>
      <c r="FZU765" s="462"/>
      <c r="FZV765" s="462"/>
      <c r="FZW765" s="462"/>
      <c r="FZX765" s="462"/>
      <c r="FZY765" s="462"/>
      <c r="FZZ765" s="462"/>
      <c r="GAA765" s="462"/>
      <c r="GAB765" s="462"/>
      <c r="GAC765" s="462"/>
      <c r="GAD765" s="462"/>
      <c r="GAE765" s="462"/>
      <c r="GAF765" s="462"/>
      <c r="GAG765" s="462"/>
      <c r="GAH765" s="462"/>
      <c r="GAI765" s="462"/>
      <c r="GAJ765" s="462"/>
      <c r="GAK765" s="462"/>
      <c r="GAL765" s="462"/>
      <c r="GAM765" s="462"/>
      <c r="GAN765" s="462"/>
      <c r="GAO765" s="462"/>
      <c r="GAP765" s="462"/>
      <c r="GAQ765" s="462"/>
      <c r="GAR765" s="462"/>
      <c r="GAS765" s="462"/>
      <c r="GAT765" s="462"/>
      <c r="GAU765" s="462"/>
      <c r="GAV765" s="462"/>
      <c r="GAW765" s="462"/>
      <c r="GAX765" s="462"/>
      <c r="GAY765" s="462"/>
      <c r="GAZ765" s="462"/>
      <c r="GBA765" s="462"/>
      <c r="GBB765" s="462"/>
      <c r="GBC765" s="462"/>
      <c r="GBD765" s="462"/>
      <c r="GBE765" s="462"/>
      <c r="GBF765" s="462"/>
      <c r="GBG765" s="462"/>
      <c r="GBH765" s="462"/>
      <c r="GBI765" s="462"/>
      <c r="GBJ765" s="462"/>
      <c r="GBK765" s="462"/>
      <c r="GBL765" s="462"/>
      <c r="GBM765" s="462"/>
      <c r="GBN765" s="462"/>
      <c r="GBO765" s="462"/>
      <c r="GBP765" s="462"/>
      <c r="GBQ765" s="462"/>
      <c r="GBR765" s="462"/>
      <c r="GBS765" s="462"/>
      <c r="GBT765" s="462"/>
      <c r="GBU765" s="462"/>
      <c r="GBV765" s="462"/>
      <c r="GBW765" s="462"/>
      <c r="GBX765" s="462"/>
      <c r="GBY765" s="462"/>
      <c r="GBZ765" s="462"/>
      <c r="GCA765" s="462"/>
      <c r="GCB765" s="462"/>
      <c r="GCC765" s="462"/>
      <c r="GCD765" s="462"/>
      <c r="GCE765" s="462"/>
      <c r="GCF765" s="462"/>
      <c r="GCG765" s="462"/>
      <c r="GCH765" s="462"/>
      <c r="GCI765" s="462"/>
      <c r="GCJ765" s="462"/>
      <c r="GCK765" s="462"/>
      <c r="GCL765" s="462"/>
      <c r="GCM765" s="462"/>
      <c r="GCN765" s="462"/>
      <c r="GCO765" s="462"/>
      <c r="GCP765" s="462"/>
      <c r="GCQ765" s="462"/>
      <c r="GCR765" s="462"/>
      <c r="GCS765" s="462"/>
      <c r="GCT765" s="462"/>
      <c r="GCU765" s="462"/>
      <c r="GCV765" s="462"/>
      <c r="GCW765" s="462"/>
      <c r="GCX765" s="462"/>
      <c r="GCY765" s="462"/>
      <c r="GCZ765" s="462"/>
      <c r="GDA765" s="462"/>
      <c r="GDB765" s="462"/>
      <c r="GDC765" s="462"/>
      <c r="GDD765" s="462"/>
      <c r="GDE765" s="462"/>
      <c r="GDF765" s="462"/>
      <c r="GDG765" s="462"/>
      <c r="GDH765" s="462"/>
      <c r="GDI765" s="462"/>
      <c r="GDJ765" s="462"/>
      <c r="GDK765" s="462"/>
      <c r="GDL765" s="462"/>
      <c r="GDM765" s="462"/>
      <c r="GDN765" s="462"/>
      <c r="GDO765" s="462"/>
      <c r="GDP765" s="462"/>
      <c r="GDQ765" s="462"/>
      <c r="GDR765" s="462"/>
      <c r="GDS765" s="462"/>
      <c r="GDT765" s="462"/>
      <c r="GDU765" s="462"/>
      <c r="GDV765" s="462"/>
      <c r="GDW765" s="462"/>
      <c r="GDX765" s="462"/>
      <c r="GDY765" s="462"/>
      <c r="GDZ765" s="462"/>
      <c r="GEA765" s="462"/>
      <c r="GEB765" s="462"/>
      <c r="GEC765" s="462"/>
      <c r="GED765" s="462"/>
      <c r="GEE765" s="462"/>
      <c r="GEF765" s="462"/>
      <c r="GEG765" s="462"/>
      <c r="GEH765" s="462"/>
      <c r="GEI765" s="462"/>
      <c r="GEJ765" s="462"/>
      <c r="GEK765" s="462"/>
      <c r="GEL765" s="462"/>
      <c r="GEM765" s="462"/>
      <c r="GEN765" s="462"/>
      <c r="GEO765" s="462"/>
      <c r="GEP765" s="462"/>
      <c r="GEQ765" s="462"/>
      <c r="GER765" s="462"/>
      <c r="GES765" s="462"/>
      <c r="GET765" s="462"/>
      <c r="GEU765" s="462"/>
      <c r="GEV765" s="462"/>
      <c r="GEW765" s="462"/>
      <c r="GEX765" s="462"/>
      <c r="GEY765" s="462"/>
      <c r="GEZ765" s="462"/>
      <c r="GFA765" s="462"/>
      <c r="GFB765" s="462"/>
      <c r="GFC765" s="462"/>
      <c r="GFD765" s="462"/>
      <c r="GFE765" s="462"/>
      <c r="GFF765" s="462"/>
      <c r="GFG765" s="462"/>
      <c r="GFH765" s="462"/>
      <c r="GFI765" s="462"/>
      <c r="GFJ765" s="462"/>
      <c r="GFK765" s="462"/>
      <c r="GFL765" s="462"/>
      <c r="GFM765" s="462"/>
      <c r="GFN765" s="462"/>
      <c r="GFO765" s="462"/>
      <c r="GFP765" s="462"/>
      <c r="GFQ765" s="462"/>
      <c r="GFR765" s="462"/>
      <c r="GFS765" s="462"/>
      <c r="GFT765" s="462"/>
      <c r="GFU765" s="462"/>
      <c r="GFV765" s="462"/>
      <c r="GFW765" s="462"/>
      <c r="GFX765" s="462"/>
      <c r="GFY765" s="462"/>
      <c r="GFZ765" s="462"/>
      <c r="GGA765" s="462"/>
      <c r="GGB765" s="462"/>
      <c r="GGC765" s="462"/>
      <c r="GGD765" s="462"/>
      <c r="GGE765" s="462"/>
      <c r="GGF765" s="462"/>
      <c r="GGG765" s="462"/>
      <c r="GGH765" s="462"/>
      <c r="GGI765" s="462"/>
      <c r="GGJ765" s="462"/>
      <c r="GGK765" s="462"/>
      <c r="GGL765" s="462"/>
      <c r="GGM765" s="462"/>
      <c r="GGN765" s="462"/>
      <c r="GGO765" s="462"/>
      <c r="GGP765" s="462"/>
      <c r="GGQ765" s="462"/>
      <c r="GGR765" s="462"/>
      <c r="GGS765" s="462"/>
      <c r="GGT765" s="462"/>
      <c r="GGU765" s="462"/>
      <c r="GGV765" s="462"/>
      <c r="GGW765" s="462"/>
      <c r="GGX765" s="462"/>
      <c r="GGY765" s="462"/>
      <c r="GGZ765" s="462"/>
      <c r="GHA765" s="462"/>
      <c r="GHB765" s="462"/>
      <c r="GHC765" s="462"/>
      <c r="GHD765" s="462"/>
      <c r="GHE765" s="462"/>
      <c r="GHF765" s="462"/>
      <c r="GHG765" s="462"/>
      <c r="GHH765" s="462"/>
      <c r="GHI765" s="462"/>
      <c r="GHJ765" s="462"/>
      <c r="GHK765" s="462"/>
      <c r="GHL765" s="462"/>
      <c r="GHM765" s="462"/>
      <c r="GHN765" s="462"/>
      <c r="GHO765" s="462"/>
      <c r="GHP765" s="462"/>
      <c r="GHQ765" s="462"/>
      <c r="GHR765" s="462"/>
      <c r="GHS765" s="462"/>
      <c r="GHT765" s="462"/>
      <c r="GHU765" s="462"/>
      <c r="GHV765" s="462"/>
      <c r="GHW765" s="462"/>
      <c r="GHX765" s="462"/>
      <c r="GHY765" s="462"/>
      <c r="GHZ765" s="462"/>
      <c r="GIA765" s="462"/>
      <c r="GIB765" s="462"/>
      <c r="GIC765" s="462"/>
      <c r="GID765" s="462"/>
      <c r="GIE765" s="462"/>
      <c r="GIF765" s="462"/>
      <c r="GIG765" s="462"/>
      <c r="GIH765" s="462"/>
      <c r="GII765" s="462"/>
      <c r="GIJ765" s="462"/>
      <c r="GIK765" s="462"/>
      <c r="GIL765" s="462"/>
      <c r="GIM765" s="462"/>
      <c r="GIN765" s="462"/>
      <c r="GIO765" s="462"/>
      <c r="GIP765" s="462"/>
      <c r="GIQ765" s="462"/>
      <c r="GIR765" s="462"/>
      <c r="GIS765" s="462"/>
      <c r="GIT765" s="462"/>
      <c r="GIU765" s="462"/>
      <c r="GIV765" s="462"/>
      <c r="GIW765" s="462"/>
      <c r="GIX765" s="462"/>
      <c r="GIY765" s="462"/>
      <c r="GIZ765" s="462"/>
      <c r="GJA765" s="462"/>
      <c r="GJB765" s="462"/>
      <c r="GJC765" s="462"/>
      <c r="GJD765" s="462"/>
      <c r="GJE765" s="462"/>
      <c r="GJF765" s="462"/>
      <c r="GJG765" s="462"/>
      <c r="GJH765" s="462"/>
      <c r="GJI765" s="462"/>
      <c r="GJJ765" s="462"/>
      <c r="GJK765" s="462"/>
      <c r="GJL765" s="462"/>
      <c r="GJM765" s="462"/>
      <c r="GJN765" s="462"/>
      <c r="GJO765" s="462"/>
      <c r="GJP765" s="462"/>
      <c r="GJQ765" s="462"/>
      <c r="GJR765" s="462"/>
      <c r="GJS765" s="462"/>
      <c r="GJT765" s="462"/>
      <c r="GJU765" s="462"/>
      <c r="GJV765" s="462"/>
      <c r="GJW765" s="462"/>
      <c r="GJX765" s="462"/>
      <c r="GJY765" s="462"/>
      <c r="GJZ765" s="462"/>
      <c r="GKA765" s="462"/>
      <c r="GKB765" s="462"/>
      <c r="GKC765" s="462"/>
      <c r="GKD765" s="462"/>
      <c r="GKE765" s="462"/>
      <c r="GKF765" s="462"/>
      <c r="GKG765" s="462"/>
      <c r="GKH765" s="462"/>
      <c r="GKI765" s="462"/>
      <c r="GKJ765" s="462"/>
      <c r="GKK765" s="462"/>
      <c r="GKL765" s="462"/>
      <c r="GKM765" s="462"/>
      <c r="GKN765" s="462"/>
      <c r="GKO765" s="462"/>
      <c r="GKP765" s="462"/>
      <c r="GKQ765" s="462"/>
      <c r="GKR765" s="462"/>
      <c r="GKS765" s="462"/>
      <c r="GKT765" s="462"/>
      <c r="GKU765" s="462"/>
      <c r="GKV765" s="462"/>
      <c r="GKW765" s="462"/>
      <c r="GKX765" s="462"/>
      <c r="GKY765" s="462"/>
      <c r="GKZ765" s="462"/>
      <c r="GLA765" s="462"/>
      <c r="GLB765" s="462"/>
      <c r="GLC765" s="462"/>
      <c r="GLD765" s="462"/>
      <c r="GLE765" s="462"/>
      <c r="GLF765" s="462"/>
      <c r="GLG765" s="462"/>
      <c r="GLH765" s="462"/>
      <c r="GLI765" s="462"/>
      <c r="GLJ765" s="462"/>
      <c r="GLK765" s="462"/>
      <c r="GLL765" s="462"/>
      <c r="GLM765" s="462"/>
      <c r="GLN765" s="462"/>
      <c r="GLO765" s="462"/>
      <c r="GLP765" s="462"/>
      <c r="GLQ765" s="462"/>
      <c r="GLR765" s="462"/>
      <c r="GLS765" s="462"/>
      <c r="GLT765" s="462"/>
      <c r="GLU765" s="462"/>
      <c r="GLV765" s="462"/>
      <c r="GLW765" s="462"/>
      <c r="GLX765" s="462"/>
      <c r="GLY765" s="462"/>
      <c r="GLZ765" s="462"/>
      <c r="GMA765" s="462"/>
      <c r="GMB765" s="462"/>
      <c r="GMC765" s="462"/>
      <c r="GMD765" s="462"/>
      <c r="GME765" s="462"/>
      <c r="GMF765" s="462"/>
      <c r="GMG765" s="462"/>
      <c r="GMH765" s="462"/>
      <c r="GMI765" s="462"/>
      <c r="GMJ765" s="462"/>
      <c r="GMK765" s="462"/>
      <c r="GML765" s="462"/>
      <c r="GMM765" s="462"/>
      <c r="GMN765" s="462"/>
      <c r="GMO765" s="462"/>
      <c r="GMP765" s="462"/>
      <c r="GMQ765" s="462"/>
      <c r="GMR765" s="462"/>
      <c r="GMS765" s="462"/>
      <c r="GMT765" s="462"/>
      <c r="GMU765" s="462"/>
      <c r="GMV765" s="462"/>
      <c r="GMW765" s="462"/>
      <c r="GMX765" s="462"/>
      <c r="GMY765" s="462"/>
      <c r="GMZ765" s="462"/>
      <c r="GNA765" s="462"/>
      <c r="GNB765" s="462"/>
      <c r="GNC765" s="462"/>
      <c r="GND765" s="462"/>
      <c r="GNE765" s="462"/>
      <c r="GNF765" s="462"/>
      <c r="GNG765" s="462"/>
      <c r="GNH765" s="462"/>
      <c r="GNI765" s="462"/>
      <c r="GNJ765" s="462"/>
      <c r="GNK765" s="462"/>
      <c r="GNL765" s="462"/>
      <c r="GNM765" s="462"/>
      <c r="GNN765" s="462"/>
      <c r="GNO765" s="462"/>
      <c r="GNP765" s="462"/>
      <c r="GNQ765" s="462"/>
      <c r="GNR765" s="462"/>
      <c r="GNS765" s="462"/>
      <c r="GNT765" s="462"/>
      <c r="GNU765" s="462"/>
      <c r="GNV765" s="462"/>
      <c r="GNW765" s="462"/>
      <c r="GNX765" s="462"/>
      <c r="GNY765" s="462"/>
      <c r="GNZ765" s="462"/>
      <c r="GOA765" s="462"/>
      <c r="GOB765" s="462"/>
      <c r="GOC765" s="462"/>
      <c r="GOD765" s="462"/>
      <c r="GOE765" s="462"/>
      <c r="GOF765" s="462"/>
      <c r="GOG765" s="462"/>
      <c r="GOH765" s="462"/>
      <c r="GOI765" s="462"/>
      <c r="GOJ765" s="462"/>
      <c r="GOK765" s="462"/>
      <c r="GOL765" s="462"/>
      <c r="GOM765" s="462"/>
      <c r="GON765" s="462"/>
      <c r="GOO765" s="462"/>
      <c r="GOP765" s="462"/>
      <c r="GOQ765" s="462"/>
      <c r="GOR765" s="462"/>
      <c r="GOS765" s="462"/>
      <c r="GOT765" s="462"/>
      <c r="GOU765" s="462"/>
      <c r="GOV765" s="462"/>
      <c r="GOW765" s="462"/>
      <c r="GOX765" s="462"/>
      <c r="GOY765" s="462"/>
      <c r="GOZ765" s="462"/>
      <c r="GPA765" s="462"/>
      <c r="GPB765" s="462"/>
      <c r="GPC765" s="462"/>
      <c r="GPD765" s="462"/>
      <c r="GPE765" s="462"/>
      <c r="GPF765" s="462"/>
      <c r="GPG765" s="462"/>
      <c r="GPH765" s="462"/>
      <c r="GPI765" s="462"/>
      <c r="GPJ765" s="462"/>
      <c r="GPK765" s="462"/>
      <c r="GPL765" s="462"/>
      <c r="GPM765" s="462"/>
      <c r="GPN765" s="462"/>
      <c r="GPO765" s="462"/>
      <c r="GPP765" s="462"/>
      <c r="GPQ765" s="462"/>
      <c r="GPR765" s="462"/>
      <c r="GPS765" s="462"/>
      <c r="GPT765" s="462"/>
      <c r="GPU765" s="462"/>
      <c r="GPV765" s="462"/>
      <c r="GPW765" s="462"/>
      <c r="GPX765" s="462"/>
      <c r="GPY765" s="462"/>
      <c r="GPZ765" s="462"/>
      <c r="GQA765" s="462"/>
      <c r="GQB765" s="462"/>
      <c r="GQC765" s="462"/>
      <c r="GQD765" s="462"/>
      <c r="GQE765" s="462"/>
      <c r="GQF765" s="462"/>
      <c r="GQG765" s="462"/>
      <c r="GQH765" s="462"/>
      <c r="GQI765" s="462"/>
      <c r="GQJ765" s="462"/>
      <c r="GQK765" s="462"/>
      <c r="GQL765" s="462"/>
      <c r="GQM765" s="462"/>
      <c r="GQN765" s="462"/>
      <c r="GQO765" s="462"/>
      <c r="GQP765" s="462"/>
      <c r="GQQ765" s="462"/>
      <c r="GQR765" s="462"/>
      <c r="GQS765" s="462"/>
      <c r="GQT765" s="462"/>
      <c r="GQU765" s="462"/>
      <c r="GQV765" s="462"/>
      <c r="GQW765" s="462"/>
      <c r="GQX765" s="462"/>
      <c r="GQY765" s="462"/>
      <c r="GQZ765" s="462"/>
      <c r="GRA765" s="462"/>
      <c r="GRB765" s="462"/>
      <c r="GRC765" s="462"/>
      <c r="GRD765" s="462"/>
      <c r="GRE765" s="462"/>
      <c r="GRF765" s="462"/>
      <c r="GRG765" s="462"/>
      <c r="GRH765" s="462"/>
      <c r="GRI765" s="462"/>
      <c r="GRJ765" s="462"/>
      <c r="GRK765" s="462"/>
      <c r="GRL765" s="462"/>
      <c r="GRM765" s="462"/>
      <c r="GRN765" s="462"/>
      <c r="GRO765" s="462"/>
      <c r="GRP765" s="462"/>
      <c r="GRQ765" s="462"/>
      <c r="GRR765" s="462"/>
      <c r="GRS765" s="462"/>
      <c r="GRT765" s="462"/>
      <c r="GRU765" s="462"/>
      <c r="GRV765" s="462"/>
      <c r="GRW765" s="462"/>
      <c r="GRX765" s="462"/>
      <c r="GRY765" s="462"/>
      <c r="GRZ765" s="462"/>
      <c r="GSA765" s="462"/>
      <c r="GSB765" s="462"/>
      <c r="GSC765" s="462"/>
      <c r="GSD765" s="462"/>
      <c r="GSE765" s="462"/>
      <c r="GSF765" s="462"/>
      <c r="GSG765" s="462"/>
      <c r="GSH765" s="462"/>
      <c r="GSI765" s="462"/>
      <c r="GSJ765" s="462"/>
      <c r="GSK765" s="462"/>
      <c r="GSL765" s="462"/>
      <c r="GSM765" s="462"/>
      <c r="GSN765" s="462"/>
      <c r="GSO765" s="462"/>
      <c r="GSP765" s="462"/>
      <c r="GSQ765" s="462"/>
      <c r="GSR765" s="462"/>
      <c r="GSS765" s="462"/>
      <c r="GST765" s="462"/>
      <c r="GSU765" s="462"/>
      <c r="GSV765" s="462"/>
      <c r="GSW765" s="462"/>
      <c r="GSX765" s="462"/>
      <c r="GSY765" s="462"/>
      <c r="GSZ765" s="462"/>
      <c r="GTA765" s="462"/>
      <c r="GTB765" s="462"/>
      <c r="GTC765" s="462"/>
      <c r="GTD765" s="462"/>
      <c r="GTE765" s="462"/>
      <c r="GTF765" s="462"/>
      <c r="GTG765" s="462"/>
      <c r="GTH765" s="462"/>
      <c r="GTI765" s="462"/>
      <c r="GTJ765" s="462"/>
      <c r="GTK765" s="462"/>
      <c r="GTL765" s="462"/>
      <c r="GTM765" s="462"/>
      <c r="GTN765" s="462"/>
      <c r="GTO765" s="462"/>
      <c r="GTP765" s="462"/>
      <c r="GTQ765" s="462"/>
      <c r="GTR765" s="462"/>
      <c r="GTS765" s="462"/>
      <c r="GTT765" s="462"/>
      <c r="GTU765" s="462"/>
      <c r="GTV765" s="462"/>
      <c r="GTW765" s="462"/>
      <c r="GTX765" s="462"/>
      <c r="GTY765" s="462"/>
      <c r="GTZ765" s="462"/>
      <c r="GUA765" s="462"/>
      <c r="GUB765" s="462"/>
      <c r="GUC765" s="462"/>
      <c r="GUD765" s="462"/>
      <c r="GUE765" s="462"/>
      <c r="GUF765" s="462"/>
      <c r="GUG765" s="462"/>
      <c r="GUH765" s="462"/>
      <c r="GUI765" s="462"/>
      <c r="GUJ765" s="462"/>
      <c r="GUK765" s="462"/>
      <c r="GUL765" s="462"/>
      <c r="GUM765" s="462"/>
      <c r="GUN765" s="462"/>
      <c r="GUO765" s="462"/>
      <c r="GUP765" s="462"/>
      <c r="GUQ765" s="462"/>
      <c r="GUR765" s="462"/>
      <c r="GUS765" s="462"/>
      <c r="GUT765" s="462"/>
      <c r="GUU765" s="462"/>
      <c r="GUV765" s="462"/>
      <c r="GUW765" s="462"/>
      <c r="GUX765" s="462"/>
      <c r="GUY765" s="462"/>
      <c r="GUZ765" s="462"/>
      <c r="GVA765" s="462"/>
      <c r="GVB765" s="462"/>
      <c r="GVC765" s="462"/>
      <c r="GVD765" s="462"/>
      <c r="GVE765" s="462"/>
      <c r="GVF765" s="462"/>
      <c r="GVG765" s="462"/>
      <c r="GVH765" s="462"/>
      <c r="GVI765" s="462"/>
      <c r="GVJ765" s="462"/>
      <c r="GVK765" s="462"/>
      <c r="GVL765" s="462"/>
      <c r="GVM765" s="462"/>
      <c r="GVN765" s="462"/>
      <c r="GVO765" s="462"/>
      <c r="GVP765" s="462"/>
      <c r="GVQ765" s="462"/>
      <c r="GVR765" s="462"/>
      <c r="GVS765" s="462"/>
      <c r="GVT765" s="462"/>
      <c r="GVU765" s="462"/>
      <c r="GVV765" s="462"/>
      <c r="GVW765" s="462"/>
      <c r="GVX765" s="462"/>
      <c r="GVY765" s="462"/>
      <c r="GVZ765" s="462"/>
      <c r="GWA765" s="462"/>
      <c r="GWB765" s="462"/>
      <c r="GWC765" s="462"/>
      <c r="GWD765" s="462"/>
      <c r="GWE765" s="462"/>
      <c r="GWF765" s="462"/>
      <c r="GWG765" s="462"/>
      <c r="GWH765" s="462"/>
      <c r="GWI765" s="462"/>
      <c r="GWJ765" s="462"/>
      <c r="GWK765" s="462"/>
      <c r="GWL765" s="462"/>
      <c r="GWM765" s="462"/>
      <c r="GWN765" s="462"/>
      <c r="GWO765" s="462"/>
      <c r="GWP765" s="462"/>
      <c r="GWQ765" s="462"/>
      <c r="GWR765" s="462"/>
      <c r="GWS765" s="462"/>
      <c r="GWT765" s="462"/>
      <c r="GWU765" s="462"/>
      <c r="GWV765" s="462"/>
      <c r="GWW765" s="462"/>
      <c r="GWX765" s="462"/>
      <c r="GWY765" s="462"/>
      <c r="GWZ765" s="462"/>
      <c r="GXA765" s="462"/>
      <c r="GXB765" s="462"/>
      <c r="GXC765" s="462"/>
      <c r="GXD765" s="462"/>
      <c r="GXE765" s="462"/>
      <c r="GXF765" s="462"/>
      <c r="GXG765" s="462"/>
      <c r="GXH765" s="462"/>
      <c r="GXI765" s="462"/>
      <c r="GXJ765" s="462"/>
      <c r="GXK765" s="462"/>
      <c r="GXL765" s="462"/>
      <c r="GXM765" s="462"/>
      <c r="GXN765" s="462"/>
      <c r="GXO765" s="462"/>
      <c r="GXP765" s="462"/>
      <c r="GXQ765" s="462"/>
      <c r="GXR765" s="462"/>
      <c r="GXS765" s="462"/>
      <c r="GXT765" s="462"/>
      <c r="GXU765" s="462"/>
      <c r="GXV765" s="462"/>
      <c r="GXW765" s="462"/>
      <c r="GXX765" s="462"/>
      <c r="GXY765" s="462"/>
      <c r="GXZ765" s="462"/>
      <c r="GYA765" s="462"/>
      <c r="GYB765" s="462"/>
      <c r="GYC765" s="462"/>
      <c r="GYD765" s="462"/>
      <c r="GYE765" s="462"/>
      <c r="GYF765" s="462"/>
      <c r="GYG765" s="462"/>
      <c r="GYH765" s="462"/>
      <c r="GYI765" s="462"/>
      <c r="GYJ765" s="462"/>
      <c r="GYK765" s="462"/>
      <c r="GYL765" s="462"/>
      <c r="GYM765" s="462"/>
      <c r="GYN765" s="462"/>
      <c r="GYO765" s="462"/>
      <c r="GYP765" s="462"/>
      <c r="GYQ765" s="462"/>
      <c r="GYR765" s="462"/>
      <c r="GYS765" s="462"/>
      <c r="GYT765" s="462"/>
      <c r="GYU765" s="462"/>
      <c r="GYV765" s="462"/>
      <c r="GYW765" s="462"/>
      <c r="GYX765" s="462"/>
      <c r="GYY765" s="462"/>
      <c r="GYZ765" s="462"/>
      <c r="GZA765" s="462"/>
      <c r="GZB765" s="462"/>
      <c r="GZC765" s="462"/>
      <c r="GZD765" s="462"/>
      <c r="GZE765" s="462"/>
      <c r="GZF765" s="462"/>
      <c r="GZG765" s="462"/>
      <c r="GZH765" s="462"/>
      <c r="GZI765" s="462"/>
      <c r="GZJ765" s="462"/>
      <c r="GZK765" s="462"/>
      <c r="GZL765" s="462"/>
      <c r="GZM765" s="462"/>
      <c r="GZN765" s="462"/>
      <c r="GZO765" s="462"/>
      <c r="GZP765" s="462"/>
      <c r="GZQ765" s="462"/>
      <c r="GZR765" s="462"/>
      <c r="GZS765" s="462"/>
      <c r="GZT765" s="462"/>
      <c r="GZU765" s="462"/>
      <c r="GZV765" s="462"/>
      <c r="GZW765" s="462"/>
      <c r="GZX765" s="462"/>
      <c r="GZY765" s="462"/>
      <c r="GZZ765" s="462"/>
      <c r="HAA765" s="462"/>
      <c r="HAB765" s="462"/>
      <c r="HAC765" s="462"/>
      <c r="HAD765" s="462"/>
      <c r="HAE765" s="462"/>
      <c r="HAF765" s="462"/>
      <c r="HAG765" s="462"/>
      <c r="HAH765" s="462"/>
      <c r="HAI765" s="462"/>
      <c r="HAJ765" s="462"/>
      <c r="HAK765" s="462"/>
      <c r="HAL765" s="462"/>
      <c r="HAM765" s="462"/>
      <c r="HAN765" s="462"/>
      <c r="HAO765" s="462"/>
      <c r="HAP765" s="462"/>
      <c r="HAQ765" s="462"/>
      <c r="HAR765" s="462"/>
      <c r="HAS765" s="462"/>
      <c r="HAT765" s="462"/>
      <c r="HAU765" s="462"/>
      <c r="HAV765" s="462"/>
      <c r="HAW765" s="462"/>
      <c r="HAX765" s="462"/>
      <c r="HAY765" s="462"/>
      <c r="HAZ765" s="462"/>
      <c r="HBA765" s="462"/>
      <c r="HBB765" s="462"/>
      <c r="HBC765" s="462"/>
      <c r="HBD765" s="462"/>
      <c r="HBE765" s="462"/>
      <c r="HBF765" s="462"/>
      <c r="HBG765" s="462"/>
      <c r="HBH765" s="462"/>
      <c r="HBI765" s="462"/>
      <c r="HBJ765" s="462"/>
      <c r="HBK765" s="462"/>
      <c r="HBL765" s="462"/>
      <c r="HBM765" s="462"/>
      <c r="HBN765" s="462"/>
      <c r="HBO765" s="462"/>
      <c r="HBP765" s="462"/>
      <c r="HBQ765" s="462"/>
      <c r="HBR765" s="462"/>
      <c r="HBS765" s="462"/>
      <c r="HBT765" s="462"/>
      <c r="HBU765" s="462"/>
      <c r="HBV765" s="462"/>
      <c r="HBW765" s="462"/>
      <c r="HBX765" s="462"/>
      <c r="HBY765" s="462"/>
      <c r="HBZ765" s="462"/>
      <c r="HCA765" s="462"/>
      <c r="HCB765" s="462"/>
      <c r="HCC765" s="462"/>
      <c r="HCD765" s="462"/>
      <c r="HCE765" s="462"/>
      <c r="HCF765" s="462"/>
      <c r="HCG765" s="462"/>
      <c r="HCH765" s="462"/>
      <c r="HCI765" s="462"/>
      <c r="HCJ765" s="462"/>
      <c r="HCK765" s="462"/>
      <c r="HCL765" s="462"/>
      <c r="HCM765" s="462"/>
      <c r="HCN765" s="462"/>
      <c r="HCO765" s="462"/>
      <c r="HCP765" s="462"/>
      <c r="HCQ765" s="462"/>
      <c r="HCR765" s="462"/>
      <c r="HCS765" s="462"/>
      <c r="HCT765" s="462"/>
      <c r="HCU765" s="462"/>
      <c r="HCV765" s="462"/>
      <c r="HCW765" s="462"/>
      <c r="HCX765" s="462"/>
      <c r="HCY765" s="462"/>
      <c r="HCZ765" s="462"/>
      <c r="HDA765" s="462"/>
      <c r="HDB765" s="462"/>
      <c r="HDC765" s="462"/>
      <c r="HDD765" s="462"/>
      <c r="HDE765" s="462"/>
      <c r="HDF765" s="462"/>
      <c r="HDG765" s="462"/>
      <c r="HDH765" s="462"/>
      <c r="HDI765" s="462"/>
      <c r="HDJ765" s="462"/>
      <c r="HDK765" s="462"/>
      <c r="HDL765" s="462"/>
      <c r="HDM765" s="462"/>
      <c r="HDN765" s="462"/>
      <c r="HDO765" s="462"/>
      <c r="HDP765" s="462"/>
      <c r="HDQ765" s="462"/>
      <c r="HDR765" s="462"/>
      <c r="HDS765" s="462"/>
      <c r="HDT765" s="462"/>
      <c r="HDU765" s="462"/>
      <c r="HDV765" s="462"/>
      <c r="HDW765" s="462"/>
      <c r="HDX765" s="462"/>
      <c r="HDY765" s="462"/>
      <c r="HDZ765" s="462"/>
      <c r="HEA765" s="462"/>
      <c r="HEB765" s="462"/>
      <c r="HEC765" s="462"/>
      <c r="HED765" s="462"/>
      <c r="HEE765" s="462"/>
      <c r="HEF765" s="462"/>
      <c r="HEG765" s="462"/>
      <c r="HEH765" s="462"/>
      <c r="HEI765" s="462"/>
      <c r="HEJ765" s="462"/>
      <c r="HEK765" s="462"/>
      <c r="HEL765" s="462"/>
      <c r="HEM765" s="462"/>
      <c r="HEN765" s="462"/>
      <c r="HEO765" s="462"/>
      <c r="HEP765" s="462"/>
      <c r="HEQ765" s="462"/>
      <c r="HER765" s="462"/>
      <c r="HES765" s="462"/>
      <c r="HET765" s="462"/>
      <c r="HEU765" s="462"/>
      <c r="HEV765" s="462"/>
      <c r="HEW765" s="462"/>
      <c r="HEX765" s="462"/>
      <c r="HEY765" s="462"/>
      <c r="HEZ765" s="462"/>
      <c r="HFA765" s="462"/>
      <c r="HFB765" s="462"/>
      <c r="HFC765" s="462"/>
      <c r="HFD765" s="462"/>
      <c r="HFE765" s="462"/>
      <c r="HFF765" s="462"/>
      <c r="HFG765" s="462"/>
      <c r="HFH765" s="462"/>
      <c r="HFI765" s="462"/>
      <c r="HFJ765" s="462"/>
      <c r="HFK765" s="462"/>
      <c r="HFL765" s="462"/>
      <c r="HFM765" s="462"/>
      <c r="HFN765" s="462"/>
      <c r="HFO765" s="462"/>
      <c r="HFP765" s="462"/>
      <c r="HFQ765" s="462"/>
      <c r="HFR765" s="462"/>
      <c r="HFS765" s="462"/>
      <c r="HFT765" s="462"/>
      <c r="HFU765" s="462"/>
      <c r="HFV765" s="462"/>
      <c r="HFW765" s="462"/>
      <c r="HFX765" s="462"/>
      <c r="HFY765" s="462"/>
      <c r="HFZ765" s="462"/>
      <c r="HGA765" s="462"/>
      <c r="HGB765" s="462"/>
      <c r="HGC765" s="462"/>
      <c r="HGD765" s="462"/>
      <c r="HGE765" s="462"/>
      <c r="HGF765" s="462"/>
      <c r="HGG765" s="462"/>
      <c r="HGH765" s="462"/>
      <c r="HGI765" s="462"/>
      <c r="HGJ765" s="462"/>
      <c r="HGK765" s="462"/>
      <c r="HGL765" s="462"/>
      <c r="HGM765" s="462"/>
      <c r="HGN765" s="462"/>
      <c r="HGO765" s="462"/>
      <c r="HGP765" s="462"/>
      <c r="HGQ765" s="462"/>
      <c r="HGR765" s="462"/>
      <c r="HGS765" s="462"/>
      <c r="HGT765" s="462"/>
      <c r="HGU765" s="462"/>
      <c r="HGV765" s="462"/>
      <c r="HGW765" s="462"/>
      <c r="HGX765" s="462"/>
      <c r="HGY765" s="462"/>
      <c r="HGZ765" s="462"/>
      <c r="HHA765" s="462"/>
      <c r="HHB765" s="462"/>
      <c r="HHC765" s="462"/>
      <c r="HHD765" s="462"/>
      <c r="HHE765" s="462"/>
      <c r="HHF765" s="462"/>
      <c r="HHG765" s="462"/>
      <c r="HHH765" s="462"/>
      <c r="HHI765" s="462"/>
      <c r="HHJ765" s="462"/>
      <c r="HHK765" s="462"/>
      <c r="HHL765" s="462"/>
      <c r="HHM765" s="462"/>
      <c r="HHN765" s="462"/>
      <c r="HHO765" s="462"/>
      <c r="HHP765" s="462"/>
      <c r="HHQ765" s="462"/>
      <c r="HHR765" s="462"/>
      <c r="HHS765" s="462"/>
      <c r="HHT765" s="462"/>
      <c r="HHU765" s="462"/>
      <c r="HHV765" s="462"/>
      <c r="HHW765" s="462"/>
      <c r="HHX765" s="462"/>
      <c r="HHY765" s="462"/>
      <c r="HHZ765" s="462"/>
      <c r="HIA765" s="462"/>
      <c r="HIB765" s="462"/>
      <c r="HIC765" s="462"/>
      <c r="HID765" s="462"/>
      <c r="HIE765" s="462"/>
      <c r="HIF765" s="462"/>
      <c r="HIG765" s="462"/>
      <c r="HIH765" s="462"/>
      <c r="HII765" s="462"/>
      <c r="HIJ765" s="462"/>
      <c r="HIK765" s="462"/>
      <c r="HIL765" s="462"/>
      <c r="HIM765" s="462"/>
      <c r="HIN765" s="462"/>
      <c r="HIO765" s="462"/>
      <c r="HIP765" s="462"/>
      <c r="HIQ765" s="462"/>
      <c r="HIR765" s="462"/>
      <c r="HIS765" s="462"/>
      <c r="HIT765" s="462"/>
      <c r="HIU765" s="462"/>
      <c r="HIV765" s="462"/>
      <c r="HIW765" s="462"/>
      <c r="HIX765" s="462"/>
      <c r="HIY765" s="462"/>
      <c r="HIZ765" s="462"/>
      <c r="HJA765" s="462"/>
      <c r="HJB765" s="462"/>
      <c r="HJC765" s="462"/>
      <c r="HJD765" s="462"/>
      <c r="HJE765" s="462"/>
      <c r="HJF765" s="462"/>
      <c r="HJG765" s="462"/>
      <c r="HJH765" s="462"/>
      <c r="HJI765" s="462"/>
      <c r="HJJ765" s="462"/>
      <c r="HJK765" s="462"/>
      <c r="HJL765" s="462"/>
      <c r="HJM765" s="462"/>
      <c r="HJN765" s="462"/>
      <c r="HJO765" s="462"/>
      <c r="HJP765" s="462"/>
      <c r="HJQ765" s="462"/>
      <c r="HJR765" s="462"/>
      <c r="HJS765" s="462"/>
      <c r="HJT765" s="462"/>
      <c r="HJU765" s="462"/>
      <c r="HJV765" s="462"/>
      <c r="HJW765" s="462"/>
      <c r="HJX765" s="462"/>
      <c r="HJY765" s="462"/>
      <c r="HJZ765" s="462"/>
      <c r="HKA765" s="462"/>
      <c r="HKB765" s="462"/>
      <c r="HKC765" s="462"/>
      <c r="HKD765" s="462"/>
      <c r="HKE765" s="462"/>
      <c r="HKF765" s="462"/>
      <c r="HKG765" s="462"/>
      <c r="HKH765" s="462"/>
      <c r="HKI765" s="462"/>
      <c r="HKJ765" s="462"/>
      <c r="HKK765" s="462"/>
      <c r="HKL765" s="462"/>
      <c r="HKM765" s="462"/>
      <c r="HKN765" s="462"/>
      <c r="HKO765" s="462"/>
      <c r="HKP765" s="462"/>
      <c r="HKQ765" s="462"/>
      <c r="HKR765" s="462"/>
      <c r="HKS765" s="462"/>
      <c r="HKT765" s="462"/>
      <c r="HKU765" s="462"/>
      <c r="HKV765" s="462"/>
      <c r="HKW765" s="462"/>
      <c r="HKX765" s="462"/>
      <c r="HKY765" s="462"/>
      <c r="HKZ765" s="462"/>
      <c r="HLA765" s="462"/>
      <c r="HLB765" s="462"/>
      <c r="HLC765" s="462"/>
      <c r="HLD765" s="462"/>
      <c r="HLE765" s="462"/>
      <c r="HLF765" s="462"/>
      <c r="HLG765" s="462"/>
      <c r="HLH765" s="462"/>
      <c r="HLI765" s="462"/>
      <c r="HLJ765" s="462"/>
      <c r="HLK765" s="462"/>
      <c r="HLL765" s="462"/>
      <c r="HLM765" s="462"/>
      <c r="HLN765" s="462"/>
      <c r="HLO765" s="462"/>
      <c r="HLP765" s="462"/>
      <c r="HLQ765" s="462"/>
      <c r="HLR765" s="462"/>
      <c r="HLS765" s="462"/>
      <c r="HLT765" s="462"/>
      <c r="HLU765" s="462"/>
      <c r="HLV765" s="462"/>
      <c r="HLW765" s="462"/>
      <c r="HLX765" s="462"/>
      <c r="HLY765" s="462"/>
      <c r="HLZ765" s="462"/>
      <c r="HMA765" s="462"/>
      <c r="HMB765" s="462"/>
      <c r="HMC765" s="462"/>
      <c r="HMD765" s="462"/>
      <c r="HME765" s="462"/>
      <c r="HMF765" s="462"/>
      <c r="HMG765" s="462"/>
      <c r="HMH765" s="462"/>
      <c r="HMI765" s="462"/>
      <c r="HMJ765" s="462"/>
      <c r="HMK765" s="462"/>
      <c r="HML765" s="462"/>
      <c r="HMM765" s="462"/>
      <c r="HMN765" s="462"/>
      <c r="HMO765" s="462"/>
      <c r="HMP765" s="462"/>
      <c r="HMQ765" s="462"/>
      <c r="HMR765" s="462"/>
      <c r="HMS765" s="462"/>
      <c r="HMT765" s="462"/>
      <c r="HMU765" s="462"/>
      <c r="HMV765" s="462"/>
      <c r="HMW765" s="462"/>
      <c r="HMX765" s="462"/>
      <c r="HMY765" s="462"/>
      <c r="HMZ765" s="462"/>
      <c r="HNA765" s="462"/>
      <c r="HNB765" s="462"/>
      <c r="HNC765" s="462"/>
      <c r="HND765" s="462"/>
      <c r="HNE765" s="462"/>
      <c r="HNF765" s="462"/>
      <c r="HNG765" s="462"/>
      <c r="HNH765" s="462"/>
      <c r="HNI765" s="462"/>
      <c r="HNJ765" s="462"/>
      <c r="HNK765" s="462"/>
      <c r="HNL765" s="462"/>
      <c r="HNM765" s="462"/>
      <c r="HNN765" s="462"/>
      <c r="HNO765" s="462"/>
      <c r="HNP765" s="462"/>
      <c r="HNQ765" s="462"/>
      <c r="HNR765" s="462"/>
      <c r="HNS765" s="462"/>
      <c r="HNT765" s="462"/>
      <c r="HNU765" s="462"/>
      <c r="HNV765" s="462"/>
      <c r="HNW765" s="462"/>
      <c r="HNX765" s="462"/>
      <c r="HNY765" s="462"/>
      <c r="HNZ765" s="462"/>
      <c r="HOA765" s="462"/>
      <c r="HOB765" s="462"/>
      <c r="HOC765" s="462"/>
      <c r="HOD765" s="462"/>
      <c r="HOE765" s="462"/>
      <c r="HOF765" s="462"/>
      <c r="HOG765" s="462"/>
      <c r="HOH765" s="462"/>
      <c r="HOI765" s="462"/>
      <c r="HOJ765" s="462"/>
      <c r="HOK765" s="462"/>
      <c r="HOL765" s="462"/>
      <c r="HOM765" s="462"/>
      <c r="HON765" s="462"/>
      <c r="HOO765" s="462"/>
      <c r="HOP765" s="462"/>
      <c r="HOQ765" s="462"/>
      <c r="HOR765" s="462"/>
      <c r="HOS765" s="462"/>
      <c r="HOT765" s="462"/>
      <c r="HOU765" s="462"/>
      <c r="HOV765" s="462"/>
      <c r="HOW765" s="462"/>
      <c r="HOX765" s="462"/>
      <c r="HOY765" s="462"/>
      <c r="HOZ765" s="462"/>
      <c r="HPA765" s="462"/>
      <c r="HPB765" s="462"/>
      <c r="HPC765" s="462"/>
      <c r="HPD765" s="462"/>
      <c r="HPE765" s="462"/>
      <c r="HPF765" s="462"/>
      <c r="HPG765" s="462"/>
      <c r="HPH765" s="462"/>
      <c r="HPI765" s="462"/>
      <c r="HPJ765" s="462"/>
      <c r="HPK765" s="462"/>
      <c r="HPL765" s="462"/>
      <c r="HPM765" s="462"/>
      <c r="HPN765" s="462"/>
      <c r="HPO765" s="462"/>
      <c r="HPP765" s="462"/>
      <c r="HPQ765" s="462"/>
      <c r="HPR765" s="462"/>
      <c r="HPS765" s="462"/>
      <c r="HPT765" s="462"/>
      <c r="HPU765" s="462"/>
      <c r="HPV765" s="462"/>
      <c r="HPW765" s="462"/>
      <c r="HPX765" s="462"/>
      <c r="HPY765" s="462"/>
      <c r="HPZ765" s="462"/>
      <c r="HQA765" s="462"/>
      <c r="HQB765" s="462"/>
      <c r="HQC765" s="462"/>
      <c r="HQD765" s="462"/>
      <c r="HQE765" s="462"/>
      <c r="HQF765" s="462"/>
      <c r="HQG765" s="462"/>
      <c r="HQH765" s="462"/>
      <c r="HQI765" s="462"/>
      <c r="HQJ765" s="462"/>
      <c r="HQK765" s="462"/>
      <c r="HQL765" s="462"/>
      <c r="HQM765" s="462"/>
      <c r="HQN765" s="462"/>
      <c r="HQO765" s="462"/>
      <c r="HQP765" s="462"/>
      <c r="HQQ765" s="462"/>
      <c r="HQR765" s="462"/>
      <c r="HQS765" s="462"/>
      <c r="HQT765" s="462"/>
      <c r="HQU765" s="462"/>
      <c r="HQV765" s="462"/>
      <c r="HQW765" s="462"/>
      <c r="HQX765" s="462"/>
      <c r="HQY765" s="462"/>
      <c r="HQZ765" s="462"/>
      <c r="HRA765" s="462"/>
      <c r="HRB765" s="462"/>
      <c r="HRC765" s="462"/>
      <c r="HRD765" s="462"/>
      <c r="HRE765" s="462"/>
      <c r="HRF765" s="462"/>
      <c r="HRG765" s="462"/>
      <c r="HRH765" s="462"/>
      <c r="HRI765" s="462"/>
      <c r="HRJ765" s="462"/>
      <c r="HRK765" s="462"/>
      <c r="HRL765" s="462"/>
      <c r="HRM765" s="462"/>
      <c r="HRN765" s="462"/>
      <c r="HRO765" s="462"/>
      <c r="HRP765" s="462"/>
      <c r="HRQ765" s="462"/>
      <c r="HRR765" s="462"/>
      <c r="HRS765" s="462"/>
      <c r="HRT765" s="462"/>
      <c r="HRU765" s="462"/>
      <c r="HRV765" s="462"/>
      <c r="HRW765" s="462"/>
      <c r="HRX765" s="462"/>
      <c r="HRY765" s="462"/>
      <c r="HRZ765" s="462"/>
      <c r="HSA765" s="462"/>
      <c r="HSB765" s="462"/>
      <c r="HSC765" s="462"/>
      <c r="HSD765" s="462"/>
      <c r="HSE765" s="462"/>
      <c r="HSF765" s="462"/>
      <c r="HSG765" s="462"/>
      <c r="HSH765" s="462"/>
      <c r="HSI765" s="462"/>
      <c r="HSJ765" s="462"/>
      <c r="HSK765" s="462"/>
      <c r="HSL765" s="462"/>
      <c r="HSM765" s="462"/>
      <c r="HSN765" s="462"/>
      <c r="HSO765" s="462"/>
      <c r="HSP765" s="462"/>
      <c r="HSQ765" s="462"/>
      <c r="HSR765" s="462"/>
      <c r="HSS765" s="462"/>
      <c r="HST765" s="462"/>
      <c r="HSU765" s="462"/>
      <c r="HSV765" s="462"/>
      <c r="HSW765" s="462"/>
      <c r="HSX765" s="462"/>
      <c r="HSY765" s="462"/>
      <c r="HSZ765" s="462"/>
      <c r="HTA765" s="462"/>
      <c r="HTB765" s="462"/>
      <c r="HTC765" s="462"/>
      <c r="HTD765" s="462"/>
      <c r="HTE765" s="462"/>
      <c r="HTF765" s="462"/>
      <c r="HTG765" s="462"/>
      <c r="HTH765" s="462"/>
      <c r="HTI765" s="462"/>
      <c r="HTJ765" s="462"/>
      <c r="HTK765" s="462"/>
      <c r="HTL765" s="462"/>
      <c r="HTM765" s="462"/>
      <c r="HTN765" s="462"/>
      <c r="HTO765" s="462"/>
      <c r="HTP765" s="462"/>
      <c r="HTQ765" s="462"/>
      <c r="HTR765" s="462"/>
      <c r="HTS765" s="462"/>
      <c r="HTT765" s="462"/>
      <c r="HTU765" s="462"/>
      <c r="HTV765" s="462"/>
      <c r="HTW765" s="462"/>
      <c r="HTX765" s="462"/>
      <c r="HTY765" s="462"/>
      <c r="HTZ765" s="462"/>
      <c r="HUA765" s="462"/>
      <c r="HUB765" s="462"/>
      <c r="HUC765" s="462"/>
      <c r="HUD765" s="462"/>
      <c r="HUE765" s="462"/>
      <c r="HUF765" s="462"/>
      <c r="HUG765" s="462"/>
      <c r="HUH765" s="462"/>
      <c r="HUI765" s="462"/>
      <c r="HUJ765" s="462"/>
      <c r="HUK765" s="462"/>
      <c r="HUL765" s="462"/>
      <c r="HUM765" s="462"/>
      <c r="HUN765" s="462"/>
      <c r="HUO765" s="462"/>
      <c r="HUP765" s="462"/>
      <c r="HUQ765" s="462"/>
      <c r="HUR765" s="462"/>
      <c r="HUS765" s="462"/>
      <c r="HUT765" s="462"/>
      <c r="HUU765" s="462"/>
      <c r="HUV765" s="462"/>
      <c r="HUW765" s="462"/>
      <c r="HUX765" s="462"/>
      <c r="HUY765" s="462"/>
      <c r="HUZ765" s="462"/>
      <c r="HVA765" s="462"/>
      <c r="HVB765" s="462"/>
      <c r="HVC765" s="462"/>
      <c r="HVD765" s="462"/>
      <c r="HVE765" s="462"/>
      <c r="HVF765" s="462"/>
      <c r="HVG765" s="462"/>
      <c r="HVH765" s="462"/>
      <c r="HVI765" s="462"/>
      <c r="HVJ765" s="462"/>
      <c r="HVK765" s="462"/>
      <c r="HVL765" s="462"/>
      <c r="HVM765" s="462"/>
      <c r="HVN765" s="462"/>
      <c r="HVO765" s="462"/>
      <c r="HVP765" s="462"/>
      <c r="HVQ765" s="462"/>
      <c r="HVR765" s="462"/>
      <c r="HVS765" s="462"/>
      <c r="HVT765" s="462"/>
      <c r="HVU765" s="462"/>
      <c r="HVV765" s="462"/>
      <c r="HVW765" s="462"/>
      <c r="HVX765" s="462"/>
      <c r="HVY765" s="462"/>
      <c r="HVZ765" s="462"/>
      <c r="HWA765" s="462"/>
      <c r="HWB765" s="462"/>
      <c r="HWC765" s="462"/>
      <c r="HWD765" s="462"/>
      <c r="HWE765" s="462"/>
      <c r="HWF765" s="462"/>
      <c r="HWG765" s="462"/>
      <c r="HWH765" s="462"/>
      <c r="HWI765" s="462"/>
      <c r="HWJ765" s="462"/>
      <c r="HWK765" s="462"/>
      <c r="HWL765" s="462"/>
      <c r="HWM765" s="462"/>
      <c r="HWN765" s="462"/>
      <c r="HWO765" s="462"/>
      <c r="HWP765" s="462"/>
      <c r="HWQ765" s="462"/>
      <c r="HWR765" s="462"/>
      <c r="HWS765" s="462"/>
      <c r="HWT765" s="462"/>
      <c r="HWU765" s="462"/>
      <c r="HWV765" s="462"/>
      <c r="HWW765" s="462"/>
      <c r="HWX765" s="462"/>
      <c r="HWY765" s="462"/>
      <c r="HWZ765" s="462"/>
      <c r="HXA765" s="462"/>
      <c r="HXB765" s="462"/>
      <c r="HXC765" s="462"/>
      <c r="HXD765" s="462"/>
      <c r="HXE765" s="462"/>
      <c r="HXF765" s="462"/>
      <c r="HXG765" s="462"/>
      <c r="HXH765" s="462"/>
      <c r="HXI765" s="462"/>
      <c r="HXJ765" s="462"/>
      <c r="HXK765" s="462"/>
      <c r="HXL765" s="462"/>
      <c r="HXM765" s="462"/>
      <c r="HXN765" s="462"/>
      <c r="HXO765" s="462"/>
      <c r="HXP765" s="462"/>
      <c r="HXQ765" s="462"/>
      <c r="HXR765" s="462"/>
      <c r="HXS765" s="462"/>
      <c r="HXT765" s="462"/>
      <c r="HXU765" s="462"/>
      <c r="HXV765" s="462"/>
      <c r="HXW765" s="462"/>
      <c r="HXX765" s="462"/>
      <c r="HXY765" s="462"/>
      <c r="HXZ765" s="462"/>
      <c r="HYA765" s="462"/>
      <c r="HYB765" s="462"/>
      <c r="HYC765" s="462"/>
      <c r="HYD765" s="462"/>
      <c r="HYE765" s="462"/>
      <c r="HYF765" s="462"/>
      <c r="HYG765" s="462"/>
      <c r="HYH765" s="462"/>
      <c r="HYI765" s="462"/>
      <c r="HYJ765" s="462"/>
      <c r="HYK765" s="462"/>
      <c r="HYL765" s="462"/>
      <c r="HYM765" s="462"/>
      <c r="HYN765" s="462"/>
      <c r="HYO765" s="462"/>
      <c r="HYP765" s="462"/>
      <c r="HYQ765" s="462"/>
      <c r="HYR765" s="462"/>
      <c r="HYS765" s="462"/>
      <c r="HYT765" s="462"/>
      <c r="HYU765" s="462"/>
      <c r="HYV765" s="462"/>
      <c r="HYW765" s="462"/>
      <c r="HYX765" s="462"/>
      <c r="HYY765" s="462"/>
      <c r="HYZ765" s="462"/>
      <c r="HZA765" s="462"/>
      <c r="HZB765" s="462"/>
      <c r="HZC765" s="462"/>
      <c r="HZD765" s="462"/>
      <c r="HZE765" s="462"/>
      <c r="HZF765" s="462"/>
      <c r="HZG765" s="462"/>
      <c r="HZH765" s="462"/>
      <c r="HZI765" s="462"/>
      <c r="HZJ765" s="462"/>
      <c r="HZK765" s="462"/>
      <c r="HZL765" s="462"/>
      <c r="HZM765" s="462"/>
      <c r="HZN765" s="462"/>
      <c r="HZO765" s="462"/>
      <c r="HZP765" s="462"/>
      <c r="HZQ765" s="462"/>
      <c r="HZR765" s="462"/>
      <c r="HZS765" s="462"/>
      <c r="HZT765" s="462"/>
      <c r="HZU765" s="462"/>
      <c r="HZV765" s="462"/>
      <c r="HZW765" s="462"/>
      <c r="HZX765" s="462"/>
      <c r="HZY765" s="462"/>
      <c r="HZZ765" s="462"/>
      <c r="IAA765" s="462"/>
      <c r="IAB765" s="462"/>
      <c r="IAC765" s="462"/>
      <c r="IAD765" s="462"/>
      <c r="IAE765" s="462"/>
      <c r="IAF765" s="462"/>
      <c r="IAG765" s="462"/>
      <c r="IAH765" s="462"/>
      <c r="IAI765" s="462"/>
      <c r="IAJ765" s="462"/>
      <c r="IAK765" s="462"/>
      <c r="IAL765" s="462"/>
      <c r="IAM765" s="462"/>
      <c r="IAN765" s="462"/>
      <c r="IAO765" s="462"/>
      <c r="IAP765" s="462"/>
      <c r="IAQ765" s="462"/>
      <c r="IAR765" s="462"/>
      <c r="IAS765" s="462"/>
      <c r="IAT765" s="462"/>
      <c r="IAU765" s="462"/>
      <c r="IAV765" s="462"/>
      <c r="IAW765" s="462"/>
      <c r="IAX765" s="462"/>
      <c r="IAY765" s="462"/>
      <c r="IAZ765" s="462"/>
      <c r="IBA765" s="462"/>
      <c r="IBB765" s="462"/>
      <c r="IBC765" s="462"/>
      <c r="IBD765" s="462"/>
      <c r="IBE765" s="462"/>
      <c r="IBF765" s="462"/>
      <c r="IBG765" s="462"/>
      <c r="IBH765" s="462"/>
      <c r="IBI765" s="462"/>
      <c r="IBJ765" s="462"/>
      <c r="IBK765" s="462"/>
      <c r="IBL765" s="462"/>
      <c r="IBM765" s="462"/>
      <c r="IBN765" s="462"/>
      <c r="IBO765" s="462"/>
      <c r="IBP765" s="462"/>
      <c r="IBQ765" s="462"/>
      <c r="IBR765" s="462"/>
      <c r="IBS765" s="462"/>
      <c r="IBT765" s="462"/>
      <c r="IBU765" s="462"/>
      <c r="IBV765" s="462"/>
      <c r="IBW765" s="462"/>
      <c r="IBX765" s="462"/>
      <c r="IBY765" s="462"/>
      <c r="IBZ765" s="462"/>
      <c r="ICA765" s="462"/>
      <c r="ICB765" s="462"/>
      <c r="ICC765" s="462"/>
      <c r="ICD765" s="462"/>
      <c r="ICE765" s="462"/>
      <c r="ICF765" s="462"/>
      <c r="ICG765" s="462"/>
      <c r="ICH765" s="462"/>
      <c r="ICI765" s="462"/>
      <c r="ICJ765" s="462"/>
      <c r="ICK765" s="462"/>
      <c r="ICL765" s="462"/>
      <c r="ICM765" s="462"/>
      <c r="ICN765" s="462"/>
      <c r="ICO765" s="462"/>
      <c r="ICP765" s="462"/>
      <c r="ICQ765" s="462"/>
      <c r="ICR765" s="462"/>
      <c r="ICS765" s="462"/>
      <c r="ICT765" s="462"/>
      <c r="ICU765" s="462"/>
      <c r="ICV765" s="462"/>
      <c r="ICW765" s="462"/>
      <c r="ICX765" s="462"/>
      <c r="ICY765" s="462"/>
      <c r="ICZ765" s="462"/>
      <c r="IDA765" s="462"/>
      <c r="IDB765" s="462"/>
      <c r="IDC765" s="462"/>
      <c r="IDD765" s="462"/>
      <c r="IDE765" s="462"/>
      <c r="IDF765" s="462"/>
      <c r="IDG765" s="462"/>
      <c r="IDH765" s="462"/>
      <c r="IDI765" s="462"/>
      <c r="IDJ765" s="462"/>
      <c r="IDK765" s="462"/>
      <c r="IDL765" s="462"/>
      <c r="IDM765" s="462"/>
      <c r="IDN765" s="462"/>
      <c r="IDO765" s="462"/>
      <c r="IDP765" s="462"/>
      <c r="IDQ765" s="462"/>
      <c r="IDR765" s="462"/>
      <c r="IDS765" s="462"/>
      <c r="IDT765" s="462"/>
      <c r="IDU765" s="462"/>
      <c r="IDV765" s="462"/>
      <c r="IDW765" s="462"/>
      <c r="IDX765" s="462"/>
      <c r="IDY765" s="462"/>
      <c r="IDZ765" s="462"/>
      <c r="IEA765" s="462"/>
      <c r="IEB765" s="462"/>
      <c r="IEC765" s="462"/>
      <c r="IED765" s="462"/>
      <c r="IEE765" s="462"/>
      <c r="IEF765" s="462"/>
      <c r="IEG765" s="462"/>
      <c r="IEH765" s="462"/>
      <c r="IEI765" s="462"/>
      <c r="IEJ765" s="462"/>
      <c r="IEK765" s="462"/>
      <c r="IEL765" s="462"/>
      <c r="IEM765" s="462"/>
      <c r="IEN765" s="462"/>
      <c r="IEO765" s="462"/>
      <c r="IEP765" s="462"/>
      <c r="IEQ765" s="462"/>
      <c r="IER765" s="462"/>
      <c r="IES765" s="462"/>
      <c r="IET765" s="462"/>
      <c r="IEU765" s="462"/>
      <c r="IEV765" s="462"/>
      <c r="IEW765" s="462"/>
      <c r="IEX765" s="462"/>
      <c r="IEY765" s="462"/>
      <c r="IEZ765" s="462"/>
      <c r="IFA765" s="462"/>
      <c r="IFB765" s="462"/>
      <c r="IFC765" s="462"/>
      <c r="IFD765" s="462"/>
      <c r="IFE765" s="462"/>
      <c r="IFF765" s="462"/>
      <c r="IFG765" s="462"/>
      <c r="IFH765" s="462"/>
      <c r="IFI765" s="462"/>
      <c r="IFJ765" s="462"/>
      <c r="IFK765" s="462"/>
      <c r="IFL765" s="462"/>
      <c r="IFM765" s="462"/>
      <c r="IFN765" s="462"/>
      <c r="IFO765" s="462"/>
      <c r="IFP765" s="462"/>
      <c r="IFQ765" s="462"/>
      <c r="IFR765" s="462"/>
      <c r="IFS765" s="462"/>
      <c r="IFT765" s="462"/>
      <c r="IFU765" s="462"/>
      <c r="IFV765" s="462"/>
      <c r="IFW765" s="462"/>
      <c r="IFX765" s="462"/>
      <c r="IFY765" s="462"/>
      <c r="IFZ765" s="462"/>
      <c r="IGA765" s="462"/>
      <c r="IGB765" s="462"/>
      <c r="IGC765" s="462"/>
      <c r="IGD765" s="462"/>
      <c r="IGE765" s="462"/>
      <c r="IGF765" s="462"/>
      <c r="IGG765" s="462"/>
      <c r="IGH765" s="462"/>
      <c r="IGI765" s="462"/>
      <c r="IGJ765" s="462"/>
      <c r="IGK765" s="462"/>
      <c r="IGL765" s="462"/>
      <c r="IGM765" s="462"/>
      <c r="IGN765" s="462"/>
      <c r="IGO765" s="462"/>
      <c r="IGP765" s="462"/>
      <c r="IGQ765" s="462"/>
      <c r="IGR765" s="462"/>
      <c r="IGS765" s="462"/>
      <c r="IGT765" s="462"/>
      <c r="IGU765" s="462"/>
      <c r="IGV765" s="462"/>
      <c r="IGW765" s="462"/>
      <c r="IGX765" s="462"/>
      <c r="IGY765" s="462"/>
      <c r="IGZ765" s="462"/>
      <c r="IHA765" s="462"/>
      <c r="IHB765" s="462"/>
      <c r="IHC765" s="462"/>
      <c r="IHD765" s="462"/>
      <c r="IHE765" s="462"/>
      <c r="IHF765" s="462"/>
      <c r="IHG765" s="462"/>
      <c r="IHH765" s="462"/>
      <c r="IHI765" s="462"/>
      <c r="IHJ765" s="462"/>
      <c r="IHK765" s="462"/>
      <c r="IHL765" s="462"/>
      <c r="IHM765" s="462"/>
      <c r="IHN765" s="462"/>
      <c r="IHO765" s="462"/>
      <c r="IHP765" s="462"/>
      <c r="IHQ765" s="462"/>
      <c r="IHR765" s="462"/>
      <c r="IHS765" s="462"/>
      <c r="IHT765" s="462"/>
      <c r="IHU765" s="462"/>
      <c r="IHV765" s="462"/>
      <c r="IHW765" s="462"/>
      <c r="IHX765" s="462"/>
      <c r="IHY765" s="462"/>
      <c r="IHZ765" s="462"/>
      <c r="IIA765" s="462"/>
      <c r="IIB765" s="462"/>
      <c r="IIC765" s="462"/>
      <c r="IID765" s="462"/>
      <c r="IIE765" s="462"/>
      <c r="IIF765" s="462"/>
      <c r="IIG765" s="462"/>
      <c r="IIH765" s="462"/>
      <c r="III765" s="462"/>
      <c r="IIJ765" s="462"/>
      <c r="IIK765" s="462"/>
      <c r="IIL765" s="462"/>
      <c r="IIM765" s="462"/>
      <c r="IIN765" s="462"/>
      <c r="IIO765" s="462"/>
      <c r="IIP765" s="462"/>
      <c r="IIQ765" s="462"/>
      <c r="IIR765" s="462"/>
      <c r="IIS765" s="462"/>
      <c r="IIT765" s="462"/>
      <c r="IIU765" s="462"/>
      <c r="IIV765" s="462"/>
      <c r="IIW765" s="462"/>
      <c r="IIX765" s="462"/>
      <c r="IIY765" s="462"/>
      <c r="IIZ765" s="462"/>
      <c r="IJA765" s="462"/>
      <c r="IJB765" s="462"/>
      <c r="IJC765" s="462"/>
      <c r="IJD765" s="462"/>
      <c r="IJE765" s="462"/>
      <c r="IJF765" s="462"/>
      <c r="IJG765" s="462"/>
      <c r="IJH765" s="462"/>
      <c r="IJI765" s="462"/>
      <c r="IJJ765" s="462"/>
      <c r="IJK765" s="462"/>
      <c r="IJL765" s="462"/>
      <c r="IJM765" s="462"/>
      <c r="IJN765" s="462"/>
      <c r="IJO765" s="462"/>
      <c r="IJP765" s="462"/>
      <c r="IJQ765" s="462"/>
      <c r="IJR765" s="462"/>
      <c r="IJS765" s="462"/>
      <c r="IJT765" s="462"/>
      <c r="IJU765" s="462"/>
      <c r="IJV765" s="462"/>
      <c r="IJW765" s="462"/>
      <c r="IJX765" s="462"/>
      <c r="IJY765" s="462"/>
      <c r="IJZ765" s="462"/>
      <c r="IKA765" s="462"/>
      <c r="IKB765" s="462"/>
      <c r="IKC765" s="462"/>
      <c r="IKD765" s="462"/>
      <c r="IKE765" s="462"/>
      <c r="IKF765" s="462"/>
      <c r="IKG765" s="462"/>
      <c r="IKH765" s="462"/>
      <c r="IKI765" s="462"/>
      <c r="IKJ765" s="462"/>
      <c r="IKK765" s="462"/>
      <c r="IKL765" s="462"/>
      <c r="IKM765" s="462"/>
      <c r="IKN765" s="462"/>
      <c r="IKO765" s="462"/>
      <c r="IKP765" s="462"/>
      <c r="IKQ765" s="462"/>
      <c r="IKR765" s="462"/>
      <c r="IKS765" s="462"/>
      <c r="IKT765" s="462"/>
      <c r="IKU765" s="462"/>
      <c r="IKV765" s="462"/>
      <c r="IKW765" s="462"/>
      <c r="IKX765" s="462"/>
      <c r="IKY765" s="462"/>
      <c r="IKZ765" s="462"/>
      <c r="ILA765" s="462"/>
      <c r="ILB765" s="462"/>
      <c r="ILC765" s="462"/>
      <c r="ILD765" s="462"/>
      <c r="ILE765" s="462"/>
      <c r="ILF765" s="462"/>
      <c r="ILG765" s="462"/>
      <c r="ILH765" s="462"/>
      <c r="ILI765" s="462"/>
      <c r="ILJ765" s="462"/>
      <c r="ILK765" s="462"/>
      <c r="ILL765" s="462"/>
      <c r="ILM765" s="462"/>
      <c r="ILN765" s="462"/>
      <c r="ILO765" s="462"/>
      <c r="ILP765" s="462"/>
      <c r="ILQ765" s="462"/>
      <c r="ILR765" s="462"/>
      <c r="ILS765" s="462"/>
      <c r="ILT765" s="462"/>
      <c r="ILU765" s="462"/>
      <c r="ILV765" s="462"/>
      <c r="ILW765" s="462"/>
      <c r="ILX765" s="462"/>
      <c r="ILY765" s="462"/>
      <c r="ILZ765" s="462"/>
      <c r="IMA765" s="462"/>
      <c r="IMB765" s="462"/>
      <c r="IMC765" s="462"/>
      <c r="IMD765" s="462"/>
      <c r="IME765" s="462"/>
      <c r="IMF765" s="462"/>
      <c r="IMG765" s="462"/>
      <c r="IMH765" s="462"/>
      <c r="IMI765" s="462"/>
      <c r="IMJ765" s="462"/>
      <c r="IMK765" s="462"/>
      <c r="IML765" s="462"/>
      <c r="IMM765" s="462"/>
      <c r="IMN765" s="462"/>
      <c r="IMO765" s="462"/>
      <c r="IMP765" s="462"/>
      <c r="IMQ765" s="462"/>
      <c r="IMR765" s="462"/>
      <c r="IMS765" s="462"/>
      <c r="IMT765" s="462"/>
      <c r="IMU765" s="462"/>
      <c r="IMV765" s="462"/>
      <c r="IMW765" s="462"/>
      <c r="IMX765" s="462"/>
      <c r="IMY765" s="462"/>
      <c r="IMZ765" s="462"/>
      <c r="INA765" s="462"/>
      <c r="INB765" s="462"/>
      <c r="INC765" s="462"/>
      <c r="IND765" s="462"/>
      <c r="INE765" s="462"/>
      <c r="INF765" s="462"/>
      <c r="ING765" s="462"/>
      <c r="INH765" s="462"/>
      <c r="INI765" s="462"/>
      <c r="INJ765" s="462"/>
      <c r="INK765" s="462"/>
      <c r="INL765" s="462"/>
      <c r="INM765" s="462"/>
      <c r="INN765" s="462"/>
      <c r="INO765" s="462"/>
      <c r="INP765" s="462"/>
      <c r="INQ765" s="462"/>
      <c r="INR765" s="462"/>
      <c r="INS765" s="462"/>
      <c r="INT765" s="462"/>
      <c r="INU765" s="462"/>
      <c r="INV765" s="462"/>
      <c r="INW765" s="462"/>
      <c r="INX765" s="462"/>
      <c r="INY765" s="462"/>
      <c r="INZ765" s="462"/>
      <c r="IOA765" s="462"/>
      <c r="IOB765" s="462"/>
      <c r="IOC765" s="462"/>
      <c r="IOD765" s="462"/>
      <c r="IOE765" s="462"/>
      <c r="IOF765" s="462"/>
      <c r="IOG765" s="462"/>
      <c r="IOH765" s="462"/>
      <c r="IOI765" s="462"/>
      <c r="IOJ765" s="462"/>
      <c r="IOK765" s="462"/>
      <c r="IOL765" s="462"/>
      <c r="IOM765" s="462"/>
      <c r="ION765" s="462"/>
      <c r="IOO765" s="462"/>
      <c r="IOP765" s="462"/>
      <c r="IOQ765" s="462"/>
      <c r="IOR765" s="462"/>
      <c r="IOS765" s="462"/>
      <c r="IOT765" s="462"/>
      <c r="IOU765" s="462"/>
      <c r="IOV765" s="462"/>
      <c r="IOW765" s="462"/>
      <c r="IOX765" s="462"/>
      <c r="IOY765" s="462"/>
      <c r="IOZ765" s="462"/>
      <c r="IPA765" s="462"/>
      <c r="IPB765" s="462"/>
      <c r="IPC765" s="462"/>
      <c r="IPD765" s="462"/>
      <c r="IPE765" s="462"/>
      <c r="IPF765" s="462"/>
      <c r="IPG765" s="462"/>
      <c r="IPH765" s="462"/>
      <c r="IPI765" s="462"/>
      <c r="IPJ765" s="462"/>
      <c r="IPK765" s="462"/>
      <c r="IPL765" s="462"/>
      <c r="IPM765" s="462"/>
      <c r="IPN765" s="462"/>
      <c r="IPO765" s="462"/>
      <c r="IPP765" s="462"/>
      <c r="IPQ765" s="462"/>
      <c r="IPR765" s="462"/>
      <c r="IPS765" s="462"/>
      <c r="IPT765" s="462"/>
      <c r="IPU765" s="462"/>
      <c r="IPV765" s="462"/>
      <c r="IPW765" s="462"/>
      <c r="IPX765" s="462"/>
      <c r="IPY765" s="462"/>
      <c r="IPZ765" s="462"/>
      <c r="IQA765" s="462"/>
      <c r="IQB765" s="462"/>
      <c r="IQC765" s="462"/>
      <c r="IQD765" s="462"/>
      <c r="IQE765" s="462"/>
      <c r="IQF765" s="462"/>
      <c r="IQG765" s="462"/>
      <c r="IQH765" s="462"/>
      <c r="IQI765" s="462"/>
      <c r="IQJ765" s="462"/>
      <c r="IQK765" s="462"/>
      <c r="IQL765" s="462"/>
      <c r="IQM765" s="462"/>
      <c r="IQN765" s="462"/>
      <c r="IQO765" s="462"/>
      <c r="IQP765" s="462"/>
      <c r="IQQ765" s="462"/>
      <c r="IQR765" s="462"/>
      <c r="IQS765" s="462"/>
      <c r="IQT765" s="462"/>
      <c r="IQU765" s="462"/>
      <c r="IQV765" s="462"/>
      <c r="IQW765" s="462"/>
      <c r="IQX765" s="462"/>
      <c r="IQY765" s="462"/>
      <c r="IQZ765" s="462"/>
      <c r="IRA765" s="462"/>
      <c r="IRB765" s="462"/>
      <c r="IRC765" s="462"/>
      <c r="IRD765" s="462"/>
      <c r="IRE765" s="462"/>
      <c r="IRF765" s="462"/>
      <c r="IRG765" s="462"/>
      <c r="IRH765" s="462"/>
      <c r="IRI765" s="462"/>
      <c r="IRJ765" s="462"/>
      <c r="IRK765" s="462"/>
      <c r="IRL765" s="462"/>
      <c r="IRM765" s="462"/>
      <c r="IRN765" s="462"/>
      <c r="IRO765" s="462"/>
      <c r="IRP765" s="462"/>
      <c r="IRQ765" s="462"/>
      <c r="IRR765" s="462"/>
      <c r="IRS765" s="462"/>
      <c r="IRT765" s="462"/>
      <c r="IRU765" s="462"/>
      <c r="IRV765" s="462"/>
      <c r="IRW765" s="462"/>
      <c r="IRX765" s="462"/>
      <c r="IRY765" s="462"/>
      <c r="IRZ765" s="462"/>
      <c r="ISA765" s="462"/>
      <c r="ISB765" s="462"/>
      <c r="ISC765" s="462"/>
      <c r="ISD765" s="462"/>
      <c r="ISE765" s="462"/>
      <c r="ISF765" s="462"/>
      <c r="ISG765" s="462"/>
      <c r="ISH765" s="462"/>
      <c r="ISI765" s="462"/>
      <c r="ISJ765" s="462"/>
      <c r="ISK765" s="462"/>
      <c r="ISL765" s="462"/>
      <c r="ISM765" s="462"/>
      <c r="ISN765" s="462"/>
      <c r="ISO765" s="462"/>
      <c r="ISP765" s="462"/>
      <c r="ISQ765" s="462"/>
      <c r="ISR765" s="462"/>
      <c r="ISS765" s="462"/>
      <c r="IST765" s="462"/>
      <c r="ISU765" s="462"/>
      <c r="ISV765" s="462"/>
      <c r="ISW765" s="462"/>
      <c r="ISX765" s="462"/>
      <c r="ISY765" s="462"/>
      <c r="ISZ765" s="462"/>
      <c r="ITA765" s="462"/>
      <c r="ITB765" s="462"/>
      <c r="ITC765" s="462"/>
      <c r="ITD765" s="462"/>
      <c r="ITE765" s="462"/>
      <c r="ITF765" s="462"/>
      <c r="ITG765" s="462"/>
      <c r="ITH765" s="462"/>
      <c r="ITI765" s="462"/>
      <c r="ITJ765" s="462"/>
      <c r="ITK765" s="462"/>
      <c r="ITL765" s="462"/>
      <c r="ITM765" s="462"/>
      <c r="ITN765" s="462"/>
      <c r="ITO765" s="462"/>
      <c r="ITP765" s="462"/>
      <c r="ITQ765" s="462"/>
      <c r="ITR765" s="462"/>
      <c r="ITS765" s="462"/>
      <c r="ITT765" s="462"/>
      <c r="ITU765" s="462"/>
      <c r="ITV765" s="462"/>
      <c r="ITW765" s="462"/>
      <c r="ITX765" s="462"/>
      <c r="ITY765" s="462"/>
      <c r="ITZ765" s="462"/>
      <c r="IUA765" s="462"/>
      <c r="IUB765" s="462"/>
      <c r="IUC765" s="462"/>
      <c r="IUD765" s="462"/>
      <c r="IUE765" s="462"/>
      <c r="IUF765" s="462"/>
      <c r="IUG765" s="462"/>
      <c r="IUH765" s="462"/>
      <c r="IUI765" s="462"/>
      <c r="IUJ765" s="462"/>
      <c r="IUK765" s="462"/>
      <c r="IUL765" s="462"/>
      <c r="IUM765" s="462"/>
      <c r="IUN765" s="462"/>
      <c r="IUO765" s="462"/>
      <c r="IUP765" s="462"/>
      <c r="IUQ765" s="462"/>
      <c r="IUR765" s="462"/>
      <c r="IUS765" s="462"/>
      <c r="IUT765" s="462"/>
      <c r="IUU765" s="462"/>
      <c r="IUV765" s="462"/>
      <c r="IUW765" s="462"/>
      <c r="IUX765" s="462"/>
      <c r="IUY765" s="462"/>
      <c r="IUZ765" s="462"/>
      <c r="IVA765" s="462"/>
      <c r="IVB765" s="462"/>
      <c r="IVC765" s="462"/>
      <c r="IVD765" s="462"/>
      <c r="IVE765" s="462"/>
      <c r="IVF765" s="462"/>
      <c r="IVG765" s="462"/>
      <c r="IVH765" s="462"/>
      <c r="IVI765" s="462"/>
      <c r="IVJ765" s="462"/>
      <c r="IVK765" s="462"/>
      <c r="IVL765" s="462"/>
      <c r="IVM765" s="462"/>
      <c r="IVN765" s="462"/>
      <c r="IVO765" s="462"/>
      <c r="IVP765" s="462"/>
      <c r="IVQ765" s="462"/>
      <c r="IVR765" s="462"/>
      <c r="IVS765" s="462"/>
      <c r="IVT765" s="462"/>
      <c r="IVU765" s="462"/>
      <c r="IVV765" s="462"/>
      <c r="IVW765" s="462"/>
      <c r="IVX765" s="462"/>
      <c r="IVY765" s="462"/>
      <c r="IVZ765" s="462"/>
      <c r="IWA765" s="462"/>
      <c r="IWB765" s="462"/>
      <c r="IWC765" s="462"/>
      <c r="IWD765" s="462"/>
      <c r="IWE765" s="462"/>
      <c r="IWF765" s="462"/>
      <c r="IWG765" s="462"/>
      <c r="IWH765" s="462"/>
      <c r="IWI765" s="462"/>
      <c r="IWJ765" s="462"/>
      <c r="IWK765" s="462"/>
      <c r="IWL765" s="462"/>
      <c r="IWM765" s="462"/>
      <c r="IWN765" s="462"/>
      <c r="IWO765" s="462"/>
      <c r="IWP765" s="462"/>
      <c r="IWQ765" s="462"/>
      <c r="IWR765" s="462"/>
      <c r="IWS765" s="462"/>
      <c r="IWT765" s="462"/>
      <c r="IWU765" s="462"/>
      <c r="IWV765" s="462"/>
      <c r="IWW765" s="462"/>
      <c r="IWX765" s="462"/>
      <c r="IWY765" s="462"/>
      <c r="IWZ765" s="462"/>
      <c r="IXA765" s="462"/>
      <c r="IXB765" s="462"/>
      <c r="IXC765" s="462"/>
      <c r="IXD765" s="462"/>
      <c r="IXE765" s="462"/>
      <c r="IXF765" s="462"/>
      <c r="IXG765" s="462"/>
      <c r="IXH765" s="462"/>
      <c r="IXI765" s="462"/>
      <c r="IXJ765" s="462"/>
      <c r="IXK765" s="462"/>
      <c r="IXL765" s="462"/>
      <c r="IXM765" s="462"/>
      <c r="IXN765" s="462"/>
      <c r="IXO765" s="462"/>
      <c r="IXP765" s="462"/>
      <c r="IXQ765" s="462"/>
      <c r="IXR765" s="462"/>
      <c r="IXS765" s="462"/>
      <c r="IXT765" s="462"/>
      <c r="IXU765" s="462"/>
      <c r="IXV765" s="462"/>
      <c r="IXW765" s="462"/>
      <c r="IXX765" s="462"/>
      <c r="IXY765" s="462"/>
      <c r="IXZ765" s="462"/>
      <c r="IYA765" s="462"/>
      <c r="IYB765" s="462"/>
      <c r="IYC765" s="462"/>
      <c r="IYD765" s="462"/>
      <c r="IYE765" s="462"/>
      <c r="IYF765" s="462"/>
      <c r="IYG765" s="462"/>
      <c r="IYH765" s="462"/>
      <c r="IYI765" s="462"/>
      <c r="IYJ765" s="462"/>
      <c r="IYK765" s="462"/>
      <c r="IYL765" s="462"/>
      <c r="IYM765" s="462"/>
      <c r="IYN765" s="462"/>
      <c r="IYO765" s="462"/>
      <c r="IYP765" s="462"/>
      <c r="IYQ765" s="462"/>
      <c r="IYR765" s="462"/>
      <c r="IYS765" s="462"/>
      <c r="IYT765" s="462"/>
      <c r="IYU765" s="462"/>
      <c r="IYV765" s="462"/>
      <c r="IYW765" s="462"/>
      <c r="IYX765" s="462"/>
      <c r="IYY765" s="462"/>
      <c r="IYZ765" s="462"/>
      <c r="IZA765" s="462"/>
      <c r="IZB765" s="462"/>
      <c r="IZC765" s="462"/>
      <c r="IZD765" s="462"/>
      <c r="IZE765" s="462"/>
      <c r="IZF765" s="462"/>
      <c r="IZG765" s="462"/>
      <c r="IZH765" s="462"/>
      <c r="IZI765" s="462"/>
      <c r="IZJ765" s="462"/>
      <c r="IZK765" s="462"/>
      <c r="IZL765" s="462"/>
      <c r="IZM765" s="462"/>
      <c r="IZN765" s="462"/>
      <c r="IZO765" s="462"/>
      <c r="IZP765" s="462"/>
      <c r="IZQ765" s="462"/>
      <c r="IZR765" s="462"/>
      <c r="IZS765" s="462"/>
      <c r="IZT765" s="462"/>
      <c r="IZU765" s="462"/>
      <c r="IZV765" s="462"/>
      <c r="IZW765" s="462"/>
      <c r="IZX765" s="462"/>
      <c r="IZY765" s="462"/>
      <c r="IZZ765" s="462"/>
      <c r="JAA765" s="462"/>
      <c r="JAB765" s="462"/>
      <c r="JAC765" s="462"/>
      <c r="JAD765" s="462"/>
      <c r="JAE765" s="462"/>
      <c r="JAF765" s="462"/>
      <c r="JAG765" s="462"/>
      <c r="JAH765" s="462"/>
      <c r="JAI765" s="462"/>
      <c r="JAJ765" s="462"/>
      <c r="JAK765" s="462"/>
      <c r="JAL765" s="462"/>
      <c r="JAM765" s="462"/>
      <c r="JAN765" s="462"/>
      <c r="JAO765" s="462"/>
      <c r="JAP765" s="462"/>
      <c r="JAQ765" s="462"/>
      <c r="JAR765" s="462"/>
      <c r="JAS765" s="462"/>
      <c r="JAT765" s="462"/>
      <c r="JAU765" s="462"/>
      <c r="JAV765" s="462"/>
      <c r="JAW765" s="462"/>
      <c r="JAX765" s="462"/>
      <c r="JAY765" s="462"/>
      <c r="JAZ765" s="462"/>
      <c r="JBA765" s="462"/>
      <c r="JBB765" s="462"/>
      <c r="JBC765" s="462"/>
      <c r="JBD765" s="462"/>
      <c r="JBE765" s="462"/>
      <c r="JBF765" s="462"/>
      <c r="JBG765" s="462"/>
      <c r="JBH765" s="462"/>
      <c r="JBI765" s="462"/>
      <c r="JBJ765" s="462"/>
      <c r="JBK765" s="462"/>
      <c r="JBL765" s="462"/>
      <c r="JBM765" s="462"/>
      <c r="JBN765" s="462"/>
      <c r="JBO765" s="462"/>
      <c r="JBP765" s="462"/>
      <c r="JBQ765" s="462"/>
      <c r="JBR765" s="462"/>
      <c r="JBS765" s="462"/>
      <c r="JBT765" s="462"/>
      <c r="JBU765" s="462"/>
      <c r="JBV765" s="462"/>
      <c r="JBW765" s="462"/>
      <c r="JBX765" s="462"/>
      <c r="JBY765" s="462"/>
      <c r="JBZ765" s="462"/>
      <c r="JCA765" s="462"/>
      <c r="JCB765" s="462"/>
      <c r="JCC765" s="462"/>
      <c r="JCD765" s="462"/>
      <c r="JCE765" s="462"/>
      <c r="JCF765" s="462"/>
      <c r="JCG765" s="462"/>
      <c r="JCH765" s="462"/>
      <c r="JCI765" s="462"/>
      <c r="JCJ765" s="462"/>
      <c r="JCK765" s="462"/>
      <c r="JCL765" s="462"/>
      <c r="JCM765" s="462"/>
      <c r="JCN765" s="462"/>
      <c r="JCO765" s="462"/>
      <c r="JCP765" s="462"/>
      <c r="JCQ765" s="462"/>
      <c r="JCR765" s="462"/>
      <c r="JCS765" s="462"/>
      <c r="JCT765" s="462"/>
      <c r="JCU765" s="462"/>
      <c r="JCV765" s="462"/>
      <c r="JCW765" s="462"/>
      <c r="JCX765" s="462"/>
      <c r="JCY765" s="462"/>
      <c r="JCZ765" s="462"/>
      <c r="JDA765" s="462"/>
      <c r="JDB765" s="462"/>
      <c r="JDC765" s="462"/>
      <c r="JDD765" s="462"/>
      <c r="JDE765" s="462"/>
      <c r="JDF765" s="462"/>
      <c r="JDG765" s="462"/>
      <c r="JDH765" s="462"/>
      <c r="JDI765" s="462"/>
      <c r="JDJ765" s="462"/>
      <c r="JDK765" s="462"/>
      <c r="JDL765" s="462"/>
      <c r="JDM765" s="462"/>
      <c r="JDN765" s="462"/>
      <c r="JDO765" s="462"/>
      <c r="JDP765" s="462"/>
      <c r="JDQ765" s="462"/>
      <c r="JDR765" s="462"/>
      <c r="JDS765" s="462"/>
      <c r="JDT765" s="462"/>
      <c r="JDU765" s="462"/>
      <c r="JDV765" s="462"/>
      <c r="JDW765" s="462"/>
      <c r="JDX765" s="462"/>
      <c r="JDY765" s="462"/>
      <c r="JDZ765" s="462"/>
      <c r="JEA765" s="462"/>
      <c r="JEB765" s="462"/>
      <c r="JEC765" s="462"/>
      <c r="JED765" s="462"/>
      <c r="JEE765" s="462"/>
      <c r="JEF765" s="462"/>
      <c r="JEG765" s="462"/>
      <c r="JEH765" s="462"/>
      <c r="JEI765" s="462"/>
      <c r="JEJ765" s="462"/>
      <c r="JEK765" s="462"/>
      <c r="JEL765" s="462"/>
      <c r="JEM765" s="462"/>
      <c r="JEN765" s="462"/>
      <c r="JEO765" s="462"/>
      <c r="JEP765" s="462"/>
      <c r="JEQ765" s="462"/>
      <c r="JER765" s="462"/>
      <c r="JES765" s="462"/>
      <c r="JET765" s="462"/>
      <c r="JEU765" s="462"/>
      <c r="JEV765" s="462"/>
      <c r="JEW765" s="462"/>
      <c r="JEX765" s="462"/>
      <c r="JEY765" s="462"/>
      <c r="JEZ765" s="462"/>
      <c r="JFA765" s="462"/>
      <c r="JFB765" s="462"/>
      <c r="JFC765" s="462"/>
      <c r="JFD765" s="462"/>
      <c r="JFE765" s="462"/>
      <c r="JFF765" s="462"/>
      <c r="JFG765" s="462"/>
      <c r="JFH765" s="462"/>
      <c r="JFI765" s="462"/>
      <c r="JFJ765" s="462"/>
      <c r="JFK765" s="462"/>
      <c r="JFL765" s="462"/>
      <c r="JFM765" s="462"/>
      <c r="JFN765" s="462"/>
      <c r="JFO765" s="462"/>
      <c r="JFP765" s="462"/>
      <c r="JFQ765" s="462"/>
      <c r="JFR765" s="462"/>
      <c r="JFS765" s="462"/>
      <c r="JFT765" s="462"/>
      <c r="JFU765" s="462"/>
      <c r="JFV765" s="462"/>
      <c r="JFW765" s="462"/>
      <c r="JFX765" s="462"/>
      <c r="JFY765" s="462"/>
      <c r="JFZ765" s="462"/>
      <c r="JGA765" s="462"/>
      <c r="JGB765" s="462"/>
      <c r="JGC765" s="462"/>
      <c r="JGD765" s="462"/>
      <c r="JGE765" s="462"/>
      <c r="JGF765" s="462"/>
      <c r="JGG765" s="462"/>
      <c r="JGH765" s="462"/>
      <c r="JGI765" s="462"/>
      <c r="JGJ765" s="462"/>
      <c r="JGK765" s="462"/>
      <c r="JGL765" s="462"/>
      <c r="JGM765" s="462"/>
      <c r="JGN765" s="462"/>
      <c r="JGO765" s="462"/>
      <c r="JGP765" s="462"/>
      <c r="JGQ765" s="462"/>
      <c r="JGR765" s="462"/>
      <c r="JGS765" s="462"/>
      <c r="JGT765" s="462"/>
      <c r="JGU765" s="462"/>
      <c r="JGV765" s="462"/>
      <c r="JGW765" s="462"/>
      <c r="JGX765" s="462"/>
      <c r="JGY765" s="462"/>
      <c r="JGZ765" s="462"/>
      <c r="JHA765" s="462"/>
      <c r="JHB765" s="462"/>
      <c r="JHC765" s="462"/>
      <c r="JHD765" s="462"/>
      <c r="JHE765" s="462"/>
      <c r="JHF765" s="462"/>
      <c r="JHG765" s="462"/>
      <c r="JHH765" s="462"/>
      <c r="JHI765" s="462"/>
      <c r="JHJ765" s="462"/>
      <c r="JHK765" s="462"/>
      <c r="JHL765" s="462"/>
      <c r="JHM765" s="462"/>
      <c r="JHN765" s="462"/>
      <c r="JHO765" s="462"/>
      <c r="JHP765" s="462"/>
      <c r="JHQ765" s="462"/>
      <c r="JHR765" s="462"/>
      <c r="JHS765" s="462"/>
      <c r="JHT765" s="462"/>
      <c r="JHU765" s="462"/>
      <c r="JHV765" s="462"/>
      <c r="JHW765" s="462"/>
      <c r="JHX765" s="462"/>
      <c r="JHY765" s="462"/>
      <c r="JHZ765" s="462"/>
      <c r="JIA765" s="462"/>
      <c r="JIB765" s="462"/>
      <c r="JIC765" s="462"/>
      <c r="JID765" s="462"/>
      <c r="JIE765" s="462"/>
      <c r="JIF765" s="462"/>
      <c r="JIG765" s="462"/>
      <c r="JIH765" s="462"/>
      <c r="JII765" s="462"/>
      <c r="JIJ765" s="462"/>
      <c r="JIK765" s="462"/>
      <c r="JIL765" s="462"/>
      <c r="JIM765" s="462"/>
      <c r="JIN765" s="462"/>
      <c r="JIO765" s="462"/>
      <c r="JIP765" s="462"/>
      <c r="JIQ765" s="462"/>
      <c r="JIR765" s="462"/>
      <c r="JIS765" s="462"/>
      <c r="JIT765" s="462"/>
      <c r="JIU765" s="462"/>
      <c r="JIV765" s="462"/>
      <c r="JIW765" s="462"/>
      <c r="JIX765" s="462"/>
      <c r="JIY765" s="462"/>
      <c r="JIZ765" s="462"/>
      <c r="JJA765" s="462"/>
      <c r="JJB765" s="462"/>
      <c r="JJC765" s="462"/>
      <c r="JJD765" s="462"/>
      <c r="JJE765" s="462"/>
      <c r="JJF765" s="462"/>
      <c r="JJG765" s="462"/>
      <c r="JJH765" s="462"/>
      <c r="JJI765" s="462"/>
      <c r="JJJ765" s="462"/>
      <c r="JJK765" s="462"/>
      <c r="JJL765" s="462"/>
      <c r="JJM765" s="462"/>
      <c r="JJN765" s="462"/>
      <c r="JJO765" s="462"/>
      <c r="JJP765" s="462"/>
      <c r="JJQ765" s="462"/>
      <c r="JJR765" s="462"/>
      <c r="JJS765" s="462"/>
      <c r="JJT765" s="462"/>
      <c r="JJU765" s="462"/>
      <c r="JJV765" s="462"/>
      <c r="JJW765" s="462"/>
      <c r="JJX765" s="462"/>
      <c r="JJY765" s="462"/>
      <c r="JJZ765" s="462"/>
      <c r="JKA765" s="462"/>
      <c r="JKB765" s="462"/>
      <c r="JKC765" s="462"/>
      <c r="JKD765" s="462"/>
      <c r="JKE765" s="462"/>
      <c r="JKF765" s="462"/>
      <c r="JKG765" s="462"/>
      <c r="JKH765" s="462"/>
      <c r="JKI765" s="462"/>
      <c r="JKJ765" s="462"/>
      <c r="JKK765" s="462"/>
      <c r="JKL765" s="462"/>
      <c r="JKM765" s="462"/>
      <c r="JKN765" s="462"/>
      <c r="JKO765" s="462"/>
      <c r="JKP765" s="462"/>
      <c r="JKQ765" s="462"/>
      <c r="JKR765" s="462"/>
      <c r="JKS765" s="462"/>
      <c r="JKT765" s="462"/>
      <c r="JKU765" s="462"/>
      <c r="JKV765" s="462"/>
      <c r="JKW765" s="462"/>
      <c r="JKX765" s="462"/>
      <c r="JKY765" s="462"/>
      <c r="JKZ765" s="462"/>
      <c r="JLA765" s="462"/>
      <c r="JLB765" s="462"/>
      <c r="JLC765" s="462"/>
      <c r="JLD765" s="462"/>
      <c r="JLE765" s="462"/>
      <c r="JLF765" s="462"/>
      <c r="JLG765" s="462"/>
      <c r="JLH765" s="462"/>
      <c r="JLI765" s="462"/>
      <c r="JLJ765" s="462"/>
      <c r="JLK765" s="462"/>
      <c r="JLL765" s="462"/>
      <c r="JLM765" s="462"/>
      <c r="JLN765" s="462"/>
      <c r="JLO765" s="462"/>
      <c r="JLP765" s="462"/>
      <c r="JLQ765" s="462"/>
      <c r="JLR765" s="462"/>
      <c r="JLS765" s="462"/>
      <c r="JLT765" s="462"/>
      <c r="JLU765" s="462"/>
      <c r="JLV765" s="462"/>
      <c r="JLW765" s="462"/>
      <c r="JLX765" s="462"/>
      <c r="JLY765" s="462"/>
      <c r="JLZ765" s="462"/>
      <c r="JMA765" s="462"/>
      <c r="JMB765" s="462"/>
      <c r="JMC765" s="462"/>
      <c r="JMD765" s="462"/>
      <c r="JME765" s="462"/>
      <c r="JMF765" s="462"/>
      <c r="JMG765" s="462"/>
      <c r="JMH765" s="462"/>
      <c r="JMI765" s="462"/>
      <c r="JMJ765" s="462"/>
      <c r="JMK765" s="462"/>
      <c r="JML765" s="462"/>
      <c r="JMM765" s="462"/>
      <c r="JMN765" s="462"/>
      <c r="JMO765" s="462"/>
      <c r="JMP765" s="462"/>
      <c r="JMQ765" s="462"/>
      <c r="JMR765" s="462"/>
      <c r="JMS765" s="462"/>
      <c r="JMT765" s="462"/>
      <c r="JMU765" s="462"/>
      <c r="JMV765" s="462"/>
      <c r="JMW765" s="462"/>
      <c r="JMX765" s="462"/>
      <c r="JMY765" s="462"/>
      <c r="JMZ765" s="462"/>
      <c r="JNA765" s="462"/>
      <c r="JNB765" s="462"/>
      <c r="JNC765" s="462"/>
      <c r="JND765" s="462"/>
      <c r="JNE765" s="462"/>
      <c r="JNF765" s="462"/>
      <c r="JNG765" s="462"/>
      <c r="JNH765" s="462"/>
      <c r="JNI765" s="462"/>
      <c r="JNJ765" s="462"/>
      <c r="JNK765" s="462"/>
      <c r="JNL765" s="462"/>
      <c r="JNM765" s="462"/>
      <c r="JNN765" s="462"/>
      <c r="JNO765" s="462"/>
      <c r="JNP765" s="462"/>
      <c r="JNQ765" s="462"/>
      <c r="JNR765" s="462"/>
      <c r="JNS765" s="462"/>
      <c r="JNT765" s="462"/>
      <c r="JNU765" s="462"/>
      <c r="JNV765" s="462"/>
      <c r="JNW765" s="462"/>
      <c r="JNX765" s="462"/>
      <c r="JNY765" s="462"/>
      <c r="JNZ765" s="462"/>
      <c r="JOA765" s="462"/>
      <c r="JOB765" s="462"/>
      <c r="JOC765" s="462"/>
      <c r="JOD765" s="462"/>
      <c r="JOE765" s="462"/>
      <c r="JOF765" s="462"/>
      <c r="JOG765" s="462"/>
      <c r="JOH765" s="462"/>
      <c r="JOI765" s="462"/>
      <c r="JOJ765" s="462"/>
      <c r="JOK765" s="462"/>
      <c r="JOL765" s="462"/>
      <c r="JOM765" s="462"/>
      <c r="JON765" s="462"/>
      <c r="JOO765" s="462"/>
      <c r="JOP765" s="462"/>
      <c r="JOQ765" s="462"/>
      <c r="JOR765" s="462"/>
      <c r="JOS765" s="462"/>
      <c r="JOT765" s="462"/>
      <c r="JOU765" s="462"/>
      <c r="JOV765" s="462"/>
      <c r="JOW765" s="462"/>
      <c r="JOX765" s="462"/>
      <c r="JOY765" s="462"/>
      <c r="JOZ765" s="462"/>
      <c r="JPA765" s="462"/>
      <c r="JPB765" s="462"/>
      <c r="JPC765" s="462"/>
      <c r="JPD765" s="462"/>
      <c r="JPE765" s="462"/>
      <c r="JPF765" s="462"/>
      <c r="JPG765" s="462"/>
      <c r="JPH765" s="462"/>
      <c r="JPI765" s="462"/>
      <c r="JPJ765" s="462"/>
      <c r="JPK765" s="462"/>
      <c r="JPL765" s="462"/>
      <c r="JPM765" s="462"/>
      <c r="JPN765" s="462"/>
      <c r="JPO765" s="462"/>
      <c r="JPP765" s="462"/>
      <c r="JPQ765" s="462"/>
      <c r="JPR765" s="462"/>
      <c r="JPS765" s="462"/>
      <c r="JPT765" s="462"/>
      <c r="JPU765" s="462"/>
      <c r="JPV765" s="462"/>
      <c r="JPW765" s="462"/>
      <c r="JPX765" s="462"/>
      <c r="JPY765" s="462"/>
      <c r="JPZ765" s="462"/>
      <c r="JQA765" s="462"/>
      <c r="JQB765" s="462"/>
      <c r="JQC765" s="462"/>
      <c r="JQD765" s="462"/>
      <c r="JQE765" s="462"/>
      <c r="JQF765" s="462"/>
      <c r="JQG765" s="462"/>
      <c r="JQH765" s="462"/>
      <c r="JQI765" s="462"/>
      <c r="JQJ765" s="462"/>
      <c r="JQK765" s="462"/>
      <c r="JQL765" s="462"/>
      <c r="JQM765" s="462"/>
      <c r="JQN765" s="462"/>
      <c r="JQO765" s="462"/>
      <c r="JQP765" s="462"/>
      <c r="JQQ765" s="462"/>
      <c r="JQR765" s="462"/>
      <c r="JQS765" s="462"/>
      <c r="JQT765" s="462"/>
      <c r="JQU765" s="462"/>
      <c r="JQV765" s="462"/>
      <c r="JQW765" s="462"/>
      <c r="JQX765" s="462"/>
      <c r="JQY765" s="462"/>
      <c r="JQZ765" s="462"/>
      <c r="JRA765" s="462"/>
      <c r="JRB765" s="462"/>
      <c r="JRC765" s="462"/>
      <c r="JRD765" s="462"/>
      <c r="JRE765" s="462"/>
      <c r="JRF765" s="462"/>
      <c r="JRG765" s="462"/>
      <c r="JRH765" s="462"/>
      <c r="JRI765" s="462"/>
      <c r="JRJ765" s="462"/>
      <c r="JRK765" s="462"/>
      <c r="JRL765" s="462"/>
      <c r="JRM765" s="462"/>
      <c r="JRN765" s="462"/>
      <c r="JRO765" s="462"/>
      <c r="JRP765" s="462"/>
      <c r="JRQ765" s="462"/>
      <c r="JRR765" s="462"/>
      <c r="JRS765" s="462"/>
      <c r="JRT765" s="462"/>
      <c r="JRU765" s="462"/>
      <c r="JRV765" s="462"/>
      <c r="JRW765" s="462"/>
      <c r="JRX765" s="462"/>
      <c r="JRY765" s="462"/>
      <c r="JRZ765" s="462"/>
      <c r="JSA765" s="462"/>
      <c r="JSB765" s="462"/>
      <c r="JSC765" s="462"/>
      <c r="JSD765" s="462"/>
      <c r="JSE765" s="462"/>
      <c r="JSF765" s="462"/>
      <c r="JSG765" s="462"/>
      <c r="JSH765" s="462"/>
      <c r="JSI765" s="462"/>
      <c r="JSJ765" s="462"/>
      <c r="JSK765" s="462"/>
      <c r="JSL765" s="462"/>
      <c r="JSM765" s="462"/>
      <c r="JSN765" s="462"/>
      <c r="JSO765" s="462"/>
      <c r="JSP765" s="462"/>
      <c r="JSQ765" s="462"/>
      <c r="JSR765" s="462"/>
      <c r="JSS765" s="462"/>
      <c r="JST765" s="462"/>
      <c r="JSU765" s="462"/>
      <c r="JSV765" s="462"/>
      <c r="JSW765" s="462"/>
      <c r="JSX765" s="462"/>
      <c r="JSY765" s="462"/>
      <c r="JSZ765" s="462"/>
      <c r="JTA765" s="462"/>
      <c r="JTB765" s="462"/>
      <c r="JTC765" s="462"/>
      <c r="JTD765" s="462"/>
      <c r="JTE765" s="462"/>
      <c r="JTF765" s="462"/>
      <c r="JTG765" s="462"/>
      <c r="JTH765" s="462"/>
      <c r="JTI765" s="462"/>
      <c r="JTJ765" s="462"/>
      <c r="JTK765" s="462"/>
      <c r="JTL765" s="462"/>
      <c r="JTM765" s="462"/>
      <c r="JTN765" s="462"/>
      <c r="JTO765" s="462"/>
      <c r="JTP765" s="462"/>
      <c r="JTQ765" s="462"/>
      <c r="JTR765" s="462"/>
      <c r="JTS765" s="462"/>
      <c r="JTT765" s="462"/>
      <c r="JTU765" s="462"/>
      <c r="JTV765" s="462"/>
      <c r="JTW765" s="462"/>
      <c r="JTX765" s="462"/>
      <c r="JTY765" s="462"/>
      <c r="JTZ765" s="462"/>
      <c r="JUA765" s="462"/>
      <c r="JUB765" s="462"/>
      <c r="JUC765" s="462"/>
      <c r="JUD765" s="462"/>
      <c r="JUE765" s="462"/>
      <c r="JUF765" s="462"/>
      <c r="JUG765" s="462"/>
      <c r="JUH765" s="462"/>
      <c r="JUI765" s="462"/>
      <c r="JUJ765" s="462"/>
      <c r="JUK765" s="462"/>
      <c r="JUL765" s="462"/>
      <c r="JUM765" s="462"/>
      <c r="JUN765" s="462"/>
      <c r="JUO765" s="462"/>
      <c r="JUP765" s="462"/>
      <c r="JUQ765" s="462"/>
      <c r="JUR765" s="462"/>
      <c r="JUS765" s="462"/>
      <c r="JUT765" s="462"/>
      <c r="JUU765" s="462"/>
      <c r="JUV765" s="462"/>
      <c r="JUW765" s="462"/>
      <c r="JUX765" s="462"/>
      <c r="JUY765" s="462"/>
      <c r="JUZ765" s="462"/>
      <c r="JVA765" s="462"/>
      <c r="JVB765" s="462"/>
      <c r="JVC765" s="462"/>
      <c r="JVD765" s="462"/>
      <c r="JVE765" s="462"/>
      <c r="JVF765" s="462"/>
      <c r="JVG765" s="462"/>
      <c r="JVH765" s="462"/>
      <c r="JVI765" s="462"/>
      <c r="JVJ765" s="462"/>
      <c r="JVK765" s="462"/>
      <c r="JVL765" s="462"/>
      <c r="JVM765" s="462"/>
      <c r="JVN765" s="462"/>
      <c r="JVO765" s="462"/>
      <c r="JVP765" s="462"/>
      <c r="JVQ765" s="462"/>
      <c r="JVR765" s="462"/>
      <c r="JVS765" s="462"/>
      <c r="JVT765" s="462"/>
      <c r="JVU765" s="462"/>
      <c r="JVV765" s="462"/>
      <c r="JVW765" s="462"/>
      <c r="JVX765" s="462"/>
      <c r="JVY765" s="462"/>
      <c r="JVZ765" s="462"/>
      <c r="JWA765" s="462"/>
      <c r="JWB765" s="462"/>
      <c r="JWC765" s="462"/>
      <c r="JWD765" s="462"/>
      <c r="JWE765" s="462"/>
      <c r="JWF765" s="462"/>
      <c r="JWG765" s="462"/>
      <c r="JWH765" s="462"/>
      <c r="JWI765" s="462"/>
      <c r="JWJ765" s="462"/>
      <c r="JWK765" s="462"/>
      <c r="JWL765" s="462"/>
      <c r="JWM765" s="462"/>
      <c r="JWN765" s="462"/>
      <c r="JWO765" s="462"/>
      <c r="JWP765" s="462"/>
      <c r="JWQ765" s="462"/>
      <c r="JWR765" s="462"/>
      <c r="JWS765" s="462"/>
      <c r="JWT765" s="462"/>
      <c r="JWU765" s="462"/>
      <c r="JWV765" s="462"/>
      <c r="JWW765" s="462"/>
      <c r="JWX765" s="462"/>
      <c r="JWY765" s="462"/>
      <c r="JWZ765" s="462"/>
      <c r="JXA765" s="462"/>
      <c r="JXB765" s="462"/>
      <c r="JXC765" s="462"/>
      <c r="JXD765" s="462"/>
      <c r="JXE765" s="462"/>
      <c r="JXF765" s="462"/>
      <c r="JXG765" s="462"/>
      <c r="JXH765" s="462"/>
      <c r="JXI765" s="462"/>
      <c r="JXJ765" s="462"/>
      <c r="JXK765" s="462"/>
      <c r="JXL765" s="462"/>
      <c r="JXM765" s="462"/>
      <c r="JXN765" s="462"/>
      <c r="JXO765" s="462"/>
      <c r="JXP765" s="462"/>
      <c r="JXQ765" s="462"/>
      <c r="JXR765" s="462"/>
      <c r="JXS765" s="462"/>
      <c r="JXT765" s="462"/>
      <c r="JXU765" s="462"/>
      <c r="JXV765" s="462"/>
      <c r="JXW765" s="462"/>
      <c r="JXX765" s="462"/>
      <c r="JXY765" s="462"/>
      <c r="JXZ765" s="462"/>
      <c r="JYA765" s="462"/>
      <c r="JYB765" s="462"/>
      <c r="JYC765" s="462"/>
      <c r="JYD765" s="462"/>
      <c r="JYE765" s="462"/>
      <c r="JYF765" s="462"/>
      <c r="JYG765" s="462"/>
      <c r="JYH765" s="462"/>
      <c r="JYI765" s="462"/>
      <c r="JYJ765" s="462"/>
      <c r="JYK765" s="462"/>
      <c r="JYL765" s="462"/>
      <c r="JYM765" s="462"/>
      <c r="JYN765" s="462"/>
      <c r="JYO765" s="462"/>
      <c r="JYP765" s="462"/>
      <c r="JYQ765" s="462"/>
      <c r="JYR765" s="462"/>
      <c r="JYS765" s="462"/>
      <c r="JYT765" s="462"/>
      <c r="JYU765" s="462"/>
      <c r="JYV765" s="462"/>
      <c r="JYW765" s="462"/>
      <c r="JYX765" s="462"/>
      <c r="JYY765" s="462"/>
      <c r="JYZ765" s="462"/>
      <c r="JZA765" s="462"/>
      <c r="JZB765" s="462"/>
      <c r="JZC765" s="462"/>
      <c r="JZD765" s="462"/>
      <c r="JZE765" s="462"/>
      <c r="JZF765" s="462"/>
      <c r="JZG765" s="462"/>
      <c r="JZH765" s="462"/>
      <c r="JZI765" s="462"/>
      <c r="JZJ765" s="462"/>
      <c r="JZK765" s="462"/>
      <c r="JZL765" s="462"/>
      <c r="JZM765" s="462"/>
      <c r="JZN765" s="462"/>
      <c r="JZO765" s="462"/>
      <c r="JZP765" s="462"/>
      <c r="JZQ765" s="462"/>
      <c r="JZR765" s="462"/>
      <c r="JZS765" s="462"/>
      <c r="JZT765" s="462"/>
      <c r="JZU765" s="462"/>
      <c r="JZV765" s="462"/>
      <c r="JZW765" s="462"/>
      <c r="JZX765" s="462"/>
      <c r="JZY765" s="462"/>
      <c r="JZZ765" s="462"/>
      <c r="KAA765" s="462"/>
      <c r="KAB765" s="462"/>
      <c r="KAC765" s="462"/>
      <c r="KAD765" s="462"/>
      <c r="KAE765" s="462"/>
      <c r="KAF765" s="462"/>
      <c r="KAG765" s="462"/>
      <c r="KAH765" s="462"/>
      <c r="KAI765" s="462"/>
      <c r="KAJ765" s="462"/>
      <c r="KAK765" s="462"/>
      <c r="KAL765" s="462"/>
      <c r="KAM765" s="462"/>
      <c r="KAN765" s="462"/>
      <c r="KAO765" s="462"/>
      <c r="KAP765" s="462"/>
      <c r="KAQ765" s="462"/>
      <c r="KAR765" s="462"/>
      <c r="KAS765" s="462"/>
      <c r="KAT765" s="462"/>
      <c r="KAU765" s="462"/>
      <c r="KAV765" s="462"/>
      <c r="KAW765" s="462"/>
      <c r="KAX765" s="462"/>
      <c r="KAY765" s="462"/>
      <c r="KAZ765" s="462"/>
      <c r="KBA765" s="462"/>
      <c r="KBB765" s="462"/>
      <c r="KBC765" s="462"/>
      <c r="KBD765" s="462"/>
      <c r="KBE765" s="462"/>
      <c r="KBF765" s="462"/>
      <c r="KBG765" s="462"/>
      <c r="KBH765" s="462"/>
      <c r="KBI765" s="462"/>
      <c r="KBJ765" s="462"/>
      <c r="KBK765" s="462"/>
      <c r="KBL765" s="462"/>
      <c r="KBM765" s="462"/>
      <c r="KBN765" s="462"/>
      <c r="KBO765" s="462"/>
      <c r="KBP765" s="462"/>
      <c r="KBQ765" s="462"/>
      <c r="KBR765" s="462"/>
      <c r="KBS765" s="462"/>
      <c r="KBT765" s="462"/>
      <c r="KBU765" s="462"/>
      <c r="KBV765" s="462"/>
      <c r="KBW765" s="462"/>
      <c r="KBX765" s="462"/>
      <c r="KBY765" s="462"/>
      <c r="KBZ765" s="462"/>
      <c r="KCA765" s="462"/>
      <c r="KCB765" s="462"/>
      <c r="KCC765" s="462"/>
      <c r="KCD765" s="462"/>
      <c r="KCE765" s="462"/>
      <c r="KCF765" s="462"/>
      <c r="KCG765" s="462"/>
      <c r="KCH765" s="462"/>
      <c r="KCI765" s="462"/>
      <c r="KCJ765" s="462"/>
      <c r="KCK765" s="462"/>
      <c r="KCL765" s="462"/>
      <c r="KCM765" s="462"/>
      <c r="KCN765" s="462"/>
      <c r="KCO765" s="462"/>
      <c r="KCP765" s="462"/>
      <c r="KCQ765" s="462"/>
      <c r="KCR765" s="462"/>
      <c r="KCS765" s="462"/>
      <c r="KCT765" s="462"/>
      <c r="KCU765" s="462"/>
      <c r="KCV765" s="462"/>
      <c r="KCW765" s="462"/>
      <c r="KCX765" s="462"/>
      <c r="KCY765" s="462"/>
      <c r="KCZ765" s="462"/>
      <c r="KDA765" s="462"/>
      <c r="KDB765" s="462"/>
      <c r="KDC765" s="462"/>
      <c r="KDD765" s="462"/>
      <c r="KDE765" s="462"/>
      <c r="KDF765" s="462"/>
      <c r="KDG765" s="462"/>
      <c r="KDH765" s="462"/>
      <c r="KDI765" s="462"/>
      <c r="KDJ765" s="462"/>
      <c r="KDK765" s="462"/>
      <c r="KDL765" s="462"/>
      <c r="KDM765" s="462"/>
      <c r="KDN765" s="462"/>
      <c r="KDO765" s="462"/>
      <c r="KDP765" s="462"/>
      <c r="KDQ765" s="462"/>
      <c r="KDR765" s="462"/>
      <c r="KDS765" s="462"/>
      <c r="KDT765" s="462"/>
      <c r="KDU765" s="462"/>
      <c r="KDV765" s="462"/>
      <c r="KDW765" s="462"/>
      <c r="KDX765" s="462"/>
      <c r="KDY765" s="462"/>
      <c r="KDZ765" s="462"/>
      <c r="KEA765" s="462"/>
      <c r="KEB765" s="462"/>
      <c r="KEC765" s="462"/>
      <c r="KED765" s="462"/>
      <c r="KEE765" s="462"/>
      <c r="KEF765" s="462"/>
      <c r="KEG765" s="462"/>
      <c r="KEH765" s="462"/>
      <c r="KEI765" s="462"/>
      <c r="KEJ765" s="462"/>
      <c r="KEK765" s="462"/>
      <c r="KEL765" s="462"/>
      <c r="KEM765" s="462"/>
      <c r="KEN765" s="462"/>
      <c r="KEO765" s="462"/>
      <c r="KEP765" s="462"/>
      <c r="KEQ765" s="462"/>
      <c r="KER765" s="462"/>
      <c r="KES765" s="462"/>
      <c r="KET765" s="462"/>
      <c r="KEU765" s="462"/>
      <c r="KEV765" s="462"/>
      <c r="KEW765" s="462"/>
      <c r="KEX765" s="462"/>
      <c r="KEY765" s="462"/>
      <c r="KEZ765" s="462"/>
      <c r="KFA765" s="462"/>
      <c r="KFB765" s="462"/>
      <c r="KFC765" s="462"/>
      <c r="KFD765" s="462"/>
      <c r="KFE765" s="462"/>
      <c r="KFF765" s="462"/>
      <c r="KFG765" s="462"/>
      <c r="KFH765" s="462"/>
      <c r="KFI765" s="462"/>
      <c r="KFJ765" s="462"/>
      <c r="KFK765" s="462"/>
      <c r="KFL765" s="462"/>
      <c r="KFM765" s="462"/>
      <c r="KFN765" s="462"/>
      <c r="KFO765" s="462"/>
      <c r="KFP765" s="462"/>
      <c r="KFQ765" s="462"/>
      <c r="KFR765" s="462"/>
      <c r="KFS765" s="462"/>
      <c r="KFT765" s="462"/>
      <c r="KFU765" s="462"/>
      <c r="KFV765" s="462"/>
      <c r="KFW765" s="462"/>
      <c r="KFX765" s="462"/>
      <c r="KFY765" s="462"/>
      <c r="KFZ765" s="462"/>
      <c r="KGA765" s="462"/>
      <c r="KGB765" s="462"/>
      <c r="KGC765" s="462"/>
      <c r="KGD765" s="462"/>
      <c r="KGE765" s="462"/>
      <c r="KGF765" s="462"/>
      <c r="KGG765" s="462"/>
      <c r="KGH765" s="462"/>
      <c r="KGI765" s="462"/>
      <c r="KGJ765" s="462"/>
      <c r="KGK765" s="462"/>
      <c r="KGL765" s="462"/>
      <c r="KGM765" s="462"/>
      <c r="KGN765" s="462"/>
      <c r="KGO765" s="462"/>
      <c r="KGP765" s="462"/>
      <c r="KGQ765" s="462"/>
      <c r="KGR765" s="462"/>
      <c r="KGS765" s="462"/>
      <c r="KGT765" s="462"/>
      <c r="KGU765" s="462"/>
      <c r="KGV765" s="462"/>
      <c r="KGW765" s="462"/>
      <c r="KGX765" s="462"/>
      <c r="KGY765" s="462"/>
      <c r="KGZ765" s="462"/>
      <c r="KHA765" s="462"/>
      <c r="KHB765" s="462"/>
      <c r="KHC765" s="462"/>
      <c r="KHD765" s="462"/>
      <c r="KHE765" s="462"/>
      <c r="KHF765" s="462"/>
      <c r="KHG765" s="462"/>
      <c r="KHH765" s="462"/>
      <c r="KHI765" s="462"/>
      <c r="KHJ765" s="462"/>
      <c r="KHK765" s="462"/>
      <c r="KHL765" s="462"/>
      <c r="KHM765" s="462"/>
      <c r="KHN765" s="462"/>
      <c r="KHO765" s="462"/>
      <c r="KHP765" s="462"/>
      <c r="KHQ765" s="462"/>
      <c r="KHR765" s="462"/>
      <c r="KHS765" s="462"/>
      <c r="KHT765" s="462"/>
      <c r="KHU765" s="462"/>
      <c r="KHV765" s="462"/>
      <c r="KHW765" s="462"/>
      <c r="KHX765" s="462"/>
      <c r="KHY765" s="462"/>
      <c r="KHZ765" s="462"/>
      <c r="KIA765" s="462"/>
      <c r="KIB765" s="462"/>
      <c r="KIC765" s="462"/>
      <c r="KID765" s="462"/>
      <c r="KIE765" s="462"/>
      <c r="KIF765" s="462"/>
      <c r="KIG765" s="462"/>
      <c r="KIH765" s="462"/>
      <c r="KII765" s="462"/>
      <c r="KIJ765" s="462"/>
      <c r="KIK765" s="462"/>
      <c r="KIL765" s="462"/>
      <c r="KIM765" s="462"/>
      <c r="KIN765" s="462"/>
      <c r="KIO765" s="462"/>
      <c r="KIP765" s="462"/>
      <c r="KIQ765" s="462"/>
      <c r="KIR765" s="462"/>
      <c r="KIS765" s="462"/>
      <c r="KIT765" s="462"/>
      <c r="KIU765" s="462"/>
      <c r="KIV765" s="462"/>
      <c r="KIW765" s="462"/>
      <c r="KIX765" s="462"/>
      <c r="KIY765" s="462"/>
      <c r="KIZ765" s="462"/>
      <c r="KJA765" s="462"/>
      <c r="KJB765" s="462"/>
      <c r="KJC765" s="462"/>
      <c r="KJD765" s="462"/>
      <c r="KJE765" s="462"/>
      <c r="KJF765" s="462"/>
      <c r="KJG765" s="462"/>
      <c r="KJH765" s="462"/>
      <c r="KJI765" s="462"/>
      <c r="KJJ765" s="462"/>
      <c r="KJK765" s="462"/>
      <c r="KJL765" s="462"/>
      <c r="KJM765" s="462"/>
      <c r="KJN765" s="462"/>
      <c r="KJO765" s="462"/>
      <c r="KJP765" s="462"/>
      <c r="KJQ765" s="462"/>
      <c r="KJR765" s="462"/>
      <c r="KJS765" s="462"/>
      <c r="KJT765" s="462"/>
      <c r="KJU765" s="462"/>
      <c r="KJV765" s="462"/>
      <c r="KJW765" s="462"/>
      <c r="KJX765" s="462"/>
      <c r="KJY765" s="462"/>
      <c r="KJZ765" s="462"/>
      <c r="KKA765" s="462"/>
      <c r="KKB765" s="462"/>
      <c r="KKC765" s="462"/>
      <c r="KKD765" s="462"/>
      <c r="KKE765" s="462"/>
      <c r="KKF765" s="462"/>
      <c r="KKG765" s="462"/>
      <c r="KKH765" s="462"/>
      <c r="KKI765" s="462"/>
      <c r="KKJ765" s="462"/>
      <c r="KKK765" s="462"/>
      <c r="KKL765" s="462"/>
      <c r="KKM765" s="462"/>
      <c r="KKN765" s="462"/>
      <c r="KKO765" s="462"/>
      <c r="KKP765" s="462"/>
      <c r="KKQ765" s="462"/>
      <c r="KKR765" s="462"/>
      <c r="KKS765" s="462"/>
      <c r="KKT765" s="462"/>
      <c r="KKU765" s="462"/>
      <c r="KKV765" s="462"/>
      <c r="KKW765" s="462"/>
      <c r="KKX765" s="462"/>
      <c r="KKY765" s="462"/>
      <c r="KKZ765" s="462"/>
      <c r="KLA765" s="462"/>
      <c r="KLB765" s="462"/>
      <c r="KLC765" s="462"/>
      <c r="KLD765" s="462"/>
      <c r="KLE765" s="462"/>
      <c r="KLF765" s="462"/>
      <c r="KLG765" s="462"/>
      <c r="KLH765" s="462"/>
      <c r="KLI765" s="462"/>
      <c r="KLJ765" s="462"/>
      <c r="KLK765" s="462"/>
      <c r="KLL765" s="462"/>
      <c r="KLM765" s="462"/>
      <c r="KLN765" s="462"/>
      <c r="KLO765" s="462"/>
      <c r="KLP765" s="462"/>
      <c r="KLQ765" s="462"/>
      <c r="KLR765" s="462"/>
      <c r="KLS765" s="462"/>
      <c r="KLT765" s="462"/>
      <c r="KLU765" s="462"/>
      <c r="KLV765" s="462"/>
      <c r="KLW765" s="462"/>
      <c r="KLX765" s="462"/>
      <c r="KLY765" s="462"/>
      <c r="KLZ765" s="462"/>
      <c r="KMA765" s="462"/>
      <c r="KMB765" s="462"/>
      <c r="KMC765" s="462"/>
      <c r="KMD765" s="462"/>
      <c r="KME765" s="462"/>
      <c r="KMF765" s="462"/>
      <c r="KMG765" s="462"/>
      <c r="KMH765" s="462"/>
      <c r="KMI765" s="462"/>
      <c r="KMJ765" s="462"/>
      <c r="KMK765" s="462"/>
      <c r="KML765" s="462"/>
      <c r="KMM765" s="462"/>
      <c r="KMN765" s="462"/>
      <c r="KMO765" s="462"/>
      <c r="KMP765" s="462"/>
      <c r="KMQ765" s="462"/>
      <c r="KMR765" s="462"/>
      <c r="KMS765" s="462"/>
      <c r="KMT765" s="462"/>
      <c r="KMU765" s="462"/>
      <c r="KMV765" s="462"/>
      <c r="KMW765" s="462"/>
      <c r="KMX765" s="462"/>
      <c r="KMY765" s="462"/>
      <c r="KMZ765" s="462"/>
      <c r="KNA765" s="462"/>
      <c r="KNB765" s="462"/>
      <c r="KNC765" s="462"/>
      <c r="KND765" s="462"/>
      <c r="KNE765" s="462"/>
      <c r="KNF765" s="462"/>
      <c r="KNG765" s="462"/>
      <c r="KNH765" s="462"/>
      <c r="KNI765" s="462"/>
      <c r="KNJ765" s="462"/>
      <c r="KNK765" s="462"/>
      <c r="KNL765" s="462"/>
      <c r="KNM765" s="462"/>
      <c r="KNN765" s="462"/>
      <c r="KNO765" s="462"/>
      <c r="KNP765" s="462"/>
      <c r="KNQ765" s="462"/>
      <c r="KNR765" s="462"/>
      <c r="KNS765" s="462"/>
      <c r="KNT765" s="462"/>
      <c r="KNU765" s="462"/>
      <c r="KNV765" s="462"/>
      <c r="KNW765" s="462"/>
      <c r="KNX765" s="462"/>
      <c r="KNY765" s="462"/>
      <c r="KNZ765" s="462"/>
      <c r="KOA765" s="462"/>
      <c r="KOB765" s="462"/>
      <c r="KOC765" s="462"/>
      <c r="KOD765" s="462"/>
      <c r="KOE765" s="462"/>
      <c r="KOF765" s="462"/>
      <c r="KOG765" s="462"/>
      <c r="KOH765" s="462"/>
      <c r="KOI765" s="462"/>
      <c r="KOJ765" s="462"/>
      <c r="KOK765" s="462"/>
      <c r="KOL765" s="462"/>
      <c r="KOM765" s="462"/>
      <c r="KON765" s="462"/>
      <c r="KOO765" s="462"/>
      <c r="KOP765" s="462"/>
      <c r="KOQ765" s="462"/>
      <c r="KOR765" s="462"/>
      <c r="KOS765" s="462"/>
      <c r="KOT765" s="462"/>
      <c r="KOU765" s="462"/>
      <c r="KOV765" s="462"/>
      <c r="KOW765" s="462"/>
      <c r="KOX765" s="462"/>
      <c r="KOY765" s="462"/>
      <c r="KOZ765" s="462"/>
      <c r="KPA765" s="462"/>
      <c r="KPB765" s="462"/>
      <c r="KPC765" s="462"/>
      <c r="KPD765" s="462"/>
      <c r="KPE765" s="462"/>
      <c r="KPF765" s="462"/>
      <c r="KPG765" s="462"/>
      <c r="KPH765" s="462"/>
      <c r="KPI765" s="462"/>
      <c r="KPJ765" s="462"/>
      <c r="KPK765" s="462"/>
      <c r="KPL765" s="462"/>
      <c r="KPM765" s="462"/>
      <c r="KPN765" s="462"/>
      <c r="KPO765" s="462"/>
      <c r="KPP765" s="462"/>
      <c r="KPQ765" s="462"/>
      <c r="KPR765" s="462"/>
      <c r="KPS765" s="462"/>
      <c r="KPT765" s="462"/>
      <c r="KPU765" s="462"/>
      <c r="KPV765" s="462"/>
      <c r="KPW765" s="462"/>
      <c r="KPX765" s="462"/>
      <c r="KPY765" s="462"/>
      <c r="KPZ765" s="462"/>
      <c r="KQA765" s="462"/>
      <c r="KQB765" s="462"/>
      <c r="KQC765" s="462"/>
      <c r="KQD765" s="462"/>
      <c r="KQE765" s="462"/>
      <c r="KQF765" s="462"/>
      <c r="KQG765" s="462"/>
      <c r="KQH765" s="462"/>
      <c r="KQI765" s="462"/>
      <c r="KQJ765" s="462"/>
      <c r="KQK765" s="462"/>
      <c r="KQL765" s="462"/>
      <c r="KQM765" s="462"/>
      <c r="KQN765" s="462"/>
      <c r="KQO765" s="462"/>
      <c r="KQP765" s="462"/>
      <c r="KQQ765" s="462"/>
      <c r="KQR765" s="462"/>
      <c r="KQS765" s="462"/>
      <c r="KQT765" s="462"/>
      <c r="KQU765" s="462"/>
      <c r="KQV765" s="462"/>
      <c r="KQW765" s="462"/>
      <c r="KQX765" s="462"/>
      <c r="KQY765" s="462"/>
      <c r="KQZ765" s="462"/>
      <c r="KRA765" s="462"/>
      <c r="KRB765" s="462"/>
      <c r="KRC765" s="462"/>
      <c r="KRD765" s="462"/>
      <c r="KRE765" s="462"/>
      <c r="KRF765" s="462"/>
      <c r="KRG765" s="462"/>
      <c r="KRH765" s="462"/>
      <c r="KRI765" s="462"/>
      <c r="KRJ765" s="462"/>
      <c r="KRK765" s="462"/>
      <c r="KRL765" s="462"/>
      <c r="KRM765" s="462"/>
      <c r="KRN765" s="462"/>
      <c r="KRO765" s="462"/>
      <c r="KRP765" s="462"/>
      <c r="KRQ765" s="462"/>
      <c r="KRR765" s="462"/>
      <c r="KRS765" s="462"/>
      <c r="KRT765" s="462"/>
      <c r="KRU765" s="462"/>
      <c r="KRV765" s="462"/>
      <c r="KRW765" s="462"/>
      <c r="KRX765" s="462"/>
      <c r="KRY765" s="462"/>
      <c r="KRZ765" s="462"/>
      <c r="KSA765" s="462"/>
      <c r="KSB765" s="462"/>
      <c r="KSC765" s="462"/>
      <c r="KSD765" s="462"/>
      <c r="KSE765" s="462"/>
      <c r="KSF765" s="462"/>
      <c r="KSG765" s="462"/>
      <c r="KSH765" s="462"/>
      <c r="KSI765" s="462"/>
      <c r="KSJ765" s="462"/>
      <c r="KSK765" s="462"/>
      <c r="KSL765" s="462"/>
      <c r="KSM765" s="462"/>
      <c r="KSN765" s="462"/>
      <c r="KSO765" s="462"/>
      <c r="KSP765" s="462"/>
      <c r="KSQ765" s="462"/>
      <c r="KSR765" s="462"/>
      <c r="KSS765" s="462"/>
      <c r="KST765" s="462"/>
      <c r="KSU765" s="462"/>
      <c r="KSV765" s="462"/>
      <c r="KSW765" s="462"/>
      <c r="KSX765" s="462"/>
      <c r="KSY765" s="462"/>
      <c r="KSZ765" s="462"/>
      <c r="KTA765" s="462"/>
      <c r="KTB765" s="462"/>
      <c r="KTC765" s="462"/>
      <c r="KTD765" s="462"/>
      <c r="KTE765" s="462"/>
      <c r="KTF765" s="462"/>
      <c r="KTG765" s="462"/>
      <c r="KTH765" s="462"/>
      <c r="KTI765" s="462"/>
      <c r="KTJ765" s="462"/>
      <c r="KTK765" s="462"/>
      <c r="KTL765" s="462"/>
      <c r="KTM765" s="462"/>
      <c r="KTN765" s="462"/>
      <c r="KTO765" s="462"/>
      <c r="KTP765" s="462"/>
      <c r="KTQ765" s="462"/>
      <c r="KTR765" s="462"/>
      <c r="KTS765" s="462"/>
      <c r="KTT765" s="462"/>
      <c r="KTU765" s="462"/>
      <c r="KTV765" s="462"/>
      <c r="KTW765" s="462"/>
      <c r="KTX765" s="462"/>
      <c r="KTY765" s="462"/>
      <c r="KTZ765" s="462"/>
      <c r="KUA765" s="462"/>
      <c r="KUB765" s="462"/>
      <c r="KUC765" s="462"/>
      <c r="KUD765" s="462"/>
      <c r="KUE765" s="462"/>
      <c r="KUF765" s="462"/>
      <c r="KUG765" s="462"/>
      <c r="KUH765" s="462"/>
      <c r="KUI765" s="462"/>
      <c r="KUJ765" s="462"/>
      <c r="KUK765" s="462"/>
      <c r="KUL765" s="462"/>
      <c r="KUM765" s="462"/>
      <c r="KUN765" s="462"/>
      <c r="KUO765" s="462"/>
      <c r="KUP765" s="462"/>
      <c r="KUQ765" s="462"/>
      <c r="KUR765" s="462"/>
      <c r="KUS765" s="462"/>
      <c r="KUT765" s="462"/>
      <c r="KUU765" s="462"/>
      <c r="KUV765" s="462"/>
      <c r="KUW765" s="462"/>
      <c r="KUX765" s="462"/>
      <c r="KUY765" s="462"/>
      <c r="KUZ765" s="462"/>
      <c r="KVA765" s="462"/>
      <c r="KVB765" s="462"/>
      <c r="KVC765" s="462"/>
      <c r="KVD765" s="462"/>
      <c r="KVE765" s="462"/>
      <c r="KVF765" s="462"/>
      <c r="KVG765" s="462"/>
      <c r="KVH765" s="462"/>
      <c r="KVI765" s="462"/>
      <c r="KVJ765" s="462"/>
      <c r="KVK765" s="462"/>
      <c r="KVL765" s="462"/>
      <c r="KVM765" s="462"/>
      <c r="KVN765" s="462"/>
      <c r="KVO765" s="462"/>
      <c r="KVP765" s="462"/>
      <c r="KVQ765" s="462"/>
      <c r="KVR765" s="462"/>
      <c r="KVS765" s="462"/>
      <c r="KVT765" s="462"/>
      <c r="KVU765" s="462"/>
      <c r="KVV765" s="462"/>
      <c r="KVW765" s="462"/>
      <c r="KVX765" s="462"/>
      <c r="KVY765" s="462"/>
      <c r="KVZ765" s="462"/>
      <c r="KWA765" s="462"/>
      <c r="KWB765" s="462"/>
      <c r="KWC765" s="462"/>
      <c r="KWD765" s="462"/>
      <c r="KWE765" s="462"/>
      <c r="KWF765" s="462"/>
      <c r="KWG765" s="462"/>
      <c r="KWH765" s="462"/>
      <c r="KWI765" s="462"/>
      <c r="KWJ765" s="462"/>
      <c r="KWK765" s="462"/>
      <c r="KWL765" s="462"/>
      <c r="KWM765" s="462"/>
      <c r="KWN765" s="462"/>
      <c r="KWO765" s="462"/>
      <c r="KWP765" s="462"/>
      <c r="KWQ765" s="462"/>
      <c r="KWR765" s="462"/>
      <c r="KWS765" s="462"/>
      <c r="KWT765" s="462"/>
      <c r="KWU765" s="462"/>
      <c r="KWV765" s="462"/>
      <c r="KWW765" s="462"/>
      <c r="KWX765" s="462"/>
      <c r="KWY765" s="462"/>
      <c r="KWZ765" s="462"/>
      <c r="KXA765" s="462"/>
      <c r="KXB765" s="462"/>
      <c r="KXC765" s="462"/>
      <c r="KXD765" s="462"/>
      <c r="KXE765" s="462"/>
      <c r="KXF765" s="462"/>
      <c r="KXG765" s="462"/>
      <c r="KXH765" s="462"/>
      <c r="KXI765" s="462"/>
      <c r="KXJ765" s="462"/>
      <c r="KXK765" s="462"/>
      <c r="KXL765" s="462"/>
      <c r="KXM765" s="462"/>
      <c r="KXN765" s="462"/>
      <c r="KXO765" s="462"/>
      <c r="KXP765" s="462"/>
      <c r="KXQ765" s="462"/>
      <c r="KXR765" s="462"/>
      <c r="KXS765" s="462"/>
      <c r="KXT765" s="462"/>
      <c r="KXU765" s="462"/>
      <c r="KXV765" s="462"/>
      <c r="KXW765" s="462"/>
      <c r="KXX765" s="462"/>
      <c r="KXY765" s="462"/>
      <c r="KXZ765" s="462"/>
      <c r="KYA765" s="462"/>
      <c r="KYB765" s="462"/>
      <c r="KYC765" s="462"/>
      <c r="KYD765" s="462"/>
      <c r="KYE765" s="462"/>
      <c r="KYF765" s="462"/>
      <c r="KYG765" s="462"/>
      <c r="KYH765" s="462"/>
      <c r="KYI765" s="462"/>
      <c r="KYJ765" s="462"/>
      <c r="KYK765" s="462"/>
      <c r="KYL765" s="462"/>
      <c r="KYM765" s="462"/>
      <c r="KYN765" s="462"/>
      <c r="KYO765" s="462"/>
      <c r="KYP765" s="462"/>
      <c r="KYQ765" s="462"/>
      <c r="KYR765" s="462"/>
      <c r="KYS765" s="462"/>
      <c r="KYT765" s="462"/>
      <c r="KYU765" s="462"/>
      <c r="KYV765" s="462"/>
      <c r="KYW765" s="462"/>
      <c r="KYX765" s="462"/>
      <c r="KYY765" s="462"/>
      <c r="KYZ765" s="462"/>
      <c r="KZA765" s="462"/>
      <c r="KZB765" s="462"/>
      <c r="KZC765" s="462"/>
      <c r="KZD765" s="462"/>
      <c r="KZE765" s="462"/>
      <c r="KZF765" s="462"/>
      <c r="KZG765" s="462"/>
      <c r="KZH765" s="462"/>
      <c r="KZI765" s="462"/>
      <c r="KZJ765" s="462"/>
      <c r="KZK765" s="462"/>
      <c r="KZL765" s="462"/>
      <c r="KZM765" s="462"/>
      <c r="KZN765" s="462"/>
      <c r="KZO765" s="462"/>
      <c r="KZP765" s="462"/>
      <c r="KZQ765" s="462"/>
      <c r="KZR765" s="462"/>
      <c r="KZS765" s="462"/>
      <c r="KZT765" s="462"/>
      <c r="KZU765" s="462"/>
      <c r="KZV765" s="462"/>
      <c r="KZW765" s="462"/>
      <c r="KZX765" s="462"/>
      <c r="KZY765" s="462"/>
      <c r="KZZ765" s="462"/>
      <c r="LAA765" s="462"/>
      <c r="LAB765" s="462"/>
      <c r="LAC765" s="462"/>
      <c r="LAD765" s="462"/>
      <c r="LAE765" s="462"/>
      <c r="LAF765" s="462"/>
      <c r="LAG765" s="462"/>
      <c r="LAH765" s="462"/>
      <c r="LAI765" s="462"/>
      <c r="LAJ765" s="462"/>
      <c r="LAK765" s="462"/>
      <c r="LAL765" s="462"/>
      <c r="LAM765" s="462"/>
      <c r="LAN765" s="462"/>
      <c r="LAO765" s="462"/>
      <c r="LAP765" s="462"/>
      <c r="LAQ765" s="462"/>
      <c r="LAR765" s="462"/>
      <c r="LAS765" s="462"/>
      <c r="LAT765" s="462"/>
      <c r="LAU765" s="462"/>
      <c r="LAV765" s="462"/>
      <c r="LAW765" s="462"/>
      <c r="LAX765" s="462"/>
      <c r="LAY765" s="462"/>
      <c r="LAZ765" s="462"/>
      <c r="LBA765" s="462"/>
      <c r="LBB765" s="462"/>
      <c r="LBC765" s="462"/>
      <c r="LBD765" s="462"/>
      <c r="LBE765" s="462"/>
      <c r="LBF765" s="462"/>
      <c r="LBG765" s="462"/>
      <c r="LBH765" s="462"/>
      <c r="LBI765" s="462"/>
      <c r="LBJ765" s="462"/>
      <c r="LBK765" s="462"/>
      <c r="LBL765" s="462"/>
      <c r="LBM765" s="462"/>
      <c r="LBN765" s="462"/>
      <c r="LBO765" s="462"/>
      <c r="LBP765" s="462"/>
      <c r="LBQ765" s="462"/>
      <c r="LBR765" s="462"/>
      <c r="LBS765" s="462"/>
      <c r="LBT765" s="462"/>
      <c r="LBU765" s="462"/>
      <c r="LBV765" s="462"/>
      <c r="LBW765" s="462"/>
      <c r="LBX765" s="462"/>
      <c r="LBY765" s="462"/>
      <c r="LBZ765" s="462"/>
      <c r="LCA765" s="462"/>
      <c r="LCB765" s="462"/>
      <c r="LCC765" s="462"/>
      <c r="LCD765" s="462"/>
      <c r="LCE765" s="462"/>
      <c r="LCF765" s="462"/>
      <c r="LCG765" s="462"/>
      <c r="LCH765" s="462"/>
      <c r="LCI765" s="462"/>
      <c r="LCJ765" s="462"/>
      <c r="LCK765" s="462"/>
      <c r="LCL765" s="462"/>
      <c r="LCM765" s="462"/>
      <c r="LCN765" s="462"/>
      <c r="LCO765" s="462"/>
      <c r="LCP765" s="462"/>
      <c r="LCQ765" s="462"/>
      <c r="LCR765" s="462"/>
      <c r="LCS765" s="462"/>
      <c r="LCT765" s="462"/>
      <c r="LCU765" s="462"/>
      <c r="LCV765" s="462"/>
      <c r="LCW765" s="462"/>
      <c r="LCX765" s="462"/>
      <c r="LCY765" s="462"/>
      <c r="LCZ765" s="462"/>
      <c r="LDA765" s="462"/>
      <c r="LDB765" s="462"/>
      <c r="LDC765" s="462"/>
      <c r="LDD765" s="462"/>
      <c r="LDE765" s="462"/>
      <c r="LDF765" s="462"/>
      <c r="LDG765" s="462"/>
      <c r="LDH765" s="462"/>
      <c r="LDI765" s="462"/>
      <c r="LDJ765" s="462"/>
      <c r="LDK765" s="462"/>
      <c r="LDL765" s="462"/>
      <c r="LDM765" s="462"/>
      <c r="LDN765" s="462"/>
      <c r="LDO765" s="462"/>
      <c r="LDP765" s="462"/>
      <c r="LDQ765" s="462"/>
      <c r="LDR765" s="462"/>
      <c r="LDS765" s="462"/>
      <c r="LDT765" s="462"/>
      <c r="LDU765" s="462"/>
      <c r="LDV765" s="462"/>
      <c r="LDW765" s="462"/>
      <c r="LDX765" s="462"/>
      <c r="LDY765" s="462"/>
      <c r="LDZ765" s="462"/>
      <c r="LEA765" s="462"/>
      <c r="LEB765" s="462"/>
      <c r="LEC765" s="462"/>
      <c r="LED765" s="462"/>
      <c r="LEE765" s="462"/>
      <c r="LEF765" s="462"/>
      <c r="LEG765" s="462"/>
      <c r="LEH765" s="462"/>
      <c r="LEI765" s="462"/>
      <c r="LEJ765" s="462"/>
      <c r="LEK765" s="462"/>
      <c r="LEL765" s="462"/>
      <c r="LEM765" s="462"/>
      <c r="LEN765" s="462"/>
      <c r="LEO765" s="462"/>
      <c r="LEP765" s="462"/>
      <c r="LEQ765" s="462"/>
      <c r="LER765" s="462"/>
      <c r="LES765" s="462"/>
      <c r="LET765" s="462"/>
      <c r="LEU765" s="462"/>
      <c r="LEV765" s="462"/>
      <c r="LEW765" s="462"/>
      <c r="LEX765" s="462"/>
      <c r="LEY765" s="462"/>
      <c r="LEZ765" s="462"/>
      <c r="LFA765" s="462"/>
      <c r="LFB765" s="462"/>
      <c r="LFC765" s="462"/>
      <c r="LFD765" s="462"/>
      <c r="LFE765" s="462"/>
      <c r="LFF765" s="462"/>
      <c r="LFG765" s="462"/>
      <c r="LFH765" s="462"/>
      <c r="LFI765" s="462"/>
      <c r="LFJ765" s="462"/>
      <c r="LFK765" s="462"/>
      <c r="LFL765" s="462"/>
      <c r="LFM765" s="462"/>
      <c r="LFN765" s="462"/>
      <c r="LFO765" s="462"/>
      <c r="LFP765" s="462"/>
      <c r="LFQ765" s="462"/>
      <c r="LFR765" s="462"/>
      <c r="LFS765" s="462"/>
      <c r="LFT765" s="462"/>
      <c r="LFU765" s="462"/>
      <c r="LFV765" s="462"/>
      <c r="LFW765" s="462"/>
      <c r="LFX765" s="462"/>
      <c r="LFY765" s="462"/>
      <c r="LFZ765" s="462"/>
      <c r="LGA765" s="462"/>
      <c r="LGB765" s="462"/>
      <c r="LGC765" s="462"/>
      <c r="LGD765" s="462"/>
      <c r="LGE765" s="462"/>
      <c r="LGF765" s="462"/>
      <c r="LGG765" s="462"/>
      <c r="LGH765" s="462"/>
      <c r="LGI765" s="462"/>
      <c r="LGJ765" s="462"/>
      <c r="LGK765" s="462"/>
      <c r="LGL765" s="462"/>
      <c r="LGM765" s="462"/>
      <c r="LGN765" s="462"/>
      <c r="LGO765" s="462"/>
      <c r="LGP765" s="462"/>
      <c r="LGQ765" s="462"/>
      <c r="LGR765" s="462"/>
      <c r="LGS765" s="462"/>
      <c r="LGT765" s="462"/>
      <c r="LGU765" s="462"/>
      <c r="LGV765" s="462"/>
      <c r="LGW765" s="462"/>
      <c r="LGX765" s="462"/>
      <c r="LGY765" s="462"/>
      <c r="LGZ765" s="462"/>
      <c r="LHA765" s="462"/>
      <c r="LHB765" s="462"/>
      <c r="LHC765" s="462"/>
      <c r="LHD765" s="462"/>
      <c r="LHE765" s="462"/>
      <c r="LHF765" s="462"/>
      <c r="LHG765" s="462"/>
      <c r="LHH765" s="462"/>
      <c r="LHI765" s="462"/>
      <c r="LHJ765" s="462"/>
      <c r="LHK765" s="462"/>
      <c r="LHL765" s="462"/>
      <c r="LHM765" s="462"/>
      <c r="LHN765" s="462"/>
      <c r="LHO765" s="462"/>
      <c r="LHP765" s="462"/>
      <c r="LHQ765" s="462"/>
      <c r="LHR765" s="462"/>
      <c r="LHS765" s="462"/>
      <c r="LHT765" s="462"/>
      <c r="LHU765" s="462"/>
      <c r="LHV765" s="462"/>
      <c r="LHW765" s="462"/>
      <c r="LHX765" s="462"/>
      <c r="LHY765" s="462"/>
      <c r="LHZ765" s="462"/>
      <c r="LIA765" s="462"/>
      <c r="LIB765" s="462"/>
      <c r="LIC765" s="462"/>
      <c r="LID765" s="462"/>
      <c r="LIE765" s="462"/>
      <c r="LIF765" s="462"/>
      <c r="LIG765" s="462"/>
      <c r="LIH765" s="462"/>
      <c r="LII765" s="462"/>
      <c r="LIJ765" s="462"/>
      <c r="LIK765" s="462"/>
      <c r="LIL765" s="462"/>
      <c r="LIM765" s="462"/>
      <c r="LIN765" s="462"/>
      <c r="LIO765" s="462"/>
      <c r="LIP765" s="462"/>
      <c r="LIQ765" s="462"/>
      <c r="LIR765" s="462"/>
      <c r="LIS765" s="462"/>
      <c r="LIT765" s="462"/>
      <c r="LIU765" s="462"/>
      <c r="LIV765" s="462"/>
      <c r="LIW765" s="462"/>
      <c r="LIX765" s="462"/>
      <c r="LIY765" s="462"/>
      <c r="LIZ765" s="462"/>
      <c r="LJA765" s="462"/>
      <c r="LJB765" s="462"/>
      <c r="LJC765" s="462"/>
      <c r="LJD765" s="462"/>
      <c r="LJE765" s="462"/>
      <c r="LJF765" s="462"/>
      <c r="LJG765" s="462"/>
      <c r="LJH765" s="462"/>
      <c r="LJI765" s="462"/>
      <c r="LJJ765" s="462"/>
      <c r="LJK765" s="462"/>
      <c r="LJL765" s="462"/>
      <c r="LJM765" s="462"/>
      <c r="LJN765" s="462"/>
      <c r="LJO765" s="462"/>
      <c r="LJP765" s="462"/>
      <c r="LJQ765" s="462"/>
      <c r="LJR765" s="462"/>
      <c r="LJS765" s="462"/>
      <c r="LJT765" s="462"/>
      <c r="LJU765" s="462"/>
      <c r="LJV765" s="462"/>
      <c r="LJW765" s="462"/>
      <c r="LJX765" s="462"/>
      <c r="LJY765" s="462"/>
      <c r="LJZ765" s="462"/>
      <c r="LKA765" s="462"/>
      <c r="LKB765" s="462"/>
      <c r="LKC765" s="462"/>
      <c r="LKD765" s="462"/>
      <c r="LKE765" s="462"/>
      <c r="LKF765" s="462"/>
      <c r="LKG765" s="462"/>
      <c r="LKH765" s="462"/>
      <c r="LKI765" s="462"/>
      <c r="LKJ765" s="462"/>
      <c r="LKK765" s="462"/>
      <c r="LKL765" s="462"/>
      <c r="LKM765" s="462"/>
      <c r="LKN765" s="462"/>
      <c r="LKO765" s="462"/>
      <c r="LKP765" s="462"/>
      <c r="LKQ765" s="462"/>
      <c r="LKR765" s="462"/>
      <c r="LKS765" s="462"/>
      <c r="LKT765" s="462"/>
      <c r="LKU765" s="462"/>
      <c r="LKV765" s="462"/>
      <c r="LKW765" s="462"/>
      <c r="LKX765" s="462"/>
      <c r="LKY765" s="462"/>
      <c r="LKZ765" s="462"/>
      <c r="LLA765" s="462"/>
      <c r="LLB765" s="462"/>
      <c r="LLC765" s="462"/>
      <c r="LLD765" s="462"/>
      <c r="LLE765" s="462"/>
      <c r="LLF765" s="462"/>
      <c r="LLG765" s="462"/>
      <c r="LLH765" s="462"/>
      <c r="LLI765" s="462"/>
      <c r="LLJ765" s="462"/>
      <c r="LLK765" s="462"/>
      <c r="LLL765" s="462"/>
      <c r="LLM765" s="462"/>
      <c r="LLN765" s="462"/>
      <c r="LLO765" s="462"/>
      <c r="LLP765" s="462"/>
      <c r="LLQ765" s="462"/>
      <c r="LLR765" s="462"/>
      <c r="LLS765" s="462"/>
      <c r="LLT765" s="462"/>
      <c r="LLU765" s="462"/>
      <c r="LLV765" s="462"/>
      <c r="LLW765" s="462"/>
      <c r="LLX765" s="462"/>
      <c r="LLY765" s="462"/>
      <c r="LLZ765" s="462"/>
      <c r="LMA765" s="462"/>
      <c r="LMB765" s="462"/>
      <c r="LMC765" s="462"/>
      <c r="LMD765" s="462"/>
      <c r="LME765" s="462"/>
      <c r="LMF765" s="462"/>
      <c r="LMG765" s="462"/>
      <c r="LMH765" s="462"/>
      <c r="LMI765" s="462"/>
      <c r="LMJ765" s="462"/>
      <c r="LMK765" s="462"/>
      <c r="LML765" s="462"/>
      <c r="LMM765" s="462"/>
      <c r="LMN765" s="462"/>
      <c r="LMO765" s="462"/>
      <c r="LMP765" s="462"/>
      <c r="LMQ765" s="462"/>
      <c r="LMR765" s="462"/>
      <c r="LMS765" s="462"/>
      <c r="LMT765" s="462"/>
      <c r="LMU765" s="462"/>
      <c r="LMV765" s="462"/>
      <c r="LMW765" s="462"/>
      <c r="LMX765" s="462"/>
      <c r="LMY765" s="462"/>
      <c r="LMZ765" s="462"/>
      <c r="LNA765" s="462"/>
      <c r="LNB765" s="462"/>
      <c r="LNC765" s="462"/>
      <c r="LND765" s="462"/>
      <c r="LNE765" s="462"/>
      <c r="LNF765" s="462"/>
      <c r="LNG765" s="462"/>
      <c r="LNH765" s="462"/>
      <c r="LNI765" s="462"/>
      <c r="LNJ765" s="462"/>
      <c r="LNK765" s="462"/>
      <c r="LNL765" s="462"/>
      <c r="LNM765" s="462"/>
      <c r="LNN765" s="462"/>
      <c r="LNO765" s="462"/>
      <c r="LNP765" s="462"/>
      <c r="LNQ765" s="462"/>
      <c r="LNR765" s="462"/>
      <c r="LNS765" s="462"/>
      <c r="LNT765" s="462"/>
      <c r="LNU765" s="462"/>
      <c r="LNV765" s="462"/>
      <c r="LNW765" s="462"/>
      <c r="LNX765" s="462"/>
      <c r="LNY765" s="462"/>
      <c r="LNZ765" s="462"/>
      <c r="LOA765" s="462"/>
      <c r="LOB765" s="462"/>
      <c r="LOC765" s="462"/>
      <c r="LOD765" s="462"/>
      <c r="LOE765" s="462"/>
      <c r="LOF765" s="462"/>
      <c r="LOG765" s="462"/>
      <c r="LOH765" s="462"/>
      <c r="LOI765" s="462"/>
      <c r="LOJ765" s="462"/>
      <c r="LOK765" s="462"/>
      <c r="LOL765" s="462"/>
      <c r="LOM765" s="462"/>
      <c r="LON765" s="462"/>
      <c r="LOO765" s="462"/>
      <c r="LOP765" s="462"/>
      <c r="LOQ765" s="462"/>
      <c r="LOR765" s="462"/>
      <c r="LOS765" s="462"/>
      <c r="LOT765" s="462"/>
      <c r="LOU765" s="462"/>
      <c r="LOV765" s="462"/>
      <c r="LOW765" s="462"/>
      <c r="LOX765" s="462"/>
      <c r="LOY765" s="462"/>
      <c r="LOZ765" s="462"/>
      <c r="LPA765" s="462"/>
      <c r="LPB765" s="462"/>
      <c r="LPC765" s="462"/>
      <c r="LPD765" s="462"/>
      <c r="LPE765" s="462"/>
      <c r="LPF765" s="462"/>
      <c r="LPG765" s="462"/>
      <c r="LPH765" s="462"/>
      <c r="LPI765" s="462"/>
      <c r="LPJ765" s="462"/>
      <c r="LPK765" s="462"/>
      <c r="LPL765" s="462"/>
      <c r="LPM765" s="462"/>
      <c r="LPN765" s="462"/>
      <c r="LPO765" s="462"/>
      <c r="LPP765" s="462"/>
      <c r="LPQ765" s="462"/>
      <c r="LPR765" s="462"/>
      <c r="LPS765" s="462"/>
      <c r="LPT765" s="462"/>
      <c r="LPU765" s="462"/>
      <c r="LPV765" s="462"/>
      <c r="LPW765" s="462"/>
      <c r="LPX765" s="462"/>
      <c r="LPY765" s="462"/>
      <c r="LPZ765" s="462"/>
      <c r="LQA765" s="462"/>
      <c r="LQB765" s="462"/>
      <c r="LQC765" s="462"/>
      <c r="LQD765" s="462"/>
      <c r="LQE765" s="462"/>
      <c r="LQF765" s="462"/>
      <c r="LQG765" s="462"/>
      <c r="LQH765" s="462"/>
      <c r="LQI765" s="462"/>
      <c r="LQJ765" s="462"/>
      <c r="LQK765" s="462"/>
      <c r="LQL765" s="462"/>
      <c r="LQM765" s="462"/>
      <c r="LQN765" s="462"/>
      <c r="LQO765" s="462"/>
      <c r="LQP765" s="462"/>
      <c r="LQQ765" s="462"/>
      <c r="LQR765" s="462"/>
      <c r="LQS765" s="462"/>
      <c r="LQT765" s="462"/>
      <c r="LQU765" s="462"/>
      <c r="LQV765" s="462"/>
      <c r="LQW765" s="462"/>
      <c r="LQX765" s="462"/>
      <c r="LQY765" s="462"/>
      <c r="LQZ765" s="462"/>
      <c r="LRA765" s="462"/>
      <c r="LRB765" s="462"/>
      <c r="LRC765" s="462"/>
      <c r="LRD765" s="462"/>
      <c r="LRE765" s="462"/>
      <c r="LRF765" s="462"/>
      <c r="LRG765" s="462"/>
      <c r="LRH765" s="462"/>
      <c r="LRI765" s="462"/>
      <c r="LRJ765" s="462"/>
      <c r="LRK765" s="462"/>
      <c r="LRL765" s="462"/>
      <c r="LRM765" s="462"/>
      <c r="LRN765" s="462"/>
      <c r="LRO765" s="462"/>
      <c r="LRP765" s="462"/>
      <c r="LRQ765" s="462"/>
      <c r="LRR765" s="462"/>
      <c r="LRS765" s="462"/>
      <c r="LRT765" s="462"/>
      <c r="LRU765" s="462"/>
      <c r="LRV765" s="462"/>
      <c r="LRW765" s="462"/>
      <c r="LRX765" s="462"/>
      <c r="LRY765" s="462"/>
      <c r="LRZ765" s="462"/>
      <c r="LSA765" s="462"/>
      <c r="LSB765" s="462"/>
      <c r="LSC765" s="462"/>
      <c r="LSD765" s="462"/>
      <c r="LSE765" s="462"/>
      <c r="LSF765" s="462"/>
      <c r="LSG765" s="462"/>
      <c r="LSH765" s="462"/>
      <c r="LSI765" s="462"/>
      <c r="LSJ765" s="462"/>
      <c r="LSK765" s="462"/>
      <c r="LSL765" s="462"/>
      <c r="LSM765" s="462"/>
      <c r="LSN765" s="462"/>
      <c r="LSO765" s="462"/>
      <c r="LSP765" s="462"/>
      <c r="LSQ765" s="462"/>
      <c r="LSR765" s="462"/>
      <c r="LSS765" s="462"/>
      <c r="LST765" s="462"/>
      <c r="LSU765" s="462"/>
      <c r="LSV765" s="462"/>
      <c r="LSW765" s="462"/>
      <c r="LSX765" s="462"/>
      <c r="LSY765" s="462"/>
      <c r="LSZ765" s="462"/>
      <c r="LTA765" s="462"/>
      <c r="LTB765" s="462"/>
      <c r="LTC765" s="462"/>
      <c r="LTD765" s="462"/>
      <c r="LTE765" s="462"/>
      <c r="LTF765" s="462"/>
      <c r="LTG765" s="462"/>
      <c r="LTH765" s="462"/>
      <c r="LTI765" s="462"/>
      <c r="LTJ765" s="462"/>
      <c r="LTK765" s="462"/>
      <c r="LTL765" s="462"/>
      <c r="LTM765" s="462"/>
      <c r="LTN765" s="462"/>
      <c r="LTO765" s="462"/>
      <c r="LTP765" s="462"/>
      <c r="LTQ765" s="462"/>
      <c r="LTR765" s="462"/>
      <c r="LTS765" s="462"/>
      <c r="LTT765" s="462"/>
      <c r="LTU765" s="462"/>
      <c r="LTV765" s="462"/>
      <c r="LTW765" s="462"/>
      <c r="LTX765" s="462"/>
      <c r="LTY765" s="462"/>
      <c r="LTZ765" s="462"/>
      <c r="LUA765" s="462"/>
      <c r="LUB765" s="462"/>
      <c r="LUC765" s="462"/>
      <c r="LUD765" s="462"/>
      <c r="LUE765" s="462"/>
      <c r="LUF765" s="462"/>
      <c r="LUG765" s="462"/>
      <c r="LUH765" s="462"/>
      <c r="LUI765" s="462"/>
      <c r="LUJ765" s="462"/>
      <c r="LUK765" s="462"/>
      <c r="LUL765" s="462"/>
      <c r="LUM765" s="462"/>
      <c r="LUN765" s="462"/>
      <c r="LUO765" s="462"/>
      <c r="LUP765" s="462"/>
      <c r="LUQ765" s="462"/>
      <c r="LUR765" s="462"/>
      <c r="LUS765" s="462"/>
      <c r="LUT765" s="462"/>
      <c r="LUU765" s="462"/>
      <c r="LUV765" s="462"/>
      <c r="LUW765" s="462"/>
      <c r="LUX765" s="462"/>
      <c r="LUY765" s="462"/>
      <c r="LUZ765" s="462"/>
      <c r="LVA765" s="462"/>
      <c r="LVB765" s="462"/>
      <c r="LVC765" s="462"/>
      <c r="LVD765" s="462"/>
      <c r="LVE765" s="462"/>
      <c r="LVF765" s="462"/>
      <c r="LVG765" s="462"/>
      <c r="LVH765" s="462"/>
      <c r="LVI765" s="462"/>
      <c r="LVJ765" s="462"/>
      <c r="LVK765" s="462"/>
      <c r="LVL765" s="462"/>
      <c r="LVM765" s="462"/>
      <c r="LVN765" s="462"/>
      <c r="LVO765" s="462"/>
      <c r="LVP765" s="462"/>
      <c r="LVQ765" s="462"/>
      <c r="LVR765" s="462"/>
      <c r="LVS765" s="462"/>
      <c r="LVT765" s="462"/>
      <c r="LVU765" s="462"/>
      <c r="LVV765" s="462"/>
      <c r="LVW765" s="462"/>
      <c r="LVX765" s="462"/>
      <c r="LVY765" s="462"/>
      <c r="LVZ765" s="462"/>
      <c r="LWA765" s="462"/>
      <c r="LWB765" s="462"/>
      <c r="LWC765" s="462"/>
      <c r="LWD765" s="462"/>
      <c r="LWE765" s="462"/>
      <c r="LWF765" s="462"/>
      <c r="LWG765" s="462"/>
      <c r="LWH765" s="462"/>
      <c r="LWI765" s="462"/>
      <c r="LWJ765" s="462"/>
      <c r="LWK765" s="462"/>
      <c r="LWL765" s="462"/>
      <c r="LWM765" s="462"/>
      <c r="LWN765" s="462"/>
      <c r="LWO765" s="462"/>
      <c r="LWP765" s="462"/>
      <c r="LWQ765" s="462"/>
      <c r="LWR765" s="462"/>
      <c r="LWS765" s="462"/>
      <c r="LWT765" s="462"/>
      <c r="LWU765" s="462"/>
      <c r="LWV765" s="462"/>
      <c r="LWW765" s="462"/>
      <c r="LWX765" s="462"/>
      <c r="LWY765" s="462"/>
      <c r="LWZ765" s="462"/>
      <c r="LXA765" s="462"/>
      <c r="LXB765" s="462"/>
      <c r="LXC765" s="462"/>
      <c r="LXD765" s="462"/>
      <c r="LXE765" s="462"/>
      <c r="LXF765" s="462"/>
      <c r="LXG765" s="462"/>
      <c r="LXH765" s="462"/>
      <c r="LXI765" s="462"/>
      <c r="LXJ765" s="462"/>
      <c r="LXK765" s="462"/>
      <c r="LXL765" s="462"/>
      <c r="LXM765" s="462"/>
      <c r="LXN765" s="462"/>
      <c r="LXO765" s="462"/>
      <c r="LXP765" s="462"/>
      <c r="LXQ765" s="462"/>
      <c r="LXR765" s="462"/>
      <c r="LXS765" s="462"/>
      <c r="LXT765" s="462"/>
      <c r="LXU765" s="462"/>
      <c r="LXV765" s="462"/>
      <c r="LXW765" s="462"/>
      <c r="LXX765" s="462"/>
      <c r="LXY765" s="462"/>
      <c r="LXZ765" s="462"/>
      <c r="LYA765" s="462"/>
      <c r="LYB765" s="462"/>
      <c r="LYC765" s="462"/>
      <c r="LYD765" s="462"/>
      <c r="LYE765" s="462"/>
      <c r="LYF765" s="462"/>
      <c r="LYG765" s="462"/>
      <c r="LYH765" s="462"/>
      <c r="LYI765" s="462"/>
      <c r="LYJ765" s="462"/>
      <c r="LYK765" s="462"/>
      <c r="LYL765" s="462"/>
      <c r="LYM765" s="462"/>
      <c r="LYN765" s="462"/>
      <c r="LYO765" s="462"/>
      <c r="LYP765" s="462"/>
      <c r="LYQ765" s="462"/>
      <c r="LYR765" s="462"/>
      <c r="LYS765" s="462"/>
      <c r="LYT765" s="462"/>
      <c r="LYU765" s="462"/>
      <c r="LYV765" s="462"/>
      <c r="LYW765" s="462"/>
      <c r="LYX765" s="462"/>
      <c r="LYY765" s="462"/>
      <c r="LYZ765" s="462"/>
      <c r="LZA765" s="462"/>
      <c r="LZB765" s="462"/>
      <c r="LZC765" s="462"/>
      <c r="LZD765" s="462"/>
      <c r="LZE765" s="462"/>
      <c r="LZF765" s="462"/>
      <c r="LZG765" s="462"/>
      <c r="LZH765" s="462"/>
      <c r="LZI765" s="462"/>
      <c r="LZJ765" s="462"/>
      <c r="LZK765" s="462"/>
      <c r="LZL765" s="462"/>
      <c r="LZM765" s="462"/>
      <c r="LZN765" s="462"/>
      <c r="LZO765" s="462"/>
      <c r="LZP765" s="462"/>
      <c r="LZQ765" s="462"/>
      <c r="LZR765" s="462"/>
      <c r="LZS765" s="462"/>
      <c r="LZT765" s="462"/>
      <c r="LZU765" s="462"/>
      <c r="LZV765" s="462"/>
      <c r="LZW765" s="462"/>
      <c r="LZX765" s="462"/>
      <c r="LZY765" s="462"/>
      <c r="LZZ765" s="462"/>
      <c r="MAA765" s="462"/>
      <c r="MAB765" s="462"/>
      <c r="MAC765" s="462"/>
      <c r="MAD765" s="462"/>
      <c r="MAE765" s="462"/>
      <c r="MAF765" s="462"/>
      <c r="MAG765" s="462"/>
      <c r="MAH765" s="462"/>
      <c r="MAI765" s="462"/>
      <c r="MAJ765" s="462"/>
      <c r="MAK765" s="462"/>
      <c r="MAL765" s="462"/>
      <c r="MAM765" s="462"/>
      <c r="MAN765" s="462"/>
      <c r="MAO765" s="462"/>
      <c r="MAP765" s="462"/>
      <c r="MAQ765" s="462"/>
      <c r="MAR765" s="462"/>
      <c r="MAS765" s="462"/>
      <c r="MAT765" s="462"/>
      <c r="MAU765" s="462"/>
      <c r="MAV765" s="462"/>
      <c r="MAW765" s="462"/>
      <c r="MAX765" s="462"/>
      <c r="MAY765" s="462"/>
      <c r="MAZ765" s="462"/>
      <c r="MBA765" s="462"/>
      <c r="MBB765" s="462"/>
      <c r="MBC765" s="462"/>
      <c r="MBD765" s="462"/>
      <c r="MBE765" s="462"/>
      <c r="MBF765" s="462"/>
      <c r="MBG765" s="462"/>
      <c r="MBH765" s="462"/>
      <c r="MBI765" s="462"/>
      <c r="MBJ765" s="462"/>
      <c r="MBK765" s="462"/>
      <c r="MBL765" s="462"/>
      <c r="MBM765" s="462"/>
      <c r="MBN765" s="462"/>
      <c r="MBO765" s="462"/>
      <c r="MBP765" s="462"/>
      <c r="MBQ765" s="462"/>
      <c r="MBR765" s="462"/>
      <c r="MBS765" s="462"/>
      <c r="MBT765" s="462"/>
      <c r="MBU765" s="462"/>
      <c r="MBV765" s="462"/>
      <c r="MBW765" s="462"/>
      <c r="MBX765" s="462"/>
      <c r="MBY765" s="462"/>
      <c r="MBZ765" s="462"/>
      <c r="MCA765" s="462"/>
      <c r="MCB765" s="462"/>
      <c r="MCC765" s="462"/>
      <c r="MCD765" s="462"/>
      <c r="MCE765" s="462"/>
      <c r="MCF765" s="462"/>
      <c r="MCG765" s="462"/>
      <c r="MCH765" s="462"/>
      <c r="MCI765" s="462"/>
      <c r="MCJ765" s="462"/>
      <c r="MCK765" s="462"/>
      <c r="MCL765" s="462"/>
      <c r="MCM765" s="462"/>
      <c r="MCN765" s="462"/>
      <c r="MCO765" s="462"/>
      <c r="MCP765" s="462"/>
      <c r="MCQ765" s="462"/>
      <c r="MCR765" s="462"/>
      <c r="MCS765" s="462"/>
      <c r="MCT765" s="462"/>
      <c r="MCU765" s="462"/>
      <c r="MCV765" s="462"/>
      <c r="MCW765" s="462"/>
      <c r="MCX765" s="462"/>
      <c r="MCY765" s="462"/>
      <c r="MCZ765" s="462"/>
      <c r="MDA765" s="462"/>
      <c r="MDB765" s="462"/>
      <c r="MDC765" s="462"/>
      <c r="MDD765" s="462"/>
      <c r="MDE765" s="462"/>
      <c r="MDF765" s="462"/>
      <c r="MDG765" s="462"/>
      <c r="MDH765" s="462"/>
      <c r="MDI765" s="462"/>
      <c r="MDJ765" s="462"/>
      <c r="MDK765" s="462"/>
      <c r="MDL765" s="462"/>
      <c r="MDM765" s="462"/>
      <c r="MDN765" s="462"/>
      <c r="MDO765" s="462"/>
      <c r="MDP765" s="462"/>
      <c r="MDQ765" s="462"/>
      <c r="MDR765" s="462"/>
      <c r="MDS765" s="462"/>
      <c r="MDT765" s="462"/>
      <c r="MDU765" s="462"/>
      <c r="MDV765" s="462"/>
      <c r="MDW765" s="462"/>
      <c r="MDX765" s="462"/>
      <c r="MDY765" s="462"/>
      <c r="MDZ765" s="462"/>
      <c r="MEA765" s="462"/>
      <c r="MEB765" s="462"/>
      <c r="MEC765" s="462"/>
      <c r="MED765" s="462"/>
      <c r="MEE765" s="462"/>
      <c r="MEF765" s="462"/>
      <c r="MEG765" s="462"/>
      <c r="MEH765" s="462"/>
      <c r="MEI765" s="462"/>
      <c r="MEJ765" s="462"/>
      <c r="MEK765" s="462"/>
      <c r="MEL765" s="462"/>
      <c r="MEM765" s="462"/>
      <c r="MEN765" s="462"/>
      <c r="MEO765" s="462"/>
      <c r="MEP765" s="462"/>
      <c r="MEQ765" s="462"/>
      <c r="MER765" s="462"/>
      <c r="MES765" s="462"/>
      <c r="MET765" s="462"/>
      <c r="MEU765" s="462"/>
      <c r="MEV765" s="462"/>
      <c r="MEW765" s="462"/>
      <c r="MEX765" s="462"/>
      <c r="MEY765" s="462"/>
      <c r="MEZ765" s="462"/>
      <c r="MFA765" s="462"/>
      <c r="MFB765" s="462"/>
      <c r="MFC765" s="462"/>
      <c r="MFD765" s="462"/>
      <c r="MFE765" s="462"/>
      <c r="MFF765" s="462"/>
      <c r="MFG765" s="462"/>
      <c r="MFH765" s="462"/>
      <c r="MFI765" s="462"/>
      <c r="MFJ765" s="462"/>
      <c r="MFK765" s="462"/>
      <c r="MFL765" s="462"/>
      <c r="MFM765" s="462"/>
      <c r="MFN765" s="462"/>
      <c r="MFO765" s="462"/>
      <c r="MFP765" s="462"/>
      <c r="MFQ765" s="462"/>
      <c r="MFR765" s="462"/>
      <c r="MFS765" s="462"/>
      <c r="MFT765" s="462"/>
      <c r="MFU765" s="462"/>
      <c r="MFV765" s="462"/>
      <c r="MFW765" s="462"/>
      <c r="MFX765" s="462"/>
      <c r="MFY765" s="462"/>
      <c r="MFZ765" s="462"/>
      <c r="MGA765" s="462"/>
      <c r="MGB765" s="462"/>
      <c r="MGC765" s="462"/>
      <c r="MGD765" s="462"/>
      <c r="MGE765" s="462"/>
      <c r="MGF765" s="462"/>
      <c r="MGG765" s="462"/>
      <c r="MGH765" s="462"/>
      <c r="MGI765" s="462"/>
      <c r="MGJ765" s="462"/>
      <c r="MGK765" s="462"/>
      <c r="MGL765" s="462"/>
      <c r="MGM765" s="462"/>
      <c r="MGN765" s="462"/>
      <c r="MGO765" s="462"/>
      <c r="MGP765" s="462"/>
      <c r="MGQ765" s="462"/>
      <c r="MGR765" s="462"/>
      <c r="MGS765" s="462"/>
      <c r="MGT765" s="462"/>
      <c r="MGU765" s="462"/>
      <c r="MGV765" s="462"/>
      <c r="MGW765" s="462"/>
      <c r="MGX765" s="462"/>
      <c r="MGY765" s="462"/>
      <c r="MGZ765" s="462"/>
      <c r="MHA765" s="462"/>
      <c r="MHB765" s="462"/>
      <c r="MHC765" s="462"/>
      <c r="MHD765" s="462"/>
      <c r="MHE765" s="462"/>
      <c r="MHF765" s="462"/>
      <c r="MHG765" s="462"/>
      <c r="MHH765" s="462"/>
      <c r="MHI765" s="462"/>
      <c r="MHJ765" s="462"/>
      <c r="MHK765" s="462"/>
      <c r="MHL765" s="462"/>
      <c r="MHM765" s="462"/>
      <c r="MHN765" s="462"/>
      <c r="MHO765" s="462"/>
      <c r="MHP765" s="462"/>
      <c r="MHQ765" s="462"/>
      <c r="MHR765" s="462"/>
      <c r="MHS765" s="462"/>
      <c r="MHT765" s="462"/>
      <c r="MHU765" s="462"/>
      <c r="MHV765" s="462"/>
      <c r="MHW765" s="462"/>
      <c r="MHX765" s="462"/>
      <c r="MHY765" s="462"/>
      <c r="MHZ765" s="462"/>
      <c r="MIA765" s="462"/>
      <c r="MIB765" s="462"/>
      <c r="MIC765" s="462"/>
      <c r="MID765" s="462"/>
      <c r="MIE765" s="462"/>
      <c r="MIF765" s="462"/>
      <c r="MIG765" s="462"/>
      <c r="MIH765" s="462"/>
      <c r="MII765" s="462"/>
      <c r="MIJ765" s="462"/>
      <c r="MIK765" s="462"/>
      <c r="MIL765" s="462"/>
      <c r="MIM765" s="462"/>
      <c r="MIN765" s="462"/>
      <c r="MIO765" s="462"/>
      <c r="MIP765" s="462"/>
      <c r="MIQ765" s="462"/>
      <c r="MIR765" s="462"/>
      <c r="MIS765" s="462"/>
      <c r="MIT765" s="462"/>
      <c r="MIU765" s="462"/>
      <c r="MIV765" s="462"/>
      <c r="MIW765" s="462"/>
      <c r="MIX765" s="462"/>
      <c r="MIY765" s="462"/>
      <c r="MIZ765" s="462"/>
      <c r="MJA765" s="462"/>
      <c r="MJB765" s="462"/>
      <c r="MJC765" s="462"/>
      <c r="MJD765" s="462"/>
      <c r="MJE765" s="462"/>
      <c r="MJF765" s="462"/>
      <c r="MJG765" s="462"/>
      <c r="MJH765" s="462"/>
      <c r="MJI765" s="462"/>
      <c r="MJJ765" s="462"/>
      <c r="MJK765" s="462"/>
      <c r="MJL765" s="462"/>
      <c r="MJM765" s="462"/>
      <c r="MJN765" s="462"/>
      <c r="MJO765" s="462"/>
      <c r="MJP765" s="462"/>
      <c r="MJQ765" s="462"/>
      <c r="MJR765" s="462"/>
      <c r="MJS765" s="462"/>
      <c r="MJT765" s="462"/>
      <c r="MJU765" s="462"/>
      <c r="MJV765" s="462"/>
      <c r="MJW765" s="462"/>
      <c r="MJX765" s="462"/>
      <c r="MJY765" s="462"/>
      <c r="MJZ765" s="462"/>
      <c r="MKA765" s="462"/>
      <c r="MKB765" s="462"/>
      <c r="MKC765" s="462"/>
      <c r="MKD765" s="462"/>
      <c r="MKE765" s="462"/>
      <c r="MKF765" s="462"/>
      <c r="MKG765" s="462"/>
      <c r="MKH765" s="462"/>
      <c r="MKI765" s="462"/>
      <c r="MKJ765" s="462"/>
      <c r="MKK765" s="462"/>
      <c r="MKL765" s="462"/>
      <c r="MKM765" s="462"/>
      <c r="MKN765" s="462"/>
      <c r="MKO765" s="462"/>
      <c r="MKP765" s="462"/>
      <c r="MKQ765" s="462"/>
      <c r="MKR765" s="462"/>
      <c r="MKS765" s="462"/>
      <c r="MKT765" s="462"/>
      <c r="MKU765" s="462"/>
      <c r="MKV765" s="462"/>
      <c r="MKW765" s="462"/>
      <c r="MKX765" s="462"/>
      <c r="MKY765" s="462"/>
      <c r="MKZ765" s="462"/>
      <c r="MLA765" s="462"/>
      <c r="MLB765" s="462"/>
      <c r="MLC765" s="462"/>
      <c r="MLD765" s="462"/>
      <c r="MLE765" s="462"/>
      <c r="MLF765" s="462"/>
      <c r="MLG765" s="462"/>
      <c r="MLH765" s="462"/>
      <c r="MLI765" s="462"/>
      <c r="MLJ765" s="462"/>
      <c r="MLK765" s="462"/>
      <c r="MLL765" s="462"/>
      <c r="MLM765" s="462"/>
      <c r="MLN765" s="462"/>
      <c r="MLO765" s="462"/>
      <c r="MLP765" s="462"/>
      <c r="MLQ765" s="462"/>
      <c r="MLR765" s="462"/>
      <c r="MLS765" s="462"/>
      <c r="MLT765" s="462"/>
      <c r="MLU765" s="462"/>
      <c r="MLV765" s="462"/>
      <c r="MLW765" s="462"/>
      <c r="MLX765" s="462"/>
      <c r="MLY765" s="462"/>
      <c r="MLZ765" s="462"/>
      <c r="MMA765" s="462"/>
      <c r="MMB765" s="462"/>
      <c r="MMC765" s="462"/>
      <c r="MMD765" s="462"/>
      <c r="MME765" s="462"/>
      <c r="MMF765" s="462"/>
      <c r="MMG765" s="462"/>
      <c r="MMH765" s="462"/>
      <c r="MMI765" s="462"/>
      <c r="MMJ765" s="462"/>
      <c r="MMK765" s="462"/>
      <c r="MML765" s="462"/>
      <c r="MMM765" s="462"/>
      <c r="MMN765" s="462"/>
      <c r="MMO765" s="462"/>
      <c r="MMP765" s="462"/>
      <c r="MMQ765" s="462"/>
      <c r="MMR765" s="462"/>
      <c r="MMS765" s="462"/>
      <c r="MMT765" s="462"/>
      <c r="MMU765" s="462"/>
      <c r="MMV765" s="462"/>
      <c r="MMW765" s="462"/>
      <c r="MMX765" s="462"/>
      <c r="MMY765" s="462"/>
      <c r="MMZ765" s="462"/>
      <c r="MNA765" s="462"/>
      <c r="MNB765" s="462"/>
      <c r="MNC765" s="462"/>
      <c r="MND765" s="462"/>
      <c r="MNE765" s="462"/>
      <c r="MNF765" s="462"/>
      <c r="MNG765" s="462"/>
      <c r="MNH765" s="462"/>
      <c r="MNI765" s="462"/>
      <c r="MNJ765" s="462"/>
      <c r="MNK765" s="462"/>
      <c r="MNL765" s="462"/>
      <c r="MNM765" s="462"/>
      <c r="MNN765" s="462"/>
      <c r="MNO765" s="462"/>
      <c r="MNP765" s="462"/>
      <c r="MNQ765" s="462"/>
      <c r="MNR765" s="462"/>
      <c r="MNS765" s="462"/>
      <c r="MNT765" s="462"/>
      <c r="MNU765" s="462"/>
      <c r="MNV765" s="462"/>
      <c r="MNW765" s="462"/>
      <c r="MNX765" s="462"/>
      <c r="MNY765" s="462"/>
      <c r="MNZ765" s="462"/>
      <c r="MOA765" s="462"/>
      <c r="MOB765" s="462"/>
      <c r="MOC765" s="462"/>
      <c r="MOD765" s="462"/>
      <c r="MOE765" s="462"/>
      <c r="MOF765" s="462"/>
      <c r="MOG765" s="462"/>
      <c r="MOH765" s="462"/>
      <c r="MOI765" s="462"/>
      <c r="MOJ765" s="462"/>
      <c r="MOK765" s="462"/>
      <c r="MOL765" s="462"/>
      <c r="MOM765" s="462"/>
      <c r="MON765" s="462"/>
      <c r="MOO765" s="462"/>
      <c r="MOP765" s="462"/>
      <c r="MOQ765" s="462"/>
      <c r="MOR765" s="462"/>
      <c r="MOS765" s="462"/>
      <c r="MOT765" s="462"/>
      <c r="MOU765" s="462"/>
      <c r="MOV765" s="462"/>
      <c r="MOW765" s="462"/>
      <c r="MOX765" s="462"/>
      <c r="MOY765" s="462"/>
      <c r="MOZ765" s="462"/>
      <c r="MPA765" s="462"/>
      <c r="MPB765" s="462"/>
      <c r="MPC765" s="462"/>
      <c r="MPD765" s="462"/>
      <c r="MPE765" s="462"/>
      <c r="MPF765" s="462"/>
      <c r="MPG765" s="462"/>
      <c r="MPH765" s="462"/>
      <c r="MPI765" s="462"/>
      <c r="MPJ765" s="462"/>
      <c r="MPK765" s="462"/>
      <c r="MPL765" s="462"/>
      <c r="MPM765" s="462"/>
      <c r="MPN765" s="462"/>
      <c r="MPO765" s="462"/>
      <c r="MPP765" s="462"/>
      <c r="MPQ765" s="462"/>
      <c r="MPR765" s="462"/>
      <c r="MPS765" s="462"/>
      <c r="MPT765" s="462"/>
      <c r="MPU765" s="462"/>
      <c r="MPV765" s="462"/>
      <c r="MPW765" s="462"/>
      <c r="MPX765" s="462"/>
      <c r="MPY765" s="462"/>
      <c r="MPZ765" s="462"/>
      <c r="MQA765" s="462"/>
      <c r="MQB765" s="462"/>
      <c r="MQC765" s="462"/>
      <c r="MQD765" s="462"/>
      <c r="MQE765" s="462"/>
      <c r="MQF765" s="462"/>
      <c r="MQG765" s="462"/>
      <c r="MQH765" s="462"/>
      <c r="MQI765" s="462"/>
      <c r="MQJ765" s="462"/>
      <c r="MQK765" s="462"/>
      <c r="MQL765" s="462"/>
      <c r="MQM765" s="462"/>
      <c r="MQN765" s="462"/>
      <c r="MQO765" s="462"/>
      <c r="MQP765" s="462"/>
      <c r="MQQ765" s="462"/>
      <c r="MQR765" s="462"/>
      <c r="MQS765" s="462"/>
      <c r="MQT765" s="462"/>
      <c r="MQU765" s="462"/>
      <c r="MQV765" s="462"/>
      <c r="MQW765" s="462"/>
      <c r="MQX765" s="462"/>
      <c r="MQY765" s="462"/>
      <c r="MQZ765" s="462"/>
      <c r="MRA765" s="462"/>
      <c r="MRB765" s="462"/>
      <c r="MRC765" s="462"/>
      <c r="MRD765" s="462"/>
      <c r="MRE765" s="462"/>
      <c r="MRF765" s="462"/>
      <c r="MRG765" s="462"/>
      <c r="MRH765" s="462"/>
      <c r="MRI765" s="462"/>
      <c r="MRJ765" s="462"/>
      <c r="MRK765" s="462"/>
      <c r="MRL765" s="462"/>
      <c r="MRM765" s="462"/>
      <c r="MRN765" s="462"/>
      <c r="MRO765" s="462"/>
      <c r="MRP765" s="462"/>
      <c r="MRQ765" s="462"/>
      <c r="MRR765" s="462"/>
      <c r="MRS765" s="462"/>
      <c r="MRT765" s="462"/>
      <c r="MRU765" s="462"/>
      <c r="MRV765" s="462"/>
      <c r="MRW765" s="462"/>
      <c r="MRX765" s="462"/>
      <c r="MRY765" s="462"/>
      <c r="MRZ765" s="462"/>
      <c r="MSA765" s="462"/>
      <c r="MSB765" s="462"/>
      <c r="MSC765" s="462"/>
      <c r="MSD765" s="462"/>
      <c r="MSE765" s="462"/>
      <c r="MSF765" s="462"/>
      <c r="MSG765" s="462"/>
      <c r="MSH765" s="462"/>
      <c r="MSI765" s="462"/>
      <c r="MSJ765" s="462"/>
      <c r="MSK765" s="462"/>
      <c r="MSL765" s="462"/>
      <c r="MSM765" s="462"/>
      <c r="MSN765" s="462"/>
      <c r="MSO765" s="462"/>
      <c r="MSP765" s="462"/>
      <c r="MSQ765" s="462"/>
      <c r="MSR765" s="462"/>
      <c r="MSS765" s="462"/>
      <c r="MST765" s="462"/>
      <c r="MSU765" s="462"/>
      <c r="MSV765" s="462"/>
      <c r="MSW765" s="462"/>
      <c r="MSX765" s="462"/>
      <c r="MSY765" s="462"/>
      <c r="MSZ765" s="462"/>
      <c r="MTA765" s="462"/>
      <c r="MTB765" s="462"/>
      <c r="MTC765" s="462"/>
      <c r="MTD765" s="462"/>
      <c r="MTE765" s="462"/>
      <c r="MTF765" s="462"/>
      <c r="MTG765" s="462"/>
      <c r="MTH765" s="462"/>
      <c r="MTI765" s="462"/>
      <c r="MTJ765" s="462"/>
      <c r="MTK765" s="462"/>
      <c r="MTL765" s="462"/>
      <c r="MTM765" s="462"/>
      <c r="MTN765" s="462"/>
      <c r="MTO765" s="462"/>
      <c r="MTP765" s="462"/>
      <c r="MTQ765" s="462"/>
      <c r="MTR765" s="462"/>
      <c r="MTS765" s="462"/>
      <c r="MTT765" s="462"/>
      <c r="MTU765" s="462"/>
      <c r="MTV765" s="462"/>
      <c r="MTW765" s="462"/>
      <c r="MTX765" s="462"/>
      <c r="MTY765" s="462"/>
      <c r="MTZ765" s="462"/>
      <c r="MUA765" s="462"/>
      <c r="MUB765" s="462"/>
      <c r="MUC765" s="462"/>
      <c r="MUD765" s="462"/>
      <c r="MUE765" s="462"/>
      <c r="MUF765" s="462"/>
      <c r="MUG765" s="462"/>
      <c r="MUH765" s="462"/>
      <c r="MUI765" s="462"/>
      <c r="MUJ765" s="462"/>
      <c r="MUK765" s="462"/>
      <c r="MUL765" s="462"/>
      <c r="MUM765" s="462"/>
      <c r="MUN765" s="462"/>
      <c r="MUO765" s="462"/>
      <c r="MUP765" s="462"/>
      <c r="MUQ765" s="462"/>
      <c r="MUR765" s="462"/>
      <c r="MUS765" s="462"/>
      <c r="MUT765" s="462"/>
      <c r="MUU765" s="462"/>
      <c r="MUV765" s="462"/>
      <c r="MUW765" s="462"/>
      <c r="MUX765" s="462"/>
      <c r="MUY765" s="462"/>
      <c r="MUZ765" s="462"/>
      <c r="MVA765" s="462"/>
      <c r="MVB765" s="462"/>
      <c r="MVC765" s="462"/>
      <c r="MVD765" s="462"/>
      <c r="MVE765" s="462"/>
      <c r="MVF765" s="462"/>
      <c r="MVG765" s="462"/>
      <c r="MVH765" s="462"/>
      <c r="MVI765" s="462"/>
      <c r="MVJ765" s="462"/>
      <c r="MVK765" s="462"/>
      <c r="MVL765" s="462"/>
      <c r="MVM765" s="462"/>
      <c r="MVN765" s="462"/>
      <c r="MVO765" s="462"/>
      <c r="MVP765" s="462"/>
      <c r="MVQ765" s="462"/>
      <c r="MVR765" s="462"/>
      <c r="MVS765" s="462"/>
      <c r="MVT765" s="462"/>
      <c r="MVU765" s="462"/>
      <c r="MVV765" s="462"/>
      <c r="MVW765" s="462"/>
      <c r="MVX765" s="462"/>
      <c r="MVY765" s="462"/>
      <c r="MVZ765" s="462"/>
      <c r="MWA765" s="462"/>
      <c r="MWB765" s="462"/>
      <c r="MWC765" s="462"/>
      <c r="MWD765" s="462"/>
      <c r="MWE765" s="462"/>
      <c r="MWF765" s="462"/>
      <c r="MWG765" s="462"/>
      <c r="MWH765" s="462"/>
      <c r="MWI765" s="462"/>
      <c r="MWJ765" s="462"/>
      <c r="MWK765" s="462"/>
      <c r="MWL765" s="462"/>
      <c r="MWM765" s="462"/>
      <c r="MWN765" s="462"/>
      <c r="MWO765" s="462"/>
      <c r="MWP765" s="462"/>
      <c r="MWQ765" s="462"/>
      <c r="MWR765" s="462"/>
      <c r="MWS765" s="462"/>
      <c r="MWT765" s="462"/>
      <c r="MWU765" s="462"/>
      <c r="MWV765" s="462"/>
      <c r="MWW765" s="462"/>
      <c r="MWX765" s="462"/>
      <c r="MWY765" s="462"/>
      <c r="MWZ765" s="462"/>
      <c r="MXA765" s="462"/>
      <c r="MXB765" s="462"/>
      <c r="MXC765" s="462"/>
      <c r="MXD765" s="462"/>
      <c r="MXE765" s="462"/>
      <c r="MXF765" s="462"/>
      <c r="MXG765" s="462"/>
      <c r="MXH765" s="462"/>
      <c r="MXI765" s="462"/>
      <c r="MXJ765" s="462"/>
      <c r="MXK765" s="462"/>
      <c r="MXL765" s="462"/>
      <c r="MXM765" s="462"/>
      <c r="MXN765" s="462"/>
      <c r="MXO765" s="462"/>
      <c r="MXP765" s="462"/>
      <c r="MXQ765" s="462"/>
      <c r="MXR765" s="462"/>
      <c r="MXS765" s="462"/>
      <c r="MXT765" s="462"/>
      <c r="MXU765" s="462"/>
      <c r="MXV765" s="462"/>
      <c r="MXW765" s="462"/>
      <c r="MXX765" s="462"/>
      <c r="MXY765" s="462"/>
      <c r="MXZ765" s="462"/>
      <c r="MYA765" s="462"/>
      <c r="MYB765" s="462"/>
      <c r="MYC765" s="462"/>
      <c r="MYD765" s="462"/>
      <c r="MYE765" s="462"/>
      <c r="MYF765" s="462"/>
      <c r="MYG765" s="462"/>
      <c r="MYH765" s="462"/>
      <c r="MYI765" s="462"/>
      <c r="MYJ765" s="462"/>
      <c r="MYK765" s="462"/>
      <c r="MYL765" s="462"/>
      <c r="MYM765" s="462"/>
      <c r="MYN765" s="462"/>
      <c r="MYO765" s="462"/>
      <c r="MYP765" s="462"/>
      <c r="MYQ765" s="462"/>
      <c r="MYR765" s="462"/>
      <c r="MYS765" s="462"/>
      <c r="MYT765" s="462"/>
      <c r="MYU765" s="462"/>
      <c r="MYV765" s="462"/>
      <c r="MYW765" s="462"/>
      <c r="MYX765" s="462"/>
      <c r="MYY765" s="462"/>
      <c r="MYZ765" s="462"/>
      <c r="MZA765" s="462"/>
      <c r="MZB765" s="462"/>
      <c r="MZC765" s="462"/>
      <c r="MZD765" s="462"/>
      <c r="MZE765" s="462"/>
      <c r="MZF765" s="462"/>
      <c r="MZG765" s="462"/>
      <c r="MZH765" s="462"/>
      <c r="MZI765" s="462"/>
      <c r="MZJ765" s="462"/>
      <c r="MZK765" s="462"/>
      <c r="MZL765" s="462"/>
      <c r="MZM765" s="462"/>
      <c r="MZN765" s="462"/>
      <c r="MZO765" s="462"/>
      <c r="MZP765" s="462"/>
      <c r="MZQ765" s="462"/>
      <c r="MZR765" s="462"/>
      <c r="MZS765" s="462"/>
      <c r="MZT765" s="462"/>
      <c r="MZU765" s="462"/>
      <c r="MZV765" s="462"/>
      <c r="MZW765" s="462"/>
      <c r="MZX765" s="462"/>
      <c r="MZY765" s="462"/>
      <c r="MZZ765" s="462"/>
      <c r="NAA765" s="462"/>
      <c r="NAB765" s="462"/>
      <c r="NAC765" s="462"/>
      <c r="NAD765" s="462"/>
      <c r="NAE765" s="462"/>
      <c r="NAF765" s="462"/>
      <c r="NAG765" s="462"/>
      <c r="NAH765" s="462"/>
      <c r="NAI765" s="462"/>
      <c r="NAJ765" s="462"/>
      <c r="NAK765" s="462"/>
      <c r="NAL765" s="462"/>
      <c r="NAM765" s="462"/>
      <c r="NAN765" s="462"/>
      <c r="NAO765" s="462"/>
      <c r="NAP765" s="462"/>
      <c r="NAQ765" s="462"/>
      <c r="NAR765" s="462"/>
      <c r="NAS765" s="462"/>
      <c r="NAT765" s="462"/>
      <c r="NAU765" s="462"/>
      <c r="NAV765" s="462"/>
      <c r="NAW765" s="462"/>
      <c r="NAX765" s="462"/>
      <c r="NAY765" s="462"/>
      <c r="NAZ765" s="462"/>
      <c r="NBA765" s="462"/>
      <c r="NBB765" s="462"/>
      <c r="NBC765" s="462"/>
      <c r="NBD765" s="462"/>
      <c r="NBE765" s="462"/>
      <c r="NBF765" s="462"/>
      <c r="NBG765" s="462"/>
      <c r="NBH765" s="462"/>
      <c r="NBI765" s="462"/>
      <c r="NBJ765" s="462"/>
      <c r="NBK765" s="462"/>
      <c r="NBL765" s="462"/>
      <c r="NBM765" s="462"/>
      <c r="NBN765" s="462"/>
      <c r="NBO765" s="462"/>
      <c r="NBP765" s="462"/>
      <c r="NBQ765" s="462"/>
      <c r="NBR765" s="462"/>
      <c r="NBS765" s="462"/>
      <c r="NBT765" s="462"/>
      <c r="NBU765" s="462"/>
      <c r="NBV765" s="462"/>
      <c r="NBW765" s="462"/>
      <c r="NBX765" s="462"/>
      <c r="NBY765" s="462"/>
      <c r="NBZ765" s="462"/>
      <c r="NCA765" s="462"/>
      <c r="NCB765" s="462"/>
      <c r="NCC765" s="462"/>
      <c r="NCD765" s="462"/>
      <c r="NCE765" s="462"/>
      <c r="NCF765" s="462"/>
      <c r="NCG765" s="462"/>
      <c r="NCH765" s="462"/>
      <c r="NCI765" s="462"/>
      <c r="NCJ765" s="462"/>
      <c r="NCK765" s="462"/>
      <c r="NCL765" s="462"/>
      <c r="NCM765" s="462"/>
      <c r="NCN765" s="462"/>
      <c r="NCO765" s="462"/>
      <c r="NCP765" s="462"/>
      <c r="NCQ765" s="462"/>
      <c r="NCR765" s="462"/>
      <c r="NCS765" s="462"/>
      <c r="NCT765" s="462"/>
      <c r="NCU765" s="462"/>
      <c r="NCV765" s="462"/>
      <c r="NCW765" s="462"/>
      <c r="NCX765" s="462"/>
      <c r="NCY765" s="462"/>
      <c r="NCZ765" s="462"/>
      <c r="NDA765" s="462"/>
      <c r="NDB765" s="462"/>
      <c r="NDC765" s="462"/>
      <c r="NDD765" s="462"/>
      <c r="NDE765" s="462"/>
      <c r="NDF765" s="462"/>
      <c r="NDG765" s="462"/>
      <c r="NDH765" s="462"/>
      <c r="NDI765" s="462"/>
      <c r="NDJ765" s="462"/>
      <c r="NDK765" s="462"/>
      <c r="NDL765" s="462"/>
      <c r="NDM765" s="462"/>
      <c r="NDN765" s="462"/>
      <c r="NDO765" s="462"/>
      <c r="NDP765" s="462"/>
      <c r="NDQ765" s="462"/>
      <c r="NDR765" s="462"/>
      <c r="NDS765" s="462"/>
      <c r="NDT765" s="462"/>
      <c r="NDU765" s="462"/>
      <c r="NDV765" s="462"/>
      <c r="NDW765" s="462"/>
      <c r="NDX765" s="462"/>
      <c r="NDY765" s="462"/>
      <c r="NDZ765" s="462"/>
      <c r="NEA765" s="462"/>
      <c r="NEB765" s="462"/>
      <c r="NEC765" s="462"/>
      <c r="NED765" s="462"/>
      <c r="NEE765" s="462"/>
      <c r="NEF765" s="462"/>
      <c r="NEG765" s="462"/>
      <c r="NEH765" s="462"/>
      <c r="NEI765" s="462"/>
      <c r="NEJ765" s="462"/>
      <c r="NEK765" s="462"/>
      <c r="NEL765" s="462"/>
      <c r="NEM765" s="462"/>
      <c r="NEN765" s="462"/>
      <c r="NEO765" s="462"/>
      <c r="NEP765" s="462"/>
      <c r="NEQ765" s="462"/>
      <c r="NER765" s="462"/>
      <c r="NES765" s="462"/>
      <c r="NET765" s="462"/>
      <c r="NEU765" s="462"/>
      <c r="NEV765" s="462"/>
      <c r="NEW765" s="462"/>
      <c r="NEX765" s="462"/>
      <c r="NEY765" s="462"/>
      <c r="NEZ765" s="462"/>
      <c r="NFA765" s="462"/>
      <c r="NFB765" s="462"/>
      <c r="NFC765" s="462"/>
      <c r="NFD765" s="462"/>
      <c r="NFE765" s="462"/>
      <c r="NFF765" s="462"/>
      <c r="NFG765" s="462"/>
      <c r="NFH765" s="462"/>
      <c r="NFI765" s="462"/>
      <c r="NFJ765" s="462"/>
      <c r="NFK765" s="462"/>
      <c r="NFL765" s="462"/>
      <c r="NFM765" s="462"/>
      <c r="NFN765" s="462"/>
      <c r="NFO765" s="462"/>
      <c r="NFP765" s="462"/>
      <c r="NFQ765" s="462"/>
      <c r="NFR765" s="462"/>
      <c r="NFS765" s="462"/>
      <c r="NFT765" s="462"/>
      <c r="NFU765" s="462"/>
      <c r="NFV765" s="462"/>
      <c r="NFW765" s="462"/>
      <c r="NFX765" s="462"/>
      <c r="NFY765" s="462"/>
      <c r="NFZ765" s="462"/>
      <c r="NGA765" s="462"/>
      <c r="NGB765" s="462"/>
      <c r="NGC765" s="462"/>
      <c r="NGD765" s="462"/>
      <c r="NGE765" s="462"/>
      <c r="NGF765" s="462"/>
      <c r="NGG765" s="462"/>
      <c r="NGH765" s="462"/>
      <c r="NGI765" s="462"/>
      <c r="NGJ765" s="462"/>
      <c r="NGK765" s="462"/>
      <c r="NGL765" s="462"/>
      <c r="NGM765" s="462"/>
      <c r="NGN765" s="462"/>
      <c r="NGO765" s="462"/>
      <c r="NGP765" s="462"/>
      <c r="NGQ765" s="462"/>
      <c r="NGR765" s="462"/>
      <c r="NGS765" s="462"/>
      <c r="NGT765" s="462"/>
      <c r="NGU765" s="462"/>
      <c r="NGV765" s="462"/>
      <c r="NGW765" s="462"/>
      <c r="NGX765" s="462"/>
      <c r="NGY765" s="462"/>
      <c r="NGZ765" s="462"/>
      <c r="NHA765" s="462"/>
      <c r="NHB765" s="462"/>
      <c r="NHC765" s="462"/>
      <c r="NHD765" s="462"/>
      <c r="NHE765" s="462"/>
      <c r="NHF765" s="462"/>
      <c r="NHG765" s="462"/>
      <c r="NHH765" s="462"/>
      <c r="NHI765" s="462"/>
      <c r="NHJ765" s="462"/>
      <c r="NHK765" s="462"/>
      <c r="NHL765" s="462"/>
      <c r="NHM765" s="462"/>
      <c r="NHN765" s="462"/>
      <c r="NHO765" s="462"/>
      <c r="NHP765" s="462"/>
      <c r="NHQ765" s="462"/>
      <c r="NHR765" s="462"/>
      <c r="NHS765" s="462"/>
      <c r="NHT765" s="462"/>
      <c r="NHU765" s="462"/>
      <c r="NHV765" s="462"/>
      <c r="NHW765" s="462"/>
      <c r="NHX765" s="462"/>
      <c r="NHY765" s="462"/>
      <c r="NHZ765" s="462"/>
      <c r="NIA765" s="462"/>
      <c r="NIB765" s="462"/>
      <c r="NIC765" s="462"/>
      <c r="NID765" s="462"/>
      <c r="NIE765" s="462"/>
      <c r="NIF765" s="462"/>
      <c r="NIG765" s="462"/>
      <c r="NIH765" s="462"/>
      <c r="NII765" s="462"/>
      <c r="NIJ765" s="462"/>
      <c r="NIK765" s="462"/>
      <c r="NIL765" s="462"/>
      <c r="NIM765" s="462"/>
      <c r="NIN765" s="462"/>
      <c r="NIO765" s="462"/>
      <c r="NIP765" s="462"/>
      <c r="NIQ765" s="462"/>
      <c r="NIR765" s="462"/>
      <c r="NIS765" s="462"/>
      <c r="NIT765" s="462"/>
      <c r="NIU765" s="462"/>
      <c r="NIV765" s="462"/>
      <c r="NIW765" s="462"/>
      <c r="NIX765" s="462"/>
      <c r="NIY765" s="462"/>
      <c r="NIZ765" s="462"/>
      <c r="NJA765" s="462"/>
      <c r="NJB765" s="462"/>
      <c r="NJC765" s="462"/>
      <c r="NJD765" s="462"/>
      <c r="NJE765" s="462"/>
      <c r="NJF765" s="462"/>
      <c r="NJG765" s="462"/>
      <c r="NJH765" s="462"/>
      <c r="NJI765" s="462"/>
      <c r="NJJ765" s="462"/>
      <c r="NJK765" s="462"/>
      <c r="NJL765" s="462"/>
      <c r="NJM765" s="462"/>
      <c r="NJN765" s="462"/>
      <c r="NJO765" s="462"/>
      <c r="NJP765" s="462"/>
      <c r="NJQ765" s="462"/>
      <c r="NJR765" s="462"/>
      <c r="NJS765" s="462"/>
      <c r="NJT765" s="462"/>
      <c r="NJU765" s="462"/>
      <c r="NJV765" s="462"/>
      <c r="NJW765" s="462"/>
      <c r="NJX765" s="462"/>
      <c r="NJY765" s="462"/>
      <c r="NJZ765" s="462"/>
      <c r="NKA765" s="462"/>
      <c r="NKB765" s="462"/>
      <c r="NKC765" s="462"/>
      <c r="NKD765" s="462"/>
      <c r="NKE765" s="462"/>
      <c r="NKF765" s="462"/>
      <c r="NKG765" s="462"/>
      <c r="NKH765" s="462"/>
      <c r="NKI765" s="462"/>
      <c r="NKJ765" s="462"/>
      <c r="NKK765" s="462"/>
      <c r="NKL765" s="462"/>
      <c r="NKM765" s="462"/>
      <c r="NKN765" s="462"/>
      <c r="NKO765" s="462"/>
      <c r="NKP765" s="462"/>
      <c r="NKQ765" s="462"/>
      <c r="NKR765" s="462"/>
      <c r="NKS765" s="462"/>
      <c r="NKT765" s="462"/>
      <c r="NKU765" s="462"/>
      <c r="NKV765" s="462"/>
      <c r="NKW765" s="462"/>
      <c r="NKX765" s="462"/>
      <c r="NKY765" s="462"/>
      <c r="NKZ765" s="462"/>
      <c r="NLA765" s="462"/>
      <c r="NLB765" s="462"/>
      <c r="NLC765" s="462"/>
      <c r="NLD765" s="462"/>
      <c r="NLE765" s="462"/>
      <c r="NLF765" s="462"/>
      <c r="NLG765" s="462"/>
      <c r="NLH765" s="462"/>
      <c r="NLI765" s="462"/>
      <c r="NLJ765" s="462"/>
      <c r="NLK765" s="462"/>
      <c r="NLL765" s="462"/>
      <c r="NLM765" s="462"/>
      <c r="NLN765" s="462"/>
      <c r="NLO765" s="462"/>
      <c r="NLP765" s="462"/>
      <c r="NLQ765" s="462"/>
      <c r="NLR765" s="462"/>
      <c r="NLS765" s="462"/>
      <c r="NLT765" s="462"/>
      <c r="NLU765" s="462"/>
      <c r="NLV765" s="462"/>
      <c r="NLW765" s="462"/>
      <c r="NLX765" s="462"/>
      <c r="NLY765" s="462"/>
      <c r="NLZ765" s="462"/>
      <c r="NMA765" s="462"/>
      <c r="NMB765" s="462"/>
      <c r="NMC765" s="462"/>
      <c r="NMD765" s="462"/>
      <c r="NME765" s="462"/>
      <c r="NMF765" s="462"/>
      <c r="NMG765" s="462"/>
      <c r="NMH765" s="462"/>
      <c r="NMI765" s="462"/>
      <c r="NMJ765" s="462"/>
      <c r="NMK765" s="462"/>
      <c r="NML765" s="462"/>
      <c r="NMM765" s="462"/>
      <c r="NMN765" s="462"/>
      <c r="NMO765" s="462"/>
      <c r="NMP765" s="462"/>
      <c r="NMQ765" s="462"/>
      <c r="NMR765" s="462"/>
      <c r="NMS765" s="462"/>
      <c r="NMT765" s="462"/>
      <c r="NMU765" s="462"/>
      <c r="NMV765" s="462"/>
      <c r="NMW765" s="462"/>
      <c r="NMX765" s="462"/>
      <c r="NMY765" s="462"/>
      <c r="NMZ765" s="462"/>
      <c r="NNA765" s="462"/>
      <c r="NNB765" s="462"/>
      <c r="NNC765" s="462"/>
      <c r="NND765" s="462"/>
      <c r="NNE765" s="462"/>
      <c r="NNF765" s="462"/>
      <c r="NNG765" s="462"/>
      <c r="NNH765" s="462"/>
      <c r="NNI765" s="462"/>
      <c r="NNJ765" s="462"/>
      <c r="NNK765" s="462"/>
      <c r="NNL765" s="462"/>
      <c r="NNM765" s="462"/>
      <c r="NNN765" s="462"/>
      <c r="NNO765" s="462"/>
      <c r="NNP765" s="462"/>
      <c r="NNQ765" s="462"/>
      <c r="NNR765" s="462"/>
      <c r="NNS765" s="462"/>
      <c r="NNT765" s="462"/>
      <c r="NNU765" s="462"/>
      <c r="NNV765" s="462"/>
      <c r="NNW765" s="462"/>
      <c r="NNX765" s="462"/>
      <c r="NNY765" s="462"/>
      <c r="NNZ765" s="462"/>
      <c r="NOA765" s="462"/>
      <c r="NOB765" s="462"/>
      <c r="NOC765" s="462"/>
      <c r="NOD765" s="462"/>
      <c r="NOE765" s="462"/>
      <c r="NOF765" s="462"/>
      <c r="NOG765" s="462"/>
      <c r="NOH765" s="462"/>
      <c r="NOI765" s="462"/>
      <c r="NOJ765" s="462"/>
      <c r="NOK765" s="462"/>
      <c r="NOL765" s="462"/>
      <c r="NOM765" s="462"/>
      <c r="NON765" s="462"/>
      <c r="NOO765" s="462"/>
      <c r="NOP765" s="462"/>
      <c r="NOQ765" s="462"/>
      <c r="NOR765" s="462"/>
      <c r="NOS765" s="462"/>
      <c r="NOT765" s="462"/>
      <c r="NOU765" s="462"/>
      <c r="NOV765" s="462"/>
      <c r="NOW765" s="462"/>
      <c r="NOX765" s="462"/>
      <c r="NOY765" s="462"/>
      <c r="NOZ765" s="462"/>
      <c r="NPA765" s="462"/>
      <c r="NPB765" s="462"/>
      <c r="NPC765" s="462"/>
      <c r="NPD765" s="462"/>
      <c r="NPE765" s="462"/>
      <c r="NPF765" s="462"/>
      <c r="NPG765" s="462"/>
      <c r="NPH765" s="462"/>
      <c r="NPI765" s="462"/>
      <c r="NPJ765" s="462"/>
      <c r="NPK765" s="462"/>
      <c r="NPL765" s="462"/>
      <c r="NPM765" s="462"/>
      <c r="NPN765" s="462"/>
      <c r="NPO765" s="462"/>
      <c r="NPP765" s="462"/>
      <c r="NPQ765" s="462"/>
      <c r="NPR765" s="462"/>
      <c r="NPS765" s="462"/>
      <c r="NPT765" s="462"/>
      <c r="NPU765" s="462"/>
      <c r="NPV765" s="462"/>
      <c r="NPW765" s="462"/>
      <c r="NPX765" s="462"/>
      <c r="NPY765" s="462"/>
      <c r="NPZ765" s="462"/>
      <c r="NQA765" s="462"/>
      <c r="NQB765" s="462"/>
      <c r="NQC765" s="462"/>
      <c r="NQD765" s="462"/>
      <c r="NQE765" s="462"/>
      <c r="NQF765" s="462"/>
      <c r="NQG765" s="462"/>
      <c r="NQH765" s="462"/>
      <c r="NQI765" s="462"/>
      <c r="NQJ765" s="462"/>
      <c r="NQK765" s="462"/>
      <c r="NQL765" s="462"/>
      <c r="NQM765" s="462"/>
      <c r="NQN765" s="462"/>
      <c r="NQO765" s="462"/>
      <c r="NQP765" s="462"/>
      <c r="NQQ765" s="462"/>
      <c r="NQR765" s="462"/>
      <c r="NQS765" s="462"/>
      <c r="NQT765" s="462"/>
      <c r="NQU765" s="462"/>
      <c r="NQV765" s="462"/>
      <c r="NQW765" s="462"/>
      <c r="NQX765" s="462"/>
      <c r="NQY765" s="462"/>
      <c r="NQZ765" s="462"/>
      <c r="NRA765" s="462"/>
      <c r="NRB765" s="462"/>
      <c r="NRC765" s="462"/>
      <c r="NRD765" s="462"/>
      <c r="NRE765" s="462"/>
      <c r="NRF765" s="462"/>
      <c r="NRG765" s="462"/>
      <c r="NRH765" s="462"/>
      <c r="NRI765" s="462"/>
      <c r="NRJ765" s="462"/>
      <c r="NRK765" s="462"/>
      <c r="NRL765" s="462"/>
      <c r="NRM765" s="462"/>
      <c r="NRN765" s="462"/>
      <c r="NRO765" s="462"/>
      <c r="NRP765" s="462"/>
      <c r="NRQ765" s="462"/>
      <c r="NRR765" s="462"/>
      <c r="NRS765" s="462"/>
      <c r="NRT765" s="462"/>
      <c r="NRU765" s="462"/>
      <c r="NRV765" s="462"/>
      <c r="NRW765" s="462"/>
      <c r="NRX765" s="462"/>
      <c r="NRY765" s="462"/>
      <c r="NRZ765" s="462"/>
      <c r="NSA765" s="462"/>
      <c r="NSB765" s="462"/>
      <c r="NSC765" s="462"/>
      <c r="NSD765" s="462"/>
      <c r="NSE765" s="462"/>
      <c r="NSF765" s="462"/>
      <c r="NSG765" s="462"/>
      <c r="NSH765" s="462"/>
      <c r="NSI765" s="462"/>
      <c r="NSJ765" s="462"/>
      <c r="NSK765" s="462"/>
      <c r="NSL765" s="462"/>
      <c r="NSM765" s="462"/>
      <c r="NSN765" s="462"/>
      <c r="NSO765" s="462"/>
      <c r="NSP765" s="462"/>
      <c r="NSQ765" s="462"/>
      <c r="NSR765" s="462"/>
      <c r="NSS765" s="462"/>
      <c r="NST765" s="462"/>
      <c r="NSU765" s="462"/>
      <c r="NSV765" s="462"/>
      <c r="NSW765" s="462"/>
      <c r="NSX765" s="462"/>
      <c r="NSY765" s="462"/>
      <c r="NSZ765" s="462"/>
      <c r="NTA765" s="462"/>
      <c r="NTB765" s="462"/>
      <c r="NTC765" s="462"/>
      <c r="NTD765" s="462"/>
      <c r="NTE765" s="462"/>
      <c r="NTF765" s="462"/>
      <c r="NTG765" s="462"/>
      <c r="NTH765" s="462"/>
      <c r="NTI765" s="462"/>
      <c r="NTJ765" s="462"/>
      <c r="NTK765" s="462"/>
      <c r="NTL765" s="462"/>
      <c r="NTM765" s="462"/>
      <c r="NTN765" s="462"/>
      <c r="NTO765" s="462"/>
      <c r="NTP765" s="462"/>
      <c r="NTQ765" s="462"/>
      <c r="NTR765" s="462"/>
      <c r="NTS765" s="462"/>
      <c r="NTT765" s="462"/>
      <c r="NTU765" s="462"/>
      <c r="NTV765" s="462"/>
      <c r="NTW765" s="462"/>
      <c r="NTX765" s="462"/>
      <c r="NTY765" s="462"/>
      <c r="NTZ765" s="462"/>
      <c r="NUA765" s="462"/>
      <c r="NUB765" s="462"/>
      <c r="NUC765" s="462"/>
      <c r="NUD765" s="462"/>
      <c r="NUE765" s="462"/>
      <c r="NUF765" s="462"/>
      <c r="NUG765" s="462"/>
      <c r="NUH765" s="462"/>
      <c r="NUI765" s="462"/>
      <c r="NUJ765" s="462"/>
      <c r="NUK765" s="462"/>
      <c r="NUL765" s="462"/>
      <c r="NUM765" s="462"/>
      <c r="NUN765" s="462"/>
      <c r="NUO765" s="462"/>
      <c r="NUP765" s="462"/>
      <c r="NUQ765" s="462"/>
      <c r="NUR765" s="462"/>
      <c r="NUS765" s="462"/>
      <c r="NUT765" s="462"/>
      <c r="NUU765" s="462"/>
      <c r="NUV765" s="462"/>
      <c r="NUW765" s="462"/>
      <c r="NUX765" s="462"/>
      <c r="NUY765" s="462"/>
      <c r="NUZ765" s="462"/>
      <c r="NVA765" s="462"/>
      <c r="NVB765" s="462"/>
      <c r="NVC765" s="462"/>
      <c r="NVD765" s="462"/>
      <c r="NVE765" s="462"/>
      <c r="NVF765" s="462"/>
      <c r="NVG765" s="462"/>
      <c r="NVH765" s="462"/>
      <c r="NVI765" s="462"/>
      <c r="NVJ765" s="462"/>
      <c r="NVK765" s="462"/>
      <c r="NVL765" s="462"/>
      <c r="NVM765" s="462"/>
      <c r="NVN765" s="462"/>
      <c r="NVO765" s="462"/>
      <c r="NVP765" s="462"/>
      <c r="NVQ765" s="462"/>
      <c r="NVR765" s="462"/>
      <c r="NVS765" s="462"/>
      <c r="NVT765" s="462"/>
      <c r="NVU765" s="462"/>
      <c r="NVV765" s="462"/>
      <c r="NVW765" s="462"/>
      <c r="NVX765" s="462"/>
      <c r="NVY765" s="462"/>
      <c r="NVZ765" s="462"/>
      <c r="NWA765" s="462"/>
      <c r="NWB765" s="462"/>
      <c r="NWC765" s="462"/>
      <c r="NWD765" s="462"/>
      <c r="NWE765" s="462"/>
      <c r="NWF765" s="462"/>
      <c r="NWG765" s="462"/>
      <c r="NWH765" s="462"/>
      <c r="NWI765" s="462"/>
      <c r="NWJ765" s="462"/>
      <c r="NWK765" s="462"/>
      <c r="NWL765" s="462"/>
      <c r="NWM765" s="462"/>
      <c r="NWN765" s="462"/>
      <c r="NWO765" s="462"/>
      <c r="NWP765" s="462"/>
      <c r="NWQ765" s="462"/>
      <c r="NWR765" s="462"/>
      <c r="NWS765" s="462"/>
      <c r="NWT765" s="462"/>
      <c r="NWU765" s="462"/>
      <c r="NWV765" s="462"/>
      <c r="NWW765" s="462"/>
      <c r="NWX765" s="462"/>
      <c r="NWY765" s="462"/>
      <c r="NWZ765" s="462"/>
      <c r="NXA765" s="462"/>
      <c r="NXB765" s="462"/>
      <c r="NXC765" s="462"/>
      <c r="NXD765" s="462"/>
      <c r="NXE765" s="462"/>
      <c r="NXF765" s="462"/>
      <c r="NXG765" s="462"/>
      <c r="NXH765" s="462"/>
      <c r="NXI765" s="462"/>
      <c r="NXJ765" s="462"/>
      <c r="NXK765" s="462"/>
      <c r="NXL765" s="462"/>
      <c r="NXM765" s="462"/>
      <c r="NXN765" s="462"/>
      <c r="NXO765" s="462"/>
      <c r="NXP765" s="462"/>
      <c r="NXQ765" s="462"/>
      <c r="NXR765" s="462"/>
      <c r="NXS765" s="462"/>
      <c r="NXT765" s="462"/>
      <c r="NXU765" s="462"/>
      <c r="NXV765" s="462"/>
      <c r="NXW765" s="462"/>
      <c r="NXX765" s="462"/>
      <c r="NXY765" s="462"/>
      <c r="NXZ765" s="462"/>
      <c r="NYA765" s="462"/>
      <c r="NYB765" s="462"/>
      <c r="NYC765" s="462"/>
      <c r="NYD765" s="462"/>
      <c r="NYE765" s="462"/>
      <c r="NYF765" s="462"/>
      <c r="NYG765" s="462"/>
      <c r="NYH765" s="462"/>
      <c r="NYI765" s="462"/>
      <c r="NYJ765" s="462"/>
      <c r="NYK765" s="462"/>
      <c r="NYL765" s="462"/>
      <c r="NYM765" s="462"/>
      <c r="NYN765" s="462"/>
      <c r="NYO765" s="462"/>
      <c r="NYP765" s="462"/>
      <c r="NYQ765" s="462"/>
      <c r="NYR765" s="462"/>
      <c r="NYS765" s="462"/>
      <c r="NYT765" s="462"/>
      <c r="NYU765" s="462"/>
      <c r="NYV765" s="462"/>
      <c r="NYW765" s="462"/>
      <c r="NYX765" s="462"/>
      <c r="NYY765" s="462"/>
      <c r="NYZ765" s="462"/>
      <c r="NZA765" s="462"/>
      <c r="NZB765" s="462"/>
      <c r="NZC765" s="462"/>
      <c r="NZD765" s="462"/>
      <c r="NZE765" s="462"/>
      <c r="NZF765" s="462"/>
      <c r="NZG765" s="462"/>
      <c r="NZH765" s="462"/>
      <c r="NZI765" s="462"/>
      <c r="NZJ765" s="462"/>
      <c r="NZK765" s="462"/>
      <c r="NZL765" s="462"/>
      <c r="NZM765" s="462"/>
      <c r="NZN765" s="462"/>
      <c r="NZO765" s="462"/>
      <c r="NZP765" s="462"/>
      <c r="NZQ765" s="462"/>
      <c r="NZR765" s="462"/>
      <c r="NZS765" s="462"/>
      <c r="NZT765" s="462"/>
      <c r="NZU765" s="462"/>
      <c r="NZV765" s="462"/>
      <c r="NZW765" s="462"/>
      <c r="NZX765" s="462"/>
      <c r="NZY765" s="462"/>
      <c r="NZZ765" s="462"/>
      <c r="OAA765" s="462"/>
      <c r="OAB765" s="462"/>
      <c r="OAC765" s="462"/>
      <c r="OAD765" s="462"/>
      <c r="OAE765" s="462"/>
      <c r="OAF765" s="462"/>
      <c r="OAG765" s="462"/>
      <c r="OAH765" s="462"/>
      <c r="OAI765" s="462"/>
      <c r="OAJ765" s="462"/>
      <c r="OAK765" s="462"/>
      <c r="OAL765" s="462"/>
      <c r="OAM765" s="462"/>
      <c r="OAN765" s="462"/>
      <c r="OAO765" s="462"/>
      <c r="OAP765" s="462"/>
      <c r="OAQ765" s="462"/>
      <c r="OAR765" s="462"/>
      <c r="OAS765" s="462"/>
      <c r="OAT765" s="462"/>
      <c r="OAU765" s="462"/>
      <c r="OAV765" s="462"/>
      <c r="OAW765" s="462"/>
      <c r="OAX765" s="462"/>
      <c r="OAY765" s="462"/>
      <c r="OAZ765" s="462"/>
      <c r="OBA765" s="462"/>
      <c r="OBB765" s="462"/>
      <c r="OBC765" s="462"/>
      <c r="OBD765" s="462"/>
      <c r="OBE765" s="462"/>
      <c r="OBF765" s="462"/>
      <c r="OBG765" s="462"/>
      <c r="OBH765" s="462"/>
      <c r="OBI765" s="462"/>
      <c r="OBJ765" s="462"/>
      <c r="OBK765" s="462"/>
      <c r="OBL765" s="462"/>
      <c r="OBM765" s="462"/>
      <c r="OBN765" s="462"/>
      <c r="OBO765" s="462"/>
      <c r="OBP765" s="462"/>
      <c r="OBQ765" s="462"/>
      <c r="OBR765" s="462"/>
      <c r="OBS765" s="462"/>
      <c r="OBT765" s="462"/>
      <c r="OBU765" s="462"/>
      <c r="OBV765" s="462"/>
      <c r="OBW765" s="462"/>
      <c r="OBX765" s="462"/>
      <c r="OBY765" s="462"/>
      <c r="OBZ765" s="462"/>
      <c r="OCA765" s="462"/>
      <c r="OCB765" s="462"/>
      <c r="OCC765" s="462"/>
      <c r="OCD765" s="462"/>
      <c r="OCE765" s="462"/>
      <c r="OCF765" s="462"/>
      <c r="OCG765" s="462"/>
      <c r="OCH765" s="462"/>
      <c r="OCI765" s="462"/>
      <c r="OCJ765" s="462"/>
      <c r="OCK765" s="462"/>
      <c r="OCL765" s="462"/>
      <c r="OCM765" s="462"/>
      <c r="OCN765" s="462"/>
      <c r="OCO765" s="462"/>
      <c r="OCP765" s="462"/>
      <c r="OCQ765" s="462"/>
      <c r="OCR765" s="462"/>
      <c r="OCS765" s="462"/>
      <c r="OCT765" s="462"/>
      <c r="OCU765" s="462"/>
      <c r="OCV765" s="462"/>
      <c r="OCW765" s="462"/>
      <c r="OCX765" s="462"/>
      <c r="OCY765" s="462"/>
      <c r="OCZ765" s="462"/>
      <c r="ODA765" s="462"/>
      <c r="ODB765" s="462"/>
      <c r="ODC765" s="462"/>
      <c r="ODD765" s="462"/>
      <c r="ODE765" s="462"/>
      <c r="ODF765" s="462"/>
      <c r="ODG765" s="462"/>
      <c r="ODH765" s="462"/>
      <c r="ODI765" s="462"/>
      <c r="ODJ765" s="462"/>
      <c r="ODK765" s="462"/>
      <c r="ODL765" s="462"/>
      <c r="ODM765" s="462"/>
      <c r="ODN765" s="462"/>
      <c r="ODO765" s="462"/>
      <c r="ODP765" s="462"/>
      <c r="ODQ765" s="462"/>
      <c r="ODR765" s="462"/>
      <c r="ODS765" s="462"/>
      <c r="ODT765" s="462"/>
      <c r="ODU765" s="462"/>
      <c r="ODV765" s="462"/>
      <c r="ODW765" s="462"/>
      <c r="ODX765" s="462"/>
      <c r="ODY765" s="462"/>
      <c r="ODZ765" s="462"/>
      <c r="OEA765" s="462"/>
      <c r="OEB765" s="462"/>
      <c r="OEC765" s="462"/>
      <c r="OED765" s="462"/>
      <c r="OEE765" s="462"/>
      <c r="OEF765" s="462"/>
      <c r="OEG765" s="462"/>
      <c r="OEH765" s="462"/>
      <c r="OEI765" s="462"/>
      <c r="OEJ765" s="462"/>
      <c r="OEK765" s="462"/>
      <c r="OEL765" s="462"/>
      <c r="OEM765" s="462"/>
      <c r="OEN765" s="462"/>
      <c r="OEO765" s="462"/>
      <c r="OEP765" s="462"/>
      <c r="OEQ765" s="462"/>
      <c r="OER765" s="462"/>
      <c r="OES765" s="462"/>
      <c r="OET765" s="462"/>
      <c r="OEU765" s="462"/>
      <c r="OEV765" s="462"/>
      <c r="OEW765" s="462"/>
      <c r="OEX765" s="462"/>
      <c r="OEY765" s="462"/>
      <c r="OEZ765" s="462"/>
      <c r="OFA765" s="462"/>
      <c r="OFB765" s="462"/>
      <c r="OFC765" s="462"/>
      <c r="OFD765" s="462"/>
      <c r="OFE765" s="462"/>
      <c r="OFF765" s="462"/>
      <c r="OFG765" s="462"/>
      <c r="OFH765" s="462"/>
      <c r="OFI765" s="462"/>
      <c r="OFJ765" s="462"/>
      <c r="OFK765" s="462"/>
      <c r="OFL765" s="462"/>
      <c r="OFM765" s="462"/>
      <c r="OFN765" s="462"/>
      <c r="OFO765" s="462"/>
      <c r="OFP765" s="462"/>
      <c r="OFQ765" s="462"/>
      <c r="OFR765" s="462"/>
      <c r="OFS765" s="462"/>
      <c r="OFT765" s="462"/>
      <c r="OFU765" s="462"/>
      <c r="OFV765" s="462"/>
      <c r="OFW765" s="462"/>
      <c r="OFX765" s="462"/>
      <c r="OFY765" s="462"/>
      <c r="OFZ765" s="462"/>
      <c r="OGA765" s="462"/>
      <c r="OGB765" s="462"/>
      <c r="OGC765" s="462"/>
      <c r="OGD765" s="462"/>
      <c r="OGE765" s="462"/>
      <c r="OGF765" s="462"/>
      <c r="OGG765" s="462"/>
      <c r="OGH765" s="462"/>
      <c r="OGI765" s="462"/>
      <c r="OGJ765" s="462"/>
      <c r="OGK765" s="462"/>
      <c r="OGL765" s="462"/>
      <c r="OGM765" s="462"/>
      <c r="OGN765" s="462"/>
      <c r="OGO765" s="462"/>
      <c r="OGP765" s="462"/>
      <c r="OGQ765" s="462"/>
      <c r="OGR765" s="462"/>
      <c r="OGS765" s="462"/>
      <c r="OGT765" s="462"/>
      <c r="OGU765" s="462"/>
      <c r="OGV765" s="462"/>
      <c r="OGW765" s="462"/>
      <c r="OGX765" s="462"/>
      <c r="OGY765" s="462"/>
      <c r="OGZ765" s="462"/>
      <c r="OHA765" s="462"/>
      <c r="OHB765" s="462"/>
      <c r="OHC765" s="462"/>
      <c r="OHD765" s="462"/>
      <c r="OHE765" s="462"/>
      <c r="OHF765" s="462"/>
      <c r="OHG765" s="462"/>
      <c r="OHH765" s="462"/>
      <c r="OHI765" s="462"/>
      <c r="OHJ765" s="462"/>
      <c r="OHK765" s="462"/>
      <c r="OHL765" s="462"/>
      <c r="OHM765" s="462"/>
      <c r="OHN765" s="462"/>
      <c r="OHO765" s="462"/>
      <c r="OHP765" s="462"/>
      <c r="OHQ765" s="462"/>
      <c r="OHR765" s="462"/>
      <c r="OHS765" s="462"/>
      <c r="OHT765" s="462"/>
      <c r="OHU765" s="462"/>
      <c r="OHV765" s="462"/>
      <c r="OHW765" s="462"/>
      <c r="OHX765" s="462"/>
      <c r="OHY765" s="462"/>
      <c r="OHZ765" s="462"/>
      <c r="OIA765" s="462"/>
      <c r="OIB765" s="462"/>
      <c r="OIC765" s="462"/>
      <c r="OID765" s="462"/>
      <c r="OIE765" s="462"/>
      <c r="OIF765" s="462"/>
      <c r="OIG765" s="462"/>
      <c r="OIH765" s="462"/>
      <c r="OII765" s="462"/>
      <c r="OIJ765" s="462"/>
      <c r="OIK765" s="462"/>
      <c r="OIL765" s="462"/>
      <c r="OIM765" s="462"/>
      <c r="OIN765" s="462"/>
      <c r="OIO765" s="462"/>
      <c r="OIP765" s="462"/>
      <c r="OIQ765" s="462"/>
      <c r="OIR765" s="462"/>
      <c r="OIS765" s="462"/>
      <c r="OIT765" s="462"/>
      <c r="OIU765" s="462"/>
      <c r="OIV765" s="462"/>
      <c r="OIW765" s="462"/>
      <c r="OIX765" s="462"/>
      <c r="OIY765" s="462"/>
      <c r="OIZ765" s="462"/>
      <c r="OJA765" s="462"/>
      <c r="OJB765" s="462"/>
      <c r="OJC765" s="462"/>
      <c r="OJD765" s="462"/>
      <c r="OJE765" s="462"/>
      <c r="OJF765" s="462"/>
      <c r="OJG765" s="462"/>
      <c r="OJH765" s="462"/>
      <c r="OJI765" s="462"/>
      <c r="OJJ765" s="462"/>
      <c r="OJK765" s="462"/>
      <c r="OJL765" s="462"/>
      <c r="OJM765" s="462"/>
      <c r="OJN765" s="462"/>
      <c r="OJO765" s="462"/>
      <c r="OJP765" s="462"/>
      <c r="OJQ765" s="462"/>
      <c r="OJR765" s="462"/>
      <c r="OJS765" s="462"/>
      <c r="OJT765" s="462"/>
      <c r="OJU765" s="462"/>
      <c r="OJV765" s="462"/>
      <c r="OJW765" s="462"/>
      <c r="OJX765" s="462"/>
      <c r="OJY765" s="462"/>
      <c r="OJZ765" s="462"/>
      <c r="OKA765" s="462"/>
      <c r="OKB765" s="462"/>
      <c r="OKC765" s="462"/>
      <c r="OKD765" s="462"/>
      <c r="OKE765" s="462"/>
      <c r="OKF765" s="462"/>
      <c r="OKG765" s="462"/>
      <c r="OKH765" s="462"/>
      <c r="OKI765" s="462"/>
      <c r="OKJ765" s="462"/>
      <c r="OKK765" s="462"/>
      <c r="OKL765" s="462"/>
      <c r="OKM765" s="462"/>
      <c r="OKN765" s="462"/>
      <c r="OKO765" s="462"/>
      <c r="OKP765" s="462"/>
      <c r="OKQ765" s="462"/>
      <c r="OKR765" s="462"/>
      <c r="OKS765" s="462"/>
      <c r="OKT765" s="462"/>
      <c r="OKU765" s="462"/>
      <c r="OKV765" s="462"/>
      <c r="OKW765" s="462"/>
      <c r="OKX765" s="462"/>
      <c r="OKY765" s="462"/>
      <c r="OKZ765" s="462"/>
      <c r="OLA765" s="462"/>
      <c r="OLB765" s="462"/>
      <c r="OLC765" s="462"/>
      <c r="OLD765" s="462"/>
      <c r="OLE765" s="462"/>
      <c r="OLF765" s="462"/>
      <c r="OLG765" s="462"/>
      <c r="OLH765" s="462"/>
      <c r="OLI765" s="462"/>
      <c r="OLJ765" s="462"/>
      <c r="OLK765" s="462"/>
      <c r="OLL765" s="462"/>
      <c r="OLM765" s="462"/>
      <c r="OLN765" s="462"/>
      <c r="OLO765" s="462"/>
      <c r="OLP765" s="462"/>
      <c r="OLQ765" s="462"/>
      <c r="OLR765" s="462"/>
      <c r="OLS765" s="462"/>
      <c r="OLT765" s="462"/>
      <c r="OLU765" s="462"/>
      <c r="OLV765" s="462"/>
      <c r="OLW765" s="462"/>
      <c r="OLX765" s="462"/>
      <c r="OLY765" s="462"/>
      <c r="OLZ765" s="462"/>
      <c r="OMA765" s="462"/>
      <c r="OMB765" s="462"/>
      <c r="OMC765" s="462"/>
      <c r="OMD765" s="462"/>
      <c r="OME765" s="462"/>
      <c r="OMF765" s="462"/>
      <c r="OMG765" s="462"/>
      <c r="OMH765" s="462"/>
      <c r="OMI765" s="462"/>
      <c r="OMJ765" s="462"/>
      <c r="OMK765" s="462"/>
      <c r="OML765" s="462"/>
      <c r="OMM765" s="462"/>
      <c r="OMN765" s="462"/>
      <c r="OMO765" s="462"/>
      <c r="OMP765" s="462"/>
      <c r="OMQ765" s="462"/>
      <c r="OMR765" s="462"/>
      <c r="OMS765" s="462"/>
      <c r="OMT765" s="462"/>
      <c r="OMU765" s="462"/>
      <c r="OMV765" s="462"/>
      <c r="OMW765" s="462"/>
      <c r="OMX765" s="462"/>
      <c r="OMY765" s="462"/>
      <c r="OMZ765" s="462"/>
      <c r="ONA765" s="462"/>
      <c r="ONB765" s="462"/>
      <c r="ONC765" s="462"/>
      <c r="OND765" s="462"/>
      <c r="ONE765" s="462"/>
      <c r="ONF765" s="462"/>
      <c r="ONG765" s="462"/>
      <c r="ONH765" s="462"/>
      <c r="ONI765" s="462"/>
      <c r="ONJ765" s="462"/>
      <c r="ONK765" s="462"/>
      <c r="ONL765" s="462"/>
      <c r="ONM765" s="462"/>
      <c r="ONN765" s="462"/>
      <c r="ONO765" s="462"/>
      <c r="ONP765" s="462"/>
      <c r="ONQ765" s="462"/>
      <c r="ONR765" s="462"/>
      <c r="ONS765" s="462"/>
      <c r="ONT765" s="462"/>
      <c r="ONU765" s="462"/>
      <c r="ONV765" s="462"/>
      <c r="ONW765" s="462"/>
      <c r="ONX765" s="462"/>
      <c r="ONY765" s="462"/>
      <c r="ONZ765" s="462"/>
      <c r="OOA765" s="462"/>
      <c r="OOB765" s="462"/>
      <c r="OOC765" s="462"/>
      <c r="OOD765" s="462"/>
      <c r="OOE765" s="462"/>
      <c r="OOF765" s="462"/>
      <c r="OOG765" s="462"/>
      <c r="OOH765" s="462"/>
      <c r="OOI765" s="462"/>
      <c r="OOJ765" s="462"/>
      <c r="OOK765" s="462"/>
      <c r="OOL765" s="462"/>
      <c r="OOM765" s="462"/>
      <c r="OON765" s="462"/>
      <c r="OOO765" s="462"/>
      <c r="OOP765" s="462"/>
      <c r="OOQ765" s="462"/>
      <c r="OOR765" s="462"/>
      <c r="OOS765" s="462"/>
      <c r="OOT765" s="462"/>
      <c r="OOU765" s="462"/>
      <c r="OOV765" s="462"/>
      <c r="OOW765" s="462"/>
      <c r="OOX765" s="462"/>
      <c r="OOY765" s="462"/>
      <c r="OOZ765" s="462"/>
      <c r="OPA765" s="462"/>
      <c r="OPB765" s="462"/>
      <c r="OPC765" s="462"/>
      <c r="OPD765" s="462"/>
      <c r="OPE765" s="462"/>
      <c r="OPF765" s="462"/>
      <c r="OPG765" s="462"/>
      <c r="OPH765" s="462"/>
      <c r="OPI765" s="462"/>
      <c r="OPJ765" s="462"/>
      <c r="OPK765" s="462"/>
      <c r="OPL765" s="462"/>
      <c r="OPM765" s="462"/>
      <c r="OPN765" s="462"/>
      <c r="OPO765" s="462"/>
      <c r="OPP765" s="462"/>
      <c r="OPQ765" s="462"/>
      <c r="OPR765" s="462"/>
      <c r="OPS765" s="462"/>
      <c r="OPT765" s="462"/>
      <c r="OPU765" s="462"/>
      <c r="OPV765" s="462"/>
      <c r="OPW765" s="462"/>
      <c r="OPX765" s="462"/>
      <c r="OPY765" s="462"/>
      <c r="OPZ765" s="462"/>
      <c r="OQA765" s="462"/>
      <c r="OQB765" s="462"/>
      <c r="OQC765" s="462"/>
      <c r="OQD765" s="462"/>
      <c r="OQE765" s="462"/>
      <c r="OQF765" s="462"/>
      <c r="OQG765" s="462"/>
      <c r="OQH765" s="462"/>
      <c r="OQI765" s="462"/>
      <c r="OQJ765" s="462"/>
      <c r="OQK765" s="462"/>
      <c r="OQL765" s="462"/>
      <c r="OQM765" s="462"/>
      <c r="OQN765" s="462"/>
      <c r="OQO765" s="462"/>
      <c r="OQP765" s="462"/>
      <c r="OQQ765" s="462"/>
      <c r="OQR765" s="462"/>
      <c r="OQS765" s="462"/>
      <c r="OQT765" s="462"/>
      <c r="OQU765" s="462"/>
      <c r="OQV765" s="462"/>
      <c r="OQW765" s="462"/>
      <c r="OQX765" s="462"/>
      <c r="OQY765" s="462"/>
      <c r="OQZ765" s="462"/>
      <c r="ORA765" s="462"/>
      <c r="ORB765" s="462"/>
      <c r="ORC765" s="462"/>
      <c r="ORD765" s="462"/>
      <c r="ORE765" s="462"/>
      <c r="ORF765" s="462"/>
      <c r="ORG765" s="462"/>
      <c r="ORH765" s="462"/>
      <c r="ORI765" s="462"/>
      <c r="ORJ765" s="462"/>
      <c r="ORK765" s="462"/>
      <c r="ORL765" s="462"/>
      <c r="ORM765" s="462"/>
      <c r="ORN765" s="462"/>
      <c r="ORO765" s="462"/>
      <c r="ORP765" s="462"/>
      <c r="ORQ765" s="462"/>
      <c r="ORR765" s="462"/>
      <c r="ORS765" s="462"/>
      <c r="ORT765" s="462"/>
      <c r="ORU765" s="462"/>
      <c r="ORV765" s="462"/>
      <c r="ORW765" s="462"/>
      <c r="ORX765" s="462"/>
      <c r="ORY765" s="462"/>
      <c r="ORZ765" s="462"/>
      <c r="OSA765" s="462"/>
      <c r="OSB765" s="462"/>
      <c r="OSC765" s="462"/>
      <c r="OSD765" s="462"/>
      <c r="OSE765" s="462"/>
      <c r="OSF765" s="462"/>
      <c r="OSG765" s="462"/>
      <c r="OSH765" s="462"/>
      <c r="OSI765" s="462"/>
      <c r="OSJ765" s="462"/>
      <c r="OSK765" s="462"/>
      <c r="OSL765" s="462"/>
      <c r="OSM765" s="462"/>
      <c r="OSN765" s="462"/>
      <c r="OSO765" s="462"/>
      <c r="OSP765" s="462"/>
      <c r="OSQ765" s="462"/>
      <c r="OSR765" s="462"/>
      <c r="OSS765" s="462"/>
      <c r="OST765" s="462"/>
      <c r="OSU765" s="462"/>
      <c r="OSV765" s="462"/>
      <c r="OSW765" s="462"/>
      <c r="OSX765" s="462"/>
      <c r="OSY765" s="462"/>
      <c r="OSZ765" s="462"/>
      <c r="OTA765" s="462"/>
      <c r="OTB765" s="462"/>
      <c r="OTC765" s="462"/>
      <c r="OTD765" s="462"/>
      <c r="OTE765" s="462"/>
      <c r="OTF765" s="462"/>
      <c r="OTG765" s="462"/>
      <c r="OTH765" s="462"/>
      <c r="OTI765" s="462"/>
      <c r="OTJ765" s="462"/>
      <c r="OTK765" s="462"/>
      <c r="OTL765" s="462"/>
      <c r="OTM765" s="462"/>
      <c r="OTN765" s="462"/>
      <c r="OTO765" s="462"/>
      <c r="OTP765" s="462"/>
      <c r="OTQ765" s="462"/>
      <c r="OTR765" s="462"/>
      <c r="OTS765" s="462"/>
      <c r="OTT765" s="462"/>
      <c r="OTU765" s="462"/>
      <c r="OTV765" s="462"/>
      <c r="OTW765" s="462"/>
      <c r="OTX765" s="462"/>
      <c r="OTY765" s="462"/>
      <c r="OTZ765" s="462"/>
      <c r="OUA765" s="462"/>
      <c r="OUB765" s="462"/>
      <c r="OUC765" s="462"/>
      <c r="OUD765" s="462"/>
      <c r="OUE765" s="462"/>
      <c r="OUF765" s="462"/>
      <c r="OUG765" s="462"/>
      <c r="OUH765" s="462"/>
      <c r="OUI765" s="462"/>
      <c r="OUJ765" s="462"/>
      <c r="OUK765" s="462"/>
      <c r="OUL765" s="462"/>
      <c r="OUM765" s="462"/>
      <c r="OUN765" s="462"/>
      <c r="OUO765" s="462"/>
      <c r="OUP765" s="462"/>
      <c r="OUQ765" s="462"/>
      <c r="OUR765" s="462"/>
      <c r="OUS765" s="462"/>
      <c r="OUT765" s="462"/>
      <c r="OUU765" s="462"/>
      <c r="OUV765" s="462"/>
      <c r="OUW765" s="462"/>
      <c r="OUX765" s="462"/>
      <c r="OUY765" s="462"/>
      <c r="OUZ765" s="462"/>
      <c r="OVA765" s="462"/>
      <c r="OVB765" s="462"/>
      <c r="OVC765" s="462"/>
      <c r="OVD765" s="462"/>
      <c r="OVE765" s="462"/>
      <c r="OVF765" s="462"/>
      <c r="OVG765" s="462"/>
      <c r="OVH765" s="462"/>
      <c r="OVI765" s="462"/>
      <c r="OVJ765" s="462"/>
      <c r="OVK765" s="462"/>
      <c r="OVL765" s="462"/>
      <c r="OVM765" s="462"/>
      <c r="OVN765" s="462"/>
      <c r="OVO765" s="462"/>
      <c r="OVP765" s="462"/>
      <c r="OVQ765" s="462"/>
      <c r="OVR765" s="462"/>
      <c r="OVS765" s="462"/>
      <c r="OVT765" s="462"/>
      <c r="OVU765" s="462"/>
      <c r="OVV765" s="462"/>
      <c r="OVW765" s="462"/>
      <c r="OVX765" s="462"/>
      <c r="OVY765" s="462"/>
      <c r="OVZ765" s="462"/>
      <c r="OWA765" s="462"/>
      <c r="OWB765" s="462"/>
      <c r="OWC765" s="462"/>
      <c r="OWD765" s="462"/>
      <c r="OWE765" s="462"/>
      <c r="OWF765" s="462"/>
      <c r="OWG765" s="462"/>
      <c r="OWH765" s="462"/>
      <c r="OWI765" s="462"/>
      <c r="OWJ765" s="462"/>
      <c r="OWK765" s="462"/>
      <c r="OWL765" s="462"/>
      <c r="OWM765" s="462"/>
      <c r="OWN765" s="462"/>
      <c r="OWO765" s="462"/>
      <c r="OWP765" s="462"/>
      <c r="OWQ765" s="462"/>
      <c r="OWR765" s="462"/>
      <c r="OWS765" s="462"/>
      <c r="OWT765" s="462"/>
      <c r="OWU765" s="462"/>
      <c r="OWV765" s="462"/>
      <c r="OWW765" s="462"/>
      <c r="OWX765" s="462"/>
      <c r="OWY765" s="462"/>
      <c r="OWZ765" s="462"/>
      <c r="OXA765" s="462"/>
      <c r="OXB765" s="462"/>
      <c r="OXC765" s="462"/>
      <c r="OXD765" s="462"/>
      <c r="OXE765" s="462"/>
      <c r="OXF765" s="462"/>
      <c r="OXG765" s="462"/>
      <c r="OXH765" s="462"/>
      <c r="OXI765" s="462"/>
      <c r="OXJ765" s="462"/>
      <c r="OXK765" s="462"/>
      <c r="OXL765" s="462"/>
      <c r="OXM765" s="462"/>
      <c r="OXN765" s="462"/>
      <c r="OXO765" s="462"/>
      <c r="OXP765" s="462"/>
      <c r="OXQ765" s="462"/>
      <c r="OXR765" s="462"/>
      <c r="OXS765" s="462"/>
      <c r="OXT765" s="462"/>
      <c r="OXU765" s="462"/>
      <c r="OXV765" s="462"/>
      <c r="OXW765" s="462"/>
      <c r="OXX765" s="462"/>
      <c r="OXY765" s="462"/>
      <c r="OXZ765" s="462"/>
      <c r="OYA765" s="462"/>
      <c r="OYB765" s="462"/>
      <c r="OYC765" s="462"/>
      <c r="OYD765" s="462"/>
      <c r="OYE765" s="462"/>
      <c r="OYF765" s="462"/>
      <c r="OYG765" s="462"/>
      <c r="OYH765" s="462"/>
      <c r="OYI765" s="462"/>
      <c r="OYJ765" s="462"/>
      <c r="OYK765" s="462"/>
      <c r="OYL765" s="462"/>
      <c r="OYM765" s="462"/>
      <c r="OYN765" s="462"/>
      <c r="OYO765" s="462"/>
      <c r="OYP765" s="462"/>
      <c r="OYQ765" s="462"/>
      <c r="OYR765" s="462"/>
      <c r="OYS765" s="462"/>
      <c r="OYT765" s="462"/>
      <c r="OYU765" s="462"/>
      <c r="OYV765" s="462"/>
      <c r="OYW765" s="462"/>
      <c r="OYX765" s="462"/>
      <c r="OYY765" s="462"/>
      <c r="OYZ765" s="462"/>
      <c r="OZA765" s="462"/>
      <c r="OZB765" s="462"/>
      <c r="OZC765" s="462"/>
      <c r="OZD765" s="462"/>
      <c r="OZE765" s="462"/>
      <c r="OZF765" s="462"/>
      <c r="OZG765" s="462"/>
      <c r="OZH765" s="462"/>
      <c r="OZI765" s="462"/>
      <c r="OZJ765" s="462"/>
      <c r="OZK765" s="462"/>
      <c r="OZL765" s="462"/>
      <c r="OZM765" s="462"/>
      <c r="OZN765" s="462"/>
      <c r="OZO765" s="462"/>
      <c r="OZP765" s="462"/>
      <c r="OZQ765" s="462"/>
      <c r="OZR765" s="462"/>
      <c r="OZS765" s="462"/>
      <c r="OZT765" s="462"/>
      <c r="OZU765" s="462"/>
      <c r="OZV765" s="462"/>
      <c r="OZW765" s="462"/>
      <c r="OZX765" s="462"/>
      <c r="OZY765" s="462"/>
      <c r="OZZ765" s="462"/>
      <c r="PAA765" s="462"/>
      <c r="PAB765" s="462"/>
      <c r="PAC765" s="462"/>
      <c r="PAD765" s="462"/>
      <c r="PAE765" s="462"/>
      <c r="PAF765" s="462"/>
      <c r="PAG765" s="462"/>
      <c r="PAH765" s="462"/>
      <c r="PAI765" s="462"/>
      <c r="PAJ765" s="462"/>
      <c r="PAK765" s="462"/>
      <c r="PAL765" s="462"/>
      <c r="PAM765" s="462"/>
      <c r="PAN765" s="462"/>
      <c r="PAO765" s="462"/>
      <c r="PAP765" s="462"/>
      <c r="PAQ765" s="462"/>
      <c r="PAR765" s="462"/>
      <c r="PAS765" s="462"/>
      <c r="PAT765" s="462"/>
      <c r="PAU765" s="462"/>
      <c r="PAV765" s="462"/>
      <c r="PAW765" s="462"/>
      <c r="PAX765" s="462"/>
      <c r="PAY765" s="462"/>
      <c r="PAZ765" s="462"/>
      <c r="PBA765" s="462"/>
      <c r="PBB765" s="462"/>
      <c r="PBC765" s="462"/>
      <c r="PBD765" s="462"/>
      <c r="PBE765" s="462"/>
      <c r="PBF765" s="462"/>
      <c r="PBG765" s="462"/>
      <c r="PBH765" s="462"/>
      <c r="PBI765" s="462"/>
      <c r="PBJ765" s="462"/>
      <c r="PBK765" s="462"/>
      <c r="PBL765" s="462"/>
      <c r="PBM765" s="462"/>
      <c r="PBN765" s="462"/>
      <c r="PBO765" s="462"/>
      <c r="PBP765" s="462"/>
      <c r="PBQ765" s="462"/>
      <c r="PBR765" s="462"/>
      <c r="PBS765" s="462"/>
      <c r="PBT765" s="462"/>
      <c r="PBU765" s="462"/>
      <c r="PBV765" s="462"/>
      <c r="PBW765" s="462"/>
      <c r="PBX765" s="462"/>
      <c r="PBY765" s="462"/>
      <c r="PBZ765" s="462"/>
      <c r="PCA765" s="462"/>
      <c r="PCB765" s="462"/>
      <c r="PCC765" s="462"/>
      <c r="PCD765" s="462"/>
      <c r="PCE765" s="462"/>
      <c r="PCF765" s="462"/>
      <c r="PCG765" s="462"/>
      <c r="PCH765" s="462"/>
      <c r="PCI765" s="462"/>
      <c r="PCJ765" s="462"/>
      <c r="PCK765" s="462"/>
      <c r="PCL765" s="462"/>
      <c r="PCM765" s="462"/>
      <c r="PCN765" s="462"/>
      <c r="PCO765" s="462"/>
      <c r="PCP765" s="462"/>
      <c r="PCQ765" s="462"/>
      <c r="PCR765" s="462"/>
      <c r="PCS765" s="462"/>
      <c r="PCT765" s="462"/>
      <c r="PCU765" s="462"/>
      <c r="PCV765" s="462"/>
      <c r="PCW765" s="462"/>
      <c r="PCX765" s="462"/>
      <c r="PCY765" s="462"/>
      <c r="PCZ765" s="462"/>
      <c r="PDA765" s="462"/>
      <c r="PDB765" s="462"/>
      <c r="PDC765" s="462"/>
      <c r="PDD765" s="462"/>
      <c r="PDE765" s="462"/>
      <c r="PDF765" s="462"/>
      <c r="PDG765" s="462"/>
      <c r="PDH765" s="462"/>
      <c r="PDI765" s="462"/>
      <c r="PDJ765" s="462"/>
      <c r="PDK765" s="462"/>
      <c r="PDL765" s="462"/>
      <c r="PDM765" s="462"/>
      <c r="PDN765" s="462"/>
      <c r="PDO765" s="462"/>
      <c r="PDP765" s="462"/>
      <c r="PDQ765" s="462"/>
      <c r="PDR765" s="462"/>
      <c r="PDS765" s="462"/>
      <c r="PDT765" s="462"/>
      <c r="PDU765" s="462"/>
      <c r="PDV765" s="462"/>
      <c r="PDW765" s="462"/>
      <c r="PDX765" s="462"/>
      <c r="PDY765" s="462"/>
      <c r="PDZ765" s="462"/>
      <c r="PEA765" s="462"/>
      <c r="PEB765" s="462"/>
      <c r="PEC765" s="462"/>
      <c r="PED765" s="462"/>
      <c r="PEE765" s="462"/>
      <c r="PEF765" s="462"/>
      <c r="PEG765" s="462"/>
      <c r="PEH765" s="462"/>
      <c r="PEI765" s="462"/>
      <c r="PEJ765" s="462"/>
      <c r="PEK765" s="462"/>
      <c r="PEL765" s="462"/>
      <c r="PEM765" s="462"/>
      <c r="PEN765" s="462"/>
      <c r="PEO765" s="462"/>
      <c r="PEP765" s="462"/>
      <c r="PEQ765" s="462"/>
      <c r="PER765" s="462"/>
      <c r="PES765" s="462"/>
      <c r="PET765" s="462"/>
      <c r="PEU765" s="462"/>
      <c r="PEV765" s="462"/>
      <c r="PEW765" s="462"/>
      <c r="PEX765" s="462"/>
      <c r="PEY765" s="462"/>
      <c r="PEZ765" s="462"/>
      <c r="PFA765" s="462"/>
      <c r="PFB765" s="462"/>
      <c r="PFC765" s="462"/>
      <c r="PFD765" s="462"/>
      <c r="PFE765" s="462"/>
      <c r="PFF765" s="462"/>
      <c r="PFG765" s="462"/>
      <c r="PFH765" s="462"/>
      <c r="PFI765" s="462"/>
      <c r="PFJ765" s="462"/>
      <c r="PFK765" s="462"/>
      <c r="PFL765" s="462"/>
      <c r="PFM765" s="462"/>
      <c r="PFN765" s="462"/>
      <c r="PFO765" s="462"/>
      <c r="PFP765" s="462"/>
      <c r="PFQ765" s="462"/>
      <c r="PFR765" s="462"/>
      <c r="PFS765" s="462"/>
      <c r="PFT765" s="462"/>
      <c r="PFU765" s="462"/>
      <c r="PFV765" s="462"/>
      <c r="PFW765" s="462"/>
      <c r="PFX765" s="462"/>
      <c r="PFY765" s="462"/>
      <c r="PFZ765" s="462"/>
      <c r="PGA765" s="462"/>
      <c r="PGB765" s="462"/>
      <c r="PGC765" s="462"/>
      <c r="PGD765" s="462"/>
      <c r="PGE765" s="462"/>
      <c r="PGF765" s="462"/>
      <c r="PGG765" s="462"/>
      <c r="PGH765" s="462"/>
      <c r="PGI765" s="462"/>
      <c r="PGJ765" s="462"/>
      <c r="PGK765" s="462"/>
      <c r="PGL765" s="462"/>
      <c r="PGM765" s="462"/>
      <c r="PGN765" s="462"/>
      <c r="PGO765" s="462"/>
      <c r="PGP765" s="462"/>
      <c r="PGQ765" s="462"/>
      <c r="PGR765" s="462"/>
      <c r="PGS765" s="462"/>
      <c r="PGT765" s="462"/>
      <c r="PGU765" s="462"/>
      <c r="PGV765" s="462"/>
      <c r="PGW765" s="462"/>
      <c r="PGX765" s="462"/>
      <c r="PGY765" s="462"/>
      <c r="PGZ765" s="462"/>
      <c r="PHA765" s="462"/>
      <c r="PHB765" s="462"/>
      <c r="PHC765" s="462"/>
      <c r="PHD765" s="462"/>
      <c r="PHE765" s="462"/>
      <c r="PHF765" s="462"/>
      <c r="PHG765" s="462"/>
      <c r="PHH765" s="462"/>
      <c r="PHI765" s="462"/>
      <c r="PHJ765" s="462"/>
      <c r="PHK765" s="462"/>
      <c r="PHL765" s="462"/>
      <c r="PHM765" s="462"/>
      <c r="PHN765" s="462"/>
      <c r="PHO765" s="462"/>
      <c r="PHP765" s="462"/>
      <c r="PHQ765" s="462"/>
      <c r="PHR765" s="462"/>
      <c r="PHS765" s="462"/>
      <c r="PHT765" s="462"/>
      <c r="PHU765" s="462"/>
      <c r="PHV765" s="462"/>
      <c r="PHW765" s="462"/>
      <c r="PHX765" s="462"/>
      <c r="PHY765" s="462"/>
      <c r="PHZ765" s="462"/>
      <c r="PIA765" s="462"/>
      <c r="PIB765" s="462"/>
      <c r="PIC765" s="462"/>
      <c r="PID765" s="462"/>
      <c r="PIE765" s="462"/>
      <c r="PIF765" s="462"/>
      <c r="PIG765" s="462"/>
      <c r="PIH765" s="462"/>
      <c r="PII765" s="462"/>
      <c r="PIJ765" s="462"/>
      <c r="PIK765" s="462"/>
      <c r="PIL765" s="462"/>
      <c r="PIM765" s="462"/>
      <c r="PIN765" s="462"/>
      <c r="PIO765" s="462"/>
      <c r="PIP765" s="462"/>
      <c r="PIQ765" s="462"/>
      <c r="PIR765" s="462"/>
      <c r="PIS765" s="462"/>
      <c r="PIT765" s="462"/>
      <c r="PIU765" s="462"/>
      <c r="PIV765" s="462"/>
      <c r="PIW765" s="462"/>
      <c r="PIX765" s="462"/>
      <c r="PIY765" s="462"/>
      <c r="PIZ765" s="462"/>
      <c r="PJA765" s="462"/>
      <c r="PJB765" s="462"/>
      <c r="PJC765" s="462"/>
      <c r="PJD765" s="462"/>
      <c r="PJE765" s="462"/>
      <c r="PJF765" s="462"/>
      <c r="PJG765" s="462"/>
      <c r="PJH765" s="462"/>
      <c r="PJI765" s="462"/>
      <c r="PJJ765" s="462"/>
      <c r="PJK765" s="462"/>
      <c r="PJL765" s="462"/>
      <c r="PJM765" s="462"/>
      <c r="PJN765" s="462"/>
      <c r="PJO765" s="462"/>
      <c r="PJP765" s="462"/>
      <c r="PJQ765" s="462"/>
      <c r="PJR765" s="462"/>
      <c r="PJS765" s="462"/>
      <c r="PJT765" s="462"/>
      <c r="PJU765" s="462"/>
      <c r="PJV765" s="462"/>
      <c r="PJW765" s="462"/>
      <c r="PJX765" s="462"/>
      <c r="PJY765" s="462"/>
      <c r="PJZ765" s="462"/>
      <c r="PKA765" s="462"/>
      <c r="PKB765" s="462"/>
      <c r="PKC765" s="462"/>
      <c r="PKD765" s="462"/>
      <c r="PKE765" s="462"/>
      <c r="PKF765" s="462"/>
      <c r="PKG765" s="462"/>
      <c r="PKH765" s="462"/>
      <c r="PKI765" s="462"/>
      <c r="PKJ765" s="462"/>
      <c r="PKK765" s="462"/>
      <c r="PKL765" s="462"/>
      <c r="PKM765" s="462"/>
      <c r="PKN765" s="462"/>
      <c r="PKO765" s="462"/>
      <c r="PKP765" s="462"/>
      <c r="PKQ765" s="462"/>
      <c r="PKR765" s="462"/>
      <c r="PKS765" s="462"/>
      <c r="PKT765" s="462"/>
      <c r="PKU765" s="462"/>
      <c r="PKV765" s="462"/>
      <c r="PKW765" s="462"/>
      <c r="PKX765" s="462"/>
      <c r="PKY765" s="462"/>
      <c r="PKZ765" s="462"/>
      <c r="PLA765" s="462"/>
      <c r="PLB765" s="462"/>
      <c r="PLC765" s="462"/>
      <c r="PLD765" s="462"/>
      <c r="PLE765" s="462"/>
      <c r="PLF765" s="462"/>
      <c r="PLG765" s="462"/>
      <c r="PLH765" s="462"/>
      <c r="PLI765" s="462"/>
      <c r="PLJ765" s="462"/>
      <c r="PLK765" s="462"/>
      <c r="PLL765" s="462"/>
      <c r="PLM765" s="462"/>
      <c r="PLN765" s="462"/>
      <c r="PLO765" s="462"/>
      <c r="PLP765" s="462"/>
      <c r="PLQ765" s="462"/>
      <c r="PLR765" s="462"/>
      <c r="PLS765" s="462"/>
      <c r="PLT765" s="462"/>
      <c r="PLU765" s="462"/>
      <c r="PLV765" s="462"/>
      <c r="PLW765" s="462"/>
      <c r="PLX765" s="462"/>
      <c r="PLY765" s="462"/>
      <c r="PLZ765" s="462"/>
      <c r="PMA765" s="462"/>
      <c r="PMB765" s="462"/>
      <c r="PMC765" s="462"/>
      <c r="PMD765" s="462"/>
      <c r="PME765" s="462"/>
      <c r="PMF765" s="462"/>
      <c r="PMG765" s="462"/>
      <c r="PMH765" s="462"/>
      <c r="PMI765" s="462"/>
      <c r="PMJ765" s="462"/>
      <c r="PMK765" s="462"/>
      <c r="PML765" s="462"/>
      <c r="PMM765" s="462"/>
      <c r="PMN765" s="462"/>
      <c r="PMO765" s="462"/>
      <c r="PMP765" s="462"/>
      <c r="PMQ765" s="462"/>
      <c r="PMR765" s="462"/>
      <c r="PMS765" s="462"/>
      <c r="PMT765" s="462"/>
      <c r="PMU765" s="462"/>
      <c r="PMV765" s="462"/>
      <c r="PMW765" s="462"/>
      <c r="PMX765" s="462"/>
      <c r="PMY765" s="462"/>
      <c r="PMZ765" s="462"/>
      <c r="PNA765" s="462"/>
      <c r="PNB765" s="462"/>
      <c r="PNC765" s="462"/>
      <c r="PND765" s="462"/>
      <c r="PNE765" s="462"/>
      <c r="PNF765" s="462"/>
      <c r="PNG765" s="462"/>
      <c r="PNH765" s="462"/>
      <c r="PNI765" s="462"/>
      <c r="PNJ765" s="462"/>
      <c r="PNK765" s="462"/>
      <c r="PNL765" s="462"/>
      <c r="PNM765" s="462"/>
      <c r="PNN765" s="462"/>
      <c r="PNO765" s="462"/>
      <c r="PNP765" s="462"/>
      <c r="PNQ765" s="462"/>
      <c r="PNR765" s="462"/>
      <c r="PNS765" s="462"/>
      <c r="PNT765" s="462"/>
      <c r="PNU765" s="462"/>
      <c r="PNV765" s="462"/>
      <c r="PNW765" s="462"/>
      <c r="PNX765" s="462"/>
      <c r="PNY765" s="462"/>
      <c r="PNZ765" s="462"/>
      <c r="POA765" s="462"/>
      <c r="POB765" s="462"/>
      <c r="POC765" s="462"/>
      <c r="POD765" s="462"/>
      <c r="POE765" s="462"/>
      <c r="POF765" s="462"/>
      <c r="POG765" s="462"/>
      <c r="POH765" s="462"/>
      <c r="POI765" s="462"/>
      <c r="POJ765" s="462"/>
      <c r="POK765" s="462"/>
      <c r="POL765" s="462"/>
      <c r="POM765" s="462"/>
      <c r="PON765" s="462"/>
      <c r="POO765" s="462"/>
      <c r="POP765" s="462"/>
      <c r="POQ765" s="462"/>
      <c r="POR765" s="462"/>
      <c r="POS765" s="462"/>
      <c r="POT765" s="462"/>
      <c r="POU765" s="462"/>
      <c r="POV765" s="462"/>
      <c r="POW765" s="462"/>
      <c r="POX765" s="462"/>
      <c r="POY765" s="462"/>
      <c r="POZ765" s="462"/>
      <c r="PPA765" s="462"/>
      <c r="PPB765" s="462"/>
      <c r="PPC765" s="462"/>
      <c r="PPD765" s="462"/>
      <c r="PPE765" s="462"/>
      <c r="PPF765" s="462"/>
      <c r="PPG765" s="462"/>
      <c r="PPH765" s="462"/>
      <c r="PPI765" s="462"/>
      <c r="PPJ765" s="462"/>
      <c r="PPK765" s="462"/>
      <c r="PPL765" s="462"/>
      <c r="PPM765" s="462"/>
      <c r="PPN765" s="462"/>
      <c r="PPO765" s="462"/>
      <c r="PPP765" s="462"/>
      <c r="PPQ765" s="462"/>
      <c r="PPR765" s="462"/>
      <c r="PPS765" s="462"/>
      <c r="PPT765" s="462"/>
      <c r="PPU765" s="462"/>
      <c r="PPV765" s="462"/>
      <c r="PPW765" s="462"/>
      <c r="PPX765" s="462"/>
      <c r="PPY765" s="462"/>
      <c r="PPZ765" s="462"/>
      <c r="PQA765" s="462"/>
      <c r="PQB765" s="462"/>
      <c r="PQC765" s="462"/>
      <c r="PQD765" s="462"/>
      <c r="PQE765" s="462"/>
      <c r="PQF765" s="462"/>
      <c r="PQG765" s="462"/>
      <c r="PQH765" s="462"/>
      <c r="PQI765" s="462"/>
      <c r="PQJ765" s="462"/>
      <c r="PQK765" s="462"/>
      <c r="PQL765" s="462"/>
      <c r="PQM765" s="462"/>
      <c r="PQN765" s="462"/>
      <c r="PQO765" s="462"/>
      <c r="PQP765" s="462"/>
      <c r="PQQ765" s="462"/>
      <c r="PQR765" s="462"/>
      <c r="PQS765" s="462"/>
      <c r="PQT765" s="462"/>
      <c r="PQU765" s="462"/>
      <c r="PQV765" s="462"/>
      <c r="PQW765" s="462"/>
      <c r="PQX765" s="462"/>
      <c r="PQY765" s="462"/>
      <c r="PQZ765" s="462"/>
      <c r="PRA765" s="462"/>
      <c r="PRB765" s="462"/>
      <c r="PRC765" s="462"/>
      <c r="PRD765" s="462"/>
      <c r="PRE765" s="462"/>
      <c r="PRF765" s="462"/>
      <c r="PRG765" s="462"/>
      <c r="PRH765" s="462"/>
      <c r="PRI765" s="462"/>
      <c r="PRJ765" s="462"/>
      <c r="PRK765" s="462"/>
      <c r="PRL765" s="462"/>
      <c r="PRM765" s="462"/>
      <c r="PRN765" s="462"/>
      <c r="PRO765" s="462"/>
      <c r="PRP765" s="462"/>
      <c r="PRQ765" s="462"/>
      <c r="PRR765" s="462"/>
      <c r="PRS765" s="462"/>
      <c r="PRT765" s="462"/>
      <c r="PRU765" s="462"/>
      <c r="PRV765" s="462"/>
      <c r="PRW765" s="462"/>
      <c r="PRX765" s="462"/>
      <c r="PRY765" s="462"/>
      <c r="PRZ765" s="462"/>
      <c r="PSA765" s="462"/>
      <c r="PSB765" s="462"/>
      <c r="PSC765" s="462"/>
      <c r="PSD765" s="462"/>
      <c r="PSE765" s="462"/>
      <c r="PSF765" s="462"/>
      <c r="PSG765" s="462"/>
      <c r="PSH765" s="462"/>
      <c r="PSI765" s="462"/>
      <c r="PSJ765" s="462"/>
      <c r="PSK765" s="462"/>
      <c r="PSL765" s="462"/>
      <c r="PSM765" s="462"/>
      <c r="PSN765" s="462"/>
      <c r="PSO765" s="462"/>
      <c r="PSP765" s="462"/>
      <c r="PSQ765" s="462"/>
      <c r="PSR765" s="462"/>
      <c r="PSS765" s="462"/>
      <c r="PST765" s="462"/>
      <c r="PSU765" s="462"/>
      <c r="PSV765" s="462"/>
      <c r="PSW765" s="462"/>
      <c r="PSX765" s="462"/>
      <c r="PSY765" s="462"/>
      <c r="PSZ765" s="462"/>
      <c r="PTA765" s="462"/>
      <c r="PTB765" s="462"/>
      <c r="PTC765" s="462"/>
      <c r="PTD765" s="462"/>
      <c r="PTE765" s="462"/>
      <c r="PTF765" s="462"/>
      <c r="PTG765" s="462"/>
      <c r="PTH765" s="462"/>
      <c r="PTI765" s="462"/>
      <c r="PTJ765" s="462"/>
      <c r="PTK765" s="462"/>
      <c r="PTL765" s="462"/>
      <c r="PTM765" s="462"/>
      <c r="PTN765" s="462"/>
      <c r="PTO765" s="462"/>
      <c r="PTP765" s="462"/>
      <c r="PTQ765" s="462"/>
      <c r="PTR765" s="462"/>
      <c r="PTS765" s="462"/>
      <c r="PTT765" s="462"/>
      <c r="PTU765" s="462"/>
      <c r="PTV765" s="462"/>
      <c r="PTW765" s="462"/>
      <c r="PTX765" s="462"/>
      <c r="PTY765" s="462"/>
      <c r="PTZ765" s="462"/>
      <c r="PUA765" s="462"/>
      <c r="PUB765" s="462"/>
      <c r="PUC765" s="462"/>
      <c r="PUD765" s="462"/>
      <c r="PUE765" s="462"/>
      <c r="PUF765" s="462"/>
      <c r="PUG765" s="462"/>
      <c r="PUH765" s="462"/>
      <c r="PUI765" s="462"/>
      <c r="PUJ765" s="462"/>
      <c r="PUK765" s="462"/>
      <c r="PUL765" s="462"/>
      <c r="PUM765" s="462"/>
      <c r="PUN765" s="462"/>
      <c r="PUO765" s="462"/>
      <c r="PUP765" s="462"/>
      <c r="PUQ765" s="462"/>
      <c r="PUR765" s="462"/>
      <c r="PUS765" s="462"/>
      <c r="PUT765" s="462"/>
      <c r="PUU765" s="462"/>
      <c r="PUV765" s="462"/>
      <c r="PUW765" s="462"/>
      <c r="PUX765" s="462"/>
      <c r="PUY765" s="462"/>
      <c r="PUZ765" s="462"/>
      <c r="PVA765" s="462"/>
      <c r="PVB765" s="462"/>
      <c r="PVC765" s="462"/>
      <c r="PVD765" s="462"/>
      <c r="PVE765" s="462"/>
      <c r="PVF765" s="462"/>
      <c r="PVG765" s="462"/>
      <c r="PVH765" s="462"/>
      <c r="PVI765" s="462"/>
      <c r="PVJ765" s="462"/>
      <c r="PVK765" s="462"/>
      <c r="PVL765" s="462"/>
      <c r="PVM765" s="462"/>
      <c r="PVN765" s="462"/>
      <c r="PVO765" s="462"/>
      <c r="PVP765" s="462"/>
      <c r="PVQ765" s="462"/>
      <c r="PVR765" s="462"/>
      <c r="PVS765" s="462"/>
      <c r="PVT765" s="462"/>
      <c r="PVU765" s="462"/>
      <c r="PVV765" s="462"/>
      <c r="PVW765" s="462"/>
      <c r="PVX765" s="462"/>
      <c r="PVY765" s="462"/>
      <c r="PVZ765" s="462"/>
      <c r="PWA765" s="462"/>
      <c r="PWB765" s="462"/>
      <c r="PWC765" s="462"/>
      <c r="PWD765" s="462"/>
      <c r="PWE765" s="462"/>
      <c r="PWF765" s="462"/>
      <c r="PWG765" s="462"/>
      <c r="PWH765" s="462"/>
      <c r="PWI765" s="462"/>
      <c r="PWJ765" s="462"/>
      <c r="PWK765" s="462"/>
      <c r="PWL765" s="462"/>
      <c r="PWM765" s="462"/>
      <c r="PWN765" s="462"/>
      <c r="PWO765" s="462"/>
      <c r="PWP765" s="462"/>
      <c r="PWQ765" s="462"/>
      <c r="PWR765" s="462"/>
      <c r="PWS765" s="462"/>
      <c r="PWT765" s="462"/>
      <c r="PWU765" s="462"/>
      <c r="PWV765" s="462"/>
      <c r="PWW765" s="462"/>
      <c r="PWX765" s="462"/>
      <c r="PWY765" s="462"/>
      <c r="PWZ765" s="462"/>
      <c r="PXA765" s="462"/>
      <c r="PXB765" s="462"/>
      <c r="PXC765" s="462"/>
      <c r="PXD765" s="462"/>
      <c r="PXE765" s="462"/>
      <c r="PXF765" s="462"/>
      <c r="PXG765" s="462"/>
      <c r="PXH765" s="462"/>
      <c r="PXI765" s="462"/>
      <c r="PXJ765" s="462"/>
      <c r="PXK765" s="462"/>
      <c r="PXL765" s="462"/>
      <c r="PXM765" s="462"/>
      <c r="PXN765" s="462"/>
      <c r="PXO765" s="462"/>
      <c r="PXP765" s="462"/>
      <c r="PXQ765" s="462"/>
      <c r="PXR765" s="462"/>
      <c r="PXS765" s="462"/>
      <c r="PXT765" s="462"/>
      <c r="PXU765" s="462"/>
      <c r="PXV765" s="462"/>
      <c r="PXW765" s="462"/>
      <c r="PXX765" s="462"/>
      <c r="PXY765" s="462"/>
      <c r="PXZ765" s="462"/>
      <c r="PYA765" s="462"/>
      <c r="PYB765" s="462"/>
      <c r="PYC765" s="462"/>
      <c r="PYD765" s="462"/>
      <c r="PYE765" s="462"/>
      <c r="PYF765" s="462"/>
      <c r="PYG765" s="462"/>
      <c r="PYH765" s="462"/>
      <c r="PYI765" s="462"/>
      <c r="PYJ765" s="462"/>
      <c r="PYK765" s="462"/>
      <c r="PYL765" s="462"/>
      <c r="PYM765" s="462"/>
      <c r="PYN765" s="462"/>
      <c r="PYO765" s="462"/>
      <c r="PYP765" s="462"/>
      <c r="PYQ765" s="462"/>
      <c r="PYR765" s="462"/>
      <c r="PYS765" s="462"/>
      <c r="PYT765" s="462"/>
      <c r="PYU765" s="462"/>
      <c r="PYV765" s="462"/>
      <c r="PYW765" s="462"/>
      <c r="PYX765" s="462"/>
      <c r="PYY765" s="462"/>
      <c r="PYZ765" s="462"/>
      <c r="PZA765" s="462"/>
      <c r="PZB765" s="462"/>
      <c r="PZC765" s="462"/>
      <c r="PZD765" s="462"/>
      <c r="PZE765" s="462"/>
      <c r="PZF765" s="462"/>
      <c r="PZG765" s="462"/>
      <c r="PZH765" s="462"/>
      <c r="PZI765" s="462"/>
      <c r="PZJ765" s="462"/>
      <c r="PZK765" s="462"/>
      <c r="PZL765" s="462"/>
      <c r="PZM765" s="462"/>
      <c r="PZN765" s="462"/>
      <c r="PZO765" s="462"/>
      <c r="PZP765" s="462"/>
      <c r="PZQ765" s="462"/>
      <c r="PZR765" s="462"/>
      <c r="PZS765" s="462"/>
      <c r="PZT765" s="462"/>
      <c r="PZU765" s="462"/>
      <c r="PZV765" s="462"/>
      <c r="PZW765" s="462"/>
      <c r="PZX765" s="462"/>
      <c r="PZY765" s="462"/>
      <c r="PZZ765" s="462"/>
      <c r="QAA765" s="462"/>
      <c r="QAB765" s="462"/>
      <c r="QAC765" s="462"/>
      <c r="QAD765" s="462"/>
      <c r="QAE765" s="462"/>
      <c r="QAF765" s="462"/>
      <c r="QAG765" s="462"/>
      <c r="QAH765" s="462"/>
      <c r="QAI765" s="462"/>
      <c r="QAJ765" s="462"/>
      <c r="QAK765" s="462"/>
      <c r="QAL765" s="462"/>
      <c r="QAM765" s="462"/>
      <c r="QAN765" s="462"/>
      <c r="QAO765" s="462"/>
      <c r="QAP765" s="462"/>
      <c r="QAQ765" s="462"/>
      <c r="QAR765" s="462"/>
      <c r="QAS765" s="462"/>
      <c r="QAT765" s="462"/>
      <c r="QAU765" s="462"/>
      <c r="QAV765" s="462"/>
      <c r="QAW765" s="462"/>
      <c r="QAX765" s="462"/>
      <c r="QAY765" s="462"/>
      <c r="QAZ765" s="462"/>
      <c r="QBA765" s="462"/>
      <c r="QBB765" s="462"/>
      <c r="QBC765" s="462"/>
      <c r="QBD765" s="462"/>
      <c r="QBE765" s="462"/>
      <c r="QBF765" s="462"/>
      <c r="QBG765" s="462"/>
      <c r="QBH765" s="462"/>
      <c r="QBI765" s="462"/>
      <c r="QBJ765" s="462"/>
      <c r="QBK765" s="462"/>
      <c r="QBL765" s="462"/>
      <c r="QBM765" s="462"/>
      <c r="QBN765" s="462"/>
      <c r="QBO765" s="462"/>
      <c r="QBP765" s="462"/>
      <c r="QBQ765" s="462"/>
      <c r="QBR765" s="462"/>
      <c r="QBS765" s="462"/>
      <c r="QBT765" s="462"/>
      <c r="QBU765" s="462"/>
      <c r="QBV765" s="462"/>
      <c r="QBW765" s="462"/>
      <c r="QBX765" s="462"/>
      <c r="QBY765" s="462"/>
      <c r="QBZ765" s="462"/>
      <c r="QCA765" s="462"/>
      <c r="QCB765" s="462"/>
      <c r="QCC765" s="462"/>
      <c r="QCD765" s="462"/>
      <c r="QCE765" s="462"/>
      <c r="QCF765" s="462"/>
      <c r="QCG765" s="462"/>
      <c r="QCH765" s="462"/>
      <c r="QCI765" s="462"/>
      <c r="QCJ765" s="462"/>
      <c r="QCK765" s="462"/>
      <c r="QCL765" s="462"/>
      <c r="QCM765" s="462"/>
      <c r="QCN765" s="462"/>
      <c r="QCO765" s="462"/>
      <c r="QCP765" s="462"/>
      <c r="QCQ765" s="462"/>
      <c r="QCR765" s="462"/>
      <c r="QCS765" s="462"/>
      <c r="QCT765" s="462"/>
      <c r="QCU765" s="462"/>
      <c r="QCV765" s="462"/>
      <c r="QCW765" s="462"/>
      <c r="QCX765" s="462"/>
      <c r="QCY765" s="462"/>
      <c r="QCZ765" s="462"/>
      <c r="QDA765" s="462"/>
      <c r="QDB765" s="462"/>
      <c r="QDC765" s="462"/>
      <c r="QDD765" s="462"/>
      <c r="QDE765" s="462"/>
      <c r="QDF765" s="462"/>
      <c r="QDG765" s="462"/>
      <c r="QDH765" s="462"/>
      <c r="QDI765" s="462"/>
      <c r="QDJ765" s="462"/>
      <c r="QDK765" s="462"/>
      <c r="QDL765" s="462"/>
      <c r="QDM765" s="462"/>
      <c r="QDN765" s="462"/>
      <c r="QDO765" s="462"/>
      <c r="QDP765" s="462"/>
      <c r="QDQ765" s="462"/>
      <c r="QDR765" s="462"/>
      <c r="QDS765" s="462"/>
      <c r="QDT765" s="462"/>
      <c r="QDU765" s="462"/>
      <c r="QDV765" s="462"/>
      <c r="QDW765" s="462"/>
      <c r="QDX765" s="462"/>
      <c r="QDY765" s="462"/>
      <c r="QDZ765" s="462"/>
      <c r="QEA765" s="462"/>
      <c r="QEB765" s="462"/>
      <c r="QEC765" s="462"/>
      <c r="QED765" s="462"/>
      <c r="QEE765" s="462"/>
      <c r="QEF765" s="462"/>
      <c r="QEG765" s="462"/>
      <c r="QEH765" s="462"/>
      <c r="QEI765" s="462"/>
      <c r="QEJ765" s="462"/>
      <c r="QEK765" s="462"/>
      <c r="QEL765" s="462"/>
      <c r="QEM765" s="462"/>
      <c r="QEN765" s="462"/>
      <c r="QEO765" s="462"/>
      <c r="QEP765" s="462"/>
      <c r="QEQ765" s="462"/>
      <c r="QER765" s="462"/>
      <c r="QES765" s="462"/>
      <c r="QET765" s="462"/>
      <c r="QEU765" s="462"/>
      <c r="QEV765" s="462"/>
      <c r="QEW765" s="462"/>
      <c r="QEX765" s="462"/>
      <c r="QEY765" s="462"/>
      <c r="QEZ765" s="462"/>
      <c r="QFA765" s="462"/>
      <c r="QFB765" s="462"/>
      <c r="QFC765" s="462"/>
      <c r="QFD765" s="462"/>
      <c r="QFE765" s="462"/>
      <c r="QFF765" s="462"/>
      <c r="QFG765" s="462"/>
      <c r="QFH765" s="462"/>
      <c r="QFI765" s="462"/>
      <c r="QFJ765" s="462"/>
      <c r="QFK765" s="462"/>
      <c r="QFL765" s="462"/>
      <c r="QFM765" s="462"/>
      <c r="QFN765" s="462"/>
      <c r="QFO765" s="462"/>
      <c r="QFP765" s="462"/>
      <c r="QFQ765" s="462"/>
      <c r="QFR765" s="462"/>
      <c r="QFS765" s="462"/>
      <c r="QFT765" s="462"/>
      <c r="QFU765" s="462"/>
      <c r="QFV765" s="462"/>
      <c r="QFW765" s="462"/>
      <c r="QFX765" s="462"/>
      <c r="QFY765" s="462"/>
      <c r="QFZ765" s="462"/>
      <c r="QGA765" s="462"/>
      <c r="QGB765" s="462"/>
      <c r="QGC765" s="462"/>
      <c r="QGD765" s="462"/>
      <c r="QGE765" s="462"/>
      <c r="QGF765" s="462"/>
      <c r="QGG765" s="462"/>
      <c r="QGH765" s="462"/>
      <c r="QGI765" s="462"/>
      <c r="QGJ765" s="462"/>
      <c r="QGK765" s="462"/>
      <c r="QGL765" s="462"/>
      <c r="QGM765" s="462"/>
      <c r="QGN765" s="462"/>
      <c r="QGO765" s="462"/>
      <c r="QGP765" s="462"/>
      <c r="QGQ765" s="462"/>
      <c r="QGR765" s="462"/>
      <c r="QGS765" s="462"/>
      <c r="QGT765" s="462"/>
      <c r="QGU765" s="462"/>
      <c r="QGV765" s="462"/>
      <c r="QGW765" s="462"/>
      <c r="QGX765" s="462"/>
      <c r="QGY765" s="462"/>
      <c r="QGZ765" s="462"/>
      <c r="QHA765" s="462"/>
      <c r="QHB765" s="462"/>
      <c r="QHC765" s="462"/>
      <c r="QHD765" s="462"/>
      <c r="QHE765" s="462"/>
      <c r="QHF765" s="462"/>
      <c r="QHG765" s="462"/>
      <c r="QHH765" s="462"/>
      <c r="QHI765" s="462"/>
      <c r="QHJ765" s="462"/>
      <c r="QHK765" s="462"/>
      <c r="QHL765" s="462"/>
      <c r="QHM765" s="462"/>
      <c r="QHN765" s="462"/>
      <c r="QHO765" s="462"/>
      <c r="QHP765" s="462"/>
      <c r="QHQ765" s="462"/>
      <c r="QHR765" s="462"/>
      <c r="QHS765" s="462"/>
      <c r="QHT765" s="462"/>
      <c r="QHU765" s="462"/>
      <c r="QHV765" s="462"/>
      <c r="QHW765" s="462"/>
      <c r="QHX765" s="462"/>
      <c r="QHY765" s="462"/>
      <c r="QHZ765" s="462"/>
      <c r="QIA765" s="462"/>
      <c r="QIB765" s="462"/>
      <c r="QIC765" s="462"/>
      <c r="QID765" s="462"/>
      <c r="QIE765" s="462"/>
      <c r="QIF765" s="462"/>
      <c r="QIG765" s="462"/>
      <c r="QIH765" s="462"/>
      <c r="QII765" s="462"/>
      <c r="QIJ765" s="462"/>
      <c r="QIK765" s="462"/>
      <c r="QIL765" s="462"/>
      <c r="QIM765" s="462"/>
      <c r="QIN765" s="462"/>
      <c r="QIO765" s="462"/>
      <c r="QIP765" s="462"/>
      <c r="QIQ765" s="462"/>
      <c r="QIR765" s="462"/>
      <c r="QIS765" s="462"/>
      <c r="QIT765" s="462"/>
      <c r="QIU765" s="462"/>
      <c r="QIV765" s="462"/>
      <c r="QIW765" s="462"/>
      <c r="QIX765" s="462"/>
      <c r="QIY765" s="462"/>
      <c r="QIZ765" s="462"/>
      <c r="QJA765" s="462"/>
      <c r="QJB765" s="462"/>
      <c r="QJC765" s="462"/>
      <c r="QJD765" s="462"/>
      <c r="QJE765" s="462"/>
      <c r="QJF765" s="462"/>
      <c r="QJG765" s="462"/>
      <c r="QJH765" s="462"/>
      <c r="QJI765" s="462"/>
      <c r="QJJ765" s="462"/>
      <c r="QJK765" s="462"/>
      <c r="QJL765" s="462"/>
      <c r="QJM765" s="462"/>
      <c r="QJN765" s="462"/>
      <c r="QJO765" s="462"/>
      <c r="QJP765" s="462"/>
      <c r="QJQ765" s="462"/>
      <c r="QJR765" s="462"/>
      <c r="QJS765" s="462"/>
      <c r="QJT765" s="462"/>
      <c r="QJU765" s="462"/>
      <c r="QJV765" s="462"/>
      <c r="QJW765" s="462"/>
      <c r="QJX765" s="462"/>
      <c r="QJY765" s="462"/>
      <c r="QJZ765" s="462"/>
      <c r="QKA765" s="462"/>
      <c r="QKB765" s="462"/>
      <c r="QKC765" s="462"/>
      <c r="QKD765" s="462"/>
      <c r="QKE765" s="462"/>
      <c r="QKF765" s="462"/>
      <c r="QKG765" s="462"/>
      <c r="QKH765" s="462"/>
      <c r="QKI765" s="462"/>
      <c r="QKJ765" s="462"/>
      <c r="QKK765" s="462"/>
      <c r="QKL765" s="462"/>
      <c r="QKM765" s="462"/>
      <c r="QKN765" s="462"/>
      <c r="QKO765" s="462"/>
      <c r="QKP765" s="462"/>
      <c r="QKQ765" s="462"/>
      <c r="QKR765" s="462"/>
      <c r="QKS765" s="462"/>
      <c r="QKT765" s="462"/>
      <c r="QKU765" s="462"/>
      <c r="QKV765" s="462"/>
      <c r="QKW765" s="462"/>
      <c r="QKX765" s="462"/>
      <c r="QKY765" s="462"/>
      <c r="QKZ765" s="462"/>
      <c r="QLA765" s="462"/>
      <c r="QLB765" s="462"/>
      <c r="QLC765" s="462"/>
      <c r="QLD765" s="462"/>
      <c r="QLE765" s="462"/>
      <c r="QLF765" s="462"/>
      <c r="QLG765" s="462"/>
      <c r="QLH765" s="462"/>
      <c r="QLI765" s="462"/>
      <c r="QLJ765" s="462"/>
      <c r="QLK765" s="462"/>
      <c r="QLL765" s="462"/>
      <c r="QLM765" s="462"/>
      <c r="QLN765" s="462"/>
      <c r="QLO765" s="462"/>
      <c r="QLP765" s="462"/>
      <c r="QLQ765" s="462"/>
      <c r="QLR765" s="462"/>
      <c r="QLS765" s="462"/>
      <c r="QLT765" s="462"/>
      <c r="QLU765" s="462"/>
      <c r="QLV765" s="462"/>
      <c r="QLW765" s="462"/>
      <c r="QLX765" s="462"/>
      <c r="QLY765" s="462"/>
      <c r="QLZ765" s="462"/>
      <c r="QMA765" s="462"/>
      <c r="QMB765" s="462"/>
      <c r="QMC765" s="462"/>
      <c r="QMD765" s="462"/>
      <c r="QME765" s="462"/>
      <c r="QMF765" s="462"/>
      <c r="QMG765" s="462"/>
      <c r="QMH765" s="462"/>
      <c r="QMI765" s="462"/>
      <c r="QMJ765" s="462"/>
      <c r="QMK765" s="462"/>
      <c r="QML765" s="462"/>
      <c r="QMM765" s="462"/>
      <c r="QMN765" s="462"/>
      <c r="QMO765" s="462"/>
      <c r="QMP765" s="462"/>
      <c r="QMQ765" s="462"/>
      <c r="QMR765" s="462"/>
      <c r="QMS765" s="462"/>
      <c r="QMT765" s="462"/>
      <c r="QMU765" s="462"/>
      <c r="QMV765" s="462"/>
      <c r="QMW765" s="462"/>
      <c r="QMX765" s="462"/>
      <c r="QMY765" s="462"/>
      <c r="QMZ765" s="462"/>
      <c r="QNA765" s="462"/>
      <c r="QNB765" s="462"/>
      <c r="QNC765" s="462"/>
      <c r="QND765" s="462"/>
      <c r="QNE765" s="462"/>
      <c r="QNF765" s="462"/>
      <c r="QNG765" s="462"/>
      <c r="QNH765" s="462"/>
      <c r="QNI765" s="462"/>
      <c r="QNJ765" s="462"/>
      <c r="QNK765" s="462"/>
      <c r="QNL765" s="462"/>
      <c r="QNM765" s="462"/>
      <c r="QNN765" s="462"/>
      <c r="QNO765" s="462"/>
      <c r="QNP765" s="462"/>
      <c r="QNQ765" s="462"/>
      <c r="QNR765" s="462"/>
      <c r="QNS765" s="462"/>
      <c r="QNT765" s="462"/>
      <c r="QNU765" s="462"/>
      <c r="QNV765" s="462"/>
      <c r="QNW765" s="462"/>
      <c r="QNX765" s="462"/>
      <c r="QNY765" s="462"/>
      <c r="QNZ765" s="462"/>
      <c r="QOA765" s="462"/>
      <c r="QOB765" s="462"/>
      <c r="QOC765" s="462"/>
      <c r="QOD765" s="462"/>
      <c r="QOE765" s="462"/>
      <c r="QOF765" s="462"/>
      <c r="QOG765" s="462"/>
      <c r="QOH765" s="462"/>
      <c r="QOI765" s="462"/>
      <c r="QOJ765" s="462"/>
      <c r="QOK765" s="462"/>
      <c r="QOL765" s="462"/>
      <c r="QOM765" s="462"/>
      <c r="QON765" s="462"/>
      <c r="QOO765" s="462"/>
      <c r="QOP765" s="462"/>
      <c r="QOQ765" s="462"/>
      <c r="QOR765" s="462"/>
      <c r="QOS765" s="462"/>
      <c r="QOT765" s="462"/>
      <c r="QOU765" s="462"/>
      <c r="QOV765" s="462"/>
      <c r="QOW765" s="462"/>
      <c r="QOX765" s="462"/>
      <c r="QOY765" s="462"/>
      <c r="QOZ765" s="462"/>
      <c r="QPA765" s="462"/>
      <c r="QPB765" s="462"/>
      <c r="QPC765" s="462"/>
      <c r="QPD765" s="462"/>
      <c r="QPE765" s="462"/>
      <c r="QPF765" s="462"/>
      <c r="QPG765" s="462"/>
      <c r="QPH765" s="462"/>
      <c r="QPI765" s="462"/>
      <c r="QPJ765" s="462"/>
      <c r="QPK765" s="462"/>
      <c r="QPL765" s="462"/>
      <c r="QPM765" s="462"/>
      <c r="QPN765" s="462"/>
      <c r="QPO765" s="462"/>
      <c r="QPP765" s="462"/>
      <c r="QPQ765" s="462"/>
      <c r="QPR765" s="462"/>
      <c r="QPS765" s="462"/>
      <c r="QPT765" s="462"/>
      <c r="QPU765" s="462"/>
      <c r="QPV765" s="462"/>
      <c r="QPW765" s="462"/>
      <c r="QPX765" s="462"/>
      <c r="QPY765" s="462"/>
      <c r="QPZ765" s="462"/>
      <c r="QQA765" s="462"/>
      <c r="QQB765" s="462"/>
      <c r="QQC765" s="462"/>
      <c r="QQD765" s="462"/>
      <c r="QQE765" s="462"/>
      <c r="QQF765" s="462"/>
      <c r="QQG765" s="462"/>
      <c r="QQH765" s="462"/>
      <c r="QQI765" s="462"/>
      <c r="QQJ765" s="462"/>
      <c r="QQK765" s="462"/>
      <c r="QQL765" s="462"/>
      <c r="QQM765" s="462"/>
      <c r="QQN765" s="462"/>
      <c r="QQO765" s="462"/>
      <c r="QQP765" s="462"/>
      <c r="QQQ765" s="462"/>
      <c r="QQR765" s="462"/>
      <c r="QQS765" s="462"/>
      <c r="QQT765" s="462"/>
      <c r="QQU765" s="462"/>
      <c r="QQV765" s="462"/>
      <c r="QQW765" s="462"/>
      <c r="QQX765" s="462"/>
      <c r="QQY765" s="462"/>
      <c r="QQZ765" s="462"/>
      <c r="QRA765" s="462"/>
      <c r="QRB765" s="462"/>
      <c r="QRC765" s="462"/>
      <c r="QRD765" s="462"/>
      <c r="QRE765" s="462"/>
      <c r="QRF765" s="462"/>
      <c r="QRG765" s="462"/>
      <c r="QRH765" s="462"/>
      <c r="QRI765" s="462"/>
      <c r="QRJ765" s="462"/>
      <c r="QRK765" s="462"/>
      <c r="QRL765" s="462"/>
      <c r="QRM765" s="462"/>
      <c r="QRN765" s="462"/>
      <c r="QRO765" s="462"/>
      <c r="QRP765" s="462"/>
      <c r="QRQ765" s="462"/>
      <c r="QRR765" s="462"/>
      <c r="QRS765" s="462"/>
      <c r="QRT765" s="462"/>
      <c r="QRU765" s="462"/>
      <c r="QRV765" s="462"/>
      <c r="QRW765" s="462"/>
      <c r="QRX765" s="462"/>
      <c r="QRY765" s="462"/>
      <c r="QRZ765" s="462"/>
      <c r="QSA765" s="462"/>
      <c r="QSB765" s="462"/>
      <c r="QSC765" s="462"/>
      <c r="QSD765" s="462"/>
      <c r="QSE765" s="462"/>
      <c r="QSF765" s="462"/>
      <c r="QSG765" s="462"/>
      <c r="QSH765" s="462"/>
      <c r="QSI765" s="462"/>
      <c r="QSJ765" s="462"/>
      <c r="QSK765" s="462"/>
      <c r="QSL765" s="462"/>
      <c r="QSM765" s="462"/>
      <c r="QSN765" s="462"/>
      <c r="QSO765" s="462"/>
      <c r="QSP765" s="462"/>
      <c r="QSQ765" s="462"/>
      <c r="QSR765" s="462"/>
      <c r="QSS765" s="462"/>
      <c r="QST765" s="462"/>
      <c r="QSU765" s="462"/>
      <c r="QSV765" s="462"/>
      <c r="QSW765" s="462"/>
      <c r="QSX765" s="462"/>
      <c r="QSY765" s="462"/>
      <c r="QSZ765" s="462"/>
      <c r="QTA765" s="462"/>
      <c r="QTB765" s="462"/>
      <c r="QTC765" s="462"/>
      <c r="QTD765" s="462"/>
      <c r="QTE765" s="462"/>
      <c r="QTF765" s="462"/>
      <c r="QTG765" s="462"/>
      <c r="QTH765" s="462"/>
      <c r="QTI765" s="462"/>
      <c r="QTJ765" s="462"/>
      <c r="QTK765" s="462"/>
      <c r="QTL765" s="462"/>
      <c r="QTM765" s="462"/>
      <c r="QTN765" s="462"/>
      <c r="QTO765" s="462"/>
      <c r="QTP765" s="462"/>
      <c r="QTQ765" s="462"/>
      <c r="QTR765" s="462"/>
      <c r="QTS765" s="462"/>
      <c r="QTT765" s="462"/>
      <c r="QTU765" s="462"/>
      <c r="QTV765" s="462"/>
      <c r="QTW765" s="462"/>
      <c r="QTX765" s="462"/>
      <c r="QTY765" s="462"/>
      <c r="QTZ765" s="462"/>
      <c r="QUA765" s="462"/>
      <c r="QUB765" s="462"/>
      <c r="QUC765" s="462"/>
      <c r="QUD765" s="462"/>
      <c r="QUE765" s="462"/>
      <c r="QUF765" s="462"/>
      <c r="QUG765" s="462"/>
      <c r="QUH765" s="462"/>
      <c r="QUI765" s="462"/>
      <c r="QUJ765" s="462"/>
      <c r="QUK765" s="462"/>
      <c r="QUL765" s="462"/>
      <c r="QUM765" s="462"/>
      <c r="QUN765" s="462"/>
      <c r="QUO765" s="462"/>
      <c r="QUP765" s="462"/>
      <c r="QUQ765" s="462"/>
      <c r="QUR765" s="462"/>
      <c r="QUS765" s="462"/>
      <c r="QUT765" s="462"/>
      <c r="QUU765" s="462"/>
      <c r="QUV765" s="462"/>
      <c r="QUW765" s="462"/>
      <c r="QUX765" s="462"/>
      <c r="QUY765" s="462"/>
      <c r="QUZ765" s="462"/>
      <c r="QVA765" s="462"/>
      <c r="QVB765" s="462"/>
      <c r="QVC765" s="462"/>
      <c r="QVD765" s="462"/>
      <c r="QVE765" s="462"/>
      <c r="QVF765" s="462"/>
      <c r="QVG765" s="462"/>
      <c r="QVH765" s="462"/>
      <c r="QVI765" s="462"/>
      <c r="QVJ765" s="462"/>
      <c r="QVK765" s="462"/>
      <c r="QVL765" s="462"/>
      <c r="QVM765" s="462"/>
      <c r="QVN765" s="462"/>
      <c r="QVO765" s="462"/>
      <c r="QVP765" s="462"/>
      <c r="QVQ765" s="462"/>
      <c r="QVR765" s="462"/>
      <c r="QVS765" s="462"/>
      <c r="QVT765" s="462"/>
      <c r="QVU765" s="462"/>
      <c r="QVV765" s="462"/>
      <c r="QVW765" s="462"/>
      <c r="QVX765" s="462"/>
      <c r="QVY765" s="462"/>
      <c r="QVZ765" s="462"/>
      <c r="QWA765" s="462"/>
      <c r="QWB765" s="462"/>
      <c r="QWC765" s="462"/>
      <c r="QWD765" s="462"/>
      <c r="QWE765" s="462"/>
      <c r="QWF765" s="462"/>
      <c r="QWG765" s="462"/>
      <c r="QWH765" s="462"/>
      <c r="QWI765" s="462"/>
      <c r="QWJ765" s="462"/>
      <c r="QWK765" s="462"/>
      <c r="QWL765" s="462"/>
      <c r="QWM765" s="462"/>
      <c r="QWN765" s="462"/>
      <c r="QWO765" s="462"/>
      <c r="QWP765" s="462"/>
      <c r="QWQ765" s="462"/>
      <c r="QWR765" s="462"/>
      <c r="QWS765" s="462"/>
      <c r="QWT765" s="462"/>
      <c r="QWU765" s="462"/>
      <c r="QWV765" s="462"/>
      <c r="QWW765" s="462"/>
      <c r="QWX765" s="462"/>
      <c r="QWY765" s="462"/>
      <c r="QWZ765" s="462"/>
      <c r="QXA765" s="462"/>
      <c r="QXB765" s="462"/>
      <c r="QXC765" s="462"/>
      <c r="QXD765" s="462"/>
      <c r="QXE765" s="462"/>
      <c r="QXF765" s="462"/>
      <c r="QXG765" s="462"/>
      <c r="QXH765" s="462"/>
      <c r="QXI765" s="462"/>
      <c r="QXJ765" s="462"/>
      <c r="QXK765" s="462"/>
      <c r="QXL765" s="462"/>
      <c r="QXM765" s="462"/>
      <c r="QXN765" s="462"/>
      <c r="QXO765" s="462"/>
      <c r="QXP765" s="462"/>
      <c r="QXQ765" s="462"/>
      <c r="QXR765" s="462"/>
      <c r="QXS765" s="462"/>
      <c r="QXT765" s="462"/>
      <c r="QXU765" s="462"/>
      <c r="QXV765" s="462"/>
      <c r="QXW765" s="462"/>
      <c r="QXX765" s="462"/>
      <c r="QXY765" s="462"/>
      <c r="QXZ765" s="462"/>
      <c r="QYA765" s="462"/>
      <c r="QYB765" s="462"/>
      <c r="QYC765" s="462"/>
      <c r="QYD765" s="462"/>
      <c r="QYE765" s="462"/>
      <c r="QYF765" s="462"/>
      <c r="QYG765" s="462"/>
      <c r="QYH765" s="462"/>
      <c r="QYI765" s="462"/>
      <c r="QYJ765" s="462"/>
      <c r="QYK765" s="462"/>
      <c r="QYL765" s="462"/>
      <c r="QYM765" s="462"/>
      <c r="QYN765" s="462"/>
      <c r="QYO765" s="462"/>
      <c r="QYP765" s="462"/>
      <c r="QYQ765" s="462"/>
      <c r="QYR765" s="462"/>
      <c r="QYS765" s="462"/>
      <c r="QYT765" s="462"/>
      <c r="QYU765" s="462"/>
      <c r="QYV765" s="462"/>
      <c r="QYW765" s="462"/>
      <c r="QYX765" s="462"/>
      <c r="QYY765" s="462"/>
      <c r="QYZ765" s="462"/>
      <c r="QZA765" s="462"/>
      <c r="QZB765" s="462"/>
      <c r="QZC765" s="462"/>
      <c r="QZD765" s="462"/>
      <c r="QZE765" s="462"/>
      <c r="QZF765" s="462"/>
      <c r="QZG765" s="462"/>
      <c r="QZH765" s="462"/>
      <c r="QZI765" s="462"/>
      <c r="QZJ765" s="462"/>
      <c r="QZK765" s="462"/>
      <c r="QZL765" s="462"/>
      <c r="QZM765" s="462"/>
      <c r="QZN765" s="462"/>
      <c r="QZO765" s="462"/>
      <c r="QZP765" s="462"/>
      <c r="QZQ765" s="462"/>
      <c r="QZR765" s="462"/>
      <c r="QZS765" s="462"/>
      <c r="QZT765" s="462"/>
      <c r="QZU765" s="462"/>
      <c r="QZV765" s="462"/>
      <c r="QZW765" s="462"/>
      <c r="QZX765" s="462"/>
      <c r="QZY765" s="462"/>
      <c r="QZZ765" s="462"/>
      <c r="RAA765" s="462"/>
      <c r="RAB765" s="462"/>
      <c r="RAC765" s="462"/>
      <c r="RAD765" s="462"/>
      <c r="RAE765" s="462"/>
      <c r="RAF765" s="462"/>
      <c r="RAG765" s="462"/>
      <c r="RAH765" s="462"/>
      <c r="RAI765" s="462"/>
      <c r="RAJ765" s="462"/>
      <c r="RAK765" s="462"/>
      <c r="RAL765" s="462"/>
      <c r="RAM765" s="462"/>
      <c r="RAN765" s="462"/>
      <c r="RAO765" s="462"/>
      <c r="RAP765" s="462"/>
      <c r="RAQ765" s="462"/>
      <c r="RAR765" s="462"/>
      <c r="RAS765" s="462"/>
      <c r="RAT765" s="462"/>
      <c r="RAU765" s="462"/>
      <c r="RAV765" s="462"/>
      <c r="RAW765" s="462"/>
      <c r="RAX765" s="462"/>
      <c r="RAY765" s="462"/>
      <c r="RAZ765" s="462"/>
      <c r="RBA765" s="462"/>
      <c r="RBB765" s="462"/>
      <c r="RBC765" s="462"/>
      <c r="RBD765" s="462"/>
      <c r="RBE765" s="462"/>
      <c r="RBF765" s="462"/>
      <c r="RBG765" s="462"/>
      <c r="RBH765" s="462"/>
      <c r="RBI765" s="462"/>
      <c r="RBJ765" s="462"/>
      <c r="RBK765" s="462"/>
      <c r="RBL765" s="462"/>
      <c r="RBM765" s="462"/>
      <c r="RBN765" s="462"/>
      <c r="RBO765" s="462"/>
      <c r="RBP765" s="462"/>
      <c r="RBQ765" s="462"/>
      <c r="RBR765" s="462"/>
      <c r="RBS765" s="462"/>
      <c r="RBT765" s="462"/>
      <c r="RBU765" s="462"/>
      <c r="RBV765" s="462"/>
      <c r="RBW765" s="462"/>
      <c r="RBX765" s="462"/>
      <c r="RBY765" s="462"/>
      <c r="RBZ765" s="462"/>
      <c r="RCA765" s="462"/>
      <c r="RCB765" s="462"/>
      <c r="RCC765" s="462"/>
      <c r="RCD765" s="462"/>
      <c r="RCE765" s="462"/>
      <c r="RCF765" s="462"/>
      <c r="RCG765" s="462"/>
      <c r="RCH765" s="462"/>
      <c r="RCI765" s="462"/>
      <c r="RCJ765" s="462"/>
      <c r="RCK765" s="462"/>
      <c r="RCL765" s="462"/>
      <c r="RCM765" s="462"/>
      <c r="RCN765" s="462"/>
      <c r="RCO765" s="462"/>
      <c r="RCP765" s="462"/>
      <c r="RCQ765" s="462"/>
      <c r="RCR765" s="462"/>
      <c r="RCS765" s="462"/>
      <c r="RCT765" s="462"/>
      <c r="RCU765" s="462"/>
      <c r="RCV765" s="462"/>
      <c r="RCW765" s="462"/>
      <c r="RCX765" s="462"/>
      <c r="RCY765" s="462"/>
      <c r="RCZ765" s="462"/>
      <c r="RDA765" s="462"/>
      <c r="RDB765" s="462"/>
      <c r="RDC765" s="462"/>
      <c r="RDD765" s="462"/>
      <c r="RDE765" s="462"/>
      <c r="RDF765" s="462"/>
      <c r="RDG765" s="462"/>
      <c r="RDH765" s="462"/>
      <c r="RDI765" s="462"/>
      <c r="RDJ765" s="462"/>
      <c r="RDK765" s="462"/>
      <c r="RDL765" s="462"/>
      <c r="RDM765" s="462"/>
      <c r="RDN765" s="462"/>
      <c r="RDO765" s="462"/>
      <c r="RDP765" s="462"/>
      <c r="RDQ765" s="462"/>
      <c r="RDR765" s="462"/>
      <c r="RDS765" s="462"/>
      <c r="RDT765" s="462"/>
      <c r="RDU765" s="462"/>
      <c r="RDV765" s="462"/>
      <c r="RDW765" s="462"/>
      <c r="RDX765" s="462"/>
      <c r="RDY765" s="462"/>
      <c r="RDZ765" s="462"/>
      <c r="REA765" s="462"/>
      <c r="REB765" s="462"/>
      <c r="REC765" s="462"/>
      <c r="RED765" s="462"/>
      <c r="REE765" s="462"/>
      <c r="REF765" s="462"/>
      <c r="REG765" s="462"/>
      <c r="REH765" s="462"/>
      <c r="REI765" s="462"/>
      <c r="REJ765" s="462"/>
      <c r="REK765" s="462"/>
      <c r="REL765" s="462"/>
      <c r="REM765" s="462"/>
      <c r="REN765" s="462"/>
      <c r="REO765" s="462"/>
      <c r="REP765" s="462"/>
      <c r="REQ765" s="462"/>
      <c r="RER765" s="462"/>
      <c r="RES765" s="462"/>
      <c r="RET765" s="462"/>
      <c r="REU765" s="462"/>
      <c r="REV765" s="462"/>
      <c r="REW765" s="462"/>
      <c r="REX765" s="462"/>
      <c r="REY765" s="462"/>
      <c r="REZ765" s="462"/>
      <c r="RFA765" s="462"/>
      <c r="RFB765" s="462"/>
      <c r="RFC765" s="462"/>
      <c r="RFD765" s="462"/>
      <c r="RFE765" s="462"/>
      <c r="RFF765" s="462"/>
      <c r="RFG765" s="462"/>
      <c r="RFH765" s="462"/>
      <c r="RFI765" s="462"/>
      <c r="RFJ765" s="462"/>
      <c r="RFK765" s="462"/>
      <c r="RFL765" s="462"/>
      <c r="RFM765" s="462"/>
      <c r="RFN765" s="462"/>
      <c r="RFO765" s="462"/>
      <c r="RFP765" s="462"/>
      <c r="RFQ765" s="462"/>
      <c r="RFR765" s="462"/>
      <c r="RFS765" s="462"/>
      <c r="RFT765" s="462"/>
      <c r="RFU765" s="462"/>
      <c r="RFV765" s="462"/>
      <c r="RFW765" s="462"/>
      <c r="RFX765" s="462"/>
      <c r="RFY765" s="462"/>
      <c r="RFZ765" s="462"/>
      <c r="RGA765" s="462"/>
      <c r="RGB765" s="462"/>
      <c r="RGC765" s="462"/>
      <c r="RGD765" s="462"/>
      <c r="RGE765" s="462"/>
      <c r="RGF765" s="462"/>
      <c r="RGG765" s="462"/>
      <c r="RGH765" s="462"/>
      <c r="RGI765" s="462"/>
      <c r="RGJ765" s="462"/>
      <c r="RGK765" s="462"/>
      <c r="RGL765" s="462"/>
      <c r="RGM765" s="462"/>
      <c r="RGN765" s="462"/>
      <c r="RGO765" s="462"/>
      <c r="RGP765" s="462"/>
      <c r="RGQ765" s="462"/>
      <c r="RGR765" s="462"/>
      <c r="RGS765" s="462"/>
      <c r="RGT765" s="462"/>
      <c r="RGU765" s="462"/>
      <c r="RGV765" s="462"/>
      <c r="RGW765" s="462"/>
      <c r="RGX765" s="462"/>
      <c r="RGY765" s="462"/>
      <c r="RGZ765" s="462"/>
      <c r="RHA765" s="462"/>
      <c r="RHB765" s="462"/>
      <c r="RHC765" s="462"/>
      <c r="RHD765" s="462"/>
      <c r="RHE765" s="462"/>
      <c r="RHF765" s="462"/>
      <c r="RHG765" s="462"/>
      <c r="RHH765" s="462"/>
      <c r="RHI765" s="462"/>
      <c r="RHJ765" s="462"/>
      <c r="RHK765" s="462"/>
      <c r="RHL765" s="462"/>
      <c r="RHM765" s="462"/>
      <c r="RHN765" s="462"/>
      <c r="RHO765" s="462"/>
      <c r="RHP765" s="462"/>
      <c r="RHQ765" s="462"/>
      <c r="RHR765" s="462"/>
      <c r="RHS765" s="462"/>
      <c r="RHT765" s="462"/>
      <c r="RHU765" s="462"/>
      <c r="RHV765" s="462"/>
      <c r="RHW765" s="462"/>
      <c r="RHX765" s="462"/>
      <c r="RHY765" s="462"/>
      <c r="RHZ765" s="462"/>
      <c r="RIA765" s="462"/>
      <c r="RIB765" s="462"/>
      <c r="RIC765" s="462"/>
      <c r="RID765" s="462"/>
      <c r="RIE765" s="462"/>
      <c r="RIF765" s="462"/>
      <c r="RIG765" s="462"/>
      <c r="RIH765" s="462"/>
      <c r="RII765" s="462"/>
      <c r="RIJ765" s="462"/>
      <c r="RIK765" s="462"/>
      <c r="RIL765" s="462"/>
      <c r="RIM765" s="462"/>
      <c r="RIN765" s="462"/>
      <c r="RIO765" s="462"/>
      <c r="RIP765" s="462"/>
      <c r="RIQ765" s="462"/>
      <c r="RIR765" s="462"/>
      <c r="RIS765" s="462"/>
      <c r="RIT765" s="462"/>
      <c r="RIU765" s="462"/>
      <c r="RIV765" s="462"/>
      <c r="RIW765" s="462"/>
      <c r="RIX765" s="462"/>
      <c r="RIY765" s="462"/>
      <c r="RIZ765" s="462"/>
      <c r="RJA765" s="462"/>
      <c r="RJB765" s="462"/>
      <c r="RJC765" s="462"/>
      <c r="RJD765" s="462"/>
      <c r="RJE765" s="462"/>
      <c r="RJF765" s="462"/>
      <c r="RJG765" s="462"/>
      <c r="RJH765" s="462"/>
      <c r="RJI765" s="462"/>
      <c r="RJJ765" s="462"/>
      <c r="RJK765" s="462"/>
      <c r="RJL765" s="462"/>
      <c r="RJM765" s="462"/>
      <c r="RJN765" s="462"/>
      <c r="RJO765" s="462"/>
      <c r="RJP765" s="462"/>
      <c r="RJQ765" s="462"/>
      <c r="RJR765" s="462"/>
      <c r="RJS765" s="462"/>
      <c r="RJT765" s="462"/>
      <c r="RJU765" s="462"/>
      <c r="RJV765" s="462"/>
      <c r="RJW765" s="462"/>
      <c r="RJX765" s="462"/>
      <c r="RJY765" s="462"/>
      <c r="RJZ765" s="462"/>
      <c r="RKA765" s="462"/>
      <c r="RKB765" s="462"/>
      <c r="RKC765" s="462"/>
      <c r="RKD765" s="462"/>
      <c r="RKE765" s="462"/>
      <c r="RKF765" s="462"/>
      <c r="RKG765" s="462"/>
      <c r="RKH765" s="462"/>
      <c r="RKI765" s="462"/>
      <c r="RKJ765" s="462"/>
      <c r="RKK765" s="462"/>
      <c r="RKL765" s="462"/>
      <c r="RKM765" s="462"/>
      <c r="RKN765" s="462"/>
      <c r="RKO765" s="462"/>
      <c r="RKP765" s="462"/>
      <c r="RKQ765" s="462"/>
      <c r="RKR765" s="462"/>
      <c r="RKS765" s="462"/>
      <c r="RKT765" s="462"/>
      <c r="RKU765" s="462"/>
      <c r="RKV765" s="462"/>
      <c r="RKW765" s="462"/>
      <c r="RKX765" s="462"/>
      <c r="RKY765" s="462"/>
      <c r="RKZ765" s="462"/>
      <c r="RLA765" s="462"/>
      <c r="RLB765" s="462"/>
      <c r="RLC765" s="462"/>
      <c r="RLD765" s="462"/>
      <c r="RLE765" s="462"/>
      <c r="RLF765" s="462"/>
      <c r="RLG765" s="462"/>
      <c r="RLH765" s="462"/>
      <c r="RLI765" s="462"/>
      <c r="RLJ765" s="462"/>
      <c r="RLK765" s="462"/>
      <c r="RLL765" s="462"/>
      <c r="RLM765" s="462"/>
      <c r="RLN765" s="462"/>
      <c r="RLO765" s="462"/>
      <c r="RLP765" s="462"/>
      <c r="RLQ765" s="462"/>
      <c r="RLR765" s="462"/>
      <c r="RLS765" s="462"/>
      <c r="RLT765" s="462"/>
      <c r="RLU765" s="462"/>
      <c r="RLV765" s="462"/>
      <c r="RLW765" s="462"/>
      <c r="RLX765" s="462"/>
      <c r="RLY765" s="462"/>
      <c r="RLZ765" s="462"/>
      <c r="RMA765" s="462"/>
      <c r="RMB765" s="462"/>
      <c r="RMC765" s="462"/>
      <c r="RMD765" s="462"/>
      <c r="RME765" s="462"/>
      <c r="RMF765" s="462"/>
      <c r="RMG765" s="462"/>
      <c r="RMH765" s="462"/>
      <c r="RMI765" s="462"/>
      <c r="RMJ765" s="462"/>
      <c r="RMK765" s="462"/>
      <c r="RML765" s="462"/>
      <c r="RMM765" s="462"/>
      <c r="RMN765" s="462"/>
      <c r="RMO765" s="462"/>
      <c r="RMP765" s="462"/>
      <c r="RMQ765" s="462"/>
      <c r="RMR765" s="462"/>
      <c r="RMS765" s="462"/>
      <c r="RMT765" s="462"/>
      <c r="RMU765" s="462"/>
      <c r="RMV765" s="462"/>
      <c r="RMW765" s="462"/>
      <c r="RMX765" s="462"/>
      <c r="RMY765" s="462"/>
      <c r="RMZ765" s="462"/>
      <c r="RNA765" s="462"/>
      <c r="RNB765" s="462"/>
      <c r="RNC765" s="462"/>
      <c r="RND765" s="462"/>
      <c r="RNE765" s="462"/>
      <c r="RNF765" s="462"/>
      <c r="RNG765" s="462"/>
      <c r="RNH765" s="462"/>
      <c r="RNI765" s="462"/>
      <c r="RNJ765" s="462"/>
      <c r="RNK765" s="462"/>
      <c r="RNL765" s="462"/>
      <c r="RNM765" s="462"/>
      <c r="RNN765" s="462"/>
      <c r="RNO765" s="462"/>
      <c r="RNP765" s="462"/>
      <c r="RNQ765" s="462"/>
      <c r="RNR765" s="462"/>
      <c r="RNS765" s="462"/>
      <c r="RNT765" s="462"/>
      <c r="RNU765" s="462"/>
      <c r="RNV765" s="462"/>
      <c r="RNW765" s="462"/>
      <c r="RNX765" s="462"/>
      <c r="RNY765" s="462"/>
      <c r="RNZ765" s="462"/>
      <c r="ROA765" s="462"/>
      <c r="ROB765" s="462"/>
      <c r="ROC765" s="462"/>
      <c r="ROD765" s="462"/>
      <c r="ROE765" s="462"/>
      <c r="ROF765" s="462"/>
      <c r="ROG765" s="462"/>
      <c r="ROH765" s="462"/>
      <c r="ROI765" s="462"/>
      <c r="ROJ765" s="462"/>
      <c r="ROK765" s="462"/>
      <c r="ROL765" s="462"/>
      <c r="ROM765" s="462"/>
      <c r="RON765" s="462"/>
      <c r="ROO765" s="462"/>
      <c r="ROP765" s="462"/>
      <c r="ROQ765" s="462"/>
      <c r="ROR765" s="462"/>
      <c r="ROS765" s="462"/>
      <c r="ROT765" s="462"/>
      <c r="ROU765" s="462"/>
      <c r="ROV765" s="462"/>
      <c r="ROW765" s="462"/>
      <c r="ROX765" s="462"/>
      <c r="ROY765" s="462"/>
      <c r="ROZ765" s="462"/>
      <c r="RPA765" s="462"/>
      <c r="RPB765" s="462"/>
      <c r="RPC765" s="462"/>
      <c r="RPD765" s="462"/>
      <c r="RPE765" s="462"/>
      <c r="RPF765" s="462"/>
      <c r="RPG765" s="462"/>
      <c r="RPH765" s="462"/>
      <c r="RPI765" s="462"/>
      <c r="RPJ765" s="462"/>
      <c r="RPK765" s="462"/>
      <c r="RPL765" s="462"/>
      <c r="RPM765" s="462"/>
      <c r="RPN765" s="462"/>
      <c r="RPO765" s="462"/>
      <c r="RPP765" s="462"/>
      <c r="RPQ765" s="462"/>
      <c r="RPR765" s="462"/>
      <c r="RPS765" s="462"/>
      <c r="RPT765" s="462"/>
      <c r="RPU765" s="462"/>
      <c r="RPV765" s="462"/>
      <c r="RPW765" s="462"/>
      <c r="RPX765" s="462"/>
      <c r="RPY765" s="462"/>
      <c r="RPZ765" s="462"/>
      <c r="RQA765" s="462"/>
      <c r="RQB765" s="462"/>
      <c r="RQC765" s="462"/>
      <c r="RQD765" s="462"/>
      <c r="RQE765" s="462"/>
      <c r="RQF765" s="462"/>
      <c r="RQG765" s="462"/>
      <c r="RQH765" s="462"/>
      <c r="RQI765" s="462"/>
      <c r="RQJ765" s="462"/>
      <c r="RQK765" s="462"/>
      <c r="RQL765" s="462"/>
      <c r="RQM765" s="462"/>
      <c r="RQN765" s="462"/>
      <c r="RQO765" s="462"/>
      <c r="RQP765" s="462"/>
      <c r="RQQ765" s="462"/>
      <c r="RQR765" s="462"/>
      <c r="RQS765" s="462"/>
      <c r="RQT765" s="462"/>
      <c r="RQU765" s="462"/>
      <c r="RQV765" s="462"/>
      <c r="RQW765" s="462"/>
      <c r="RQX765" s="462"/>
      <c r="RQY765" s="462"/>
      <c r="RQZ765" s="462"/>
      <c r="RRA765" s="462"/>
      <c r="RRB765" s="462"/>
      <c r="RRC765" s="462"/>
      <c r="RRD765" s="462"/>
      <c r="RRE765" s="462"/>
      <c r="RRF765" s="462"/>
      <c r="RRG765" s="462"/>
      <c r="RRH765" s="462"/>
      <c r="RRI765" s="462"/>
      <c r="RRJ765" s="462"/>
      <c r="RRK765" s="462"/>
      <c r="RRL765" s="462"/>
      <c r="RRM765" s="462"/>
      <c r="RRN765" s="462"/>
      <c r="RRO765" s="462"/>
      <c r="RRP765" s="462"/>
      <c r="RRQ765" s="462"/>
      <c r="RRR765" s="462"/>
      <c r="RRS765" s="462"/>
      <c r="RRT765" s="462"/>
      <c r="RRU765" s="462"/>
      <c r="RRV765" s="462"/>
      <c r="RRW765" s="462"/>
      <c r="RRX765" s="462"/>
      <c r="RRY765" s="462"/>
      <c r="RRZ765" s="462"/>
      <c r="RSA765" s="462"/>
      <c r="RSB765" s="462"/>
      <c r="RSC765" s="462"/>
      <c r="RSD765" s="462"/>
      <c r="RSE765" s="462"/>
      <c r="RSF765" s="462"/>
      <c r="RSG765" s="462"/>
      <c r="RSH765" s="462"/>
      <c r="RSI765" s="462"/>
      <c r="RSJ765" s="462"/>
      <c r="RSK765" s="462"/>
      <c r="RSL765" s="462"/>
      <c r="RSM765" s="462"/>
      <c r="RSN765" s="462"/>
      <c r="RSO765" s="462"/>
      <c r="RSP765" s="462"/>
      <c r="RSQ765" s="462"/>
      <c r="RSR765" s="462"/>
      <c r="RSS765" s="462"/>
      <c r="RST765" s="462"/>
      <c r="RSU765" s="462"/>
      <c r="RSV765" s="462"/>
      <c r="RSW765" s="462"/>
      <c r="RSX765" s="462"/>
      <c r="RSY765" s="462"/>
      <c r="RSZ765" s="462"/>
      <c r="RTA765" s="462"/>
      <c r="RTB765" s="462"/>
      <c r="RTC765" s="462"/>
      <c r="RTD765" s="462"/>
      <c r="RTE765" s="462"/>
      <c r="RTF765" s="462"/>
      <c r="RTG765" s="462"/>
      <c r="RTH765" s="462"/>
      <c r="RTI765" s="462"/>
      <c r="RTJ765" s="462"/>
      <c r="RTK765" s="462"/>
      <c r="RTL765" s="462"/>
      <c r="RTM765" s="462"/>
      <c r="RTN765" s="462"/>
      <c r="RTO765" s="462"/>
      <c r="RTP765" s="462"/>
      <c r="RTQ765" s="462"/>
      <c r="RTR765" s="462"/>
      <c r="RTS765" s="462"/>
      <c r="RTT765" s="462"/>
      <c r="RTU765" s="462"/>
      <c r="RTV765" s="462"/>
      <c r="RTW765" s="462"/>
      <c r="RTX765" s="462"/>
      <c r="RTY765" s="462"/>
      <c r="RTZ765" s="462"/>
      <c r="RUA765" s="462"/>
      <c r="RUB765" s="462"/>
      <c r="RUC765" s="462"/>
      <c r="RUD765" s="462"/>
      <c r="RUE765" s="462"/>
      <c r="RUF765" s="462"/>
      <c r="RUG765" s="462"/>
      <c r="RUH765" s="462"/>
      <c r="RUI765" s="462"/>
      <c r="RUJ765" s="462"/>
      <c r="RUK765" s="462"/>
      <c r="RUL765" s="462"/>
      <c r="RUM765" s="462"/>
      <c r="RUN765" s="462"/>
      <c r="RUO765" s="462"/>
      <c r="RUP765" s="462"/>
      <c r="RUQ765" s="462"/>
      <c r="RUR765" s="462"/>
      <c r="RUS765" s="462"/>
      <c r="RUT765" s="462"/>
      <c r="RUU765" s="462"/>
      <c r="RUV765" s="462"/>
      <c r="RUW765" s="462"/>
      <c r="RUX765" s="462"/>
      <c r="RUY765" s="462"/>
      <c r="RUZ765" s="462"/>
      <c r="RVA765" s="462"/>
      <c r="RVB765" s="462"/>
      <c r="RVC765" s="462"/>
      <c r="RVD765" s="462"/>
      <c r="RVE765" s="462"/>
      <c r="RVF765" s="462"/>
      <c r="RVG765" s="462"/>
      <c r="RVH765" s="462"/>
      <c r="RVI765" s="462"/>
      <c r="RVJ765" s="462"/>
      <c r="RVK765" s="462"/>
      <c r="RVL765" s="462"/>
      <c r="RVM765" s="462"/>
      <c r="RVN765" s="462"/>
      <c r="RVO765" s="462"/>
      <c r="RVP765" s="462"/>
      <c r="RVQ765" s="462"/>
      <c r="RVR765" s="462"/>
      <c r="RVS765" s="462"/>
      <c r="RVT765" s="462"/>
      <c r="RVU765" s="462"/>
      <c r="RVV765" s="462"/>
      <c r="RVW765" s="462"/>
      <c r="RVX765" s="462"/>
      <c r="RVY765" s="462"/>
      <c r="RVZ765" s="462"/>
      <c r="RWA765" s="462"/>
      <c r="RWB765" s="462"/>
      <c r="RWC765" s="462"/>
      <c r="RWD765" s="462"/>
      <c r="RWE765" s="462"/>
      <c r="RWF765" s="462"/>
      <c r="RWG765" s="462"/>
      <c r="RWH765" s="462"/>
      <c r="RWI765" s="462"/>
      <c r="RWJ765" s="462"/>
      <c r="RWK765" s="462"/>
      <c r="RWL765" s="462"/>
      <c r="RWM765" s="462"/>
      <c r="RWN765" s="462"/>
      <c r="RWO765" s="462"/>
      <c r="RWP765" s="462"/>
      <c r="RWQ765" s="462"/>
      <c r="RWR765" s="462"/>
      <c r="RWS765" s="462"/>
      <c r="RWT765" s="462"/>
      <c r="RWU765" s="462"/>
      <c r="RWV765" s="462"/>
      <c r="RWW765" s="462"/>
      <c r="RWX765" s="462"/>
      <c r="RWY765" s="462"/>
      <c r="RWZ765" s="462"/>
      <c r="RXA765" s="462"/>
      <c r="RXB765" s="462"/>
      <c r="RXC765" s="462"/>
      <c r="RXD765" s="462"/>
      <c r="RXE765" s="462"/>
      <c r="RXF765" s="462"/>
      <c r="RXG765" s="462"/>
      <c r="RXH765" s="462"/>
      <c r="RXI765" s="462"/>
      <c r="RXJ765" s="462"/>
      <c r="RXK765" s="462"/>
      <c r="RXL765" s="462"/>
      <c r="RXM765" s="462"/>
      <c r="RXN765" s="462"/>
      <c r="RXO765" s="462"/>
      <c r="RXP765" s="462"/>
      <c r="RXQ765" s="462"/>
      <c r="RXR765" s="462"/>
      <c r="RXS765" s="462"/>
      <c r="RXT765" s="462"/>
      <c r="RXU765" s="462"/>
      <c r="RXV765" s="462"/>
      <c r="RXW765" s="462"/>
      <c r="RXX765" s="462"/>
      <c r="RXY765" s="462"/>
      <c r="RXZ765" s="462"/>
      <c r="RYA765" s="462"/>
      <c r="RYB765" s="462"/>
      <c r="RYC765" s="462"/>
      <c r="RYD765" s="462"/>
      <c r="RYE765" s="462"/>
      <c r="RYF765" s="462"/>
      <c r="RYG765" s="462"/>
      <c r="RYH765" s="462"/>
      <c r="RYI765" s="462"/>
      <c r="RYJ765" s="462"/>
      <c r="RYK765" s="462"/>
      <c r="RYL765" s="462"/>
      <c r="RYM765" s="462"/>
      <c r="RYN765" s="462"/>
      <c r="RYO765" s="462"/>
      <c r="RYP765" s="462"/>
      <c r="RYQ765" s="462"/>
      <c r="RYR765" s="462"/>
      <c r="RYS765" s="462"/>
      <c r="RYT765" s="462"/>
      <c r="RYU765" s="462"/>
      <c r="RYV765" s="462"/>
      <c r="RYW765" s="462"/>
      <c r="RYX765" s="462"/>
      <c r="RYY765" s="462"/>
      <c r="RYZ765" s="462"/>
      <c r="RZA765" s="462"/>
      <c r="RZB765" s="462"/>
      <c r="RZC765" s="462"/>
      <c r="RZD765" s="462"/>
      <c r="RZE765" s="462"/>
      <c r="RZF765" s="462"/>
      <c r="RZG765" s="462"/>
      <c r="RZH765" s="462"/>
      <c r="RZI765" s="462"/>
      <c r="RZJ765" s="462"/>
      <c r="RZK765" s="462"/>
      <c r="RZL765" s="462"/>
      <c r="RZM765" s="462"/>
      <c r="RZN765" s="462"/>
      <c r="RZO765" s="462"/>
      <c r="RZP765" s="462"/>
      <c r="RZQ765" s="462"/>
      <c r="RZR765" s="462"/>
      <c r="RZS765" s="462"/>
      <c r="RZT765" s="462"/>
      <c r="RZU765" s="462"/>
      <c r="RZV765" s="462"/>
      <c r="RZW765" s="462"/>
      <c r="RZX765" s="462"/>
      <c r="RZY765" s="462"/>
      <c r="RZZ765" s="462"/>
      <c r="SAA765" s="462"/>
      <c r="SAB765" s="462"/>
      <c r="SAC765" s="462"/>
      <c r="SAD765" s="462"/>
      <c r="SAE765" s="462"/>
      <c r="SAF765" s="462"/>
      <c r="SAG765" s="462"/>
      <c r="SAH765" s="462"/>
      <c r="SAI765" s="462"/>
      <c r="SAJ765" s="462"/>
      <c r="SAK765" s="462"/>
      <c r="SAL765" s="462"/>
      <c r="SAM765" s="462"/>
      <c r="SAN765" s="462"/>
      <c r="SAO765" s="462"/>
      <c r="SAP765" s="462"/>
      <c r="SAQ765" s="462"/>
      <c r="SAR765" s="462"/>
      <c r="SAS765" s="462"/>
      <c r="SAT765" s="462"/>
      <c r="SAU765" s="462"/>
      <c r="SAV765" s="462"/>
      <c r="SAW765" s="462"/>
      <c r="SAX765" s="462"/>
      <c r="SAY765" s="462"/>
      <c r="SAZ765" s="462"/>
      <c r="SBA765" s="462"/>
      <c r="SBB765" s="462"/>
      <c r="SBC765" s="462"/>
      <c r="SBD765" s="462"/>
      <c r="SBE765" s="462"/>
      <c r="SBF765" s="462"/>
      <c r="SBG765" s="462"/>
      <c r="SBH765" s="462"/>
      <c r="SBI765" s="462"/>
      <c r="SBJ765" s="462"/>
      <c r="SBK765" s="462"/>
      <c r="SBL765" s="462"/>
      <c r="SBM765" s="462"/>
      <c r="SBN765" s="462"/>
      <c r="SBO765" s="462"/>
      <c r="SBP765" s="462"/>
      <c r="SBQ765" s="462"/>
      <c r="SBR765" s="462"/>
      <c r="SBS765" s="462"/>
      <c r="SBT765" s="462"/>
      <c r="SBU765" s="462"/>
      <c r="SBV765" s="462"/>
      <c r="SBW765" s="462"/>
      <c r="SBX765" s="462"/>
      <c r="SBY765" s="462"/>
      <c r="SBZ765" s="462"/>
      <c r="SCA765" s="462"/>
      <c r="SCB765" s="462"/>
      <c r="SCC765" s="462"/>
      <c r="SCD765" s="462"/>
      <c r="SCE765" s="462"/>
      <c r="SCF765" s="462"/>
      <c r="SCG765" s="462"/>
      <c r="SCH765" s="462"/>
      <c r="SCI765" s="462"/>
      <c r="SCJ765" s="462"/>
      <c r="SCK765" s="462"/>
      <c r="SCL765" s="462"/>
      <c r="SCM765" s="462"/>
      <c r="SCN765" s="462"/>
      <c r="SCO765" s="462"/>
      <c r="SCP765" s="462"/>
      <c r="SCQ765" s="462"/>
      <c r="SCR765" s="462"/>
      <c r="SCS765" s="462"/>
      <c r="SCT765" s="462"/>
      <c r="SCU765" s="462"/>
      <c r="SCV765" s="462"/>
      <c r="SCW765" s="462"/>
      <c r="SCX765" s="462"/>
      <c r="SCY765" s="462"/>
      <c r="SCZ765" s="462"/>
      <c r="SDA765" s="462"/>
      <c r="SDB765" s="462"/>
      <c r="SDC765" s="462"/>
      <c r="SDD765" s="462"/>
      <c r="SDE765" s="462"/>
      <c r="SDF765" s="462"/>
      <c r="SDG765" s="462"/>
      <c r="SDH765" s="462"/>
      <c r="SDI765" s="462"/>
      <c r="SDJ765" s="462"/>
      <c r="SDK765" s="462"/>
      <c r="SDL765" s="462"/>
      <c r="SDM765" s="462"/>
      <c r="SDN765" s="462"/>
      <c r="SDO765" s="462"/>
      <c r="SDP765" s="462"/>
      <c r="SDQ765" s="462"/>
      <c r="SDR765" s="462"/>
      <c r="SDS765" s="462"/>
      <c r="SDT765" s="462"/>
      <c r="SDU765" s="462"/>
      <c r="SDV765" s="462"/>
      <c r="SDW765" s="462"/>
      <c r="SDX765" s="462"/>
      <c r="SDY765" s="462"/>
      <c r="SDZ765" s="462"/>
      <c r="SEA765" s="462"/>
      <c r="SEB765" s="462"/>
      <c r="SEC765" s="462"/>
      <c r="SED765" s="462"/>
      <c r="SEE765" s="462"/>
      <c r="SEF765" s="462"/>
      <c r="SEG765" s="462"/>
      <c r="SEH765" s="462"/>
      <c r="SEI765" s="462"/>
      <c r="SEJ765" s="462"/>
      <c r="SEK765" s="462"/>
      <c r="SEL765" s="462"/>
      <c r="SEM765" s="462"/>
      <c r="SEN765" s="462"/>
      <c r="SEO765" s="462"/>
      <c r="SEP765" s="462"/>
      <c r="SEQ765" s="462"/>
      <c r="SER765" s="462"/>
      <c r="SES765" s="462"/>
      <c r="SET765" s="462"/>
      <c r="SEU765" s="462"/>
      <c r="SEV765" s="462"/>
      <c r="SEW765" s="462"/>
      <c r="SEX765" s="462"/>
      <c r="SEY765" s="462"/>
      <c r="SEZ765" s="462"/>
      <c r="SFA765" s="462"/>
      <c r="SFB765" s="462"/>
      <c r="SFC765" s="462"/>
      <c r="SFD765" s="462"/>
      <c r="SFE765" s="462"/>
      <c r="SFF765" s="462"/>
      <c r="SFG765" s="462"/>
      <c r="SFH765" s="462"/>
      <c r="SFI765" s="462"/>
      <c r="SFJ765" s="462"/>
      <c r="SFK765" s="462"/>
      <c r="SFL765" s="462"/>
      <c r="SFM765" s="462"/>
      <c r="SFN765" s="462"/>
      <c r="SFO765" s="462"/>
      <c r="SFP765" s="462"/>
      <c r="SFQ765" s="462"/>
      <c r="SFR765" s="462"/>
      <c r="SFS765" s="462"/>
      <c r="SFT765" s="462"/>
      <c r="SFU765" s="462"/>
      <c r="SFV765" s="462"/>
      <c r="SFW765" s="462"/>
      <c r="SFX765" s="462"/>
      <c r="SFY765" s="462"/>
      <c r="SFZ765" s="462"/>
      <c r="SGA765" s="462"/>
      <c r="SGB765" s="462"/>
      <c r="SGC765" s="462"/>
      <c r="SGD765" s="462"/>
      <c r="SGE765" s="462"/>
      <c r="SGF765" s="462"/>
      <c r="SGG765" s="462"/>
      <c r="SGH765" s="462"/>
      <c r="SGI765" s="462"/>
      <c r="SGJ765" s="462"/>
      <c r="SGK765" s="462"/>
      <c r="SGL765" s="462"/>
      <c r="SGM765" s="462"/>
      <c r="SGN765" s="462"/>
      <c r="SGO765" s="462"/>
      <c r="SGP765" s="462"/>
      <c r="SGQ765" s="462"/>
      <c r="SGR765" s="462"/>
      <c r="SGS765" s="462"/>
      <c r="SGT765" s="462"/>
      <c r="SGU765" s="462"/>
      <c r="SGV765" s="462"/>
      <c r="SGW765" s="462"/>
      <c r="SGX765" s="462"/>
      <c r="SGY765" s="462"/>
      <c r="SGZ765" s="462"/>
      <c r="SHA765" s="462"/>
      <c r="SHB765" s="462"/>
      <c r="SHC765" s="462"/>
      <c r="SHD765" s="462"/>
      <c r="SHE765" s="462"/>
      <c r="SHF765" s="462"/>
      <c r="SHG765" s="462"/>
      <c r="SHH765" s="462"/>
      <c r="SHI765" s="462"/>
      <c r="SHJ765" s="462"/>
      <c r="SHK765" s="462"/>
      <c r="SHL765" s="462"/>
      <c r="SHM765" s="462"/>
      <c r="SHN765" s="462"/>
      <c r="SHO765" s="462"/>
      <c r="SHP765" s="462"/>
      <c r="SHQ765" s="462"/>
      <c r="SHR765" s="462"/>
      <c r="SHS765" s="462"/>
      <c r="SHT765" s="462"/>
      <c r="SHU765" s="462"/>
      <c r="SHV765" s="462"/>
      <c r="SHW765" s="462"/>
      <c r="SHX765" s="462"/>
      <c r="SHY765" s="462"/>
      <c r="SHZ765" s="462"/>
      <c r="SIA765" s="462"/>
      <c r="SIB765" s="462"/>
      <c r="SIC765" s="462"/>
      <c r="SID765" s="462"/>
      <c r="SIE765" s="462"/>
      <c r="SIF765" s="462"/>
      <c r="SIG765" s="462"/>
      <c r="SIH765" s="462"/>
      <c r="SII765" s="462"/>
      <c r="SIJ765" s="462"/>
      <c r="SIK765" s="462"/>
      <c r="SIL765" s="462"/>
      <c r="SIM765" s="462"/>
      <c r="SIN765" s="462"/>
      <c r="SIO765" s="462"/>
      <c r="SIP765" s="462"/>
      <c r="SIQ765" s="462"/>
      <c r="SIR765" s="462"/>
      <c r="SIS765" s="462"/>
      <c r="SIT765" s="462"/>
      <c r="SIU765" s="462"/>
      <c r="SIV765" s="462"/>
      <c r="SIW765" s="462"/>
      <c r="SIX765" s="462"/>
      <c r="SIY765" s="462"/>
      <c r="SIZ765" s="462"/>
      <c r="SJA765" s="462"/>
      <c r="SJB765" s="462"/>
      <c r="SJC765" s="462"/>
      <c r="SJD765" s="462"/>
      <c r="SJE765" s="462"/>
      <c r="SJF765" s="462"/>
      <c r="SJG765" s="462"/>
      <c r="SJH765" s="462"/>
      <c r="SJI765" s="462"/>
      <c r="SJJ765" s="462"/>
      <c r="SJK765" s="462"/>
      <c r="SJL765" s="462"/>
      <c r="SJM765" s="462"/>
      <c r="SJN765" s="462"/>
      <c r="SJO765" s="462"/>
      <c r="SJP765" s="462"/>
      <c r="SJQ765" s="462"/>
      <c r="SJR765" s="462"/>
      <c r="SJS765" s="462"/>
      <c r="SJT765" s="462"/>
      <c r="SJU765" s="462"/>
      <c r="SJV765" s="462"/>
      <c r="SJW765" s="462"/>
      <c r="SJX765" s="462"/>
      <c r="SJY765" s="462"/>
      <c r="SJZ765" s="462"/>
      <c r="SKA765" s="462"/>
      <c r="SKB765" s="462"/>
      <c r="SKC765" s="462"/>
      <c r="SKD765" s="462"/>
      <c r="SKE765" s="462"/>
      <c r="SKF765" s="462"/>
      <c r="SKG765" s="462"/>
      <c r="SKH765" s="462"/>
      <c r="SKI765" s="462"/>
      <c r="SKJ765" s="462"/>
      <c r="SKK765" s="462"/>
      <c r="SKL765" s="462"/>
      <c r="SKM765" s="462"/>
      <c r="SKN765" s="462"/>
      <c r="SKO765" s="462"/>
      <c r="SKP765" s="462"/>
      <c r="SKQ765" s="462"/>
      <c r="SKR765" s="462"/>
      <c r="SKS765" s="462"/>
      <c r="SKT765" s="462"/>
      <c r="SKU765" s="462"/>
      <c r="SKV765" s="462"/>
      <c r="SKW765" s="462"/>
      <c r="SKX765" s="462"/>
      <c r="SKY765" s="462"/>
      <c r="SKZ765" s="462"/>
      <c r="SLA765" s="462"/>
      <c r="SLB765" s="462"/>
      <c r="SLC765" s="462"/>
      <c r="SLD765" s="462"/>
      <c r="SLE765" s="462"/>
      <c r="SLF765" s="462"/>
      <c r="SLG765" s="462"/>
      <c r="SLH765" s="462"/>
      <c r="SLI765" s="462"/>
      <c r="SLJ765" s="462"/>
      <c r="SLK765" s="462"/>
      <c r="SLL765" s="462"/>
      <c r="SLM765" s="462"/>
      <c r="SLN765" s="462"/>
      <c r="SLO765" s="462"/>
      <c r="SLP765" s="462"/>
      <c r="SLQ765" s="462"/>
      <c r="SLR765" s="462"/>
      <c r="SLS765" s="462"/>
      <c r="SLT765" s="462"/>
      <c r="SLU765" s="462"/>
      <c r="SLV765" s="462"/>
      <c r="SLW765" s="462"/>
      <c r="SLX765" s="462"/>
      <c r="SLY765" s="462"/>
      <c r="SLZ765" s="462"/>
      <c r="SMA765" s="462"/>
      <c r="SMB765" s="462"/>
      <c r="SMC765" s="462"/>
      <c r="SMD765" s="462"/>
      <c r="SME765" s="462"/>
      <c r="SMF765" s="462"/>
      <c r="SMG765" s="462"/>
      <c r="SMH765" s="462"/>
      <c r="SMI765" s="462"/>
      <c r="SMJ765" s="462"/>
      <c r="SMK765" s="462"/>
      <c r="SML765" s="462"/>
      <c r="SMM765" s="462"/>
      <c r="SMN765" s="462"/>
      <c r="SMO765" s="462"/>
      <c r="SMP765" s="462"/>
      <c r="SMQ765" s="462"/>
      <c r="SMR765" s="462"/>
      <c r="SMS765" s="462"/>
      <c r="SMT765" s="462"/>
      <c r="SMU765" s="462"/>
      <c r="SMV765" s="462"/>
      <c r="SMW765" s="462"/>
      <c r="SMX765" s="462"/>
      <c r="SMY765" s="462"/>
      <c r="SMZ765" s="462"/>
      <c r="SNA765" s="462"/>
      <c r="SNB765" s="462"/>
      <c r="SNC765" s="462"/>
      <c r="SND765" s="462"/>
      <c r="SNE765" s="462"/>
      <c r="SNF765" s="462"/>
      <c r="SNG765" s="462"/>
      <c r="SNH765" s="462"/>
      <c r="SNI765" s="462"/>
      <c r="SNJ765" s="462"/>
      <c r="SNK765" s="462"/>
      <c r="SNL765" s="462"/>
      <c r="SNM765" s="462"/>
      <c r="SNN765" s="462"/>
      <c r="SNO765" s="462"/>
      <c r="SNP765" s="462"/>
      <c r="SNQ765" s="462"/>
      <c r="SNR765" s="462"/>
      <c r="SNS765" s="462"/>
      <c r="SNT765" s="462"/>
      <c r="SNU765" s="462"/>
      <c r="SNV765" s="462"/>
      <c r="SNW765" s="462"/>
      <c r="SNX765" s="462"/>
      <c r="SNY765" s="462"/>
      <c r="SNZ765" s="462"/>
      <c r="SOA765" s="462"/>
      <c r="SOB765" s="462"/>
      <c r="SOC765" s="462"/>
      <c r="SOD765" s="462"/>
      <c r="SOE765" s="462"/>
      <c r="SOF765" s="462"/>
      <c r="SOG765" s="462"/>
      <c r="SOH765" s="462"/>
      <c r="SOI765" s="462"/>
      <c r="SOJ765" s="462"/>
      <c r="SOK765" s="462"/>
      <c r="SOL765" s="462"/>
      <c r="SOM765" s="462"/>
      <c r="SON765" s="462"/>
      <c r="SOO765" s="462"/>
      <c r="SOP765" s="462"/>
      <c r="SOQ765" s="462"/>
      <c r="SOR765" s="462"/>
      <c r="SOS765" s="462"/>
      <c r="SOT765" s="462"/>
      <c r="SOU765" s="462"/>
      <c r="SOV765" s="462"/>
      <c r="SOW765" s="462"/>
      <c r="SOX765" s="462"/>
      <c r="SOY765" s="462"/>
      <c r="SOZ765" s="462"/>
      <c r="SPA765" s="462"/>
      <c r="SPB765" s="462"/>
      <c r="SPC765" s="462"/>
      <c r="SPD765" s="462"/>
      <c r="SPE765" s="462"/>
      <c r="SPF765" s="462"/>
      <c r="SPG765" s="462"/>
      <c r="SPH765" s="462"/>
      <c r="SPI765" s="462"/>
      <c r="SPJ765" s="462"/>
      <c r="SPK765" s="462"/>
      <c r="SPL765" s="462"/>
      <c r="SPM765" s="462"/>
      <c r="SPN765" s="462"/>
      <c r="SPO765" s="462"/>
      <c r="SPP765" s="462"/>
      <c r="SPQ765" s="462"/>
      <c r="SPR765" s="462"/>
      <c r="SPS765" s="462"/>
      <c r="SPT765" s="462"/>
      <c r="SPU765" s="462"/>
      <c r="SPV765" s="462"/>
      <c r="SPW765" s="462"/>
      <c r="SPX765" s="462"/>
      <c r="SPY765" s="462"/>
      <c r="SPZ765" s="462"/>
      <c r="SQA765" s="462"/>
      <c r="SQB765" s="462"/>
      <c r="SQC765" s="462"/>
      <c r="SQD765" s="462"/>
      <c r="SQE765" s="462"/>
      <c r="SQF765" s="462"/>
      <c r="SQG765" s="462"/>
      <c r="SQH765" s="462"/>
      <c r="SQI765" s="462"/>
      <c r="SQJ765" s="462"/>
      <c r="SQK765" s="462"/>
      <c r="SQL765" s="462"/>
      <c r="SQM765" s="462"/>
      <c r="SQN765" s="462"/>
      <c r="SQO765" s="462"/>
      <c r="SQP765" s="462"/>
      <c r="SQQ765" s="462"/>
      <c r="SQR765" s="462"/>
      <c r="SQS765" s="462"/>
      <c r="SQT765" s="462"/>
      <c r="SQU765" s="462"/>
      <c r="SQV765" s="462"/>
      <c r="SQW765" s="462"/>
      <c r="SQX765" s="462"/>
      <c r="SQY765" s="462"/>
      <c r="SQZ765" s="462"/>
      <c r="SRA765" s="462"/>
      <c r="SRB765" s="462"/>
      <c r="SRC765" s="462"/>
      <c r="SRD765" s="462"/>
      <c r="SRE765" s="462"/>
      <c r="SRF765" s="462"/>
      <c r="SRG765" s="462"/>
      <c r="SRH765" s="462"/>
      <c r="SRI765" s="462"/>
      <c r="SRJ765" s="462"/>
      <c r="SRK765" s="462"/>
      <c r="SRL765" s="462"/>
      <c r="SRM765" s="462"/>
      <c r="SRN765" s="462"/>
      <c r="SRO765" s="462"/>
      <c r="SRP765" s="462"/>
      <c r="SRQ765" s="462"/>
      <c r="SRR765" s="462"/>
      <c r="SRS765" s="462"/>
      <c r="SRT765" s="462"/>
      <c r="SRU765" s="462"/>
      <c r="SRV765" s="462"/>
      <c r="SRW765" s="462"/>
      <c r="SRX765" s="462"/>
      <c r="SRY765" s="462"/>
      <c r="SRZ765" s="462"/>
      <c r="SSA765" s="462"/>
      <c r="SSB765" s="462"/>
      <c r="SSC765" s="462"/>
      <c r="SSD765" s="462"/>
      <c r="SSE765" s="462"/>
      <c r="SSF765" s="462"/>
      <c r="SSG765" s="462"/>
      <c r="SSH765" s="462"/>
      <c r="SSI765" s="462"/>
      <c r="SSJ765" s="462"/>
      <c r="SSK765" s="462"/>
      <c r="SSL765" s="462"/>
      <c r="SSM765" s="462"/>
      <c r="SSN765" s="462"/>
      <c r="SSO765" s="462"/>
      <c r="SSP765" s="462"/>
      <c r="SSQ765" s="462"/>
      <c r="SSR765" s="462"/>
      <c r="SSS765" s="462"/>
      <c r="SST765" s="462"/>
      <c r="SSU765" s="462"/>
      <c r="SSV765" s="462"/>
      <c r="SSW765" s="462"/>
      <c r="SSX765" s="462"/>
      <c r="SSY765" s="462"/>
      <c r="SSZ765" s="462"/>
      <c r="STA765" s="462"/>
      <c r="STB765" s="462"/>
      <c r="STC765" s="462"/>
      <c r="STD765" s="462"/>
      <c r="STE765" s="462"/>
      <c r="STF765" s="462"/>
      <c r="STG765" s="462"/>
      <c r="STH765" s="462"/>
      <c r="STI765" s="462"/>
      <c r="STJ765" s="462"/>
      <c r="STK765" s="462"/>
      <c r="STL765" s="462"/>
      <c r="STM765" s="462"/>
      <c r="STN765" s="462"/>
      <c r="STO765" s="462"/>
      <c r="STP765" s="462"/>
      <c r="STQ765" s="462"/>
      <c r="STR765" s="462"/>
      <c r="STS765" s="462"/>
      <c r="STT765" s="462"/>
      <c r="STU765" s="462"/>
      <c r="STV765" s="462"/>
      <c r="STW765" s="462"/>
      <c r="STX765" s="462"/>
      <c r="STY765" s="462"/>
      <c r="STZ765" s="462"/>
      <c r="SUA765" s="462"/>
      <c r="SUB765" s="462"/>
      <c r="SUC765" s="462"/>
      <c r="SUD765" s="462"/>
      <c r="SUE765" s="462"/>
      <c r="SUF765" s="462"/>
      <c r="SUG765" s="462"/>
      <c r="SUH765" s="462"/>
      <c r="SUI765" s="462"/>
      <c r="SUJ765" s="462"/>
      <c r="SUK765" s="462"/>
      <c r="SUL765" s="462"/>
      <c r="SUM765" s="462"/>
      <c r="SUN765" s="462"/>
      <c r="SUO765" s="462"/>
      <c r="SUP765" s="462"/>
      <c r="SUQ765" s="462"/>
      <c r="SUR765" s="462"/>
      <c r="SUS765" s="462"/>
      <c r="SUT765" s="462"/>
      <c r="SUU765" s="462"/>
      <c r="SUV765" s="462"/>
      <c r="SUW765" s="462"/>
      <c r="SUX765" s="462"/>
      <c r="SUY765" s="462"/>
      <c r="SUZ765" s="462"/>
      <c r="SVA765" s="462"/>
      <c r="SVB765" s="462"/>
      <c r="SVC765" s="462"/>
      <c r="SVD765" s="462"/>
      <c r="SVE765" s="462"/>
      <c r="SVF765" s="462"/>
      <c r="SVG765" s="462"/>
      <c r="SVH765" s="462"/>
      <c r="SVI765" s="462"/>
      <c r="SVJ765" s="462"/>
      <c r="SVK765" s="462"/>
      <c r="SVL765" s="462"/>
      <c r="SVM765" s="462"/>
      <c r="SVN765" s="462"/>
      <c r="SVO765" s="462"/>
      <c r="SVP765" s="462"/>
      <c r="SVQ765" s="462"/>
      <c r="SVR765" s="462"/>
      <c r="SVS765" s="462"/>
      <c r="SVT765" s="462"/>
      <c r="SVU765" s="462"/>
      <c r="SVV765" s="462"/>
      <c r="SVW765" s="462"/>
      <c r="SVX765" s="462"/>
      <c r="SVY765" s="462"/>
      <c r="SVZ765" s="462"/>
      <c r="SWA765" s="462"/>
      <c r="SWB765" s="462"/>
      <c r="SWC765" s="462"/>
      <c r="SWD765" s="462"/>
      <c r="SWE765" s="462"/>
      <c r="SWF765" s="462"/>
      <c r="SWG765" s="462"/>
      <c r="SWH765" s="462"/>
      <c r="SWI765" s="462"/>
      <c r="SWJ765" s="462"/>
      <c r="SWK765" s="462"/>
      <c r="SWL765" s="462"/>
      <c r="SWM765" s="462"/>
      <c r="SWN765" s="462"/>
      <c r="SWO765" s="462"/>
      <c r="SWP765" s="462"/>
      <c r="SWQ765" s="462"/>
      <c r="SWR765" s="462"/>
      <c r="SWS765" s="462"/>
      <c r="SWT765" s="462"/>
      <c r="SWU765" s="462"/>
      <c r="SWV765" s="462"/>
      <c r="SWW765" s="462"/>
      <c r="SWX765" s="462"/>
      <c r="SWY765" s="462"/>
      <c r="SWZ765" s="462"/>
      <c r="SXA765" s="462"/>
      <c r="SXB765" s="462"/>
      <c r="SXC765" s="462"/>
      <c r="SXD765" s="462"/>
      <c r="SXE765" s="462"/>
      <c r="SXF765" s="462"/>
      <c r="SXG765" s="462"/>
      <c r="SXH765" s="462"/>
      <c r="SXI765" s="462"/>
      <c r="SXJ765" s="462"/>
      <c r="SXK765" s="462"/>
      <c r="SXL765" s="462"/>
      <c r="SXM765" s="462"/>
      <c r="SXN765" s="462"/>
      <c r="SXO765" s="462"/>
      <c r="SXP765" s="462"/>
      <c r="SXQ765" s="462"/>
      <c r="SXR765" s="462"/>
      <c r="SXS765" s="462"/>
      <c r="SXT765" s="462"/>
      <c r="SXU765" s="462"/>
      <c r="SXV765" s="462"/>
      <c r="SXW765" s="462"/>
      <c r="SXX765" s="462"/>
      <c r="SXY765" s="462"/>
      <c r="SXZ765" s="462"/>
      <c r="SYA765" s="462"/>
      <c r="SYB765" s="462"/>
      <c r="SYC765" s="462"/>
      <c r="SYD765" s="462"/>
      <c r="SYE765" s="462"/>
      <c r="SYF765" s="462"/>
      <c r="SYG765" s="462"/>
      <c r="SYH765" s="462"/>
      <c r="SYI765" s="462"/>
      <c r="SYJ765" s="462"/>
      <c r="SYK765" s="462"/>
      <c r="SYL765" s="462"/>
      <c r="SYM765" s="462"/>
      <c r="SYN765" s="462"/>
      <c r="SYO765" s="462"/>
      <c r="SYP765" s="462"/>
      <c r="SYQ765" s="462"/>
      <c r="SYR765" s="462"/>
      <c r="SYS765" s="462"/>
      <c r="SYT765" s="462"/>
      <c r="SYU765" s="462"/>
      <c r="SYV765" s="462"/>
      <c r="SYW765" s="462"/>
      <c r="SYX765" s="462"/>
      <c r="SYY765" s="462"/>
      <c r="SYZ765" s="462"/>
      <c r="SZA765" s="462"/>
      <c r="SZB765" s="462"/>
      <c r="SZC765" s="462"/>
      <c r="SZD765" s="462"/>
      <c r="SZE765" s="462"/>
      <c r="SZF765" s="462"/>
      <c r="SZG765" s="462"/>
      <c r="SZH765" s="462"/>
      <c r="SZI765" s="462"/>
      <c r="SZJ765" s="462"/>
      <c r="SZK765" s="462"/>
      <c r="SZL765" s="462"/>
      <c r="SZM765" s="462"/>
      <c r="SZN765" s="462"/>
      <c r="SZO765" s="462"/>
      <c r="SZP765" s="462"/>
      <c r="SZQ765" s="462"/>
      <c r="SZR765" s="462"/>
      <c r="SZS765" s="462"/>
      <c r="SZT765" s="462"/>
      <c r="SZU765" s="462"/>
      <c r="SZV765" s="462"/>
      <c r="SZW765" s="462"/>
      <c r="SZX765" s="462"/>
      <c r="SZY765" s="462"/>
      <c r="SZZ765" s="462"/>
      <c r="TAA765" s="462"/>
      <c r="TAB765" s="462"/>
      <c r="TAC765" s="462"/>
      <c r="TAD765" s="462"/>
      <c r="TAE765" s="462"/>
      <c r="TAF765" s="462"/>
      <c r="TAG765" s="462"/>
      <c r="TAH765" s="462"/>
      <c r="TAI765" s="462"/>
      <c r="TAJ765" s="462"/>
      <c r="TAK765" s="462"/>
      <c r="TAL765" s="462"/>
      <c r="TAM765" s="462"/>
      <c r="TAN765" s="462"/>
      <c r="TAO765" s="462"/>
      <c r="TAP765" s="462"/>
      <c r="TAQ765" s="462"/>
      <c r="TAR765" s="462"/>
      <c r="TAS765" s="462"/>
      <c r="TAT765" s="462"/>
      <c r="TAU765" s="462"/>
      <c r="TAV765" s="462"/>
      <c r="TAW765" s="462"/>
      <c r="TAX765" s="462"/>
      <c r="TAY765" s="462"/>
      <c r="TAZ765" s="462"/>
      <c r="TBA765" s="462"/>
      <c r="TBB765" s="462"/>
      <c r="TBC765" s="462"/>
      <c r="TBD765" s="462"/>
      <c r="TBE765" s="462"/>
      <c r="TBF765" s="462"/>
      <c r="TBG765" s="462"/>
      <c r="TBH765" s="462"/>
      <c r="TBI765" s="462"/>
      <c r="TBJ765" s="462"/>
      <c r="TBK765" s="462"/>
      <c r="TBL765" s="462"/>
      <c r="TBM765" s="462"/>
      <c r="TBN765" s="462"/>
      <c r="TBO765" s="462"/>
      <c r="TBP765" s="462"/>
      <c r="TBQ765" s="462"/>
      <c r="TBR765" s="462"/>
      <c r="TBS765" s="462"/>
      <c r="TBT765" s="462"/>
      <c r="TBU765" s="462"/>
      <c r="TBV765" s="462"/>
      <c r="TBW765" s="462"/>
      <c r="TBX765" s="462"/>
      <c r="TBY765" s="462"/>
      <c r="TBZ765" s="462"/>
      <c r="TCA765" s="462"/>
      <c r="TCB765" s="462"/>
      <c r="TCC765" s="462"/>
      <c r="TCD765" s="462"/>
      <c r="TCE765" s="462"/>
      <c r="TCF765" s="462"/>
      <c r="TCG765" s="462"/>
      <c r="TCH765" s="462"/>
      <c r="TCI765" s="462"/>
      <c r="TCJ765" s="462"/>
      <c r="TCK765" s="462"/>
      <c r="TCL765" s="462"/>
      <c r="TCM765" s="462"/>
      <c r="TCN765" s="462"/>
      <c r="TCO765" s="462"/>
      <c r="TCP765" s="462"/>
      <c r="TCQ765" s="462"/>
      <c r="TCR765" s="462"/>
      <c r="TCS765" s="462"/>
      <c r="TCT765" s="462"/>
      <c r="TCU765" s="462"/>
      <c r="TCV765" s="462"/>
      <c r="TCW765" s="462"/>
      <c r="TCX765" s="462"/>
      <c r="TCY765" s="462"/>
      <c r="TCZ765" s="462"/>
      <c r="TDA765" s="462"/>
      <c r="TDB765" s="462"/>
      <c r="TDC765" s="462"/>
      <c r="TDD765" s="462"/>
      <c r="TDE765" s="462"/>
      <c r="TDF765" s="462"/>
      <c r="TDG765" s="462"/>
      <c r="TDH765" s="462"/>
      <c r="TDI765" s="462"/>
      <c r="TDJ765" s="462"/>
      <c r="TDK765" s="462"/>
      <c r="TDL765" s="462"/>
      <c r="TDM765" s="462"/>
      <c r="TDN765" s="462"/>
      <c r="TDO765" s="462"/>
      <c r="TDP765" s="462"/>
      <c r="TDQ765" s="462"/>
      <c r="TDR765" s="462"/>
      <c r="TDS765" s="462"/>
      <c r="TDT765" s="462"/>
      <c r="TDU765" s="462"/>
      <c r="TDV765" s="462"/>
      <c r="TDW765" s="462"/>
      <c r="TDX765" s="462"/>
      <c r="TDY765" s="462"/>
      <c r="TDZ765" s="462"/>
      <c r="TEA765" s="462"/>
      <c r="TEB765" s="462"/>
      <c r="TEC765" s="462"/>
      <c r="TED765" s="462"/>
      <c r="TEE765" s="462"/>
      <c r="TEF765" s="462"/>
      <c r="TEG765" s="462"/>
      <c r="TEH765" s="462"/>
      <c r="TEI765" s="462"/>
      <c r="TEJ765" s="462"/>
      <c r="TEK765" s="462"/>
      <c r="TEL765" s="462"/>
      <c r="TEM765" s="462"/>
      <c r="TEN765" s="462"/>
      <c r="TEO765" s="462"/>
      <c r="TEP765" s="462"/>
      <c r="TEQ765" s="462"/>
      <c r="TER765" s="462"/>
      <c r="TES765" s="462"/>
      <c r="TET765" s="462"/>
      <c r="TEU765" s="462"/>
      <c r="TEV765" s="462"/>
      <c r="TEW765" s="462"/>
      <c r="TEX765" s="462"/>
      <c r="TEY765" s="462"/>
      <c r="TEZ765" s="462"/>
      <c r="TFA765" s="462"/>
      <c r="TFB765" s="462"/>
      <c r="TFC765" s="462"/>
      <c r="TFD765" s="462"/>
      <c r="TFE765" s="462"/>
      <c r="TFF765" s="462"/>
      <c r="TFG765" s="462"/>
      <c r="TFH765" s="462"/>
      <c r="TFI765" s="462"/>
      <c r="TFJ765" s="462"/>
      <c r="TFK765" s="462"/>
      <c r="TFL765" s="462"/>
      <c r="TFM765" s="462"/>
      <c r="TFN765" s="462"/>
      <c r="TFO765" s="462"/>
      <c r="TFP765" s="462"/>
      <c r="TFQ765" s="462"/>
      <c r="TFR765" s="462"/>
      <c r="TFS765" s="462"/>
      <c r="TFT765" s="462"/>
      <c r="TFU765" s="462"/>
      <c r="TFV765" s="462"/>
      <c r="TFW765" s="462"/>
      <c r="TFX765" s="462"/>
      <c r="TFY765" s="462"/>
      <c r="TFZ765" s="462"/>
      <c r="TGA765" s="462"/>
      <c r="TGB765" s="462"/>
      <c r="TGC765" s="462"/>
      <c r="TGD765" s="462"/>
      <c r="TGE765" s="462"/>
      <c r="TGF765" s="462"/>
      <c r="TGG765" s="462"/>
      <c r="TGH765" s="462"/>
      <c r="TGI765" s="462"/>
      <c r="TGJ765" s="462"/>
      <c r="TGK765" s="462"/>
      <c r="TGL765" s="462"/>
      <c r="TGM765" s="462"/>
      <c r="TGN765" s="462"/>
      <c r="TGO765" s="462"/>
      <c r="TGP765" s="462"/>
      <c r="TGQ765" s="462"/>
      <c r="TGR765" s="462"/>
      <c r="TGS765" s="462"/>
      <c r="TGT765" s="462"/>
      <c r="TGU765" s="462"/>
      <c r="TGV765" s="462"/>
      <c r="TGW765" s="462"/>
      <c r="TGX765" s="462"/>
      <c r="TGY765" s="462"/>
      <c r="TGZ765" s="462"/>
      <c r="THA765" s="462"/>
      <c r="THB765" s="462"/>
      <c r="THC765" s="462"/>
      <c r="THD765" s="462"/>
      <c r="THE765" s="462"/>
      <c r="THF765" s="462"/>
      <c r="THG765" s="462"/>
      <c r="THH765" s="462"/>
      <c r="THI765" s="462"/>
      <c r="THJ765" s="462"/>
      <c r="THK765" s="462"/>
      <c r="THL765" s="462"/>
      <c r="THM765" s="462"/>
      <c r="THN765" s="462"/>
      <c r="THO765" s="462"/>
      <c r="THP765" s="462"/>
      <c r="THQ765" s="462"/>
      <c r="THR765" s="462"/>
      <c r="THS765" s="462"/>
      <c r="THT765" s="462"/>
      <c r="THU765" s="462"/>
      <c r="THV765" s="462"/>
      <c r="THW765" s="462"/>
      <c r="THX765" s="462"/>
      <c r="THY765" s="462"/>
      <c r="THZ765" s="462"/>
      <c r="TIA765" s="462"/>
      <c r="TIB765" s="462"/>
      <c r="TIC765" s="462"/>
      <c r="TID765" s="462"/>
      <c r="TIE765" s="462"/>
      <c r="TIF765" s="462"/>
      <c r="TIG765" s="462"/>
      <c r="TIH765" s="462"/>
      <c r="TII765" s="462"/>
      <c r="TIJ765" s="462"/>
      <c r="TIK765" s="462"/>
      <c r="TIL765" s="462"/>
      <c r="TIM765" s="462"/>
      <c r="TIN765" s="462"/>
      <c r="TIO765" s="462"/>
      <c r="TIP765" s="462"/>
      <c r="TIQ765" s="462"/>
      <c r="TIR765" s="462"/>
      <c r="TIS765" s="462"/>
      <c r="TIT765" s="462"/>
      <c r="TIU765" s="462"/>
      <c r="TIV765" s="462"/>
      <c r="TIW765" s="462"/>
      <c r="TIX765" s="462"/>
      <c r="TIY765" s="462"/>
      <c r="TIZ765" s="462"/>
      <c r="TJA765" s="462"/>
      <c r="TJB765" s="462"/>
      <c r="TJC765" s="462"/>
      <c r="TJD765" s="462"/>
      <c r="TJE765" s="462"/>
      <c r="TJF765" s="462"/>
      <c r="TJG765" s="462"/>
      <c r="TJH765" s="462"/>
      <c r="TJI765" s="462"/>
      <c r="TJJ765" s="462"/>
      <c r="TJK765" s="462"/>
      <c r="TJL765" s="462"/>
      <c r="TJM765" s="462"/>
      <c r="TJN765" s="462"/>
      <c r="TJO765" s="462"/>
      <c r="TJP765" s="462"/>
      <c r="TJQ765" s="462"/>
      <c r="TJR765" s="462"/>
      <c r="TJS765" s="462"/>
      <c r="TJT765" s="462"/>
      <c r="TJU765" s="462"/>
      <c r="TJV765" s="462"/>
      <c r="TJW765" s="462"/>
      <c r="TJX765" s="462"/>
      <c r="TJY765" s="462"/>
      <c r="TJZ765" s="462"/>
      <c r="TKA765" s="462"/>
      <c r="TKB765" s="462"/>
      <c r="TKC765" s="462"/>
      <c r="TKD765" s="462"/>
      <c r="TKE765" s="462"/>
      <c r="TKF765" s="462"/>
      <c r="TKG765" s="462"/>
      <c r="TKH765" s="462"/>
      <c r="TKI765" s="462"/>
      <c r="TKJ765" s="462"/>
      <c r="TKK765" s="462"/>
      <c r="TKL765" s="462"/>
      <c r="TKM765" s="462"/>
      <c r="TKN765" s="462"/>
      <c r="TKO765" s="462"/>
      <c r="TKP765" s="462"/>
      <c r="TKQ765" s="462"/>
      <c r="TKR765" s="462"/>
      <c r="TKS765" s="462"/>
      <c r="TKT765" s="462"/>
      <c r="TKU765" s="462"/>
      <c r="TKV765" s="462"/>
      <c r="TKW765" s="462"/>
      <c r="TKX765" s="462"/>
      <c r="TKY765" s="462"/>
      <c r="TKZ765" s="462"/>
      <c r="TLA765" s="462"/>
      <c r="TLB765" s="462"/>
      <c r="TLC765" s="462"/>
      <c r="TLD765" s="462"/>
      <c r="TLE765" s="462"/>
      <c r="TLF765" s="462"/>
      <c r="TLG765" s="462"/>
      <c r="TLH765" s="462"/>
      <c r="TLI765" s="462"/>
      <c r="TLJ765" s="462"/>
      <c r="TLK765" s="462"/>
      <c r="TLL765" s="462"/>
      <c r="TLM765" s="462"/>
      <c r="TLN765" s="462"/>
      <c r="TLO765" s="462"/>
      <c r="TLP765" s="462"/>
      <c r="TLQ765" s="462"/>
      <c r="TLR765" s="462"/>
      <c r="TLS765" s="462"/>
      <c r="TLT765" s="462"/>
      <c r="TLU765" s="462"/>
      <c r="TLV765" s="462"/>
      <c r="TLW765" s="462"/>
      <c r="TLX765" s="462"/>
      <c r="TLY765" s="462"/>
      <c r="TLZ765" s="462"/>
      <c r="TMA765" s="462"/>
      <c r="TMB765" s="462"/>
      <c r="TMC765" s="462"/>
      <c r="TMD765" s="462"/>
      <c r="TME765" s="462"/>
      <c r="TMF765" s="462"/>
      <c r="TMG765" s="462"/>
      <c r="TMH765" s="462"/>
      <c r="TMI765" s="462"/>
      <c r="TMJ765" s="462"/>
      <c r="TMK765" s="462"/>
      <c r="TML765" s="462"/>
      <c r="TMM765" s="462"/>
      <c r="TMN765" s="462"/>
      <c r="TMO765" s="462"/>
      <c r="TMP765" s="462"/>
      <c r="TMQ765" s="462"/>
      <c r="TMR765" s="462"/>
      <c r="TMS765" s="462"/>
      <c r="TMT765" s="462"/>
      <c r="TMU765" s="462"/>
      <c r="TMV765" s="462"/>
      <c r="TMW765" s="462"/>
      <c r="TMX765" s="462"/>
      <c r="TMY765" s="462"/>
      <c r="TMZ765" s="462"/>
      <c r="TNA765" s="462"/>
      <c r="TNB765" s="462"/>
      <c r="TNC765" s="462"/>
      <c r="TND765" s="462"/>
      <c r="TNE765" s="462"/>
      <c r="TNF765" s="462"/>
      <c r="TNG765" s="462"/>
      <c r="TNH765" s="462"/>
      <c r="TNI765" s="462"/>
      <c r="TNJ765" s="462"/>
      <c r="TNK765" s="462"/>
      <c r="TNL765" s="462"/>
      <c r="TNM765" s="462"/>
      <c r="TNN765" s="462"/>
      <c r="TNO765" s="462"/>
      <c r="TNP765" s="462"/>
      <c r="TNQ765" s="462"/>
      <c r="TNR765" s="462"/>
      <c r="TNS765" s="462"/>
      <c r="TNT765" s="462"/>
      <c r="TNU765" s="462"/>
      <c r="TNV765" s="462"/>
      <c r="TNW765" s="462"/>
      <c r="TNX765" s="462"/>
      <c r="TNY765" s="462"/>
      <c r="TNZ765" s="462"/>
      <c r="TOA765" s="462"/>
      <c r="TOB765" s="462"/>
      <c r="TOC765" s="462"/>
      <c r="TOD765" s="462"/>
      <c r="TOE765" s="462"/>
      <c r="TOF765" s="462"/>
      <c r="TOG765" s="462"/>
      <c r="TOH765" s="462"/>
      <c r="TOI765" s="462"/>
      <c r="TOJ765" s="462"/>
      <c r="TOK765" s="462"/>
      <c r="TOL765" s="462"/>
      <c r="TOM765" s="462"/>
      <c r="TON765" s="462"/>
      <c r="TOO765" s="462"/>
      <c r="TOP765" s="462"/>
      <c r="TOQ765" s="462"/>
      <c r="TOR765" s="462"/>
      <c r="TOS765" s="462"/>
      <c r="TOT765" s="462"/>
      <c r="TOU765" s="462"/>
      <c r="TOV765" s="462"/>
      <c r="TOW765" s="462"/>
      <c r="TOX765" s="462"/>
      <c r="TOY765" s="462"/>
      <c r="TOZ765" s="462"/>
      <c r="TPA765" s="462"/>
      <c r="TPB765" s="462"/>
      <c r="TPC765" s="462"/>
      <c r="TPD765" s="462"/>
      <c r="TPE765" s="462"/>
      <c r="TPF765" s="462"/>
      <c r="TPG765" s="462"/>
      <c r="TPH765" s="462"/>
      <c r="TPI765" s="462"/>
      <c r="TPJ765" s="462"/>
      <c r="TPK765" s="462"/>
      <c r="TPL765" s="462"/>
      <c r="TPM765" s="462"/>
      <c r="TPN765" s="462"/>
      <c r="TPO765" s="462"/>
      <c r="TPP765" s="462"/>
      <c r="TPQ765" s="462"/>
      <c r="TPR765" s="462"/>
      <c r="TPS765" s="462"/>
      <c r="TPT765" s="462"/>
      <c r="TPU765" s="462"/>
      <c r="TPV765" s="462"/>
      <c r="TPW765" s="462"/>
      <c r="TPX765" s="462"/>
      <c r="TPY765" s="462"/>
      <c r="TPZ765" s="462"/>
      <c r="TQA765" s="462"/>
      <c r="TQB765" s="462"/>
      <c r="TQC765" s="462"/>
      <c r="TQD765" s="462"/>
      <c r="TQE765" s="462"/>
      <c r="TQF765" s="462"/>
      <c r="TQG765" s="462"/>
      <c r="TQH765" s="462"/>
      <c r="TQI765" s="462"/>
      <c r="TQJ765" s="462"/>
      <c r="TQK765" s="462"/>
      <c r="TQL765" s="462"/>
      <c r="TQM765" s="462"/>
      <c r="TQN765" s="462"/>
      <c r="TQO765" s="462"/>
      <c r="TQP765" s="462"/>
      <c r="TQQ765" s="462"/>
      <c r="TQR765" s="462"/>
      <c r="TQS765" s="462"/>
      <c r="TQT765" s="462"/>
      <c r="TQU765" s="462"/>
      <c r="TQV765" s="462"/>
      <c r="TQW765" s="462"/>
      <c r="TQX765" s="462"/>
      <c r="TQY765" s="462"/>
      <c r="TQZ765" s="462"/>
      <c r="TRA765" s="462"/>
      <c r="TRB765" s="462"/>
      <c r="TRC765" s="462"/>
      <c r="TRD765" s="462"/>
      <c r="TRE765" s="462"/>
      <c r="TRF765" s="462"/>
      <c r="TRG765" s="462"/>
      <c r="TRH765" s="462"/>
      <c r="TRI765" s="462"/>
      <c r="TRJ765" s="462"/>
      <c r="TRK765" s="462"/>
      <c r="TRL765" s="462"/>
      <c r="TRM765" s="462"/>
      <c r="TRN765" s="462"/>
      <c r="TRO765" s="462"/>
      <c r="TRP765" s="462"/>
      <c r="TRQ765" s="462"/>
      <c r="TRR765" s="462"/>
      <c r="TRS765" s="462"/>
      <c r="TRT765" s="462"/>
      <c r="TRU765" s="462"/>
      <c r="TRV765" s="462"/>
      <c r="TRW765" s="462"/>
      <c r="TRX765" s="462"/>
      <c r="TRY765" s="462"/>
      <c r="TRZ765" s="462"/>
      <c r="TSA765" s="462"/>
      <c r="TSB765" s="462"/>
      <c r="TSC765" s="462"/>
      <c r="TSD765" s="462"/>
      <c r="TSE765" s="462"/>
      <c r="TSF765" s="462"/>
      <c r="TSG765" s="462"/>
      <c r="TSH765" s="462"/>
      <c r="TSI765" s="462"/>
      <c r="TSJ765" s="462"/>
      <c r="TSK765" s="462"/>
      <c r="TSL765" s="462"/>
      <c r="TSM765" s="462"/>
      <c r="TSN765" s="462"/>
      <c r="TSO765" s="462"/>
      <c r="TSP765" s="462"/>
      <c r="TSQ765" s="462"/>
      <c r="TSR765" s="462"/>
      <c r="TSS765" s="462"/>
      <c r="TST765" s="462"/>
      <c r="TSU765" s="462"/>
      <c r="TSV765" s="462"/>
      <c r="TSW765" s="462"/>
      <c r="TSX765" s="462"/>
      <c r="TSY765" s="462"/>
      <c r="TSZ765" s="462"/>
      <c r="TTA765" s="462"/>
      <c r="TTB765" s="462"/>
      <c r="TTC765" s="462"/>
      <c r="TTD765" s="462"/>
      <c r="TTE765" s="462"/>
      <c r="TTF765" s="462"/>
      <c r="TTG765" s="462"/>
      <c r="TTH765" s="462"/>
      <c r="TTI765" s="462"/>
      <c r="TTJ765" s="462"/>
      <c r="TTK765" s="462"/>
      <c r="TTL765" s="462"/>
      <c r="TTM765" s="462"/>
      <c r="TTN765" s="462"/>
      <c r="TTO765" s="462"/>
      <c r="TTP765" s="462"/>
      <c r="TTQ765" s="462"/>
      <c r="TTR765" s="462"/>
      <c r="TTS765" s="462"/>
      <c r="TTT765" s="462"/>
      <c r="TTU765" s="462"/>
      <c r="TTV765" s="462"/>
      <c r="TTW765" s="462"/>
      <c r="TTX765" s="462"/>
      <c r="TTY765" s="462"/>
      <c r="TTZ765" s="462"/>
      <c r="TUA765" s="462"/>
      <c r="TUB765" s="462"/>
      <c r="TUC765" s="462"/>
      <c r="TUD765" s="462"/>
      <c r="TUE765" s="462"/>
      <c r="TUF765" s="462"/>
      <c r="TUG765" s="462"/>
      <c r="TUH765" s="462"/>
      <c r="TUI765" s="462"/>
      <c r="TUJ765" s="462"/>
      <c r="TUK765" s="462"/>
      <c r="TUL765" s="462"/>
      <c r="TUM765" s="462"/>
      <c r="TUN765" s="462"/>
      <c r="TUO765" s="462"/>
      <c r="TUP765" s="462"/>
      <c r="TUQ765" s="462"/>
      <c r="TUR765" s="462"/>
      <c r="TUS765" s="462"/>
      <c r="TUT765" s="462"/>
      <c r="TUU765" s="462"/>
      <c r="TUV765" s="462"/>
      <c r="TUW765" s="462"/>
      <c r="TUX765" s="462"/>
      <c r="TUY765" s="462"/>
      <c r="TUZ765" s="462"/>
      <c r="TVA765" s="462"/>
      <c r="TVB765" s="462"/>
      <c r="TVC765" s="462"/>
      <c r="TVD765" s="462"/>
      <c r="TVE765" s="462"/>
      <c r="TVF765" s="462"/>
      <c r="TVG765" s="462"/>
      <c r="TVH765" s="462"/>
      <c r="TVI765" s="462"/>
      <c r="TVJ765" s="462"/>
      <c r="TVK765" s="462"/>
      <c r="TVL765" s="462"/>
      <c r="TVM765" s="462"/>
      <c r="TVN765" s="462"/>
      <c r="TVO765" s="462"/>
      <c r="TVP765" s="462"/>
      <c r="TVQ765" s="462"/>
      <c r="TVR765" s="462"/>
      <c r="TVS765" s="462"/>
      <c r="TVT765" s="462"/>
      <c r="TVU765" s="462"/>
      <c r="TVV765" s="462"/>
      <c r="TVW765" s="462"/>
      <c r="TVX765" s="462"/>
      <c r="TVY765" s="462"/>
      <c r="TVZ765" s="462"/>
      <c r="TWA765" s="462"/>
      <c r="TWB765" s="462"/>
      <c r="TWC765" s="462"/>
      <c r="TWD765" s="462"/>
      <c r="TWE765" s="462"/>
      <c r="TWF765" s="462"/>
      <c r="TWG765" s="462"/>
      <c r="TWH765" s="462"/>
      <c r="TWI765" s="462"/>
      <c r="TWJ765" s="462"/>
      <c r="TWK765" s="462"/>
      <c r="TWL765" s="462"/>
      <c r="TWM765" s="462"/>
      <c r="TWN765" s="462"/>
      <c r="TWO765" s="462"/>
      <c r="TWP765" s="462"/>
      <c r="TWQ765" s="462"/>
      <c r="TWR765" s="462"/>
      <c r="TWS765" s="462"/>
      <c r="TWT765" s="462"/>
      <c r="TWU765" s="462"/>
      <c r="TWV765" s="462"/>
      <c r="TWW765" s="462"/>
      <c r="TWX765" s="462"/>
      <c r="TWY765" s="462"/>
      <c r="TWZ765" s="462"/>
      <c r="TXA765" s="462"/>
      <c r="TXB765" s="462"/>
      <c r="TXC765" s="462"/>
      <c r="TXD765" s="462"/>
      <c r="TXE765" s="462"/>
      <c r="TXF765" s="462"/>
      <c r="TXG765" s="462"/>
      <c r="TXH765" s="462"/>
      <c r="TXI765" s="462"/>
      <c r="TXJ765" s="462"/>
      <c r="TXK765" s="462"/>
      <c r="TXL765" s="462"/>
      <c r="TXM765" s="462"/>
      <c r="TXN765" s="462"/>
      <c r="TXO765" s="462"/>
      <c r="TXP765" s="462"/>
      <c r="TXQ765" s="462"/>
      <c r="TXR765" s="462"/>
      <c r="TXS765" s="462"/>
      <c r="TXT765" s="462"/>
      <c r="TXU765" s="462"/>
      <c r="TXV765" s="462"/>
      <c r="TXW765" s="462"/>
      <c r="TXX765" s="462"/>
      <c r="TXY765" s="462"/>
      <c r="TXZ765" s="462"/>
      <c r="TYA765" s="462"/>
      <c r="TYB765" s="462"/>
      <c r="TYC765" s="462"/>
      <c r="TYD765" s="462"/>
      <c r="TYE765" s="462"/>
      <c r="TYF765" s="462"/>
      <c r="TYG765" s="462"/>
      <c r="TYH765" s="462"/>
      <c r="TYI765" s="462"/>
      <c r="TYJ765" s="462"/>
      <c r="TYK765" s="462"/>
      <c r="TYL765" s="462"/>
      <c r="TYM765" s="462"/>
      <c r="TYN765" s="462"/>
      <c r="TYO765" s="462"/>
      <c r="TYP765" s="462"/>
      <c r="TYQ765" s="462"/>
      <c r="TYR765" s="462"/>
      <c r="TYS765" s="462"/>
      <c r="TYT765" s="462"/>
      <c r="TYU765" s="462"/>
      <c r="TYV765" s="462"/>
      <c r="TYW765" s="462"/>
      <c r="TYX765" s="462"/>
      <c r="TYY765" s="462"/>
      <c r="TYZ765" s="462"/>
      <c r="TZA765" s="462"/>
      <c r="TZB765" s="462"/>
      <c r="TZC765" s="462"/>
      <c r="TZD765" s="462"/>
      <c r="TZE765" s="462"/>
      <c r="TZF765" s="462"/>
      <c r="TZG765" s="462"/>
      <c r="TZH765" s="462"/>
      <c r="TZI765" s="462"/>
      <c r="TZJ765" s="462"/>
      <c r="TZK765" s="462"/>
      <c r="TZL765" s="462"/>
      <c r="TZM765" s="462"/>
      <c r="TZN765" s="462"/>
      <c r="TZO765" s="462"/>
      <c r="TZP765" s="462"/>
      <c r="TZQ765" s="462"/>
      <c r="TZR765" s="462"/>
      <c r="TZS765" s="462"/>
      <c r="TZT765" s="462"/>
      <c r="TZU765" s="462"/>
      <c r="TZV765" s="462"/>
      <c r="TZW765" s="462"/>
      <c r="TZX765" s="462"/>
      <c r="TZY765" s="462"/>
      <c r="TZZ765" s="462"/>
      <c r="UAA765" s="462"/>
      <c r="UAB765" s="462"/>
      <c r="UAC765" s="462"/>
      <c r="UAD765" s="462"/>
      <c r="UAE765" s="462"/>
      <c r="UAF765" s="462"/>
      <c r="UAG765" s="462"/>
      <c r="UAH765" s="462"/>
      <c r="UAI765" s="462"/>
      <c r="UAJ765" s="462"/>
      <c r="UAK765" s="462"/>
      <c r="UAL765" s="462"/>
      <c r="UAM765" s="462"/>
      <c r="UAN765" s="462"/>
      <c r="UAO765" s="462"/>
      <c r="UAP765" s="462"/>
      <c r="UAQ765" s="462"/>
      <c r="UAR765" s="462"/>
      <c r="UAS765" s="462"/>
      <c r="UAT765" s="462"/>
      <c r="UAU765" s="462"/>
      <c r="UAV765" s="462"/>
      <c r="UAW765" s="462"/>
      <c r="UAX765" s="462"/>
      <c r="UAY765" s="462"/>
      <c r="UAZ765" s="462"/>
      <c r="UBA765" s="462"/>
      <c r="UBB765" s="462"/>
      <c r="UBC765" s="462"/>
      <c r="UBD765" s="462"/>
      <c r="UBE765" s="462"/>
      <c r="UBF765" s="462"/>
      <c r="UBG765" s="462"/>
      <c r="UBH765" s="462"/>
      <c r="UBI765" s="462"/>
      <c r="UBJ765" s="462"/>
      <c r="UBK765" s="462"/>
      <c r="UBL765" s="462"/>
      <c r="UBM765" s="462"/>
      <c r="UBN765" s="462"/>
      <c r="UBO765" s="462"/>
      <c r="UBP765" s="462"/>
      <c r="UBQ765" s="462"/>
      <c r="UBR765" s="462"/>
      <c r="UBS765" s="462"/>
      <c r="UBT765" s="462"/>
      <c r="UBU765" s="462"/>
      <c r="UBV765" s="462"/>
      <c r="UBW765" s="462"/>
      <c r="UBX765" s="462"/>
      <c r="UBY765" s="462"/>
      <c r="UBZ765" s="462"/>
      <c r="UCA765" s="462"/>
      <c r="UCB765" s="462"/>
      <c r="UCC765" s="462"/>
      <c r="UCD765" s="462"/>
      <c r="UCE765" s="462"/>
      <c r="UCF765" s="462"/>
      <c r="UCG765" s="462"/>
      <c r="UCH765" s="462"/>
      <c r="UCI765" s="462"/>
      <c r="UCJ765" s="462"/>
      <c r="UCK765" s="462"/>
      <c r="UCL765" s="462"/>
      <c r="UCM765" s="462"/>
      <c r="UCN765" s="462"/>
      <c r="UCO765" s="462"/>
      <c r="UCP765" s="462"/>
      <c r="UCQ765" s="462"/>
      <c r="UCR765" s="462"/>
      <c r="UCS765" s="462"/>
      <c r="UCT765" s="462"/>
      <c r="UCU765" s="462"/>
      <c r="UCV765" s="462"/>
      <c r="UCW765" s="462"/>
      <c r="UCX765" s="462"/>
      <c r="UCY765" s="462"/>
      <c r="UCZ765" s="462"/>
      <c r="UDA765" s="462"/>
      <c r="UDB765" s="462"/>
      <c r="UDC765" s="462"/>
      <c r="UDD765" s="462"/>
      <c r="UDE765" s="462"/>
      <c r="UDF765" s="462"/>
      <c r="UDG765" s="462"/>
      <c r="UDH765" s="462"/>
      <c r="UDI765" s="462"/>
      <c r="UDJ765" s="462"/>
      <c r="UDK765" s="462"/>
      <c r="UDL765" s="462"/>
      <c r="UDM765" s="462"/>
      <c r="UDN765" s="462"/>
      <c r="UDO765" s="462"/>
      <c r="UDP765" s="462"/>
      <c r="UDQ765" s="462"/>
      <c r="UDR765" s="462"/>
      <c r="UDS765" s="462"/>
      <c r="UDT765" s="462"/>
      <c r="UDU765" s="462"/>
      <c r="UDV765" s="462"/>
      <c r="UDW765" s="462"/>
      <c r="UDX765" s="462"/>
      <c r="UDY765" s="462"/>
      <c r="UDZ765" s="462"/>
      <c r="UEA765" s="462"/>
      <c r="UEB765" s="462"/>
      <c r="UEC765" s="462"/>
      <c r="UED765" s="462"/>
      <c r="UEE765" s="462"/>
      <c r="UEF765" s="462"/>
      <c r="UEG765" s="462"/>
      <c r="UEH765" s="462"/>
      <c r="UEI765" s="462"/>
      <c r="UEJ765" s="462"/>
      <c r="UEK765" s="462"/>
      <c r="UEL765" s="462"/>
      <c r="UEM765" s="462"/>
      <c r="UEN765" s="462"/>
      <c r="UEO765" s="462"/>
      <c r="UEP765" s="462"/>
      <c r="UEQ765" s="462"/>
      <c r="UER765" s="462"/>
      <c r="UES765" s="462"/>
      <c r="UET765" s="462"/>
      <c r="UEU765" s="462"/>
      <c r="UEV765" s="462"/>
      <c r="UEW765" s="462"/>
      <c r="UEX765" s="462"/>
      <c r="UEY765" s="462"/>
      <c r="UEZ765" s="462"/>
      <c r="UFA765" s="462"/>
      <c r="UFB765" s="462"/>
      <c r="UFC765" s="462"/>
      <c r="UFD765" s="462"/>
      <c r="UFE765" s="462"/>
      <c r="UFF765" s="462"/>
      <c r="UFG765" s="462"/>
      <c r="UFH765" s="462"/>
      <c r="UFI765" s="462"/>
      <c r="UFJ765" s="462"/>
      <c r="UFK765" s="462"/>
      <c r="UFL765" s="462"/>
      <c r="UFM765" s="462"/>
      <c r="UFN765" s="462"/>
      <c r="UFO765" s="462"/>
      <c r="UFP765" s="462"/>
      <c r="UFQ765" s="462"/>
      <c r="UFR765" s="462"/>
      <c r="UFS765" s="462"/>
      <c r="UFT765" s="462"/>
      <c r="UFU765" s="462"/>
      <c r="UFV765" s="462"/>
      <c r="UFW765" s="462"/>
      <c r="UFX765" s="462"/>
      <c r="UFY765" s="462"/>
      <c r="UFZ765" s="462"/>
      <c r="UGA765" s="462"/>
      <c r="UGB765" s="462"/>
      <c r="UGC765" s="462"/>
      <c r="UGD765" s="462"/>
      <c r="UGE765" s="462"/>
      <c r="UGF765" s="462"/>
      <c r="UGG765" s="462"/>
      <c r="UGH765" s="462"/>
      <c r="UGI765" s="462"/>
      <c r="UGJ765" s="462"/>
      <c r="UGK765" s="462"/>
      <c r="UGL765" s="462"/>
      <c r="UGM765" s="462"/>
      <c r="UGN765" s="462"/>
      <c r="UGO765" s="462"/>
      <c r="UGP765" s="462"/>
      <c r="UGQ765" s="462"/>
      <c r="UGR765" s="462"/>
      <c r="UGS765" s="462"/>
      <c r="UGT765" s="462"/>
      <c r="UGU765" s="462"/>
      <c r="UGV765" s="462"/>
      <c r="UGW765" s="462"/>
      <c r="UGX765" s="462"/>
      <c r="UGY765" s="462"/>
      <c r="UGZ765" s="462"/>
      <c r="UHA765" s="462"/>
      <c r="UHB765" s="462"/>
      <c r="UHC765" s="462"/>
      <c r="UHD765" s="462"/>
      <c r="UHE765" s="462"/>
      <c r="UHF765" s="462"/>
      <c r="UHG765" s="462"/>
      <c r="UHH765" s="462"/>
      <c r="UHI765" s="462"/>
      <c r="UHJ765" s="462"/>
      <c r="UHK765" s="462"/>
      <c r="UHL765" s="462"/>
      <c r="UHM765" s="462"/>
      <c r="UHN765" s="462"/>
      <c r="UHO765" s="462"/>
      <c r="UHP765" s="462"/>
      <c r="UHQ765" s="462"/>
      <c r="UHR765" s="462"/>
      <c r="UHS765" s="462"/>
      <c r="UHT765" s="462"/>
      <c r="UHU765" s="462"/>
      <c r="UHV765" s="462"/>
      <c r="UHW765" s="462"/>
      <c r="UHX765" s="462"/>
      <c r="UHY765" s="462"/>
      <c r="UHZ765" s="462"/>
      <c r="UIA765" s="462"/>
      <c r="UIB765" s="462"/>
      <c r="UIC765" s="462"/>
      <c r="UID765" s="462"/>
      <c r="UIE765" s="462"/>
      <c r="UIF765" s="462"/>
      <c r="UIG765" s="462"/>
      <c r="UIH765" s="462"/>
      <c r="UII765" s="462"/>
      <c r="UIJ765" s="462"/>
      <c r="UIK765" s="462"/>
      <c r="UIL765" s="462"/>
      <c r="UIM765" s="462"/>
      <c r="UIN765" s="462"/>
      <c r="UIO765" s="462"/>
      <c r="UIP765" s="462"/>
      <c r="UIQ765" s="462"/>
      <c r="UIR765" s="462"/>
      <c r="UIS765" s="462"/>
      <c r="UIT765" s="462"/>
      <c r="UIU765" s="462"/>
      <c r="UIV765" s="462"/>
      <c r="UIW765" s="462"/>
      <c r="UIX765" s="462"/>
      <c r="UIY765" s="462"/>
      <c r="UIZ765" s="462"/>
      <c r="UJA765" s="462"/>
      <c r="UJB765" s="462"/>
      <c r="UJC765" s="462"/>
      <c r="UJD765" s="462"/>
      <c r="UJE765" s="462"/>
      <c r="UJF765" s="462"/>
      <c r="UJG765" s="462"/>
      <c r="UJH765" s="462"/>
      <c r="UJI765" s="462"/>
      <c r="UJJ765" s="462"/>
      <c r="UJK765" s="462"/>
      <c r="UJL765" s="462"/>
      <c r="UJM765" s="462"/>
      <c r="UJN765" s="462"/>
      <c r="UJO765" s="462"/>
      <c r="UJP765" s="462"/>
      <c r="UJQ765" s="462"/>
      <c r="UJR765" s="462"/>
      <c r="UJS765" s="462"/>
      <c r="UJT765" s="462"/>
      <c r="UJU765" s="462"/>
      <c r="UJV765" s="462"/>
      <c r="UJW765" s="462"/>
      <c r="UJX765" s="462"/>
      <c r="UJY765" s="462"/>
      <c r="UJZ765" s="462"/>
      <c r="UKA765" s="462"/>
      <c r="UKB765" s="462"/>
      <c r="UKC765" s="462"/>
      <c r="UKD765" s="462"/>
      <c r="UKE765" s="462"/>
      <c r="UKF765" s="462"/>
      <c r="UKG765" s="462"/>
      <c r="UKH765" s="462"/>
      <c r="UKI765" s="462"/>
      <c r="UKJ765" s="462"/>
      <c r="UKK765" s="462"/>
      <c r="UKL765" s="462"/>
      <c r="UKM765" s="462"/>
      <c r="UKN765" s="462"/>
      <c r="UKO765" s="462"/>
      <c r="UKP765" s="462"/>
      <c r="UKQ765" s="462"/>
      <c r="UKR765" s="462"/>
      <c r="UKS765" s="462"/>
      <c r="UKT765" s="462"/>
      <c r="UKU765" s="462"/>
      <c r="UKV765" s="462"/>
      <c r="UKW765" s="462"/>
      <c r="UKX765" s="462"/>
      <c r="UKY765" s="462"/>
      <c r="UKZ765" s="462"/>
      <c r="ULA765" s="462"/>
      <c r="ULB765" s="462"/>
      <c r="ULC765" s="462"/>
      <c r="ULD765" s="462"/>
      <c r="ULE765" s="462"/>
      <c r="ULF765" s="462"/>
      <c r="ULG765" s="462"/>
      <c r="ULH765" s="462"/>
      <c r="ULI765" s="462"/>
      <c r="ULJ765" s="462"/>
      <c r="ULK765" s="462"/>
      <c r="ULL765" s="462"/>
      <c r="ULM765" s="462"/>
      <c r="ULN765" s="462"/>
      <c r="ULO765" s="462"/>
      <c r="ULP765" s="462"/>
      <c r="ULQ765" s="462"/>
      <c r="ULR765" s="462"/>
      <c r="ULS765" s="462"/>
      <c r="ULT765" s="462"/>
      <c r="ULU765" s="462"/>
      <c r="ULV765" s="462"/>
      <c r="ULW765" s="462"/>
      <c r="ULX765" s="462"/>
      <c r="ULY765" s="462"/>
      <c r="ULZ765" s="462"/>
      <c r="UMA765" s="462"/>
      <c r="UMB765" s="462"/>
      <c r="UMC765" s="462"/>
      <c r="UMD765" s="462"/>
      <c r="UME765" s="462"/>
      <c r="UMF765" s="462"/>
      <c r="UMG765" s="462"/>
      <c r="UMH765" s="462"/>
      <c r="UMI765" s="462"/>
      <c r="UMJ765" s="462"/>
      <c r="UMK765" s="462"/>
      <c r="UML765" s="462"/>
      <c r="UMM765" s="462"/>
      <c r="UMN765" s="462"/>
      <c r="UMO765" s="462"/>
      <c r="UMP765" s="462"/>
      <c r="UMQ765" s="462"/>
      <c r="UMR765" s="462"/>
      <c r="UMS765" s="462"/>
      <c r="UMT765" s="462"/>
      <c r="UMU765" s="462"/>
      <c r="UMV765" s="462"/>
      <c r="UMW765" s="462"/>
      <c r="UMX765" s="462"/>
      <c r="UMY765" s="462"/>
      <c r="UMZ765" s="462"/>
      <c r="UNA765" s="462"/>
      <c r="UNB765" s="462"/>
      <c r="UNC765" s="462"/>
      <c r="UND765" s="462"/>
      <c r="UNE765" s="462"/>
      <c r="UNF765" s="462"/>
      <c r="UNG765" s="462"/>
      <c r="UNH765" s="462"/>
      <c r="UNI765" s="462"/>
      <c r="UNJ765" s="462"/>
      <c r="UNK765" s="462"/>
      <c r="UNL765" s="462"/>
      <c r="UNM765" s="462"/>
      <c r="UNN765" s="462"/>
      <c r="UNO765" s="462"/>
      <c r="UNP765" s="462"/>
      <c r="UNQ765" s="462"/>
      <c r="UNR765" s="462"/>
      <c r="UNS765" s="462"/>
      <c r="UNT765" s="462"/>
      <c r="UNU765" s="462"/>
      <c r="UNV765" s="462"/>
      <c r="UNW765" s="462"/>
      <c r="UNX765" s="462"/>
      <c r="UNY765" s="462"/>
      <c r="UNZ765" s="462"/>
      <c r="UOA765" s="462"/>
      <c r="UOB765" s="462"/>
      <c r="UOC765" s="462"/>
      <c r="UOD765" s="462"/>
      <c r="UOE765" s="462"/>
      <c r="UOF765" s="462"/>
      <c r="UOG765" s="462"/>
      <c r="UOH765" s="462"/>
      <c r="UOI765" s="462"/>
      <c r="UOJ765" s="462"/>
      <c r="UOK765" s="462"/>
      <c r="UOL765" s="462"/>
      <c r="UOM765" s="462"/>
      <c r="UON765" s="462"/>
      <c r="UOO765" s="462"/>
      <c r="UOP765" s="462"/>
      <c r="UOQ765" s="462"/>
      <c r="UOR765" s="462"/>
      <c r="UOS765" s="462"/>
      <c r="UOT765" s="462"/>
      <c r="UOU765" s="462"/>
      <c r="UOV765" s="462"/>
      <c r="UOW765" s="462"/>
      <c r="UOX765" s="462"/>
      <c r="UOY765" s="462"/>
      <c r="UOZ765" s="462"/>
      <c r="UPA765" s="462"/>
      <c r="UPB765" s="462"/>
      <c r="UPC765" s="462"/>
      <c r="UPD765" s="462"/>
      <c r="UPE765" s="462"/>
      <c r="UPF765" s="462"/>
      <c r="UPG765" s="462"/>
      <c r="UPH765" s="462"/>
      <c r="UPI765" s="462"/>
      <c r="UPJ765" s="462"/>
      <c r="UPK765" s="462"/>
      <c r="UPL765" s="462"/>
      <c r="UPM765" s="462"/>
      <c r="UPN765" s="462"/>
      <c r="UPO765" s="462"/>
      <c r="UPP765" s="462"/>
      <c r="UPQ765" s="462"/>
      <c r="UPR765" s="462"/>
      <c r="UPS765" s="462"/>
      <c r="UPT765" s="462"/>
      <c r="UPU765" s="462"/>
      <c r="UPV765" s="462"/>
      <c r="UPW765" s="462"/>
      <c r="UPX765" s="462"/>
      <c r="UPY765" s="462"/>
      <c r="UPZ765" s="462"/>
      <c r="UQA765" s="462"/>
      <c r="UQB765" s="462"/>
      <c r="UQC765" s="462"/>
      <c r="UQD765" s="462"/>
      <c r="UQE765" s="462"/>
      <c r="UQF765" s="462"/>
      <c r="UQG765" s="462"/>
      <c r="UQH765" s="462"/>
      <c r="UQI765" s="462"/>
      <c r="UQJ765" s="462"/>
      <c r="UQK765" s="462"/>
      <c r="UQL765" s="462"/>
      <c r="UQM765" s="462"/>
      <c r="UQN765" s="462"/>
      <c r="UQO765" s="462"/>
      <c r="UQP765" s="462"/>
      <c r="UQQ765" s="462"/>
      <c r="UQR765" s="462"/>
      <c r="UQS765" s="462"/>
      <c r="UQT765" s="462"/>
      <c r="UQU765" s="462"/>
      <c r="UQV765" s="462"/>
      <c r="UQW765" s="462"/>
      <c r="UQX765" s="462"/>
      <c r="UQY765" s="462"/>
      <c r="UQZ765" s="462"/>
      <c r="URA765" s="462"/>
      <c r="URB765" s="462"/>
      <c r="URC765" s="462"/>
      <c r="URD765" s="462"/>
      <c r="URE765" s="462"/>
      <c r="URF765" s="462"/>
      <c r="URG765" s="462"/>
      <c r="URH765" s="462"/>
      <c r="URI765" s="462"/>
      <c r="URJ765" s="462"/>
      <c r="URK765" s="462"/>
      <c r="URL765" s="462"/>
      <c r="URM765" s="462"/>
      <c r="URN765" s="462"/>
      <c r="URO765" s="462"/>
      <c r="URP765" s="462"/>
      <c r="URQ765" s="462"/>
      <c r="URR765" s="462"/>
      <c r="URS765" s="462"/>
      <c r="URT765" s="462"/>
      <c r="URU765" s="462"/>
      <c r="URV765" s="462"/>
      <c r="URW765" s="462"/>
      <c r="URX765" s="462"/>
      <c r="URY765" s="462"/>
      <c r="URZ765" s="462"/>
      <c r="USA765" s="462"/>
      <c r="USB765" s="462"/>
      <c r="USC765" s="462"/>
      <c r="USD765" s="462"/>
      <c r="USE765" s="462"/>
      <c r="USF765" s="462"/>
      <c r="USG765" s="462"/>
      <c r="USH765" s="462"/>
      <c r="USI765" s="462"/>
      <c r="USJ765" s="462"/>
      <c r="USK765" s="462"/>
      <c r="USL765" s="462"/>
      <c r="USM765" s="462"/>
      <c r="USN765" s="462"/>
      <c r="USO765" s="462"/>
      <c r="USP765" s="462"/>
      <c r="USQ765" s="462"/>
      <c r="USR765" s="462"/>
      <c r="USS765" s="462"/>
      <c r="UST765" s="462"/>
      <c r="USU765" s="462"/>
      <c r="USV765" s="462"/>
      <c r="USW765" s="462"/>
      <c r="USX765" s="462"/>
      <c r="USY765" s="462"/>
      <c r="USZ765" s="462"/>
      <c r="UTA765" s="462"/>
      <c r="UTB765" s="462"/>
      <c r="UTC765" s="462"/>
      <c r="UTD765" s="462"/>
      <c r="UTE765" s="462"/>
      <c r="UTF765" s="462"/>
      <c r="UTG765" s="462"/>
      <c r="UTH765" s="462"/>
      <c r="UTI765" s="462"/>
      <c r="UTJ765" s="462"/>
      <c r="UTK765" s="462"/>
      <c r="UTL765" s="462"/>
      <c r="UTM765" s="462"/>
      <c r="UTN765" s="462"/>
      <c r="UTO765" s="462"/>
      <c r="UTP765" s="462"/>
      <c r="UTQ765" s="462"/>
      <c r="UTR765" s="462"/>
      <c r="UTS765" s="462"/>
      <c r="UTT765" s="462"/>
      <c r="UTU765" s="462"/>
      <c r="UTV765" s="462"/>
      <c r="UTW765" s="462"/>
      <c r="UTX765" s="462"/>
      <c r="UTY765" s="462"/>
      <c r="UTZ765" s="462"/>
      <c r="UUA765" s="462"/>
      <c r="UUB765" s="462"/>
      <c r="UUC765" s="462"/>
      <c r="UUD765" s="462"/>
      <c r="UUE765" s="462"/>
      <c r="UUF765" s="462"/>
      <c r="UUG765" s="462"/>
      <c r="UUH765" s="462"/>
      <c r="UUI765" s="462"/>
      <c r="UUJ765" s="462"/>
      <c r="UUK765" s="462"/>
      <c r="UUL765" s="462"/>
      <c r="UUM765" s="462"/>
      <c r="UUN765" s="462"/>
      <c r="UUO765" s="462"/>
      <c r="UUP765" s="462"/>
      <c r="UUQ765" s="462"/>
      <c r="UUR765" s="462"/>
      <c r="UUS765" s="462"/>
      <c r="UUT765" s="462"/>
      <c r="UUU765" s="462"/>
      <c r="UUV765" s="462"/>
      <c r="UUW765" s="462"/>
      <c r="UUX765" s="462"/>
      <c r="UUY765" s="462"/>
      <c r="UUZ765" s="462"/>
      <c r="UVA765" s="462"/>
      <c r="UVB765" s="462"/>
      <c r="UVC765" s="462"/>
      <c r="UVD765" s="462"/>
      <c r="UVE765" s="462"/>
      <c r="UVF765" s="462"/>
      <c r="UVG765" s="462"/>
      <c r="UVH765" s="462"/>
      <c r="UVI765" s="462"/>
      <c r="UVJ765" s="462"/>
      <c r="UVK765" s="462"/>
      <c r="UVL765" s="462"/>
      <c r="UVM765" s="462"/>
      <c r="UVN765" s="462"/>
      <c r="UVO765" s="462"/>
      <c r="UVP765" s="462"/>
      <c r="UVQ765" s="462"/>
      <c r="UVR765" s="462"/>
      <c r="UVS765" s="462"/>
      <c r="UVT765" s="462"/>
      <c r="UVU765" s="462"/>
      <c r="UVV765" s="462"/>
      <c r="UVW765" s="462"/>
      <c r="UVX765" s="462"/>
      <c r="UVY765" s="462"/>
      <c r="UVZ765" s="462"/>
      <c r="UWA765" s="462"/>
      <c r="UWB765" s="462"/>
      <c r="UWC765" s="462"/>
      <c r="UWD765" s="462"/>
      <c r="UWE765" s="462"/>
      <c r="UWF765" s="462"/>
      <c r="UWG765" s="462"/>
      <c r="UWH765" s="462"/>
      <c r="UWI765" s="462"/>
      <c r="UWJ765" s="462"/>
      <c r="UWK765" s="462"/>
      <c r="UWL765" s="462"/>
      <c r="UWM765" s="462"/>
      <c r="UWN765" s="462"/>
      <c r="UWO765" s="462"/>
      <c r="UWP765" s="462"/>
      <c r="UWQ765" s="462"/>
      <c r="UWR765" s="462"/>
      <c r="UWS765" s="462"/>
      <c r="UWT765" s="462"/>
      <c r="UWU765" s="462"/>
      <c r="UWV765" s="462"/>
      <c r="UWW765" s="462"/>
      <c r="UWX765" s="462"/>
      <c r="UWY765" s="462"/>
      <c r="UWZ765" s="462"/>
      <c r="UXA765" s="462"/>
      <c r="UXB765" s="462"/>
      <c r="UXC765" s="462"/>
      <c r="UXD765" s="462"/>
      <c r="UXE765" s="462"/>
      <c r="UXF765" s="462"/>
      <c r="UXG765" s="462"/>
      <c r="UXH765" s="462"/>
      <c r="UXI765" s="462"/>
      <c r="UXJ765" s="462"/>
      <c r="UXK765" s="462"/>
      <c r="UXL765" s="462"/>
      <c r="UXM765" s="462"/>
      <c r="UXN765" s="462"/>
      <c r="UXO765" s="462"/>
      <c r="UXP765" s="462"/>
      <c r="UXQ765" s="462"/>
      <c r="UXR765" s="462"/>
      <c r="UXS765" s="462"/>
      <c r="UXT765" s="462"/>
      <c r="UXU765" s="462"/>
      <c r="UXV765" s="462"/>
      <c r="UXW765" s="462"/>
      <c r="UXX765" s="462"/>
      <c r="UXY765" s="462"/>
      <c r="UXZ765" s="462"/>
      <c r="UYA765" s="462"/>
      <c r="UYB765" s="462"/>
      <c r="UYC765" s="462"/>
      <c r="UYD765" s="462"/>
      <c r="UYE765" s="462"/>
      <c r="UYF765" s="462"/>
      <c r="UYG765" s="462"/>
      <c r="UYH765" s="462"/>
      <c r="UYI765" s="462"/>
      <c r="UYJ765" s="462"/>
      <c r="UYK765" s="462"/>
      <c r="UYL765" s="462"/>
      <c r="UYM765" s="462"/>
      <c r="UYN765" s="462"/>
      <c r="UYO765" s="462"/>
      <c r="UYP765" s="462"/>
      <c r="UYQ765" s="462"/>
      <c r="UYR765" s="462"/>
      <c r="UYS765" s="462"/>
      <c r="UYT765" s="462"/>
      <c r="UYU765" s="462"/>
      <c r="UYV765" s="462"/>
      <c r="UYW765" s="462"/>
      <c r="UYX765" s="462"/>
      <c r="UYY765" s="462"/>
      <c r="UYZ765" s="462"/>
      <c r="UZA765" s="462"/>
      <c r="UZB765" s="462"/>
      <c r="UZC765" s="462"/>
      <c r="UZD765" s="462"/>
      <c r="UZE765" s="462"/>
      <c r="UZF765" s="462"/>
      <c r="UZG765" s="462"/>
      <c r="UZH765" s="462"/>
      <c r="UZI765" s="462"/>
      <c r="UZJ765" s="462"/>
      <c r="UZK765" s="462"/>
      <c r="UZL765" s="462"/>
      <c r="UZM765" s="462"/>
      <c r="UZN765" s="462"/>
      <c r="UZO765" s="462"/>
      <c r="UZP765" s="462"/>
      <c r="UZQ765" s="462"/>
      <c r="UZR765" s="462"/>
      <c r="UZS765" s="462"/>
      <c r="UZT765" s="462"/>
      <c r="UZU765" s="462"/>
      <c r="UZV765" s="462"/>
      <c r="UZW765" s="462"/>
      <c r="UZX765" s="462"/>
      <c r="UZY765" s="462"/>
      <c r="UZZ765" s="462"/>
      <c r="VAA765" s="462"/>
      <c r="VAB765" s="462"/>
      <c r="VAC765" s="462"/>
      <c r="VAD765" s="462"/>
      <c r="VAE765" s="462"/>
      <c r="VAF765" s="462"/>
      <c r="VAG765" s="462"/>
      <c r="VAH765" s="462"/>
      <c r="VAI765" s="462"/>
      <c r="VAJ765" s="462"/>
      <c r="VAK765" s="462"/>
      <c r="VAL765" s="462"/>
      <c r="VAM765" s="462"/>
      <c r="VAN765" s="462"/>
      <c r="VAO765" s="462"/>
      <c r="VAP765" s="462"/>
      <c r="VAQ765" s="462"/>
      <c r="VAR765" s="462"/>
      <c r="VAS765" s="462"/>
      <c r="VAT765" s="462"/>
      <c r="VAU765" s="462"/>
      <c r="VAV765" s="462"/>
      <c r="VAW765" s="462"/>
      <c r="VAX765" s="462"/>
      <c r="VAY765" s="462"/>
      <c r="VAZ765" s="462"/>
      <c r="VBA765" s="462"/>
      <c r="VBB765" s="462"/>
      <c r="VBC765" s="462"/>
      <c r="VBD765" s="462"/>
      <c r="VBE765" s="462"/>
      <c r="VBF765" s="462"/>
      <c r="VBG765" s="462"/>
      <c r="VBH765" s="462"/>
      <c r="VBI765" s="462"/>
      <c r="VBJ765" s="462"/>
      <c r="VBK765" s="462"/>
      <c r="VBL765" s="462"/>
      <c r="VBM765" s="462"/>
      <c r="VBN765" s="462"/>
      <c r="VBO765" s="462"/>
      <c r="VBP765" s="462"/>
      <c r="VBQ765" s="462"/>
      <c r="VBR765" s="462"/>
      <c r="VBS765" s="462"/>
      <c r="VBT765" s="462"/>
      <c r="VBU765" s="462"/>
      <c r="VBV765" s="462"/>
      <c r="VBW765" s="462"/>
      <c r="VBX765" s="462"/>
      <c r="VBY765" s="462"/>
      <c r="VBZ765" s="462"/>
      <c r="VCA765" s="462"/>
      <c r="VCB765" s="462"/>
      <c r="VCC765" s="462"/>
      <c r="VCD765" s="462"/>
      <c r="VCE765" s="462"/>
      <c r="VCF765" s="462"/>
      <c r="VCG765" s="462"/>
      <c r="VCH765" s="462"/>
      <c r="VCI765" s="462"/>
      <c r="VCJ765" s="462"/>
      <c r="VCK765" s="462"/>
      <c r="VCL765" s="462"/>
      <c r="VCM765" s="462"/>
      <c r="VCN765" s="462"/>
      <c r="VCO765" s="462"/>
      <c r="VCP765" s="462"/>
      <c r="VCQ765" s="462"/>
      <c r="VCR765" s="462"/>
      <c r="VCS765" s="462"/>
      <c r="VCT765" s="462"/>
      <c r="VCU765" s="462"/>
      <c r="VCV765" s="462"/>
      <c r="VCW765" s="462"/>
      <c r="VCX765" s="462"/>
      <c r="VCY765" s="462"/>
      <c r="VCZ765" s="462"/>
      <c r="VDA765" s="462"/>
      <c r="VDB765" s="462"/>
      <c r="VDC765" s="462"/>
      <c r="VDD765" s="462"/>
      <c r="VDE765" s="462"/>
      <c r="VDF765" s="462"/>
      <c r="VDG765" s="462"/>
      <c r="VDH765" s="462"/>
      <c r="VDI765" s="462"/>
      <c r="VDJ765" s="462"/>
      <c r="VDK765" s="462"/>
      <c r="VDL765" s="462"/>
      <c r="VDM765" s="462"/>
      <c r="VDN765" s="462"/>
      <c r="VDO765" s="462"/>
      <c r="VDP765" s="462"/>
      <c r="VDQ765" s="462"/>
      <c r="VDR765" s="462"/>
      <c r="VDS765" s="462"/>
      <c r="VDT765" s="462"/>
      <c r="VDU765" s="462"/>
      <c r="VDV765" s="462"/>
      <c r="VDW765" s="462"/>
      <c r="VDX765" s="462"/>
      <c r="VDY765" s="462"/>
      <c r="VDZ765" s="462"/>
      <c r="VEA765" s="462"/>
      <c r="VEB765" s="462"/>
      <c r="VEC765" s="462"/>
      <c r="VED765" s="462"/>
      <c r="VEE765" s="462"/>
      <c r="VEF765" s="462"/>
      <c r="VEG765" s="462"/>
      <c r="VEH765" s="462"/>
      <c r="VEI765" s="462"/>
      <c r="VEJ765" s="462"/>
      <c r="VEK765" s="462"/>
      <c r="VEL765" s="462"/>
      <c r="VEM765" s="462"/>
      <c r="VEN765" s="462"/>
      <c r="VEO765" s="462"/>
      <c r="VEP765" s="462"/>
      <c r="VEQ765" s="462"/>
      <c r="VER765" s="462"/>
      <c r="VES765" s="462"/>
      <c r="VET765" s="462"/>
      <c r="VEU765" s="462"/>
      <c r="VEV765" s="462"/>
      <c r="VEW765" s="462"/>
      <c r="VEX765" s="462"/>
      <c r="VEY765" s="462"/>
      <c r="VEZ765" s="462"/>
      <c r="VFA765" s="462"/>
      <c r="VFB765" s="462"/>
      <c r="VFC765" s="462"/>
      <c r="VFD765" s="462"/>
      <c r="VFE765" s="462"/>
      <c r="VFF765" s="462"/>
      <c r="VFG765" s="462"/>
      <c r="VFH765" s="462"/>
      <c r="VFI765" s="462"/>
      <c r="VFJ765" s="462"/>
      <c r="VFK765" s="462"/>
      <c r="VFL765" s="462"/>
      <c r="VFM765" s="462"/>
      <c r="VFN765" s="462"/>
      <c r="VFO765" s="462"/>
      <c r="VFP765" s="462"/>
      <c r="VFQ765" s="462"/>
      <c r="VFR765" s="462"/>
      <c r="VFS765" s="462"/>
      <c r="VFT765" s="462"/>
      <c r="VFU765" s="462"/>
      <c r="VFV765" s="462"/>
      <c r="VFW765" s="462"/>
      <c r="VFX765" s="462"/>
      <c r="VFY765" s="462"/>
      <c r="VFZ765" s="462"/>
      <c r="VGA765" s="462"/>
      <c r="VGB765" s="462"/>
      <c r="VGC765" s="462"/>
      <c r="VGD765" s="462"/>
      <c r="VGE765" s="462"/>
      <c r="VGF765" s="462"/>
      <c r="VGG765" s="462"/>
      <c r="VGH765" s="462"/>
      <c r="VGI765" s="462"/>
      <c r="VGJ765" s="462"/>
      <c r="VGK765" s="462"/>
      <c r="VGL765" s="462"/>
      <c r="VGM765" s="462"/>
      <c r="VGN765" s="462"/>
      <c r="VGO765" s="462"/>
      <c r="VGP765" s="462"/>
      <c r="VGQ765" s="462"/>
      <c r="VGR765" s="462"/>
      <c r="VGS765" s="462"/>
      <c r="VGT765" s="462"/>
      <c r="VGU765" s="462"/>
      <c r="VGV765" s="462"/>
      <c r="VGW765" s="462"/>
      <c r="VGX765" s="462"/>
      <c r="VGY765" s="462"/>
      <c r="VGZ765" s="462"/>
      <c r="VHA765" s="462"/>
      <c r="VHB765" s="462"/>
      <c r="VHC765" s="462"/>
      <c r="VHD765" s="462"/>
      <c r="VHE765" s="462"/>
      <c r="VHF765" s="462"/>
      <c r="VHG765" s="462"/>
      <c r="VHH765" s="462"/>
      <c r="VHI765" s="462"/>
      <c r="VHJ765" s="462"/>
      <c r="VHK765" s="462"/>
      <c r="VHL765" s="462"/>
      <c r="VHM765" s="462"/>
      <c r="VHN765" s="462"/>
      <c r="VHO765" s="462"/>
      <c r="VHP765" s="462"/>
      <c r="VHQ765" s="462"/>
      <c r="VHR765" s="462"/>
      <c r="VHS765" s="462"/>
      <c r="VHT765" s="462"/>
      <c r="VHU765" s="462"/>
      <c r="VHV765" s="462"/>
      <c r="VHW765" s="462"/>
      <c r="VHX765" s="462"/>
      <c r="VHY765" s="462"/>
      <c r="VHZ765" s="462"/>
      <c r="VIA765" s="462"/>
      <c r="VIB765" s="462"/>
      <c r="VIC765" s="462"/>
      <c r="VID765" s="462"/>
      <c r="VIE765" s="462"/>
      <c r="VIF765" s="462"/>
      <c r="VIG765" s="462"/>
      <c r="VIH765" s="462"/>
      <c r="VII765" s="462"/>
      <c r="VIJ765" s="462"/>
      <c r="VIK765" s="462"/>
      <c r="VIL765" s="462"/>
      <c r="VIM765" s="462"/>
      <c r="VIN765" s="462"/>
      <c r="VIO765" s="462"/>
      <c r="VIP765" s="462"/>
      <c r="VIQ765" s="462"/>
      <c r="VIR765" s="462"/>
      <c r="VIS765" s="462"/>
      <c r="VIT765" s="462"/>
      <c r="VIU765" s="462"/>
      <c r="VIV765" s="462"/>
      <c r="VIW765" s="462"/>
      <c r="VIX765" s="462"/>
      <c r="VIY765" s="462"/>
      <c r="VIZ765" s="462"/>
      <c r="VJA765" s="462"/>
      <c r="VJB765" s="462"/>
      <c r="VJC765" s="462"/>
      <c r="VJD765" s="462"/>
      <c r="VJE765" s="462"/>
      <c r="VJF765" s="462"/>
      <c r="VJG765" s="462"/>
      <c r="VJH765" s="462"/>
      <c r="VJI765" s="462"/>
      <c r="VJJ765" s="462"/>
      <c r="VJK765" s="462"/>
      <c r="VJL765" s="462"/>
      <c r="VJM765" s="462"/>
      <c r="VJN765" s="462"/>
      <c r="VJO765" s="462"/>
      <c r="VJP765" s="462"/>
      <c r="VJQ765" s="462"/>
      <c r="VJR765" s="462"/>
      <c r="VJS765" s="462"/>
      <c r="VJT765" s="462"/>
      <c r="VJU765" s="462"/>
      <c r="VJV765" s="462"/>
      <c r="VJW765" s="462"/>
      <c r="VJX765" s="462"/>
      <c r="VJY765" s="462"/>
      <c r="VJZ765" s="462"/>
      <c r="VKA765" s="462"/>
      <c r="VKB765" s="462"/>
      <c r="VKC765" s="462"/>
      <c r="VKD765" s="462"/>
      <c r="VKE765" s="462"/>
      <c r="VKF765" s="462"/>
      <c r="VKG765" s="462"/>
      <c r="VKH765" s="462"/>
      <c r="VKI765" s="462"/>
      <c r="VKJ765" s="462"/>
      <c r="VKK765" s="462"/>
      <c r="VKL765" s="462"/>
      <c r="VKM765" s="462"/>
      <c r="VKN765" s="462"/>
      <c r="VKO765" s="462"/>
      <c r="VKP765" s="462"/>
      <c r="VKQ765" s="462"/>
      <c r="VKR765" s="462"/>
      <c r="VKS765" s="462"/>
      <c r="VKT765" s="462"/>
      <c r="VKU765" s="462"/>
      <c r="VKV765" s="462"/>
      <c r="VKW765" s="462"/>
      <c r="VKX765" s="462"/>
      <c r="VKY765" s="462"/>
      <c r="VKZ765" s="462"/>
      <c r="VLA765" s="462"/>
      <c r="VLB765" s="462"/>
      <c r="VLC765" s="462"/>
      <c r="VLD765" s="462"/>
      <c r="VLE765" s="462"/>
      <c r="VLF765" s="462"/>
      <c r="VLG765" s="462"/>
      <c r="VLH765" s="462"/>
      <c r="VLI765" s="462"/>
      <c r="VLJ765" s="462"/>
      <c r="VLK765" s="462"/>
      <c r="VLL765" s="462"/>
      <c r="VLM765" s="462"/>
      <c r="VLN765" s="462"/>
      <c r="VLO765" s="462"/>
      <c r="VLP765" s="462"/>
      <c r="VLQ765" s="462"/>
      <c r="VLR765" s="462"/>
      <c r="VLS765" s="462"/>
      <c r="VLT765" s="462"/>
      <c r="VLU765" s="462"/>
      <c r="VLV765" s="462"/>
      <c r="VLW765" s="462"/>
      <c r="VLX765" s="462"/>
      <c r="VLY765" s="462"/>
      <c r="VLZ765" s="462"/>
      <c r="VMA765" s="462"/>
      <c r="VMB765" s="462"/>
      <c r="VMC765" s="462"/>
      <c r="VMD765" s="462"/>
      <c r="VME765" s="462"/>
      <c r="VMF765" s="462"/>
      <c r="VMG765" s="462"/>
      <c r="VMH765" s="462"/>
      <c r="VMI765" s="462"/>
      <c r="VMJ765" s="462"/>
      <c r="VMK765" s="462"/>
      <c r="VML765" s="462"/>
      <c r="VMM765" s="462"/>
      <c r="VMN765" s="462"/>
      <c r="VMO765" s="462"/>
      <c r="VMP765" s="462"/>
      <c r="VMQ765" s="462"/>
      <c r="VMR765" s="462"/>
      <c r="VMS765" s="462"/>
      <c r="VMT765" s="462"/>
      <c r="VMU765" s="462"/>
      <c r="VMV765" s="462"/>
      <c r="VMW765" s="462"/>
      <c r="VMX765" s="462"/>
      <c r="VMY765" s="462"/>
      <c r="VMZ765" s="462"/>
      <c r="VNA765" s="462"/>
      <c r="VNB765" s="462"/>
      <c r="VNC765" s="462"/>
      <c r="VND765" s="462"/>
      <c r="VNE765" s="462"/>
      <c r="VNF765" s="462"/>
      <c r="VNG765" s="462"/>
      <c r="VNH765" s="462"/>
      <c r="VNI765" s="462"/>
      <c r="VNJ765" s="462"/>
      <c r="VNK765" s="462"/>
      <c r="VNL765" s="462"/>
      <c r="VNM765" s="462"/>
      <c r="VNN765" s="462"/>
      <c r="VNO765" s="462"/>
      <c r="VNP765" s="462"/>
      <c r="VNQ765" s="462"/>
      <c r="VNR765" s="462"/>
      <c r="VNS765" s="462"/>
      <c r="VNT765" s="462"/>
      <c r="VNU765" s="462"/>
      <c r="VNV765" s="462"/>
      <c r="VNW765" s="462"/>
      <c r="VNX765" s="462"/>
      <c r="VNY765" s="462"/>
      <c r="VNZ765" s="462"/>
      <c r="VOA765" s="462"/>
      <c r="VOB765" s="462"/>
      <c r="VOC765" s="462"/>
      <c r="VOD765" s="462"/>
      <c r="VOE765" s="462"/>
      <c r="VOF765" s="462"/>
      <c r="VOG765" s="462"/>
      <c r="VOH765" s="462"/>
      <c r="VOI765" s="462"/>
      <c r="VOJ765" s="462"/>
      <c r="VOK765" s="462"/>
      <c r="VOL765" s="462"/>
      <c r="VOM765" s="462"/>
      <c r="VON765" s="462"/>
      <c r="VOO765" s="462"/>
      <c r="VOP765" s="462"/>
      <c r="VOQ765" s="462"/>
      <c r="VOR765" s="462"/>
      <c r="VOS765" s="462"/>
      <c r="VOT765" s="462"/>
      <c r="VOU765" s="462"/>
      <c r="VOV765" s="462"/>
      <c r="VOW765" s="462"/>
      <c r="VOX765" s="462"/>
      <c r="VOY765" s="462"/>
      <c r="VOZ765" s="462"/>
      <c r="VPA765" s="462"/>
      <c r="VPB765" s="462"/>
      <c r="VPC765" s="462"/>
      <c r="VPD765" s="462"/>
      <c r="VPE765" s="462"/>
      <c r="VPF765" s="462"/>
      <c r="VPG765" s="462"/>
      <c r="VPH765" s="462"/>
      <c r="VPI765" s="462"/>
      <c r="VPJ765" s="462"/>
      <c r="VPK765" s="462"/>
      <c r="VPL765" s="462"/>
      <c r="VPM765" s="462"/>
      <c r="VPN765" s="462"/>
      <c r="VPO765" s="462"/>
      <c r="VPP765" s="462"/>
      <c r="VPQ765" s="462"/>
      <c r="VPR765" s="462"/>
      <c r="VPS765" s="462"/>
      <c r="VPT765" s="462"/>
      <c r="VPU765" s="462"/>
      <c r="VPV765" s="462"/>
      <c r="VPW765" s="462"/>
      <c r="VPX765" s="462"/>
      <c r="VPY765" s="462"/>
      <c r="VPZ765" s="462"/>
      <c r="VQA765" s="462"/>
      <c r="VQB765" s="462"/>
      <c r="VQC765" s="462"/>
      <c r="VQD765" s="462"/>
      <c r="VQE765" s="462"/>
      <c r="VQF765" s="462"/>
      <c r="VQG765" s="462"/>
      <c r="VQH765" s="462"/>
      <c r="VQI765" s="462"/>
      <c r="VQJ765" s="462"/>
      <c r="VQK765" s="462"/>
      <c r="VQL765" s="462"/>
      <c r="VQM765" s="462"/>
      <c r="VQN765" s="462"/>
      <c r="VQO765" s="462"/>
      <c r="VQP765" s="462"/>
      <c r="VQQ765" s="462"/>
      <c r="VQR765" s="462"/>
      <c r="VQS765" s="462"/>
      <c r="VQT765" s="462"/>
      <c r="VQU765" s="462"/>
      <c r="VQV765" s="462"/>
      <c r="VQW765" s="462"/>
      <c r="VQX765" s="462"/>
      <c r="VQY765" s="462"/>
      <c r="VQZ765" s="462"/>
      <c r="VRA765" s="462"/>
      <c r="VRB765" s="462"/>
      <c r="VRC765" s="462"/>
      <c r="VRD765" s="462"/>
      <c r="VRE765" s="462"/>
      <c r="VRF765" s="462"/>
      <c r="VRG765" s="462"/>
      <c r="VRH765" s="462"/>
      <c r="VRI765" s="462"/>
      <c r="VRJ765" s="462"/>
      <c r="VRK765" s="462"/>
      <c r="VRL765" s="462"/>
      <c r="VRM765" s="462"/>
      <c r="VRN765" s="462"/>
      <c r="VRO765" s="462"/>
      <c r="VRP765" s="462"/>
      <c r="VRQ765" s="462"/>
      <c r="VRR765" s="462"/>
      <c r="VRS765" s="462"/>
      <c r="VRT765" s="462"/>
      <c r="VRU765" s="462"/>
      <c r="VRV765" s="462"/>
      <c r="VRW765" s="462"/>
      <c r="VRX765" s="462"/>
      <c r="VRY765" s="462"/>
      <c r="VRZ765" s="462"/>
      <c r="VSA765" s="462"/>
      <c r="VSB765" s="462"/>
      <c r="VSC765" s="462"/>
      <c r="VSD765" s="462"/>
      <c r="VSE765" s="462"/>
      <c r="VSF765" s="462"/>
      <c r="VSG765" s="462"/>
      <c r="VSH765" s="462"/>
      <c r="VSI765" s="462"/>
      <c r="VSJ765" s="462"/>
      <c r="VSK765" s="462"/>
      <c r="VSL765" s="462"/>
      <c r="VSM765" s="462"/>
      <c r="VSN765" s="462"/>
      <c r="VSO765" s="462"/>
      <c r="VSP765" s="462"/>
      <c r="VSQ765" s="462"/>
      <c r="VSR765" s="462"/>
      <c r="VSS765" s="462"/>
      <c r="VST765" s="462"/>
      <c r="VSU765" s="462"/>
      <c r="VSV765" s="462"/>
      <c r="VSW765" s="462"/>
      <c r="VSX765" s="462"/>
      <c r="VSY765" s="462"/>
      <c r="VSZ765" s="462"/>
      <c r="VTA765" s="462"/>
      <c r="VTB765" s="462"/>
      <c r="VTC765" s="462"/>
      <c r="VTD765" s="462"/>
      <c r="VTE765" s="462"/>
      <c r="VTF765" s="462"/>
      <c r="VTG765" s="462"/>
      <c r="VTH765" s="462"/>
      <c r="VTI765" s="462"/>
      <c r="VTJ765" s="462"/>
      <c r="VTK765" s="462"/>
      <c r="VTL765" s="462"/>
      <c r="VTM765" s="462"/>
      <c r="VTN765" s="462"/>
      <c r="VTO765" s="462"/>
      <c r="VTP765" s="462"/>
      <c r="VTQ765" s="462"/>
      <c r="VTR765" s="462"/>
      <c r="VTS765" s="462"/>
      <c r="VTT765" s="462"/>
      <c r="VTU765" s="462"/>
      <c r="VTV765" s="462"/>
      <c r="VTW765" s="462"/>
      <c r="VTX765" s="462"/>
      <c r="VTY765" s="462"/>
      <c r="VTZ765" s="462"/>
      <c r="VUA765" s="462"/>
      <c r="VUB765" s="462"/>
      <c r="VUC765" s="462"/>
      <c r="VUD765" s="462"/>
      <c r="VUE765" s="462"/>
      <c r="VUF765" s="462"/>
      <c r="VUG765" s="462"/>
      <c r="VUH765" s="462"/>
      <c r="VUI765" s="462"/>
      <c r="VUJ765" s="462"/>
      <c r="VUK765" s="462"/>
      <c r="VUL765" s="462"/>
      <c r="VUM765" s="462"/>
      <c r="VUN765" s="462"/>
      <c r="VUO765" s="462"/>
      <c r="VUP765" s="462"/>
      <c r="VUQ765" s="462"/>
      <c r="VUR765" s="462"/>
      <c r="VUS765" s="462"/>
      <c r="VUT765" s="462"/>
      <c r="VUU765" s="462"/>
      <c r="VUV765" s="462"/>
      <c r="VUW765" s="462"/>
      <c r="VUX765" s="462"/>
      <c r="VUY765" s="462"/>
      <c r="VUZ765" s="462"/>
      <c r="VVA765" s="462"/>
      <c r="VVB765" s="462"/>
      <c r="VVC765" s="462"/>
      <c r="VVD765" s="462"/>
      <c r="VVE765" s="462"/>
      <c r="VVF765" s="462"/>
      <c r="VVG765" s="462"/>
      <c r="VVH765" s="462"/>
      <c r="VVI765" s="462"/>
      <c r="VVJ765" s="462"/>
      <c r="VVK765" s="462"/>
      <c r="VVL765" s="462"/>
      <c r="VVM765" s="462"/>
      <c r="VVN765" s="462"/>
      <c r="VVO765" s="462"/>
      <c r="VVP765" s="462"/>
      <c r="VVQ765" s="462"/>
      <c r="VVR765" s="462"/>
      <c r="VVS765" s="462"/>
      <c r="VVT765" s="462"/>
      <c r="VVU765" s="462"/>
      <c r="VVV765" s="462"/>
      <c r="VVW765" s="462"/>
      <c r="VVX765" s="462"/>
      <c r="VVY765" s="462"/>
      <c r="VVZ765" s="462"/>
      <c r="VWA765" s="462"/>
      <c r="VWB765" s="462"/>
      <c r="VWC765" s="462"/>
      <c r="VWD765" s="462"/>
      <c r="VWE765" s="462"/>
      <c r="VWF765" s="462"/>
      <c r="VWG765" s="462"/>
      <c r="VWH765" s="462"/>
      <c r="VWI765" s="462"/>
      <c r="VWJ765" s="462"/>
      <c r="VWK765" s="462"/>
      <c r="VWL765" s="462"/>
      <c r="VWM765" s="462"/>
      <c r="VWN765" s="462"/>
      <c r="VWO765" s="462"/>
      <c r="VWP765" s="462"/>
      <c r="VWQ765" s="462"/>
      <c r="VWR765" s="462"/>
      <c r="VWS765" s="462"/>
      <c r="VWT765" s="462"/>
      <c r="VWU765" s="462"/>
      <c r="VWV765" s="462"/>
      <c r="VWW765" s="462"/>
      <c r="VWX765" s="462"/>
      <c r="VWY765" s="462"/>
      <c r="VWZ765" s="462"/>
      <c r="VXA765" s="462"/>
      <c r="VXB765" s="462"/>
      <c r="VXC765" s="462"/>
      <c r="VXD765" s="462"/>
      <c r="VXE765" s="462"/>
      <c r="VXF765" s="462"/>
      <c r="VXG765" s="462"/>
      <c r="VXH765" s="462"/>
      <c r="VXI765" s="462"/>
      <c r="VXJ765" s="462"/>
      <c r="VXK765" s="462"/>
      <c r="VXL765" s="462"/>
      <c r="VXM765" s="462"/>
      <c r="VXN765" s="462"/>
      <c r="VXO765" s="462"/>
      <c r="VXP765" s="462"/>
      <c r="VXQ765" s="462"/>
      <c r="VXR765" s="462"/>
      <c r="VXS765" s="462"/>
      <c r="VXT765" s="462"/>
      <c r="VXU765" s="462"/>
      <c r="VXV765" s="462"/>
      <c r="VXW765" s="462"/>
      <c r="VXX765" s="462"/>
      <c r="VXY765" s="462"/>
      <c r="VXZ765" s="462"/>
      <c r="VYA765" s="462"/>
      <c r="VYB765" s="462"/>
      <c r="VYC765" s="462"/>
      <c r="VYD765" s="462"/>
      <c r="VYE765" s="462"/>
      <c r="VYF765" s="462"/>
      <c r="VYG765" s="462"/>
      <c r="VYH765" s="462"/>
      <c r="VYI765" s="462"/>
      <c r="VYJ765" s="462"/>
      <c r="VYK765" s="462"/>
      <c r="VYL765" s="462"/>
      <c r="VYM765" s="462"/>
      <c r="VYN765" s="462"/>
      <c r="VYO765" s="462"/>
      <c r="VYP765" s="462"/>
      <c r="VYQ765" s="462"/>
      <c r="VYR765" s="462"/>
      <c r="VYS765" s="462"/>
      <c r="VYT765" s="462"/>
      <c r="VYU765" s="462"/>
      <c r="VYV765" s="462"/>
      <c r="VYW765" s="462"/>
      <c r="VYX765" s="462"/>
      <c r="VYY765" s="462"/>
      <c r="VYZ765" s="462"/>
      <c r="VZA765" s="462"/>
      <c r="VZB765" s="462"/>
      <c r="VZC765" s="462"/>
      <c r="VZD765" s="462"/>
      <c r="VZE765" s="462"/>
      <c r="VZF765" s="462"/>
      <c r="VZG765" s="462"/>
      <c r="VZH765" s="462"/>
      <c r="VZI765" s="462"/>
      <c r="VZJ765" s="462"/>
      <c r="VZK765" s="462"/>
      <c r="VZL765" s="462"/>
      <c r="VZM765" s="462"/>
      <c r="VZN765" s="462"/>
      <c r="VZO765" s="462"/>
      <c r="VZP765" s="462"/>
      <c r="VZQ765" s="462"/>
      <c r="VZR765" s="462"/>
      <c r="VZS765" s="462"/>
      <c r="VZT765" s="462"/>
      <c r="VZU765" s="462"/>
      <c r="VZV765" s="462"/>
      <c r="VZW765" s="462"/>
      <c r="VZX765" s="462"/>
      <c r="VZY765" s="462"/>
      <c r="VZZ765" s="462"/>
      <c r="WAA765" s="462"/>
      <c r="WAB765" s="462"/>
      <c r="WAC765" s="462"/>
      <c r="WAD765" s="462"/>
      <c r="WAE765" s="462"/>
      <c r="WAF765" s="462"/>
      <c r="WAG765" s="462"/>
      <c r="WAH765" s="462"/>
      <c r="WAI765" s="462"/>
      <c r="WAJ765" s="462"/>
      <c r="WAK765" s="462"/>
      <c r="WAL765" s="462"/>
      <c r="WAM765" s="462"/>
      <c r="WAN765" s="462"/>
      <c r="WAO765" s="462"/>
      <c r="WAP765" s="462"/>
      <c r="WAQ765" s="462"/>
      <c r="WAR765" s="462"/>
      <c r="WAS765" s="462"/>
      <c r="WAT765" s="462"/>
      <c r="WAU765" s="462"/>
      <c r="WAV765" s="462"/>
      <c r="WAW765" s="462"/>
      <c r="WAX765" s="462"/>
      <c r="WAY765" s="462"/>
      <c r="WAZ765" s="462"/>
      <c r="WBA765" s="462"/>
      <c r="WBB765" s="462"/>
      <c r="WBC765" s="462"/>
      <c r="WBD765" s="462"/>
      <c r="WBE765" s="462"/>
      <c r="WBF765" s="462"/>
      <c r="WBG765" s="462"/>
      <c r="WBH765" s="462"/>
      <c r="WBI765" s="462"/>
      <c r="WBJ765" s="462"/>
      <c r="WBK765" s="462"/>
      <c r="WBL765" s="462"/>
      <c r="WBM765" s="462"/>
      <c r="WBN765" s="462"/>
      <c r="WBO765" s="462"/>
      <c r="WBP765" s="462"/>
      <c r="WBQ765" s="462"/>
      <c r="WBR765" s="462"/>
      <c r="WBS765" s="462"/>
      <c r="WBT765" s="462"/>
      <c r="WBU765" s="462"/>
      <c r="WBV765" s="462"/>
      <c r="WBW765" s="462"/>
      <c r="WBX765" s="462"/>
      <c r="WBY765" s="462"/>
      <c r="WBZ765" s="462"/>
      <c r="WCA765" s="462"/>
      <c r="WCB765" s="462"/>
      <c r="WCC765" s="462"/>
      <c r="WCD765" s="462"/>
      <c r="WCE765" s="462"/>
      <c r="WCF765" s="462"/>
      <c r="WCG765" s="462"/>
      <c r="WCH765" s="462"/>
      <c r="WCI765" s="462"/>
      <c r="WCJ765" s="462"/>
      <c r="WCK765" s="462"/>
      <c r="WCL765" s="462"/>
      <c r="WCM765" s="462"/>
      <c r="WCN765" s="462"/>
      <c r="WCO765" s="462"/>
      <c r="WCP765" s="462"/>
      <c r="WCQ765" s="462"/>
      <c r="WCR765" s="462"/>
      <c r="WCS765" s="462"/>
      <c r="WCT765" s="462"/>
      <c r="WCU765" s="462"/>
      <c r="WCV765" s="462"/>
      <c r="WCW765" s="462"/>
      <c r="WCX765" s="462"/>
      <c r="WCY765" s="462"/>
      <c r="WCZ765" s="462"/>
      <c r="WDA765" s="462"/>
      <c r="WDB765" s="462"/>
      <c r="WDC765" s="462"/>
      <c r="WDD765" s="462"/>
      <c r="WDE765" s="462"/>
      <c r="WDF765" s="462"/>
      <c r="WDG765" s="462"/>
      <c r="WDH765" s="462"/>
      <c r="WDI765" s="462"/>
      <c r="WDJ765" s="462"/>
      <c r="WDK765" s="462"/>
      <c r="WDL765" s="462"/>
      <c r="WDM765" s="462"/>
      <c r="WDN765" s="462"/>
      <c r="WDO765" s="462"/>
      <c r="WDP765" s="462"/>
      <c r="WDQ765" s="462"/>
      <c r="WDR765" s="462"/>
      <c r="WDS765" s="462"/>
      <c r="WDT765" s="462"/>
      <c r="WDU765" s="462"/>
      <c r="WDV765" s="462"/>
      <c r="WDW765" s="462"/>
      <c r="WDX765" s="462"/>
      <c r="WDY765" s="462"/>
      <c r="WDZ765" s="462"/>
      <c r="WEA765" s="462"/>
      <c r="WEB765" s="462"/>
      <c r="WEC765" s="462"/>
      <c r="WED765" s="462"/>
      <c r="WEE765" s="462"/>
      <c r="WEF765" s="462"/>
      <c r="WEG765" s="462"/>
      <c r="WEH765" s="462"/>
      <c r="WEI765" s="462"/>
      <c r="WEJ765" s="462"/>
      <c r="WEK765" s="462"/>
      <c r="WEL765" s="462"/>
      <c r="WEM765" s="462"/>
      <c r="WEN765" s="462"/>
      <c r="WEO765" s="462"/>
      <c r="WEP765" s="462"/>
      <c r="WEQ765" s="462"/>
      <c r="WER765" s="462"/>
      <c r="WES765" s="462"/>
      <c r="WET765" s="462"/>
      <c r="WEU765" s="462"/>
      <c r="WEV765" s="462"/>
      <c r="WEW765" s="462"/>
      <c r="WEX765" s="462"/>
      <c r="WEY765" s="462"/>
      <c r="WEZ765" s="462"/>
      <c r="WFA765" s="462"/>
      <c r="WFB765" s="462"/>
      <c r="WFC765" s="462"/>
      <c r="WFD765" s="462"/>
      <c r="WFE765" s="462"/>
      <c r="WFF765" s="462"/>
      <c r="WFG765" s="462"/>
      <c r="WFH765" s="462"/>
      <c r="WFI765" s="462"/>
      <c r="WFJ765" s="462"/>
      <c r="WFK765" s="462"/>
      <c r="WFL765" s="462"/>
      <c r="WFM765" s="462"/>
      <c r="WFN765" s="462"/>
      <c r="WFO765" s="462"/>
      <c r="WFP765" s="462"/>
      <c r="WFQ765" s="462"/>
      <c r="WFR765" s="462"/>
      <c r="WFS765" s="462"/>
      <c r="WFT765" s="462"/>
      <c r="WFU765" s="462"/>
      <c r="WFV765" s="462"/>
      <c r="WFW765" s="462"/>
      <c r="WFX765" s="462"/>
      <c r="WFY765" s="462"/>
      <c r="WFZ765" s="462"/>
      <c r="WGA765" s="462"/>
      <c r="WGB765" s="462"/>
      <c r="WGC765" s="462"/>
      <c r="WGD765" s="462"/>
      <c r="WGE765" s="462"/>
      <c r="WGF765" s="462"/>
      <c r="WGG765" s="462"/>
      <c r="WGH765" s="462"/>
      <c r="WGI765" s="462"/>
      <c r="WGJ765" s="462"/>
      <c r="WGK765" s="462"/>
      <c r="WGL765" s="462"/>
      <c r="WGM765" s="462"/>
      <c r="WGN765" s="462"/>
      <c r="WGO765" s="462"/>
      <c r="WGP765" s="462"/>
      <c r="WGQ765" s="462"/>
      <c r="WGR765" s="462"/>
      <c r="WGS765" s="462"/>
      <c r="WGT765" s="462"/>
      <c r="WGU765" s="462"/>
      <c r="WGV765" s="462"/>
      <c r="WGW765" s="462"/>
      <c r="WGX765" s="462"/>
      <c r="WGY765" s="462"/>
      <c r="WGZ765" s="462"/>
      <c r="WHA765" s="462"/>
      <c r="WHB765" s="462"/>
      <c r="WHC765" s="462"/>
      <c r="WHD765" s="462"/>
      <c r="WHE765" s="462"/>
      <c r="WHF765" s="462"/>
      <c r="WHG765" s="462"/>
      <c r="WHH765" s="462"/>
      <c r="WHI765" s="462"/>
      <c r="WHJ765" s="462"/>
      <c r="WHK765" s="462"/>
      <c r="WHL765" s="462"/>
      <c r="WHM765" s="462"/>
      <c r="WHN765" s="462"/>
      <c r="WHO765" s="462"/>
      <c r="WHP765" s="462"/>
      <c r="WHQ765" s="462"/>
      <c r="WHR765" s="462"/>
      <c r="WHS765" s="462"/>
      <c r="WHT765" s="462"/>
      <c r="WHU765" s="462"/>
      <c r="WHV765" s="462"/>
      <c r="WHW765" s="462"/>
      <c r="WHX765" s="462"/>
      <c r="WHY765" s="462"/>
      <c r="WHZ765" s="462"/>
      <c r="WIA765" s="462"/>
      <c r="WIB765" s="462"/>
      <c r="WIC765" s="462"/>
      <c r="WID765" s="462"/>
      <c r="WIE765" s="462"/>
      <c r="WIF765" s="462"/>
      <c r="WIG765" s="462"/>
      <c r="WIH765" s="462"/>
      <c r="WII765" s="462"/>
      <c r="WIJ765" s="462"/>
      <c r="WIK765" s="462"/>
      <c r="WIL765" s="462"/>
      <c r="WIM765" s="462"/>
      <c r="WIN765" s="462"/>
      <c r="WIO765" s="462"/>
      <c r="WIP765" s="462"/>
      <c r="WIQ765" s="462"/>
      <c r="WIR765" s="462"/>
      <c r="WIS765" s="462"/>
      <c r="WIT765" s="462"/>
      <c r="WIU765" s="462"/>
      <c r="WIV765" s="462"/>
      <c r="WIW765" s="462"/>
      <c r="WIX765" s="462"/>
      <c r="WIY765" s="462"/>
      <c r="WIZ765" s="462"/>
      <c r="WJA765" s="462"/>
      <c r="WJB765" s="462"/>
      <c r="WJC765" s="462"/>
      <c r="WJD765" s="462"/>
      <c r="WJE765" s="462"/>
      <c r="WJF765" s="462"/>
      <c r="WJG765" s="462"/>
      <c r="WJH765" s="462"/>
      <c r="WJI765" s="462"/>
      <c r="WJJ765" s="462"/>
      <c r="WJK765" s="462"/>
      <c r="WJL765" s="462"/>
      <c r="WJM765" s="462"/>
      <c r="WJN765" s="462"/>
      <c r="WJO765" s="462"/>
      <c r="WJP765" s="462"/>
      <c r="WJQ765" s="462"/>
      <c r="WJR765" s="462"/>
      <c r="WJS765" s="462"/>
      <c r="WJT765" s="462"/>
      <c r="WJU765" s="462"/>
      <c r="WJV765" s="462"/>
      <c r="WJW765" s="462"/>
      <c r="WJX765" s="462"/>
      <c r="WJY765" s="462"/>
      <c r="WJZ765" s="462"/>
      <c r="WKA765" s="462"/>
      <c r="WKB765" s="462"/>
      <c r="WKC765" s="462"/>
      <c r="WKD765" s="462"/>
      <c r="WKE765" s="462"/>
      <c r="WKF765" s="462"/>
      <c r="WKG765" s="462"/>
      <c r="WKH765" s="462"/>
      <c r="WKI765" s="462"/>
      <c r="WKJ765" s="462"/>
      <c r="WKK765" s="462"/>
      <c r="WKL765" s="462"/>
      <c r="WKM765" s="462"/>
      <c r="WKN765" s="462"/>
      <c r="WKO765" s="462"/>
      <c r="WKP765" s="462"/>
      <c r="WKQ765" s="462"/>
      <c r="WKR765" s="462"/>
      <c r="WKS765" s="462"/>
      <c r="WKT765" s="462"/>
      <c r="WKU765" s="462"/>
      <c r="WKV765" s="462"/>
      <c r="WKW765" s="462"/>
      <c r="WKX765" s="462"/>
      <c r="WKY765" s="462"/>
      <c r="WKZ765" s="462"/>
      <c r="WLA765" s="462"/>
      <c r="WLB765" s="462"/>
      <c r="WLC765" s="462"/>
      <c r="WLD765" s="462"/>
      <c r="WLE765" s="462"/>
      <c r="WLF765" s="462"/>
      <c r="WLG765" s="462"/>
      <c r="WLH765" s="462"/>
      <c r="WLI765" s="462"/>
      <c r="WLJ765" s="462"/>
      <c r="WLK765" s="462"/>
      <c r="WLL765" s="462"/>
      <c r="WLM765" s="462"/>
      <c r="WLN765" s="462"/>
      <c r="WLO765" s="462"/>
      <c r="WLP765" s="462"/>
      <c r="WLQ765" s="462"/>
      <c r="WLR765" s="462"/>
      <c r="WLS765" s="462"/>
      <c r="WLT765" s="462"/>
      <c r="WLU765" s="462"/>
      <c r="WLV765" s="462"/>
      <c r="WLW765" s="462"/>
      <c r="WLX765" s="462"/>
      <c r="WLY765" s="462"/>
      <c r="WLZ765" s="462"/>
      <c r="WMA765" s="462"/>
      <c r="WMB765" s="462"/>
      <c r="WMC765" s="462"/>
      <c r="WMD765" s="462"/>
      <c r="WME765" s="462"/>
      <c r="WMF765" s="462"/>
      <c r="WMG765" s="462"/>
      <c r="WMH765" s="462"/>
      <c r="WMI765" s="462"/>
      <c r="WMJ765" s="462"/>
      <c r="WMK765" s="462"/>
      <c r="WML765" s="462"/>
      <c r="WMM765" s="462"/>
      <c r="WMN765" s="462"/>
      <c r="WMO765" s="462"/>
      <c r="WMP765" s="462"/>
      <c r="WMQ765" s="462"/>
      <c r="WMR765" s="462"/>
      <c r="WMS765" s="462"/>
      <c r="WMT765" s="462"/>
      <c r="WMU765" s="462"/>
      <c r="WMV765" s="462"/>
      <c r="WMW765" s="462"/>
      <c r="WMX765" s="462"/>
      <c r="WMY765" s="462"/>
      <c r="WMZ765" s="462"/>
      <c r="WNA765" s="462"/>
      <c r="WNB765" s="462"/>
      <c r="WNC765" s="462"/>
      <c r="WND765" s="462"/>
      <c r="WNE765" s="462"/>
      <c r="WNF765" s="462"/>
      <c r="WNG765" s="462"/>
      <c r="WNH765" s="462"/>
      <c r="WNI765" s="462"/>
      <c r="WNJ765" s="462"/>
      <c r="WNK765" s="462"/>
      <c r="WNL765" s="462"/>
      <c r="WNM765" s="462"/>
      <c r="WNN765" s="462"/>
      <c r="WNO765" s="462"/>
      <c r="WNP765" s="462"/>
      <c r="WNQ765" s="462"/>
      <c r="WNR765" s="462"/>
      <c r="WNS765" s="462"/>
      <c r="WNT765" s="462"/>
      <c r="WNU765" s="462"/>
      <c r="WNV765" s="462"/>
      <c r="WNW765" s="462"/>
      <c r="WNX765" s="462"/>
      <c r="WNY765" s="462"/>
      <c r="WNZ765" s="462"/>
      <c r="WOA765" s="462"/>
      <c r="WOB765" s="462"/>
      <c r="WOC765" s="462"/>
      <c r="WOD765" s="462"/>
      <c r="WOE765" s="462"/>
      <c r="WOF765" s="462"/>
      <c r="WOG765" s="462"/>
      <c r="WOH765" s="462"/>
      <c r="WOI765" s="462"/>
      <c r="WOJ765" s="462"/>
      <c r="WOK765" s="462"/>
      <c r="WOL765" s="462"/>
      <c r="WOM765" s="462"/>
      <c r="WON765" s="462"/>
      <c r="WOO765" s="462"/>
      <c r="WOP765" s="462"/>
      <c r="WOQ765" s="462"/>
      <c r="WOR765" s="462"/>
      <c r="WOS765" s="462"/>
      <c r="WOT765" s="462"/>
      <c r="WOU765" s="462"/>
      <c r="WOV765" s="462"/>
      <c r="WOW765" s="462"/>
      <c r="WOX765" s="462"/>
      <c r="WOY765" s="462"/>
      <c r="WOZ765" s="462"/>
      <c r="WPA765" s="462"/>
      <c r="WPB765" s="462"/>
      <c r="WPC765" s="462"/>
      <c r="WPD765" s="462"/>
      <c r="WPE765" s="462"/>
      <c r="WPF765" s="462"/>
      <c r="WPG765" s="462"/>
      <c r="WPH765" s="462"/>
      <c r="WPI765" s="462"/>
      <c r="WPJ765" s="462"/>
      <c r="WPK765" s="462"/>
      <c r="WPL765" s="462"/>
      <c r="WPM765" s="462"/>
      <c r="WPN765" s="462"/>
      <c r="WPO765" s="462"/>
      <c r="WPP765" s="462"/>
      <c r="WPQ765" s="462"/>
      <c r="WPR765" s="462"/>
      <c r="WPS765" s="462"/>
      <c r="WPT765" s="462"/>
      <c r="WPU765" s="462"/>
      <c r="WPV765" s="462"/>
      <c r="WPW765" s="462"/>
      <c r="WPX765" s="462"/>
      <c r="WPY765" s="462"/>
      <c r="WPZ765" s="462"/>
      <c r="WQA765" s="462"/>
      <c r="WQB765" s="462"/>
      <c r="WQC765" s="462"/>
      <c r="WQD765" s="462"/>
      <c r="WQE765" s="462"/>
      <c r="WQF765" s="462"/>
      <c r="WQG765" s="462"/>
      <c r="WQH765" s="462"/>
      <c r="WQI765" s="462"/>
      <c r="WQJ765" s="462"/>
      <c r="WQK765" s="462"/>
      <c r="WQL765" s="462"/>
      <c r="WQM765" s="462"/>
      <c r="WQN765" s="462"/>
      <c r="WQO765" s="462"/>
      <c r="WQP765" s="462"/>
      <c r="WQQ765" s="462"/>
      <c r="WQR765" s="462"/>
      <c r="WQS765" s="462"/>
      <c r="WQT765" s="462"/>
      <c r="WQU765" s="462"/>
      <c r="WQV765" s="462"/>
      <c r="WQW765" s="462"/>
      <c r="WQX765" s="462"/>
      <c r="WQY765" s="462"/>
      <c r="WQZ765" s="462"/>
      <c r="WRA765" s="462"/>
      <c r="WRB765" s="462"/>
      <c r="WRC765" s="462"/>
      <c r="WRD765" s="462"/>
      <c r="WRE765" s="462"/>
      <c r="WRF765" s="462"/>
      <c r="WRG765" s="462"/>
      <c r="WRH765" s="462"/>
      <c r="WRI765" s="462"/>
      <c r="WRJ765" s="462"/>
      <c r="WRK765" s="462"/>
      <c r="WRL765" s="462"/>
      <c r="WRM765" s="462"/>
      <c r="WRN765" s="462"/>
      <c r="WRO765" s="462"/>
      <c r="WRP765" s="462"/>
      <c r="WRQ765" s="462"/>
      <c r="WRR765" s="462"/>
      <c r="WRS765" s="462"/>
      <c r="WRT765" s="462"/>
      <c r="WRU765" s="462"/>
      <c r="WRV765" s="462"/>
      <c r="WRW765" s="462"/>
      <c r="WRX765" s="462"/>
      <c r="WRY765" s="462"/>
      <c r="WRZ765" s="462"/>
      <c r="WSA765" s="462"/>
      <c r="WSB765" s="462"/>
      <c r="WSC765" s="462"/>
      <c r="WSD765" s="462"/>
      <c r="WSE765" s="462"/>
      <c r="WSF765" s="462"/>
      <c r="WSG765" s="462"/>
      <c r="WSH765" s="462"/>
      <c r="WSI765" s="462"/>
      <c r="WSJ765" s="462"/>
      <c r="WSK765" s="462"/>
      <c r="WSL765" s="462"/>
      <c r="WSM765" s="462"/>
      <c r="WSN765" s="462"/>
      <c r="WSO765" s="462"/>
      <c r="WSP765" s="462"/>
      <c r="WSQ765" s="462"/>
      <c r="WSR765" s="462"/>
      <c r="WSS765" s="462"/>
      <c r="WST765" s="462"/>
      <c r="WSU765" s="462"/>
      <c r="WSV765" s="462"/>
      <c r="WSW765" s="462"/>
      <c r="WSX765" s="462"/>
      <c r="WSY765" s="462"/>
      <c r="WSZ765" s="462"/>
      <c r="WTA765" s="462"/>
      <c r="WTB765" s="462"/>
      <c r="WTC765" s="462"/>
      <c r="WTD765" s="462"/>
      <c r="WTE765" s="462"/>
      <c r="WTF765" s="462"/>
      <c r="WTG765" s="462"/>
      <c r="WTH765" s="462"/>
      <c r="WTI765" s="462"/>
      <c r="WTJ765" s="462"/>
      <c r="WTK765" s="462"/>
      <c r="WTL765" s="462"/>
      <c r="WTM765" s="462"/>
      <c r="WTN765" s="462"/>
      <c r="WTO765" s="462"/>
      <c r="WTP765" s="462"/>
      <c r="WTQ765" s="462"/>
      <c r="WTR765" s="462"/>
      <c r="WTS765" s="462"/>
      <c r="WTT765" s="462"/>
      <c r="WTU765" s="462"/>
      <c r="WTV765" s="462"/>
      <c r="WTW765" s="462"/>
      <c r="WTX765" s="462"/>
      <c r="WTY765" s="462"/>
      <c r="WTZ765" s="462"/>
      <c r="WUA765" s="462"/>
      <c r="WUB765" s="462"/>
      <c r="WUC765" s="462"/>
      <c r="WUD765" s="462"/>
      <c r="WUE765" s="462"/>
      <c r="WUF765" s="462"/>
      <c r="WUG765" s="462"/>
      <c r="WUH765" s="462"/>
      <c r="WUI765" s="462"/>
      <c r="WUJ765" s="462"/>
      <c r="WUK765" s="462"/>
      <c r="WUL765" s="462"/>
      <c r="WUM765" s="462"/>
      <c r="WUN765" s="462"/>
      <c r="WUO765" s="462"/>
      <c r="WUP765" s="462"/>
      <c r="WUQ765" s="462"/>
      <c r="WUR765" s="462"/>
      <c r="WUS765" s="462"/>
      <c r="WUT765" s="462"/>
      <c r="WUU765" s="462"/>
      <c r="WUV765" s="462"/>
      <c r="WUW765" s="462"/>
      <c r="WUX765" s="462"/>
      <c r="WUY765" s="462"/>
      <c r="WUZ765" s="462"/>
      <c r="WVA765" s="462"/>
      <c r="WVB765" s="462"/>
      <c r="WVC765" s="462"/>
      <c r="WVD765" s="462"/>
      <c r="WVE765" s="462"/>
      <c r="WVF765" s="462"/>
      <c r="WVG765" s="462"/>
      <c r="WVH765" s="462"/>
      <c r="WVI765" s="462"/>
      <c r="WVJ765" s="462"/>
      <c r="WVK765" s="462"/>
      <c r="WVL765" s="462"/>
      <c r="WVM765" s="462"/>
      <c r="WVN765" s="462"/>
      <c r="WVO765" s="462"/>
      <c r="WVP765" s="462"/>
      <c r="WVQ765" s="462"/>
      <c r="WVR765" s="462"/>
      <c r="WVS765" s="462"/>
      <c r="WVT765" s="462"/>
      <c r="WVU765" s="462"/>
      <c r="WVV765" s="462"/>
      <c r="WVW765" s="462"/>
      <c r="WVX765" s="462"/>
      <c r="WVY765" s="462"/>
      <c r="WVZ765" s="462"/>
      <c r="WWA765" s="462"/>
      <c r="WWB765" s="462"/>
      <c r="WWC765" s="462"/>
      <c r="WWD765" s="462"/>
      <c r="WWE765" s="462"/>
      <c r="WWF765" s="462"/>
      <c r="WWG765" s="462"/>
      <c r="WWH765" s="462"/>
      <c r="WWI765" s="462"/>
      <c r="WWJ765" s="462"/>
      <c r="WWK765" s="462"/>
      <c r="WWL765" s="462"/>
      <c r="WWM765" s="462"/>
      <c r="WWN765" s="462"/>
      <c r="WWO765" s="462"/>
      <c r="WWP765" s="462"/>
      <c r="WWQ765" s="462"/>
      <c r="WWR765" s="462"/>
      <c r="WWS765" s="462"/>
      <c r="WWT765" s="462"/>
      <c r="WWU765" s="462"/>
      <c r="WWV765" s="462"/>
      <c r="WWW765" s="462"/>
      <c r="WWX765" s="462"/>
      <c r="WWY765" s="462"/>
      <c r="WWZ765" s="462"/>
      <c r="WXA765" s="462"/>
      <c r="WXB765" s="462"/>
      <c r="WXC765" s="462"/>
      <c r="WXD765" s="462"/>
      <c r="WXE765" s="462"/>
      <c r="WXF765" s="462"/>
      <c r="WXG765" s="462"/>
      <c r="WXH765" s="462"/>
      <c r="WXI765" s="462"/>
      <c r="WXJ765" s="462"/>
      <c r="WXK765" s="462"/>
      <c r="WXL765" s="462"/>
      <c r="WXM765" s="462"/>
      <c r="WXN765" s="462"/>
      <c r="WXO765" s="462"/>
      <c r="WXP765" s="462"/>
      <c r="WXQ765" s="462"/>
      <c r="WXR765" s="462"/>
      <c r="WXS765" s="462"/>
      <c r="WXT765" s="462"/>
      <c r="WXU765" s="462"/>
      <c r="WXV765" s="462"/>
      <c r="WXW765" s="462"/>
      <c r="WXX765" s="462"/>
      <c r="WXY765" s="462"/>
      <c r="WXZ765" s="462"/>
      <c r="WYA765" s="462"/>
      <c r="WYB765" s="462"/>
      <c r="WYC765" s="462"/>
      <c r="WYD765" s="462"/>
      <c r="WYE765" s="462"/>
      <c r="WYF765" s="462"/>
      <c r="WYG765" s="462"/>
      <c r="WYH765" s="462"/>
      <c r="WYI765" s="462"/>
      <c r="WYJ765" s="462"/>
      <c r="WYK765" s="462"/>
      <c r="WYL765" s="462"/>
      <c r="WYM765" s="462"/>
      <c r="WYN765" s="462"/>
      <c r="WYO765" s="462"/>
      <c r="WYP765" s="462"/>
      <c r="WYQ765" s="462"/>
      <c r="WYR765" s="462"/>
      <c r="WYS765" s="462"/>
      <c r="WYT765" s="462"/>
      <c r="WYU765" s="462"/>
      <c r="WYV765" s="462"/>
      <c r="WYW765" s="462"/>
      <c r="WYX765" s="462"/>
      <c r="WYY765" s="462"/>
      <c r="WYZ765" s="462"/>
      <c r="WZA765" s="462"/>
      <c r="WZB765" s="462"/>
      <c r="WZC765" s="462"/>
      <c r="WZD765" s="462"/>
      <c r="WZE765" s="462"/>
      <c r="WZF765" s="462"/>
      <c r="WZG765" s="462"/>
      <c r="WZH765" s="462"/>
      <c r="WZI765" s="462"/>
      <c r="WZJ765" s="462"/>
      <c r="WZK765" s="462"/>
      <c r="WZL765" s="462"/>
      <c r="WZM765" s="462"/>
      <c r="WZN765" s="462"/>
      <c r="WZO765" s="462"/>
      <c r="WZP765" s="462"/>
      <c r="WZQ765" s="462"/>
      <c r="WZR765" s="462"/>
      <c r="WZS765" s="462"/>
      <c r="WZT765" s="462"/>
      <c r="WZU765" s="462"/>
      <c r="WZV765" s="462"/>
      <c r="WZW765" s="462"/>
      <c r="WZX765" s="462"/>
      <c r="WZY765" s="462"/>
      <c r="WZZ765" s="462"/>
      <c r="XAA765" s="462"/>
      <c r="XAB765" s="462"/>
      <c r="XAC765" s="462"/>
      <c r="XAD765" s="462"/>
      <c r="XAE765" s="462"/>
      <c r="XAF765" s="462"/>
      <c r="XAG765" s="462"/>
      <c r="XAH765" s="462"/>
      <c r="XAI765" s="462"/>
      <c r="XAJ765" s="462"/>
      <c r="XAK765" s="462"/>
      <c r="XAL765" s="462"/>
      <c r="XAM765" s="462"/>
      <c r="XAN765" s="462"/>
      <c r="XAO765" s="462"/>
      <c r="XAP765" s="462"/>
      <c r="XAQ765" s="462"/>
      <c r="XAR765" s="462"/>
      <c r="XAS765" s="462"/>
      <c r="XAT765" s="462"/>
      <c r="XAU765" s="462"/>
      <c r="XAV765" s="462"/>
      <c r="XAW765" s="462"/>
      <c r="XAX765" s="462"/>
      <c r="XAY765" s="462"/>
      <c r="XAZ765" s="462"/>
      <c r="XBA765" s="462"/>
      <c r="XBB765" s="462"/>
      <c r="XBC765" s="462"/>
      <c r="XBD765" s="462"/>
      <c r="XBE765" s="462"/>
      <c r="XBF765" s="462"/>
      <c r="XBG765" s="462"/>
      <c r="XBH765" s="462"/>
      <c r="XBI765" s="462"/>
      <c r="XBJ765" s="462"/>
      <c r="XBK765" s="462"/>
      <c r="XBL765" s="462"/>
      <c r="XBM765" s="462"/>
      <c r="XBN765" s="462"/>
      <c r="XBO765" s="462"/>
      <c r="XBP765" s="462"/>
      <c r="XBQ765" s="462"/>
      <c r="XBR765" s="462"/>
      <c r="XBS765" s="462"/>
      <c r="XBT765" s="462"/>
      <c r="XBU765" s="462"/>
      <c r="XBV765" s="462"/>
      <c r="XBW765" s="462"/>
      <c r="XBX765" s="462"/>
      <c r="XBY765" s="462"/>
      <c r="XBZ765" s="462"/>
      <c r="XCA765" s="462"/>
      <c r="XCB765" s="462"/>
      <c r="XCC765" s="462"/>
      <c r="XCD765" s="462"/>
      <c r="XCE765" s="462"/>
      <c r="XCF765" s="462"/>
      <c r="XCG765" s="462"/>
      <c r="XCH765" s="462"/>
      <c r="XCI765" s="462"/>
      <c r="XCJ765" s="462"/>
      <c r="XCK765" s="462"/>
      <c r="XCL765" s="462"/>
      <c r="XCM765" s="462"/>
      <c r="XCN765" s="462"/>
      <c r="XCO765" s="462"/>
      <c r="XCP765" s="462"/>
      <c r="XCQ765" s="462"/>
      <c r="XCR765" s="462"/>
      <c r="XCS765" s="462"/>
      <c r="XCT765" s="462"/>
      <c r="XCU765" s="462"/>
      <c r="XCV765" s="462"/>
      <c r="XCW765" s="462"/>
      <c r="XCX765" s="462"/>
      <c r="XCY765" s="462"/>
      <c r="XCZ765" s="462"/>
      <c r="XDA765" s="462"/>
      <c r="XDB765" s="462"/>
      <c r="XDC765" s="462"/>
      <c r="XDD765" s="462"/>
      <c r="XDE765" s="462"/>
      <c r="XDF765" s="462"/>
      <c r="XDG765" s="462"/>
      <c r="XDH765" s="462"/>
      <c r="XDI765" s="462"/>
      <c r="XDJ765" s="462"/>
      <c r="XDK765" s="462"/>
      <c r="XDL765" s="462"/>
      <c r="XDM765" s="462"/>
      <c r="XDN765" s="462"/>
      <c r="XDO765" s="462"/>
      <c r="XDP765" s="462"/>
      <c r="XDQ765" s="462"/>
      <c r="XDR765" s="462"/>
      <c r="XDS765" s="462"/>
      <c r="XDT765" s="462"/>
      <c r="XDU765" s="462"/>
      <c r="XDV765" s="462"/>
      <c r="XDW765" s="462"/>
      <c r="XDX765" s="462"/>
      <c r="XDY765" s="462"/>
      <c r="XDZ765" s="462"/>
      <c r="XEA765" s="462"/>
      <c r="XEB765" s="462"/>
      <c r="XEC765" s="462"/>
      <c r="XED765" s="462"/>
      <c r="XEE765" s="462"/>
      <c r="XEF765" s="462"/>
      <c r="XEG765" s="462"/>
      <c r="XEH765" s="462"/>
      <c r="XEI765" s="462"/>
      <c r="XEJ765" s="462"/>
      <c r="XEK765" s="462"/>
      <c r="XEL765" s="462"/>
      <c r="XEM765" s="462"/>
      <c r="XEN765" s="462"/>
      <c r="XEO765" s="462"/>
      <c r="XEP765" s="462"/>
      <c r="XEQ765" s="462"/>
      <c r="XER765" s="462"/>
      <c r="XES765" s="462"/>
      <c r="XET765" s="462"/>
      <c r="XEU765" s="462"/>
      <c r="XEV765" s="462"/>
      <c r="XEW765" s="462"/>
      <c r="XEX765" s="462"/>
      <c r="XEY765" s="462"/>
      <c r="XEZ765" s="462"/>
      <c r="XFA765" s="462"/>
      <c r="XFB765" s="462"/>
      <c r="XFC765" s="462"/>
    </row>
    <row r="766" spans="1:16383" ht="12.75" customHeight="1">
      <c r="A766" s="39"/>
      <c r="B766" s="67"/>
      <c r="C766" s="68" t="s">
        <v>1564</v>
      </c>
      <c r="D766" s="67"/>
      <c r="E766" s="67"/>
      <c r="F766" s="67"/>
      <c r="G766" s="1209"/>
      <c r="H766" s="1209"/>
      <c r="I766" s="1209"/>
      <c r="J766" s="1209"/>
      <c r="K766" s="1209"/>
      <c r="L766" s="67"/>
      <c r="M766" s="67"/>
      <c r="N766" s="67"/>
      <c r="O766" s="67"/>
      <c r="P766" s="67"/>
      <c r="Q766" s="1209"/>
      <c r="R766" s="1209"/>
      <c r="S766" s="1209"/>
      <c r="T766" s="1209"/>
      <c r="U766" s="1209"/>
      <c r="V766" s="462"/>
      <c r="W766" s="462"/>
      <c r="X766" s="462"/>
      <c r="Y766" s="462"/>
      <c r="Z766" s="462"/>
      <c r="AA766" s="462"/>
      <c r="AB766" s="462"/>
      <c r="AC766" s="462"/>
      <c r="AD766" s="462"/>
      <c r="AE766" s="462"/>
      <c r="AF766" s="462"/>
      <c r="AG766" s="462"/>
      <c r="AH766" s="462"/>
      <c r="AI766" s="462"/>
      <c r="AJ766" s="462"/>
      <c r="AK766" s="462"/>
      <c r="AL766" s="462"/>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2"/>
      <c r="DH766" s="462"/>
      <c r="DI766" s="462"/>
      <c r="DJ766" s="462"/>
      <c r="DK766" s="462"/>
      <c r="DL766" s="462"/>
      <c r="DM766" s="462"/>
      <c r="DN766" s="462"/>
      <c r="DO766" s="462"/>
      <c r="DP766" s="462"/>
      <c r="DQ766" s="462"/>
      <c r="DR766" s="462"/>
      <c r="DS766" s="462"/>
      <c r="DT766" s="462"/>
      <c r="DU766" s="462"/>
      <c r="DV766" s="462"/>
      <c r="DW766" s="462"/>
      <c r="DX766" s="462"/>
      <c r="DY766" s="462"/>
      <c r="DZ766" s="462"/>
      <c r="EA766" s="462"/>
      <c r="EB766" s="462"/>
      <c r="EC766" s="462"/>
      <c r="ED766" s="462"/>
      <c r="EE766" s="462"/>
      <c r="EF766" s="462"/>
      <c r="EG766" s="462"/>
      <c r="EH766" s="462"/>
      <c r="EI766" s="462"/>
      <c r="EJ766" s="462"/>
      <c r="EK766" s="462"/>
      <c r="EL766" s="462"/>
      <c r="EM766" s="462"/>
      <c r="EN766" s="462"/>
      <c r="EO766" s="462"/>
      <c r="EP766" s="462"/>
      <c r="EQ766" s="462"/>
      <c r="ER766" s="462"/>
      <c r="ES766" s="462"/>
      <c r="ET766" s="462"/>
      <c r="EU766" s="462"/>
      <c r="EV766" s="462"/>
      <c r="EW766" s="462"/>
      <c r="EX766" s="462"/>
      <c r="EY766" s="462"/>
      <c r="EZ766" s="462"/>
      <c r="FA766" s="462"/>
      <c r="FB766" s="462"/>
      <c r="FC766" s="462"/>
      <c r="FD766" s="462"/>
      <c r="FE766" s="462"/>
      <c r="FF766" s="462"/>
      <c r="FG766" s="462"/>
      <c r="FH766" s="462"/>
      <c r="FI766" s="462"/>
      <c r="FJ766" s="462"/>
      <c r="FK766" s="462"/>
      <c r="FL766" s="462"/>
      <c r="FM766" s="462"/>
      <c r="FN766" s="462"/>
      <c r="FO766" s="462"/>
      <c r="FP766" s="462"/>
      <c r="FQ766" s="462"/>
      <c r="FR766" s="462"/>
      <c r="FS766" s="462"/>
      <c r="FT766" s="462"/>
      <c r="FU766" s="462"/>
      <c r="FV766" s="462"/>
      <c r="FW766" s="462"/>
      <c r="FX766" s="462"/>
      <c r="FY766" s="462"/>
      <c r="FZ766" s="462"/>
      <c r="GA766" s="462"/>
      <c r="GB766" s="462"/>
      <c r="GC766" s="462"/>
      <c r="GD766" s="462"/>
      <c r="GE766" s="462"/>
      <c r="GF766" s="462"/>
      <c r="GG766" s="462"/>
      <c r="GH766" s="462"/>
      <c r="GI766" s="462"/>
      <c r="GJ766" s="462"/>
      <c r="GK766" s="462"/>
      <c r="GL766" s="462"/>
      <c r="GM766" s="462"/>
      <c r="GN766" s="462"/>
      <c r="GO766" s="462"/>
      <c r="GP766" s="462"/>
      <c r="GQ766" s="462"/>
      <c r="GR766" s="462"/>
      <c r="GS766" s="462"/>
      <c r="GT766" s="462"/>
      <c r="GU766" s="462"/>
      <c r="GV766" s="462"/>
      <c r="GW766" s="462"/>
      <c r="GX766" s="462"/>
      <c r="GY766" s="462"/>
      <c r="GZ766" s="462"/>
      <c r="HA766" s="462"/>
      <c r="HB766" s="462"/>
      <c r="HC766" s="462"/>
      <c r="HD766" s="462"/>
      <c r="HE766" s="462"/>
      <c r="HF766" s="462"/>
      <c r="HG766" s="462"/>
      <c r="HH766" s="462"/>
      <c r="HI766" s="462"/>
      <c r="HJ766" s="462"/>
      <c r="HK766" s="462"/>
      <c r="HL766" s="462"/>
      <c r="HM766" s="462"/>
      <c r="HN766" s="462"/>
      <c r="HO766" s="462"/>
      <c r="HP766" s="462"/>
      <c r="HQ766" s="462"/>
      <c r="HR766" s="462"/>
      <c r="HS766" s="462"/>
      <c r="HT766" s="462"/>
      <c r="HU766" s="462"/>
      <c r="HV766" s="462"/>
      <c r="HW766" s="462"/>
      <c r="HX766" s="462"/>
      <c r="HY766" s="462"/>
      <c r="HZ766" s="462"/>
      <c r="IA766" s="462"/>
      <c r="IB766" s="462"/>
      <c r="IC766" s="462"/>
      <c r="ID766" s="462"/>
      <c r="IE766" s="462"/>
      <c r="IF766" s="462"/>
      <c r="IG766" s="462"/>
      <c r="IH766" s="462"/>
      <c r="II766" s="462"/>
      <c r="IJ766" s="462"/>
      <c r="IK766" s="462"/>
      <c r="IL766" s="462"/>
      <c r="IM766" s="462"/>
      <c r="IN766" s="462"/>
      <c r="IO766" s="462"/>
      <c r="IP766" s="462"/>
      <c r="IQ766" s="462"/>
      <c r="IR766" s="462"/>
      <c r="IS766" s="462"/>
      <c r="IT766" s="462"/>
      <c r="IU766" s="462"/>
      <c r="IV766" s="462"/>
      <c r="IW766" s="462"/>
      <c r="IX766" s="462"/>
      <c r="IY766" s="462"/>
      <c r="IZ766" s="462"/>
      <c r="JA766" s="462"/>
      <c r="JB766" s="462"/>
      <c r="JC766" s="462"/>
      <c r="JD766" s="462"/>
      <c r="JE766" s="462"/>
      <c r="JF766" s="462"/>
      <c r="JG766" s="462"/>
      <c r="JH766" s="462"/>
      <c r="JI766" s="462"/>
      <c r="JJ766" s="462"/>
      <c r="JK766" s="462"/>
      <c r="JL766" s="462"/>
      <c r="JM766" s="462"/>
      <c r="JN766" s="462"/>
      <c r="JO766" s="462"/>
      <c r="JP766" s="462"/>
      <c r="JQ766" s="462"/>
      <c r="JR766" s="462"/>
      <c r="JS766" s="462"/>
      <c r="JT766" s="462"/>
      <c r="JU766" s="462"/>
      <c r="JV766" s="462"/>
      <c r="JW766" s="462"/>
      <c r="JX766" s="462"/>
      <c r="JY766" s="462"/>
      <c r="JZ766" s="462"/>
      <c r="KA766" s="462"/>
      <c r="KB766" s="462"/>
      <c r="KC766" s="462"/>
      <c r="KD766" s="462"/>
      <c r="KE766" s="462"/>
      <c r="KF766" s="462"/>
      <c r="KG766" s="462"/>
      <c r="KH766" s="462"/>
      <c r="KI766" s="462"/>
      <c r="KJ766" s="462"/>
      <c r="KK766" s="462"/>
      <c r="KL766" s="462"/>
      <c r="KM766" s="462"/>
      <c r="KN766" s="462"/>
      <c r="KO766" s="462"/>
      <c r="KP766" s="462"/>
      <c r="KQ766" s="462"/>
      <c r="KR766" s="462"/>
      <c r="KS766" s="462"/>
      <c r="KT766" s="462"/>
      <c r="KU766" s="462"/>
      <c r="KV766" s="462"/>
      <c r="KW766" s="462"/>
      <c r="KX766" s="462"/>
      <c r="KY766" s="462"/>
      <c r="KZ766" s="462"/>
      <c r="LA766" s="462"/>
      <c r="LB766" s="462"/>
      <c r="LC766" s="462"/>
      <c r="LD766" s="462"/>
      <c r="LE766" s="462"/>
      <c r="LF766" s="462"/>
      <c r="LG766" s="462"/>
      <c r="LH766" s="462"/>
      <c r="LI766" s="462"/>
      <c r="LJ766" s="462"/>
      <c r="LK766" s="462"/>
      <c r="LL766" s="462"/>
      <c r="LM766" s="462"/>
      <c r="LN766" s="462"/>
      <c r="LO766" s="462"/>
      <c r="LP766" s="462"/>
      <c r="LQ766" s="462"/>
      <c r="LR766" s="462"/>
      <c r="LS766" s="462"/>
      <c r="LT766" s="462"/>
      <c r="LU766" s="462"/>
      <c r="LV766" s="462"/>
      <c r="LW766" s="462"/>
      <c r="LX766" s="462"/>
      <c r="LY766" s="462"/>
      <c r="LZ766" s="462"/>
      <c r="MA766" s="462"/>
      <c r="MB766" s="462"/>
      <c r="MC766" s="462"/>
      <c r="MD766" s="462"/>
      <c r="ME766" s="462"/>
      <c r="MF766" s="462"/>
      <c r="MG766" s="462"/>
      <c r="MH766" s="462"/>
      <c r="MI766" s="462"/>
      <c r="MJ766" s="462"/>
      <c r="MK766" s="462"/>
      <c r="ML766" s="462"/>
      <c r="MM766" s="462"/>
      <c r="MN766" s="462"/>
      <c r="MO766" s="462"/>
      <c r="MP766" s="462"/>
      <c r="MQ766" s="462"/>
      <c r="MR766" s="462"/>
      <c r="MS766" s="462"/>
      <c r="MT766" s="462"/>
      <c r="MU766" s="462"/>
      <c r="MV766" s="462"/>
      <c r="MW766" s="462"/>
      <c r="MX766" s="462"/>
      <c r="MY766" s="462"/>
      <c r="MZ766" s="462"/>
      <c r="NA766" s="462"/>
      <c r="NB766" s="462"/>
      <c r="NC766" s="462"/>
      <c r="ND766" s="462"/>
      <c r="NE766" s="462"/>
      <c r="NF766" s="462"/>
      <c r="NG766" s="462"/>
      <c r="NH766" s="462"/>
      <c r="NI766" s="462"/>
      <c r="NJ766" s="462"/>
      <c r="NK766" s="462"/>
      <c r="NL766" s="462"/>
      <c r="NM766" s="462"/>
      <c r="NN766" s="462"/>
      <c r="NO766" s="462"/>
      <c r="NP766" s="462"/>
      <c r="NQ766" s="462"/>
      <c r="NR766" s="462"/>
      <c r="NS766" s="462"/>
      <c r="NT766" s="462"/>
      <c r="NU766" s="462"/>
      <c r="NV766" s="462"/>
      <c r="NW766" s="462"/>
      <c r="NX766" s="462"/>
      <c r="NY766" s="462"/>
      <c r="NZ766" s="462"/>
      <c r="OA766" s="462"/>
      <c r="OB766" s="462"/>
      <c r="OC766" s="462"/>
      <c r="OD766" s="462"/>
      <c r="OE766" s="462"/>
      <c r="OF766" s="462"/>
      <c r="OG766" s="462"/>
      <c r="OH766" s="462"/>
      <c r="OI766" s="462"/>
      <c r="OJ766" s="462"/>
      <c r="OK766" s="462"/>
      <c r="OL766" s="462"/>
      <c r="OM766" s="462"/>
      <c r="ON766" s="462"/>
      <c r="OO766" s="462"/>
      <c r="OP766" s="462"/>
      <c r="OQ766" s="462"/>
      <c r="OR766" s="462"/>
      <c r="OS766" s="462"/>
      <c r="OT766" s="462"/>
      <c r="OU766" s="462"/>
      <c r="OV766" s="462"/>
      <c r="OW766" s="462"/>
      <c r="OX766" s="462"/>
      <c r="OY766" s="462"/>
      <c r="OZ766" s="462"/>
      <c r="PA766" s="462"/>
      <c r="PB766" s="462"/>
      <c r="PC766" s="462"/>
      <c r="PD766" s="462"/>
      <c r="PE766" s="462"/>
      <c r="PF766" s="462"/>
      <c r="PG766" s="462"/>
      <c r="PH766" s="462"/>
      <c r="PI766" s="462"/>
      <c r="PJ766" s="462"/>
      <c r="PK766" s="462"/>
      <c r="PL766" s="462"/>
      <c r="PM766" s="462"/>
      <c r="PN766" s="462"/>
      <c r="PO766" s="462"/>
      <c r="PP766" s="462"/>
      <c r="PQ766" s="462"/>
      <c r="PR766" s="462"/>
      <c r="PS766" s="462"/>
      <c r="PT766" s="462"/>
      <c r="PU766" s="462"/>
      <c r="PV766" s="462"/>
      <c r="PW766" s="462"/>
      <c r="PX766" s="462"/>
      <c r="PY766" s="462"/>
      <c r="PZ766" s="462"/>
      <c r="QA766" s="462"/>
      <c r="QB766" s="462"/>
      <c r="QC766" s="462"/>
      <c r="QD766" s="462"/>
      <c r="QE766" s="462"/>
      <c r="QF766" s="462"/>
      <c r="QG766" s="462"/>
      <c r="QH766" s="462"/>
      <c r="QI766" s="462"/>
      <c r="QJ766" s="462"/>
      <c r="QK766" s="462"/>
      <c r="QL766" s="462"/>
      <c r="QM766" s="462"/>
      <c r="QN766" s="462"/>
      <c r="QO766" s="462"/>
      <c r="QP766" s="462"/>
      <c r="QQ766" s="462"/>
      <c r="QR766" s="462"/>
      <c r="QS766" s="462"/>
      <c r="QT766" s="462"/>
      <c r="QU766" s="462"/>
      <c r="QV766" s="462"/>
      <c r="QW766" s="462"/>
      <c r="QX766" s="462"/>
      <c r="QY766" s="462"/>
      <c r="QZ766" s="462"/>
      <c r="RA766" s="462"/>
      <c r="RB766" s="462"/>
      <c r="RC766" s="462"/>
      <c r="RD766" s="462"/>
      <c r="RE766" s="462"/>
      <c r="RF766" s="462"/>
      <c r="RG766" s="462"/>
      <c r="RH766" s="462"/>
      <c r="RI766" s="462"/>
      <c r="RJ766" s="462"/>
      <c r="RK766" s="462"/>
      <c r="RL766" s="462"/>
      <c r="RM766" s="462"/>
      <c r="RN766" s="462"/>
      <c r="RO766" s="462"/>
      <c r="RP766" s="462"/>
      <c r="RQ766" s="462"/>
      <c r="RR766" s="462"/>
      <c r="RS766" s="462"/>
      <c r="RT766" s="462"/>
      <c r="RU766" s="462"/>
      <c r="RV766" s="462"/>
      <c r="RW766" s="462"/>
      <c r="RX766" s="462"/>
      <c r="RY766" s="462"/>
      <c r="RZ766" s="462"/>
      <c r="SA766" s="462"/>
      <c r="SB766" s="462"/>
      <c r="SC766" s="462"/>
      <c r="SD766" s="462"/>
      <c r="SE766" s="462"/>
      <c r="SF766" s="462"/>
      <c r="SG766" s="462"/>
      <c r="SH766" s="462"/>
      <c r="SI766" s="462"/>
      <c r="SJ766" s="462"/>
      <c r="SK766" s="462"/>
      <c r="SL766" s="462"/>
      <c r="SM766" s="462"/>
      <c r="SN766" s="462"/>
      <c r="SO766" s="462"/>
      <c r="SP766" s="462"/>
      <c r="SQ766" s="462"/>
      <c r="SR766" s="462"/>
      <c r="SS766" s="462"/>
      <c r="ST766" s="462"/>
      <c r="SU766" s="462"/>
      <c r="SV766" s="462"/>
      <c r="SW766" s="462"/>
      <c r="SX766" s="462"/>
      <c r="SY766" s="462"/>
      <c r="SZ766" s="462"/>
      <c r="TA766" s="462"/>
      <c r="TB766" s="462"/>
      <c r="TC766" s="462"/>
      <c r="TD766" s="462"/>
      <c r="TE766" s="462"/>
      <c r="TF766" s="462"/>
      <c r="TG766" s="462"/>
      <c r="TH766" s="462"/>
      <c r="TI766" s="462"/>
      <c r="TJ766" s="462"/>
      <c r="TK766" s="462"/>
      <c r="TL766" s="462"/>
      <c r="TM766" s="462"/>
      <c r="TN766" s="462"/>
      <c r="TO766" s="462"/>
      <c r="TP766" s="462"/>
      <c r="TQ766" s="462"/>
      <c r="TR766" s="462"/>
      <c r="TS766" s="462"/>
      <c r="TT766" s="462"/>
      <c r="TU766" s="462"/>
      <c r="TV766" s="462"/>
      <c r="TW766" s="462"/>
      <c r="TX766" s="462"/>
      <c r="TY766" s="462"/>
      <c r="TZ766" s="462"/>
      <c r="UA766" s="462"/>
      <c r="UB766" s="462"/>
      <c r="UC766" s="462"/>
      <c r="UD766" s="462"/>
      <c r="UE766" s="462"/>
      <c r="UF766" s="462"/>
      <c r="UG766" s="462"/>
      <c r="UH766" s="462"/>
      <c r="UI766" s="462"/>
      <c r="UJ766" s="462"/>
      <c r="UK766" s="462"/>
      <c r="UL766" s="462"/>
      <c r="UM766" s="462"/>
      <c r="UN766" s="462"/>
      <c r="UO766" s="462"/>
      <c r="UP766" s="462"/>
      <c r="UQ766" s="462"/>
      <c r="UR766" s="462"/>
      <c r="US766" s="462"/>
      <c r="UT766" s="462"/>
      <c r="UU766" s="462"/>
      <c r="UV766" s="462"/>
      <c r="UW766" s="462"/>
      <c r="UX766" s="462"/>
      <c r="UY766" s="462"/>
      <c r="UZ766" s="462"/>
      <c r="VA766" s="462"/>
      <c r="VB766" s="462"/>
      <c r="VC766" s="462"/>
      <c r="VD766" s="462"/>
      <c r="VE766" s="462"/>
      <c r="VF766" s="462"/>
      <c r="VG766" s="462"/>
      <c r="VH766" s="462"/>
      <c r="VI766" s="462"/>
      <c r="VJ766" s="462"/>
      <c r="VK766" s="462"/>
      <c r="VL766" s="462"/>
      <c r="VM766" s="462"/>
      <c r="VN766" s="462"/>
      <c r="VO766" s="462"/>
      <c r="VP766" s="462"/>
      <c r="VQ766" s="462"/>
      <c r="VR766" s="462"/>
      <c r="VS766" s="462"/>
      <c r="VT766" s="462"/>
      <c r="VU766" s="462"/>
      <c r="VV766" s="462"/>
      <c r="VW766" s="462"/>
      <c r="VX766" s="462"/>
      <c r="VY766" s="462"/>
      <c r="VZ766" s="462"/>
      <c r="WA766" s="462"/>
      <c r="WB766" s="462"/>
      <c r="WC766" s="462"/>
      <c r="WD766" s="462"/>
      <c r="WE766" s="462"/>
      <c r="WF766" s="462"/>
      <c r="WG766" s="462"/>
      <c r="WH766" s="462"/>
      <c r="WI766" s="462"/>
      <c r="WJ766" s="462"/>
      <c r="WK766" s="462"/>
      <c r="WL766" s="462"/>
      <c r="WM766" s="462"/>
      <c r="WN766" s="462"/>
      <c r="WO766" s="462"/>
      <c r="WP766" s="462"/>
      <c r="WQ766" s="462"/>
      <c r="WR766" s="462"/>
      <c r="WS766" s="462"/>
      <c r="WT766" s="462"/>
      <c r="WU766" s="462"/>
      <c r="WV766" s="462"/>
      <c r="WW766" s="462"/>
      <c r="WX766" s="462"/>
      <c r="WY766" s="462"/>
      <c r="WZ766" s="462"/>
      <c r="XA766" s="462"/>
      <c r="XB766" s="462"/>
      <c r="XC766" s="462"/>
      <c r="XD766" s="462"/>
      <c r="XE766" s="462"/>
      <c r="XF766" s="462"/>
      <c r="XG766" s="462"/>
      <c r="XH766" s="462"/>
      <c r="XI766" s="462"/>
      <c r="XJ766" s="462"/>
      <c r="XK766" s="462"/>
      <c r="XL766" s="462"/>
      <c r="XM766" s="462"/>
      <c r="XN766" s="462"/>
      <c r="XO766" s="462"/>
      <c r="XP766" s="462"/>
      <c r="XQ766" s="462"/>
      <c r="XR766" s="462"/>
      <c r="XS766" s="462"/>
      <c r="XT766" s="462"/>
      <c r="XU766" s="462"/>
      <c r="XV766" s="462"/>
      <c r="XW766" s="462"/>
      <c r="XX766" s="462"/>
      <c r="XY766" s="462"/>
      <c r="XZ766" s="462"/>
      <c r="YA766" s="462"/>
      <c r="YB766" s="462"/>
      <c r="YC766" s="462"/>
      <c r="YD766" s="462"/>
      <c r="YE766" s="462"/>
      <c r="YF766" s="462"/>
      <c r="YG766" s="462"/>
      <c r="YH766" s="462"/>
      <c r="YI766" s="462"/>
      <c r="YJ766" s="462"/>
      <c r="YK766" s="462"/>
      <c r="YL766" s="462"/>
      <c r="YM766" s="462"/>
      <c r="YN766" s="462"/>
      <c r="YO766" s="462"/>
      <c r="YP766" s="462"/>
      <c r="YQ766" s="462"/>
      <c r="YR766" s="462"/>
      <c r="YS766" s="462"/>
      <c r="YT766" s="462"/>
      <c r="YU766" s="462"/>
      <c r="YV766" s="462"/>
      <c r="YW766" s="462"/>
      <c r="YX766" s="462"/>
      <c r="YY766" s="462"/>
      <c r="YZ766" s="462"/>
      <c r="ZA766" s="462"/>
      <c r="ZB766" s="462"/>
      <c r="ZC766" s="462"/>
      <c r="ZD766" s="462"/>
      <c r="ZE766" s="462"/>
      <c r="ZF766" s="462"/>
      <c r="ZG766" s="462"/>
      <c r="ZH766" s="462"/>
      <c r="ZI766" s="462"/>
      <c r="ZJ766" s="462"/>
      <c r="ZK766" s="462"/>
      <c r="ZL766" s="462"/>
      <c r="ZM766" s="462"/>
      <c r="ZN766" s="462"/>
      <c r="ZO766" s="462"/>
      <c r="ZP766" s="462"/>
      <c r="ZQ766" s="462"/>
      <c r="ZR766" s="462"/>
      <c r="ZS766" s="462"/>
      <c r="ZT766" s="462"/>
      <c r="ZU766" s="462"/>
      <c r="ZV766" s="462"/>
      <c r="ZW766" s="462"/>
      <c r="ZX766" s="462"/>
      <c r="ZY766" s="462"/>
      <c r="ZZ766" s="462"/>
      <c r="AAA766" s="462"/>
      <c r="AAB766" s="462"/>
      <c r="AAC766" s="462"/>
      <c r="AAD766" s="462"/>
      <c r="AAE766" s="462"/>
      <c r="AAF766" s="462"/>
      <c r="AAG766" s="462"/>
      <c r="AAH766" s="462"/>
      <c r="AAI766" s="462"/>
      <c r="AAJ766" s="462"/>
      <c r="AAK766" s="462"/>
      <c r="AAL766" s="462"/>
      <c r="AAM766" s="462"/>
      <c r="AAN766" s="462"/>
      <c r="AAO766" s="462"/>
      <c r="AAP766" s="462"/>
      <c r="AAQ766" s="462"/>
      <c r="AAR766" s="462"/>
      <c r="AAS766" s="462"/>
      <c r="AAT766" s="462"/>
      <c r="AAU766" s="462"/>
      <c r="AAV766" s="462"/>
      <c r="AAW766" s="462"/>
      <c r="AAX766" s="462"/>
      <c r="AAY766" s="462"/>
      <c r="AAZ766" s="462"/>
      <c r="ABA766" s="462"/>
      <c r="ABB766" s="462"/>
      <c r="ABC766" s="462"/>
      <c r="ABD766" s="462"/>
      <c r="ABE766" s="462"/>
      <c r="ABF766" s="462"/>
      <c r="ABG766" s="462"/>
      <c r="ABH766" s="462"/>
      <c r="ABI766" s="462"/>
      <c r="ABJ766" s="462"/>
      <c r="ABK766" s="462"/>
      <c r="ABL766" s="462"/>
      <c r="ABM766" s="462"/>
      <c r="ABN766" s="462"/>
      <c r="ABO766" s="462"/>
      <c r="ABP766" s="462"/>
      <c r="ABQ766" s="462"/>
      <c r="ABR766" s="462"/>
      <c r="ABS766" s="462"/>
      <c r="ABT766" s="462"/>
      <c r="ABU766" s="462"/>
      <c r="ABV766" s="462"/>
      <c r="ABW766" s="462"/>
      <c r="ABX766" s="462"/>
      <c r="ABY766" s="462"/>
      <c r="ABZ766" s="462"/>
      <c r="ACA766" s="462"/>
      <c r="ACB766" s="462"/>
      <c r="ACC766" s="462"/>
      <c r="ACD766" s="462"/>
      <c r="ACE766" s="462"/>
      <c r="ACF766" s="462"/>
      <c r="ACG766" s="462"/>
      <c r="ACH766" s="462"/>
      <c r="ACI766" s="462"/>
      <c r="ACJ766" s="462"/>
      <c r="ACK766" s="462"/>
      <c r="ACL766" s="462"/>
      <c r="ACM766" s="462"/>
      <c r="ACN766" s="462"/>
      <c r="ACO766" s="462"/>
      <c r="ACP766" s="462"/>
      <c r="ACQ766" s="462"/>
      <c r="ACR766" s="462"/>
      <c r="ACS766" s="462"/>
      <c r="ACT766" s="462"/>
      <c r="ACU766" s="462"/>
      <c r="ACV766" s="462"/>
      <c r="ACW766" s="462"/>
      <c r="ACX766" s="462"/>
      <c r="ACY766" s="462"/>
      <c r="ACZ766" s="462"/>
      <c r="ADA766" s="462"/>
      <c r="ADB766" s="462"/>
      <c r="ADC766" s="462"/>
      <c r="ADD766" s="462"/>
      <c r="ADE766" s="462"/>
      <c r="ADF766" s="462"/>
      <c r="ADG766" s="462"/>
      <c r="ADH766" s="462"/>
      <c r="ADI766" s="462"/>
      <c r="ADJ766" s="462"/>
      <c r="ADK766" s="462"/>
      <c r="ADL766" s="462"/>
      <c r="ADM766" s="462"/>
      <c r="ADN766" s="462"/>
      <c r="ADO766" s="462"/>
      <c r="ADP766" s="462"/>
      <c r="ADQ766" s="462"/>
      <c r="ADR766" s="462"/>
      <c r="ADS766" s="462"/>
      <c r="ADT766" s="462"/>
      <c r="ADU766" s="462"/>
      <c r="ADV766" s="462"/>
      <c r="ADW766" s="462"/>
      <c r="ADX766" s="462"/>
      <c r="ADY766" s="462"/>
      <c r="ADZ766" s="462"/>
      <c r="AEA766" s="462"/>
      <c r="AEB766" s="462"/>
      <c r="AEC766" s="462"/>
      <c r="AED766" s="462"/>
      <c r="AEE766" s="462"/>
      <c r="AEF766" s="462"/>
      <c r="AEG766" s="462"/>
      <c r="AEH766" s="462"/>
      <c r="AEI766" s="462"/>
      <c r="AEJ766" s="462"/>
      <c r="AEK766" s="462"/>
      <c r="AEL766" s="462"/>
      <c r="AEM766" s="462"/>
      <c r="AEN766" s="462"/>
      <c r="AEO766" s="462"/>
      <c r="AEP766" s="462"/>
      <c r="AEQ766" s="462"/>
      <c r="AER766" s="462"/>
      <c r="AES766" s="462"/>
      <c r="AET766" s="462"/>
      <c r="AEU766" s="462"/>
      <c r="AEV766" s="462"/>
      <c r="AEW766" s="462"/>
      <c r="AEX766" s="462"/>
      <c r="AEY766" s="462"/>
      <c r="AEZ766" s="462"/>
      <c r="AFA766" s="462"/>
      <c r="AFB766" s="462"/>
      <c r="AFC766" s="462"/>
      <c r="AFD766" s="462"/>
      <c r="AFE766" s="462"/>
      <c r="AFF766" s="462"/>
      <c r="AFG766" s="462"/>
      <c r="AFH766" s="462"/>
      <c r="AFI766" s="462"/>
      <c r="AFJ766" s="462"/>
      <c r="AFK766" s="462"/>
      <c r="AFL766" s="462"/>
      <c r="AFM766" s="462"/>
      <c r="AFN766" s="462"/>
      <c r="AFO766" s="462"/>
      <c r="AFP766" s="462"/>
      <c r="AFQ766" s="462"/>
      <c r="AFR766" s="462"/>
      <c r="AFS766" s="462"/>
      <c r="AFT766" s="462"/>
      <c r="AFU766" s="462"/>
      <c r="AFV766" s="462"/>
      <c r="AFW766" s="462"/>
      <c r="AFX766" s="462"/>
      <c r="AFY766" s="462"/>
      <c r="AFZ766" s="462"/>
      <c r="AGA766" s="462"/>
      <c r="AGB766" s="462"/>
      <c r="AGC766" s="462"/>
      <c r="AGD766" s="462"/>
      <c r="AGE766" s="462"/>
      <c r="AGF766" s="462"/>
      <c r="AGG766" s="462"/>
      <c r="AGH766" s="462"/>
      <c r="AGI766" s="462"/>
      <c r="AGJ766" s="462"/>
      <c r="AGK766" s="462"/>
      <c r="AGL766" s="462"/>
      <c r="AGM766" s="462"/>
      <c r="AGN766" s="462"/>
      <c r="AGO766" s="462"/>
      <c r="AGP766" s="462"/>
      <c r="AGQ766" s="462"/>
      <c r="AGR766" s="462"/>
      <c r="AGS766" s="462"/>
      <c r="AGT766" s="462"/>
      <c r="AGU766" s="462"/>
      <c r="AGV766" s="462"/>
      <c r="AGW766" s="462"/>
      <c r="AGX766" s="462"/>
      <c r="AGY766" s="462"/>
      <c r="AGZ766" s="462"/>
      <c r="AHA766" s="462"/>
      <c r="AHB766" s="462"/>
      <c r="AHC766" s="462"/>
      <c r="AHD766" s="462"/>
      <c r="AHE766" s="462"/>
      <c r="AHF766" s="462"/>
      <c r="AHG766" s="462"/>
      <c r="AHH766" s="462"/>
      <c r="AHI766" s="462"/>
      <c r="AHJ766" s="462"/>
      <c r="AHK766" s="462"/>
      <c r="AHL766" s="462"/>
      <c r="AHM766" s="462"/>
      <c r="AHN766" s="462"/>
      <c r="AHO766" s="462"/>
      <c r="AHP766" s="462"/>
      <c r="AHQ766" s="462"/>
      <c r="AHR766" s="462"/>
      <c r="AHS766" s="462"/>
      <c r="AHT766" s="462"/>
      <c r="AHU766" s="462"/>
      <c r="AHV766" s="462"/>
      <c r="AHW766" s="462"/>
      <c r="AHX766" s="462"/>
      <c r="AHY766" s="462"/>
      <c r="AHZ766" s="462"/>
      <c r="AIA766" s="462"/>
      <c r="AIB766" s="462"/>
      <c r="AIC766" s="462"/>
      <c r="AID766" s="462"/>
      <c r="AIE766" s="462"/>
      <c r="AIF766" s="462"/>
      <c r="AIG766" s="462"/>
      <c r="AIH766" s="462"/>
      <c r="AII766" s="462"/>
      <c r="AIJ766" s="462"/>
      <c r="AIK766" s="462"/>
      <c r="AIL766" s="462"/>
      <c r="AIM766" s="462"/>
      <c r="AIN766" s="462"/>
      <c r="AIO766" s="462"/>
      <c r="AIP766" s="462"/>
      <c r="AIQ766" s="462"/>
      <c r="AIR766" s="462"/>
      <c r="AIS766" s="462"/>
      <c r="AIT766" s="462"/>
      <c r="AIU766" s="462"/>
      <c r="AIV766" s="462"/>
      <c r="AIW766" s="462"/>
      <c r="AIX766" s="462"/>
      <c r="AIY766" s="462"/>
      <c r="AIZ766" s="462"/>
      <c r="AJA766" s="462"/>
      <c r="AJB766" s="462"/>
      <c r="AJC766" s="462"/>
      <c r="AJD766" s="462"/>
      <c r="AJE766" s="462"/>
      <c r="AJF766" s="462"/>
      <c r="AJG766" s="462"/>
      <c r="AJH766" s="462"/>
      <c r="AJI766" s="462"/>
      <c r="AJJ766" s="462"/>
      <c r="AJK766" s="462"/>
      <c r="AJL766" s="462"/>
      <c r="AJM766" s="462"/>
      <c r="AJN766" s="462"/>
      <c r="AJO766" s="462"/>
      <c r="AJP766" s="462"/>
      <c r="AJQ766" s="462"/>
      <c r="AJR766" s="462"/>
      <c r="AJS766" s="462"/>
      <c r="AJT766" s="462"/>
      <c r="AJU766" s="462"/>
      <c r="AJV766" s="462"/>
      <c r="AJW766" s="462"/>
      <c r="AJX766" s="462"/>
      <c r="AJY766" s="462"/>
      <c r="AJZ766" s="462"/>
      <c r="AKA766" s="462"/>
      <c r="AKB766" s="462"/>
      <c r="AKC766" s="462"/>
      <c r="AKD766" s="462"/>
      <c r="AKE766" s="462"/>
      <c r="AKF766" s="462"/>
      <c r="AKG766" s="462"/>
      <c r="AKH766" s="462"/>
      <c r="AKI766" s="462"/>
      <c r="AKJ766" s="462"/>
      <c r="AKK766" s="462"/>
      <c r="AKL766" s="462"/>
      <c r="AKM766" s="462"/>
      <c r="AKN766" s="462"/>
      <c r="AKO766" s="462"/>
      <c r="AKP766" s="462"/>
      <c r="AKQ766" s="462"/>
      <c r="AKR766" s="462"/>
      <c r="AKS766" s="462"/>
      <c r="AKT766" s="462"/>
      <c r="AKU766" s="462"/>
      <c r="AKV766" s="462"/>
      <c r="AKW766" s="462"/>
      <c r="AKX766" s="462"/>
      <c r="AKY766" s="462"/>
      <c r="AKZ766" s="462"/>
      <c r="ALA766" s="462"/>
      <c r="ALB766" s="462"/>
      <c r="ALC766" s="462"/>
      <c r="ALD766" s="462"/>
      <c r="ALE766" s="462"/>
      <c r="ALF766" s="462"/>
      <c r="ALG766" s="462"/>
      <c r="ALH766" s="462"/>
      <c r="ALI766" s="462"/>
      <c r="ALJ766" s="462"/>
      <c r="ALK766" s="462"/>
      <c r="ALL766" s="462"/>
      <c r="ALM766" s="462"/>
      <c r="ALN766" s="462"/>
      <c r="ALO766" s="462"/>
      <c r="ALP766" s="462"/>
      <c r="ALQ766" s="462"/>
      <c r="ALR766" s="462"/>
      <c r="ALS766" s="462"/>
      <c r="ALT766" s="462"/>
      <c r="ALU766" s="462"/>
      <c r="ALV766" s="462"/>
      <c r="ALW766" s="462"/>
      <c r="ALX766" s="462"/>
      <c r="ALY766" s="462"/>
      <c r="ALZ766" s="462"/>
      <c r="AMA766" s="462"/>
      <c r="AMB766" s="462"/>
      <c r="AMC766" s="462"/>
      <c r="AMD766" s="462"/>
      <c r="AME766" s="462"/>
      <c r="AMF766" s="462"/>
      <c r="AMG766" s="462"/>
      <c r="AMH766" s="462"/>
      <c r="AMI766" s="462"/>
      <c r="AMJ766" s="462"/>
      <c r="AMK766" s="462"/>
      <c r="AML766" s="462"/>
      <c r="AMM766" s="462"/>
      <c r="AMN766" s="462"/>
      <c r="AMO766" s="462"/>
      <c r="AMP766" s="462"/>
      <c r="AMQ766" s="462"/>
      <c r="AMR766" s="462"/>
      <c r="AMS766" s="462"/>
      <c r="AMT766" s="462"/>
      <c r="AMU766" s="462"/>
      <c r="AMV766" s="462"/>
      <c r="AMW766" s="462"/>
      <c r="AMX766" s="462"/>
      <c r="AMY766" s="462"/>
      <c r="AMZ766" s="462"/>
      <c r="ANA766" s="462"/>
      <c r="ANB766" s="462"/>
      <c r="ANC766" s="462"/>
      <c r="AND766" s="462"/>
      <c r="ANE766" s="462"/>
      <c r="ANF766" s="462"/>
      <c r="ANG766" s="462"/>
      <c r="ANH766" s="462"/>
      <c r="ANI766" s="462"/>
      <c r="ANJ766" s="462"/>
      <c r="ANK766" s="462"/>
      <c r="ANL766" s="462"/>
      <c r="ANM766" s="462"/>
      <c r="ANN766" s="462"/>
      <c r="ANO766" s="462"/>
      <c r="ANP766" s="462"/>
      <c r="ANQ766" s="462"/>
      <c r="ANR766" s="462"/>
      <c r="ANS766" s="462"/>
      <c r="ANT766" s="462"/>
      <c r="ANU766" s="462"/>
      <c r="ANV766" s="462"/>
      <c r="ANW766" s="462"/>
      <c r="ANX766" s="462"/>
      <c r="ANY766" s="462"/>
      <c r="ANZ766" s="462"/>
      <c r="AOA766" s="462"/>
      <c r="AOB766" s="462"/>
      <c r="AOC766" s="462"/>
      <c r="AOD766" s="462"/>
      <c r="AOE766" s="462"/>
      <c r="AOF766" s="462"/>
      <c r="AOG766" s="462"/>
      <c r="AOH766" s="462"/>
      <c r="AOI766" s="462"/>
      <c r="AOJ766" s="462"/>
      <c r="AOK766" s="462"/>
      <c r="AOL766" s="462"/>
      <c r="AOM766" s="462"/>
      <c r="AON766" s="462"/>
      <c r="AOO766" s="462"/>
      <c r="AOP766" s="462"/>
      <c r="AOQ766" s="462"/>
      <c r="AOR766" s="462"/>
      <c r="AOS766" s="462"/>
      <c r="AOT766" s="462"/>
      <c r="AOU766" s="462"/>
      <c r="AOV766" s="462"/>
      <c r="AOW766" s="462"/>
      <c r="AOX766" s="462"/>
      <c r="AOY766" s="462"/>
      <c r="AOZ766" s="462"/>
      <c r="APA766" s="462"/>
      <c r="APB766" s="462"/>
      <c r="APC766" s="462"/>
      <c r="APD766" s="462"/>
      <c r="APE766" s="462"/>
      <c r="APF766" s="462"/>
      <c r="APG766" s="462"/>
      <c r="APH766" s="462"/>
      <c r="API766" s="462"/>
      <c r="APJ766" s="462"/>
      <c r="APK766" s="462"/>
      <c r="APL766" s="462"/>
      <c r="APM766" s="462"/>
      <c r="APN766" s="462"/>
      <c r="APO766" s="462"/>
      <c r="APP766" s="462"/>
      <c r="APQ766" s="462"/>
      <c r="APR766" s="462"/>
      <c r="APS766" s="462"/>
      <c r="APT766" s="462"/>
      <c r="APU766" s="462"/>
      <c r="APV766" s="462"/>
      <c r="APW766" s="462"/>
      <c r="APX766" s="462"/>
      <c r="APY766" s="462"/>
      <c r="APZ766" s="462"/>
      <c r="AQA766" s="462"/>
      <c r="AQB766" s="462"/>
      <c r="AQC766" s="462"/>
      <c r="AQD766" s="462"/>
      <c r="AQE766" s="462"/>
      <c r="AQF766" s="462"/>
      <c r="AQG766" s="462"/>
      <c r="AQH766" s="462"/>
      <c r="AQI766" s="462"/>
      <c r="AQJ766" s="462"/>
      <c r="AQK766" s="462"/>
      <c r="AQL766" s="462"/>
      <c r="AQM766" s="462"/>
      <c r="AQN766" s="462"/>
      <c r="AQO766" s="462"/>
      <c r="AQP766" s="462"/>
      <c r="AQQ766" s="462"/>
      <c r="AQR766" s="462"/>
      <c r="AQS766" s="462"/>
      <c r="AQT766" s="462"/>
      <c r="AQU766" s="462"/>
      <c r="AQV766" s="462"/>
      <c r="AQW766" s="462"/>
      <c r="AQX766" s="462"/>
      <c r="AQY766" s="462"/>
      <c r="AQZ766" s="462"/>
      <c r="ARA766" s="462"/>
      <c r="ARB766" s="462"/>
      <c r="ARC766" s="462"/>
      <c r="ARD766" s="462"/>
      <c r="ARE766" s="462"/>
      <c r="ARF766" s="462"/>
      <c r="ARG766" s="462"/>
      <c r="ARH766" s="462"/>
      <c r="ARI766" s="462"/>
      <c r="ARJ766" s="462"/>
      <c r="ARK766" s="462"/>
      <c r="ARL766" s="462"/>
      <c r="ARM766" s="462"/>
      <c r="ARN766" s="462"/>
      <c r="ARO766" s="462"/>
      <c r="ARP766" s="462"/>
      <c r="ARQ766" s="462"/>
      <c r="ARR766" s="462"/>
      <c r="ARS766" s="462"/>
      <c r="ART766" s="462"/>
      <c r="ARU766" s="462"/>
      <c r="ARV766" s="462"/>
      <c r="ARW766" s="462"/>
      <c r="ARX766" s="462"/>
      <c r="ARY766" s="462"/>
      <c r="ARZ766" s="462"/>
      <c r="ASA766" s="462"/>
      <c r="ASB766" s="462"/>
      <c r="ASC766" s="462"/>
      <c r="ASD766" s="462"/>
      <c r="ASE766" s="462"/>
      <c r="ASF766" s="462"/>
      <c r="ASG766" s="462"/>
      <c r="ASH766" s="462"/>
      <c r="ASI766" s="462"/>
      <c r="ASJ766" s="462"/>
      <c r="ASK766" s="462"/>
      <c r="ASL766" s="462"/>
      <c r="ASM766" s="462"/>
      <c r="ASN766" s="462"/>
      <c r="ASO766" s="462"/>
      <c r="ASP766" s="462"/>
      <c r="ASQ766" s="462"/>
      <c r="ASR766" s="462"/>
      <c r="ASS766" s="462"/>
      <c r="AST766" s="462"/>
      <c r="ASU766" s="462"/>
      <c r="ASV766" s="462"/>
      <c r="ASW766" s="462"/>
      <c r="ASX766" s="462"/>
      <c r="ASY766" s="462"/>
      <c r="ASZ766" s="462"/>
      <c r="ATA766" s="462"/>
      <c r="ATB766" s="462"/>
      <c r="ATC766" s="462"/>
      <c r="ATD766" s="462"/>
      <c r="ATE766" s="462"/>
      <c r="ATF766" s="462"/>
      <c r="ATG766" s="462"/>
      <c r="ATH766" s="462"/>
      <c r="ATI766" s="462"/>
      <c r="ATJ766" s="462"/>
      <c r="ATK766" s="462"/>
      <c r="ATL766" s="462"/>
      <c r="ATM766" s="462"/>
      <c r="ATN766" s="462"/>
      <c r="ATO766" s="462"/>
      <c r="ATP766" s="462"/>
      <c r="ATQ766" s="462"/>
      <c r="ATR766" s="462"/>
      <c r="ATS766" s="462"/>
      <c r="ATT766" s="462"/>
      <c r="ATU766" s="462"/>
      <c r="ATV766" s="462"/>
      <c r="ATW766" s="462"/>
      <c r="ATX766" s="462"/>
      <c r="ATY766" s="462"/>
      <c r="ATZ766" s="462"/>
      <c r="AUA766" s="462"/>
      <c r="AUB766" s="462"/>
      <c r="AUC766" s="462"/>
      <c r="AUD766" s="462"/>
      <c r="AUE766" s="462"/>
      <c r="AUF766" s="462"/>
      <c r="AUG766" s="462"/>
      <c r="AUH766" s="462"/>
      <c r="AUI766" s="462"/>
      <c r="AUJ766" s="462"/>
      <c r="AUK766" s="462"/>
      <c r="AUL766" s="462"/>
      <c r="AUM766" s="462"/>
      <c r="AUN766" s="462"/>
      <c r="AUO766" s="462"/>
      <c r="AUP766" s="462"/>
      <c r="AUQ766" s="462"/>
      <c r="AUR766" s="462"/>
      <c r="AUS766" s="462"/>
      <c r="AUT766" s="462"/>
      <c r="AUU766" s="462"/>
      <c r="AUV766" s="462"/>
      <c r="AUW766" s="462"/>
      <c r="AUX766" s="462"/>
      <c r="AUY766" s="462"/>
      <c r="AUZ766" s="462"/>
      <c r="AVA766" s="462"/>
      <c r="AVB766" s="462"/>
      <c r="AVC766" s="462"/>
      <c r="AVD766" s="462"/>
      <c r="AVE766" s="462"/>
      <c r="AVF766" s="462"/>
      <c r="AVG766" s="462"/>
      <c r="AVH766" s="462"/>
      <c r="AVI766" s="462"/>
      <c r="AVJ766" s="462"/>
      <c r="AVK766" s="462"/>
      <c r="AVL766" s="462"/>
      <c r="AVM766" s="462"/>
      <c r="AVN766" s="462"/>
      <c r="AVO766" s="462"/>
      <c r="AVP766" s="462"/>
      <c r="AVQ766" s="462"/>
      <c r="AVR766" s="462"/>
      <c r="AVS766" s="462"/>
      <c r="AVT766" s="462"/>
      <c r="AVU766" s="462"/>
      <c r="AVV766" s="462"/>
      <c r="AVW766" s="462"/>
      <c r="AVX766" s="462"/>
      <c r="AVY766" s="462"/>
      <c r="AVZ766" s="462"/>
      <c r="AWA766" s="462"/>
      <c r="AWB766" s="462"/>
      <c r="AWC766" s="462"/>
      <c r="AWD766" s="462"/>
      <c r="AWE766" s="462"/>
      <c r="AWF766" s="462"/>
      <c r="AWG766" s="462"/>
      <c r="AWH766" s="462"/>
      <c r="AWI766" s="462"/>
      <c r="AWJ766" s="462"/>
      <c r="AWK766" s="462"/>
      <c r="AWL766" s="462"/>
      <c r="AWM766" s="462"/>
      <c r="AWN766" s="462"/>
      <c r="AWO766" s="462"/>
      <c r="AWP766" s="462"/>
      <c r="AWQ766" s="462"/>
      <c r="AWR766" s="462"/>
      <c r="AWS766" s="462"/>
      <c r="AWT766" s="462"/>
      <c r="AWU766" s="462"/>
      <c r="AWV766" s="462"/>
      <c r="AWW766" s="462"/>
      <c r="AWX766" s="462"/>
      <c r="AWY766" s="462"/>
      <c r="AWZ766" s="462"/>
      <c r="AXA766" s="462"/>
      <c r="AXB766" s="462"/>
      <c r="AXC766" s="462"/>
      <c r="AXD766" s="462"/>
      <c r="AXE766" s="462"/>
      <c r="AXF766" s="462"/>
      <c r="AXG766" s="462"/>
      <c r="AXH766" s="462"/>
      <c r="AXI766" s="462"/>
      <c r="AXJ766" s="462"/>
      <c r="AXK766" s="462"/>
      <c r="AXL766" s="462"/>
      <c r="AXM766" s="462"/>
      <c r="AXN766" s="462"/>
      <c r="AXO766" s="462"/>
      <c r="AXP766" s="462"/>
      <c r="AXQ766" s="462"/>
      <c r="AXR766" s="462"/>
      <c r="AXS766" s="462"/>
      <c r="AXT766" s="462"/>
      <c r="AXU766" s="462"/>
      <c r="AXV766" s="462"/>
      <c r="AXW766" s="462"/>
      <c r="AXX766" s="462"/>
      <c r="AXY766" s="462"/>
      <c r="AXZ766" s="462"/>
      <c r="AYA766" s="462"/>
      <c r="AYB766" s="462"/>
      <c r="AYC766" s="462"/>
      <c r="AYD766" s="462"/>
      <c r="AYE766" s="462"/>
      <c r="AYF766" s="462"/>
      <c r="AYG766" s="462"/>
      <c r="AYH766" s="462"/>
      <c r="AYI766" s="462"/>
      <c r="AYJ766" s="462"/>
      <c r="AYK766" s="462"/>
      <c r="AYL766" s="462"/>
      <c r="AYM766" s="462"/>
      <c r="AYN766" s="462"/>
      <c r="AYO766" s="462"/>
      <c r="AYP766" s="462"/>
      <c r="AYQ766" s="462"/>
      <c r="AYR766" s="462"/>
      <c r="AYS766" s="462"/>
      <c r="AYT766" s="462"/>
      <c r="AYU766" s="462"/>
      <c r="AYV766" s="462"/>
      <c r="AYW766" s="462"/>
      <c r="AYX766" s="462"/>
      <c r="AYY766" s="462"/>
      <c r="AYZ766" s="462"/>
      <c r="AZA766" s="462"/>
      <c r="AZB766" s="462"/>
      <c r="AZC766" s="462"/>
      <c r="AZD766" s="462"/>
      <c r="AZE766" s="462"/>
      <c r="AZF766" s="462"/>
      <c r="AZG766" s="462"/>
      <c r="AZH766" s="462"/>
      <c r="AZI766" s="462"/>
      <c r="AZJ766" s="462"/>
      <c r="AZK766" s="462"/>
      <c r="AZL766" s="462"/>
      <c r="AZM766" s="462"/>
      <c r="AZN766" s="462"/>
      <c r="AZO766" s="462"/>
      <c r="AZP766" s="462"/>
      <c r="AZQ766" s="462"/>
      <c r="AZR766" s="462"/>
      <c r="AZS766" s="462"/>
      <c r="AZT766" s="462"/>
      <c r="AZU766" s="462"/>
      <c r="AZV766" s="462"/>
      <c r="AZW766" s="462"/>
      <c r="AZX766" s="462"/>
      <c r="AZY766" s="462"/>
      <c r="AZZ766" s="462"/>
      <c r="BAA766" s="462"/>
      <c r="BAB766" s="462"/>
      <c r="BAC766" s="462"/>
      <c r="BAD766" s="462"/>
      <c r="BAE766" s="462"/>
      <c r="BAF766" s="462"/>
      <c r="BAG766" s="462"/>
      <c r="BAH766" s="462"/>
      <c r="BAI766" s="462"/>
      <c r="BAJ766" s="462"/>
      <c r="BAK766" s="462"/>
      <c r="BAL766" s="462"/>
      <c r="BAM766" s="462"/>
      <c r="BAN766" s="462"/>
      <c r="BAO766" s="462"/>
      <c r="BAP766" s="462"/>
      <c r="BAQ766" s="462"/>
      <c r="BAR766" s="462"/>
      <c r="BAS766" s="462"/>
      <c r="BAT766" s="462"/>
      <c r="BAU766" s="462"/>
      <c r="BAV766" s="462"/>
      <c r="BAW766" s="462"/>
      <c r="BAX766" s="462"/>
      <c r="BAY766" s="462"/>
      <c r="BAZ766" s="462"/>
      <c r="BBA766" s="462"/>
      <c r="BBB766" s="462"/>
      <c r="BBC766" s="462"/>
      <c r="BBD766" s="462"/>
      <c r="BBE766" s="462"/>
      <c r="BBF766" s="462"/>
      <c r="BBG766" s="462"/>
      <c r="BBH766" s="462"/>
      <c r="BBI766" s="462"/>
      <c r="BBJ766" s="462"/>
      <c r="BBK766" s="462"/>
      <c r="BBL766" s="462"/>
      <c r="BBM766" s="462"/>
      <c r="BBN766" s="462"/>
      <c r="BBO766" s="462"/>
      <c r="BBP766" s="462"/>
      <c r="BBQ766" s="462"/>
      <c r="BBR766" s="462"/>
      <c r="BBS766" s="462"/>
      <c r="BBT766" s="462"/>
      <c r="BBU766" s="462"/>
      <c r="BBV766" s="462"/>
      <c r="BBW766" s="462"/>
      <c r="BBX766" s="462"/>
      <c r="BBY766" s="462"/>
      <c r="BBZ766" s="462"/>
      <c r="BCA766" s="462"/>
      <c r="BCB766" s="462"/>
      <c r="BCC766" s="462"/>
      <c r="BCD766" s="462"/>
      <c r="BCE766" s="462"/>
      <c r="BCF766" s="462"/>
      <c r="BCG766" s="462"/>
      <c r="BCH766" s="462"/>
      <c r="BCI766" s="462"/>
      <c r="BCJ766" s="462"/>
      <c r="BCK766" s="462"/>
      <c r="BCL766" s="462"/>
      <c r="BCM766" s="462"/>
      <c r="BCN766" s="462"/>
      <c r="BCO766" s="462"/>
      <c r="BCP766" s="462"/>
      <c r="BCQ766" s="462"/>
      <c r="BCR766" s="462"/>
      <c r="BCS766" s="462"/>
      <c r="BCT766" s="462"/>
      <c r="BCU766" s="462"/>
      <c r="BCV766" s="462"/>
      <c r="BCW766" s="462"/>
      <c r="BCX766" s="462"/>
      <c r="BCY766" s="462"/>
      <c r="BCZ766" s="462"/>
      <c r="BDA766" s="462"/>
      <c r="BDB766" s="462"/>
      <c r="BDC766" s="462"/>
      <c r="BDD766" s="462"/>
      <c r="BDE766" s="462"/>
      <c r="BDF766" s="462"/>
      <c r="BDG766" s="462"/>
      <c r="BDH766" s="462"/>
      <c r="BDI766" s="462"/>
      <c r="BDJ766" s="462"/>
      <c r="BDK766" s="462"/>
      <c r="BDL766" s="462"/>
      <c r="BDM766" s="462"/>
      <c r="BDN766" s="462"/>
      <c r="BDO766" s="462"/>
      <c r="BDP766" s="462"/>
      <c r="BDQ766" s="462"/>
      <c r="BDR766" s="462"/>
      <c r="BDS766" s="462"/>
      <c r="BDT766" s="462"/>
      <c r="BDU766" s="462"/>
      <c r="BDV766" s="462"/>
      <c r="BDW766" s="462"/>
      <c r="BDX766" s="462"/>
      <c r="BDY766" s="462"/>
      <c r="BDZ766" s="462"/>
      <c r="BEA766" s="462"/>
      <c r="BEB766" s="462"/>
      <c r="BEC766" s="462"/>
      <c r="BED766" s="462"/>
      <c r="BEE766" s="462"/>
      <c r="BEF766" s="462"/>
      <c r="BEG766" s="462"/>
      <c r="BEH766" s="462"/>
      <c r="BEI766" s="462"/>
      <c r="BEJ766" s="462"/>
      <c r="BEK766" s="462"/>
      <c r="BEL766" s="462"/>
      <c r="BEM766" s="462"/>
      <c r="BEN766" s="462"/>
      <c r="BEO766" s="462"/>
      <c r="BEP766" s="462"/>
      <c r="BEQ766" s="462"/>
      <c r="BER766" s="462"/>
      <c r="BES766" s="462"/>
      <c r="BET766" s="462"/>
      <c r="BEU766" s="462"/>
      <c r="BEV766" s="462"/>
      <c r="BEW766" s="462"/>
      <c r="BEX766" s="462"/>
      <c r="BEY766" s="462"/>
      <c r="BEZ766" s="462"/>
      <c r="BFA766" s="462"/>
      <c r="BFB766" s="462"/>
      <c r="BFC766" s="462"/>
      <c r="BFD766" s="462"/>
      <c r="BFE766" s="462"/>
      <c r="BFF766" s="462"/>
      <c r="BFG766" s="462"/>
      <c r="BFH766" s="462"/>
      <c r="BFI766" s="462"/>
      <c r="BFJ766" s="462"/>
      <c r="BFK766" s="462"/>
      <c r="BFL766" s="462"/>
      <c r="BFM766" s="462"/>
      <c r="BFN766" s="462"/>
      <c r="BFO766" s="462"/>
      <c r="BFP766" s="462"/>
      <c r="BFQ766" s="462"/>
      <c r="BFR766" s="462"/>
      <c r="BFS766" s="462"/>
      <c r="BFT766" s="462"/>
      <c r="BFU766" s="462"/>
      <c r="BFV766" s="462"/>
      <c r="BFW766" s="462"/>
      <c r="BFX766" s="462"/>
      <c r="BFY766" s="462"/>
      <c r="BFZ766" s="462"/>
      <c r="BGA766" s="462"/>
      <c r="BGB766" s="462"/>
      <c r="BGC766" s="462"/>
      <c r="BGD766" s="462"/>
      <c r="BGE766" s="462"/>
      <c r="BGF766" s="462"/>
      <c r="BGG766" s="462"/>
      <c r="BGH766" s="462"/>
      <c r="BGI766" s="462"/>
      <c r="BGJ766" s="462"/>
      <c r="BGK766" s="462"/>
      <c r="BGL766" s="462"/>
      <c r="BGM766" s="462"/>
      <c r="BGN766" s="462"/>
      <c r="BGO766" s="462"/>
      <c r="BGP766" s="462"/>
      <c r="BGQ766" s="462"/>
      <c r="BGR766" s="462"/>
      <c r="BGS766" s="462"/>
      <c r="BGT766" s="462"/>
      <c r="BGU766" s="462"/>
      <c r="BGV766" s="462"/>
      <c r="BGW766" s="462"/>
      <c r="BGX766" s="462"/>
      <c r="BGY766" s="462"/>
      <c r="BGZ766" s="462"/>
      <c r="BHA766" s="462"/>
      <c r="BHB766" s="462"/>
      <c r="BHC766" s="462"/>
      <c r="BHD766" s="462"/>
      <c r="BHE766" s="462"/>
      <c r="BHF766" s="462"/>
      <c r="BHG766" s="462"/>
      <c r="BHH766" s="462"/>
      <c r="BHI766" s="462"/>
      <c r="BHJ766" s="462"/>
      <c r="BHK766" s="462"/>
      <c r="BHL766" s="462"/>
      <c r="BHM766" s="462"/>
      <c r="BHN766" s="462"/>
      <c r="BHO766" s="462"/>
      <c r="BHP766" s="462"/>
      <c r="BHQ766" s="462"/>
      <c r="BHR766" s="462"/>
      <c r="BHS766" s="462"/>
      <c r="BHT766" s="462"/>
      <c r="BHU766" s="462"/>
      <c r="BHV766" s="462"/>
      <c r="BHW766" s="462"/>
      <c r="BHX766" s="462"/>
      <c r="BHY766" s="462"/>
      <c r="BHZ766" s="462"/>
      <c r="BIA766" s="462"/>
      <c r="BIB766" s="462"/>
      <c r="BIC766" s="462"/>
      <c r="BID766" s="462"/>
      <c r="BIE766" s="462"/>
      <c r="BIF766" s="462"/>
      <c r="BIG766" s="462"/>
      <c r="BIH766" s="462"/>
      <c r="BII766" s="462"/>
      <c r="BIJ766" s="462"/>
      <c r="BIK766" s="462"/>
      <c r="BIL766" s="462"/>
      <c r="BIM766" s="462"/>
      <c r="BIN766" s="462"/>
      <c r="BIO766" s="462"/>
      <c r="BIP766" s="462"/>
      <c r="BIQ766" s="462"/>
      <c r="BIR766" s="462"/>
      <c r="BIS766" s="462"/>
      <c r="BIT766" s="462"/>
      <c r="BIU766" s="462"/>
      <c r="BIV766" s="462"/>
      <c r="BIW766" s="462"/>
      <c r="BIX766" s="462"/>
      <c r="BIY766" s="462"/>
      <c r="BIZ766" s="462"/>
      <c r="BJA766" s="462"/>
      <c r="BJB766" s="462"/>
      <c r="BJC766" s="462"/>
      <c r="BJD766" s="462"/>
      <c r="BJE766" s="462"/>
      <c r="BJF766" s="462"/>
      <c r="BJG766" s="462"/>
      <c r="BJH766" s="462"/>
      <c r="BJI766" s="462"/>
      <c r="BJJ766" s="462"/>
      <c r="BJK766" s="462"/>
      <c r="BJL766" s="462"/>
      <c r="BJM766" s="462"/>
      <c r="BJN766" s="462"/>
      <c r="BJO766" s="462"/>
      <c r="BJP766" s="462"/>
      <c r="BJQ766" s="462"/>
      <c r="BJR766" s="462"/>
      <c r="BJS766" s="462"/>
      <c r="BJT766" s="462"/>
      <c r="BJU766" s="462"/>
      <c r="BJV766" s="462"/>
      <c r="BJW766" s="462"/>
      <c r="BJX766" s="462"/>
      <c r="BJY766" s="462"/>
      <c r="BJZ766" s="462"/>
      <c r="BKA766" s="462"/>
      <c r="BKB766" s="462"/>
      <c r="BKC766" s="462"/>
      <c r="BKD766" s="462"/>
      <c r="BKE766" s="462"/>
      <c r="BKF766" s="462"/>
      <c r="BKG766" s="462"/>
      <c r="BKH766" s="462"/>
      <c r="BKI766" s="462"/>
      <c r="BKJ766" s="462"/>
      <c r="BKK766" s="462"/>
      <c r="BKL766" s="462"/>
      <c r="BKM766" s="462"/>
      <c r="BKN766" s="462"/>
      <c r="BKO766" s="462"/>
      <c r="BKP766" s="462"/>
      <c r="BKQ766" s="462"/>
      <c r="BKR766" s="462"/>
      <c r="BKS766" s="462"/>
      <c r="BKT766" s="462"/>
      <c r="BKU766" s="462"/>
      <c r="BKV766" s="462"/>
      <c r="BKW766" s="462"/>
      <c r="BKX766" s="462"/>
      <c r="BKY766" s="462"/>
      <c r="BKZ766" s="462"/>
      <c r="BLA766" s="462"/>
      <c r="BLB766" s="462"/>
      <c r="BLC766" s="462"/>
      <c r="BLD766" s="462"/>
      <c r="BLE766" s="462"/>
      <c r="BLF766" s="462"/>
      <c r="BLG766" s="462"/>
      <c r="BLH766" s="462"/>
      <c r="BLI766" s="462"/>
      <c r="BLJ766" s="462"/>
      <c r="BLK766" s="462"/>
      <c r="BLL766" s="462"/>
      <c r="BLM766" s="462"/>
      <c r="BLN766" s="462"/>
      <c r="BLO766" s="462"/>
      <c r="BLP766" s="462"/>
      <c r="BLQ766" s="462"/>
      <c r="BLR766" s="462"/>
      <c r="BLS766" s="462"/>
      <c r="BLT766" s="462"/>
      <c r="BLU766" s="462"/>
      <c r="BLV766" s="462"/>
      <c r="BLW766" s="462"/>
      <c r="BLX766" s="462"/>
      <c r="BLY766" s="462"/>
      <c r="BLZ766" s="462"/>
      <c r="BMA766" s="462"/>
      <c r="BMB766" s="462"/>
      <c r="BMC766" s="462"/>
      <c r="BMD766" s="462"/>
      <c r="BME766" s="462"/>
      <c r="BMF766" s="462"/>
      <c r="BMG766" s="462"/>
      <c r="BMH766" s="462"/>
      <c r="BMI766" s="462"/>
      <c r="BMJ766" s="462"/>
      <c r="BMK766" s="462"/>
      <c r="BML766" s="462"/>
      <c r="BMM766" s="462"/>
      <c r="BMN766" s="462"/>
      <c r="BMO766" s="462"/>
      <c r="BMP766" s="462"/>
      <c r="BMQ766" s="462"/>
      <c r="BMR766" s="462"/>
      <c r="BMS766" s="462"/>
      <c r="BMT766" s="462"/>
      <c r="BMU766" s="462"/>
      <c r="BMV766" s="462"/>
      <c r="BMW766" s="462"/>
      <c r="BMX766" s="462"/>
      <c r="BMY766" s="462"/>
      <c r="BMZ766" s="462"/>
      <c r="BNA766" s="462"/>
      <c r="BNB766" s="462"/>
      <c r="BNC766" s="462"/>
      <c r="BND766" s="462"/>
      <c r="BNE766" s="462"/>
      <c r="BNF766" s="462"/>
      <c r="BNG766" s="462"/>
      <c r="BNH766" s="462"/>
      <c r="BNI766" s="462"/>
      <c r="BNJ766" s="462"/>
      <c r="BNK766" s="462"/>
      <c r="BNL766" s="462"/>
      <c r="BNM766" s="462"/>
      <c r="BNN766" s="462"/>
      <c r="BNO766" s="462"/>
      <c r="BNP766" s="462"/>
      <c r="BNQ766" s="462"/>
      <c r="BNR766" s="462"/>
      <c r="BNS766" s="462"/>
      <c r="BNT766" s="462"/>
      <c r="BNU766" s="462"/>
      <c r="BNV766" s="462"/>
      <c r="BNW766" s="462"/>
      <c r="BNX766" s="462"/>
      <c r="BNY766" s="462"/>
      <c r="BNZ766" s="462"/>
      <c r="BOA766" s="462"/>
      <c r="BOB766" s="462"/>
      <c r="BOC766" s="462"/>
      <c r="BOD766" s="462"/>
      <c r="BOE766" s="462"/>
      <c r="BOF766" s="462"/>
      <c r="BOG766" s="462"/>
      <c r="BOH766" s="462"/>
      <c r="BOI766" s="462"/>
      <c r="BOJ766" s="462"/>
      <c r="BOK766" s="462"/>
      <c r="BOL766" s="462"/>
      <c r="BOM766" s="462"/>
      <c r="BON766" s="462"/>
      <c r="BOO766" s="462"/>
      <c r="BOP766" s="462"/>
      <c r="BOQ766" s="462"/>
      <c r="BOR766" s="462"/>
      <c r="BOS766" s="462"/>
      <c r="BOT766" s="462"/>
      <c r="BOU766" s="462"/>
      <c r="BOV766" s="462"/>
      <c r="BOW766" s="462"/>
      <c r="BOX766" s="462"/>
      <c r="BOY766" s="462"/>
      <c r="BOZ766" s="462"/>
      <c r="BPA766" s="462"/>
      <c r="BPB766" s="462"/>
      <c r="BPC766" s="462"/>
      <c r="BPD766" s="462"/>
      <c r="BPE766" s="462"/>
      <c r="BPF766" s="462"/>
      <c r="BPG766" s="462"/>
      <c r="BPH766" s="462"/>
      <c r="BPI766" s="462"/>
      <c r="BPJ766" s="462"/>
      <c r="BPK766" s="462"/>
      <c r="BPL766" s="462"/>
      <c r="BPM766" s="462"/>
      <c r="BPN766" s="462"/>
      <c r="BPO766" s="462"/>
      <c r="BPP766" s="462"/>
      <c r="BPQ766" s="462"/>
      <c r="BPR766" s="462"/>
      <c r="BPS766" s="462"/>
      <c r="BPT766" s="462"/>
      <c r="BPU766" s="462"/>
      <c r="BPV766" s="462"/>
      <c r="BPW766" s="462"/>
      <c r="BPX766" s="462"/>
      <c r="BPY766" s="462"/>
      <c r="BPZ766" s="462"/>
      <c r="BQA766" s="462"/>
      <c r="BQB766" s="462"/>
      <c r="BQC766" s="462"/>
      <c r="BQD766" s="462"/>
      <c r="BQE766" s="462"/>
      <c r="BQF766" s="462"/>
      <c r="BQG766" s="462"/>
      <c r="BQH766" s="462"/>
      <c r="BQI766" s="462"/>
      <c r="BQJ766" s="462"/>
      <c r="BQK766" s="462"/>
      <c r="BQL766" s="462"/>
      <c r="BQM766" s="462"/>
      <c r="BQN766" s="462"/>
      <c r="BQO766" s="462"/>
      <c r="BQP766" s="462"/>
      <c r="BQQ766" s="462"/>
      <c r="BQR766" s="462"/>
      <c r="BQS766" s="462"/>
      <c r="BQT766" s="462"/>
      <c r="BQU766" s="462"/>
      <c r="BQV766" s="462"/>
      <c r="BQW766" s="462"/>
      <c r="BQX766" s="462"/>
      <c r="BQY766" s="462"/>
      <c r="BQZ766" s="462"/>
      <c r="BRA766" s="462"/>
      <c r="BRB766" s="462"/>
      <c r="BRC766" s="462"/>
      <c r="BRD766" s="462"/>
      <c r="BRE766" s="462"/>
      <c r="BRF766" s="462"/>
      <c r="BRG766" s="462"/>
      <c r="BRH766" s="462"/>
      <c r="BRI766" s="462"/>
      <c r="BRJ766" s="462"/>
      <c r="BRK766" s="462"/>
      <c r="BRL766" s="462"/>
      <c r="BRM766" s="462"/>
      <c r="BRN766" s="462"/>
      <c r="BRO766" s="462"/>
      <c r="BRP766" s="462"/>
      <c r="BRQ766" s="462"/>
      <c r="BRR766" s="462"/>
      <c r="BRS766" s="462"/>
      <c r="BRT766" s="462"/>
      <c r="BRU766" s="462"/>
      <c r="BRV766" s="462"/>
      <c r="BRW766" s="462"/>
      <c r="BRX766" s="462"/>
      <c r="BRY766" s="462"/>
      <c r="BRZ766" s="462"/>
      <c r="BSA766" s="462"/>
      <c r="BSB766" s="462"/>
      <c r="BSC766" s="462"/>
      <c r="BSD766" s="462"/>
      <c r="BSE766" s="462"/>
      <c r="BSF766" s="462"/>
      <c r="BSG766" s="462"/>
      <c r="BSH766" s="462"/>
      <c r="BSI766" s="462"/>
      <c r="BSJ766" s="462"/>
      <c r="BSK766" s="462"/>
      <c r="BSL766" s="462"/>
      <c r="BSM766" s="462"/>
      <c r="BSN766" s="462"/>
      <c r="BSO766" s="462"/>
      <c r="BSP766" s="462"/>
      <c r="BSQ766" s="462"/>
      <c r="BSR766" s="462"/>
      <c r="BSS766" s="462"/>
      <c r="BST766" s="462"/>
      <c r="BSU766" s="462"/>
      <c r="BSV766" s="462"/>
      <c r="BSW766" s="462"/>
      <c r="BSX766" s="462"/>
      <c r="BSY766" s="462"/>
      <c r="BSZ766" s="462"/>
      <c r="BTA766" s="462"/>
      <c r="BTB766" s="462"/>
      <c r="BTC766" s="462"/>
      <c r="BTD766" s="462"/>
      <c r="BTE766" s="462"/>
      <c r="BTF766" s="462"/>
      <c r="BTG766" s="462"/>
      <c r="BTH766" s="462"/>
      <c r="BTI766" s="462"/>
      <c r="BTJ766" s="462"/>
      <c r="BTK766" s="462"/>
      <c r="BTL766" s="462"/>
      <c r="BTM766" s="462"/>
      <c r="BTN766" s="462"/>
      <c r="BTO766" s="462"/>
      <c r="BTP766" s="462"/>
      <c r="BTQ766" s="462"/>
      <c r="BTR766" s="462"/>
      <c r="BTS766" s="462"/>
      <c r="BTT766" s="462"/>
      <c r="BTU766" s="462"/>
      <c r="BTV766" s="462"/>
      <c r="BTW766" s="462"/>
      <c r="BTX766" s="462"/>
      <c r="BTY766" s="462"/>
      <c r="BTZ766" s="462"/>
      <c r="BUA766" s="462"/>
      <c r="BUB766" s="462"/>
      <c r="BUC766" s="462"/>
      <c r="BUD766" s="462"/>
      <c r="BUE766" s="462"/>
      <c r="BUF766" s="462"/>
      <c r="BUG766" s="462"/>
      <c r="BUH766" s="462"/>
      <c r="BUI766" s="462"/>
      <c r="BUJ766" s="462"/>
      <c r="BUK766" s="462"/>
      <c r="BUL766" s="462"/>
      <c r="BUM766" s="462"/>
      <c r="BUN766" s="462"/>
      <c r="BUO766" s="462"/>
      <c r="BUP766" s="462"/>
      <c r="BUQ766" s="462"/>
      <c r="BUR766" s="462"/>
      <c r="BUS766" s="462"/>
      <c r="BUT766" s="462"/>
      <c r="BUU766" s="462"/>
      <c r="BUV766" s="462"/>
      <c r="BUW766" s="462"/>
      <c r="BUX766" s="462"/>
      <c r="BUY766" s="462"/>
      <c r="BUZ766" s="462"/>
      <c r="BVA766" s="462"/>
      <c r="BVB766" s="462"/>
      <c r="BVC766" s="462"/>
      <c r="BVD766" s="462"/>
      <c r="BVE766" s="462"/>
      <c r="BVF766" s="462"/>
      <c r="BVG766" s="462"/>
      <c r="BVH766" s="462"/>
      <c r="BVI766" s="462"/>
      <c r="BVJ766" s="462"/>
      <c r="BVK766" s="462"/>
      <c r="BVL766" s="462"/>
      <c r="BVM766" s="462"/>
      <c r="BVN766" s="462"/>
      <c r="BVO766" s="462"/>
      <c r="BVP766" s="462"/>
      <c r="BVQ766" s="462"/>
      <c r="BVR766" s="462"/>
      <c r="BVS766" s="462"/>
      <c r="BVT766" s="462"/>
      <c r="BVU766" s="462"/>
      <c r="BVV766" s="462"/>
      <c r="BVW766" s="462"/>
      <c r="BVX766" s="462"/>
      <c r="BVY766" s="462"/>
      <c r="BVZ766" s="462"/>
      <c r="BWA766" s="462"/>
      <c r="BWB766" s="462"/>
      <c r="BWC766" s="462"/>
      <c r="BWD766" s="462"/>
      <c r="BWE766" s="462"/>
      <c r="BWF766" s="462"/>
      <c r="BWG766" s="462"/>
      <c r="BWH766" s="462"/>
      <c r="BWI766" s="462"/>
      <c r="BWJ766" s="462"/>
      <c r="BWK766" s="462"/>
      <c r="BWL766" s="462"/>
      <c r="BWM766" s="462"/>
      <c r="BWN766" s="462"/>
      <c r="BWO766" s="462"/>
      <c r="BWP766" s="462"/>
      <c r="BWQ766" s="462"/>
      <c r="BWR766" s="462"/>
      <c r="BWS766" s="462"/>
      <c r="BWT766" s="462"/>
      <c r="BWU766" s="462"/>
      <c r="BWV766" s="462"/>
      <c r="BWW766" s="462"/>
      <c r="BWX766" s="462"/>
      <c r="BWY766" s="462"/>
      <c r="BWZ766" s="462"/>
      <c r="BXA766" s="462"/>
      <c r="BXB766" s="462"/>
      <c r="BXC766" s="462"/>
      <c r="BXD766" s="462"/>
      <c r="BXE766" s="462"/>
      <c r="BXF766" s="462"/>
      <c r="BXG766" s="462"/>
      <c r="BXH766" s="462"/>
      <c r="BXI766" s="462"/>
      <c r="BXJ766" s="462"/>
      <c r="BXK766" s="462"/>
      <c r="BXL766" s="462"/>
      <c r="BXM766" s="462"/>
      <c r="BXN766" s="462"/>
      <c r="BXO766" s="462"/>
      <c r="BXP766" s="462"/>
      <c r="BXQ766" s="462"/>
      <c r="BXR766" s="462"/>
      <c r="BXS766" s="462"/>
      <c r="BXT766" s="462"/>
      <c r="BXU766" s="462"/>
      <c r="BXV766" s="462"/>
      <c r="BXW766" s="462"/>
      <c r="BXX766" s="462"/>
      <c r="BXY766" s="462"/>
      <c r="BXZ766" s="462"/>
      <c r="BYA766" s="462"/>
      <c r="BYB766" s="462"/>
      <c r="BYC766" s="462"/>
      <c r="BYD766" s="462"/>
      <c r="BYE766" s="462"/>
      <c r="BYF766" s="462"/>
      <c r="BYG766" s="462"/>
      <c r="BYH766" s="462"/>
      <c r="BYI766" s="462"/>
      <c r="BYJ766" s="462"/>
      <c r="BYK766" s="462"/>
      <c r="BYL766" s="462"/>
      <c r="BYM766" s="462"/>
      <c r="BYN766" s="462"/>
      <c r="BYO766" s="462"/>
      <c r="BYP766" s="462"/>
      <c r="BYQ766" s="462"/>
      <c r="BYR766" s="462"/>
      <c r="BYS766" s="462"/>
      <c r="BYT766" s="462"/>
      <c r="BYU766" s="462"/>
      <c r="BYV766" s="462"/>
      <c r="BYW766" s="462"/>
      <c r="BYX766" s="462"/>
      <c r="BYY766" s="462"/>
      <c r="BYZ766" s="462"/>
      <c r="BZA766" s="462"/>
      <c r="BZB766" s="462"/>
      <c r="BZC766" s="462"/>
      <c r="BZD766" s="462"/>
      <c r="BZE766" s="462"/>
      <c r="BZF766" s="462"/>
      <c r="BZG766" s="462"/>
      <c r="BZH766" s="462"/>
      <c r="BZI766" s="462"/>
      <c r="BZJ766" s="462"/>
      <c r="BZK766" s="462"/>
      <c r="BZL766" s="462"/>
      <c r="BZM766" s="462"/>
      <c r="BZN766" s="462"/>
      <c r="BZO766" s="462"/>
      <c r="BZP766" s="462"/>
      <c r="BZQ766" s="462"/>
      <c r="BZR766" s="462"/>
      <c r="BZS766" s="462"/>
      <c r="BZT766" s="462"/>
      <c r="BZU766" s="462"/>
      <c r="BZV766" s="462"/>
      <c r="BZW766" s="462"/>
      <c r="BZX766" s="462"/>
      <c r="BZY766" s="462"/>
      <c r="BZZ766" s="462"/>
      <c r="CAA766" s="462"/>
      <c r="CAB766" s="462"/>
      <c r="CAC766" s="462"/>
      <c r="CAD766" s="462"/>
      <c r="CAE766" s="462"/>
      <c r="CAF766" s="462"/>
      <c r="CAG766" s="462"/>
      <c r="CAH766" s="462"/>
      <c r="CAI766" s="462"/>
      <c r="CAJ766" s="462"/>
      <c r="CAK766" s="462"/>
      <c r="CAL766" s="462"/>
      <c r="CAM766" s="462"/>
      <c r="CAN766" s="462"/>
      <c r="CAO766" s="462"/>
      <c r="CAP766" s="462"/>
      <c r="CAQ766" s="462"/>
      <c r="CAR766" s="462"/>
      <c r="CAS766" s="462"/>
      <c r="CAT766" s="462"/>
      <c r="CAU766" s="462"/>
      <c r="CAV766" s="462"/>
      <c r="CAW766" s="462"/>
      <c r="CAX766" s="462"/>
      <c r="CAY766" s="462"/>
      <c r="CAZ766" s="462"/>
      <c r="CBA766" s="462"/>
      <c r="CBB766" s="462"/>
      <c r="CBC766" s="462"/>
      <c r="CBD766" s="462"/>
      <c r="CBE766" s="462"/>
      <c r="CBF766" s="462"/>
      <c r="CBG766" s="462"/>
      <c r="CBH766" s="462"/>
      <c r="CBI766" s="462"/>
      <c r="CBJ766" s="462"/>
      <c r="CBK766" s="462"/>
      <c r="CBL766" s="462"/>
      <c r="CBM766" s="462"/>
      <c r="CBN766" s="462"/>
      <c r="CBO766" s="462"/>
      <c r="CBP766" s="462"/>
      <c r="CBQ766" s="462"/>
      <c r="CBR766" s="462"/>
      <c r="CBS766" s="462"/>
      <c r="CBT766" s="462"/>
      <c r="CBU766" s="462"/>
      <c r="CBV766" s="462"/>
      <c r="CBW766" s="462"/>
      <c r="CBX766" s="462"/>
      <c r="CBY766" s="462"/>
      <c r="CBZ766" s="462"/>
      <c r="CCA766" s="462"/>
      <c r="CCB766" s="462"/>
      <c r="CCC766" s="462"/>
      <c r="CCD766" s="462"/>
      <c r="CCE766" s="462"/>
      <c r="CCF766" s="462"/>
      <c r="CCG766" s="462"/>
      <c r="CCH766" s="462"/>
      <c r="CCI766" s="462"/>
      <c r="CCJ766" s="462"/>
      <c r="CCK766" s="462"/>
      <c r="CCL766" s="462"/>
      <c r="CCM766" s="462"/>
      <c r="CCN766" s="462"/>
      <c r="CCO766" s="462"/>
      <c r="CCP766" s="462"/>
      <c r="CCQ766" s="462"/>
      <c r="CCR766" s="462"/>
      <c r="CCS766" s="462"/>
      <c r="CCT766" s="462"/>
      <c r="CCU766" s="462"/>
      <c r="CCV766" s="462"/>
      <c r="CCW766" s="462"/>
      <c r="CCX766" s="462"/>
      <c r="CCY766" s="462"/>
      <c r="CCZ766" s="462"/>
      <c r="CDA766" s="462"/>
      <c r="CDB766" s="462"/>
      <c r="CDC766" s="462"/>
      <c r="CDD766" s="462"/>
      <c r="CDE766" s="462"/>
      <c r="CDF766" s="462"/>
      <c r="CDG766" s="462"/>
      <c r="CDH766" s="462"/>
      <c r="CDI766" s="462"/>
      <c r="CDJ766" s="462"/>
      <c r="CDK766" s="462"/>
      <c r="CDL766" s="462"/>
      <c r="CDM766" s="462"/>
      <c r="CDN766" s="462"/>
      <c r="CDO766" s="462"/>
      <c r="CDP766" s="462"/>
      <c r="CDQ766" s="462"/>
      <c r="CDR766" s="462"/>
      <c r="CDS766" s="462"/>
      <c r="CDT766" s="462"/>
      <c r="CDU766" s="462"/>
      <c r="CDV766" s="462"/>
      <c r="CDW766" s="462"/>
      <c r="CDX766" s="462"/>
      <c r="CDY766" s="462"/>
      <c r="CDZ766" s="462"/>
      <c r="CEA766" s="462"/>
      <c r="CEB766" s="462"/>
      <c r="CEC766" s="462"/>
      <c r="CED766" s="462"/>
      <c r="CEE766" s="462"/>
      <c r="CEF766" s="462"/>
      <c r="CEG766" s="462"/>
      <c r="CEH766" s="462"/>
      <c r="CEI766" s="462"/>
      <c r="CEJ766" s="462"/>
      <c r="CEK766" s="462"/>
      <c r="CEL766" s="462"/>
      <c r="CEM766" s="462"/>
      <c r="CEN766" s="462"/>
      <c r="CEO766" s="462"/>
      <c r="CEP766" s="462"/>
      <c r="CEQ766" s="462"/>
      <c r="CER766" s="462"/>
      <c r="CES766" s="462"/>
      <c r="CET766" s="462"/>
      <c r="CEU766" s="462"/>
      <c r="CEV766" s="462"/>
      <c r="CEW766" s="462"/>
      <c r="CEX766" s="462"/>
      <c r="CEY766" s="462"/>
      <c r="CEZ766" s="462"/>
      <c r="CFA766" s="462"/>
      <c r="CFB766" s="462"/>
      <c r="CFC766" s="462"/>
      <c r="CFD766" s="462"/>
      <c r="CFE766" s="462"/>
      <c r="CFF766" s="462"/>
      <c r="CFG766" s="462"/>
      <c r="CFH766" s="462"/>
      <c r="CFI766" s="462"/>
      <c r="CFJ766" s="462"/>
      <c r="CFK766" s="462"/>
      <c r="CFL766" s="462"/>
      <c r="CFM766" s="462"/>
      <c r="CFN766" s="462"/>
      <c r="CFO766" s="462"/>
      <c r="CFP766" s="462"/>
      <c r="CFQ766" s="462"/>
      <c r="CFR766" s="462"/>
      <c r="CFS766" s="462"/>
      <c r="CFT766" s="462"/>
      <c r="CFU766" s="462"/>
      <c r="CFV766" s="462"/>
      <c r="CFW766" s="462"/>
      <c r="CFX766" s="462"/>
      <c r="CFY766" s="462"/>
      <c r="CFZ766" s="462"/>
      <c r="CGA766" s="462"/>
      <c r="CGB766" s="462"/>
      <c r="CGC766" s="462"/>
      <c r="CGD766" s="462"/>
      <c r="CGE766" s="462"/>
      <c r="CGF766" s="462"/>
      <c r="CGG766" s="462"/>
      <c r="CGH766" s="462"/>
      <c r="CGI766" s="462"/>
      <c r="CGJ766" s="462"/>
      <c r="CGK766" s="462"/>
      <c r="CGL766" s="462"/>
      <c r="CGM766" s="462"/>
      <c r="CGN766" s="462"/>
      <c r="CGO766" s="462"/>
      <c r="CGP766" s="462"/>
      <c r="CGQ766" s="462"/>
      <c r="CGR766" s="462"/>
      <c r="CGS766" s="462"/>
      <c r="CGT766" s="462"/>
      <c r="CGU766" s="462"/>
      <c r="CGV766" s="462"/>
      <c r="CGW766" s="462"/>
      <c r="CGX766" s="462"/>
      <c r="CGY766" s="462"/>
      <c r="CGZ766" s="462"/>
      <c r="CHA766" s="462"/>
      <c r="CHB766" s="462"/>
      <c r="CHC766" s="462"/>
      <c r="CHD766" s="462"/>
      <c r="CHE766" s="462"/>
      <c r="CHF766" s="462"/>
      <c r="CHG766" s="462"/>
      <c r="CHH766" s="462"/>
      <c r="CHI766" s="462"/>
      <c r="CHJ766" s="462"/>
      <c r="CHK766" s="462"/>
      <c r="CHL766" s="462"/>
      <c r="CHM766" s="462"/>
      <c r="CHN766" s="462"/>
      <c r="CHO766" s="462"/>
      <c r="CHP766" s="462"/>
      <c r="CHQ766" s="462"/>
      <c r="CHR766" s="462"/>
      <c r="CHS766" s="462"/>
      <c r="CHT766" s="462"/>
      <c r="CHU766" s="462"/>
      <c r="CHV766" s="462"/>
      <c r="CHW766" s="462"/>
      <c r="CHX766" s="462"/>
      <c r="CHY766" s="462"/>
      <c r="CHZ766" s="462"/>
      <c r="CIA766" s="462"/>
      <c r="CIB766" s="462"/>
      <c r="CIC766" s="462"/>
      <c r="CID766" s="462"/>
      <c r="CIE766" s="462"/>
      <c r="CIF766" s="462"/>
      <c r="CIG766" s="462"/>
      <c r="CIH766" s="462"/>
      <c r="CII766" s="462"/>
      <c r="CIJ766" s="462"/>
      <c r="CIK766" s="462"/>
      <c r="CIL766" s="462"/>
      <c r="CIM766" s="462"/>
      <c r="CIN766" s="462"/>
      <c r="CIO766" s="462"/>
      <c r="CIP766" s="462"/>
      <c r="CIQ766" s="462"/>
      <c r="CIR766" s="462"/>
      <c r="CIS766" s="462"/>
      <c r="CIT766" s="462"/>
      <c r="CIU766" s="462"/>
      <c r="CIV766" s="462"/>
      <c r="CIW766" s="462"/>
      <c r="CIX766" s="462"/>
      <c r="CIY766" s="462"/>
      <c r="CIZ766" s="462"/>
      <c r="CJA766" s="462"/>
      <c r="CJB766" s="462"/>
      <c r="CJC766" s="462"/>
      <c r="CJD766" s="462"/>
      <c r="CJE766" s="462"/>
      <c r="CJF766" s="462"/>
      <c r="CJG766" s="462"/>
      <c r="CJH766" s="462"/>
      <c r="CJI766" s="462"/>
      <c r="CJJ766" s="462"/>
      <c r="CJK766" s="462"/>
      <c r="CJL766" s="462"/>
      <c r="CJM766" s="462"/>
      <c r="CJN766" s="462"/>
      <c r="CJO766" s="462"/>
      <c r="CJP766" s="462"/>
      <c r="CJQ766" s="462"/>
      <c r="CJR766" s="462"/>
      <c r="CJS766" s="462"/>
      <c r="CJT766" s="462"/>
      <c r="CJU766" s="462"/>
      <c r="CJV766" s="462"/>
      <c r="CJW766" s="462"/>
      <c r="CJX766" s="462"/>
      <c r="CJY766" s="462"/>
      <c r="CJZ766" s="462"/>
      <c r="CKA766" s="462"/>
      <c r="CKB766" s="462"/>
      <c r="CKC766" s="462"/>
      <c r="CKD766" s="462"/>
      <c r="CKE766" s="462"/>
      <c r="CKF766" s="462"/>
      <c r="CKG766" s="462"/>
      <c r="CKH766" s="462"/>
      <c r="CKI766" s="462"/>
      <c r="CKJ766" s="462"/>
      <c r="CKK766" s="462"/>
      <c r="CKL766" s="462"/>
      <c r="CKM766" s="462"/>
      <c r="CKN766" s="462"/>
      <c r="CKO766" s="462"/>
      <c r="CKP766" s="462"/>
      <c r="CKQ766" s="462"/>
      <c r="CKR766" s="462"/>
      <c r="CKS766" s="462"/>
      <c r="CKT766" s="462"/>
      <c r="CKU766" s="462"/>
      <c r="CKV766" s="462"/>
      <c r="CKW766" s="462"/>
      <c r="CKX766" s="462"/>
      <c r="CKY766" s="462"/>
      <c r="CKZ766" s="462"/>
      <c r="CLA766" s="462"/>
      <c r="CLB766" s="462"/>
      <c r="CLC766" s="462"/>
      <c r="CLD766" s="462"/>
      <c r="CLE766" s="462"/>
      <c r="CLF766" s="462"/>
      <c r="CLG766" s="462"/>
      <c r="CLH766" s="462"/>
      <c r="CLI766" s="462"/>
      <c r="CLJ766" s="462"/>
      <c r="CLK766" s="462"/>
      <c r="CLL766" s="462"/>
      <c r="CLM766" s="462"/>
      <c r="CLN766" s="462"/>
      <c r="CLO766" s="462"/>
      <c r="CLP766" s="462"/>
      <c r="CLQ766" s="462"/>
      <c r="CLR766" s="462"/>
      <c r="CLS766" s="462"/>
      <c r="CLT766" s="462"/>
      <c r="CLU766" s="462"/>
      <c r="CLV766" s="462"/>
      <c r="CLW766" s="462"/>
      <c r="CLX766" s="462"/>
      <c r="CLY766" s="462"/>
      <c r="CLZ766" s="462"/>
      <c r="CMA766" s="462"/>
      <c r="CMB766" s="462"/>
      <c r="CMC766" s="462"/>
      <c r="CMD766" s="462"/>
      <c r="CME766" s="462"/>
      <c r="CMF766" s="462"/>
      <c r="CMG766" s="462"/>
      <c r="CMH766" s="462"/>
      <c r="CMI766" s="462"/>
      <c r="CMJ766" s="462"/>
      <c r="CMK766" s="462"/>
      <c r="CML766" s="462"/>
      <c r="CMM766" s="462"/>
      <c r="CMN766" s="462"/>
      <c r="CMO766" s="462"/>
      <c r="CMP766" s="462"/>
      <c r="CMQ766" s="462"/>
      <c r="CMR766" s="462"/>
      <c r="CMS766" s="462"/>
      <c r="CMT766" s="462"/>
      <c r="CMU766" s="462"/>
      <c r="CMV766" s="462"/>
      <c r="CMW766" s="462"/>
      <c r="CMX766" s="462"/>
      <c r="CMY766" s="462"/>
      <c r="CMZ766" s="462"/>
      <c r="CNA766" s="462"/>
      <c r="CNB766" s="462"/>
      <c r="CNC766" s="462"/>
      <c r="CND766" s="462"/>
      <c r="CNE766" s="462"/>
      <c r="CNF766" s="462"/>
      <c r="CNG766" s="462"/>
      <c r="CNH766" s="462"/>
      <c r="CNI766" s="462"/>
      <c r="CNJ766" s="462"/>
      <c r="CNK766" s="462"/>
      <c r="CNL766" s="462"/>
      <c r="CNM766" s="462"/>
      <c r="CNN766" s="462"/>
      <c r="CNO766" s="462"/>
      <c r="CNP766" s="462"/>
      <c r="CNQ766" s="462"/>
      <c r="CNR766" s="462"/>
      <c r="CNS766" s="462"/>
      <c r="CNT766" s="462"/>
      <c r="CNU766" s="462"/>
      <c r="CNV766" s="462"/>
      <c r="CNW766" s="462"/>
      <c r="CNX766" s="462"/>
      <c r="CNY766" s="462"/>
      <c r="CNZ766" s="462"/>
      <c r="COA766" s="462"/>
      <c r="COB766" s="462"/>
      <c r="COC766" s="462"/>
      <c r="COD766" s="462"/>
      <c r="COE766" s="462"/>
      <c r="COF766" s="462"/>
      <c r="COG766" s="462"/>
      <c r="COH766" s="462"/>
      <c r="COI766" s="462"/>
      <c r="COJ766" s="462"/>
      <c r="COK766" s="462"/>
      <c r="COL766" s="462"/>
      <c r="COM766" s="462"/>
      <c r="CON766" s="462"/>
      <c r="COO766" s="462"/>
      <c r="COP766" s="462"/>
      <c r="COQ766" s="462"/>
      <c r="COR766" s="462"/>
      <c r="COS766" s="462"/>
      <c r="COT766" s="462"/>
      <c r="COU766" s="462"/>
      <c r="COV766" s="462"/>
      <c r="COW766" s="462"/>
      <c r="COX766" s="462"/>
      <c r="COY766" s="462"/>
      <c r="COZ766" s="462"/>
      <c r="CPA766" s="462"/>
      <c r="CPB766" s="462"/>
      <c r="CPC766" s="462"/>
      <c r="CPD766" s="462"/>
      <c r="CPE766" s="462"/>
      <c r="CPF766" s="462"/>
      <c r="CPG766" s="462"/>
      <c r="CPH766" s="462"/>
      <c r="CPI766" s="462"/>
      <c r="CPJ766" s="462"/>
      <c r="CPK766" s="462"/>
      <c r="CPL766" s="462"/>
      <c r="CPM766" s="462"/>
      <c r="CPN766" s="462"/>
      <c r="CPO766" s="462"/>
      <c r="CPP766" s="462"/>
      <c r="CPQ766" s="462"/>
      <c r="CPR766" s="462"/>
      <c r="CPS766" s="462"/>
      <c r="CPT766" s="462"/>
      <c r="CPU766" s="462"/>
      <c r="CPV766" s="462"/>
      <c r="CPW766" s="462"/>
      <c r="CPX766" s="462"/>
      <c r="CPY766" s="462"/>
      <c r="CPZ766" s="462"/>
      <c r="CQA766" s="462"/>
      <c r="CQB766" s="462"/>
      <c r="CQC766" s="462"/>
      <c r="CQD766" s="462"/>
      <c r="CQE766" s="462"/>
      <c r="CQF766" s="462"/>
      <c r="CQG766" s="462"/>
      <c r="CQH766" s="462"/>
      <c r="CQI766" s="462"/>
      <c r="CQJ766" s="462"/>
      <c r="CQK766" s="462"/>
      <c r="CQL766" s="462"/>
      <c r="CQM766" s="462"/>
      <c r="CQN766" s="462"/>
      <c r="CQO766" s="462"/>
      <c r="CQP766" s="462"/>
      <c r="CQQ766" s="462"/>
      <c r="CQR766" s="462"/>
      <c r="CQS766" s="462"/>
      <c r="CQT766" s="462"/>
      <c r="CQU766" s="462"/>
      <c r="CQV766" s="462"/>
      <c r="CQW766" s="462"/>
      <c r="CQX766" s="462"/>
      <c r="CQY766" s="462"/>
      <c r="CQZ766" s="462"/>
      <c r="CRA766" s="462"/>
      <c r="CRB766" s="462"/>
      <c r="CRC766" s="462"/>
      <c r="CRD766" s="462"/>
      <c r="CRE766" s="462"/>
      <c r="CRF766" s="462"/>
      <c r="CRG766" s="462"/>
      <c r="CRH766" s="462"/>
      <c r="CRI766" s="462"/>
      <c r="CRJ766" s="462"/>
      <c r="CRK766" s="462"/>
      <c r="CRL766" s="462"/>
      <c r="CRM766" s="462"/>
      <c r="CRN766" s="462"/>
      <c r="CRO766" s="462"/>
      <c r="CRP766" s="462"/>
      <c r="CRQ766" s="462"/>
      <c r="CRR766" s="462"/>
      <c r="CRS766" s="462"/>
      <c r="CRT766" s="462"/>
      <c r="CRU766" s="462"/>
      <c r="CRV766" s="462"/>
      <c r="CRW766" s="462"/>
      <c r="CRX766" s="462"/>
      <c r="CRY766" s="462"/>
      <c r="CRZ766" s="462"/>
      <c r="CSA766" s="462"/>
      <c r="CSB766" s="462"/>
      <c r="CSC766" s="462"/>
      <c r="CSD766" s="462"/>
      <c r="CSE766" s="462"/>
      <c r="CSF766" s="462"/>
      <c r="CSG766" s="462"/>
      <c r="CSH766" s="462"/>
      <c r="CSI766" s="462"/>
      <c r="CSJ766" s="462"/>
      <c r="CSK766" s="462"/>
      <c r="CSL766" s="462"/>
      <c r="CSM766" s="462"/>
      <c r="CSN766" s="462"/>
      <c r="CSO766" s="462"/>
      <c r="CSP766" s="462"/>
      <c r="CSQ766" s="462"/>
      <c r="CSR766" s="462"/>
      <c r="CSS766" s="462"/>
      <c r="CST766" s="462"/>
      <c r="CSU766" s="462"/>
      <c r="CSV766" s="462"/>
      <c r="CSW766" s="462"/>
      <c r="CSX766" s="462"/>
      <c r="CSY766" s="462"/>
      <c r="CSZ766" s="462"/>
      <c r="CTA766" s="462"/>
      <c r="CTB766" s="462"/>
      <c r="CTC766" s="462"/>
      <c r="CTD766" s="462"/>
      <c r="CTE766" s="462"/>
      <c r="CTF766" s="462"/>
      <c r="CTG766" s="462"/>
      <c r="CTH766" s="462"/>
      <c r="CTI766" s="462"/>
      <c r="CTJ766" s="462"/>
      <c r="CTK766" s="462"/>
      <c r="CTL766" s="462"/>
      <c r="CTM766" s="462"/>
      <c r="CTN766" s="462"/>
      <c r="CTO766" s="462"/>
      <c r="CTP766" s="462"/>
      <c r="CTQ766" s="462"/>
      <c r="CTR766" s="462"/>
      <c r="CTS766" s="462"/>
      <c r="CTT766" s="462"/>
      <c r="CTU766" s="462"/>
      <c r="CTV766" s="462"/>
      <c r="CTW766" s="462"/>
      <c r="CTX766" s="462"/>
      <c r="CTY766" s="462"/>
      <c r="CTZ766" s="462"/>
      <c r="CUA766" s="462"/>
      <c r="CUB766" s="462"/>
      <c r="CUC766" s="462"/>
      <c r="CUD766" s="462"/>
      <c r="CUE766" s="462"/>
      <c r="CUF766" s="462"/>
      <c r="CUG766" s="462"/>
      <c r="CUH766" s="462"/>
      <c r="CUI766" s="462"/>
      <c r="CUJ766" s="462"/>
      <c r="CUK766" s="462"/>
      <c r="CUL766" s="462"/>
      <c r="CUM766" s="462"/>
      <c r="CUN766" s="462"/>
      <c r="CUO766" s="462"/>
      <c r="CUP766" s="462"/>
      <c r="CUQ766" s="462"/>
      <c r="CUR766" s="462"/>
      <c r="CUS766" s="462"/>
      <c r="CUT766" s="462"/>
      <c r="CUU766" s="462"/>
      <c r="CUV766" s="462"/>
      <c r="CUW766" s="462"/>
      <c r="CUX766" s="462"/>
      <c r="CUY766" s="462"/>
      <c r="CUZ766" s="462"/>
      <c r="CVA766" s="462"/>
      <c r="CVB766" s="462"/>
      <c r="CVC766" s="462"/>
      <c r="CVD766" s="462"/>
      <c r="CVE766" s="462"/>
      <c r="CVF766" s="462"/>
      <c r="CVG766" s="462"/>
      <c r="CVH766" s="462"/>
      <c r="CVI766" s="462"/>
      <c r="CVJ766" s="462"/>
      <c r="CVK766" s="462"/>
      <c r="CVL766" s="462"/>
      <c r="CVM766" s="462"/>
      <c r="CVN766" s="462"/>
      <c r="CVO766" s="462"/>
      <c r="CVP766" s="462"/>
      <c r="CVQ766" s="462"/>
      <c r="CVR766" s="462"/>
      <c r="CVS766" s="462"/>
      <c r="CVT766" s="462"/>
      <c r="CVU766" s="462"/>
      <c r="CVV766" s="462"/>
      <c r="CVW766" s="462"/>
      <c r="CVX766" s="462"/>
      <c r="CVY766" s="462"/>
      <c r="CVZ766" s="462"/>
      <c r="CWA766" s="462"/>
      <c r="CWB766" s="462"/>
      <c r="CWC766" s="462"/>
      <c r="CWD766" s="462"/>
      <c r="CWE766" s="462"/>
      <c r="CWF766" s="462"/>
      <c r="CWG766" s="462"/>
      <c r="CWH766" s="462"/>
      <c r="CWI766" s="462"/>
      <c r="CWJ766" s="462"/>
      <c r="CWK766" s="462"/>
      <c r="CWL766" s="462"/>
      <c r="CWM766" s="462"/>
      <c r="CWN766" s="462"/>
      <c r="CWO766" s="462"/>
      <c r="CWP766" s="462"/>
      <c r="CWQ766" s="462"/>
      <c r="CWR766" s="462"/>
      <c r="CWS766" s="462"/>
      <c r="CWT766" s="462"/>
      <c r="CWU766" s="462"/>
      <c r="CWV766" s="462"/>
      <c r="CWW766" s="462"/>
      <c r="CWX766" s="462"/>
      <c r="CWY766" s="462"/>
      <c r="CWZ766" s="462"/>
      <c r="CXA766" s="462"/>
      <c r="CXB766" s="462"/>
      <c r="CXC766" s="462"/>
      <c r="CXD766" s="462"/>
      <c r="CXE766" s="462"/>
      <c r="CXF766" s="462"/>
      <c r="CXG766" s="462"/>
      <c r="CXH766" s="462"/>
      <c r="CXI766" s="462"/>
      <c r="CXJ766" s="462"/>
      <c r="CXK766" s="462"/>
      <c r="CXL766" s="462"/>
      <c r="CXM766" s="462"/>
      <c r="CXN766" s="462"/>
      <c r="CXO766" s="462"/>
      <c r="CXP766" s="462"/>
      <c r="CXQ766" s="462"/>
      <c r="CXR766" s="462"/>
      <c r="CXS766" s="462"/>
      <c r="CXT766" s="462"/>
      <c r="CXU766" s="462"/>
      <c r="CXV766" s="462"/>
      <c r="CXW766" s="462"/>
      <c r="CXX766" s="462"/>
      <c r="CXY766" s="462"/>
      <c r="CXZ766" s="462"/>
      <c r="CYA766" s="462"/>
      <c r="CYB766" s="462"/>
      <c r="CYC766" s="462"/>
      <c r="CYD766" s="462"/>
      <c r="CYE766" s="462"/>
      <c r="CYF766" s="462"/>
      <c r="CYG766" s="462"/>
      <c r="CYH766" s="462"/>
      <c r="CYI766" s="462"/>
      <c r="CYJ766" s="462"/>
      <c r="CYK766" s="462"/>
      <c r="CYL766" s="462"/>
      <c r="CYM766" s="462"/>
      <c r="CYN766" s="462"/>
      <c r="CYO766" s="462"/>
      <c r="CYP766" s="462"/>
      <c r="CYQ766" s="462"/>
      <c r="CYR766" s="462"/>
      <c r="CYS766" s="462"/>
      <c r="CYT766" s="462"/>
      <c r="CYU766" s="462"/>
      <c r="CYV766" s="462"/>
      <c r="CYW766" s="462"/>
      <c r="CYX766" s="462"/>
      <c r="CYY766" s="462"/>
      <c r="CYZ766" s="462"/>
      <c r="CZA766" s="462"/>
      <c r="CZB766" s="462"/>
      <c r="CZC766" s="462"/>
      <c r="CZD766" s="462"/>
      <c r="CZE766" s="462"/>
      <c r="CZF766" s="462"/>
      <c r="CZG766" s="462"/>
      <c r="CZH766" s="462"/>
      <c r="CZI766" s="462"/>
      <c r="CZJ766" s="462"/>
      <c r="CZK766" s="462"/>
      <c r="CZL766" s="462"/>
      <c r="CZM766" s="462"/>
      <c r="CZN766" s="462"/>
      <c r="CZO766" s="462"/>
      <c r="CZP766" s="462"/>
      <c r="CZQ766" s="462"/>
      <c r="CZR766" s="462"/>
      <c r="CZS766" s="462"/>
      <c r="CZT766" s="462"/>
      <c r="CZU766" s="462"/>
      <c r="CZV766" s="462"/>
      <c r="CZW766" s="462"/>
      <c r="CZX766" s="462"/>
      <c r="CZY766" s="462"/>
      <c r="CZZ766" s="462"/>
      <c r="DAA766" s="462"/>
      <c r="DAB766" s="462"/>
      <c r="DAC766" s="462"/>
      <c r="DAD766" s="462"/>
      <c r="DAE766" s="462"/>
      <c r="DAF766" s="462"/>
      <c r="DAG766" s="462"/>
      <c r="DAH766" s="462"/>
      <c r="DAI766" s="462"/>
      <c r="DAJ766" s="462"/>
      <c r="DAK766" s="462"/>
      <c r="DAL766" s="462"/>
      <c r="DAM766" s="462"/>
      <c r="DAN766" s="462"/>
      <c r="DAO766" s="462"/>
      <c r="DAP766" s="462"/>
      <c r="DAQ766" s="462"/>
      <c r="DAR766" s="462"/>
      <c r="DAS766" s="462"/>
      <c r="DAT766" s="462"/>
      <c r="DAU766" s="462"/>
      <c r="DAV766" s="462"/>
      <c r="DAW766" s="462"/>
      <c r="DAX766" s="462"/>
      <c r="DAY766" s="462"/>
      <c r="DAZ766" s="462"/>
      <c r="DBA766" s="462"/>
      <c r="DBB766" s="462"/>
      <c r="DBC766" s="462"/>
      <c r="DBD766" s="462"/>
      <c r="DBE766" s="462"/>
      <c r="DBF766" s="462"/>
      <c r="DBG766" s="462"/>
      <c r="DBH766" s="462"/>
      <c r="DBI766" s="462"/>
      <c r="DBJ766" s="462"/>
      <c r="DBK766" s="462"/>
      <c r="DBL766" s="462"/>
      <c r="DBM766" s="462"/>
      <c r="DBN766" s="462"/>
      <c r="DBO766" s="462"/>
      <c r="DBP766" s="462"/>
      <c r="DBQ766" s="462"/>
      <c r="DBR766" s="462"/>
      <c r="DBS766" s="462"/>
      <c r="DBT766" s="462"/>
      <c r="DBU766" s="462"/>
      <c r="DBV766" s="462"/>
      <c r="DBW766" s="462"/>
      <c r="DBX766" s="462"/>
      <c r="DBY766" s="462"/>
      <c r="DBZ766" s="462"/>
      <c r="DCA766" s="462"/>
      <c r="DCB766" s="462"/>
      <c r="DCC766" s="462"/>
      <c r="DCD766" s="462"/>
      <c r="DCE766" s="462"/>
      <c r="DCF766" s="462"/>
      <c r="DCG766" s="462"/>
      <c r="DCH766" s="462"/>
      <c r="DCI766" s="462"/>
      <c r="DCJ766" s="462"/>
      <c r="DCK766" s="462"/>
      <c r="DCL766" s="462"/>
      <c r="DCM766" s="462"/>
      <c r="DCN766" s="462"/>
      <c r="DCO766" s="462"/>
      <c r="DCP766" s="462"/>
      <c r="DCQ766" s="462"/>
      <c r="DCR766" s="462"/>
      <c r="DCS766" s="462"/>
      <c r="DCT766" s="462"/>
      <c r="DCU766" s="462"/>
      <c r="DCV766" s="462"/>
      <c r="DCW766" s="462"/>
      <c r="DCX766" s="462"/>
      <c r="DCY766" s="462"/>
      <c r="DCZ766" s="462"/>
      <c r="DDA766" s="462"/>
      <c r="DDB766" s="462"/>
      <c r="DDC766" s="462"/>
      <c r="DDD766" s="462"/>
      <c r="DDE766" s="462"/>
      <c r="DDF766" s="462"/>
      <c r="DDG766" s="462"/>
      <c r="DDH766" s="462"/>
      <c r="DDI766" s="462"/>
      <c r="DDJ766" s="462"/>
      <c r="DDK766" s="462"/>
      <c r="DDL766" s="462"/>
      <c r="DDM766" s="462"/>
      <c r="DDN766" s="462"/>
      <c r="DDO766" s="462"/>
      <c r="DDP766" s="462"/>
      <c r="DDQ766" s="462"/>
      <c r="DDR766" s="462"/>
      <c r="DDS766" s="462"/>
      <c r="DDT766" s="462"/>
      <c r="DDU766" s="462"/>
      <c r="DDV766" s="462"/>
      <c r="DDW766" s="462"/>
      <c r="DDX766" s="462"/>
      <c r="DDY766" s="462"/>
      <c r="DDZ766" s="462"/>
      <c r="DEA766" s="462"/>
      <c r="DEB766" s="462"/>
      <c r="DEC766" s="462"/>
      <c r="DED766" s="462"/>
      <c r="DEE766" s="462"/>
      <c r="DEF766" s="462"/>
      <c r="DEG766" s="462"/>
      <c r="DEH766" s="462"/>
      <c r="DEI766" s="462"/>
      <c r="DEJ766" s="462"/>
      <c r="DEK766" s="462"/>
      <c r="DEL766" s="462"/>
      <c r="DEM766" s="462"/>
      <c r="DEN766" s="462"/>
      <c r="DEO766" s="462"/>
      <c r="DEP766" s="462"/>
      <c r="DEQ766" s="462"/>
      <c r="DER766" s="462"/>
      <c r="DES766" s="462"/>
      <c r="DET766" s="462"/>
      <c r="DEU766" s="462"/>
      <c r="DEV766" s="462"/>
      <c r="DEW766" s="462"/>
      <c r="DEX766" s="462"/>
      <c r="DEY766" s="462"/>
      <c r="DEZ766" s="462"/>
      <c r="DFA766" s="462"/>
      <c r="DFB766" s="462"/>
      <c r="DFC766" s="462"/>
      <c r="DFD766" s="462"/>
      <c r="DFE766" s="462"/>
      <c r="DFF766" s="462"/>
      <c r="DFG766" s="462"/>
      <c r="DFH766" s="462"/>
      <c r="DFI766" s="462"/>
      <c r="DFJ766" s="462"/>
      <c r="DFK766" s="462"/>
      <c r="DFL766" s="462"/>
      <c r="DFM766" s="462"/>
      <c r="DFN766" s="462"/>
      <c r="DFO766" s="462"/>
      <c r="DFP766" s="462"/>
      <c r="DFQ766" s="462"/>
      <c r="DFR766" s="462"/>
      <c r="DFS766" s="462"/>
      <c r="DFT766" s="462"/>
      <c r="DFU766" s="462"/>
      <c r="DFV766" s="462"/>
      <c r="DFW766" s="462"/>
      <c r="DFX766" s="462"/>
      <c r="DFY766" s="462"/>
      <c r="DFZ766" s="462"/>
      <c r="DGA766" s="462"/>
      <c r="DGB766" s="462"/>
      <c r="DGC766" s="462"/>
      <c r="DGD766" s="462"/>
      <c r="DGE766" s="462"/>
      <c r="DGF766" s="462"/>
      <c r="DGG766" s="462"/>
      <c r="DGH766" s="462"/>
      <c r="DGI766" s="462"/>
      <c r="DGJ766" s="462"/>
      <c r="DGK766" s="462"/>
      <c r="DGL766" s="462"/>
      <c r="DGM766" s="462"/>
      <c r="DGN766" s="462"/>
      <c r="DGO766" s="462"/>
      <c r="DGP766" s="462"/>
      <c r="DGQ766" s="462"/>
      <c r="DGR766" s="462"/>
      <c r="DGS766" s="462"/>
      <c r="DGT766" s="462"/>
      <c r="DGU766" s="462"/>
      <c r="DGV766" s="462"/>
      <c r="DGW766" s="462"/>
      <c r="DGX766" s="462"/>
      <c r="DGY766" s="462"/>
      <c r="DGZ766" s="462"/>
      <c r="DHA766" s="462"/>
      <c r="DHB766" s="462"/>
      <c r="DHC766" s="462"/>
      <c r="DHD766" s="462"/>
      <c r="DHE766" s="462"/>
      <c r="DHF766" s="462"/>
      <c r="DHG766" s="462"/>
      <c r="DHH766" s="462"/>
      <c r="DHI766" s="462"/>
      <c r="DHJ766" s="462"/>
      <c r="DHK766" s="462"/>
      <c r="DHL766" s="462"/>
      <c r="DHM766" s="462"/>
      <c r="DHN766" s="462"/>
      <c r="DHO766" s="462"/>
      <c r="DHP766" s="462"/>
      <c r="DHQ766" s="462"/>
      <c r="DHR766" s="462"/>
      <c r="DHS766" s="462"/>
      <c r="DHT766" s="462"/>
      <c r="DHU766" s="462"/>
      <c r="DHV766" s="462"/>
      <c r="DHW766" s="462"/>
      <c r="DHX766" s="462"/>
      <c r="DHY766" s="462"/>
      <c r="DHZ766" s="462"/>
      <c r="DIA766" s="462"/>
      <c r="DIB766" s="462"/>
      <c r="DIC766" s="462"/>
      <c r="DID766" s="462"/>
      <c r="DIE766" s="462"/>
      <c r="DIF766" s="462"/>
      <c r="DIG766" s="462"/>
      <c r="DIH766" s="462"/>
      <c r="DII766" s="462"/>
      <c r="DIJ766" s="462"/>
      <c r="DIK766" s="462"/>
      <c r="DIL766" s="462"/>
      <c r="DIM766" s="462"/>
      <c r="DIN766" s="462"/>
      <c r="DIO766" s="462"/>
      <c r="DIP766" s="462"/>
      <c r="DIQ766" s="462"/>
      <c r="DIR766" s="462"/>
      <c r="DIS766" s="462"/>
      <c r="DIT766" s="462"/>
      <c r="DIU766" s="462"/>
      <c r="DIV766" s="462"/>
      <c r="DIW766" s="462"/>
      <c r="DIX766" s="462"/>
      <c r="DIY766" s="462"/>
      <c r="DIZ766" s="462"/>
      <c r="DJA766" s="462"/>
      <c r="DJB766" s="462"/>
      <c r="DJC766" s="462"/>
      <c r="DJD766" s="462"/>
      <c r="DJE766" s="462"/>
      <c r="DJF766" s="462"/>
      <c r="DJG766" s="462"/>
      <c r="DJH766" s="462"/>
      <c r="DJI766" s="462"/>
      <c r="DJJ766" s="462"/>
      <c r="DJK766" s="462"/>
      <c r="DJL766" s="462"/>
      <c r="DJM766" s="462"/>
      <c r="DJN766" s="462"/>
      <c r="DJO766" s="462"/>
      <c r="DJP766" s="462"/>
      <c r="DJQ766" s="462"/>
      <c r="DJR766" s="462"/>
      <c r="DJS766" s="462"/>
      <c r="DJT766" s="462"/>
      <c r="DJU766" s="462"/>
      <c r="DJV766" s="462"/>
      <c r="DJW766" s="462"/>
      <c r="DJX766" s="462"/>
      <c r="DJY766" s="462"/>
      <c r="DJZ766" s="462"/>
      <c r="DKA766" s="462"/>
      <c r="DKB766" s="462"/>
      <c r="DKC766" s="462"/>
      <c r="DKD766" s="462"/>
      <c r="DKE766" s="462"/>
      <c r="DKF766" s="462"/>
      <c r="DKG766" s="462"/>
      <c r="DKH766" s="462"/>
      <c r="DKI766" s="462"/>
      <c r="DKJ766" s="462"/>
      <c r="DKK766" s="462"/>
      <c r="DKL766" s="462"/>
      <c r="DKM766" s="462"/>
      <c r="DKN766" s="462"/>
      <c r="DKO766" s="462"/>
      <c r="DKP766" s="462"/>
      <c r="DKQ766" s="462"/>
      <c r="DKR766" s="462"/>
      <c r="DKS766" s="462"/>
      <c r="DKT766" s="462"/>
      <c r="DKU766" s="462"/>
      <c r="DKV766" s="462"/>
      <c r="DKW766" s="462"/>
      <c r="DKX766" s="462"/>
      <c r="DKY766" s="462"/>
      <c r="DKZ766" s="462"/>
      <c r="DLA766" s="462"/>
      <c r="DLB766" s="462"/>
      <c r="DLC766" s="462"/>
      <c r="DLD766" s="462"/>
      <c r="DLE766" s="462"/>
      <c r="DLF766" s="462"/>
      <c r="DLG766" s="462"/>
      <c r="DLH766" s="462"/>
      <c r="DLI766" s="462"/>
      <c r="DLJ766" s="462"/>
      <c r="DLK766" s="462"/>
      <c r="DLL766" s="462"/>
      <c r="DLM766" s="462"/>
      <c r="DLN766" s="462"/>
      <c r="DLO766" s="462"/>
      <c r="DLP766" s="462"/>
      <c r="DLQ766" s="462"/>
      <c r="DLR766" s="462"/>
      <c r="DLS766" s="462"/>
      <c r="DLT766" s="462"/>
      <c r="DLU766" s="462"/>
      <c r="DLV766" s="462"/>
      <c r="DLW766" s="462"/>
      <c r="DLX766" s="462"/>
      <c r="DLY766" s="462"/>
      <c r="DLZ766" s="462"/>
      <c r="DMA766" s="462"/>
      <c r="DMB766" s="462"/>
      <c r="DMC766" s="462"/>
      <c r="DMD766" s="462"/>
      <c r="DME766" s="462"/>
      <c r="DMF766" s="462"/>
      <c r="DMG766" s="462"/>
      <c r="DMH766" s="462"/>
      <c r="DMI766" s="462"/>
      <c r="DMJ766" s="462"/>
      <c r="DMK766" s="462"/>
      <c r="DML766" s="462"/>
      <c r="DMM766" s="462"/>
      <c r="DMN766" s="462"/>
      <c r="DMO766" s="462"/>
      <c r="DMP766" s="462"/>
      <c r="DMQ766" s="462"/>
      <c r="DMR766" s="462"/>
      <c r="DMS766" s="462"/>
      <c r="DMT766" s="462"/>
      <c r="DMU766" s="462"/>
      <c r="DMV766" s="462"/>
      <c r="DMW766" s="462"/>
      <c r="DMX766" s="462"/>
      <c r="DMY766" s="462"/>
      <c r="DMZ766" s="462"/>
      <c r="DNA766" s="462"/>
      <c r="DNB766" s="462"/>
      <c r="DNC766" s="462"/>
      <c r="DND766" s="462"/>
      <c r="DNE766" s="462"/>
      <c r="DNF766" s="462"/>
      <c r="DNG766" s="462"/>
      <c r="DNH766" s="462"/>
      <c r="DNI766" s="462"/>
      <c r="DNJ766" s="462"/>
      <c r="DNK766" s="462"/>
      <c r="DNL766" s="462"/>
      <c r="DNM766" s="462"/>
      <c r="DNN766" s="462"/>
      <c r="DNO766" s="462"/>
      <c r="DNP766" s="462"/>
      <c r="DNQ766" s="462"/>
      <c r="DNR766" s="462"/>
      <c r="DNS766" s="462"/>
      <c r="DNT766" s="462"/>
      <c r="DNU766" s="462"/>
      <c r="DNV766" s="462"/>
      <c r="DNW766" s="462"/>
      <c r="DNX766" s="462"/>
      <c r="DNY766" s="462"/>
      <c r="DNZ766" s="462"/>
      <c r="DOA766" s="462"/>
      <c r="DOB766" s="462"/>
      <c r="DOC766" s="462"/>
      <c r="DOD766" s="462"/>
      <c r="DOE766" s="462"/>
      <c r="DOF766" s="462"/>
      <c r="DOG766" s="462"/>
      <c r="DOH766" s="462"/>
      <c r="DOI766" s="462"/>
      <c r="DOJ766" s="462"/>
      <c r="DOK766" s="462"/>
      <c r="DOL766" s="462"/>
      <c r="DOM766" s="462"/>
      <c r="DON766" s="462"/>
      <c r="DOO766" s="462"/>
      <c r="DOP766" s="462"/>
      <c r="DOQ766" s="462"/>
      <c r="DOR766" s="462"/>
      <c r="DOS766" s="462"/>
      <c r="DOT766" s="462"/>
      <c r="DOU766" s="462"/>
      <c r="DOV766" s="462"/>
      <c r="DOW766" s="462"/>
      <c r="DOX766" s="462"/>
      <c r="DOY766" s="462"/>
      <c r="DOZ766" s="462"/>
      <c r="DPA766" s="462"/>
      <c r="DPB766" s="462"/>
      <c r="DPC766" s="462"/>
      <c r="DPD766" s="462"/>
      <c r="DPE766" s="462"/>
      <c r="DPF766" s="462"/>
      <c r="DPG766" s="462"/>
      <c r="DPH766" s="462"/>
      <c r="DPI766" s="462"/>
      <c r="DPJ766" s="462"/>
      <c r="DPK766" s="462"/>
      <c r="DPL766" s="462"/>
      <c r="DPM766" s="462"/>
      <c r="DPN766" s="462"/>
      <c r="DPO766" s="462"/>
      <c r="DPP766" s="462"/>
      <c r="DPQ766" s="462"/>
      <c r="DPR766" s="462"/>
      <c r="DPS766" s="462"/>
      <c r="DPT766" s="462"/>
      <c r="DPU766" s="462"/>
      <c r="DPV766" s="462"/>
      <c r="DPW766" s="462"/>
      <c r="DPX766" s="462"/>
      <c r="DPY766" s="462"/>
      <c r="DPZ766" s="462"/>
      <c r="DQA766" s="462"/>
      <c r="DQB766" s="462"/>
      <c r="DQC766" s="462"/>
      <c r="DQD766" s="462"/>
      <c r="DQE766" s="462"/>
      <c r="DQF766" s="462"/>
      <c r="DQG766" s="462"/>
      <c r="DQH766" s="462"/>
      <c r="DQI766" s="462"/>
      <c r="DQJ766" s="462"/>
      <c r="DQK766" s="462"/>
      <c r="DQL766" s="462"/>
      <c r="DQM766" s="462"/>
      <c r="DQN766" s="462"/>
      <c r="DQO766" s="462"/>
      <c r="DQP766" s="462"/>
      <c r="DQQ766" s="462"/>
      <c r="DQR766" s="462"/>
      <c r="DQS766" s="462"/>
      <c r="DQT766" s="462"/>
      <c r="DQU766" s="462"/>
      <c r="DQV766" s="462"/>
      <c r="DQW766" s="462"/>
      <c r="DQX766" s="462"/>
      <c r="DQY766" s="462"/>
      <c r="DQZ766" s="462"/>
      <c r="DRA766" s="462"/>
      <c r="DRB766" s="462"/>
      <c r="DRC766" s="462"/>
      <c r="DRD766" s="462"/>
      <c r="DRE766" s="462"/>
      <c r="DRF766" s="462"/>
      <c r="DRG766" s="462"/>
      <c r="DRH766" s="462"/>
      <c r="DRI766" s="462"/>
      <c r="DRJ766" s="462"/>
      <c r="DRK766" s="462"/>
      <c r="DRL766" s="462"/>
      <c r="DRM766" s="462"/>
      <c r="DRN766" s="462"/>
      <c r="DRO766" s="462"/>
      <c r="DRP766" s="462"/>
      <c r="DRQ766" s="462"/>
      <c r="DRR766" s="462"/>
      <c r="DRS766" s="462"/>
      <c r="DRT766" s="462"/>
      <c r="DRU766" s="462"/>
      <c r="DRV766" s="462"/>
      <c r="DRW766" s="462"/>
      <c r="DRX766" s="462"/>
      <c r="DRY766" s="462"/>
      <c r="DRZ766" s="462"/>
      <c r="DSA766" s="462"/>
      <c r="DSB766" s="462"/>
      <c r="DSC766" s="462"/>
      <c r="DSD766" s="462"/>
      <c r="DSE766" s="462"/>
      <c r="DSF766" s="462"/>
      <c r="DSG766" s="462"/>
      <c r="DSH766" s="462"/>
      <c r="DSI766" s="462"/>
      <c r="DSJ766" s="462"/>
      <c r="DSK766" s="462"/>
      <c r="DSL766" s="462"/>
      <c r="DSM766" s="462"/>
      <c r="DSN766" s="462"/>
      <c r="DSO766" s="462"/>
      <c r="DSP766" s="462"/>
      <c r="DSQ766" s="462"/>
      <c r="DSR766" s="462"/>
      <c r="DSS766" s="462"/>
      <c r="DST766" s="462"/>
      <c r="DSU766" s="462"/>
      <c r="DSV766" s="462"/>
      <c r="DSW766" s="462"/>
      <c r="DSX766" s="462"/>
      <c r="DSY766" s="462"/>
      <c r="DSZ766" s="462"/>
      <c r="DTA766" s="462"/>
      <c r="DTB766" s="462"/>
      <c r="DTC766" s="462"/>
      <c r="DTD766" s="462"/>
      <c r="DTE766" s="462"/>
      <c r="DTF766" s="462"/>
      <c r="DTG766" s="462"/>
      <c r="DTH766" s="462"/>
      <c r="DTI766" s="462"/>
      <c r="DTJ766" s="462"/>
      <c r="DTK766" s="462"/>
      <c r="DTL766" s="462"/>
      <c r="DTM766" s="462"/>
      <c r="DTN766" s="462"/>
      <c r="DTO766" s="462"/>
      <c r="DTP766" s="462"/>
      <c r="DTQ766" s="462"/>
      <c r="DTR766" s="462"/>
      <c r="DTS766" s="462"/>
      <c r="DTT766" s="462"/>
      <c r="DTU766" s="462"/>
      <c r="DTV766" s="462"/>
      <c r="DTW766" s="462"/>
      <c r="DTX766" s="462"/>
      <c r="DTY766" s="462"/>
      <c r="DTZ766" s="462"/>
      <c r="DUA766" s="462"/>
      <c r="DUB766" s="462"/>
      <c r="DUC766" s="462"/>
      <c r="DUD766" s="462"/>
      <c r="DUE766" s="462"/>
      <c r="DUF766" s="462"/>
      <c r="DUG766" s="462"/>
      <c r="DUH766" s="462"/>
      <c r="DUI766" s="462"/>
      <c r="DUJ766" s="462"/>
      <c r="DUK766" s="462"/>
      <c r="DUL766" s="462"/>
      <c r="DUM766" s="462"/>
      <c r="DUN766" s="462"/>
      <c r="DUO766" s="462"/>
      <c r="DUP766" s="462"/>
      <c r="DUQ766" s="462"/>
      <c r="DUR766" s="462"/>
      <c r="DUS766" s="462"/>
      <c r="DUT766" s="462"/>
      <c r="DUU766" s="462"/>
      <c r="DUV766" s="462"/>
      <c r="DUW766" s="462"/>
      <c r="DUX766" s="462"/>
      <c r="DUY766" s="462"/>
      <c r="DUZ766" s="462"/>
      <c r="DVA766" s="462"/>
      <c r="DVB766" s="462"/>
      <c r="DVC766" s="462"/>
      <c r="DVD766" s="462"/>
      <c r="DVE766" s="462"/>
      <c r="DVF766" s="462"/>
      <c r="DVG766" s="462"/>
      <c r="DVH766" s="462"/>
      <c r="DVI766" s="462"/>
      <c r="DVJ766" s="462"/>
      <c r="DVK766" s="462"/>
      <c r="DVL766" s="462"/>
      <c r="DVM766" s="462"/>
      <c r="DVN766" s="462"/>
      <c r="DVO766" s="462"/>
      <c r="DVP766" s="462"/>
      <c r="DVQ766" s="462"/>
      <c r="DVR766" s="462"/>
      <c r="DVS766" s="462"/>
      <c r="DVT766" s="462"/>
      <c r="DVU766" s="462"/>
      <c r="DVV766" s="462"/>
      <c r="DVW766" s="462"/>
      <c r="DVX766" s="462"/>
      <c r="DVY766" s="462"/>
      <c r="DVZ766" s="462"/>
      <c r="DWA766" s="462"/>
      <c r="DWB766" s="462"/>
      <c r="DWC766" s="462"/>
      <c r="DWD766" s="462"/>
      <c r="DWE766" s="462"/>
      <c r="DWF766" s="462"/>
      <c r="DWG766" s="462"/>
      <c r="DWH766" s="462"/>
      <c r="DWI766" s="462"/>
      <c r="DWJ766" s="462"/>
      <c r="DWK766" s="462"/>
      <c r="DWL766" s="462"/>
      <c r="DWM766" s="462"/>
      <c r="DWN766" s="462"/>
      <c r="DWO766" s="462"/>
      <c r="DWP766" s="462"/>
      <c r="DWQ766" s="462"/>
      <c r="DWR766" s="462"/>
      <c r="DWS766" s="462"/>
      <c r="DWT766" s="462"/>
      <c r="DWU766" s="462"/>
      <c r="DWV766" s="462"/>
      <c r="DWW766" s="462"/>
      <c r="DWX766" s="462"/>
      <c r="DWY766" s="462"/>
      <c r="DWZ766" s="462"/>
      <c r="DXA766" s="462"/>
      <c r="DXB766" s="462"/>
      <c r="DXC766" s="462"/>
      <c r="DXD766" s="462"/>
      <c r="DXE766" s="462"/>
      <c r="DXF766" s="462"/>
      <c r="DXG766" s="462"/>
      <c r="DXH766" s="462"/>
      <c r="DXI766" s="462"/>
      <c r="DXJ766" s="462"/>
      <c r="DXK766" s="462"/>
      <c r="DXL766" s="462"/>
      <c r="DXM766" s="462"/>
      <c r="DXN766" s="462"/>
      <c r="DXO766" s="462"/>
      <c r="DXP766" s="462"/>
      <c r="DXQ766" s="462"/>
      <c r="DXR766" s="462"/>
      <c r="DXS766" s="462"/>
      <c r="DXT766" s="462"/>
      <c r="DXU766" s="462"/>
      <c r="DXV766" s="462"/>
      <c r="DXW766" s="462"/>
      <c r="DXX766" s="462"/>
      <c r="DXY766" s="462"/>
      <c r="DXZ766" s="462"/>
      <c r="DYA766" s="462"/>
      <c r="DYB766" s="462"/>
      <c r="DYC766" s="462"/>
      <c r="DYD766" s="462"/>
      <c r="DYE766" s="462"/>
      <c r="DYF766" s="462"/>
      <c r="DYG766" s="462"/>
      <c r="DYH766" s="462"/>
      <c r="DYI766" s="462"/>
      <c r="DYJ766" s="462"/>
      <c r="DYK766" s="462"/>
      <c r="DYL766" s="462"/>
      <c r="DYM766" s="462"/>
      <c r="DYN766" s="462"/>
      <c r="DYO766" s="462"/>
      <c r="DYP766" s="462"/>
      <c r="DYQ766" s="462"/>
      <c r="DYR766" s="462"/>
      <c r="DYS766" s="462"/>
      <c r="DYT766" s="462"/>
      <c r="DYU766" s="462"/>
      <c r="DYV766" s="462"/>
      <c r="DYW766" s="462"/>
      <c r="DYX766" s="462"/>
      <c r="DYY766" s="462"/>
      <c r="DYZ766" s="462"/>
      <c r="DZA766" s="462"/>
      <c r="DZB766" s="462"/>
      <c r="DZC766" s="462"/>
      <c r="DZD766" s="462"/>
      <c r="DZE766" s="462"/>
      <c r="DZF766" s="462"/>
      <c r="DZG766" s="462"/>
      <c r="DZH766" s="462"/>
      <c r="DZI766" s="462"/>
      <c r="DZJ766" s="462"/>
      <c r="DZK766" s="462"/>
      <c r="DZL766" s="462"/>
      <c r="DZM766" s="462"/>
      <c r="DZN766" s="462"/>
      <c r="DZO766" s="462"/>
      <c r="DZP766" s="462"/>
      <c r="DZQ766" s="462"/>
      <c r="DZR766" s="462"/>
      <c r="DZS766" s="462"/>
      <c r="DZT766" s="462"/>
      <c r="DZU766" s="462"/>
      <c r="DZV766" s="462"/>
      <c r="DZW766" s="462"/>
      <c r="DZX766" s="462"/>
      <c r="DZY766" s="462"/>
      <c r="DZZ766" s="462"/>
      <c r="EAA766" s="462"/>
      <c r="EAB766" s="462"/>
      <c r="EAC766" s="462"/>
      <c r="EAD766" s="462"/>
      <c r="EAE766" s="462"/>
      <c r="EAF766" s="462"/>
      <c r="EAG766" s="462"/>
      <c r="EAH766" s="462"/>
      <c r="EAI766" s="462"/>
      <c r="EAJ766" s="462"/>
      <c r="EAK766" s="462"/>
      <c r="EAL766" s="462"/>
      <c r="EAM766" s="462"/>
      <c r="EAN766" s="462"/>
      <c r="EAO766" s="462"/>
      <c r="EAP766" s="462"/>
      <c r="EAQ766" s="462"/>
      <c r="EAR766" s="462"/>
      <c r="EAS766" s="462"/>
      <c r="EAT766" s="462"/>
      <c r="EAU766" s="462"/>
      <c r="EAV766" s="462"/>
      <c r="EAW766" s="462"/>
      <c r="EAX766" s="462"/>
      <c r="EAY766" s="462"/>
      <c r="EAZ766" s="462"/>
      <c r="EBA766" s="462"/>
      <c r="EBB766" s="462"/>
      <c r="EBC766" s="462"/>
      <c r="EBD766" s="462"/>
      <c r="EBE766" s="462"/>
      <c r="EBF766" s="462"/>
      <c r="EBG766" s="462"/>
      <c r="EBH766" s="462"/>
      <c r="EBI766" s="462"/>
      <c r="EBJ766" s="462"/>
      <c r="EBK766" s="462"/>
      <c r="EBL766" s="462"/>
      <c r="EBM766" s="462"/>
      <c r="EBN766" s="462"/>
      <c r="EBO766" s="462"/>
      <c r="EBP766" s="462"/>
      <c r="EBQ766" s="462"/>
      <c r="EBR766" s="462"/>
      <c r="EBS766" s="462"/>
      <c r="EBT766" s="462"/>
      <c r="EBU766" s="462"/>
      <c r="EBV766" s="462"/>
      <c r="EBW766" s="462"/>
      <c r="EBX766" s="462"/>
      <c r="EBY766" s="462"/>
      <c r="EBZ766" s="462"/>
      <c r="ECA766" s="462"/>
      <c r="ECB766" s="462"/>
      <c r="ECC766" s="462"/>
      <c r="ECD766" s="462"/>
      <c r="ECE766" s="462"/>
      <c r="ECF766" s="462"/>
      <c r="ECG766" s="462"/>
      <c r="ECH766" s="462"/>
      <c r="ECI766" s="462"/>
      <c r="ECJ766" s="462"/>
      <c r="ECK766" s="462"/>
      <c r="ECL766" s="462"/>
      <c r="ECM766" s="462"/>
      <c r="ECN766" s="462"/>
      <c r="ECO766" s="462"/>
      <c r="ECP766" s="462"/>
      <c r="ECQ766" s="462"/>
      <c r="ECR766" s="462"/>
      <c r="ECS766" s="462"/>
      <c r="ECT766" s="462"/>
      <c r="ECU766" s="462"/>
      <c r="ECV766" s="462"/>
      <c r="ECW766" s="462"/>
      <c r="ECX766" s="462"/>
      <c r="ECY766" s="462"/>
      <c r="ECZ766" s="462"/>
      <c r="EDA766" s="462"/>
      <c r="EDB766" s="462"/>
      <c r="EDC766" s="462"/>
      <c r="EDD766" s="462"/>
      <c r="EDE766" s="462"/>
      <c r="EDF766" s="462"/>
      <c r="EDG766" s="462"/>
      <c r="EDH766" s="462"/>
      <c r="EDI766" s="462"/>
      <c r="EDJ766" s="462"/>
      <c r="EDK766" s="462"/>
      <c r="EDL766" s="462"/>
      <c r="EDM766" s="462"/>
      <c r="EDN766" s="462"/>
      <c r="EDO766" s="462"/>
      <c r="EDP766" s="462"/>
      <c r="EDQ766" s="462"/>
      <c r="EDR766" s="462"/>
      <c r="EDS766" s="462"/>
      <c r="EDT766" s="462"/>
      <c r="EDU766" s="462"/>
      <c r="EDV766" s="462"/>
      <c r="EDW766" s="462"/>
      <c r="EDX766" s="462"/>
      <c r="EDY766" s="462"/>
      <c r="EDZ766" s="462"/>
      <c r="EEA766" s="462"/>
      <c r="EEB766" s="462"/>
      <c r="EEC766" s="462"/>
      <c r="EED766" s="462"/>
      <c r="EEE766" s="462"/>
      <c r="EEF766" s="462"/>
      <c r="EEG766" s="462"/>
      <c r="EEH766" s="462"/>
      <c r="EEI766" s="462"/>
      <c r="EEJ766" s="462"/>
      <c r="EEK766" s="462"/>
      <c r="EEL766" s="462"/>
      <c r="EEM766" s="462"/>
      <c r="EEN766" s="462"/>
      <c r="EEO766" s="462"/>
      <c r="EEP766" s="462"/>
      <c r="EEQ766" s="462"/>
      <c r="EER766" s="462"/>
      <c r="EES766" s="462"/>
      <c r="EET766" s="462"/>
      <c r="EEU766" s="462"/>
      <c r="EEV766" s="462"/>
      <c r="EEW766" s="462"/>
      <c r="EEX766" s="462"/>
      <c r="EEY766" s="462"/>
      <c r="EEZ766" s="462"/>
      <c r="EFA766" s="462"/>
      <c r="EFB766" s="462"/>
      <c r="EFC766" s="462"/>
      <c r="EFD766" s="462"/>
      <c r="EFE766" s="462"/>
      <c r="EFF766" s="462"/>
      <c r="EFG766" s="462"/>
      <c r="EFH766" s="462"/>
      <c r="EFI766" s="462"/>
      <c r="EFJ766" s="462"/>
      <c r="EFK766" s="462"/>
      <c r="EFL766" s="462"/>
      <c r="EFM766" s="462"/>
      <c r="EFN766" s="462"/>
      <c r="EFO766" s="462"/>
      <c r="EFP766" s="462"/>
      <c r="EFQ766" s="462"/>
      <c r="EFR766" s="462"/>
      <c r="EFS766" s="462"/>
      <c r="EFT766" s="462"/>
      <c r="EFU766" s="462"/>
      <c r="EFV766" s="462"/>
      <c r="EFW766" s="462"/>
      <c r="EFX766" s="462"/>
      <c r="EFY766" s="462"/>
      <c r="EFZ766" s="462"/>
      <c r="EGA766" s="462"/>
      <c r="EGB766" s="462"/>
      <c r="EGC766" s="462"/>
      <c r="EGD766" s="462"/>
      <c r="EGE766" s="462"/>
      <c r="EGF766" s="462"/>
      <c r="EGG766" s="462"/>
      <c r="EGH766" s="462"/>
      <c r="EGI766" s="462"/>
      <c r="EGJ766" s="462"/>
      <c r="EGK766" s="462"/>
      <c r="EGL766" s="462"/>
      <c r="EGM766" s="462"/>
      <c r="EGN766" s="462"/>
      <c r="EGO766" s="462"/>
      <c r="EGP766" s="462"/>
      <c r="EGQ766" s="462"/>
      <c r="EGR766" s="462"/>
      <c r="EGS766" s="462"/>
      <c r="EGT766" s="462"/>
      <c r="EGU766" s="462"/>
      <c r="EGV766" s="462"/>
      <c r="EGW766" s="462"/>
      <c r="EGX766" s="462"/>
      <c r="EGY766" s="462"/>
      <c r="EGZ766" s="462"/>
      <c r="EHA766" s="462"/>
      <c r="EHB766" s="462"/>
      <c r="EHC766" s="462"/>
      <c r="EHD766" s="462"/>
      <c r="EHE766" s="462"/>
      <c r="EHF766" s="462"/>
      <c r="EHG766" s="462"/>
      <c r="EHH766" s="462"/>
      <c r="EHI766" s="462"/>
      <c r="EHJ766" s="462"/>
      <c r="EHK766" s="462"/>
      <c r="EHL766" s="462"/>
      <c r="EHM766" s="462"/>
      <c r="EHN766" s="462"/>
      <c r="EHO766" s="462"/>
      <c r="EHP766" s="462"/>
      <c r="EHQ766" s="462"/>
      <c r="EHR766" s="462"/>
      <c r="EHS766" s="462"/>
      <c r="EHT766" s="462"/>
      <c r="EHU766" s="462"/>
      <c r="EHV766" s="462"/>
      <c r="EHW766" s="462"/>
      <c r="EHX766" s="462"/>
      <c r="EHY766" s="462"/>
      <c r="EHZ766" s="462"/>
      <c r="EIA766" s="462"/>
      <c r="EIB766" s="462"/>
      <c r="EIC766" s="462"/>
      <c r="EID766" s="462"/>
      <c r="EIE766" s="462"/>
      <c r="EIF766" s="462"/>
      <c r="EIG766" s="462"/>
      <c r="EIH766" s="462"/>
      <c r="EII766" s="462"/>
      <c r="EIJ766" s="462"/>
      <c r="EIK766" s="462"/>
      <c r="EIL766" s="462"/>
      <c r="EIM766" s="462"/>
      <c r="EIN766" s="462"/>
      <c r="EIO766" s="462"/>
      <c r="EIP766" s="462"/>
      <c r="EIQ766" s="462"/>
      <c r="EIR766" s="462"/>
      <c r="EIS766" s="462"/>
      <c r="EIT766" s="462"/>
      <c r="EIU766" s="462"/>
      <c r="EIV766" s="462"/>
      <c r="EIW766" s="462"/>
      <c r="EIX766" s="462"/>
      <c r="EIY766" s="462"/>
      <c r="EIZ766" s="462"/>
      <c r="EJA766" s="462"/>
      <c r="EJB766" s="462"/>
      <c r="EJC766" s="462"/>
      <c r="EJD766" s="462"/>
      <c r="EJE766" s="462"/>
      <c r="EJF766" s="462"/>
      <c r="EJG766" s="462"/>
      <c r="EJH766" s="462"/>
      <c r="EJI766" s="462"/>
      <c r="EJJ766" s="462"/>
      <c r="EJK766" s="462"/>
      <c r="EJL766" s="462"/>
      <c r="EJM766" s="462"/>
      <c r="EJN766" s="462"/>
      <c r="EJO766" s="462"/>
      <c r="EJP766" s="462"/>
      <c r="EJQ766" s="462"/>
      <c r="EJR766" s="462"/>
      <c r="EJS766" s="462"/>
      <c r="EJT766" s="462"/>
      <c r="EJU766" s="462"/>
      <c r="EJV766" s="462"/>
      <c r="EJW766" s="462"/>
      <c r="EJX766" s="462"/>
      <c r="EJY766" s="462"/>
      <c r="EJZ766" s="462"/>
      <c r="EKA766" s="462"/>
      <c r="EKB766" s="462"/>
      <c r="EKC766" s="462"/>
      <c r="EKD766" s="462"/>
      <c r="EKE766" s="462"/>
      <c r="EKF766" s="462"/>
      <c r="EKG766" s="462"/>
      <c r="EKH766" s="462"/>
      <c r="EKI766" s="462"/>
      <c r="EKJ766" s="462"/>
      <c r="EKK766" s="462"/>
      <c r="EKL766" s="462"/>
      <c r="EKM766" s="462"/>
      <c r="EKN766" s="462"/>
      <c r="EKO766" s="462"/>
      <c r="EKP766" s="462"/>
      <c r="EKQ766" s="462"/>
      <c r="EKR766" s="462"/>
      <c r="EKS766" s="462"/>
      <c r="EKT766" s="462"/>
      <c r="EKU766" s="462"/>
      <c r="EKV766" s="462"/>
      <c r="EKW766" s="462"/>
      <c r="EKX766" s="462"/>
      <c r="EKY766" s="462"/>
      <c r="EKZ766" s="462"/>
      <c r="ELA766" s="462"/>
      <c r="ELB766" s="462"/>
      <c r="ELC766" s="462"/>
      <c r="ELD766" s="462"/>
      <c r="ELE766" s="462"/>
      <c r="ELF766" s="462"/>
      <c r="ELG766" s="462"/>
      <c r="ELH766" s="462"/>
      <c r="ELI766" s="462"/>
      <c r="ELJ766" s="462"/>
      <c r="ELK766" s="462"/>
      <c r="ELL766" s="462"/>
      <c r="ELM766" s="462"/>
      <c r="ELN766" s="462"/>
      <c r="ELO766" s="462"/>
      <c r="ELP766" s="462"/>
      <c r="ELQ766" s="462"/>
      <c r="ELR766" s="462"/>
      <c r="ELS766" s="462"/>
      <c r="ELT766" s="462"/>
      <c r="ELU766" s="462"/>
      <c r="ELV766" s="462"/>
      <c r="ELW766" s="462"/>
      <c r="ELX766" s="462"/>
      <c r="ELY766" s="462"/>
      <c r="ELZ766" s="462"/>
      <c r="EMA766" s="462"/>
      <c r="EMB766" s="462"/>
      <c r="EMC766" s="462"/>
      <c r="EMD766" s="462"/>
      <c r="EME766" s="462"/>
      <c r="EMF766" s="462"/>
      <c r="EMG766" s="462"/>
      <c r="EMH766" s="462"/>
      <c r="EMI766" s="462"/>
      <c r="EMJ766" s="462"/>
      <c r="EMK766" s="462"/>
      <c r="EML766" s="462"/>
      <c r="EMM766" s="462"/>
      <c r="EMN766" s="462"/>
      <c r="EMO766" s="462"/>
      <c r="EMP766" s="462"/>
      <c r="EMQ766" s="462"/>
      <c r="EMR766" s="462"/>
      <c r="EMS766" s="462"/>
      <c r="EMT766" s="462"/>
      <c r="EMU766" s="462"/>
      <c r="EMV766" s="462"/>
      <c r="EMW766" s="462"/>
      <c r="EMX766" s="462"/>
      <c r="EMY766" s="462"/>
      <c r="EMZ766" s="462"/>
      <c r="ENA766" s="462"/>
      <c r="ENB766" s="462"/>
      <c r="ENC766" s="462"/>
      <c r="END766" s="462"/>
      <c r="ENE766" s="462"/>
      <c r="ENF766" s="462"/>
      <c r="ENG766" s="462"/>
      <c r="ENH766" s="462"/>
      <c r="ENI766" s="462"/>
      <c r="ENJ766" s="462"/>
      <c r="ENK766" s="462"/>
      <c r="ENL766" s="462"/>
      <c r="ENM766" s="462"/>
      <c r="ENN766" s="462"/>
      <c r="ENO766" s="462"/>
      <c r="ENP766" s="462"/>
      <c r="ENQ766" s="462"/>
      <c r="ENR766" s="462"/>
      <c r="ENS766" s="462"/>
      <c r="ENT766" s="462"/>
      <c r="ENU766" s="462"/>
      <c r="ENV766" s="462"/>
      <c r="ENW766" s="462"/>
      <c r="ENX766" s="462"/>
      <c r="ENY766" s="462"/>
      <c r="ENZ766" s="462"/>
      <c r="EOA766" s="462"/>
      <c r="EOB766" s="462"/>
      <c r="EOC766" s="462"/>
      <c r="EOD766" s="462"/>
      <c r="EOE766" s="462"/>
      <c r="EOF766" s="462"/>
      <c r="EOG766" s="462"/>
      <c r="EOH766" s="462"/>
      <c r="EOI766" s="462"/>
      <c r="EOJ766" s="462"/>
      <c r="EOK766" s="462"/>
      <c r="EOL766" s="462"/>
      <c r="EOM766" s="462"/>
      <c r="EON766" s="462"/>
      <c r="EOO766" s="462"/>
      <c r="EOP766" s="462"/>
      <c r="EOQ766" s="462"/>
      <c r="EOR766" s="462"/>
      <c r="EOS766" s="462"/>
      <c r="EOT766" s="462"/>
      <c r="EOU766" s="462"/>
      <c r="EOV766" s="462"/>
      <c r="EOW766" s="462"/>
      <c r="EOX766" s="462"/>
      <c r="EOY766" s="462"/>
      <c r="EOZ766" s="462"/>
      <c r="EPA766" s="462"/>
      <c r="EPB766" s="462"/>
      <c r="EPC766" s="462"/>
      <c r="EPD766" s="462"/>
      <c r="EPE766" s="462"/>
      <c r="EPF766" s="462"/>
      <c r="EPG766" s="462"/>
      <c r="EPH766" s="462"/>
      <c r="EPI766" s="462"/>
      <c r="EPJ766" s="462"/>
      <c r="EPK766" s="462"/>
      <c r="EPL766" s="462"/>
      <c r="EPM766" s="462"/>
      <c r="EPN766" s="462"/>
      <c r="EPO766" s="462"/>
      <c r="EPP766" s="462"/>
      <c r="EPQ766" s="462"/>
      <c r="EPR766" s="462"/>
      <c r="EPS766" s="462"/>
      <c r="EPT766" s="462"/>
      <c r="EPU766" s="462"/>
      <c r="EPV766" s="462"/>
      <c r="EPW766" s="462"/>
      <c r="EPX766" s="462"/>
      <c r="EPY766" s="462"/>
      <c r="EPZ766" s="462"/>
      <c r="EQA766" s="462"/>
      <c r="EQB766" s="462"/>
      <c r="EQC766" s="462"/>
      <c r="EQD766" s="462"/>
      <c r="EQE766" s="462"/>
      <c r="EQF766" s="462"/>
      <c r="EQG766" s="462"/>
      <c r="EQH766" s="462"/>
      <c r="EQI766" s="462"/>
      <c r="EQJ766" s="462"/>
      <c r="EQK766" s="462"/>
      <c r="EQL766" s="462"/>
      <c r="EQM766" s="462"/>
      <c r="EQN766" s="462"/>
      <c r="EQO766" s="462"/>
      <c r="EQP766" s="462"/>
      <c r="EQQ766" s="462"/>
      <c r="EQR766" s="462"/>
      <c r="EQS766" s="462"/>
      <c r="EQT766" s="462"/>
      <c r="EQU766" s="462"/>
      <c r="EQV766" s="462"/>
      <c r="EQW766" s="462"/>
      <c r="EQX766" s="462"/>
      <c r="EQY766" s="462"/>
      <c r="EQZ766" s="462"/>
      <c r="ERA766" s="462"/>
      <c r="ERB766" s="462"/>
      <c r="ERC766" s="462"/>
      <c r="ERD766" s="462"/>
      <c r="ERE766" s="462"/>
      <c r="ERF766" s="462"/>
      <c r="ERG766" s="462"/>
      <c r="ERH766" s="462"/>
      <c r="ERI766" s="462"/>
      <c r="ERJ766" s="462"/>
      <c r="ERK766" s="462"/>
      <c r="ERL766" s="462"/>
      <c r="ERM766" s="462"/>
      <c r="ERN766" s="462"/>
      <c r="ERO766" s="462"/>
      <c r="ERP766" s="462"/>
      <c r="ERQ766" s="462"/>
      <c r="ERR766" s="462"/>
      <c r="ERS766" s="462"/>
      <c r="ERT766" s="462"/>
      <c r="ERU766" s="462"/>
      <c r="ERV766" s="462"/>
      <c r="ERW766" s="462"/>
      <c r="ERX766" s="462"/>
      <c r="ERY766" s="462"/>
      <c r="ERZ766" s="462"/>
      <c r="ESA766" s="462"/>
      <c r="ESB766" s="462"/>
      <c r="ESC766" s="462"/>
      <c r="ESD766" s="462"/>
      <c r="ESE766" s="462"/>
      <c r="ESF766" s="462"/>
      <c r="ESG766" s="462"/>
      <c r="ESH766" s="462"/>
      <c r="ESI766" s="462"/>
      <c r="ESJ766" s="462"/>
      <c r="ESK766" s="462"/>
      <c r="ESL766" s="462"/>
      <c r="ESM766" s="462"/>
      <c r="ESN766" s="462"/>
      <c r="ESO766" s="462"/>
      <c r="ESP766" s="462"/>
      <c r="ESQ766" s="462"/>
      <c r="ESR766" s="462"/>
      <c r="ESS766" s="462"/>
      <c r="EST766" s="462"/>
      <c r="ESU766" s="462"/>
      <c r="ESV766" s="462"/>
      <c r="ESW766" s="462"/>
      <c r="ESX766" s="462"/>
      <c r="ESY766" s="462"/>
      <c r="ESZ766" s="462"/>
      <c r="ETA766" s="462"/>
      <c r="ETB766" s="462"/>
      <c r="ETC766" s="462"/>
      <c r="ETD766" s="462"/>
      <c r="ETE766" s="462"/>
      <c r="ETF766" s="462"/>
      <c r="ETG766" s="462"/>
      <c r="ETH766" s="462"/>
      <c r="ETI766" s="462"/>
      <c r="ETJ766" s="462"/>
      <c r="ETK766" s="462"/>
      <c r="ETL766" s="462"/>
      <c r="ETM766" s="462"/>
      <c r="ETN766" s="462"/>
      <c r="ETO766" s="462"/>
      <c r="ETP766" s="462"/>
      <c r="ETQ766" s="462"/>
      <c r="ETR766" s="462"/>
      <c r="ETS766" s="462"/>
      <c r="ETT766" s="462"/>
      <c r="ETU766" s="462"/>
      <c r="ETV766" s="462"/>
      <c r="ETW766" s="462"/>
      <c r="ETX766" s="462"/>
      <c r="ETY766" s="462"/>
      <c r="ETZ766" s="462"/>
      <c r="EUA766" s="462"/>
      <c r="EUB766" s="462"/>
      <c r="EUC766" s="462"/>
      <c r="EUD766" s="462"/>
      <c r="EUE766" s="462"/>
      <c r="EUF766" s="462"/>
      <c r="EUG766" s="462"/>
      <c r="EUH766" s="462"/>
      <c r="EUI766" s="462"/>
      <c r="EUJ766" s="462"/>
      <c r="EUK766" s="462"/>
      <c r="EUL766" s="462"/>
      <c r="EUM766" s="462"/>
      <c r="EUN766" s="462"/>
      <c r="EUO766" s="462"/>
      <c r="EUP766" s="462"/>
      <c r="EUQ766" s="462"/>
      <c r="EUR766" s="462"/>
      <c r="EUS766" s="462"/>
      <c r="EUT766" s="462"/>
      <c r="EUU766" s="462"/>
      <c r="EUV766" s="462"/>
      <c r="EUW766" s="462"/>
      <c r="EUX766" s="462"/>
      <c r="EUY766" s="462"/>
      <c r="EUZ766" s="462"/>
      <c r="EVA766" s="462"/>
      <c r="EVB766" s="462"/>
      <c r="EVC766" s="462"/>
      <c r="EVD766" s="462"/>
      <c r="EVE766" s="462"/>
      <c r="EVF766" s="462"/>
      <c r="EVG766" s="462"/>
      <c r="EVH766" s="462"/>
      <c r="EVI766" s="462"/>
      <c r="EVJ766" s="462"/>
      <c r="EVK766" s="462"/>
      <c r="EVL766" s="462"/>
      <c r="EVM766" s="462"/>
      <c r="EVN766" s="462"/>
      <c r="EVO766" s="462"/>
      <c r="EVP766" s="462"/>
      <c r="EVQ766" s="462"/>
      <c r="EVR766" s="462"/>
      <c r="EVS766" s="462"/>
      <c r="EVT766" s="462"/>
      <c r="EVU766" s="462"/>
      <c r="EVV766" s="462"/>
      <c r="EVW766" s="462"/>
      <c r="EVX766" s="462"/>
      <c r="EVY766" s="462"/>
      <c r="EVZ766" s="462"/>
      <c r="EWA766" s="462"/>
      <c r="EWB766" s="462"/>
      <c r="EWC766" s="462"/>
      <c r="EWD766" s="462"/>
      <c r="EWE766" s="462"/>
      <c r="EWF766" s="462"/>
      <c r="EWG766" s="462"/>
      <c r="EWH766" s="462"/>
      <c r="EWI766" s="462"/>
      <c r="EWJ766" s="462"/>
      <c r="EWK766" s="462"/>
      <c r="EWL766" s="462"/>
      <c r="EWM766" s="462"/>
      <c r="EWN766" s="462"/>
      <c r="EWO766" s="462"/>
      <c r="EWP766" s="462"/>
      <c r="EWQ766" s="462"/>
      <c r="EWR766" s="462"/>
      <c r="EWS766" s="462"/>
      <c r="EWT766" s="462"/>
      <c r="EWU766" s="462"/>
      <c r="EWV766" s="462"/>
      <c r="EWW766" s="462"/>
      <c r="EWX766" s="462"/>
      <c r="EWY766" s="462"/>
      <c r="EWZ766" s="462"/>
      <c r="EXA766" s="462"/>
      <c r="EXB766" s="462"/>
      <c r="EXC766" s="462"/>
      <c r="EXD766" s="462"/>
      <c r="EXE766" s="462"/>
      <c r="EXF766" s="462"/>
      <c r="EXG766" s="462"/>
      <c r="EXH766" s="462"/>
      <c r="EXI766" s="462"/>
      <c r="EXJ766" s="462"/>
      <c r="EXK766" s="462"/>
      <c r="EXL766" s="462"/>
      <c r="EXM766" s="462"/>
      <c r="EXN766" s="462"/>
      <c r="EXO766" s="462"/>
      <c r="EXP766" s="462"/>
      <c r="EXQ766" s="462"/>
      <c r="EXR766" s="462"/>
      <c r="EXS766" s="462"/>
      <c r="EXT766" s="462"/>
      <c r="EXU766" s="462"/>
      <c r="EXV766" s="462"/>
      <c r="EXW766" s="462"/>
      <c r="EXX766" s="462"/>
      <c r="EXY766" s="462"/>
      <c r="EXZ766" s="462"/>
      <c r="EYA766" s="462"/>
      <c r="EYB766" s="462"/>
      <c r="EYC766" s="462"/>
      <c r="EYD766" s="462"/>
      <c r="EYE766" s="462"/>
      <c r="EYF766" s="462"/>
      <c r="EYG766" s="462"/>
      <c r="EYH766" s="462"/>
      <c r="EYI766" s="462"/>
      <c r="EYJ766" s="462"/>
      <c r="EYK766" s="462"/>
      <c r="EYL766" s="462"/>
      <c r="EYM766" s="462"/>
      <c r="EYN766" s="462"/>
      <c r="EYO766" s="462"/>
      <c r="EYP766" s="462"/>
      <c r="EYQ766" s="462"/>
      <c r="EYR766" s="462"/>
      <c r="EYS766" s="462"/>
      <c r="EYT766" s="462"/>
      <c r="EYU766" s="462"/>
      <c r="EYV766" s="462"/>
      <c r="EYW766" s="462"/>
      <c r="EYX766" s="462"/>
      <c r="EYY766" s="462"/>
      <c r="EYZ766" s="462"/>
      <c r="EZA766" s="462"/>
      <c r="EZB766" s="462"/>
      <c r="EZC766" s="462"/>
      <c r="EZD766" s="462"/>
      <c r="EZE766" s="462"/>
      <c r="EZF766" s="462"/>
      <c r="EZG766" s="462"/>
      <c r="EZH766" s="462"/>
      <c r="EZI766" s="462"/>
      <c r="EZJ766" s="462"/>
      <c r="EZK766" s="462"/>
      <c r="EZL766" s="462"/>
      <c r="EZM766" s="462"/>
      <c r="EZN766" s="462"/>
      <c r="EZO766" s="462"/>
      <c r="EZP766" s="462"/>
      <c r="EZQ766" s="462"/>
      <c r="EZR766" s="462"/>
      <c r="EZS766" s="462"/>
      <c r="EZT766" s="462"/>
      <c r="EZU766" s="462"/>
      <c r="EZV766" s="462"/>
      <c r="EZW766" s="462"/>
      <c r="EZX766" s="462"/>
      <c r="EZY766" s="462"/>
      <c r="EZZ766" s="462"/>
      <c r="FAA766" s="462"/>
      <c r="FAB766" s="462"/>
      <c r="FAC766" s="462"/>
      <c r="FAD766" s="462"/>
      <c r="FAE766" s="462"/>
      <c r="FAF766" s="462"/>
      <c r="FAG766" s="462"/>
      <c r="FAH766" s="462"/>
      <c r="FAI766" s="462"/>
      <c r="FAJ766" s="462"/>
      <c r="FAK766" s="462"/>
      <c r="FAL766" s="462"/>
      <c r="FAM766" s="462"/>
      <c r="FAN766" s="462"/>
      <c r="FAO766" s="462"/>
      <c r="FAP766" s="462"/>
      <c r="FAQ766" s="462"/>
      <c r="FAR766" s="462"/>
      <c r="FAS766" s="462"/>
      <c r="FAT766" s="462"/>
      <c r="FAU766" s="462"/>
      <c r="FAV766" s="462"/>
      <c r="FAW766" s="462"/>
      <c r="FAX766" s="462"/>
      <c r="FAY766" s="462"/>
      <c r="FAZ766" s="462"/>
      <c r="FBA766" s="462"/>
      <c r="FBB766" s="462"/>
      <c r="FBC766" s="462"/>
      <c r="FBD766" s="462"/>
      <c r="FBE766" s="462"/>
      <c r="FBF766" s="462"/>
      <c r="FBG766" s="462"/>
      <c r="FBH766" s="462"/>
      <c r="FBI766" s="462"/>
      <c r="FBJ766" s="462"/>
      <c r="FBK766" s="462"/>
      <c r="FBL766" s="462"/>
      <c r="FBM766" s="462"/>
      <c r="FBN766" s="462"/>
      <c r="FBO766" s="462"/>
      <c r="FBP766" s="462"/>
      <c r="FBQ766" s="462"/>
      <c r="FBR766" s="462"/>
      <c r="FBS766" s="462"/>
      <c r="FBT766" s="462"/>
      <c r="FBU766" s="462"/>
      <c r="FBV766" s="462"/>
      <c r="FBW766" s="462"/>
      <c r="FBX766" s="462"/>
      <c r="FBY766" s="462"/>
      <c r="FBZ766" s="462"/>
      <c r="FCA766" s="462"/>
      <c r="FCB766" s="462"/>
      <c r="FCC766" s="462"/>
      <c r="FCD766" s="462"/>
      <c r="FCE766" s="462"/>
      <c r="FCF766" s="462"/>
      <c r="FCG766" s="462"/>
      <c r="FCH766" s="462"/>
      <c r="FCI766" s="462"/>
      <c r="FCJ766" s="462"/>
      <c r="FCK766" s="462"/>
      <c r="FCL766" s="462"/>
      <c r="FCM766" s="462"/>
      <c r="FCN766" s="462"/>
      <c r="FCO766" s="462"/>
      <c r="FCP766" s="462"/>
      <c r="FCQ766" s="462"/>
      <c r="FCR766" s="462"/>
      <c r="FCS766" s="462"/>
      <c r="FCT766" s="462"/>
      <c r="FCU766" s="462"/>
      <c r="FCV766" s="462"/>
      <c r="FCW766" s="462"/>
      <c r="FCX766" s="462"/>
      <c r="FCY766" s="462"/>
      <c r="FCZ766" s="462"/>
      <c r="FDA766" s="462"/>
      <c r="FDB766" s="462"/>
      <c r="FDC766" s="462"/>
      <c r="FDD766" s="462"/>
      <c r="FDE766" s="462"/>
      <c r="FDF766" s="462"/>
      <c r="FDG766" s="462"/>
      <c r="FDH766" s="462"/>
      <c r="FDI766" s="462"/>
      <c r="FDJ766" s="462"/>
      <c r="FDK766" s="462"/>
      <c r="FDL766" s="462"/>
      <c r="FDM766" s="462"/>
      <c r="FDN766" s="462"/>
      <c r="FDO766" s="462"/>
      <c r="FDP766" s="462"/>
      <c r="FDQ766" s="462"/>
      <c r="FDR766" s="462"/>
      <c r="FDS766" s="462"/>
      <c r="FDT766" s="462"/>
      <c r="FDU766" s="462"/>
      <c r="FDV766" s="462"/>
      <c r="FDW766" s="462"/>
      <c r="FDX766" s="462"/>
      <c r="FDY766" s="462"/>
      <c r="FDZ766" s="462"/>
      <c r="FEA766" s="462"/>
      <c r="FEB766" s="462"/>
      <c r="FEC766" s="462"/>
      <c r="FED766" s="462"/>
      <c r="FEE766" s="462"/>
      <c r="FEF766" s="462"/>
      <c r="FEG766" s="462"/>
      <c r="FEH766" s="462"/>
      <c r="FEI766" s="462"/>
      <c r="FEJ766" s="462"/>
      <c r="FEK766" s="462"/>
      <c r="FEL766" s="462"/>
      <c r="FEM766" s="462"/>
      <c r="FEN766" s="462"/>
      <c r="FEO766" s="462"/>
      <c r="FEP766" s="462"/>
      <c r="FEQ766" s="462"/>
      <c r="FER766" s="462"/>
      <c r="FES766" s="462"/>
      <c r="FET766" s="462"/>
      <c r="FEU766" s="462"/>
      <c r="FEV766" s="462"/>
      <c r="FEW766" s="462"/>
      <c r="FEX766" s="462"/>
      <c r="FEY766" s="462"/>
      <c r="FEZ766" s="462"/>
      <c r="FFA766" s="462"/>
      <c r="FFB766" s="462"/>
      <c r="FFC766" s="462"/>
      <c r="FFD766" s="462"/>
      <c r="FFE766" s="462"/>
      <c r="FFF766" s="462"/>
      <c r="FFG766" s="462"/>
      <c r="FFH766" s="462"/>
      <c r="FFI766" s="462"/>
      <c r="FFJ766" s="462"/>
      <c r="FFK766" s="462"/>
      <c r="FFL766" s="462"/>
      <c r="FFM766" s="462"/>
      <c r="FFN766" s="462"/>
      <c r="FFO766" s="462"/>
      <c r="FFP766" s="462"/>
      <c r="FFQ766" s="462"/>
      <c r="FFR766" s="462"/>
      <c r="FFS766" s="462"/>
      <c r="FFT766" s="462"/>
      <c r="FFU766" s="462"/>
      <c r="FFV766" s="462"/>
      <c r="FFW766" s="462"/>
      <c r="FFX766" s="462"/>
      <c r="FFY766" s="462"/>
      <c r="FFZ766" s="462"/>
      <c r="FGA766" s="462"/>
      <c r="FGB766" s="462"/>
      <c r="FGC766" s="462"/>
      <c r="FGD766" s="462"/>
      <c r="FGE766" s="462"/>
      <c r="FGF766" s="462"/>
      <c r="FGG766" s="462"/>
      <c r="FGH766" s="462"/>
      <c r="FGI766" s="462"/>
      <c r="FGJ766" s="462"/>
      <c r="FGK766" s="462"/>
      <c r="FGL766" s="462"/>
      <c r="FGM766" s="462"/>
      <c r="FGN766" s="462"/>
      <c r="FGO766" s="462"/>
      <c r="FGP766" s="462"/>
      <c r="FGQ766" s="462"/>
      <c r="FGR766" s="462"/>
      <c r="FGS766" s="462"/>
      <c r="FGT766" s="462"/>
      <c r="FGU766" s="462"/>
      <c r="FGV766" s="462"/>
      <c r="FGW766" s="462"/>
      <c r="FGX766" s="462"/>
      <c r="FGY766" s="462"/>
      <c r="FGZ766" s="462"/>
      <c r="FHA766" s="462"/>
      <c r="FHB766" s="462"/>
      <c r="FHC766" s="462"/>
      <c r="FHD766" s="462"/>
      <c r="FHE766" s="462"/>
      <c r="FHF766" s="462"/>
      <c r="FHG766" s="462"/>
      <c r="FHH766" s="462"/>
      <c r="FHI766" s="462"/>
      <c r="FHJ766" s="462"/>
      <c r="FHK766" s="462"/>
      <c r="FHL766" s="462"/>
      <c r="FHM766" s="462"/>
      <c r="FHN766" s="462"/>
      <c r="FHO766" s="462"/>
      <c r="FHP766" s="462"/>
      <c r="FHQ766" s="462"/>
      <c r="FHR766" s="462"/>
      <c r="FHS766" s="462"/>
      <c r="FHT766" s="462"/>
      <c r="FHU766" s="462"/>
      <c r="FHV766" s="462"/>
      <c r="FHW766" s="462"/>
      <c r="FHX766" s="462"/>
      <c r="FHY766" s="462"/>
      <c r="FHZ766" s="462"/>
      <c r="FIA766" s="462"/>
      <c r="FIB766" s="462"/>
      <c r="FIC766" s="462"/>
      <c r="FID766" s="462"/>
      <c r="FIE766" s="462"/>
      <c r="FIF766" s="462"/>
      <c r="FIG766" s="462"/>
      <c r="FIH766" s="462"/>
      <c r="FII766" s="462"/>
      <c r="FIJ766" s="462"/>
      <c r="FIK766" s="462"/>
      <c r="FIL766" s="462"/>
      <c r="FIM766" s="462"/>
      <c r="FIN766" s="462"/>
      <c r="FIO766" s="462"/>
      <c r="FIP766" s="462"/>
      <c r="FIQ766" s="462"/>
      <c r="FIR766" s="462"/>
      <c r="FIS766" s="462"/>
      <c r="FIT766" s="462"/>
      <c r="FIU766" s="462"/>
      <c r="FIV766" s="462"/>
      <c r="FIW766" s="462"/>
      <c r="FIX766" s="462"/>
      <c r="FIY766" s="462"/>
      <c r="FIZ766" s="462"/>
      <c r="FJA766" s="462"/>
      <c r="FJB766" s="462"/>
      <c r="FJC766" s="462"/>
      <c r="FJD766" s="462"/>
      <c r="FJE766" s="462"/>
      <c r="FJF766" s="462"/>
      <c r="FJG766" s="462"/>
      <c r="FJH766" s="462"/>
      <c r="FJI766" s="462"/>
      <c r="FJJ766" s="462"/>
      <c r="FJK766" s="462"/>
      <c r="FJL766" s="462"/>
      <c r="FJM766" s="462"/>
      <c r="FJN766" s="462"/>
      <c r="FJO766" s="462"/>
      <c r="FJP766" s="462"/>
      <c r="FJQ766" s="462"/>
      <c r="FJR766" s="462"/>
      <c r="FJS766" s="462"/>
      <c r="FJT766" s="462"/>
      <c r="FJU766" s="462"/>
      <c r="FJV766" s="462"/>
      <c r="FJW766" s="462"/>
      <c r="FJX766" s="462"/>
      <c r="FJY766" s="462"/>
      <c r="FJZ766" s="462"/>
      <c r="FKA766" s="462"/>
      <c r="FKB766" s="462"/>
      <c r="FKC766" s="462"/>
      <c r="FKD766" s="462"/>
      <c r="FKE766" s="462"/>
      <c r="FKF766" s="462"/>
      <c r="FKG766" s="462"/>
      <c r="FKH766" s="462"/>
      <c r="FKI766" s="462"/>
      <c r="FKJ766" s="462"/>
      <c r="FKK766" s="462"/>
      <c r="FKL766" s="462"/>
      <c r="FKM766" s="462"/>
      <c r="FKN766" s="462"/>
      <c r="FKO766" s="462"/>
      <c r="FKP766" s="462"/>
      <c r="FKQ766" s="462"/>
      <c r="FKR766" s="462"/>
      <c r="FKS766" s="462"/>
      <c r="FKT766" s="462"/>
      <c r="FKU766" s="462"/>
      <c r="FKV766" s="462"/>
      <c r="FKW766" s="462"/>
      <c r="FKX766" s="462"/>
      <c r="FKY766" s="462"/>
      <c r="FKZ766" s="462"/>
      <c r="FLA766" s="462"/>
      <c r="FLB766" s="462"/>
      <c r="FLC766" s="462"/>
      <c r="FLD766" s="462"/>
      <c r="FLE766" s="462"/>
      <c r="FLF766" s="462"/>
      <c r="FLG766" s="462"/>
      <c r="FLH766" s="462"/>
      <c r="FLI766" s="462"/>
      <c r="FLJ766" s="462"/>
      <c r="FLK766" s="462"/>
      <c r="FLL766" s="462"/>
      <c r="FLM766" s="462"/>
      <c r="FLN766" s="462"/>
      <c r="FLO766" s="462"/>
      <c r="FLP766" s="462"/>
      <c r="FLQ766" s="462"/>
      <c r="FLR766" s="462"/>
      <c r="FLS766" s="462"/>
      <c r="FLT766" s="462"/>
      <c r="FLU766" s="462"/>
      <c r="FLV766" s="462"/>
      <c r="FLW766" s="462"/>
      <c r="FLX766" s="462"/>
      <c r="FLY766" s="462"/>
      <c r="FLZ766" s="462"/>
      <c r="FMA766" s="462"/>
      <c r="FMB766" s="462"/>
      <c r="FMC766" s="462"/>
      <c r="FMD766" s="462"/>
      <c r="FME766" s="462"/>
      <c r="FMF766" s="462"/>
      <c r="FMG766" s="462"/>
      <c r="FMH766" s="462"/>
      <c r="FMI766" s="462"/>
      <c r="FMJ766" s="462"/>
      <c r="FMK766" s="462"/>
      <c r="FML766" s="462"/>
      <c r="FMM766" s="462"/>
      <c r="FMN766" s="462"/>
      <c r="FMO766" s="462"/>
      <c r="FMP766" s="462"/>
      <c r="FMQ766" s="462"/>
      <c r="FMR766" s="462"/>
      <c r="FMS766" s="462"/>
      <c r="FMT766" s="462"/>
      <c r="FMU766" s="462"/>
      <c r="FMV766" s="462"/>
      <c r="FMW766" s="462"/>
      <c r="FMX766" s="462"/>
      <c r="FMY766" s="462"/>
      <c r="FMZ766" s="462"/>
      <c r="FNA766" s="462"/>
      <c r="FNB766" s="462"/>
      <c r="FNC766" s="462"/>
      <c r="FND766" s="462"/>
      <c r="FNE766" s="462"/>
      <c r="FNF766" s="462"/>
      <c r="FNG766" s="462"/>
      <c r="FNH766" s="462"/>
      <c r="FNI766" s="462"/>
      <c r="FNJ766" s="462"/>
      <c r="FNK766" s="462"/>
      <c r="FNL766" s="462"/>
      <c r="FNM766" s="462"/>
      <c r="FNN766" s="462"/>
      <c r="FNO766" s="462"/>
      <c r="FNP766" s="462"/>
      <c r="FNQ766" s="462"/>
      <c r="FNR766" s="462"/>
      <c r="FNS766" s="462"/>
      <c r="FNT766" s="462"/>
      <c r="FNU766" s="462"/>
      <c r="FNV766" s="462"/>
      <c r="FNW766" s="462"/>
      <c r="FNX766" s="462"/>
      <c r="FNY766" s="462"/>
      <c r="FNZ766" s="462"/>
      <c r="FOA766" s="462"/>
      <c r="FOB766" s="462"/>
      <c r="FOC766" s="462"/>
      <c r="FOD766" s="462"/>
      <c r="FOE766" s="462"/>
      <c r="FOF766" s="462"/>
      <c r="FOG766" s="462"/>
      <c r="FOH766" s="462"/>
      <c r="FOI766" s="462"/>
      <c r="FOJ766" s="462"/>
      <c r="FOK766" s="462"/>
      <c r="FOL766" s="462"/>
      <c r="FOM766" s="462"/>
      <c r="FON766" s="462"/>
      <c r="FOO766" s="462"/>
      <c r="FOP766" s="462"/>
      <c r="FOQ766" s="462"/>
      <c r="FOR766" s="462"/>
      <c r="FOS766" s="462"/>
      <c r="FOT766" s="462"/>
      <c r="FOU766" s="462"/>
      <c r="FOV766" s="462"/>
      <c r="FOW766" s="462"/>
      <c r="FOX766" s="462"/>
      <c r="FOY766" s="462"/>
      <c r="FOZ766" s="462"/>
      <c r="FPA766" s="462"/>
      <c r="FPB766" s="462"/>
      <c r="FPC766" s="462"/>
      <c r="FPD766" s="462"/>
      <c r="FPE766" s="462"/>
      <c r="FPF766" s="462"/>
      <c r="FPG766" s="462"/>
      <c r="FPH766" s="462"/>
      <c r="FPI766" s="462"/>
      <c r="FPJ766" s="462"/>
      <c r="FPK766" s="462"/>
      <c r="FPL766" s="462"/>
      <c r="FPM766" s="462"/>
      <c r="FPN766" s="462"/>
      <c r="FPO766" s="462"/>
      <c r="FPP766" s="462"/>
      <c r="FPQ766" s="462"/>
      <c r="FPR766" s="462"/>
      <c r="FPS766" s="462"/>
      <c r="FPT766" s="462"/>
      <c r="FPU766" s="462"/>
      <c r="FPV766" s="462"/>
      <c r="FPW766" s="462"/>
      <c r="FPX766" s="462"/>
      <c r="FPY766" s="462"/>
      <c r="FPZ766" s="462"/>
      <c r="FQA766" s="462"/>
      <c r="FQB766" s="462"/>
      <c r="FQC766" s="462"/>
      <c r="FQD766" s="462"/>
      <c r="FQE766" s="462"/>
      <c r="FQF766" s="462"/>
      <c r="FQG766" s="462"/>
      <c r="FQH766" s="462"/>
      <c r="FQI766" s="462"/>
      <c r="FQJ766" s="462"/>
      <c r="FQK766" s="462"/>
      <c r="FQL766" s="462"/>
      <c r="FQM766" s="462"/>
      <c r="FQN766" s="462"/>
      <c r="FQO766" s="462"/>
      <c r="FQP766" s="462"/>
      <c r="FQQ766" s="462"/>
      <c r="FQR766" s="462"/>
      <c r="FQS766" s="462"/>
      <c r="FQT766" s="462"/>
      <c r="FQU766" s="462"/>
      <c r="FQV766" s="462"/>
      <c r="FQW766" s="462"/>
      <c r="FQX766" s="462"/>
      <c r="FQY766" s="462"/>
      <c r="FQZ766" s="462"/>
      <c r="FRA766" s="462"/>
      <c r="FRB766" s="462"/>
      <c r="FRC766" s="462"/>
      <c r="FRD766" s="462"/>
      <c r="FRE766" s="462"/>
      <c r="FRF766" s="462"/>
      <c r="FRG766" s="462"/>
      <c r="FRH766" s="462"/>
      <c r="FRI766" s="462"/>
      <c r="FRJ766" s="462"/>
      <c r="FRK766" s="462"/>
      <c r="FRL766" s="462"/>
      <c r="FRM766" s="462"/>
      <c r="FRN766" s="462"/>
      <c r="FRO766" s="462"/>
      <c r="FRP766" s="462"/>
      <c r="FRQ766" s="462"/>
      <c r="FRR766" s="462"/>
      <c r="FRS766" s="462"/>
      <c r="FRT766" s="462"/>
      <c r="FRU766" s="462"/>
      <c r="FRV766" s="462"/>
      <c r="FRW766" s="462"/>
      <c r="FRX766" s="462"/>
      <c r="FRY766" s="462"/>
      <c r="FRZ766" s="462"/>
      <c r="FSA766" s="462"/>
      <c r="FSB766" s="462"/>
      <c r="FSC766" s="462"/>
      <c r="FSD766" s="462"/>
      <c r="FSE766" s="462"/>
      <c r="FSF766" s="462"/>
      <c r="FSG766" s="462"/>
      <c r="FSH766" s="462"/>
      <c r="FSI766" s="462"/>
      <c r="FSJ766" s="462"/>
      <c r="FSK766" s="462"/>
      <c r="FSL766" s="462"/>
      <c r="FSM766" s="462"/>
      <c r="FSN766" s="462"/>
      <c r="FSO766" s="462"/>
      <c r="FSP766" s="462"/>
      <c r="FSQ766" s="462"/>
      <c r="FSR766" s="462"/>
      <c r="FSS766" s="462"/>
      <c r="FST766" s="462"/>
      <c r="FSU766" s="462"/>
      <c r="FSV766" s="462"/>
      <c r="FSW766" s="462"/>
      <c r="FSX766" s="462"/>
      <c r="FSY766" s="462"/>
      <c r="FSZ766" s="462"/>
      <c r="FTA766" s="462"/>
      <c r="FTB766" s="462"/>
      <c r="FTC766" s="462"/>
      <c r="FTD766" s="462"/>
      <c r="FTE766" s="462"/>
      <c r="FTF766" s="462"/>
      <c r="FTG766" s="462"/>
      <c r="FTH766" s="462"/>
      <c r="FTI766" s="462"/>
      <c r="FTJ766" s="462"/>
      <c r="FTK766" s="462"/>
      <c r="FTL766" s="462"/>
      <c r="FTM766" s="462"/>
      <c r="FTN766" s="462"/>
      <c r="FTO766" s="462"/>
      <c r="FTP766" s="462"/>
      <c r="FTQ766" s="462"/>
      <c r="FTR766" s="462"/>
      <c r="FTS766" s="462"/>
      <c r="FTT766" s="462"/>
      <c r="FTU766" s="462"/>
      <c r="FTV766" s="462"/>
      <c r="FTW766" s="462"/>
      <c r="FTX766" s="462"/>
      <c r="FTY766" s="462"/>
      <c r="FTZ766" s="462"/>
      <c r="FUA766" s="462"/>
      <c r="FUB766" s="462"/>
      <c r="FUC766" s="462"/>
      <c r="FUD766" s="462"/>
      <c r="FUE766" s="462"/>
      <c r="FUF766" s="462"/>
      <c r="FUG766" s="462"/>
      <c r="FUH766" s="462"/>
      <c r="FUI766" s="462"/>
      <c r="FUJ766" s="462"/>
      <c r="FUK766" s="462"/>
      <c r="FUL766" s="462"/>
      <c r="FUM766" s="462"/>
      <c r="FUN766" s="462"/>
      <c r="FUO766" s="462"/>
      <c r="FUP766" s="462"/>
      <c r="FUQ766" s="462"/>
      <c r="FUR766" s="462"/>
      <c r="FUS766" s="462"/>
      <c r="FUT766" s="462"/>
      <c r="FUU766" s="462"/>
      <c r="FUV766" s="462"/>
      <c r="FUW766" s="462"/>
      <c r="FUX766" s="462"/>
      <c r="FUY766" s="462"/>
      <c r="FUZ766" s="462"/>
      <c r="FVA766" s="462"/>
      <c r="FVB766" s="462"/>
      <c r="FVC766" s="462"/>
      <c r="FVD766" s="462"/>
      <c r="FVE766" s="462"/>
      <c r="FVF766" s="462"/>
      <c r="FVG766" s="462"/>
      <c r="FVH766" s="462"/>
      <c r="FVI766" s="462"/>
      <c r="FVJ766" s="462"/>
      <c r="FVK766" s="462"/>
      <c r="FVL766" s="462"/>
      <c r="FVM766" s="462"/>
      <c r="FVN766" s="462"/>
      <c r="FVO766" s="462"/>
      <c r="FVP766" s="462"/>
      <c r="FVQ766" s="462"/>
      <c r="FVR766" s="462"/>
      <c r="FVS766" s="462"/>
      <c r="FVT766" s="462"/>
      <c r="FVU766" s="462"/>
      <c r="FVV766" s="462"/>
      <c r="FVW766" s="462"/>
      <c r="FVX766" s="462"/>
      <c r="FVY766" s="462"/>
      <c r="FVZ766" s="462"/>
      <c r="FWA766" s="462"/>
      <c r="FWB766" s="462"/>
      <c r="FWC766" s="462"/>
      <c r="FWD766" s="462"/>
      <c r="FWE766" s="462"/>
      <c r="FWF766" s="462"/>
      <c r="FWG766" s="462"/>
      <c r="FWH766" s="462"/>
      <c r="FWI766" s="462"/>
      <c r="FWJ766" s="462"/>
      <c r="FWK766" s="462"/>
      <c r="FWL766" s="462"/>
      <c r="FWM766" s="462"/>
      <c r="FWN766" s="462"/>
      <c r="FWO766" s="462"/>
      <c r="FWP766" s="462"/>
      <c r="FWQ766" s="462"/>
      <c r="FWR766" s="462"/>
      <c r="FWS766" s="462"/>
      <c r="FWT766" s="462"/>
      <c r="FWU766" s="462"/>
      <c r="FWV766" s="462"/>
      <c r="FWW766" s="462"/>
      <c r="FWX766" s="462"/>
      <c r="FWY766" s="462"/>
      <c r="FWZ766" s="462"/>
      <c r="FXA766" s="462"/>
      <c r="FXB766" s="462"/>
      <c r="FXC766" s="462"/>
      <c r="FXD766" s="462"/>
      <c r="FXE766" s="462"/>
      <c r="FXF766" s="462"/>
      <c r="FXG766" s="462"/>
      <c r="FXH766" s="462"/>
      <c r="FXI766" s="462"/>
      <c r="FXJ766" s="462"/>
      <c r="FXK766" s="462"/>
      <c r="FXL766" s="462"/>
      <c r="FXM766" s="462"/>
      <c r="FXN766" s="462"/>
      <c r="FXO766" s="462"/>
      <c r="FXP766" s="462"/>
      <c r="FXQ766" s="462"/>
      <c r="FXR766" s="462"/>
      <c r="FXS766" s="462"/>
      <c r="FXT766" s="462"/>
      <c r="FXU766" s="462"/>
      <c r="FXV766" s="462"/>
      <c r="FXW766" s="462"/>
      <c r="FXX766" s="462"/>
      <c r="FXY766" s="462"/>
      <c r="FXZ766" s="462"/>
      <c r="FYA766" s="462"/>
      <c r="FYB766" s="462"/>
      <c r="FYC766" s="462"/>
      <c r="FYD766" s="462"/>
      <c r="FYE766" s="462"/>
      <c r="FYF766" s="462"/>
      <c r="FYG766" s="462"/>
      <c r="FYH766" s="462"/>
      <c r="FYI766" s="462"/>
      <c r="FYJ766" s="462"/>
      <c r="FYK766" s="462"/>
      <c r="FYL766" s="462"/>
      <c r="FYM766" s="462"/>
      <c r="FYN766" s="462"/>
      <c r="FYO766" s="462"/>
      <c r="FYP766" s="462"/>
      <c r="FYQ766" s="462"/>
      <c r="FYR766" s="462"/>
      <c r="FYS766" s="462"/>
      <c r="FYT766" s="462"/>
      <c r="FYU766" s="462"/>
      <c r="FYV766" s="462"/>
      <c r="FYW766" s="462"/>
      <c r="FYX766" s="462"/>
      <c r="FYY766" s="462"/>
      <c r="FYZ766" s="462"/>
      <c r="FZA766" s="462"/>
      <c r="FZB766" s="462"/>
      <c r="FZC766" s="462"/>
      <c r="FZD766" s="462"/>
      <c r="FZE766" s="462"/>
      <c r="FZF766" s="462"/>
      <c r="FZG766" s="462"/>
      <c r="FZH766" s="462"/>
      <c r="FZI766" s="462"/>
      <c r="FZJ766" s="462"/>
      <c r="FZK766" s="462"/>
      <c r="FZL766" s="462"/>
      <c r="FZM766" s="462"/>
      <c r="FZN766" s="462"/>
      <c r="FZO766" s="462"/>
      <c r="FZP766" s="462"/>
      <c r="FZQ766" s="462"/>
      <c r="FZR766" s="462"/>
      <c r="FZS766" s="462"/>
      <c r="FZT766" s="462"/>
      <c r="FZU766" s="462"/>
      <c r="FZV766" s="462"/>
      <c r="FZW766" s="462"/>
      <c r="FZX766" s="462"/>
      <c r="FZY766" s="462"/>
      <c r="FZZ766" s="462"/>
      <c r="GAA766" s="462"/>
      <c r="GAB766" s="462"/>
      <c r="GAC766" s="462"/>
      <c r="GAD766" s="462"/>
      <c r="GAE766" s="462"/>
      <c r="GAF766" s="462"/>
      <c r="GAG766" s="462"/>
      <c r="GAH766" s="462"/>
      <c r="GAI766" s="462"/>
      <c r="GAJ766" s="462"/>
      <c r="GAK766" s="462"/>
      <c r="GAL766" s="462"/>
      <c r="GAM766" s="462"/>
      <c r="GAN766" s="462"/>
      <c r="GAO766" s="462"/>
      <c r="GAP766" s="462"/>
      <c r="GAQ766" s="462"/>
      <c r="GAR766" s="462"/>
      <c r="GAS766" s="462"/>
      <c r="GAT766" s="462"/>
      <c r="GAU766" s="462"/>
      <c r="GAV766" s="462"/>
      <c r="GAW766" s="462"/>
      <c r="GAX766" s="462"/>
      <c r="GAY766" s="462"/>
      <c r="GAZ766" s="462"/>
      <c r="GBA766" s="462"/>
      <c r="GBB766" s="462"/>
      <c r="GBC766" s="462"/>
      <c r="GBD766" s="462"/>
      <c r="GBE766" s="462"/>
      <c r="GBF766" s="462"/>
      <c r="GBG766" s="462"/>
      <c r="GBH766" s="462"/>
      <c r="GBI766" s="462"/>
      <c r="GBJ766" s="462"/>
      <c r="GBK766" s="462"/>
      <c r="GBL766" s="462"/>
      <c r="GBM766" s="462"/>
      <c r="GBN766" s="462"/>
      <c r="GBO766" s="462"/>
      <c r="GBP766" s="462"/>
      <c r="GBQ766" s="462"/>
      <c r="GBR766" s="462"/>
      <c r="GBS766" s="462"/>
      <c r="GBT766" s="462"/>
      <c r="GBU766" s="462"/>
      <c r="GBV766" s="462"/>
      <c r="GBW766" s="462"/>
      <c r="GBX766" s="462"/>
      <c r="GBY766" s="462"/>
      <c r="GBZ766" s="462"/>
      <c r="GCA766" s="462"/>
      <c r="GCB766" s="462"/>
      <c r="GCC766" s="462"/>
      <c r="GCD766" s="462"/>
      <c r="GCE766" s="462"/>
      <c r="GCF766" s="462"/>
      <c r="GCG766" s="462"/>
      <c r="GCH766" s="462"/>
      <c r="GCI766" s="462"/>
      <c r="GCJ766" s="462"/>
      <c r="GCK766" s="462"/>
      <c r="GCL766" s="462"/>
      <c r="GCM766" s="462"/>
      <c r="GCN766" s="462"/>
      <c r="GCO766" s="462"/>
      <c r="GCP766" s="462"/>
      <c r="GCQ766" s="462"/>
      <c r="GCR766" s="462"/>
      <c r="GCS766" s="462"/>
      <c r="GCT766" s="462"/>
      <c r="GCU766" s="462"/>
      <c r="GCV766" s="462"/>
      <c r="GCW766" s="462"/>
      <c r="GCX766" s="462"/>
      <c r="GCY766" s="462"/>
      <c r="GCZ766" s="462"/>
      <c r="GDA766" s="462"/>
      <c r="GDB766" s="462"/>
      <c r="GDC766" s="462"/>
      <c r="GDD766" s="462"/>
      <c r="GDE766" s="462"/>
      <c r="GDF766" s="462"/>
      <c r="GDG766" s="462"/>
      <c r="GDH766" s="462"/>
      <c r="GDI766" s="462"/>
      <c r="GDJ766" s="462"/>
      <c r="GDK766" s="462"/>
      <c r="GDL766" s="462"/>
      <c r="GDM766" s="462"/>
      <c r="GDN766" s="462"/>
      <c r="GDO766" s="462"/>
      <c r="GDP766" s="462"/>
      <c r="GDQ766" s="462"/>
      <c r="GDR766" s="462"/>
      <c r="GDS766" s="462"/>
      <c r="GDT766" s="462"/>
      <c r="GDU766" s="462"/>
      <c r="GDV766" s="462"/>
      <c r="GDW766" s="462"/>
      <c r="GDX766" s="462"/>
      <c r="GDY766" s="462"/>
      <c r="GDZ766" s="462"/>
      <c r="GEA766" s="462"/>
      <c r="GEB766" s="462"/>
      <c r="GEC766" s="462"/>
      <c r="GED766" s="462"/>
      <c r="GEE766" s="462"/>
      <c r="GEF766" s="462"/>
      <c r="GEG766" s="462"/>
      <c r="GEH766" s="462"/>
      <c r="GEI766" s="462"/>
      <c r="GEJ766" s="462"/>
      <c r="GEK766" s="462"/>
      <c r="GEL766" s="462"/>
      <c r="GEM766" s="462"/>
      <c r="GEN766" s="462"/>
      <c r="GEO766" s="462"/>
      <c r="GEP766" s="462"/>
      <c r="GEQ766" s="462"/>
      <c r="GER766" s="462"/>
      <c r="GES766" s="462"/>
      <c r="GET766" s="462"/>
      <c r="GEU766" s="462"/>
      <c r="GEV766" s="462"/>
      <c r="GEW766" s="462"/>
      <c r="GEX766" s="462"/>
      <c r="GEY766" s="462"/>
      <c r="GEZ766" s="462"/>
      <c r="GFA766" s="462"/>
      <c r="GFB766" s="462"/>
      <c r="GFC766" s="462"/>
      <c r="GFD766" s="462"/>
      <c r="GFE766" s="462"/>
      <c r="GFF766" s="462"/>
      <c r="GFG766" s="462"/>
      <c r="GFH766" s="462"/>
      <c r="GFI766" s="462"/>
      <c r="GFJ766" s="462"/>
      <c r="GFK766" s="462"/>
      <c r="GFL766" s="462"/>
      <c r="GFM766" s="462"/>
      <c r="GFN766" s="462"/>
      <c r="GFO766" s="462"/>
      <c r="GFP766" s="462"/>
      <c r="GFQ766" s="462"/>
      <c r="GFR766" s="462"/>
      <c r="GFS766" s="462"/>
      <c r="GFT766" s="462"/>
      <c r="GFU766" s="462"/>
      <c r="GFV766" s="462"/>
      <c r="GFW766" s="462"/>
      <c r="GFX766" s="462"/>
      <c r="GFY766" s="462"/>
      <c r="GFZ766" s="462"/>
      <c r="GGA766" s="462"/>
      <c r="GGB766" s="462"/>
      <c r="GGC766" s="462"/>
      <c r="GGD766" s="462"/>
      <c r="GGE766" s="462"/>
      <c r="GGF766" s="462"/>
      <c r="GGG766" s="462"/>
      <c r="GGH766" s="462"/>
      <c r="GGI766" s="462"/>
      <c r="GGJ766" s="462"/>
      <c r="GGK766" s="462"/>
      <c r="GGL766" s="462"/>
      <c r="GGM766" s="462"/>
      <c r="GGN766" s="462"/>
      <c r="GGO766" s="462"/>
      <c r="GGP766" s="462"/>
      <c r="GGQ766" s="462"/>
      <c r="GGR766" s="462"/>
      <c r="GGS766" s="462"/>
      <c r="GGT766" s="462"/>
      <c r="GGU766" s="462"/>
      <c r="GGV766" s="462"/>
      <c r="GGW766" s="462"/>
      <c r="GGX766" s="462"/>
      <c r="GGY766" s="462"/>
      <c r="GGZ766" s="462"/>
      <c r="GHA766" s="462"/>
      <c r="GHB766" s="462"/>
      <c r="GHC766" s="462"/>
      <c r="GHD766" s="462"/>
      <c r="GHE766" s="462"/>
      <c r="GHF766" s="462"/>
      <c r="GHG766" s="462"/>
      <c r="GHH766" s="462"/>
      <c r="GHI766" s="462"/>
      <c r="GHJ766" s="462"/>
      <c r="GHK766" s="462"/>
      <c r="GHL766" s="462"/>
      <c r="GHM766" s="462"/>
      <c r="GHN766" s="462"/>
      <c r="GHO766" s="462"/>
      <c r="GHP766" s="462"/>
      <c r="GHQ766" s="462"/>
      <c r="GHR766" s="462"/>
      <c r="GHS766" s="462"/>
      <c r="GHT766" s="462"/>
      <c r="GHU766" s="462"/>
      <c r="GHV766" s="462"/>
      <c r="GHW766" s="462"/>
      <c r="GHX766" s="462"/>
      <c r="GHY766" s="462"/>
      <c r="GHZ766" s="462"/>
      <c r="GIA766" s="462"/>
      <c r="GIB766" s="462"/>
      <c r="GIC766" s="462"/>
      <c r="GID766" s="462"/>
      <c r="GIE766" s="462"/>
      <c r="GIF766" s="462"/>
      <c r="GIG766" s="462"/>
      <c r="GIH766" s="462"/>
      <c r="GII766" s="462"/>
      <c r="GIJ766" s="462"/>
      <c r="GIK766" s="462"/>
      <c r="GIL766" s="462"/>
      <c r="GIM766" s="462"/>
      <c r="GIN766" s="462"/>
      <c r="GIO766" s="462"/>
      <c r="GIP766" s="462"/>
      <c r="GIQ766" s="462"/>
      <c r="GIR766" s="462"/>
      <c r="GIS766" s="462"/>
      <c r="GIT766" s="462"/>
      <c r="GIU766" s="462"/>
      <c r="GIV766" s="462"/>
      <c r="GIW766" s="462"/>
      <c r="GIX766" s="462"/>
      <c r="GIY766" s="462"/>
      <c r="GIZ766" s="462"/>
      <c r="GJA766" s="462"/>
      <c r="GJB766" s="462"/>
      <c r="GJC766" s="462"/>
      <c r="GJD766" s="462"/>
      <c r="GJE766" s="462"/>
      <c r="GJF766" s="462"/>
      <c r="GJG766" s="462"/>
      <c r="GJH766" s="462"/>
      <c r="GJI766" s="462"/>
      <c r="GJJ766" s="462"/>
      <c r="GJK766" s="462"/>
      <c r="GJL766" s="462"/>
      <c r="GJM766" s="462"/>
      <c r="GJN766" s="462"/>
      <c r="GJO766" s="462"/>
      <c r="GJP766" s="462"/>
      <c r="GJQ766" s="462"/>
      <c r="GJR766" s="462"/>
      <c r="GJS766" s="462"/>
      <c r="GJT766" s="462"/>
      <c r="GJU766" s="462"/>
      <c r="GJV766" s="462"/>
      <c r="GJW766" s="462"/>
      <c r="GJX766" s="462"/>
      <c r="GJY766" s="462"/>
      <c r="GJZ766" s="462"/>
      <c r="GKA766" s="462"/>
      <c r="GKB766" s="462"/>
      <c r="GKC766" s="462"/>
      <c r="GKD766" s="462"/>
      <c r="GKE766" s="462"/>
      <c r="GKF766" s="462"/>
      <c r="GKG766" s="462"/>
      <c r="GKH766" s="462"/>
      <c r="GKI766" s="462"/>
      <c r="GKJ766" s="462"/>
      <c r="GKK766" s="462"/>
      <c r="GKL766" s="462"/>
      <c r="GKM766" s="462"/>
      <c r="GKN766" s="462"/>
      <c r="GKO766" s="462"/>
      <c r="GKP766" s="462"/>
      <c r="GKQ766" s="462"/>
      <c r="GKR766" s="462"/>
      <c r="GKS766" s="462"/>
      <c r="GKT766" s="462"/>
      <c r="GKU766" s="462"/>
      <c r="GKV766" s="462"/>
      <c r="GKW766" s="462"/>
      <c r="GKX766" s="462"/>
      <c r="GKY766" s="462"/>
      <c r="GKZ766" s="462"/>
      <c r="GLA766" s="462"/>
      <c r="GLB766" s="462"/>
      <c r="GLC766" s="462"/>
      <c r="GLD766" s="462"/>
      <c r="GLE766" s="462"/>
      <c r="GLF766" s="462"/>
      <c r="GLG766" s="462"/>
      <c r="GLH766" s="462"/>
      <c r="GLI766" s="462"/>
      <c r="GLJ766" s="462"/>
      <c r="GLK766" s="462"/>
      <c r="GLL766" s="462"/>
      <c r="GLM766" s="462"/>
      <c r="GLN766" s="462"/>
      <c r="GLO766" s="462"/>
      <c r="GLP766" s="462"/>
      <c r="GLQ766" s="462"/>
      <c r="GLR766" s="462"/>
      <c r="GLS766" s="462"/>
      <c r="GLT766" s="462"/>
      <c r="GLU766" s="462"/>
      <c r="GLV766" s="462"/>
      <c r="GLW766" s="462"/>
      <c r="GLX766" s="462"/>
      <c r="GLY766" s="462"/>
      <c r="GLZ766" s="462"/>
      <c r="GMA766" s="462"/>
      <c r="GMB766" s="462"/>
      <c r="GMC766" s="462"/>
      <c r="GMD766" s="462"/>
      <c r="GME766" s="462"/>
      <c r="GMF766" s="462"/>
      <c r="GMG766" s="462"/>
      <c r="GMH766" s="462"/>
      <c r="GMI766" s="462"/>
      <c r="GMJ766" s="462"/>
      <c r="GMK766" s="462"/>
      <c r="GML766" s="462"/>
      <c r="GMM766" s="462"/>
      <c r="GMN766" s="462"/>
      <c r="GMO766" s="462"/>
      <c r="GMP766" s="462"/>
      <c r="GMQ766" s="462"/>
      <c r="GMR766" s="462"/>
      <c r="GMS766" s="462"/>
      <c r="GMT766" s="462"/>
      <c r="GMU766" s="462"/>
      <c r="GMV766" s="462"/>
      <c r="GMW766" s="462"/>
      <c r="GMX766" s="462"/>
      <c r="GMY766" s="462"/>
      <c r="GMZ766" s="462"/>
      <c r="GNA766" s="462"/>
      <c r="GNB766" s="462"/>
      <c r="GNC766" s="462"/>
      <c r="GND766" s="462"/>
      <c r="GNE766" s="462"/>
      <c r="GNF766" s="462"/>
      <c r="GNG766" s="462"/>
      <c r="GNH766" s="462"/>
      <c r="GNI766" s="462"/>
      <c r="GNJ766" s="462"/>
      <c r="GNK766" s="462"/>
      <c r="GNL766" s="462"/>
      <c r="GNM766" s="462"/>
      <c r="GNN766" s="462"/>
      <c r="GNO766" s="462"/>
      <c r="GNP766" s="462"/>
      <c r="GNQ766" s="462"/>
      <c r="GNR766" s="462"/>
      <c r="GNS766" s="462"/>
      <c r="GNT766" s="462"/>
      <c r="GNU766" s="462"/>
      <c r="GNV766" s="462"/>
      <c r="GNW766" s="462"/>
      <c r="GNX766" s="462"/>
      <c r="GNY766" s="462"/>
      <c r="GNZ766" s="462"/>
      <c r="GOA766" s="462"/>
      <c r="GOB766" s="462"/>
      <c r="GOC766" s="462"/>
      <c r="GOD766" s="462"/>
      <c r="GOE766" s="462"/>
      <c r="GOF766" s="462"/>
      <c r="GOG766" s="462"/>
      <c r="GOH766" s="462"/>
      <c r="GOI766" s="462"/>
      <c r="GOJ766" s="462"/>
      <c r="GOK766" s="462"/>
      <c r="GOL766" s="462"/>
      <c r="GOM766" s="462"/>
      <c r="GON766" s="462"/>
      <c r="GOO766" s="462"/>
      <c r="GOP766" s="462"/>
      <c r="GOQ766" s="462"/>
      <c r="GOR766" s="462"/>
      <c r="GOS766" s="462"/>
      <c r="GOT766" s="462"/>
      <c r="GOU766" s="462"/>
      <c r="GOV766" s="462"/>
      <c r="GOW766" s="462"/>
      <c r="GOX766" s="462"/>
      <c r="GOY766" s="462"/>
      <c r="GOZ766" s="462"/>
      <c r="GPA766" s="462"/>
      <c r="GPB766" s="462"/>
      <c r="GPC766" s="462"/>
      <c r="GPD766" s="462"/>
      <c r="GPE766" s="462"/>
      <c r="GPF766" s="462"/>
      <c r="GPG766" s="462"/>
      <c r="GPH766" s="462"/>
      <c r="GPI766" s="462"/>
      <c r="GPJ766" s="462"/>
      <c r="GPK766" s="462"/>
      <c r="GPL766" s="462"/>
      <c r="GPM766" s="462"/>
      <c r="GPN766" s="462"/>
      <c r="GPO766" s="462"/>
      <c r="GPP766" s="462"/>
      <c r="GPQ766" s="462"/>
      <c r="GPR766" s="462"/>
      <c r="GPS766" s="462"/>
      <c r="GPT766" s="462"/>
      <c r="GPU766" s="462"/>
      <c r="GPV766" s="462"/>
      <c r="GPW766" s="462"/>
      <c r="GPX766" s="462"/>
      <c r="GPY766" s="462"/>
      <c r="GPZ766" s="462"/>
      <c r="GQA766" s="462"/>
      <c r="GQB766" s="462"/>
      <c r="GQC766" s="462"/>
      <c r="GQD766" s="462"/>
      <c r="GQE766" s="462"/>
      <c r="GQF766" s="462"/>
      <c r="GQG766" s="462"/>
      <c r="GQH766" s="462"/>
      <c r="GQI766" s="462"/>
      <c r="GQJ766" s="462"/>
      <c r="GQK766" s="462"/>
      <c r="GQL766" s="462"/>
      <c r="GQM766" s="462"/>
      <c r="GQN766" s="462"/>
      <c r="GQO766" s="462"/>
      <c r="GQP766" s="462"/>
      <c r="GQQ766" s="462"/>
      <c r="GQR766" s="462"/>
      <c r="GQS766" s="462"/>
      <c r="GQT766" s="462"/>
      <c r="GQU766" s="462"/>
      <c r="GQV766" s="462"/>
      <c r="GQW766" s="462"/>
      <c r="GQX766" s="462"/>
      <c r="GQY766" s="462"/>
      <c r="GQZ766" s="462"/>
      <c r="GRA766" s="462"/>
      <c r="GRB766" s="462"/>
      <c r="GRC766" s="462"/>
      <c r="GRD766" s="462"/>
      <c r="GRE766" s="462"/>
      <c r="GRF766" s="462"/>
      <c r="GRG766" s="462"/>
      <c r="GRH766" s="462"/>
      <c r="GRI766" s="462"/>
      <c r="GRJ766" s="462"/>
      <c r="GRK766" s="462"/>
      <c r="GRL766" s="462"/>
      <c r="GRM766" s="462"/>
      <c r="GRN766" s="462"/>
      <c r="GRO766" s="462"/>
      <c r="GRP766" s="462"/>
      <c r="GRQ766" s="462"/>
      <c r="GRR766" s="462"/>
      <c r="GRS766" s="462"/>
      <c r="GRT766" s="462"/>
      <c r="GRU766" s="462"/>
      <c r="GRV766" s="462"/>
      <c r="GRW766" s="462"/>
      <c r="GRX766" s="462"/>
      <c r="GRY766" s="462"/>
      <c r="GRZ766" s="462"/>
      <c r="GSA766" s="462"/>
      <c r="GSB766" s="462"/>
      <c r="GSC766" s="462"/>
      <c r="GSD766" s="462"/>
      <c r="GSE766" s="462"/>
      <c r="GSF766" s="462"/>
      <c r="GSG766" s="462"/>
      <c r="GSH766" s="462"/>
      <c r="GSI766" s="462"/>
      <c r="GSJ766" s="462"/>
      <c r="GSK766" s="462"/>
      <c r="GSL766" s="462"/>
      <c r="GSM766" s="462"/>
      <c r="GSN766" s="462"/>
      <c r="GSO766" s="462"/>
      <c r="GSP766" s="462"/>
      <c r="GSQ766" s="462"/>
      <c r="GSR766" s="462"/>
      <c r="GSS766" s="462"/>
      <c r="GST766" s="462"/>
      <c r="GSU766" s="462"/>
      <c r="GSV766" s="462"/>
      <c r="GSW766" s="462"/>
      <c r="GSX766" s="462"/>
      <c r="GSY766" s="462"/>
      <c r="GSZ766" s="462"/>
      <c r="GTA766" s="462"/>
      <c r="GTB766" s="462"/>
      <c r="GTC766" s="462"/>
      <c r="GTD766" s="462"/>
      <c r="GTE766" s="462"/>
      <c r="GTF766" s="462"/>
      <c r="GTG766" s="462"/>
      <c r="GTH766" s="462"/>
      <c r="GTI766" s="462"/>
      <c r="GTJ766" s="462"/>
      <c r="GTK766" s="462"/>
      <c r="GTL766" s="462"/>
      <c r="GTM766" s="462"/>
      <c r="GTN766" s="462"/>
      <c r="GTO766" s="462"/>
      <c r="GTP766" s="462"/>
      <c r="GTQ766" s="462"/>
      <c r="GTR766" s="462"/>
      <c r="GTS766" s="462"/>
      <c r="GTT766" s="462"/>
      <c r="GTU766" s="462"/>
      <c r="GTV766" s="462"/>
      <c r="GTW766" s="462"/>
      <c r="GTX766" s="462"/>
      <c r="GTY766" s="462"/>
      <c r="GTZ766" s="462"/>
      <c r="GUA766" s="462"/>
      <c r="GUB766" s="462"/>
      <c r="GUC766" s="462"/>
      <c r="GUD766" s="462"/>
      <c r="GUE766" s="462"/>
      <c r="GUF766" s="462"/>
      <c r="GUG766" s="462"/>
      <c r="GUH766" s="462"/>
      <c r="GUI766" s="462"/>
      <c r="GUJ766" s="462"/>
      <c r="GUK766" s="462"/>
      <c r="GUL766" s="462"/>
      <c r="GUM766" s="462"/>
      <c r="GUN766" s="462"/>
      <c r="GUO766" s="462"/>
      <c r="GUP766" s="462"/>
      <c r="GUQ766" s="462"/>
      <c r="GUR766" s="462"/>
      <c r="GUS766" s="462"/>
      <c r="GUT766" s="462"/>
      <c r="GUU766" s="462"/>
      <c r="GUV766" s="462"/>
      <c r="GUW766" s="462"/>
      <c r="GUX766" s="462"/>
      <c r="GUY766" s="462"/>
      <c r="GUZ766" s="462"/>
      <c r="GVA766" s="462"/>
      <c r="GVB766" s="462"/>
      <c r="GVC766" s="462"/>
      <c r="GVD766" s="462"/>
      <c r="GVE766" s="462"/>
      <c r="GVF766" s="462"/>
      <c r="GVG766" s="462"/>
      <c r="GVH766" s="462"/>
      <c r="GVI766" s="462"/>
      <c r="GVJ766" s="462"/>
      <c r="GVK766" s="462"/>
      <c r="GVL766" s="462"/>
      <c r="GVM766" s="462"/>
      <c r="GVN766" s="462"/>
      <c r="GVO766" s="462"/>
      <c r="GVP766" s="462"/>
      <c r="GVQ766" s="462"/>
      <c r="GVR766" s="462"/>
      <c r="GVS766" s="462"/>
      <c r="GVT766" s="462"/>
      <c r="GVU766" s="462"/>
      <c r="GVV766" s="462"/>
      <c r="GVW766" s="462"/>
      <c r="GVX766" s="462"/>
      <c r="GVY766" s="462"/>
      <c r="GVZ766" s="462"/>
      <c r="GWA766" s="462"/>
      <c r="GWB766" s="462"/>
      <c r="GWC766" s="462"/>
      <c r="GWD766" s="462"/>
      <c r="GWE766" s="462"/>
      <c r="GWF766" s="462"/>
      <c r="GWG766" s="462"/>
      <c r="GWH766" s="462"/>
      <c r="GWI766" s="462"/>
      <c r="GWJ766" s="462"/>
      <c r="GWK766" s="462"/>
      <c r="GWL766" s="462"/>
      <c r="GWM766" s="462"/>
      <c r="GWN766" s="462"/>
      <c r="GWO766" s="462"/>
      <c r="GWP766" s="462"/>
      <c r="GWQ766" s="462"/>
      <c r="GWR766" s="462"/>
      <c r="GWS766" s="462"/>
      <c r="GWT766" s="462"/>
      <c r="GWU766" s="462"/>
      <c r="GWV766" s="462"/>
      <c r="GWW766" s="462"/>
      <c r="GWX766" s="462"/>
      <c r="GWY766" s="462"/>
      <c r="GWZ766" s="462"/>
      <c r="GXA766" s="462"/>
      <c r="GXB766" s="462"/>
      <c r="GXC766" s="462"/>
      <c r="GXD766" s="462"/>
      <c r="GXE766" s="462"/>
      <c r="GXF766" s="462"/>
      <c r="GXG766" s="462"/>
      <c r="GXH766" s="462"/>
      <c r="GXI766" s="462"/>
      <c r="GXJ766" s="462"/>
      <c r="GXK766" s="462"/>
      <c r="GXL766" s="462"/>
      <c r="GXM766" s="462"/>
      <c r="GXN766" s="462"/>
      <c r="GXO766" s="462"/>
      <c r="GXP766" s="462"/>
      <c r="GXQ766" s="462"/>
      <c r="GXR766" s="462"/>
      <c r="GXS766" s="462"/>
      <c r="GXT766" s="462"/>
      <c r="GXU766" s="462"/>
      <c r="GXV766" s="462"/>
      <c r="GXW766" s="462"/>
      <c r="GXX766" s="462"/>
      <c r="GXY766" s="462"/>
      <c r="GXZ766" s="462"/>
      <c r="GYA766" s="462"/>
      <c r="GYB766" s="462"/>
      <c r="GYC766" s="462"/>
      <c r="GYD766" s="462"/>
      <c r="GYE766" s="462"/>
      <c r="GYF766" s="462"/>
      <c r="GYG766" s="462"/>
      <c r="GYH766" s="462"/>
      <c r="GYI766" s="462"/>
      <c r="GYJ766" s="462"/>
      <c r="GYK766" s="462"/>
      <c r="GYL766" s="462"/>
      <c r="GYM766" s="462"/>
      <c r="GYN766" s="462"/>
      <c r="GYO766" s="462"/>
      <c r="GYP766" s="462"/>
      <c r="GYQ766" s="462"/>
      <c r="GYR766" s="462"/>
      <c r="GYS766" s="462"/>
      <c r="GYT766" s="462"/>
      <c r="GYU766" s="462"/>
      <c r="GYV766" s="462"/>
      <c r="GYW766" s="462"/>
      <c r="GYX766" s="462"/>
      <c r="GYY766" s="462"/>
      <c r="GYZ766" s="462"/>
      <c r="GZA766" s="462"/>
      <c r="GZB766" s="462"/>
      <c r="GZC766" s="462"/>
      <c r="GZD766" s="462"/>
      <c r="GZE766" s="462"/>
      <c r="GZF766" s="462"/>
      <c r="GZG766" s="462"/>
      <c r="GZH766" s="462"/>
      <c r="GZI766" s="462"/>
      <c r="GZJ766" s="462"/>
      <c r="GZK766" s="462"/>
      <c r="GZL766" s="462"/>
      <c r="GZM766" s="462"/>
      <c r="GZN766" s="462"/>
      <c r="GZO766" s="462"/>
      <c r="GZP766" s="462"/>
      <c r="GZQ766" s="462"/>
      <c r="GZR766" s="462"/>
      <c r="GZS766" s="462"/>
      <c r="GZT766" s="462"/>
      <c r="GZU766" s="462"/>
      <c r="GZV766" s="462"/>
      <c r="GZW766" s="462"/>
      <c r="GZX766" s="462"/>
      <c r="GZY766" s="462"/>
      <c r="GZZ766" s="462"/>
      <c r="HAA766" s="462"/>
      <c r="HAB766" s="462"/>
      <c r="HAC766" s="462"/>
      <c r="HAD766" s="462"/>
      <c r="HAE766" s="462"/>
      <c r="HAF766" s="462"/>
      <c r="HAG766" s="462"/>
      <c r="HAH766" s="462"/>
      <c r="HAI766" s="462"/>
      <c r="HAJ766" s="462"/>
      <c r="HAK766" s="462"/>
      <c r="HAL766" s="462"/>
      <c r="HAM766" s="462"/>
      <c r="HAN766" s="462"/>
      <c r="HAO766" s="462"/>
      <c r="HAP766" s="462"/>
      <c r="HAQ766" s="462"/>
      <c r="HAR766" s="462"/>
      <c r="HAS766" s="462"/>
      <c r="HAT766" s="462"/>
      <c r="HAU766" s="462"/>
      <c r="HAV766" s="462"/>
      <c r="HAW766" s="462"/>
      <c r="HAX766" s="462"/>
      <c r="HAY766" s="462"/>
      <c r="HAZ766" s="462"/>
      <c r="HBA766" s="462"/>
      <c r="HBB766" s="462"/>
      <c r="HBC766" s="462"/>
      <c r="HBD766" s="462"/>
      <c r="HBE766" s="462"/>
      <c r="HBF766" s="462"/>
      <c r="HBG766" s="462"/>
      <c r="HBH766" s="462"/>
      <c r="HBI766" s="462"/>
      <c r="HBJ766" s="462"/>
      <c r="HBK766" s="462"/>
      <c r="HBL766" s="462"/>
      <c r="HBM766" s="462"/>
      <c r="HBN766" s="462"/>
      <c r="HBO766" s="462"/>
      <c r="HBP766" s="462"/>
      <c r="HBQ766" s="462"/>
      <c r="HBR766" s="462"/>
      <c r="HBS766" s="462"/>
      <c r="HBT766" s="462"/>
      <c r="HBU766" s="462"/>
      <c r="HBV766" s="462"/>
      <c r="HBW766" s="462"/>
      <c r="HBX766" s="462"/>
      <c r="HBY766" s="462"/>
      <c r="HBZ766" s="462"/>
      <c r="HCA766" s="462"/>
      <c r="HCB766" s="462"/>
      <c r="HCC766" s="462"/>
      <c r="HCD766" s="462"/>
      <c r="HCE766" s="462"/>
      <c r="HCF766" s="462"/>
      <c r="HCG766" s="462"/>
      <c r="HCH766" s="462"/>
      <c r="HCI766" s="462"/>
      <c r="HCJ766" s="462"/>
      <c r="HCK766" s="462"/>
      <c r="HCL766" s="462"/>
      <c r="HCM766" s="462"/>
      <c r="HCN766" s="462"/>
      <c r="HCO766" s="462"/>
      <c r="HCP766" s="462"/>
      <c r="HCQ766" s="462"/>
      <c r="HCR766" s="462"/>
      <c r="HCS766" s="462"/>
      <c r="HCT766" s="462"/>
      <c r="HCU766" s="462"/>
      <c r="HCV766" s="462"/>
      <c r="HCW766" s="462"/>
      <c r="HCX766" s="462"/>
      <c r="HCY766" s="462"/>
      <c r="HCZ766" s="462"/>
      <c r="HDA766" s="462"/>
      <c r="HDB766" s="462"/>
      <c r="HDC766" s="462"/>
      <c r="HDD766" s="462"/>
      <c r="HDE766" s="462"/>
      <c r="HDF766" s="462"/>
      <c r="HDG766" s="462"/>
      <c r="HDH766" s="462"/>
      <c r="HDI766" s="462"/>
      <c r="HDJ766" s="462"/>
      <c r="HDK766" s="462"/>
      <c r="HDL766" s="462"/>
      <c r="HDM766" s="462"/>
      <c r="HDN766" s="462"/>
      <c r="HDO766" s="462"/>
      <c r="HDP766" s="462"/>
      <c r="HDQ766" s="462"/>
      <c r="HDR766" s="462"/>
      <c r="HDS766" s="462"/>
      <c r="HDT766" s="462"/>
      <c r="HDU766" s="462"/>
      <c r="HDV766" s="462"/>
      <c r="HDW766" s="462"/>
      <c r="HDX766" s="462"/>
      <c r="HDY766" s="462"/>
      <c r="HDZ766" s="462"/>
      <c r="HEA766" s="462"/>
      <c r="HEB766" s="462"/>
      <c r="HEC766" s="462"/>
      <c r="HED766" s="462"/>
      <c r="HEE766" s="462"/>
      <c r="HEF766" s="462"/>
      <c r="HEG766" s="462"/>
      <c r="HEH766" s="462"/>
      <c r="HEI766" s="462"/>
      <c r="HEJ766" s="462"/>
      <c r="HEK766" s="462"/>
      <c r="HEL766" s="462"/>
      <c r="HEM766" s="462"/>
      <c r="HEN766" s="462"/>
      <c r="HEO766" s="462"/>
      <c r="HEP766" s="462"/>
      <c r="HEQ766" s="462"/>
      <c r="HER766" s="462"/>
      <c r="HES766" s="462"/>
      <c r="HET766" s="462"/>
      <c r="HEU766" s="462"/>
      <c r="HEV766" s="462"/>
      <c r="HEW766" s="462"/>
      <c r="HEX766" s="462"/>
      <c r="HEY766" s="462"/>
      <c r="HEZ766" s="462"/>
      <c r="HFA766" s="462"/>
      <c r="HFB766" s="462"/>
      <c r="HFC766" s="462"/>
      <c r="HFD766" s="462"/>
      <c r="HFE766" s="462"/>
      <c r="HFF766" s="462"/>
      <c r="HFG766" s="462"/>
      <c r="HFH766" s="462"/>
      <c r="HFI766" s="462"/>
      <c r="HFJ766" s="462"/>
      <c r="HFK766" s="462"/>
      <c r="HFL766" s="462"/>
      <c r="HFM766" s="462"/>
      <c r="HFN766" s="462"/>
      <c r="HFO766" s="462"/>
      <c r="HFP766" s="462"/>
      <c r="HFQ766" s="462"/>
      <c r="HFR766" s="462"/>
      <c r="HFS766" s="462"/>
      <c r="HFT766" s="462"/>
      <c r="HFU766" s="462"/>
      <c r="HFV766" s="462"/>
      <c r="HFW766" s="462"/>
      <c r="HFX766" s="462"/>
      <c r="HFY766" s="462"/>
      <c r="HFZ766" s="462"/>
      <c r="HGA766" s="462"/>
      <c r="HGB766" s="462"/>
      <c r="HGC766" s="462"/>
      <c r="HGD766" s="462"/>
      <c r="HGE766" s="462"/>
      <c r="HGF766" s="462"/>
      <c r="HGG766" s="462"/>
      <c r="HGH766" s="462"/>
      <c r="HGI766" s="462"/>
      <c r="HGJ766" s="462"/>
      <c r="HGK766" s="462"/>
      <c r="HGL766" s="462"/>
      <c r="HGM766" s="462"/>
      <c r="HGN766" s="462"/>
      <c r="HGO766" s="462"/>
      <c r="HGP766" s="462"/>
      <c r="HGQ766" s="462"/>
      <c r="HGR766" s="462"/>
      <c r="HGS766" s="462"/>
      <c r="HGT766" s="462"/>
      <c r="HGU766" s="462"/>
      <c r="HGV766" s="462"/>
      <c r="HGW766" s="462"/>
      <c r="HGX766" s="462"/>
      <c r="HGY766" s="462"/>
      <c r="HGZ766" s="462"/>
      <c r="HHA766" s="462"/>
      <c r="HHB766" s="462"/>
      <c r="HHC766" s="462"/>
      <c r="HHD766" s="462"/>
      <c r="HHE766" s="462"/>
      <c r="HHF766" s="462"/>
      <c r="HHG766" s="462"/>
      <c r="HHH766" s="462"/>
      <c r="HHI766" s="462"/>
      <c r="HHJ766" s="462"/>
      <c r="HHK766" s="462"/>
      <c r="HHL766" s="462"/>
      <c r="HHM766" s="462"/>
      <c r="HHN766" s="462"/>
      <c r="HHO766" s="462"/>
      <c r="HHP766" s="462"/>
      <c r="HHQ766" s="462"/>
      <c r="HHR766" s="462"/>
      <c r="HHS766" s="462"/>
      <c r="HHT766" s="462"/>
      <c r="HHU766" s="462"/>
      <c r="HHV766" s="462"/>
      <c r="HHW766" s="462"/>
      <c r="HHX766" s="462"/>
      <c r="HHY766" s="462"/>
      <c r="HHZ766" s="462"/>
      <c r="HIA766" s="462"/>
      <c r="HIB766" s="462"/>
      <c r="HIC766" s="462"/>
      <c r="HID766" s="462"/>
      <c r="HIE766" s="462"/>
      <c r="HIF766" s="462"/>
      <c r="HIG766" s="462"/>
      <c r="HIH766" s="462"/>
      <c r="HII766" s="462"/>
      <c r="HIJ766" s="462"/>
      <c r="HIK766" s="462"/>
      <c r="HIL766" s="462"/>
      <c r="HIM766" s="462"/>
      <c r="HIN766" s="462"/>
      <c r="HIO766" s="462"/>
      <c r="HIP766" s="462"/>
      <c r="HIQ766" s="462"/>
      <c r="HIR766" s="462"/>
      <c r="HIS766" s="462"/>
      <c r="HIT766" s="462"/>
      <c r="HIU766" s="462"/>
      <c r="HIV766" s="462"/>
      <c r="HIW766" s="462"/>
      <c r="HIX766" s="462"/>
      <c r="HIY766" s="462"/>
      <c r="HIZ766" s="462"/>
      <c r="HJA766" s="462"/>
      <c r="HJB766" s="462"/>
      <c r="HJC766" s="462"/>
      <c r="HJD766" s="462"/>
      <c r="HJE766" s="462"/>
      <c r="HJF766" s="462"/>
      <c r="HJG766" s="462"/>
      <c r="HJH766" s="462"/>
      <c r="HJI766" s="462"/>
      <c r="HJJ766" s="462"/>
      <c r="HJK766" s="462"/>
      <c r="HJL766" s="462"/>
      <c r="HJM766" s="462"/>
      <c r="HJN766" s="462"/>
      <c r="HJO766" s="462"/>
      <c r="HJP766" s="462"/>
      <c r="HJQ766" s="462"/>
      <c r="HJR766" s="462"/>
      <c r="HJS766" s="462"/>
      <c r="HJT766" s="462"/>
      <c r="HJU766" s="462"/>
      <c r="HJV766" s="462"/>
      <c r="HJW766" s="462"/>
      <c r="HJX766" s="462"/>
      <c r="HJY766" s="462"/>
      <c r="HJZ766" s="462"/>
      <c r="HKA766" s="462"/>
      <c r="HKB766" s="462"/>
      <c r="HKC766" s="462"/>
      <c r="HKD766" s="462"/>
      <c r="HKE766" s="462"/>
      <c r="HKF766" s="462"/>
      <c r="HKG766" s="462"/>
      <c r="HKH766" s="462"/>
      <c r="HKI766" s="462"/>
      <c r="HKJ766" s="462"/>
      <c r="HKK766" s="462"/>
      <c r="HKL766" s="462"/>
      <c r="HKM766" s="462"/>
      <c r="HKN766" s="462"/>
      <c r="HKO766" s="462"/>
      <c r="HKP766" s="462"/>
      <c r="HKQ766" s="462"/>
      <c r="HKR766" s="462"/>
      <c r="HKS766" s="462"/>
      <c r="HKT766" s="462"/>
      <c r="HKU766" s="462"/>
      <c r="HKV766" s="462"/>
      <c r="HKW766" s="462"/>
      <c r="HKX766" s="462"/>
      <c r="HKY766" s="462"/>
      <c r="HKZ766" s="462"/>
      <c r="HLA766" s="462"/>
      <c r="HLB766" s="462"/>
      <c r="HLC766" s="462"/>
      <c r="HLD766" s="462"/>
      <c r="HLE766" s="462"/>
      <c r="HLF766" s="462"/>
      <c r="HLG766" s="462"/>
      <c r="HLH766" s="462"/>
      <c r="HLI766" s="462"/>
      <c r="HLJ766" s="462"/>
      <c r="HLK766" s="462"/>
      <c r="HLL766" s="462"/>
      <c r="HLM766" s="462"/>
      <c r="HLN766" s="462"/>
      <c r="HLO766" s="462"/>
      <c r="HLP766" s="462"/>
      <c r="HLQ766" s="462"/>
      <c r="HLR766" s="462"/>
      <c r="HLS766" s="462"/>
      <c r="HLT766" s="462"/>
      <c r="HLU766" s="462"/>
      <c r="HLV766" s="462"/>
      <c r="HLW766" s="462"/>
      <c r="HLX766" s="462"/>
      <c r="HLY766" s="462"/>
      <c r="HLZ766" s="462"/>
      <c r="HMA766" s="462"/>
      <c r="HMB766" s="462"/>
      <c r="HMC766" s="462"/>
      <c r="HMD766" s="462"/>
      <c r="HME766" s="462"/>
      <c r="HMF766" s="462"/>
      <c r="HMG766" s="462"/>
      <c r="HMH766" s="462"/>
      <c r="HMI766" s="462"/>
      <c r="HMJ766" s="462"/>
      <c r="HMK766" s="462"/>
      <c r="HML766" s="462"/>
      <c r="HMM766" s="462"/>
      <c r="HMN766" s="462"/>
      <c r="HMO766" s="462"/>
      <c r="HMP766" s="462"/>
      <c r="HMQ766" s="462"/>
      <c r="HMR766" s="462"/>
      <c r="HMS766" s="462"/>
      <c r="HMT766" s="462"/>
      <c r="HMU766" s="462"/>
      <c r="HMV766" s="462"/>
      <c r="HMW766" s="462"/>
      <c r="HMX766" s="462"/>
      <c r="HMY766" s="462"/>
      <c r="HMZ766" s="462"/>
      <c r="HNA766" s="462"/>
      <c r="HNB766" s="462"/>
      <c r="HNC766" s="462"/>
      <c r="HND766" s="462"/>
      <c r="HNE766" s="462"/>
      <c r="HNF766" s="462"/>
      <c r="HNG766" s="462"/>
      <c r="HNH766" s="462"/>
      <c r="HNI766" s="462"/>
      <c r="HNJ766" s="462"/>
      <c r="HNK766" s="462"/>
      <c r="HNL766" s="462"/>
      <c r="HNM766" s="462"/>
      <c r="HNN766" s="462"/>
      <c r="HNO766" s="462"/>
      <c r="HNP766" s="462"/>
      <c r="HNQ766" s="462"/>
      <c r="HNR766" s="462"/>
      <c r="HNS766" s="462"/>
      <c r="HNT766" s="462"/>
      <c r="HNU766" s="462"/>
      <c r="HNV766" s="462"/>
      <c r="HNW766" s="462"/>
      <c r="HNX766" s="462"/>
      <c r="HNY766" s="462"/>
      <c r="HNZ766" s="462"/>
      <c r="HOA766" s="462"/>
      <c r="HOB766" s="462"/>
      <c r="HOC766" s="462"/>
      <c r="HOD766" s="462"/>
      <c r="HOE766" s="462"/>
      <c r="HOF766" s="462"/>
      <c r="HOG766" s="462"/>
      <c r="HOH766" s="462"/>
      <c r="HOI766" s="462"/>
      <c r="HOJ766" s="462"/>
      <c r="HOK766" s="462"/>
      <c r="HOL766" s="462"/>
      <c r="HOM766" s="462"/>
      <c r="HON766" s="462"/>
      <c r="HOO766" s="462"/>
      <c r="HOP766" s="462"/>
      <c r="HOQ766" s="462"/>
      <c r="HOR766" s="462"/>
      <c r="HOS766" s="462"/>
      <c r="HOT766" s="462"/>
      <c r="HOU766" s="462"/>
      <c r="HOV766" s="462"/>
      <c r="HOW766" s="462"/>
      <c r="HOX766" s="462"/>
      <c r="HOY766" s="462"/>
      <c r="HOZ766" s="462"/>
      <c r="HPA766" s="462"/>
      <c r="HPB766" s="462"/>
      <c r="HPC766" s="462"/>
      <c r="HPD766" s="462"/>
      <c r="HPE766" s="462"/>
      <c r="HPF766" s="462"/>
      <c r="HPG766" s="462"/>
      <c r="HPH766" s="462"/>
      <c r="HPI766" s="462"/>
      <c r="HPJ766" s="462"/>
      <c r="HPK766" s="462"/>
      <c r="HPL766" s="462"/>
      <c r="HPM766" s="462"/>
      <c r="HPN766" s="462"/>
      <c r="HPO766" s="462"/>
      <c r="HPP766" s="462"/>
      <c r="HPQ766" s="462"/>
      <c r="HPR766" s="462"/>
      <c r="HPS766" s="462"/>
      <c r="HPT766" s="462"/>
      <c r="HPU766" s="462"/>
      <c r="HPV766" s="462"/>
      <c r="HPW766" s="462"/>
      <c r="HPX766" s="462"/>
      <c r="HPY766" s="462"/>
      <c r="HPZ766" s="462"/>
      <c r="HQA766" s="462"/>
      <c r="HQB766" s="462"/>
      <c r="HQC766" s="462"/>
      <c r="HQD766" s="462"/>
      <c r="HQE766" s="462"/>
      <c r="HQF766" s="462"/>
      <c r="HQG766" s="462"/>
      <c r="HQH766" s="462"/>
      <c r="HQI766" s="462"/>
      <c r="HQJ766" s="462"/>
      <c r="HQK766" s="462"/>
      <c r="HQL766" s="462"/>
      <c r="HQM766" s="462"/>
      <c r="HQN766" s="462"/>
      <c r="HQO766" s="462"/>
      <c r="HQP766" s="462"/>
      <c r="HQQ766" s="462"/>
      <c r="HQR766" s="462"/>
      <c r="HQS766" s="462"/>
      <c r="HQT766" s="462"/>
      <c r="HQU766" s="462"/>
      <c r="HQV766" s="462"/>
      <c r="HQW766" s="462"/>
      <c r="HQX766" s="462"/>
      <c r="HQY766" s="462"/>
      <c r="HQZ766" s="462"/>
      <c r="HRA766" s="462"/>
      <c r="HRB766" s="462"/>
      <c r="HRC766" s="462"/>
      <c r="HRD766" s="462"/>
      <c r="HRE766" s="462"/>
      <c r="HRF766" s="462"/>
      <c r="HRG766" s="462"/>
      <c r="HRH766" s="462"/>
      <c r="HRI766" s="462"/>
      <c r="HRJ766" s="462"/>
      <c r="HRK766" s="462"/>
      <c r="HRL766" s="462"/>
      <c r="HRM766" s="462"/>
      <c r="HRN766" s="462"/>
      <c r="HRO766" s="462"/>
      <c r="HRP766" s="462"/>
      <c r="HRQ766" s="462"/>
      <c r="HRR766" s="462"/>
      <c r="HRS766" s="462"/>
      <c r="HRT766" s="462"/>
      <c r="HRU766" s="462"/>
      <c r="HRV766" s="462"/>
      <c r="HRW766" s="462"/>
      <c r="HRX766" s="462"/>
      <c r="HRY766" s="462"/>
      <c r="HRZ766" s="462"/>
      <c r="HSA766" s="462"/>
      <c r="HSB766" s="462"/>
      <c r="HSC766" s="462"/>
      <c r="HSD766" s="462"/>
      <c r="HSE766" s="462"/>
      <c r="HSF766" s="462"/>
      <c r="HSG766" s="462"/>
      <c r="HSH766" s="462"/>
      <c r="HSI766" s="462"/>
      <c r="HSJ766" s="462"/>
      <c r="HSK766" s="462"/>
      <c r="HSL766" s="462"/>
      <c r="HSM766" s="462"/>
      <c r="HSN766" s="462"/>
      <c r="HSO766" s="462"/>
      <c r="HSP766" s="462"/>
      <c r="HSQ766" s="462"/>
      <c r="HSR766" s="462"/>
      <c r="HSS766" s="462"/>
      <c r="HST766" s="462"/>
      <c r="HSU766" s="462"/>
      <c r="HSV766" s="462"/>
      <c r="HSW766" s="462"/>
      <c r="HSX766" s="462"/>
      <c r="HSY766" s="462"/>
      <c r="HSZ766" s="462"/>
      <c r="HTA766" s="462"/>
      <c r="HTB766" s="462"/>
      <c r="HTC766" s="462"/>
      <c r="HTD766" s="462"/>
      <c r="HTE766" s="462"/>
      <c r="HTF766" s="462"/>
      <c r="HTG766" s="462"/>
      <c r="HTH766" s="462"/>
      <c r="HTI766" s="462"/>
      <c r="HTJ766" s="462"/>
      <c r="HTK766" s="462"/>
      <c r="HTL766" s="462"/>
      <c r="HTM766" s="462"/>
      <c r="HTN766" s="462"/>
      <c r="HTO766" s="462"/>
      <c r="HTP766" s="462"/>
      <c r="HTQ766" s="462"/>
      <c r="HTR766" s="462"/>
      <c r="HTS766" s="462"/>
      <c r="HTT766" s="462"/>
      <c r="HTU766" s="462"/>
      <c r="HTV766" s="462"/>
      <c r="HTW766" s="462"/>
      <c r="HTX766" s="462"/>
      <c r="HTY766" s="462"/>
      <c r="HTZ766" s="462"/>
      <c r="HUA766" s="462"/>
      <c r="HUB766" s="462"/>
      <c r="HUC766" s="462"/>
      <c r="HUD766" s="462"/>
      <c r="HUE766" s="462"/>
      <c r="HUF766" s="462"/>
      <c r="HUG766" s="462"/>
      <c r="HUH766" s="462"/>
      <c r="HUI766" s="462"/>
      <c r="HUJ766" s="462"/>
      <c r="HUK766" s="462"/>
      <c r="HUL766" s="462"/>
      <c r="HUM766" s="462"/>
      <c r="HUN766" s="462"/>
      <c r="HUO766" s="462"/>
      <c r="HUP766" s="462"/>
      <c r="HUQ766" s="462"/>
      <c r="HUR766" s="462"/>
      <c r="HUS766" s="462"/>
      <c r="HUT766" s="462"/>
      <c r="HUU766" s="462"/>
      <c r="HUV766" s="462"/>
      <c r="HUW766" s="462"/>
      <c r="HUX766" s="462"/>
      <c r="HUY766" s="462"/>
      <c r="HUZ766" s="462"/>
      <c r="HVA766" s="462"/>
      <c r="HVB766" s="462"/>
      <c r="HVC766" s="462"/>
      <c r="HVD766" s="462"/>
      <c r="HVE766" s="462"/>
      <c r="HVF766" s="462"/>
      <c r="HVG766" s="462"/>
      <c r="HVH766" s="462"/>
      <c r="HVI766" s="462"/>
      <c r="HVJ766" s="462"/>
      <c r="HVK766" s="462"/>
      <c r="HVL766" s="462"/>
      <c r="HVM766" s="462"/>
      <c r="HVN766" s="462"/>
      <c r="HVO766" s="462"/>
      <c r="HVP766" s="462"/>
      <c r="HVQ766" s="462"/>
      <c r="HVR766" s="462"/>
      <c r="HVS766" s="462"/>
      <c r="HVT766" s="462"/>
      <c r="HVU766" s="462"/>
      <c r="HVV766" s="462"/>
      <c r="HVW766" s="462"/>
      <c r="HVX766" s="462"/>
      <c r="HVY766" s="462"/>
      <c r="HVZ766" s="462"/>
      <c r="HWA766" s="462"/>
      <c r="HWB766" s="462"/>
      <c r="HWC766" s="462"/>
      <c r="HWD766" s="462"/>
      <c r="HWE766" s="462"/>
      <c r="HWF766" s="462"/>
      <c r="HWG766" s="462"/>
      <c r="HWH766" s="462"/>
      <c r="HWI766" s="462"/>
      <c r="HWJ766" s="462"/>
      <c r="HWK766" s="462"/>
      <c r="HWL766" s="462"/>
      <c r="HWM766" s="462"/>
      <c r="HWN766" s="462"/>
      <c r="HWO766" s="462"/>
      <c r="HWP766" s="462"/>
      <c r="HWQ766" s="462"/>
      <c r="HWR766" s="462"/>
      <c r="HWS766" s="462"/>
      <c r="HWT766" s="462"/>
      <c r="HWU766" s="462"/>
      <c r="HWV766" s="462"/>
      <c r="HWW766" s="462"/>
      <c r="HWX766" s="462"/>
      <c r="HWY766" s="462"/>
      <c r="HWZ766" s="462"/>
      <c r="HXA766" s="462"/>
      <c r="HXB766" s="462"/>
      <c r="HXC766" s="462"/>
      <c r="HXD766" s="462"/>
      <c r="HXE766" s="462"/>
      <c r="HXF766" s="462"/>
      <c r="HXG766" s="462"/>
      <c r="HXH766" s="462"/>
      <c r="HXI766" s="462"/>
      <c r="HXJ766" s="462"/>
      <c r="HXK766" s="462"/>
      <c r="HXL766" s="462"/>
      <c r="HXM766" s="462"/>
      <c r="HXN766" s="462"/>
      <c r="HXO766" s="462"/>
      <c r="HXP766" s="462"/>
      <c r="HXQ766" s="462"/>
      <c r="HXR766" s="462"/>
      <c r="HXS766" s="462"/>
      <c r="HXT766" s="462"/>
      <c r="HXU766" s="462"/>
      <c r="HXV766" s="462"/>
      <c r="HXW766" s="462"/>
      <c r="HXX766" s="462"/>
      <c r="HXY766" s="462"/>
      <c r="HXZ766" s="462"/>
      <c r="HYA766" s="462"/>
      <c r="HYB766" s="462"/>
      <c r="HYC766" s="462"/>
      <c r="HYD766" s="462"/>
      <c r="HYE766" s="462"/>
      <c r="HYF766" s="462"/>
      <c r="HYG766" s="462"/>
      <c r="HYH766" s="462"/>
      <c r="HYI766" s="462"/>
      <c r="HYJ766" s="462"/>
      <c r="HYK766" s="462"/>
      <c r="HYL766" s="462"/>
      <c r="HYM766" s="462"/>
      <c r="HYN766" s="462"/>
      <c r="HYO766" s="462"/>
      <c r="HYP766" s="462"/>
      <c r="HYQ766" s="462"/>
      <c r="HYR766" s="462"/>
      <c r="HYS766" s="462"/>
      <c r="HYT766" s="462"/>
      <c r="HYU766" s="462"/>
      <c r="HYV766" s="462"/>
      <c r="HYW766" s="462"/>
      <c r="HYX766" s="462"/>
      <c r="HYY766" s="462"/>
      <c r="HYZ766" s="462"/>
      <c r="HZA766" s="462"/>
      <c r="HZB766" s="462"/>
      <c r="HZC766" s="462"/>
      <c r="HZD766" s="462"/>
      <c r="HZE766" s="462"/>
      <c r="HZF766" s="462"/>
      <c r="HZG766" s="462"/>
      <c r="HZH766" s="462"/>
      <c r="HZI766" s="462"/>
      <c r="HZJ766" s="462"/>
      <c r="HZK766" s="462"/>
      <c r="HZL766" s="462"/>
      <c r="HZM766" s="462"/>
      <c r="HZN766" s="462"/>
      <c r="HZO766" s="462"/>
      <c r="HZP766" s="462"/>
      <c r="HZQ766" s="462"/>
      <c r="HZR766" s="462"/>
      <c r="HZS766" s="462"/>
      <c r="HZT766" s="462"/>
      <c r="HZU766" s="462"/>
      <c r="HZV766" s="462"/>
      <c r="HZW766" s="462"/>
      <c r="HZX766" s="462"/>
      <c r="HZY766" s="462"/>
      <c r="HZZ766" s="462"/>
      <c r="IAA766" s="462"/>
      <c r="IAB766" s="462"/>
      <c r="IAC766" s="462"/>
      <c r="IAD766" s="462"/>
      <c r="IAE766" s="462"/>
      <c r="IAF766" s="462"/>
      <c r="IAG766" s="462"/>
      <c r="IAH766" s="462"/>
      <c r="IAI766" s="462"/>
      <c r="IAJ766" s="462"/>
      <c r="IAK766" s="462"/>
      <c r="IAL766" s="462"/>
      <c r="IAM766" s="462"/>
      <c r="IAN766" s="462"/>
      <c r="IAO766" s="462"/>
      <c r="IAP766" s="462"/>
      <c r="IAQ766" s="462"/>
      <c r="IAR766" s="462"/>
      <c r="IAS766" s="462"/>
      <c r="IAT766" s="462"/>
      <c r="IAU766" s="462"/>
      <c r="IAV766" s="462"/>
      <c r="IAW766" s="462"/>
      <c r="IAX766" s="462"/>
      <c r="IAY766" s="462"/>
      <c r="IAZ766" s="462"/>
      <c r="IBA766" s="462"/>
      <c r="IBB766" s="462"/>
      <c r="IBC766" s="462"/>
      <c r="IBD766" s="462"/>
      <c r="IBE766" s="462"/>
      <c r="IBF766" s="462"/>
      <c r="IBG766" s="462"/>
      <c r="IBH766" s="462"/>
      <c r="IBI766" s="462"/>
      <c r="IBJ766" s="462"/>
      <c r="IBK766" s="462"/>
      <c r="IBL766" s="462"/>
      <c r="IBM766" s="462"/>
      <c r="IBN766" s="462"/>
      <c r="IBO766" s="462"/>
      <c r="IBP766" s="462"/>
      <c r="IBQ766" s="462"/>
      <c r="IBR766" s="462"/>
      <c r="IBS766" s="462"/>
      <c r="IBT766" s="462"/>
      <c r="IBU766" s="462"/>
      <c r="IBV766" s="462"/>
      <c r="IBW766" s="462"/>
      <c r="IBX766" s="462"/>
      <c r="IBY766" s="462"/>
      <c r="IBZ766" s="462"/>
      <c r="ICA766" s="462"/>
      <c r="ICB766" s="462"/>
      <c r="ICC766" s="462"/>
      <c r="ICD766" s="462"/>
      <c r="ICE766" s="462"/>
      <c r="ICF766" s="462"/>
      <c r="ICG766" s="462"/>
      <c r="ICH766" s="462"/>
      <c r="ICI766" s="462"/>
      <c r="ICJ766" s="462"/>
      <c r="ICK766" s="462"/>
      <c r="ICL766" s="462"/>
      <c r="ICM766" s="462"/>
      <c r="ICN766" s="462"/>
      <c r="ICO766" s="462"/>
      <c r="ICP766" s="462"/>
      <c r="ICQ766" s="462"/>
      <c r="ICR766" s="462"/>
      <c r="ICS766" s="462"/>
      <c r="ICT766" s="462"/>
      <c r="ICU766" s="462"/>
      <c r="ICV766" s="462"/>
      <c r="ICW766" s="462"/>
      <c r="ICX766" s="462"/>
      <c r="ICY766" s="462"/>
      <c r="ICZ766" s="462"/>
      <c r="IDA766" s="462"/>
      <c r="IDB766" s="462"/>
      <c r="IDC766" s="462"/>
      <c r="IDD766" s="462"/>
      <c r="IDE766" s="462"/>
      <c r="IDF766" s="462"/>
      <c r="IDG766" s="462"/>
      <c r="IDH766" s="462"/>
      <c r="IDI766" s="462"/>
      <c r="IDJ766" s="462"/>
      <c r="IDK766" s="462"/>
      <c r="IDL766" s="462"/>
      <c r="IDM766" s="462"/>
      <c r="IDN766" s="462"/>
      <c r="IDO766" s="462"/>
      <c r="IDP766" s="462"/>
      <c r="IDQ766" s="462"/>
      <c r="IDR766" s="462"/>
      <c r="IDS766" s="462"/>
      <c r="IDT766" s="462"/>
      <c r="IDU766" s="462"/>
      <c r="IDV766" s="462"/>
      <c r="IDW766" s="462"/>
      <c r="IDX766" s="462"/>
      <c r="IDY766" s="462"/>
      <c r="IDZ766" s="462"/>
      <c r="IEA766" s="462"/>
      <c r="IEB766" s="462"/>
      <c r="IEC766" s="462"/>
      <c r="IED766" s="462"/>
      <c r="IEE766" s="462"/>
      <c r="IEF766" s="462"/>
      <c r="IEG766" s="462"/>
      <c r="IEH766" s="462"/>
      <c r="IEI766" s="462"/>
      <c r="IEJ766" s="462"/>
      <c r="IEK766" s="462"/>
      <c r="IEL766" s="462"/>
      <c r="IEM766" s="462"/>
      <c r="IEN766" s="462"/>
      <c r="IEO766" s="462"/>
      <c r="IEP766" s="462"/>
      <c r="IEQ766" s="462"/>
      <c r="IER766" s="462"/>
      <c r="IES766" s="462"/>
      <c r="IET766" s="462"/>
      <c r="IEU766" s="462"/>
      <c r="IEV766" s="462"/>
      <c r="IEW766" s="462"/>
      <c r="IEX766" s="462"/>
      <c r="IEY766" s="462"/>
      <c r="IEZ766" s="462"/>
      <c r="IFA766" s="462"/>
      <c r="IFB766" s="462"/>
      <c r="IFC766" s="462"/>
      <c r="IFD766" s="462"/>
      <c r="IFE766" s="462"/>
      <c r="IFF766" s="462"/>
      <c r="IFG766" s="462"/>
      <c r="IFH766" s="462"/>
      <c r="IFI766" s="462"/>
      <c r="IFJ766" s="462"/>
      <c r="IFK766" s="462"/>
      <c r="IFL766" s="462"/>
      <c r="IFM766" s="462"/>
      <c r="IFN766" s="462"/>
      <c r="IFO766" s="462"/>
      <c r="IFP766" s="462"/>
      <c r="IFQ766" s="462"/>
      <c r="IFR766" s="462"/>
      <c r="IFS766" s="462"/>
      <c r="IFT766" s="462"/>
      <c r="IFU766" s="462"/>
      <c r="IFV766" s="462"/>
      <c r="IFW766" s="462"/>
      <c r="IFX766" s="462"/>
      <c r="IFY766" s="462"/>
      <c r="IFZ766" s="462"/>
      <c r="IGA766" s="462"/>
      <c r="IGB766" s="462"/>
      <c r="IGC766" s="462"/>
      <c r="IGD766" s="462"/>
      <c r="IGE766" s="462"/>
      <c r="IGF766" s="462"/>
      <c r="IGG766" s="462"/>
      <c r="IGH766" s="462"/>
      <c r="IGI766" s="462"/>
      <c r="IGJ766" s="462"/>
      <c r="IGK766" s="462"/>
      <c r="IGL766" s="462"/>
      <c r="IGM766" s="462"/>
      <c r="IGN766" s="462"/>
      <c r="IGO766" s="462"/>
      <c r="IGP766" s="462"/>
      <c r="IGQ766" s="462"/>
      <c r="IGR766" s="462"/>
      <c r="IGS766" s="462"/>
      <c r="IGT766" s="462"/>
      <c r="IGU766" s="462"/>
      <c r="IGV766" s="462"/>
      <c r="IGW766" s="462"/>
      <c r="IGX766" s="462"/>
      <c r="IGY766" s="462"/>
      <c r="IGZ766" s="462"/>
      <c r="IHA766" s="462"/>
      <c r="IHB766" s="462"/>
      <c r="IHC766" s="462"/>
      <c r="IHD766" s="462"/>
      <c r="IHE766" s="462"/>
      <c r="IHF766" s="462"/>
      <c r="IHG766" s="462"/>
      <c r="IHH766" s="462"/>
      <c r="IHI766" s="462"/>
      <c r="IHJ766" s="462"/>
      <c r="IHK766" s="462"/>
      <c r="IHL766" s="462"/>
      <c r="IHM766" s="462"/>
      <c r="IHN766" s="462"/>
      <c r="IHO766" s="462"/>
      <c r="IHP766" s="462"/>
      <c r="IHQ766" s="462"/>
      <c r="IHR766" s="462"/>
      <c r="IHS766" s="462"/>
      <c r="IHT766" s="462"/>
      <c r="IHU766" s="462"/>
      <c r="IHV766" s="462"/>
      <c r="IHW766" s="462"/>
      <c r="IHX766" s="462"/>
      <c r="IHY766" s="462"/>
      <c r="IHZ766" s="462"/>
      <c r="IIA766" s="462"/>
      <c r="IIB766" s="462"/>
      <c r="IIC766" s="462"/>
      <c r="IID766" s="462"/>
      <c r="IIE766" s="462"/>
      <c r="IIF766" s="462"/>
      <c r="IIG766" s="462"/>
      <c r="IIH766" s="462"/>
      <c r="III766" s="462"/>
      <c r="IIJ766" s="462"/>
      <c r="IIK766" s="462"/>
      <c r="IIL766" s="462"/>
      <c r="IIM766" s="462"/>
      <c r="IIN766" s="462"/>
      <c r="IIO766" s="462"/>
      <c r="IIP766" s="462"/>
      <c r="IIQ766" s="462"/>
      <c r="IIR766" s="462"/>
      <c r="IIS766" s="462"/>
      <c r="IIT766" s="462"/>
      <c r="IIU766" s="462"/>
      <c r="IIV766" s="462"/>
      <c r="IIW766" s="462"/>
      <c r="IIX766" s="462"/>
      <c r="IIY766" s="462"/>
      <c r="IIZ766" s="462"/>
      <c r="IJA766" s="462"/>
      <c r="IJB766" s="462"/>
      <c r="IJC766" s="462"/>
      <c r="IJD766" s="462"/>
      <c r="IJE766" s="462"/>
      <c r="IJF766" s="462"/>
      <c r="IJG766" s="462"/>
      <c r="IJH766" s="462"/>
      <c r="IJI766" s="462"/>
      <c r="IJJ766" s="462"/>
      <c r="IJK766" s="462"/>
      <c r="IJL766" s="462"/>
      <c r="IJM766" s="462"/>
      <c r="IJN766" s="462"/>
      <c r="IJO766" s="462"/>
      <c r="IJP766" s="462"/>
      <c r="IJQ766" s="462"/>
      <c r="IJR766" s="462"/>
      <c r="IJS766" s="462"/>
      <c r="IJT766" s="462"/>
      <c r="IJU766" s="462"/>
      <c r="IJV766" s="462"/>
      <c r="IJW766" s="462"/>
      <c r="IJX766" s="462"/>
      <c r="IJY766" s="462"/>
      <c r="IJZ766" s="462"/>
      <c r="IKA766" s="462"/>
      <c r="IKB766" s="462"/>
      <c r="IKC766" s="462"/>
      <c r="IKD766" s="462"/>
      <c r="IKE766" s="462"/>
      <c r="IKF766" s="462"/>
      <c r="IKG766" s="462"/>
      <c r="IKH766" s="462"/>
      <c r="IKI766" s="462"/>
      <c r="IKJ766" s="462"/>
      <c r="IKK766" s="462"/>
      <c r="IKL766" s="462"/>
      <c r="IKM766" s="462"/>
      <c r="IKN766" s="462"/>
      <c r="IKO766" s="462"/>
      <c r="IKP766" s="462"/>
      <c r="IKQ766" s="462"/>
      <c r="IKR766" s="462"/>
      <c r="IKS766" s="462"/>
      <c r="IKT766" s="462"/>
      <c r="IKU766" s="462"/>
      <c r="IKV766" s="462"/>
      <c r="IKW766" s="462"/>
      <c r="IKX766" s="462"/>
      <c r="IKY766" s="462"/>
      <c r="IKZ766" s="462"/>
      <c r="ILA766" s="462"/>
      <c r="ILB766" s="462"/>
      <c r="ILC766" s="462"/>
      <c r="ILD766" s="462"/>
      <c r="ILE766" s="462"/>
      <c r="ILF766" s="462"/>
      <c r="ILG766" s="462"/>
      <c r="ILH766" s="462"/>
      <c r="ILI766" s="462"/>
      <c r="ILJ766" s="462"/>
      <c r="ILK766" s="462"/>
      <c r="ILL766" s="462"/>
      <c r="ILM766" s="462"/>
      <c r="ILN766" s="462"/>
      <c r="ILO766" s="462"/>
      <c r="ILP766" s="462"/>
      <c r="ILQ766" s="462"/>
      <c r="ILR766" s="462"/>
      <c r="ILS766" s="462"/>
      <c r="ILT766" s="462"/>
      <c r="ILU766" s="462"/>
      <c r="ILV766" s="462"/>
      <c r="ILW766" s="462"/>
      <c r="ILX766" s="462"/>
      <c r="ILY766" s="462"/>
      <c r="ILZ766" s="462"/>
      <c r="IMA766" s="462"/>
      <c r="IMB766" s="462"/>
      <c r="IMC766" s="462"/>
      <c r="IMD766" s="462"/>
      <c r="IME766" s="462"/>
      <c r="IMF766" s="462"/>
      <c r="IMG766" s="462"/>
      <c r="IMH766" s="462"/>
      <c r="IMI766" s="462"/>
      <c r="IMJ766" s="462"/>
      <c r="IMK766" s="462"/>
      <c r="IML766" s="462"/>
      <c r="IMM766" s="462"/>
      <c r="IMN766" s="462"/>
      <c r="IMO766" s="462"/>
      <c r="IMP766" s="462"/>
      <c r="IMQ766" s="462"/>
      <c r="IMR766" s="462"/>
      <c r="IMS766" s="462"/>
      <c r="IMT766" s="462"/>
      <c r="IMU766" s="462"/>
      <c r="IMV766" s="462"/>
      <c r="IMW766" s="462"/>
      <c r="IMX766" s="462"/>
      <c r="IMY766" s="462"/>
      <c r="IMZ766" s="462"/>
      <c r="INA766" s="462"/>
      <c r="INB766" s="462"/>
      <c r="INC766" s="462"/>
      <c r="IND766" s="462"/>
      <c r="INE766" s="462"/>
      <c r="INF766" s="462"/>
      <c r="ING766" s="462"/>
      <c r="INH766" s="462"/>
      <c r="INI766" s="462"/>
      <c r="INJ766" s="462"/>
      <c r="INK766" s="462"/>
      <c r="INL766" s="462"/>
      <c r="INM766" s="462"/>
      <c r="INN766" s="462"/>
      <c r="INO766" s="462"/>
      <c r="INP766" s="462"/>
      <c r="INQ766" s="462"/>
      <c r="INR766" s="462"/>
      <c r="INS766" s="462"/>
      <c r="INT766" s="462"/>
      <c r="INU766" s="462"/>
      <c r="INV766" s="462"/>
      <c r="INW766" s="462"/>
      <c r="INX766" s="462"/>
      <c r="INY766" s="462"/>
      <c r="INZ766" s="462"/>
      <c r="IOA766" s="462"/>
      <c r="IOB766" s="462"/>
      <c r="IOC766" s="462"/>
      <c r="IOD766" s="462"/>
      <c r="IOE766" s="462"/>
      <c r="IOF766" s="462"/>
      <c r="IOG766" s="462"/>
      <c r="IOH766" s="462"/>
      <c r="IOI766" s="462"/>
      <c r="IOJ766" s="462"/>
      <c r="IOK766" s="462"/>
      <c r="IOL766" s="462"/>
      <c r="IOM766" s="462"/>
      <c r="ION766" s="462"/>
      <c r="IOO766" s="462"/>
      <c r="IOP766" s="462"/>
      <c r="IOQ766" s="462"/>
      <c r="IOR766" s="462"/>
      <c r="IOS766" s="462"/>
      <c r="IOT766" s="462"/>
      <c r="IOU766" s="462"/>
      <c r="IOV766" s="462"/>
      <c r="IOW766" s="462"/>
      <c r="IOX766" s="462"/>
      <c r="IOY766" s="462"/>
      <c r="IOZ766" s="462"/>
      <c r="IPA766" s="462"/>
      <c r="IPB766" s="462"/>
      <c r="IPC766" s="462"/>
      <c r="IPD766" s="462"/>
      <c r="IPE766" s="462"/>
      <c r="IPF766" s="462"/>
      <c r="IPG766" s="462"/>
      <c r="IPH766" s="462"/>
      <c r="IPI766" s="462"/>
      <c r="IPJ766" s="462"/>
      <c r="IPK766" s="462"/>
      <c r="IPL766" s="462"/>
      <c r="IPM766" s="462"/>
      <c r="IPN766" s="462"/>
      <c r="IPO766" s="462"/>
      <c r="IPP766" s="462"/>
      <c r="IPQ766" s="462"/>
      <c r="IPR766" s="462"/>
      <c r="IPS766" s="462"/>
      <c r="IPT766" s="462"/>
      <c r="IPU766" s="462"/>
      <c r="IPV766" s="462"/>
      <c r="IPW766" s="462"/>
      <c r="IPX766" s="462"/>
      <c r="IPY766" s="462"/>
      <c r="IPZ766" s="462"/>
      <c r="IQA766" s="462"/>
      <c r="IQB766" s="462"/>
      <c r="IQC766" s="462"/>
      <c r="IQD766" s="462"/>
      <c r="IQE766" s="462"/>
      <c r="IQF766" s="462"/>
      <c r="IQG766" s="462"/>
      <c r="IQH766" s="462"/>
      <c r="IQI766" s="462"/>
      <c r="IQJ766" s="462"/>
      <c r="IQK766" s="462"/>
      <c r="IQL766" s="462"/>
      <c r="IQM766" s="462"/>
      <c r="IQN766" s="462"/>
      <c r="IQO766" s="462"/>
      <c r="IQP766" s="462"/>
      <c r="IQQ766" s="462"/>
      <c r="IQR766" s="462"/>
      <c r="IQS766" s="462"/>
      <c r="IQT766" s="462"/>
      <c r="IQU766" s="462"/>
      <c r="IQV766" s="462"/>
      <c r="IQW766" s="462"/>
      <c r="IQX766" s="462"/>
      <c r="IQY766" s="462"/>
      <c r="IQZ766" s="462"/>
      <c r="IRA766" s="462"/>
      <c r="IRB766" s="462"/>
      <c r="IRC766" s="462"/>
      <c r="IRD766" s="462"/>
      <c r="IRE766" s="462"/>
      <c r="IRF766" s="462"/>
      <c r="IRG766" s="462"/>
      <c r="IRH766" s="462"/>
      <c r="IRI766" s="462"/>
      <c r="IRJ766" s="462"/>
      <c r="IRK766" s="462"/>
      <c r="IRL766" s="462"/>
      <c r="IRM766" s="462"/>
      <c r="IRN766" s="462"/>
      <c r="IRO766" s="462"/>
      <c r="IRP766" s="462"/>
      <c r="IRQ766" s="462"/>
      <c r="IRR766" s="462"/>
      <c r="IRS766" s="462"/>
      <c r="IRT766" s="462"/>
      <c r="IRU766" s="462"/>
      <c r="IRV766" s="462"/>
      <c r="IRW766" s="462"/>
      <c r="IRX766" s="462"/>
      <c r="IRY766" s="462"/>
      <c r="IRZ766" s="462"/>
      <c r="ISA766" s="462"/>
      <c r="ISB766" s="462"/>
      <c r="ISC766" s="462"/>
      <c r="ISD766" s="462"/>
      <c r="ISE766" s="462"/>
      <c r="ISF766" s="462"/>
      <c r="ISG766" s="462"/>
      <c r="ISH766" s="462"/>
      <c r="ISI766" s="462"/>
      <c r="ISJ766" s="462"/>
      <c r="ISK766" s="462"/>
      <c r="ISL766" s="462"/>
      <c r="ISM766" s="462"/>
      <c r="ISN766" s="462"/>
      <c r="ISO766" s="462"/>
      <c r="ISP766" s="462"/>
      <c r="ISQ766" s="462"/>
      <c r="ISR766" s="462"/>
      <c r="ISS766" s="462"/>
      <c r="IST766" s="462"/>
      <c r="ISU766" s="462"/>
      <c r="ISV766" s="462"/>
      <c r="ISW766" s="462"/>
      <c r="ISX766" s="462"/>
      <c r="ISY766" s="462"/>
      <c r="ISZ766" s="462"/>
      <c r="ITA766" s="462"/>
      <c r="ITB766" s="462"/>
      <c r="ITC766" s="462"/>
      <c r="ITD766" s="462"/>
      <c r="ITE766" s="462"/>
      <c r="ITF766" s="462"/>
      <c r="ITG766" s="462"/>
      <c r="ITH766" s="462"/>
      <c r="ITI766" s="462"/>
      <c r="ITJ766" s="462"/>
      <c r="ITK766" s="462"/>
      <c r="ITL766" s="462"/>
      <c r="ITM766" s="462"/>
      <c r="ITN766" s="462"/>
      <c r="ITO766" s="462"/>
      <c r="ITP766" s="462"/>
      <c r="ITQ766" s="462"/>
      <c r="ITR766" s="462"/>
      <c r="ITS766" s="462"/>
      <c r="ITT766" s="462"/>
      <c r="ITU766" s="462"/>
      <c r="ITV766" s="462"/>
      <c r="ITW766" s="462"/>
      <c r="ITX766" s="462"/>
      <c r="ITY766" s="462"/>
      <c r="ITZ766" s="462"/>
      <c r="IUA766" s="462"/>
      <c r="IUB766" s="462"/>
      <c r="IUC766" s="462"/>
      <c r="IUD766" s="462"/>
      <c r="IUE766" s="462"/>
      <c r="IUF766" s="462"/>
      <c r="IUG766" s="462"/>
      <c r="IUH766" s="462"/>
      <c r="IUI766" s="462"/>
      <c r="IUJ766" s="462"/>
      <c r="IUK766" s="462"/>
      <c r="IUL766" s="462"/>
      <c r="IUM766" s="462"/>
      <c r="IUN766" s="462"/>
      <c r="IUO766" s="462"/>
      <c r="IUP766" s="462"/>
      <c r="IUQ766" s="462"/>
      <c r="IUR766" s="462"/>
      <c r="IUS766" s="462"/>
      <c r="IUT766" s="462"/>
      <c r="IUU766" s="462"/>
      <c r="IUV766" s="462"/>
      <c r="IUW766" s="462"/>
      <c r="IUX766" s="462"/>
      <c r="IUY766" s="462"/>
      <c r="IUZ766" s="462"/>
      <c r="IVA766" s="462"/>
      <c r="IVB766" s="462"/>
      <c r="IVC766" s="462"/>
      <c r="IVD766" s="462"/>
      <c r="IVE766" s="462"/>
      <c r="IVF766" s="462"/>
      <c r="IVG766" s="462"/>
      <c r="IVH766" s="462"/>
      <c r="IVI766" s="462"/>
      <c r="IVJ766" s="462"/>
      <c r="IVK766" s="462"/>
      <c r="IVL766" s="462"/>
      <c r="IVM766" s="462"/>
      <c r="IVN766" s="462"/>
      <c r="IVO766" s="462"/>
      <c r="IVP766" s="462"/>
      <c r="IVQ766" s="462"/>
      <c r="IVR766" s="462"/>
      <c r="IVS766" s="462"/>
      <c r="IVT766" s="462"/>
      <c r="IVU766" s="462"/>
      <c r="IVV766" s="462"/>
      <c r="IVW766" s="462"/>
      <c r="IVX766" s="462"/>
      <c r="IVY766" s="462"/>
      <c r="IVZ766" s="462"/>
      <c r="IWA766" s="462"/>
      <c r="IWB766" s="462"/>
      <c r="IWC766" s="462"/>
      <c r="IWD766" s="462"/>
      <c r="IWE766" s="462"/>
      <c r="IWF766" s="462"/>
      <c r="IWG766" s="462"/>
      <c r="IWH766" s="462"/>
      <c r="IWI766" s="462"/>
      <c r="IWJ766" s="462"/>
      <c r="IWK766" s="462"/>
      <c r="IWL766" s="462"/>
      <c r="IWM766" s="462"/>
      <c r="IWN766" s="462"/>
      <c r="IWO766" s="462"/>
      <c r="IWP766" s="462"/>
      <c r="IWQ766" s="462"/>
      <c r="IWR766" s="462"/>
      <c r="IWS766" s="462"/>
      <c r="IWT766" s="462"/>
      <c r="IWU766" s="462"/>
      <c r="IWV766" s="462"/>
      <c r="IWW766" s="462"/>
      <c r="IWX766" s="462"/>
      <c r="IWY766" s="462"/>
      <c r="IWZ766" s="462"/>
      <c r="IXA766" s="462"/>
      <c r="IXB766" s="462"/>
      <c r="IXC766" s="462"/>
      <c r="IXD766" s="462"/>
      <c r="IXE766" s="462"/>
      <c r="IXF766" s="462"/>
      <c r="IXG766" s="462"/>
      <c r="IXH766" s="462"/>
      <c r="IXI766" s="462"/>
      <c r="IXJ766" s="462"/>
      <c r="IXK766" s="462"/>
      <c r="IXL766" s="462"/>
      <c r="IXM766" s="462"/>
      <c r="IXN766" s="462"/>
      <c r="IXO766" s="462"/>
      <c r="IXP766" s="462"/>
      <c r="IXQ766" s="462"/>
      <c r="IXR766" s="462"/>
      <c r="IXS766" s="462"/>
      <c r="IXT766" s="462"/>
      <c r="IXU766" s="462"/>
      <c r="IXV766" s="462"/>
      <c r="IXW766" s="462"/>
      <c r="IXX766" s="462"/>
      <c r="IXY766" s="462"/>
      <c r="IXZ766" s="462"/>
      <c r="IYA766" s="462"/>
      <c r="IYB766" s="462"/>
      <c r="IYC766" s="462"/>
      <c r="IYD766" s="462"/>
      <c r="IYE766" s="462"/>
      <c r="IYF766" s="462"/>
      <c r="IYG766" s="462"/>
      <c r="IYH766" s="462"/>
      <c r="IYI766" s="462"/>
      <c r="IYJ766" s="462"/>
      <c r="IYK766" s="462"/>
      <c r="IYL766" s="462"/>
      <c r="IYM766" s="462"/>
      <c r="IYN766" s="462"/>
      <c r="IYO766" s="462"/>
      <c r="IYP766" s="462"/>
      <c r="IYQ766" s="462"/>
      <c r="IYR766" s="462"/>
      <c r="IYS766" s="462"/>
      <c r="IYT766" s="462"/>
      <c r="IYU766" s="462"/>
      <c r="IYV766" s="462"/>
      <c r="IYW766" s="462"/>
      <c r="IYX766" s="462"/>
      <c r="IYY766" s="462"/>
      <c r="IYZ766" s="462"/>
      <c r="IZA766" s="462"/>
      <c r="IZB766" s="462"/>
      <c r="IZC766" s="462"/>
      <c r="IZD766" s="462"/>
      <c r="IZE766" s="462"/>
      <c r="IZF766" s="462"/>
      <c r="IZG766" s="462"/>
      <c r="IZH766" s="462"/>
      <c r="IZI766" s="462"/>
      <c r="IZJ766" s="462"/>
      <c r="IZK766" s="462"/>
      <c r="IZL766" s="462"/>
      <c r="IZM766" s="462"/>
      <c r="IZN766" s="462"/>
      <c r="IZO766" s="462"/>
      <c r="IZP766" s="462"/>
      <c r="IZQ766" s="462"/>
      <c r="IZR766" s="462"/>
      <c r="IZS766" s="462"/>
      <c r="IZT766" s="462"/>
      <c r="IZU766" s="462"/>
      <c r="IZV766" s="462"/>
      <c r="IZW766" s="462"/>
      <c r="IZX766" s="462"/>
      <c r="IZY766" s="462"/>
      <c r="IZZ766" s="462"/>
      <c r="JAA766" s="462"/>
      <c r="JAB766" s="462"/>
      <c r="JAC766" s="462"/>
      <c r="JAD766" s="462"/>
      <c r="JAE766" s="462"/>
      <c r="JAF766" s="462"/>
      <c r="JAG766" s="462"/>
      <c r="JAH766" s="462"/>
      <c r="JAI766" s="462"/>
      <c r="JAJ766" s="462"/>
      <c r="JAK766" s="462"/>
      <c r="JAL766" s="462"/>
      <c r="JAM766" s="462"/>
      <c r="JAN766" s="462"/>
      <c r="JAO766" s="462"/>
      <c r="JAP766" s="462"/>
      <c r="JAQ766" s="462"/>
      <c r="JAR766" s="462"/>
      <c r="JAS766" s="462"/>
      <c r="JAT766" s="462"/>
      <c r="JAU766" s="462"/>
      <c r="JAV766" s="462"/>
      <c r="JAW766" s="462"/>
      <c r="JAX766" s="462"/>
      <c r="JAY766" s="462"/>
      <c r="JAZ766" s="462"/>
      <c r="JBA766" s="462"/>
      <c r="JBB766" s="462"/>
      <c r="JBC766" s="462"/>
      <c r="JBD766" s="462"/>
      <c r="JBE766" s="462"/>
      <c r="JBF766" s="462"/>
      <c r="JBG766" s="462"/>
      <c r="JBH766" s="462"/>
      <c r="JBI766" s="462"/>
      <c r="JBJ766" s="462"/>
      <c r="JBK766" s="462"/>
      <c r="JBL766" s="462"/>
      <c r="JBM766" s="462"/>
      <c r="JBN766" s="462"/>
      <c r="JBO766" s="462"/>
      <c r="JBP766" s="462"/>
      <c r="JBQ766" s="462"/>
      <c r="JBR766" s="462"/>
      <c r="JBS766" s="462"/>
      <c r="JBT766" s="462"/>
      <c r="JBU766" s="462"/>
      <c r="JBV766" s="462"/>
      <c r="JBW766" s="462"/>
      <c r="JBX766" s="462"/>
      <c r="JBY766" s="462"/>
      <c r="JBZ766" s="462"/>
      <c r="JCA766" s="462"/>
      <c r="JCB766" s="462"/>
      <c r="JCC766" s="462"/>
      <c r="JCD766" s="462"/>
      <c r="JCE766" s="462"/>
      <c r="JCF766" s="462"/>
      <c r="JCG766" s="462"/>
      <c r="JCH766" s="462"/>
      <c r="JCI766" s="462"/>
      <c r="JCJ766" s="462"/>
      <c r="JCK766" s="462"/>
      <c r="JCL766" s="462"/>
      <c r="JCM766" s="462"/>
      <c r="JCN766" s="462"/>
      <c r="JCO766" s="462"/>
      <c r="JCP766" s="462"/>
      <c r="JCQ766" s="462"/>
      <c r="JCR766" s="462"/>
      <c r="JCS766" s="462"/>
      <c r="JCT766" s="462"/>
      <c r="JCU766" s="462"/>
      <c r="JCV766" s="462"/>
      <c r="JCW766" s="462"/>
      <c r="JCX766" s="462"/>
      <c r="JCY766" s="462"/>
      <c r="JCZ766" s="462"/>
      <c r="JDA766" s="462"/>
      <c r="JDB766" s="462"/>
      <c r="JDC766" s="462"/>
      <c r="JDD766" s="462"/>
      <c r="JDE766" s="462"/>
      <c r="JDF766" s="462"/>
      <c r="JDG766" s="462"/>
      <c r="JDH766" s="462"/>
      <c r="JDI766" s="462"/>
      <c r="JDJ766" s="462"/>
      <c r="JDK766" s="462"/>
      <c r="JDL766" s="462"/>
      <c r="JDM766" s="462"/>
      <c r="JDN766" s="462"/>
      <c r="JDO766" s="462"/>
      <c r="JDP766" s="462"/>
      <c r="JDQ766" s="462"/>
      <c r="JDR766" s="462"/>
      <c r="JDS766" s="462"/>
      <c r="JDT766" s="462"/>
      <c r="JDU766" s="462"/>
      <c r="JDV766" s="462"/>
      <c r="JDW766" s="462"/>
      <c r="JDX766" s="462"/>
      <c r="JDY766" s="462"/>
      <c r="JDZ766" s="462"/>
      <c r="JEA766" s="462"/>
      <c r="JEB766" s="462"/>
      <c r="JEC766" s="462"/>
      <c r="JED766" s="462"/>
      <c r="JEE766" s="462"/>
      <c r="JEF766" s="462"/>
      <c r="JEG766" s="462"/>
      <c r="JEH766" s="462"/>
      <c r="JEI766" s="462"/>
      <c r="JEJ766" s="462"/>
      <c r="JEK766" s="462"/>
      <c r="JEL766" s="462"/>
      <c r="JEM766" s="462"/>
      <c r="JEN766" s="462"/>
      <c r="JEO766" s="462"/>
      <c r="JEP766" s="462"/>
      <c r="JEQ766" s="462"/>
      <c r="JER766" s="462"/>
      <c r="JES766" s="462"/>
      <c r="JET766" s="462"/>
      <c r="JEU766" s="462"/>
      <c r="JEV766" s="462"/>
      <c r="JEW766" s="462"/>
      <c r="JEX766" s="462"/>
      <c r="JEY766" s="462"/>
      <c r="JEZ766" s="462"/>
      <c r="JFA766" s="462"/>
      <c r="JFB766" s="462"/>
      <c r="JFC766" s="462"/>
      <c r="JFD766" s="462"/>
      <c r="JFE766" s="462"/>
      <c r="JFF766" s="462"/>
      <c r="JFG766" s="462"/>
      <c r="JFH766" s="462"/>
      <c r="JFI766" s="462"/>
      <c r="JFJ766" s="462"/>
      <c r="JFK766" s="462"/>
      <c r="JFL766" s="462"/>
      <c r="JFM766" s="462"/>
      <c r="JFN766" s="462"/>
      <c r="JFO766" s="462"/>
      <c r="JFP766" s="462"/>
      <c r="JFQ766" s="462"/>
      <c r="JFR766" s="462"/>
      <c r="JFS766" s="462"/>
      <c r="JFT766" s="462"/>
      <c r="JFU766" s="462"/>
      <c r="JFV766" s="462"/>
      <c r="JFW766" s="462"/>
      <c r="JFX766" s="462"/>
      <c r="JFY766" s="462"/>
      <c r="JFZ766" s="462"/>
      <c r="JGA766" s="462"/>
      <c r="JGB766" s="462"/>
      <c r="JGC766" s="462"/>
      <c r="JGD766" s="462"/>
      <c r="JGE766" s="462"/>
      <c r="JGF766" s="462"/>
      <c r="JGG766" s="462"/>
      <c r="JGH766" s="462"/>
      <c r="JGI766" s="462"/>
      <c r="JGJ766" s="462"/>
      <c r="JGK766" s="462"/>
      <c r="JGL766" s="462"/>
      <c r="JGM766" s="462"/>
      <c r="JGN766" s="462"/>
      <c r="JGO766" s="462"/>
      <c r="JGP766" s="462"/>
      <c r="JGQ766" s="462"/>
      <c r="JGR766" s="462"/>
      <c r="JGS766" s="462"/>
      <c r="JGT766" s="462"/>
      <c r="JGU766" s="462"/>
      <c r="JGV766" s="462"/>
      <c r="JGW766" s="462"/>
      <c r="JGX766" s="462"/>
      <c r="JGY766" s="462"/>
      <c r="JGZ766" s="462"/>
      <c r="JHA766" s="462"/>
      <c r="JHB766" s="462"/>
      <c r="JHC766" s="462"/>
      <c r="JHD766" s="462"/>
      <c r="JHE766" s="462"/>
      <c r="JHF766" s="462"/>
      <c r="JHG766" s="462"/>
      <c r="JHH766" s="462"/>
      <c r="JHI766" s="462"/>
      <c r="JHJ766" s="462"/>
      <c r="JHK766" s="462"/>
      <c r="JHL766" s="462"/>
      <c r="JHM766" s="462"/>
      <c r="JHN766" s="462"/>
      <c r="JHO766" s="462"/>
      <c r="JHP766" s="462"/>
      <c r="JHQ766" s="462"/>
      <c r="JHR766" s="462"/>
      <c r="JHS766" s="462"/>
      <c r="JHT766" s="462"/>
      <c r="JHU766" s="462"/>
      <c r="JHV766" s="462"/>
      <c r="JHW766" s="462"/>
      <c r="JHX766" s="462"/>
      <c r="JHY766" s="462"/>
      <c r="JHZ766" s="462"/>
      <c r="JIA766" s="462"/>
      <c r="JIB766" s="462"/>
      <c r="JIC766" s="462"/>
      <c r="JID766" s="462"/>
      <c r="JIE766" s="462"/>
      <c r="JIF766" s="462"/>
      <c r="JIG766" s="462"/>
      <c r="JIH766" s="462"/>
      <c r="JII766" s="462"/>
      <c r="JIJ766" s="462"/>
      <c r="JIK766" s="462"/>
      <c r="JIL766" s="462"/>
      <c r="JIM766" s="462"/>
      <c r="JIN766" s="462"/>
      <c r="JIO766" s="462"/>
      <c r="JIP766" s="462"/>
      <c r="JIQ766" s="462"/>
      <c r="JIR766" s="462"/>
      <c r="JIS766" s="462"/>
      <c r="JIT766" s="462"/>
      <c r="JIU766" s="462"/>
      <c r="JIV766" s="462"/>
      <c r="JIW766" s="462"/>
      <c r="JIX766" s="462"/>
      <c r="JIY766" s="462"/>
      <c r="JIZ766" s="462"/>
      <c r="JJA766" s="462"/>
      <c r="JJB766" s="462"/>
      <c r="JJC766" s="462"/>
      <c r="JJD766" s="462"/>
      <c r="JJE766" s="462"/>
      <c r="JJF766" s="462"/>
      <c r="JJG766" s="462"/>
      <c r="JJH766" s="462"/>
      <c r="JJI766" s="462"/>
      <c r="JJJ766" s="462"/>
      <c r="JJK766" s="462"/>
      <c r="JJL766" s="462"/>
      <c r="JJM766" s="462"/>
      <c r="JJN766" s="462"/>
      <c r="JJO766" s="462"/>
      <c r="JJP766" s="462"/>
      <c r="JJQ766" s="462"/>
      <c r="JJR766" s="462"/>
      <c r="JJS766" s="462"/>
      <c r="JJT766" s="462"/>
      <c r="JJU766" s="462"/>
      <c r="JJV766" s="462"/>
      <c r="JJW766" s="462"/>
      <c r="JJX766" s="462"/>
      <c r="JJY766" s="462"/>
      <c r="JJZ766" s="462"/>
      <c r="JKA766" s="462"/>
      <c r="JKB766" s="462"/>
      <c r="JKC766" s="462"/>
      <c r="JKD766" s="462"/>
      <c r="JKE766" s="462"/>
      <c r="JKF766" s="462"/>
      <c r="JKG766" s="462"/>
      <c r="JKH766" s="462"/>
      <c r="JKI766" s="462"/>
      <c r="JKJ766" s="462"/>
      <c r="JKK766" s="462"/>
      <c r="JKL766" s="462"/>
      <c r="JKM766" s="462"/>
      <c r="JKN766" s="462"/>
      <c r="JKO766" s="462"/>
      <c r="JKP766" s="462"/>
      <c r="JKQ766" s="462"/>
      <c r="JKR766" s="462"/>
      <c r="JKS766" s="462"/>
      <c r="JKT766" s="462"/>
      <c r="JKU766" s="462"/>
      <c r="JKV766" s="462"/>
      <c r="JKW766" s="462"/>
      <c r="JKX766" s="462"/>
      <c r="JKY766" s="462"/>
      <c r="JKZ766" s="462"/>
      <c r="JLA766" s="462"/>
      <c r="JLB766" s="462"/>
      <c r="JLC766" s="462"/>
      <c r="JLD766" s="462"/>
      <c r="JLE766" s="462"/>
      <c r="JLF766" s="462"/>
      <c r="JLG766" s="462"/>
      <c r="JLH766" s="462"/>
      <c r="JLI766" s="462"/>
      <c r="JLJ766" s="462"/>
      <c r="JLK766" s="462"/>
      <c r="JLL766" s="462"/>
      <c r="JLM766" s="462"/>
      <c r="JLN766" s="462"/>
      <c r="JLO766" s="462"/>
      <c r="JLP766" s="462"/>
      <c r="JLQ766" s="462"/>
      <c r="JLR766" s="462"/>
      <c r="JLS766" s="462"/>
      <c r="JLT766" s="462"/>
      <c r="JLU766" s="462"/>
      <c r="JLV766" s="462"/>
      <c r="JLW766" s="462"/>
      <c r="JLX766" s="462"/>
      <c r="JLY766" s="462"/>
      <c r="JLZ766" s="462"/>
      <c r="JMA766" s="462"/>
      <c r="JMB766" s="462"/>
      <c r="JMC766" s="462"/>
      <c r="JMD766" s="462"/>
      <c r="JME766" s="462"/>
      <c r="JMF766" s="462"/>
      <c r="JMG766" s="462"/>
      <c r="JMH766" s="462"/>
      <c r="JMI766" s="462"/>
      <c r="JMJ766" s="462"/>
      <c r="JMK766" s="462"/>
      <c r="JML766" s="462"/>
      <c r="JMM766" s="462"/>
      <c r="JMN766" s="462"/>
      <c r="JMO766" s="462"/>
      <c r="JMP766" s="462"/>
      <c r="JMQ766" s="462"/>
      <c r="JMR766" s="462"/>
      <c r="JMS766" s="462"/>
      <c r="JMT766" s="462"/>
      <c r="JMU766" s="462"/>
      <c r="JMV766" s="462"/>
      <c r="JMW766" s="462"/>
      <c r="JMX766" s="462"/>
      <c r="JMY766" s="462"/>
      <c r="JMZ766" s="462"/>
      <c r="JNA766" s="462"/>
      <c r="JNB766" s="462"/>
      <c r="JNC766" s="462"/>
      <c r="JND766" s="462"/>
      <c r="JNE766" s="462"/>
      <c r="JNF766" s="462"/>
      <c r="JNG766" s="462"/>
      <c r="JNH766" s="462"/>
      <c r="JNI766" s="462"/>
      <c r="JNJ766" s="462"/>
      <c r="JNK766" s="462"/>
      <c r="JNL766" s="462"/>
      <c r="JNM766" s="462"/>
      <c r="JNN766" s="462"/>
      <c r="JNO766" s="462"/>
      <c r="JNP766" s="462"/>
      <c r="JNQ766" s="462"/>
      <c r="JNR766" s="462"/>
      <c r="JNS766" s="462"/>
      <c r="JNT766" s="462"/>
      <c r="JNU766" s="462"/>
      <c r="JNV766" s="462"/>
      <c r="JNW766" s="462"/>
      <c r="JNX766" s="462"/>
      <c r="JNY766" s="462"/>
      <c r="JNZ766" s="462"/>
      <c r="JOA766" s="462"/>
      <c r="JOB766" s="462"/>
      <c r="JOC766" s="462"/>
      <c r="JOD766" s="462"/>
      <c r="JOE766" s="462"/>
      <c r="JOF766" s="462"/>
      <c r="JOG766" s="462"/>
      <c r="JOH766" s="462"/>
      <c r="JOI766" s="462"/>
      <c r="JOJ766" s="462"/>
      <c r="JOK766" s="462"/>
      <c r="JOL766" s="462"/>
      <c r="JOM766" s="462"/>
      <c r="JON766" s="462"/>
      <c r="JOO766" s="462"/>
      <c r="JOP766" s="462"/>
      <c r="JOQ766" s="462"/>
      <c r="JOR766" s="462"/>
      <c r="JOS766" s="462"/>
      <c r="JOT766" s="462"/>
      <c r="JOU766" s="462"/>
      <c r="JOV766" s="462"/>
      <c r="JOW766" s="462"/>
      <c r="JOX766" s="462"/>
      <c r="JOY766" s="462"/>
      <c r="JOZ766" s="462"/>
      <c r="JPA766" s="462"/>
      <c r="JPB766" s="462"/>
      <c r="JPC766" s="462"/>
      <c r="JPD766" s="462"/>
      <c r="JPE766" s="462"/>
      <c r="JPF766" s="462"/>
      <c r="JPG766" s="462"/>
      <c r="JPH766" s="462"/>
      <c r="JPI766" s="462"/>
      <c r="JPJ766" s="462"/>
      <c r="JPK766" s="462"/>
      <c r="JPL766" s="462"/>
      <c r="JPM766" s="462"/>
      <c r="JPN766" s="462"/>
      <c r="JPO766" s="462"/>
      <c r="JPP766" s="462"/>
      <c r="JPQ766" s="462"/>
      <c r="JPR766" s="462"/>
      <c r="JPS766" s="462"/>
      <c r="JPT766" s="462"/>
      <c r="JPU766" s="462"/>
      <c r="JPV766" s="462"/>
      <c r="JPW766" s="462"/>
      <c r="JPX766" s="462"/>
      <c r="JPY766" s="462"/>
      <c r="JPZ766" s="462"/>
      <c r="JQA766" s="462"/>
      <c r="JQB766" s="462"/>
      <c r="JQC766" s="462"/>
      <c r="JQD766" s="462"/>
      <c r="JQE766" s="462"/>
      <c r="JQF766" s="462"/>
      <c r="JQG766" s="462"/>
      <c r="JQH766" s="462"/>
      <c r="JQI766" s="462"/>
      <c r="JQJ766" s="462"/>
      <c r="JQK766" s="462"/>
      <c r="JQL766" s="462"/>
      <c r="JQM766" s="462"/>
      <c r="JQN766" s="462"/>
      <c r="JQO766" s="462"/>
      <c r="JQP766" s="462"/>
      <c r="JQQ766" s="462"/>
      <c r="JQR766" s="462"/>
      <c r="JQS766" s="462"/>
      <c r="JQT766" s="462"/>
      <c r="JQU766" s="462"/>
      <c r="JQV766" s="462"/>
      <c r="JQW766" s="462"/>
      <c r="JQX766" s="462"/>
      <c r="JQY766" s="462"/>
      <c r="JQZ766" s="462"/>
      <c r="JRA766" s="462"/>
      <c r="JRB766" s="462"/>
      <c r="JRC766" s="462"/>
      <c r="JRD766" s="462"/>
      <c r="JRE766" s="462"/>
      <c r="JRF766" s="462"/>
      <c r="JRG766" s="462"/>
      <c r="JRH766" s="462"/>
      <c r="JRI766" s="462"/>
      <c r="JRJ766" s="462"/>
      <c r="JRK766" s="462"/>
      <c r="JRL766" s="462"/>
      <c r="JRM766" s="462"/>
      <c r="JRN766" s="462"/>
      <c r="JRO766" s="462"/>
      <c r="JRP766" s="462"/>
      <c r="JRQ766" s="462"/>
      <c r="JRR766" s="462"/>
      <c r="JRS766" s="462"/>
      <c r="JRT766" s="462"/>
      <c r="JRU766" s="462"/>
      <c r="JRV766" s="462"/>
      <c r="JRW766" s="462"/>
      <c r="JRX766" s="462"/>
      <c r="JRY766" s="462"/>
      <c r="JRZ766" s="462"/>
      <c r="JSA766" s="462"/>
      <c r="JSB766" s="462"/>
      <c r="JSC766" s="462"/>
      <c r="JSD766" s="462"/>
      <c r="JSE766" s="462"/>
      <c r="JSF766" s="462"/>
      <c r="JSG766" s="462"/>
      <c r="JSH766" s="462"/>
      <c r="JSI766" s="462"/>
      <c r="JSJ766" s="462"/>
      <c r="JSK766" s="462"/>
      <c r="JSL766" s="462"/>
      <c r="JSM766" s="462"/>
      <c r="JSN766" s="462"/>
      <c r="JSO766" s="462"/>
      <c r="JSP766" s="462"/>
      <c r="JSQ766" s="462"/>
      <c r="JSR766" s="462"/>
      <c r="JSS766" s="462"/>
      <c r="JST766" s="462"/>
      <c r="JSU766" s="462"/>
      <c r="JSV766" s="462"/>
      <c r="JSW766" s="462"/>
      <c r="JSX766" s="462"/>
      <c r="JSY766" s="462"/>
      <c r="JSZ766" s="462"/>
      <c r="JTA766" s="462"/>
      <c r="JTB766" s="462"/>
      <c r="JTC766" s="462"/>
      <c r="JTD766" s="462"/>
      <c r="JTE766" s="462"/>
      <c r="JTF766" s="462"/>
      <c r="JTG766" s="462"/>
      <c r="JTH766" s="462"/>
      <c r="JTI766" s="462"/>
      <c r="JTJ766" s="462"/>
      <c r="JTK766" s="462"/>
      <c r="JTL766" s="462"/>
      <c r="JTM766" s="462"/>
      <c r="JTN766" s="462"/>
      <c r="JTO766" s="462"/>
      <c r="JTP766" s="462"/>
      <c r="JTQ766" s="462"/>
      <c r="JTR766" s="462"/>
      <c r="JTS766" s="462"/>
      <c r="JTT766" s="462"/>
      <c r="JTU766" s="462"/>
      <c r="JTV766" s="462"/>
      <c r="JTW766" s="462"/>
      <c r="JTX766" s="462"/>
      <c r="JTY766" s="462"/>
      <c r="JTZ766" s="462"/>
      <c r="JUA766" s="462"/>
      <c r="JUB766" s="462"/>
      <c r="JUC766" s="462"/>
      <c r="JUD766" s="462"/>
      <c r="JUE766" s="462"/>
      <c r="JUF766" s="462"/>
      <c r="JUG766" s="462"/>
      <c r="JUH766" s="462"/>
      <c r="JUI766" s="462"/>
      <c r="JUJ766" s="462"/>
      <c r="JUK766" s="462"/>
      <c r="JUL766" s="462"/>
      <c r="JUM766" s="462"/>
      <c r="JUN766" s="462"/>
      <c r="JUO766" s="462"/>
      <c r="JUP766" s="462"/>
      <c r="JUQ766" s="462"/>
      <c r="JUR766" s="462"/>
      <c r="JUS766" s="462"/>
      <c r="JUT766" s="462"/>
      <c r="JUU766" s="462"/>
      <c r="JUV766" s="462"/>
      <c r="JUW766" s="462"/>
      <c r="JUX766" s="462"/>
      <c r="JUY766" s="462"/>
      <c r="JUZ766" s="462"/>
      <c r="JVA766" s="462"/>
      <c r="JVB766" s="462"/>
      <c r="JVC766" s="462"/>
      <c r="JVD766" s="462"/>
      <c r="JVE766" s="462"/>
      <c r="JVF766" s="462"/>
      <c r="JVG766" s="462"/>
      <c r="JVH766" s="462"/>
      <c r="JVI766" s="462"/>
      <c r="JVJ766" s="462"/>
      <c r="JVK766" s="462"/>
      <c r="JVL766" s="462"/>
      <c r="JVM766" s="462"/>
      <c r="JVN766" s="462"/>
      <c r="JVO766" s="462"/>
      <c r="JVP766" s="462"/>
      <c r="JVQ766" s="462"/>
      <c r="JVR766" s="462"/>
      <c r="JVS766" s="462"/>
      <c r="JVT766" s="462"/>
      <c r="JVU766" s="462"/>
      <c r="JVV766" s="462"/>
      <c r="JVW766" s="462"/>
      <c r="JVX766" s="462"/>
      <c r="JVY766" s="462"/>
      <c r="JVZ766" s="462"/>
      <c r="JWA766" s="462"/>
      <c r="JWB766" s="462"/>
      <c r="JWC766" s="462"/>
      <c r="JWD766" s="462"/>
      <c r="JWE766" s="462"/>
      <c r="JWF766" s="462"/>
      <c r="JWG766" s="462"/>
      <c r="JWH766" s="462"/>
      <c r="JWI766" s="462"/>
      <c r="JWJ766" s="462"/>
      <c r="JWK766" s="462"/>
      <c r="JWL766" s="462"/>
      <c r="JWM766" s="462"/>
      <c r="JWN766" s="462"/>
      <c r="JWO766" s="462"/>
      <c r="JWP766" s="462"/>
      <c r="JWQ766" s="462"/>
      <c r="JWR766" s="462"/>
      <c r="JWS766" s="462"/>
      <c r="JWT766" s="462"/>
      <c r="JWU766" s="462"/>
      <c r="JWV766" s="462"/>
      <c r="JWW766" s="462"/>
      <c r="JWX766" s="462"/>
      <c r="JWY766" s="462"/>
      <c r="JWZ766" s="462"/>
      <c r="JXA766" s="462"/>
      <c r="JXB766" s="462"/>
      <c r="JXC766" s="462"/>
      <c r="JXD766" s="462"/>
      <c r="JXE766" s="462"/>
      <c r="JXF766" s="462"/>
      <c r="JXG766" s="462"/>
      <c r="JXH766" s="462"/>
      <c r="JXI766" s="462"/>
      <c r="JXJ766" s="462"/>
      <c r="JXK766" s="462"/>
      <c r="JXL766" s="462"/>
      <c r="JXM766" s="462"/>
      <c r="JXN766" s="462"/>
      <c r="JXO766" s="462"/>
      <c r="JXP766" s="462"/>
      <c r="JXQ766" s="462"/>
      <c r="JXR766" s="462"/>
      <c r="JXS766" s="462"/>
      <c r="JXT766" s="462"/>
      <c r="JXU766" s="462"/>
      <c r="JXV766" s="462"/>
      <c r="JXW766" s="462"/>
      <c r="JXX766" s="462"/>
      <c r="JXY766" s="462"/>
      <c r="JXZ766" s="462"/>
      <c r="JYA766" s="462"/>
      <c r="JYB766" s="462"/>
      <c r="JYC766" s="462"/>
      <c r="JYD766" s="462"/>
      <c r="JYE766" s="462"/>
      <c r="JYF766" s="462"/>
      <c r="JYG766" s="462"/>
      <c r="JYH766" s="462"/>
      <c r="JYI766" s="462"/>
      <c r="JYJ766" s="462"/>
      <c r="JYK766" s="462"/>
      <c r="JYL766" s="462"/>
      <c r="JYM766" s="462"/>
      <c r="JYN766" s="462"/>
      <c r="JYO766" s="462"/>
      <c r="JYP766" s="462"/>
      <c r="JYQ766" s="462"/>
      <c r="JYR766" s="462"/>
      <c r="JYS766" s="462"/>
      <c r="JYT766" s="462"/>
      <c r="JYU766" s="462"/>
      <c r="JYV766" s="462"/>
      <c r="JYW766" s="462"/>
      <c r="JYX766" s="462"/>
      <c r="JYY766" s="462"/>
      <c r="JYZ766" s="462"/>
      <c r="JZA766" s="462"/>
      <c r="JZB766" s="462"/>
      <c r="JZC766" s="462"/>
      <c r="JZD766" s="462"/>
      <c r="JZE766" s="462"/>
      <c r="JZF766" s="462"/>
      <c r="JZG766" s="462"/>
      <c r="JZH766" s="462"/>
      <c r="JZI766" s="462"/>
      <c r="JZJ766" s="462"/>
      <c r="JZK766" s="462"/>
      <c r="JZL766" s="462"/>
      <c r="JZM766" s="462"/>
      <c r="JZN766" s="462"/>
      <c r="JZO766" s="462"/>
      <c r="JZP766" s="462"/>
      <c r="JZQ766" s="462"/>
      <c r="JZR766" s="462"/>
      <c r="JZS766" s="462"/>
      <c r="JZT766" s="462"/>
      <c r="JZU766" s="462"/>
      <c r="JZV766" s="462"/>
      <c r="JZW766" s="462"/>
      <c r="JZX766" s="462"/>
      <c r="JZY766" s="462"/>
      <c r="JZZ766" s="462"/>
      <c r="KAA766" s="462"/>
      <c r="KAB766" s="462"/>
      <c r="KAC766" s="462"/>
      <c r="KAD766" s="462"/>
      <c r="KAE766" s="462"/>
      <c r="KAF766" s="462"/>
      <c r="KAG766" s="462"/>
      <c r="KAH766" s="462"/>
      <c r="KAI766" s="462"/>
      <c r="KAJ766" s="462"/>
      <c r="KAK766" s="462"/>
      <c r="KAL766" s="462"/>
      <c r="KAM766" s="462"/>
      <c r="KAN766" s="462"/>
      <c r="KAO766" s="462"/>
      <c r="KAP766" s="462"/>
      <c r="KAQ766" s="462"/>
      <c r="KAR766" s="462"/>
      <c r="KAS766" s="462"/>
      <c r="KAT766" s="462"/>
      <c r="KAU766" s="462"/>
      <c r="KAV766" s="462"/>
      <c r="KAW766" s="462"/>
      <c r="KAX766" s="462"/>
      <c r="KAY766" s="462"/>
      <c r="KAZ766" s="462"/>
      <c r="KBA766" s="462"/>
      <c r="KBB766" s="462"/>
      <c r="KBC766" s="462"/>
      <c r="KBD766" s="462"/>
      <c r="KBE766" s="462"/>
      <c r="KBF766" s="462"/>
      <c r="KBG766" s="462"/>
      <c r="KBH766" s="462"/>
      <c r="KBI766" s="462"/>
      <c r="KBJ766" s="462"/>
      <c r="KBK766" s="462"/>
      <c r="KBL766" s="462"/>
      <c r="KBM766" s="462"/>
      <c r="KBN766" s="462"/>
      <c r="KBO766" s="462"/>
      <c r="KBP766" s="462"/>
      <c r="KBQ766" s="462"/>
      <c r="KBR766" s="462"/>
      <c r="KBS766" s="462"/>
      <c r="KBT766" s="462"/>
      <c r="KBU766" s="462"/>
      <c r="KBV766" s="462"/>
      <c r="KBW766" s="462"/>
      <c r="KBX766" s="462"/>
      <c r="KBY766" s="462"/>
      <c r="KBZ766" s="462"/>
      <c r="KCA766" s="462"/>
      <c r="KCB766" s="462"/>
      <c r="KCC766" s="462"/>
      <c r="KCD766" s="462"/>
      <c r="KCE766" s="462"/>
      <c r="KCF766" s="462"/>
      <c r="KCG766" s="462"/>
      <c r="KCH766" s="462"/>
      <c r="KCI766" s="462"/>
      <c r="KCJ766" s="462"/>
      <c r="KCK766" s="462"/>
      <c r="KCL766" s="462"/>
      <c r="KCM766" s="462"/>
      <c r="KCN766" s="462"/>
      <c r="KCO766" s="462"/>
      <c r="KCP766" s="462"/>
      <c r="KCQ766" s="462"/>
      <c r="KCR766" s="462"/>
      <c r="KCS766" s="462"/>
      <c r="KCT766" s="462"/>
      <c r="KCU766" s="462"/>
      <c r="KCV766" s="462"/>
      <c r="KCW766" s="462"/>
      <c r="KCX766" s="462"/>
      <c r="KCY766" s="462"/>
      <c r="KCZ766" s="462"/>
      <c r="KDA766" s="462"/>
      <c r="KDB766" s="462"/>
      <c r="KDC766" s="462"/>
      <c r="KDD766" s="462"/>
      <c r="KDE766" s="462"/>
      <c r="KDF766" s="462"/>
      <c r="KDG766" s="462"/>
      <c r="KDH766" s="462"/>
      <c r="KDI766" s="462"/>
      <c r="KDJ766" s="462"/>
      <c r="KDK766" s="462"/>
      <c r="KDL766" s="462"/>
      <c r="KDM766" s="462"/>
      <c r="KDN766" s="462"/>
      <c r="KDO766" s="462"/>
      <c r="KDP766" s="462"/>
      <c r="KDQ766" s="462"/>
      <c r="KDR766" s="462"/>
      <c r="KDS766" s="462"/>
      <c r="KDT766" s="462"/>
      <c r="KDU766" s="462"/>
      <c r="KDV766" s="462"/>
      <c r="KDW766" s="462"/>
      <c r="KDX766" s="462"/>
      <c r="KDY766" s="462"/>
      <c r="KDZ766" s="462"/>
      <c r="KEA766" s="462"/>
      <c r="KEB766" s="462"/>
      <c r="KEC766" s="462"/>
      <c r="KED766" s="462"/>
      <c r="KEE766" s="462"/>
      <c r="KEF766" s="462"/>
      <c r="KEG766" s="462"/>
      <c r="KEH766" s="462"/>
      <c r="KEI766" s="462"/>
      <c r="KEJ766" s="462"/>
      <c r="KEK766" s="462"/>
      <c r="KEL766" s="462"/>
      <c r="KEM766" s="462"/>
      <c r="KEN766" s="462"/>
      <c r="KEO766" s="462"/>
      <c r="KEP766" s="462"/>
      <c r="KEQ766" s="462"/>
      <c r="KER766" s="462"/>
      <c r="KES766" s="462"/>
      <c r="KET766" s="462"/>
      <c r="KEU766" s="462"/>
      <c r="KEV766" s="462"/>
      <c r="KEW766" s="462"/>
      <c r="KEX766" s="462"/>
      <c r="KEY766" s="462"/>
      <c r="KEZ766" s="462"/>
      <c r="KFA766" s="462"/>
      <c r="KFB766" s="462"/>
      <c r="KFC766" s="462"/>
      <c r="KFD766" s="462"/>
      <c r="KFE766" s="462"/>
      <c r="KFF766" s="462"/>
      <c r="KFG766" s="462"/>
      <c r="KFH766" s="462"/>
      <c r="KFI766" s="462"/>
      <c r="KFJ766" s="462"/>
      <c r="KFK766" s="462"/>
      <c r="KFL766" s="462"/>
      <c r="KFM766" s="462"/>
      <c r="KFN766" s="462"/>
      <c r="KFO766" s="462"/>
      <c r="KFP766" s="462"/>
      <c r="KFQ766" s="462"/>
      <c r="KFR766" s="462"/>
      <c r="KFS766" s="462"/>
      <c r="KFT766" s="462"/>
      <c r="KFU766" s="462"/>
      <c r="KFV766" s="462"/>
      <c r="KFW766" s="462"/>
      <c r="KFX766" s="462"/>
      <c r="KFY766" s="462"/>
      <c r="KFZ766" s="462"/>
      <c r="KGA766" s="462"/>
      <c r="KGB766" s="462"/>
      <c r="KGC766" s="462"/>
      <c r="KGD766" s="462"/>
      <c r="KGE766" s="462"/>
      <c r="KGF766" s="462"/>
      <c r="KGG766" s="462"/>
      <c r="KGH766" s="462"/>
      <c r="KGI766" s="462"/>
      <c r="KGJ766" s="462"/>
      <c r="KGK766" s="462"/>
      <c r="KGL766" s="462"/>
      <c r="KGM766" s="462"/>
      <c r="KGN766" s="462"/>
      <c r="KGO766" s="462"/>
      <c r="KGP766" s="462"/>
      <c r="KGQ766" s="462"/>
      <c r="KGR766" s="462"/>
      <c r="KGS766" s="462"/>
      <c r="KGT766" s="462"/>
      <c r="KGU766" s="462"/>
      <c r="KGV766" s="462"/>
      <c r="KGW766" s="462"/>
      <c r="KGX766" s="462"/>
      <c r="KGY766" s="462"/>
      <c r="KGZ766" s="462"/>
      <c r="KHA766" s="462"/>
      <c r="KHB766" s="462"/>
      <c r="KHC766" s="462"/>
      <c r="KHD766" s="462"/>
      <c r="KHE766" s="462"/>
      <c r="KHF766" s="462"/>
      <c r="KHG766" s="462"/>
      <c r="KHH766" s="462"/>
      <c r="KHI766" s="462"/>
      <c r="KHJ766" s="462"/>
      <c r="KHK766" s="462"/>
      <c r="KHL766" s="462"/>
      <c r="KHM766" s="462"/>
      <c r="KHN766" s="462"/>
      <c r="KHO766" s="462"/>
      <c r="KHP766" s="462"/>
      <c r="KHQ766" s="462"/>
      <c r="KHR766" s="462"/>
      <c r="KHS766" s="462"/>
      <c r="KHT766" s="462"/>
      <c r="KHU766" s="462"/>
      <c r="KHV766" s="462"/>
      <c r="KHW766" s="462"/>
      <c r="KHX766" s="462"/>
      <c r="KHY766" s="462"/>
      <c r="KHZ766" s="462"/>
      <c r="KIA766" s="462"/>
      <c r="KIB766" s="462"/>
      <c r="KIC766" s="462"/>
      <c r="KID766" s="462"/>
      <c r="KIE766" s="462"/>
      <c r="KIF766" s="462"/>
      <c r="KIG766" s="462"/>
      <c r="KIH766" s="462"/>
      <c r="KII766" s="462"/>
      <c r="KIJ766" s="462"/>
      <c r="KIK766" s="462"/>
      <c r="KIL766" s="462"/>
      <c r="KIM766" s="462"/>
      <c r="KIN766" s="462"/>
      <c r="KIO766" s="462"/>
      <c r="KIP766" s="462"/>
      <c r="KIQ766" s="462"/>
      <c r="KIR766" s="462"/>
      <c r="KIS766" s="462"/>
      <c r="KIT766" s="462"/>
      <c r="KIU766" s="462"/>
      <c r="KIV766" s="462"/>
      <c r="KIW766" s="462"/>
      <c r="KIX766" s="462"/>
      <c r="KIY766" s="462"/>
      <c r="KIZ766" s="462"/>
      <c r="KJA766" s="462"/>
      <c r="KJB766" s="462"/>
      <c r="KJC766" s="462"/>
      <c r="KJD766" s="462"/>
      <c r="KJE766" s="462"/>
      <c r="KJF766" s="462"/>
      <c r="KJG766" s="462"/>
      <c r="KJH766" s="462"/>
      <c r="KJI766" s="462"/>
      <c r="KJJ766" s="462"/>
      <c r="KJK766" s="462"/>
      <c r="KJL766" s="462"/>
      <c r="KJM766" s="462"/>
      <c r="KJN766" s="462"/>
      <c r="KJO766" s="462"/>
      <c r="KJP766" s="462"/>
      <c r="KJQ766" s="462"/>
      <c r="KJR766" s="462"/>
      <c r="KJS766" s="462"/>
      <c r="KJT766" s="462"/>
      <c r="KJU766" s="462"/>
      <c r="KJV766" s="462"/>
      <c r="KJW766" s="462"/>
      <c r="KJX766" s="462"/>
      <c r="KJY766" s="462"/>
      <c r="KJZ766" s="462"/>
      <c r="KKA766" s="462"/>
      <c r="KKB766" s="462"/>
      <c r="KKC766" s="462"/>
      <c r="KKD766" s="462"/>
      <c r="KKE766" s="462"/>
      <c r="KKF766" s="462"/>
      <c r="KKG766" s="462"/>
      <c r="KKH766" s="462"/>
      <c r="KKI766" s="462"/>
      <c r="KKJ766" s="462"/>
      <c r="KKK766" s="462"/>
      <c r="KKL766" s="462"/>
      <c r="KKM766" s="462"/>
      <c r="KKN766" s="462"/>
      <c r="KKO766" s="462"/>
      <c r="KKP766" s="462"/>
      <c r="KKQ766" s="462"/>
      <c r="KKR766" s="462"/>
      <c r="KKS766" s="462"/>
      <c r="KKT766" s="462"/>
      <c r="KKU766" s="462"/>
      <c r="KKV766" s="462"/>
      <c r="KKW766" s="462"/>
      <c r="KKX766" s="462"/>
      <c r="KKY766" s="462"/>
      <c r="KKZ766" s="462"/>
      <c r="KLA766" s="462"/>
      <c r="KLB766" s="462"/>
      <c r="KLC766" s="462"/>
      <c r="KLD766" s="462"/>
      <c r="KLE766" s="462"/>
      <c r="KLF766" s="462"/>
      <c r="KLG766" s="462"/>
      <c r="KLH766" s="462"/>
      <c r="KLI766" s="462"/>
      <c r="KLJ766" s="462"/>
      <c r="KLK766" s="462"/>
      <c r="KLL766" s="462"/>
      <c r="KLM766" s="462"/>
      <c r="KLN766" s="462"/>
      <c r="KLO766" s="462"/>
      <c r="KLP766" s="462"/>
      <c r="KLQ766" s="462"/>
      <c r="KLR766" s="462"/>
      <c r="KLS766" s="462"/>
      <c r="KLT766" s="462"/>
      <c r="KLU766" s="462"/>
      <c r="KLV766" s="462"/>
      <c r="KLW766" s="462"/>
      <c r="KLX766" s="462"/>
      <c r="KLY766" s="462"/>
      <c r="KLZ766" s="462"/>
      <c r="KMA766" s="462"/>
      <c r="KMB766" s="462"/>
      <c r="KMC766" s="462"/>
      <c r="KMD766" s="462"/>
      <c r="KME766" s="462"/>
      <c r="KMF766" s="462"/>
      <c r="KMG766" s="462"/>
      <c r="KMH766" s="462"/>
      <c r="KMI766" s="462"/>
      <c r="KMJ766" s="462"/>
      <c r="KMK766" s="462"/>
      <c r="KML766" s="462"/>
      <c r="KMM766" s="462"/>
      <c r="KMN766" s="462"/>
      <c r="KMO766" s="462"/>
      <c r="KMP766" s="462"/>
      <c r="KMQ766" s="462"/>
      <c r="KMR766" s="462"/>
      <c r="KMS766" s="462"/>
      <c r="KMT766" s="462"/>
      <c r="KMU766" s="462"/>
      <c r="KMV766" s="462"/>
      <c r="KMW766" s="462"/>
      <c r="KMX766" s="462"/>
      <c r="KMY766" s="462"/>
      <c r="KMZ766" s="462"/>
      <c r="KNA766" s="462"/>
      <c r="KNB766" s="462"/>
      <c r="KNC766" s="462"/>
      <c r="KND766" s="462"/>
      <c r="KNE766" s="462"/>
      <c r="KNF766" s="462"/>
      <c r="KNG766" s="462"/>
      <c r="KNH766" s="462"/>
      <c r="KNI766" s="462"/>
      <c r="KNJ766" s="462"/>
      <c r="KNK766" s="462"/>
      <c r="KNL766" s="462"/>
      <c r="KNM766" s="462"/>
      <c r="KNN766" s="462"/>
      <c r="KNO766" s="462"/>
      <c r="KNP766" s="462"/>
      <c r="KNQ766" s="462"/>
      <c r="KNR766" s="462"/>
      <c r="KNS766" s="462"/>
      <c r="KNT766" s="462"/>
      <c r="KNU766" s="462"/>
      <c r="KNV766" s="462"/>
      <c r="KNW766" s="462"/>
      <c r="KNX766" s="462"/>
      <c r="KNY766" s="462"/>
      <c r="KNZ766" s="462"/>
      <c r="KOA766" s="462"/>
      <c r="KOB766" s="462"/>
      <c r="KOC766" s="462"/>
      <c r="KOD766" s="462"/>
      <c r="KOE766" s="462"/>
      <c r="KOF766" s="462"/>
      <c r="KOG766" s="462"/>
      <c r="KOH766" s="462"/>
      <c r="KOI766" s="462"/>
      <c r="KOJ766" s="462"/>
      <c r="KOK766" s="462"/>
      <c r="KOL766" s="462"/>
      <c r="KOM766" s="462"/>
      <c r="KON766" s="462"/>
      <c r="KOO766" s="462"/>
      <c r="KOP766" s="462"/>
      <c r="KOQ766" s="462"/>
      <c r="KOR766" s="462"/>
      <c r="KOS766" s="462"/>
      <c r="KOT766" s="462"/>
      <c r="KOU766" s="462"/>
      <c r="KOV766" s="462"/>
      <c r="KOW766" s="462"/>
      <c r="KOX766" s="462"/>
      <c r="KOY766" s="462"/>
      <c r="KOZ766" s="462"/>
      <c r="KPA766" s="462"/>
      <c r="KPB766" s="462"/>
      <c r="KPC766" s="462"/>
      <c r="KPD766" s="462"/>
      <c r="KPE766" s="462"/>
      <c r="KPF766" s="462"/>
      <c r="KPG766" s="462"/>
      <c r="KPH766" s="462"/>
      <c r="KPI766" s="462"/>
      <c r="KPJ766" s="462"/>
      <c r="KPK766" s="462"/>
      <c r="KPL766" s="462"/>
      <c r="KPM766" s="462"/>
      <c r="KPN766" s="462"/>
      <c r="KPO766" s="462"/>
      <c r="KPP766" s="462"/>
      <c r="KPQ766" s="462"/>
      <c r="KPR766" s="462"/>
      <c r="KPS766" s="462"/>
      <c r="KPT766" s="462"/>
      <c r="KPU766" s="462"/>
      <c r="KPV766" s="462"/>
      <c r="KPW766" s="462"/>
      <c r="KPX766" s="462"/>
      <c r="KPY766" s="462"/>
      <c r="KPZ766" s="462"/>
      <c r="KQA766" s="462"/>
      <c r="KQB766" s="462"/>
      <c r="KQC766" s="462"/>
      <c r="KQD766" s="462"/>
      <c r="KQE766" s="462"/>
      <c r="KQF766" s="462"/>
      <c r="KQG766" s="462"/>
      <c r="KQH766" s="462"/>
      <c r="KQI766" s="462"/>
      <c r="KQJ766" s="462"/>
      <c r="KQK766" s="462"/>
      <c r="KQL766" s="462"/>
      <c r="KQM766" s="462"/>
      <c r="KQN766" s="462"/>
      <c r="KQO766" s="462"/>
      <c r="KQP766" s="462"/>
      <c r="KQQ766" s="462"/>
      <c r="KQR766" s="462"/>
      <c r="KQS766" s="462"/>
      <c r="KQT766" s="462"/>
      <c r="KQU766" s="462"/>
      <c r="KQV766" s="462"/>
      <c r="KQW766" s="462"/>
      <c r="KQX766" s="462"/>
      <c r="KQY766" s="462"/>
      <c r="KQZ766" s="462"/>
      <c r="KRA766" s="462"/>
      <c r="KRB766" s="462"/>
      <c r="KRC766" s="462"/>
      <c r="KRD766" s="462"/>
      <c r="KRE766" s="462"/>
      <c r="KRF766" s="462"/>
      <c r="KRG766" s="462"/>
      <c r="KRH766" s="462"/>
      <c r="KRI766" s="462"/>
      <c r="KRJ766" s="462"/>
      <c r="KRK766" s="462"/>
      <c r="KRL766" s="462"/>
      <c r="KRM766" s="462"/>
      <c r="KRN766" s="462"/>
      <c r="KRO766" s="462"/>
      <c r="KRP766" s="462"/>
      <c r="KRQ766" s="462"/>
      <c r="KRR766" s="462"/>
      <c r="KRS766" s="462"/>
      <c r="KRT766" s="462"/>
      <c r="KRU766" s="462"/>
      <c r="KRV766" s="462"/>
      <c r="KRW766" s="462"/>
      <c r="KRX766" s="462"/>
      <c r="KRY766" s="462"/>
      <c r="KRZ766" s="462"/>
      <c r="KSA766" s="462"/>
      <c r="KSB766" s="462"/>
      <c r="KSC766" s="462"/>
      <c r="KSD766" s="462"/>
      <c r="KSE766" s="462"/>
      <c r="KSF766" s="462"/>
      <c r="KSG766" s="462"/>
      <c r="KSH766" s="462"/>
      <c r="KSI766" s="462"/>
      <c r="KSJ766" s="462"/>
      <c r="KSK766" s="462"/>
      <c r="KSL766" s="462"/>
      <c r="KSM766" s="462"/>
      <c r="KSN766" s="462"/>
      <c r="KSO766" s="462"/>
      <c r="KSP766" s="462"/>
      <c r="KSQ766" s="462"/>
      <c r="KSR766" s="462"/>
      <c r="KSS766" s="462"/>
      <c r="KST766" s="462"/>
      <c r="KSU766" s="462"/>
      <c r="KSV766" s="462"/>
      <c r="KSW766" s="462"/>
      <c r="KSX766" s="462"/>
      <c r="KSY766" s="462"/>
      <c r="KSZ766" s="462"/>
      <c r="KTA766" s="462"/>
      <c r="KTB766" s="462"/>
      <c r="KTC766" s="462"/>
      <c r="KTD766" s="462"/>
      <c r="KTE766" s="462"/>
      <c r="KTF766" s="462"/>
      <c r="KTG766" s="462"/>
      <c r="KTH766" s="462"/>
      <c r="KTI766" s="462"/>
      <c r="KTJ766" s="462"/>
      <c r="KTK766" s="462"/>
      <c r="KTL766" s="462"/>
      <c r="KTM766" s="462"/>
      <c r="KTN766" s="462"/>
      <c r="KTO766" s="462"/>
      <c r="KTP766" s="462"/>
      <c r="KTQ766" s="462"/>
      <c r="KTR766" s="462"/>
      <c r="KTS766" s="462"/>
      <c r="KTT766" s="462"/>
      <c r="KTU766" s="462"/>
      <c r="KTV766" s="462"/>
      <c r="KTW766" s="462"/>
      <c r="KTX766" s="462"/>
      <c r="KTY766" s="462"/>
      <c r="KTZ766" s="462"/>
      <c r="KUA766" s="462"/>
      <c r="KUB766" s="462"/>
      <c r="KUC766" s="462"/>
      <c r="KUD766" s="462"/>
      <c r="KUE766" s="462"/>
      <c r="KUF766" s="462"/>
      <c r="KUG766" s="462"/>
      <c r="KUH766" s="462"/>
      <c r="KUI766" s="462"/>
      <c r="KUJ766" s="462"/>
      <c r="KUK766" s="462"/>
      <c r="KUL766" s="462"/>
      <c r="KUM766" s="462"/>
      <c r="KUN766" s="462"/>
      <c r="KUO766" s="462"/>
      <c r="KUP766" s="462"/>
      <c r="KUQ766" s="462"/>
      <c r="KUR766" s="462"/>
      <c r="KUS766" s="462"/>
      <c r="KUT766" s="462"/>
      <c r="KUU766" s="462"/>
      <c r="KUV766" s="462"/>
      <c r="KUW766" s="462"/>
      <c r="KUX766" s="462"/>
      <c r="KUY766" s="462"/>
      <c r="KUZ766" s="462"/>
      <c r="KVA766" s="462"/>
      <c r="KVB766" s="462"/>
      <c r="KVC766" s="462"/>
      <c r="KVD766" s="462"/>
      <c r="KVE766" s="462"/>
      <c r="KVF766" s="462"/>
      <c r="KVG766" s="462"/>
      <c r="KVH766" s="462"/>
      <c r="KVI766" s="462"/>
      <c r="KVJ766" s="462"/>
      <c r="KVK766" s="462"/>
      <c r="KVL766" s="462"/>
      <c r="KVM766" s="462"/>
      <c r="KVN766" s="462"/>
      <c r="KVO766" s="462"/>
      <c r="KVP766" s="462"/>
      <c r="KVQ766" s="462"/>
      <c r="KVR766" s="462"/>
      <c r="KVS766" s="462"/>
      <c r="KVT766" s="462"/>
      <c r="KVU766" s="462"/>
      <c r="KVV766" s="462"/>
      <c r="KVW766" s="462"/>
      <c r="KVX766" s="462"/>
      <c r="KVY766" s="462"/>
      <c r="KVZ766" s="462"/>
      <c r="KWA766" s="462"/>
      <c r="KWB766" s="462"/>
      <c r="KWC766" s="462"/>
      <c r="KWD766" s="462"/>
      <c r="KWE766" s="462"/>
      <c r="KWF766" s="462"/>
      <c r="KWG766" s="462"/>
      <c r="KWH766" s="462"/>
      <c r="KWI766" s="462"/>
      <c r="KWJ766" s="462"/>
      <c r="KWK766" s="462"/>
      <c r="KWL766" s="462"/>
      <c r="KWM766" s="462"/>
      <c r="KWN766" s="462"/>
      <c r="KWO766" s="462"/>
      <c r="KWP766" s="462"/>
      <c r="KWQ766" s="462"/>
      <c r="KWR766" s="462"/>
      <c r="KWS766" s="462"/>
      <c r="KWT766" s="462"/>
      <c r="KWU766" s="462"/>
      <c r="KWV766" s="462"/>
      <c r="KWW766" s="462"/>
      <c r="KWX766" s="462"/>
      <c r="KWY766" s="462"/>
      <c r="KWZ766" s="462"/>
      <c r="KXA766" s="462"/>
      <c r="KXB766" s="462"/>
      <c r="KXC766" s="462"/>
      <c r="KXD766" s="462"/>
      <c r="KXE766" s="462"/>
      <c r="KXF766" s="462"/>
      <c r="KXG766" s="462"/>
      <c r="KXH766" s="462"/>
      <c r="KXI766" s="462"/>
      <c r="KXJ766" s="462"/>
      <c r="KXK766" s="462"/>
      <c r="KXL766" s="462"/>
      <c r="KXM766" s="462"/>
      <c r="KXN766" s="462"/>
      <c r="KXO766" s="462"/>
      <c r="KXP766" s="462"/>
      <c r="KXQ766" s="462"/>
      <c r="KXR766" s="462"/>
      <c r="KXS766" s="462"/>
      <c r="KXT766" s="462"/>
      <c r="KXU766" s="462"/>
      <c r="KXV766" s="462"/>
      <c r="KXW766" s="462"/>
      <c r="KXX766" s="462"/>
      <c r="KXY766" s="462"/>
      <c r="KXZ766" s="462"/>
      <c r="KYA766" s="462"/>
      <c r="KYB766" s="462"/>
      <c r="KYC766" s="462"/>
      <c r="KYD766" s="462"/>
      <c r="KYE766" s="462"/>
      <c r="KYF766" s="462"/>
      <c r="KYG766" s="462"/>
      <c r="KYH766" s="462"/>
      <c r="KYI766" s="462"/>
      <c r="KYJ766" s="462"/>
      <c r="KYK766" s="462"/>
      <c r="KYL766" s="462"/>
      <c r="KYM766" s="462"/>
      <c r="KYN766" s="462"/>
      <c r="KYO766" s="462"/>
      <c r="KYP766" s="462"/>
      <c r="KYQ766" s="462"/>
      <c r="KYR766" s="462"/>
      <c r="KYS766" s="462"/>
      <c r="KYT766" s="462"/>
      <c r="KYU766" s="462"/>
      <c r="KYV766" s="462"/>
      <c r="KYW766" s="462"/>
      <c r="KYX766" s="462"/>
      <c r="KYY766" s="462"/>
      <c r="KYZ766" s="462"/>
      <c r="KZA766" s="462"/>
      <c r="KZB766" s="462"/>
      <c r="KZC766" s="462"/>
      <c r="KZD766" s="462"/>
      <c r="KZE766" s="462"/>
      <c r="KZF766" s="462"/>
      <c r="KZG766" s="462"/>
      <c r="KZH766" s="462"/>
      <c r="KZI766" s="462"/>
      <c r="KZJ766" s="462"/>
      <c r="KZK766" s="462"/>
      <c r="KZL766" s="462"/>
      <c r="KZM766" s="462"/>
      <c r="KZN766" s="462"/>
      <c r="KZO766" s="462"/>
      <c r="KZP766" s="462"/>
      <c r="KZQ766" s="462"/>
      <c r="KZR766" s="462"/>
      <c r="KZS766" s="462"/>
      <c r="KZT766" s="462"/>
      <c r="KZU766" s="462"/>
      <c r="KZV766" s="462"/>
      <c r="KZW766" s="462"/>
      <c r="KZX766" s="462"/>
      <c r="KZY766" s="462"/>
      <c r="KZZ766" s="462"/>
      <c r="LAA766" s="462"/>
      <c r="LAB766" s="462"/>
      <c r="LAC766" s="462"/>
      <c r="LAD766" s="462"/>
      <c r="LAE766" s="462"/>
      <c r="LAF766" s="462"/>
      <c r="LAG766" s="462"/>
      <c r="LAH766" s="462"/>
      <c r="LAI766" s="462"/>
      <c r="LAJ766" s="462"/>
      <c r="LAK766" s="462"/>
      <c r="LAL766" s="462"/>
      <c r="LAM766" s="462"/>
      <c r="LAN766" s="462"/>
      <c r="LAO766" s="462"/>
      <c r="LAP766" s="462"/>
      <c r="LAQ766" s="462"/>
      <c r="LAR766" s="462"/>
      <c r="LAS766" s="462"/>
      <c r="LAT766" s="462"/>
      <c r="LAU766" s="462"/>
      <c r="LAV766" s="462"/>
      <c r="LAW766" s="462"/>
      <c r="LAX766" s="462"/>
      <c r="LAY766" s="462"/>
      <c r="LAZ766" s="462"/>
      <c r="LBA766" s="462"/>
      <c r="LBB766" s="462"/>
      <c r="LBC766" s="462"/>
      <c r="LBD766" s="462"/>
      <c r="LBE766" s="462"/>
      <c r="LBF766" s="462"/>
      <c r="LBG766" s="462"/>
      <c r="LBH766" s="462"/>
      <c r="LBI766" s="462"/>
      <c r="LBJ766" s="462"/>
      <c r="LBK766" s="462"/>
      <c r="LBL766" s="462"/>
      <c r="LBM766" s="462"/>
      <c r="LBN766" s="462"/>
      <c r="LBO766" s="462"/>
      <c r="LBP766" s="462"/>
      <c r="LBQ766" s="462"/>
      <c r="LBR766" s="462"/>
      <c r="LBS766" s="462"/>
      <c r="LBT766" s="462"/>
      <c r="LBU766" s="462"/>
      <c r="LBV766" s="462"/>
      <c r="LBW766" s="462"/>
      <c r="LBX766" s="462"/>
      <c r="LBY766" s="462"/>
      <c r="LBZ766" s="462"/>
      <c r="LCA766" s="462"/>
      <c r="LCB766" s="462"/>
      <c r="LCC766" s="462"/>
      <c r="LCD766" s="462"/>
      <c r="LCE766" s="462"/>
      <c r="LCF766" s="462"/>
      <c r="LCG766" s="462"/>
      <c r="LCH766" s="462"/>
      <c r="LCI766" s="462"/>
      <c r="LCJ766" s="462"/>
      <c r="LCK766" s="462"/>
      <c r="LCL766" s="462"/>
      <c r="LCM766" s="462"/>
      <c r="LCN766" s="462"/>
      <c r="LCO766" s="462"/>
      <c r="LCP766" s="462"/>
      <c r="LCQ766" s="462"/>
      <c r="LCR766" s="462"/>
      <c r="LCS766" s="462"/>
      <c r="LCT766" s="462"/>
      <c r="LCU766" s="462"/>
      <c r="LCV766" s="462"/>
      <c r="LCW766" s="462"/>
      <c r="LCX766" s="462"/>
      <c r="LCY766" s="462"/>
      <c r="LCZ766" s="462"/>
      <c r="LDA766" s="462"/>
      <c r="LDB766" s="462"/>
      <c r="LDC766" s="462"/>
      <c r="LDD766" s="462"/>
      <c r="LDE766" s="462"/>
      <c r="LDF766" s="462"/>
      <c r="LDG766" s="462"/>
      <c r="LDH766" s="462"/>
      <c r="LDI766" s="462"/>
      <c r="LDJ766" s="462"/>
      <c r="LDK766" s="462"/>
      <c r="LDL766" s="462"/>
      <c r="LDM766" s="462"/>
      <c r="LDN766" s="462"/>
      <c r="LDO766" s="462"/>
      <c r="LDP766" s="462"/>
      <c r="LDQ766" s="462"/>
      <c r="LDR766" s="462"/>
      <c r="LDS766" s="462"/>
      <c r="LDT766" s="462"/>
      <c r="LDU766" s="462"/>
      <c r="LDV766" s="462"/>
      <c r="LDW766" s="462"/>
      <c r="LDX766" s="462"/>
      <c r="LDY766" s="462"/>
      <c r="LDZ766" s="462"/>
      <c r="LEA766" s="462"/>
      <c r="LEB766" s="462"/>
      <c r="LEC766" s="462"/>
      <c r="LED766" s="462"/>
      <c r="LEE766" s="462"/>
      <c r="LEF766" s="462"/>
      <c r="LEG766" s="462"/>
      <c r="LEH766" s="462"/>
      <c r="LEI766" s="462"/>
      <c r="LEJ766" s="462"/>
      <c r="LEK766" s="462"/>
      <c r="LEL766" s="462"/>
      <c r="LEM766" s="462"/>
      <c r="LEN766" s="462"/>
      <c r="LEO766" s="462"/>
      <c r="LEP766" s="462"/>
      <c r="LEQ766" s="462"/>
      <c r="LER766" s="462"/>
      <c r="LES766" s="462"/>
      <c r="LET766" s="462"/>
      <c r="LEU766" s="462"/>
      <c r="LEV766" s="462"/>
      <c r="LEW766" s="462"/>
      <c r="LEX766" s="462"/>
      <c r="LEY766" s="462"/>
      <c r="LEZ766" s="462"/>
      <c r="LFA766" s="462"/>
      <c r="LFB766" s="462"/>
      <c r="LFC766" s="462"/>
      <c r="LFD766" s="462"/>
      <c r="LFE766" s="462"/>
      <c r="LFF766" s="462"/>
      <c r="LFG766" s="462"/>
      <c r="LFH766" s="462"/>
      <c r="LFI766" s="462"/>
      <c r="LFJ766" s="462"/>
      <c r="LFK766" s="462"/>
      <c r="LFL766" s="462"/>
      <c r="LFM766" s="462"/>
      <c r="LFN766" s="462"/>
      <c r="LFO766" s="462"/>
      <c r="LFP766" s="462"/>
      <c r="LFQ766" s="462"/>
      <c r="LFR766" s="462"/>
      <c r="LFS766" s="462"/>
      <c r="LFT766" s="462"/>
      <c r="LFU766" s="462"/>
      <c r="LFV766" s="462"/>
      <c r="LFW766" s="462"/>
      <c r="LFX766" s="462"/>
      <c r="LFY766" s="462"/>
      <c r="LFZ766" s="462"/>
      <c r="LGA766" s="462"/>
      <c r="LGB766" s="462"/>
      <c r="LGC766" s="462"/>
      <c r="LGD766" s="462"/>
      <c r="LGE766" s="462"/>
      <c r="LGF766" s="462"/>
      <c r="LGG766" s="462"/>
      <c r="LGH766" s="462"/>
      <c r="LGI766" s="462"/>
      <c r="LGJ766" s="462"/>
      <c r="LGK766" s="462"/>
      <c r="LGL766" s="462"/>
      <c r="LGM766" s="462"/>
      <c r="LGN766" s="462"/>
      <c r="LGO766" s="462"/>
      <c r="LGP766" s="462"/>
      <c r="LGQ766" s="462"/>
      <c r="LGR766" s="462"/>
      <c r="LGS766" s="462"/>
      <c r="LGT766" s="462"/>
      <c r="LGU766" s="462"/>
      <c r="LGV766" s="462"/>
      <c r="LGW766" s="462"/>
      <c r="LGX766" s="462"/>
      <c r="LGY766" s="462"/>
      <c r="LGZ766" s="462"/>
      <c r="LHA766" s="462"/>
      <c r="LHB766" s="462"/>
      <c r="LHC766" s="462"/>
      <c r="LHD766" s="462"/>
      <c r="LHE766" s="462"/>
      <c r="LHF766" s="462"/>
      <c r="LHG766" s="462"/>
      <c r="LHH766" s="462"/>
      <c r="LHI766" s="462"/>
      <c r="LHJ766" s="462"/>
      <c r="LHK766" s="462"/>
      <c r="LHL766" s="462"/>
      <c r="LHM766" s="462"/>
      <c r="LHN766" s="462"/>
      <c r="LHO766" s="462"/>
      <c r="LHP766" s="462"/>
      <c r="LHQ766" s="462"/>
      <c r="LHR766" s="462"/>
      <c r="LHS766" s="462"/>
      <c r="LHT766" s="462"/>
      <c r="LHU766" s="462"/>
      <c r="LHV766" s="462"/>
      <c r="LHW766" s="462"/>
      <c r="LHX766" s="462"/>
      <c r="LHY766" s="462"/>
      <c r="LHZ766" s="462"/>
      <c r="LIA766" s="462"/>
      <c r="LIB766" s="462"/>
      <c r="LIC766" s="462"/>
      <c r="LID766" s="462"/>
      <c r="LIE766" s="462"/>
      <c r="LIF766" s="462"/>
      <c r="LIG766" s="462"/>
      <c r="LIH766" s="462"/>
      <c r="LII766" s="462"/>
      <c r="LIJ766" s="462"/>
      <c r="LIK766" s="462"/>
      <c r="LIL766" s="462"/>
      <c r="LIM766" s="462"/>
      <c r="LIN766" s="462"/>
      <c r="LIO766" s="462"/>
      <c r="LIP766" s="462"/>
      <c r="LIQ766" s="462"/>
      <c r="LIR766" s="462"/>
      <c r="LIS766" s="462"/>
      <c r="LIT766" s="462"/>
      <c r="LIU766" s="462"/>
      <c r="LIV766" s="462"/>
      <c r="LIW766" s="462"/>
      <c r="LIX766" s="462"/>
      <c r="LIY766" s="462"/>
      <c r="LIZ766" s="462"/>
      <c r="LJA766" s="462"/>
      <c r="LJB766" s="462"/>
      <c r="LJC766" s="462"/>
      <c r="LJD766" s="462"/>
      <c r="LJE766" s="462"/>
      <c r="LJF766" s="462"/>
      <c r="LJG766" s="462"/>
      <c r="LJH766" s="462"/>
      <c r="LJI766" s="462"/>
      <c r="LJJ766" s="462"/>
      <c r="LJK766" s="462"/>
      <c r="LJL766" s="462"/>
      <c r="LJM766" s="462"/>
      <c r="LJN766" s="462"/>
      <c r="LJO766" s="462"/>
      <c r="LJP766" s="462"/>
      <c r="LJQ766" s="462"/>
      <c r="LJR766" s="462"/>
      <c r="LJS766" s="462"/>
      <c r="LJT766" s="462"/>
      <c r="LJU766" s="462"/>
      <c r="LJV766" s="462"/>
      <c r="LJW766" s="462"/>
      <c r="LJX766" s="462"/>
      <c r="LJY766" s="462"/>
      <c r="LJZ766" s="462"/>
      <c r="LKA766" s="462"/>
      <c r="LKB766" s="462"/>
      <c r="LKC766" s="462"/>
      <c r="LKD766" s="462"/>
      <c r="LKE766" s="462"/>
      <c r="LKF766" s="462"/>
      <c r="LKG766" s="462"/>
      <c r="LKH766" s="462"/>
      <c r="LKI766" s="462"/>
      <c r="LKJ766" s="462"/>
      <c r="LKK766" s="462"/>
      <c r="LKL766" s="462"/>
      <c r="LKM766" s="462"/>
      <c r="LKN766" s="462"/>
      <c r="LKO766" s="462"/>
      <c r="LKP766" s="462"/>
      <c r="LKQ766" s="462"/>
      <c r="LKR766" s="462"/>
      <c r="LKS766" s="462"/>
      <c r="LKT766" s="462"/>
      <c r="LKU766" s="462"/>
      <c r="LKV766" s="462"/>
      <c r="LKW766" s="462"/>
      <c r="LKX766" s="462"/>
      <c r="LKY766" s="462"/>
      <c r="LKZ766" s="462"/>
      <c r="LLA766" s="462"/>
      <c r="LLB766" s="462"/>
      <c r="LLC766" s="462"/>
      <c r="LLD766" s="462"/>
      <c r="LLE766" s="462"/>
      <c r="LLF766" s="462"/>
      <c r="LLG766" s="462"/>
      <c r="LLH766" s="462"/>
      <c r="LLI766" s="462"/>
      <c r="LLJ766" s="462"/>
      <c r="LLK766" s="462"/>
      <c r="LLL766" s="462"/>
      <c r="LLM766" s="462"/>
      <c r="LLN766" s="462"/>
      <c r="LLO766" s="462"/>
      <c r="LLP766" s="462"/>
      <c r="LLQ766" s="462"/>
      <c r="LLR766" s="462"/>
      <c r="LLS766" s="462"/>
      <c r="LLT766" s="462"/>
      <c r="LLU766" s="462"/>
      <c r="LLV766" s="462"/>
      <c r="LLW766" s="462"/>
      <c r="LLX766" s="462"/>
      <c r="LLY766" s="462"/>
      <c r="LLZ766" s="462"/>
      <c r="LMA766" s="462"/>
      <c r="LMB766" s="462"/>
      <c r="LMC766" s="462"/>
      <c r="LMD766" s="462"/>
      <c r="LME766" s="462"/>
      <c r="LMF766" s="462"/>
      <c r="LMG766" s="462"/>
      <c r="LMH766" s="462"/>
      <c r="LMI766" s="462"/>
      <c r="LMJ766" s="462"/>
      <c r="LMK766" s="462"/>
      <c r="LML766" s="462"/>
      <c r="LMM766" s="462"/>
      <c r="LMN766" s="462"/>
      <c r="LMO766" s="462"/>
      <c r="LMP766" s="462"/>
      <c r="LMQ766" s="462"/>
      <c r="LMR766" s="462"/>
      <c r="LMS766" s="462"/>
      <c r="LMT766" s="462"/>
      <c r="LMU766" s="462"/>
      <c r="LMV766" s="462"/>
      <c r="LMW766" s="462"/>
      <c r="LMX766" s="462"/>
      <c r="LMY766" s="462"/>
      <c r="LMZ766" s="462"/>
      <c r="LNA766" s="462"/>
      <c r="LNB766" s="462"/>
      <c r="LNC766" s="462"/>
      <c r="LND766" s="462"/>
      <c r="LNE766" s="462"/>
      <c r="LNF766" s="462"/>
      <c r="LNG766" s="462"/>
      <c r="LNH766" s="462"/>
      <c r="LNI766" s="462"/>
      <c r="LNJ766" s="462"/>
      <c r="LNK766" s="462"/>
      <c r="LNL766" s="462"/>
      <c r="LNM766" s="462"/>
      <c r="LNN766" s="462"/>
      <c r="LNO766" s="462"/>
      <c r="LNP766" s="462"/>
      <c r="LNQ766" s="462"/>
      <c r="LNR766" s="462"/>
      <c r="LNS766" s="462"/>
      <c r="LNT766" s="462"/>
      <c r="LNU766" s="462"/>
      <c r="LNV766" s="462"/>
      <c r="LNW766" s="462"/>
      <c r="LNX766" s="462"/>
      <c r="LNY766" s="462"/>
      <c r="LNZ766" s="462"/>
      <c r="LOA766" s="462"/>
      <c r="LOB766" s="462"/>
      <c r="LOC766" s="462"/>
      <c r="LOD766" s="462"/>
      <c r="LOE766" s="462"/>
      <c r="LOF766" s="462"/>
      <c r="LOG766" s="462"/>
      <c r="LOH766" s="462"/>
      <c r="LOI766" s="462"/>
      <c r="LOJ766" s="462"/>
      <c r="LOK766" s="462"/>
      <c r="LOL766" s="462"/>
      <c r="LOM766" s="462"/>
      <c r="LON766" s="462"/>
      <c r="LOO766" s="462"/>
      <c r="LOP766" s="462"/>
      <c r="LOQ766" s="462"/>
      <c r="LOR766" s="462"/>
      <c r="LOS766" s="462"/>
      <c r="LOT766" s="462"/>
      <c r="LOU766" s="462"/>
      <c r="LOV766" s="462"/>
      <c r="LOW766" s="462"/>
      <c r="LOX766" s="462"/>
      <c r="LOY766" s="462"/>
      <c r="LOZ766" s="462"/>
      <c r="LPA766" s="462"/>
      <c r="LPB766" s="462"/>
      <c r="LPC766" s="462"/>
      <c r="LPD766" s="462"/>
      <c r="LPE766" s="462"/>
      <c r="LPF766" s="462"/>
      <c r="LPG766" s="462"/>
      <c r="LPH766" s="462"/>
      <c r="LPI766" s="462"/>
      <c r="LPJ766" s="462"/>
      <c r="LPK766" s="462"/>
      <c r="LPL766" s="462"/>
      <c r="LPM766" s="462"/>
      <c r="LPN766" s="462"/>
      <c r="LPO766" s="462"/>
      <c r="LPP766" s="462"/>
      <c r="LPQ766" s="462"/>
      <c r="LPR766" s="462"/>
      <c r="LPS766" s="462"/>
      <c r="LPT766" s="462"/>
      <c r="LPU766" s="462"/>
      <c r="LPV766" s="462"/>
      <c r="LPW766" s="462"/>
      <c r="LPX766" s="462"/>
      <c r="LPY766" s="462"/>
      <c r="LPZ766" s="462"/>
      <c r="LQA766" s="462"/>
      <c r="LQB766" s="462"/>
      <c r="LQC766" s="462"/>
      <c r="LQD766" s="462"/>
      <c r="LQE766" s="462"/>
      <c r="LQF766" s="462"/>
      <c r="LQG766" s="462"/>
      <c r="LQH766" s="462"/>
      <c r="LQI766" s="462"/>
      <c r="LQJ766" s="462"/>
      <c r="LQK766" s="462"/>
      <c r="LQL766" s="462"/>
      <c r="LQM766" s="462"/>
      <c r="LQN766" s="462"/>
      <c r="LQO766" s="462"/>
      <c r="LQP766" s="462"/>
      <c r="LQQ766" s="462"/>
      <c r="LQR766" s="462"/>
      <c r="LQS766" s="462"/>
      <c r="LQT766" s="462"/>
      <c r="LQU766" s="462"/>
      <c r="LQV766" s="462"/>
      <c r="LQW766" s="462"/>
      <c r="LQX766" s="462"/>
      <c r="LQY766" s="462"/>
      <c r="LQZ766" s="462"/>
      <c r="LRA766" s="462"/>
      <c r="LRB766" s="462"/>
      <c r="LRC766" s="462"/>
      <c r="LRD766" s="462"/>
      <c r="LRE766" s="462"/>
      <c r="LRF766" s="462"/>
      <c r="LRG766" s="462"/>
      <c r="LRH766" s="462"/>
      <c r="LRI766" s="462"/>
      <c r="LRJ766" s="462"/>
      <c r="LRK766" s="462"/>
      <c r="LRL766" s="462"/>
      <c r="LRM766" s="462"/>
      <c r="LRN766" s="462"/>
      <c r="LRO766" s="462"/>
      <c r="LRP766" s="462"/>
      <c r="LRQ766" s="462"/>
      <c r="LRR766" s="462"/>
      <c r="LRS766" s="462"/>
      <c r="LRT766" s="462"/>
      <c r="LRU766" s="462"/>
      <c r="LRV766" s="462"/>
      <c r="LRW766" s="462"/>
      <c r="LRX766" s="462"/>
      <c r="LRY766" s="462"/>
      <c r="LRZ766" s="462"/>
      <c r="LSA766" s="462"/>
      <c r="LSB766" s="462"/>
      <c r="LSC766" s="462"/>
      <c r="LSD766" s="462"/>
      <c r="LSE766" s="462"/>
      <c r="LSF766" s="462"/>
      <c r="LSG766" s="462"/>
      <c r="LSH766" s="462"/>
      <c r="LSI766" s="462"/>
      <c r="LSJ766" s="462"/>
      <c r="LSK766" s="462"/>
      <c r="LSL766" s="462"/>
      <c r="LSM766" s="462"/>
      <c r="LSN766" s="462"/>
      <c r="LSO766" s="462"/>
      <c r="LSP766" s="462"/>
      <c r="LSQ766" s="462"/>
      <c r="LSR766" s="462"/>
      <c r="LSS766" s="462"/>
      <c r="LST766" s="462"/>
      <c r="LSU766" s="462"/>
      <c r="LSV766" s="462"/>
      <c r="LSW766" s="462"/>
      <c r="LSX766" s="462"/>
      <c r="LSY766" s="462"/>
      <c r="LSZ766" s="462"/>
      <c r="LTA766" s="462"/>
      <c r="LTB766" s="462"/>
      <c r="LTC766" s="462"/>
      <c r="LTD766" s="462"/>
      <c r="LTE766" s="462"/>
      <c r="LTF766" s="462"/>
      <c r="LTG766" s="462"/>
      <c r="LTH766" s="462"/>
      <c r="LTI766" s="462"/>
      <c r="LTJ766" s="462"/>
      <c r="LTK766" s="462"/>
      <c r="LTL766" s="462"/>
      <c r="LTM766" s="462"/>
      <c r="LTN766" s="462"/>
      <c r="LTO766" s="462"/>
      <c r="LTP766" s="462"/>
      <c r="LTQ766" s="462"/>
      <c r="LTR766" s="462"/>
      <c r="LTS766" s="462"/>
      <c r="LTT766" s="462"/>
      <c r="LTU766" s="462"/>
      <c r="LTV766" s="462"/>
      <c r="LTW766" s="462"/>
      <c r="LTX766" s="462"/>
      <c r="LTY766" s="462"/>
      <c r="LTZ766" s="462"/>
      <c r="LUA766" s="462"/>
      <c r="LUB766" s="462"/>
      <c r="LUC766" s="462"/>
      <c r="LUD766" s="462"/>
      <c r="LUE766" s="462"/>
      <c r="LUF766" s="462"/>
      <c r="LUG766" s="462"/>
      <c r="LUH766" s="462"/>
      <c r="LUI766" s="462"/>
      <c r="LUJ766" s="462"/>
      <c r="LUK766" s="462"/>
      <c r="LUL766" s="462"/>
      <c r="LUM766" s="462"/>
      <c r="LUN766" s="462"/>
      <c r="LUO766" s="462"/>
      <c r="LUP766" s="462"/>
      <c r="LUQ766" s="462"/>
      <c r="LUR766" s="462"/>
      <c r="LUS766" s="462"/>
      <c r="LUT766" s="462"/>
      <c r="LUU766" s="462"/>
      <c r="LUV766" s="462"/>
      <c r="LUW766" s="462"/>
      <c r="LUX766" s="462"/>
      <c r="LUY766" s="462"/>
      <c r="LUZ766" s="462"/>
      <c r="LVA766" s="462"/>
      <c r="LVB766" s="462"/>
      <c r="LVC766" s="462"/>
      <c r="LVD766" s="462"/>
      <c r="LVE766" s="462"/>
      <c r="LVF766" s="462"/>
      <c r="LVG766" s="462"/>
      <c r="LVH766" s="462"/>
      <c r="LVI766" s="462"/>
      <c r="LVJ766" s="462"/>
      <c r="LVK766" s="462"/>
      <c r="LVL766" s="462"/>
      <c r="LVM766" s="462"/>
      <c r="LVN766" s="462"/>
      <c r="LVO766" s="462"/>
      <c r="LVP766" s="462"/>
      <c r="LVQ766" s="462"/>
      <c r="LVR766" s="462"/>
      <c r="LVS766" s="462"/>
      <c r="LVT766" s="462"/>
      <c r="LVU766" s="462"/>
      <c r="LVV766" s="462"/>
      <c r="LVW766" s="462"/>
      <c r="LVX766" s="462"/>
      <c r="LVY766" s="462"/>
      <c r="LVZ766" s="462"/>
      <c r="LWA766" s="462"/>
      <c r="LWB766" s="462"/>
      <c r="LWC766" s="462"/>
      <c r="LWD766" s="462"/>
      <c r="LWE766" s="462"/>
      <c r="LWF766" s="462"/>
      <c r="LWG766" s="462"/>
      <c r="LWH766" s="462"/>
      <c r="LWI766" s="462"/>
      <c r="LWJ766" s="462"/>
      <c r="LWK766" s="462"/>
      <c r="LWL766" s="462"/>
      <c r="LWM766" s="462"/>
      <c r="LWN766" s="462"/>
      <c r="LWO766" s="462"/>
      <c r="LWP766" s="462"/>
      <c r="LWQ766" s="462"/>
      <c r="LWR766" s="462"/>
      <c r="LWS766" s="462"/>
      <c r="LWT766" s="462"/>
      <c r="LWU766" s="462"/>
      <c r="LWV766" s="462"/>
      <c r="LWW766" s="462"/>
      <c r="LWX766" s="462"/>
      <c r="LWY766" s="462"/>
      <c r="LWZ766" s="462"/>
      <c r="LXA766" s="462"/>
      <c r="LXB766" s="462"/>
      <c r="LXC766" s="462"/>
      <c r="LXD766" s="462"/>
      <c r="LXE766" s="462"/>
      <c r="LXF766" s="462"/>
      <c r="LXG766" s="462"/>
      <c r="LXH766" s="462"/>
      <c r="LXI766" s="462"/>
      <c r="LXJ766" s="462"/>
      <c r="LXK766" s="462"/>
      <c r="LXL766" s="462"/>
      <c r="LXM766" s="462"/>
      <c r="LXN766" s="462"/>
      <c r="LXO766" s="462"/>
      <c r="LXP766" s="462"/>
      <c r="LXQ766" s="462"/>
      <c r="LXR766" s="462"/>
      <c r="LXS766" s="462"/>
      <c r="LXT766" s="462"/>
      <c r="LXU766" s="462"/>
      <c r="LXV766" s="462"/>
      <c r="LXW766" s="462"/>
      <c r="LXX766" s="462"/>
      <c r="LXY766" s="462"/>
      <c r="LXZ766" s="462"/>
      <c r="LYA766" s="462"/>
      <c r="LYB766" s="462"/>
      <c r="LYC766" s="462"/>
      <c r="LYD766" s="462"/>
      <c r="LYE766" s="462"/>
      <c r="LYF766" s="462"/>
      <c r="LYG766" s="462"/>
      <c r="LYH766" s="462"/>
      <c r="LYI766" s="462"/>
      <c r="LYJ766" s="462"/>
      <c r="LYK766" s="462"/>
      <c r="LYL766" s="462"/>
      <c r="LYM766" s="462"/>
      <c r="LYN766" s="462"/>
      <c r="LYO766" s="462"/>
      <c r="LYP766" s="462"/>
      <c r="LYQ766" s="462"/>
      <c r="LYR766" s="462"/>
      <c r="LYS766" s="462"/>
      <c r="LYT766" s="462"/>
      <c r="LYU766" s="462"/>
      <c r="LYV766" s="462"/>
      <c r="LYW766" s="462"/>
      <c r="LYX766" s="462"/>
      <c r="LYY766" s="462"/>
      <c r="LYZ766" s="462"/>
      <c r="LZA766" s="462"/>
      <c r="LZB766" s="462"/>
      <c r="LZC766" s="462"/>
      <c r="LZD766" s="462"/>
      <c r="LZE766" s="462"/>
      <c r="LZF766" s="462"/>
      <c r="LZG766" s="462"/>
      <c r="LZH766" s="462"/>
      <c r="LZI766" s="462"/>
      <c r="LZJ766" s="462"/>
      <c r="LZK766" s="462"/>
      <c r="LZL766" s="462"/>
      <c r="LZM766" s="462"/>
      <c r="LZN766" s="462"/>
      <c r="LZO766" s="462"/>
      <c r="LZP766" s="462"/>
      <c r="LZQ766" s="462"/>
      <c r="LZR766" s="462"/>
      <c r="LZS766" s="462"/>
      <c r="LZT766" s="462"/>
      <c r="LZU766" s="462"/>
      <c r="LZV766" s="462"/>
      <c r="LZW766" s="462"/>
      <c r="LZX766" s="462"/>
      <c r="LZY766" s="462"/>
      <c r="LZZ766" s="462"/>
      <c r="MAA766" s="462"/>
      <c r="MAB766" s="462"/>
      <c r="MAC766" s="462"/>
      <c r="MAD766" s="462"/>
      <c r="MAE766" s="462"/>
      <c r="MAF766" s="462"/>
      <c r="MAG766" s="462"/>
      <c r="MAH766" s="462"/>
      <c r="MAI766" s="462"/>
      <c r="MAJ766" s="462"/>
      <c r="MAK766" s="462"/>
      <c r="MAL766" s="462"/>
      <c r="MAM766" s="462"/>
      <c r="MAN766" s="462"/>
      <c r="MAO766" s="462"/>
      <c r="MAP766" s="462"/>
      <c r="MAQ766" s="462"/>
      <c r="MAR766" s="462"/>
      <c r="MAS766" s="462"/>
      <c r="MAT766" s="462"/>
      <c r="MAU766" s="462"/>
      <c r="MAV766" s="462"/>
      <c r="MAW766" s="462"/>
      <c r="MAX766" s="462"/>
      <c r="MAY766" s="462"/>
      <c r="MAZ766" s="462"/>
      <c r="MBA766" s="462"/>
      <c r="MBB766" s="462"/>
      <c r="MBC766" s="462"/>
      <c r="MBD766" s="462"/>
      <c r="MBE766" s="462"/>
      <c r="MBF766" s="462"/>
      <c r="MBG766" s="462"/>
      <c r="MBH766" s="462"/>
      <c r="MBI766" s="462"/>
      <c r="MBJ766" s="462"/>
      <c r="MBK766" s="462"/>
      <c r="MBL766" s="462"/>
      <c r="MBM766" s="462"/>
      <c r="MBN766" s="462"/>
      <c r="MBO766" s="462"/>
      <c r="MBP766" s="462"/>
      <c r="MBQ766" s="462"/>
      <c r="MBR766" s="462"/>
      <c r="MBS766" s="462"/>
      <c r="MBT766" s="462"/>
      <c r="MBU766" s="462"/>
      <c r="MBV766" s="462"/>
      <c r="MBW766" s="462"/>
      <c r="MBX766" s="462"/>
      <c r="MBY766" s="462"/>
      <c r="MBZ766" s="462"/>
      <c r="MCA766" s="462"/>
      <c r="MCB766" s="462"/>
      <c r="MCC766" s="462"/>
      <c r="MCD766" s="462"/>
      <c r="MCE766" s="462"/>
      <c r="MCF766" s="462"/>
      <c r="MCG766" s="462"/>
      <c r="MCH766" s="462"/>
      <c r="MCI766" s="462"/>
      <c r="MCJ766" s="462"/>
      <c r="MCK766" s="462"/>
      <c r="MCL766" s="462"/>
      <c r="MCM766" s="462"/>
      <c r="MCN766" s="462"/>
      <c r="MCO766" s="462"/>
      <c r="MCP766" s="462"/>
      <c r="MCQ766" s="462"/>
      <c r="MCR766" s="462"/>
      <c r="MCS766" s="462"/>
      <c r="MCT766" s="462"/>
      <c r="MCU766" s="462"/>
      <c r="MCV766" s="462"/>
      <c r="MCW766" s="462"/>
      <c r="MCX766" s="462"/>
      <c r="MCY766" s="462"/>
      <c r="MCZ766" s="462"/>
      <c r="MDA766" s="462"/>
      <c r="MDB766" s="462"/>
      <c r="MDC766" s="462"/>
      <c r="MDD766" s="462"/>
      <c r="MDE766" s="462"/>
      <c r="MDF766" s="462"/>
      <c r="MDG766" s="462"/>
      <c r="MDH766" s="462"/>
      <c r="MDI766" s="462"/>
      <c r="MDJ766" s="462"/>
      <c r="MDK766" s="462"/>
      <c r="MDL766" s="462"/>
      <c r="MDM766" s="462"/>
      <c r="MDN766" s="462"/>
      <c r="MDO766" s="462"/>
      <c r="MDP766" s="462"/>
      <c r="MDQ766" s="462"/>
      <c r="MDR766" s="462"/>
      <c r="MDS766" s="462"/>
      <c r="MDT766" s="462"/>
      <c r="MDU766" s="462"/>
      <c r="MDV766" s="462"/>
      <c r="MDW766" s="462"/>
      <c r="MDX766" s="462"/>
      <c r="MDY766" s="462"/>
      <c r="MDZ766" s="462"/>
      <c r="MEA766" s="462"/>
      <c r="MEB766" s="462"/>
      <c r="MEC766" s="462"/>
      <c r="MED766" s="462"/>
      <c r="MEE766" s="462"/>
      <c r="MEF766" s="462"/>
      <c r="MEG766" s="462"/>
      <c r="MEH766" s="462"/>
      <c r="MEI766" s="462"/>
      <c r="MEJ766" s="462"/>
      <c r="MEK766" s="462"/>
      <c r="MEL766" s="462"/>
      <c r="MEM766" s="462"/>
      <c r="MEN766" s="462"/>
      <c r="MEO766" s="462"/>
      <c r="MEP766" s="462"/>
      <c r="MEQ766" s="462"/>
      <c r="MER766" s="462"/>
      <c r="MES766" s="462"/>
      <c r="MET766" s="462"/>
      <c r="MEU766" s="462"/>
      <c r="MEV766" s="462"/>
      <c r="MEW766" s="462"/>
      <c r="MEX766" s="462"/>
      <c r="MEY766" s="462"/>
      <c r="MEZ766" s="462"/>
      <c r="MFA766" s="462"/>
      <c r="MFB766" s="462"/>
      <c r="MFC766" s="462"/>
      <c r="MFD766" s="462"/>
      <c r="MFE766" s="462"/>
      <c r="MFF766" s="462"/>
      <c r="MFG766" s="462"/>
      <c r="MFH766" s="462"/>
      <c r="MFI766" s="462"/>
      <c r="MFJ766" s="462"/>
      <c r="MFK766" s="462"/>
      <c r="MFL766" s="462"/>
      <c r="MFM766" s="462"/>
      <c r="MFN766" s="462"/>
      <c r="MFO766" s="462"/>
      <c r="MFP766" s="462"/>
      <c r="MFQ766" s="462"/>
      <c r="MFR766" s="462"/>
      <c r="MFS766" s="462"/>
      <c r="MFT766" s="462"/>
      <c r="MFU766" s="462"/>
      <c r="MFV766" s="462"/>
      <c r="MFW766" s="462"/>
      <c r="MFX766" s="462"/>
      <c r="MFY766" s="462"/>
      <c r="MFZ766" s="462"/>
      <c r="MGA766" s="462"/>
      <c r="MGB766" s="462"/>
      <c r="MGC766" s="462"/>
      <c r="MGD766" s="462"/>
      <c r="MGE766" s="462"/>
      <c r="MGF766" s="462"/>
      <c r="MGG766" s="462"/>
      <c r="MGH766" s="462"/>
      <c r="MGI766" s="462"/>
      <c r="MGJ766" s="462"/>
      <c r="MGK766" s="462"/>
      <c r="MGL766" s="462"/>
      <c r="MGM766" s="462"/>
      <c r="MGN766" s="462"/>
      <c r="MGO766" s="462"/>
      <c r="MGP766" s="462"/>
      <c r="MGQ766" s="462"/>
      <c r="MGR766" s="462"/>
      <c r="MGS766" s="462"/>
      <c r="MGT766" s="462"/>
      <c r="MGU766" s="462"/>
      <c r="MGV766" s="462"/>
      <c r="MGW766" s="462"/>
      <c r="MGX766" s="462"/>
      <c r="MGY766" s="462"/>
      <c r="MGZ766" s="462"/>
      <c r="MHA766" s="462"/>
      <c r="MHB766" s="462"/>
      <c r="MHC766" s="462"/>
      <c r="MHD766" s="462"/>
      <c r="MHE766" s="462"/>
      <c r="MHF766" s="462"/>
      <c r="MHG766" s="462"/>
      <c r="MHH766" s="462"/>
      <c r="MHI766" s="462"/>
      <c r="MHJ766" s="462"/>
      <c r="MHK766" s="462"/>
      <c r="MHL766" s="462"/>
      <c r="MHM766" s="462"/>
      <c r="MHN766" s="462"/>
      <c r="MHO766" s="462"/>
      <c r="MHP766" s="462"/>
      <c r="MHQ766" s="462"/>
      <c r="MHR766" s="462"/>
      <c r="MHS766" s="462"/>
      <c r="MHT766" s="462"/>
      <c r="MHU766" s="462"/>
      <c r="MHV766" s="462"/>
      <c r="MHW766" s="462"/>
      <c r="MHX766" s="462"/>
      <c r="MHY766" s="462"/>
      <c r="MHZ766" s="462"/>
      <c r="MIA766" s="462"/>
      <c r="MIB766" s="462"/>
      <c r="MIC766" s="462"/>
      <c r="MID766" s="462"/>
      <c r="MIE766" s="462"/>
      <c r="MIF766" s="462"/>
      <c r="MIG766" s="462"/>
      <c r="MIH766" s="462"/>
      <c r="MII766" s="462"/>
      <c r="MIJ766" s="462"/>
      <c r="MIK766" s="462"/>
      <c r="MIL766" s="462"/>
      <c r="MIM766" s="462"/>
      <c r="MIN766" s="462"/>
      <c r="MIO766" s="462"/>
      <c r="MIP766" s="462"/>
      <c r="MIQ766" s="462"/>
      <c r="MIR766" s="462"/>
      <c r="MIS766" s="462"/>
      <c r="MIT766" s="462"/>
      <c r="MIU766" s="462"/>
      <c r="MIV766" s="462"/>
      <c r="MIW766" s="462"/>
      <c r="MIX766" s="462"/>
      <c r="MIY766" s="462"/>
      <c r="MIZ766" s="462"/>
      <c r="MJA766" s="462"/>
      <c r="MJB766" s="462"/>
      <c r="MJC766" s="462"/>
      <c r="MJD766" s="462"/>
      <c r="MJE766" s="462"/>
      <c r="MJF766" s="462"/>
      <c r="MJG766" s="462"/>
      <c r="MJH766" s="462"/>
      <c r="MJI766" s="462"/>
      <c r="MJJ766" s="462"/>
      <c r="MJK766" s="462"/>
      <c r="MJL766" s="462"/>
      <c r="MJM766" s="462"/>
      <c r="MJN766" s="462"/>
      <c r="MJO766" s="462"/>
      <c r="MJP766" s="462"/>
      <c r="MJQ766" s="462"/>
      <c r="MJR766" s="462"/>
      <c r="MJS766" s="462"/>
      <c r="MJT766" s="462"/>
      <c r="MJU766" s="462"/>
      <c r="MJV766" s="462"/>
      <c r="MJW766" s="462"/>
      <c r="MJX766" s="462"/>
      <c r="MJY766" s="462"/>
      <c r="MJZ766" s="462"/>
      <c r="MKA766" s="462"/>
      <c r="MKB766" s="462"/>
      <c r="MKC766" s="462"/>
      <c r="MKD766" s="462"/>
      <c r="MKE766" s="462"/>
      <c r="MKF766" s="462"/>
      <c r="MKG766" s="462"/>
      <c r="MKH766" s="462"/>
      <c r="MKI766" s="462"/>
      <c r="MKJ766" s="462"/>
      <c r="MKK766" s="462"/>
      <c r="MKL766" s="462"/>
      <c r="MKM766" s="462"/>
      <c r="MKN766" s="462"/>
      <c r="MKO766" s="462"/>
      <c r="MKP766" s="462"/>
      <c r="MKQ766" s="462"/>
      <c r="MKR766" s="462"/>
      <c r="MKS766" s="462"/>
      <c r="MKT766" s="462"/>
      <c r="MKU766" s="462"/>
      <c r="MKV766" s="462"/>
      <c r="MKW766" s="462"/>
      <c r="MKX766" s="462"/>
      <c r="MKY766" s="462"/>
      <c r="MKZ766" s="462"/>
      <c r="MLA766" s="462"/>
      <c r="MLB766" s="462"/>
      <c r="MLC766" s="462"/>
      <c r="MLD766" s="462"/>
      <c r="MLE766" s="462"/>
      <c r="MLF766" s="462"/>
      <c r="MLG766" s="462"/>
      <c r="MLH766" s="462"/>
      <c r="MLI766" s="462"/>
      <c r="MLJ766" s="462"/>
      <c r="MLK766" s="462"/>
      <c r="MLL766" s="462"/>
      <c r="MLM766" s="462"/>
      <c r="MLN766" s="462"/>
      <c r="MLO766" s="462"/>
      <c r="MLP766" s="462"/>
      <c r="MLQ766" s="462"/>
      <c r="MLR766" s="462"/>
      <c r="MLS766" s="462"/>
      <c r="MLT766" s="462"/>
      <c r="MLU766" s="462"/>
      <c r="MLV766" s="462"/>
      <c r="MLW766" s="462"/>
      <c r="MLX766" s="462"/>
      <c r="MLY766" s="462"/>
      <c r="MLZ766" s="462"/>
      <c r="MMA766" s="462"/>
      <c r="MMB766" s="462"/>
      <c r="MMC766" s="462"/>
      <c r="MMD766" s="462"/>
      <c r="MME766" s="462"/>
      <c r="MMF766" s="462"/>
      <c r="MMG766" s="462"/>
      <c r="MMH766" s="462"/>
      <c r="MMI766" s="462"/>
      <c r="MMJ766" s="462"/>
      <c r="MMK766" s="462"/>
      <c r="MML766" s="462"/>
      <c r="MMM766" s="462"/>
      <c r="MMN766" s="462"/>
      <c r="MMO766" s="462"/>
      <c r="MMP766" s="462"/>
      <c r="MMQ766" s="462"/>
      <c r="MMR766" s="462"/>
      <c r="MMS766" s="462"/>
      <c r="MMT766" s="462"/>
      <c r="MMU766" s="462"/>
      <c r="MMV766" s="462"/>
      <c r="MMW766" s="462"/>
      <c r="MMX766" s="462"/>
      <c r="MMY766" s="462"/>
      <c r="MMZ766" s="462"/>
      <c r="MNA766" s="462"/>
      <c r="MNB766" s="462"/>
      <c r="MNC766" s="462"/>
      <c r="MND766" s="462"/>
      <c r="MNE766" s="462"/>
      <c r="MNF766" s="462"/>
      <c r="MNG766" s="462"/>
      <c r="MNH766" s="462"/>
      <c r="MNI766" s="462"/>
      <c r="MNJ766" s="462"/>
      <c r="MNK766" s="462"/>
      <c r="MNL766" s="462"/>
      <c r="MNM766" s="462"/>
      <c r="MNN766" s="462"/>
      <c r="MNO766" s="462"/>
      <c r="MNP766" s="462"/>
      <c r="MNQ766" s="462"/>
      <c r="MNR766" s="462"/>
      <c r="MNS766" s="462"/>
      <c r="MNT766" s="462"/>
      <c r="MNU766" s="462"/>
      <c r="MNV766" s="462"/>
      <c r="MNW766" s="462"/>
      <c r="MNX766" s="462"/>
      <c r="MNY766" s="462"/>
      <c r="MNZ766" s="462"/>
      <c r="MOA766" s="462"/>
      <c r="MOB766" s="462"/>
      <c r="MOC766" s="462"/>
      <c r="MOD766" s="462"/>
      <c r="MOE766" s="462"/>
      <c r="MOF766" s="462"/>
      <c r="MOG766" s="462"/>
      <c r="MOH766" s="462"/>
      <c r="MOI766" s="462"/>
      <c r="MOJ766" s="462"/>
      <c r="MOK766" s="462"/>
      <c r="MOL766" s="462"/>
      <c r="MOM766" s="462"/>
      <c r="MON766" s="462"/>
      <c r="MOO766" s="462"/>
      <c r="MOP766" s="462"/>
      <c r="MOQ766" s="462"/>
      <c r="MOR766" s="462"/>
      <c r="MOS766" s="462"/>
      <c r="MOT766" s="462"/>
      <c r="MOU766" s="462"/>
      <c r="MOV766" s="462"/>
      <c r="MOW766" s="462"/>
      <c r="MOX766" s="462"/>
      <c r="MOY766" s="462"/>
      <c r="MOZ766" s="462"/>
      <c r="MPA766" s="462"/>
      <c r="MPB766" s="462"/>
      <c r="MPC766" s="462"/>
      <c r="MPD766" s="462"/>
      <c r="MPE766" s="462"/>
      <c r="MPF766" s="462"/>
      <c r="MPG766" s="462"/>
      <c r="MPH766" s="462"/>
      <c r="MPI766" s="462"/>
      <c r="MPJ766" s="462"/>
      <c r="MPK766" s="462"/>
      <c r="MPL766" s="462"/>
      <c r="MPM766" s="462"/>
      <c r="MPN766" s="462"/>
      <c r="MPO766" s="462"/>
      <c r="MPP766" s="462"/>
      <c r="MPQ766" s="462"/>
      <c r="MPR766" s="462"/>
      <c r="MPS766" s="462"/>
      <c r="MPT766" s="462"/>
      <c r="MPU766" s="462"/>
      <c r="MPV766" s="462"/>
      <c r="MPW766" s="462"/>
      <c r="MPX766" s="462"/>
      <c r="MPY766" s="462"/>
      <c r="MPZ766" s="462"/>
      <c r="MQA766" s="462"/>
      <c r="MQB766" s="462"/>
      <c r="MQC766" s="462"/>
      <c r="MQD766" s="462"/>
      <c r="MQE766" s="462"/>
      <c r="MQF766" s="462"/>
      <c r="MQG766" s="462"/>
      <c r="MQH766" s="462"/>
      <c r="MQI766" s="462"/>
      <c r="MQJ766" s="462"/>
      <c r="MQK766" s="462"/>
      <c r="MQL766" s="462"/>
      <c r="MQM766" s="462"/>
      <c r="MQN766" s="462"/>
      <c r="MQO766" s="462"/>
      <c r="MQP766" s="462"/>
      <c r="MQQ766" s="462"/>
      <c r="MQR766" s="462"/>
      <c r="MQS766" s="462"/>
      <c r="MQT766" s="462"/>
      <c r="MQU766" s="462"/>
      <c r="MQV766" s="462"/>
      <c r="MQW766" s="462"/>
      <c r="MQX766" s="462"/>
      <c r="MQY766" s="462"/>
      <c r="MQZ766" s="462"/>
      <c r="MRA766" s="462"/>
      <c r="MRB766" s="462"/>
      <c r="MRC766" s="462"/>
      <c r="MRD766" s="462"/>
      <c r="MRE766" s="462"/>
      <c r="MRF766" s="462"/>
      <c r="MRG766" s="462"/>
      <c r="MRH766" s="462"/>
      <c r="MRI766" s="462"/>
      <c r="MRJ766" s="462"/>
      <c r="MRK766" s="462"/>
      <c r="MRL766" s="462"/>
      <c r="MRM766" s="462"/>
      <c r="MRN766" s="462"/>
      <c r="MRO766" s="462"/>
      <c r="MRP766" s="462"/>
      <c r="MRQ766" s="462"/>
      <c r="MRR766" s="462"/>
      <c r="MRS766" s="462"/>
      <c r="MRT766" s="462"/>
      <c r="MRU766" s="462"/>
      <c r="MRV766" s="462"/>
      <c r="MRW766" s="462"/>
      <c r="MRX766" s="462"/>
      <c r="MRY766" s="462"/>
      <c r="MRZ766" s="462"/>
      <c r="MSA766" s="462"/>
      <c r="MSB766" s="462"/>
      <c r="MSC766" s="462"/>
      <c r="MSD766" s="462"/>
      <c r="MSE766" s="462"/>
      <c r="MSF766" s="462"/>
      <c r="MSG766" s="462"/>
      <c r="MSH766" s="462"/>
      <c r="MSI766" s="462"/>
      <c r="MSJ766" s="462"/>
      <c r="MSK766" s="462"/>
      <c r="MSL766" s="462"/>
      <c r="MSM766" s="462"/>
      <c r="MSN766" s="462"/>
      <c r="MSO766" s="462"/>
      <c r="MSP766" s="462"/>
      <c r="MSQ766" s="462"/>
      <c r="MSR766" s="462"/>
      <c r="MSS766" s="462"/>
      <c r="MST766" s="462"/>
      <c r="MSU766" s="462"/>
      <c r="MSV766" s="462"/>
      <c r="MSW766" s="462"/>
      <c r="MSX766" s="462"/>
      <c r="MSY766" s="462"/>
      <c r="MSZ766" s="462"/>
      <c r="MTA766" s="462"/>
      <c r="MTB766" s="462"/>
      <c r="MTC766" s="462"/>
      <c r="MTD766" s="462"/>
      <c r="MTE766" s="462"/>
      <c r="MTF766" s="462"/>
      <c r="MTG766" s="462"/>
      <c r="MTH766" s="462"/>
      <c r="MTI766" s="462"/>
      <c r="MTJ766" s="462"/>
      <c r="MTK766" s="462"/>
      <c r="MTL766" s="462"/>
      <c r="MTM766" s="462"/>
      <c r="MTN766" s="462"/>
      <c r="MTO766" s="462"/>
      <c r="MTP766" s="462"/>
      <c r="MTQ766" s="462"/>
      <c r="MTR766" s="462"/>
      <c r="MTS766" s="462"/>
      <c r="MTT766" s="462"/>
      <c r="MTU766" s="462"/>
      <c r="MTV766" s="462"/>
      <c r="MTW766" s="462"/>
      <c r="MTX766" s="462"/>
      <c r="MTY766" s="462"/>
      <c r="MTZ766" s="462"/>
      <c r="MUA766" s="462"/>
      <c r="MUB766" s="462"/>
      <c r="MUC766" s="462"/>
      <c r="MUD766" s="462"/>
      <c r="MUE766" s="462"/>
      <c r="MUF766" s="462"/>
      <c r="MUG766" s="462"/>
      <c r="MUH766" s="462"/>
      <c r="MUI766" s="462"/>
      <c r="MUJ766" s="462"/>
      <c r="MUK766" s="462"/>
      <c r="MUL766" s="462"/>
      <c r="MUM766" s="462"/>
      <c r="MUN766" s="462"/>
      <c r="MUO766" s="462"/>
      <c r="MUP766" s="462"/>
      <c r="MUQ766" s="462"/>
      <c r="MUR766" s="462"/>
      <c r="MUS766" s="462"/>
      <c r="MUT766" s="462"/>
      <c r="MUU766" s="462"/>
      <c r="MUV766" s="462"/>
      <c r="MUW766" s="462"/>
      <c r="MUX766" s="462"/>
      <c r="MUY766" s="462"/>
      <c r="MUZ766" s="462"/>
      <c r="MVA766" s="462"/>
      <c r="MVB766" s="462"/>
      <c r="MVC766" s="462"/>
      <c r="MVD766" s="462"/>
      <c r="MVE766" s="462"/>
      <c r="MVF766" s="462"/>
      <c r="MVG766" s="462"/>
      <c r="MVH766" s="462"/>
      <c r="MVI766" s="462"/>
      <c r="MVJ766" s="462"/>
      <c r="MVK766" s="462"/>
      <c r="MVL766" s="462"/>
      <c r="MVM766" s="462"/>
      <c r="MVN766" s="462"/>
      <c r="MVO766" s="462"/>
      <c r="MVP766" s="462"/>
      <c r="MVQ766" s="462"/>
      <c r="MVR766" s="462"/>
      <c r="MVS766" s="462"/>
      <c r="MVT766" s="462"/>
      <c r="MVU766" s="462"/>
      <c r="MVV766" s="462"/>
      <c r="MVW766" s="462"/>
      <c r="MVX766" s="462"/>
      <c r="MVY766" s="462"/>
      <c r="MVZ766" s="462"/>
      <c r="MWA766" s="462"/>
      <c r="MWB766" s="462"/>
      <c r="MWC766" s="462"/>
      <c r="MWD766" s="462"/>
      <c r="MWE766" s="462"/>
      <c r="MWF766" s="462"/>
      <c r="MWG766" s="462"/>
      <c r="MWH766" s="462"/>
      <c r="MWI766" s="462"/>
      <c r="MWJ766" s="462"/>
      <c r="MWK766" s="462"/>
      <c r="MWL766" s="462"/>
      <c r="MWM766" s="462"/>
      <c r="MWN766" s="462"/>
      <c r="MWO766" s="462"/>
      <c r="MWP766" s="462"/>
      <c r="MWQ766" s="462"/>
      <c r="MWR766" s="462"/>
      <c r="MWS766" s="462"/>
      <c r="MWT766" s="462"/>
      <c r="MWU766" s="462"/>
      <c r="MWV766" s="462"/>
      <c r="MWW766" s="462"/>
      <c r="MWX766" s="462"/>
      <c r="MWY766" s="462"/>
      <c r="MWZ766" s="462"/>
      <c r="MXA766" s="462"/>
      <c r="MXB766" s="462"/>
      <c r="MXC766" s="462"/>
      <c r="MXD766" s="462"/>
      <c r="MXE766" s="462"/>
      <c r="MXF766" s="462"/>
      <c r="MXG766" s="462"/>
      <c r="MXH766" s="462"/>
      <c r="MXI766" s="462"/>
      <c r="MXJ766" s="462"/>
      <c r="MXK766" s="462"/>
      <c r="MXL766" s="462"/>
      <c r="MXM766" s="462"/>
      <c r="MXN766" s="462"/>
      <c r="MXO766" s="462"/>
      <c r="MXP766" s="462"/>
      <c r="MXQ766" s="462"/>
      <c r="MXR766" s="462"/>
      <c r="MXS766" s="462"/>
      <c r="MXT766" s="462"/>
      <c r="MXU766" s="462"/>
      <c r="MXV766" s="462"/>
      <c r="MXW766" s="462"/>
      <c r="MXX766" s="462"/>
      <c r="MXY766" s="462"/>
      <c r="MXZ766" s="462"/>
      <c r="MYA766" s="462"/>
      <c r="MYB766" s="462"/>
      <c r="MYC766" s="462"/>
      <c r="MYD766" s="462"/>
      <c r="MYE766" s="462"/>
      <c r="MYF766" s="462"/>
      <c r="MYG766" s="462"/>
      <c r="MYH766" s="462"/>
      <c r="MYI766" s="462"/>
      <c r="MYJ766" s="462"/>
      <c r="MYK766" s="462"/>
      <c r="MYL766" s="462"/>
      <c r="MYM766" s="462"/>
      <c r="MYN766" s="462"/>
      <c r="MYO766" s="462"/>
      <c r="MYP766" s="462"/>
      <c r="MYQ766" s="462"/>
      <c r="MYR766" s="462"/>
      <c r="MYS766" s="462"/>
      <c r="MYT766" s="462"/>
      <c r="MYU766" s="462"/>
      <c r="MYV766" s="462"/>
      <c r="MYW766" s="462"/>
      <c r="MYX766" s="462"/>
      <c r="MYY766" s="462"/>
      <c r="MYZ766" s="462"/>
      <c r="MZA766" s="462"/>
      <c r="MZB766" s="462"/>
      <c r="MZC766" s="462"/>
      <c r="MZD766" s="462"/>
      <c r="MZE766" s="462"/>
      <c r="MZF766" s="462"/>
      <c r="MZG766" s="462"/>
      <c r="MZH766" s="462"/>
      <c r="MZI766" s="462"/>
      <c r="MZJ766" s="462"/>
      <c r="MZK766" s="462"/>
      <c r="MZL766" s="462"/>
      <c r="MZM766" s="462"/>
      <c r="MZN766" s="462"/>
      <c r="MZO766" s="462"/>
      <c r="MZP766" s="462"/>
      <c r="MZQ766" s="462"/>
      <c r="MZR766" s="462"/>
      <c r="MZS766" s="462"/>
      <c r="MZT766" s="462"/>
      <c r="MZU766" s="462"/>
      <c r="MZV766" s="462"/>
      <c r="MZW766" s="462"/>
      <c r="MZX766" s="462"/>
      <c r="MZY766" s="462"/>
      <c r="MZZ766" s="462"/>
      <c r="NAA766" s="462"/>
      <c r="NAB766" s="462"/>
      <c r="NAC766" s="462"/>
      <c r="NAD766" s="462"/>
      <c r="NAE766" s="462"/>
      <c r="NAF766" s="462"/>
      <c r="NAG766" s="462"/>
      <c r="NAH766" s="462"/>
      <c r="NAI766" s="462"/>
      <c r="NAJ766" s="462"/>
      <c r="NAK766" s="462"/>
      <c r="NAL766" s="462"/>
      <c r="NAM766" s="462"/>
      <c r="NAN766" s="462"/>
      <c r="NAO766" s="462"/>
      <c r="NAP766" s="462"/>
      <c r="NAQ766" s="462"/>
      <c r="NAR766" s="462"/>
      <c r="NAS766" s="462"/>
      <c r="NAT766" s="462"/>
      <c r="NAU766" s="462"/>
      <c r="NAV766" s="462"/>
      <c r="NAW766" s="462"/>
      <c r="NAX766" s="462"/>
      <c r="NAY766" s="462"/>
      <c r="NAZ766" s="462"/>
      <c r="NBA766" s="462"/>
      <c r="NBB766" s="462"/>
      <c r="NBC766" s="462"/>
      <c r="NBD766" s="462"/>
      <c r="NBE766" s="462"/>
      <c r="NBF766" s="462"/>
      <c r="NBG766" s="462"/>
      <c r="NBH766" s="462"/>
      <c r="NBI766" s="462"/>
      <c r="NBJ766" s="462"/>
      <c r="NBK766" s="462"/>
      <c r="NBL766" s="462"/>
      <c r="NBM766" s="462"/>
      <c r="NBN766" s="462"/>
      <c r="NBO766" s="462"/>
      <c r="NBP766" s="462"/>
      <c r="NBQ766" s="462"/>
      <c r="NBR766" s="462"/>
      <c r="NBS766" s="462"/>
      <c r="NBT766" s="462"/>
      <c r="NBU766" s="462"/>
      <c r="NBV766" s="462"/>
      <c r="NBW766" s="462"/>
      <c r="NBX766" s="462"/>
      <c r="NBY766" s="462"/>
      <c r="NBZ766" s="462"/>
      <c r="NCA766" s="462"/>
      <c r="NCB766" s="462"/>
      <c r="NCC766" s="462"/>
      <c r="NCD766" s="462"/>
      <c r="NCE766" s="462"/>
      <c r="NCF766" s="462"/>
      <c r="NCG766" s="462"/>
      <c r="NCH766" s="462"/>
      <c r="NCI766" s="462"/>
      <c r="NCJ766" s="462"/>
      <c r="NCK766" s="462"/>
      <c r="NCL766" s="462"/>
      <c r="NCM766" s="462"/>
      <c r="NCN766" s="462"/>
      <c r="NCO766" s="462"/>
      <c r="NCP766" s="462"/>
      <c r="NCQ766" s="462"/>
      <c r="NCR766" s="462"/>
      <c r="NCS766" s="462"/>
      <c r="NCT766" s="462"/>
      <c r="NCU766" s="462"/>
      <c r="NCV766" s="462"/>
      <c r="NCW766" s="462"/>
      <c r="NCX766" s="462"/>
      <c r="NCY766" s="462"/>
      <c r="NCZ766" s="462"/>
      <c r="NDA766" s="462"/>
      <c r="NDB766" s="462"/>
      <c r="NDC766" s="462"/>
      <c r="NDD766" s="462"/>
      <c r="NDE766" s="462"/>
      <c r="NDF766" s="462"/>
      <c r="NDG766" s="462"/>
      <c r="NDH766" s="462"/>
      <c r="NDI766" s="462"/>
      <c r="NDJ766" s="462"/>
      <c r="NDK766" s="462"/>
      <c r="NDL766" s="462"/>
      <c r="NDM766" s="462"/>
      <c r="NDN766" s="462"/>
      <c r="NDO766" s="462"/>
      <c r="NDP766" s="462"/>
      <c r="NDQ766" s="462"/>
      <c r="NDR766" s="462"/>
      <c r="NDS766" s="462"/>
      <c r="NDT766" s="462"/>
      <c r="NDU766" s="462"/>
      <c r="NDV766" s="462"/>
      <c r="NDW766" s="462"/>
      <c r="NDX766" s="462"/>
      <c r="NDY766" s="462"/>
      <c r="NDZ766" s="462"/>
      <c r="NEA766" s="462"/>
      <c r="NEB766" s="462"/>
      <c r="NEC766" s="462"/>
      <c r="NED766" s="462"/>
      <c r="NEE766" s="462"/>
      <c r="NEF766" s="462"/>
      <c r="NEG766" s="462"/>
      <c r="NEH766" s="462"/>
      <c r="NEI766" s="462"/>
      <c r="NEJ766" s="462"/>
      <c r="NEK766" s="462"/>
      <c r="NEL766" s="462"/>
      <c r="NEM766" s="462"/>
      <c r="NEN766" s="462"/>
      <c r="NEO766" s="462"/>
      <c r="NEP766" s="462"/>
      <c r="NEQ766" s="462"/>
      <c r="NER766" s="462"/>
      <c r="NES766" s="462"/>
      <c r="NET766" s="462"/>
      <c r="NEU766" s="462"/>
      <c r="NEV766" s="462"/>
      <c r="NEW766" s="462"/>
      <c r="NEX766" s="462"/>
      <c r="NEY766" s="462"/>
      <c r="NEZ766" s="462"/>
      <c r="NFA766" s="462"/>
      <c r="NFB766" s="462"/>
      <c r="NFC766" s="462"/>
      <c r="NFD766" s="462"/>
      <c r="NFE766" s="462"/>
      <c r="NFF766" s="462"/>
      <c r="NFG766" s="462"/>
      <c r="NFH766" s="462"/>
      <c r="NFI766" s="462"/>
      <c r="NFJ766" s="462"/>
      <c r="NFK766" s="462"/>
      <c r="NFL766" s="462"/>
      <c r="NFM766" s="462"/>
      <c r="NFN766" s="462"/>
      <c r="NFO766" s="462"/>
      <c r="NFP766" s="462"/>
      <c r="NFQ766" s="462"/>
      <c r="NFR766" s="462"/>
      <c r="NFS766" s="462"/>
      <c r="NFT766" s="462"/>
      <c r="NFU766" s="462"/>
      <c r="NFV766" s="462"/>
      <c r="NFW766" s="462"/>
      <c r="NFX766" s="462"/>
      <c r="NFY766" s="462"/>
      <c r="NFZ766" s="462"/>
      <c r="NGA766" s="462"/>
      <c r="NGB766" s="462"/>
      <c r="NGC766" s="462"/>
      <c r="NGD766" s="462"/>
      <c r="NGE766" s="462"/>
      <c r="NGF766" s="462"/>
      <c r="NGG766" s="462"/>
      <c r="NGH766" s="462"/>
      <c r="NGI766" s="462"/>
      <c r="NGJ766" s="462"/>
      <c r="NGK766" s="462"/>
      <c r="NGL766" s="462"/>
      <c r="NGM766" s="462"/>
      <c r="NGN766" s="462"/>
      <c r="NGO766" s="462"/>
      <c r="NGP766" s="462"/>
      <c r="NGQ766" s="462"/>
      <c r="NGR766" s="462"/>
      <c r="NGS766" s="462"/>
      <c r="NGT766" s="462"/>
      <c r="NGU766" s="462"/>
      <c r="NGV766" s="462"/>
      <c r="NGW766" s="462"/>
      <c r="NGX766" s="462"/>
      <c r="NGY766" s="462"/>
      <c r="NGZ766" s="462"/>
      <c r="NHA766" s="462"/>
      <c r="NHB766" s="462"/>
      <c r="NHC766" s="462"/>
      <c r="NHD766" s="462"/>
      <c r="NHE766" s="462"/>
      <c r="NHF766" s="462"/>
      <c r="NHG766" s="462"/>
      <c r="NHH766" s="462"/>
      <c r="NHI766" s="462"/>
      <c r="NHJ766" s="462"/>
      <c r="NHK766" s="462"/>
      <c r="NHL766" s="462"/>
      <c r="NHM766" s="462"/>
      <c r="NHN766" s="462"/>
      <c r="NHO766" s="462"/>
      <c r="NHP766" s="462"/>
      <c r="NHQ766" s="462"/>
      <c r="NHR766" s="462"/>
      <c r="NHS766" s="462"/>
      <c r="NHT766" s="462"/>
      <c r="NHU766" s="462"/>
      <c r="NHV766" s="462"/>
      <c r="NHW766" s="462"/>
      <c r="NHX766" s="462"/>
      <c r="NHY766" s="462"/>
      <c r="NHZ766" s="462"/>
      <c r="NIA766" s="462"/>
      <c r="NIB766" s="462"/>
      <c r="NIC766" s="462"/>
      <c r="NID766" s="462"/>
      <c r="NIE766" s="462"/>
      <c r="NIF766" s="462"/>
      <c r="NIG766" s="462"/>
      <c r="NIH766" s="462"/>
      <c r="NII766" s="462"/>
      <c r="NIJ766" s="462"/>
      <c r="NIK766" s="462"/>
      <c r="NIL766" s="462"/>
      <c r="NIM766" s="462"/>
      <c r="NIN766" s="462"/>
      <c r="NIO766" s="462"/>
      <c r="NIP766" s="462"/>
      <c r="NIQ766" s="462"/>
      <c r="NIR766" s="462"/>
      <c r="NIS766" s="462"/>
      <c r="NIT766" s="462"/>
      <c r="NIU766" s="462"/>
      <c r="NIV766" s="462"/>
      <c r="NIW766" s="462"/>
      <c r="NIX766" s="462"/>
      <c r="NIY766" s="462"/>
      <c r="NIZ766" s="462"/>
      <c r="NJA766" s="462"/>
      <c r="NJB766" s="462"/>
      <c r="NJC766" s="462"/>
      <c r="NJD766" s="462"/>
      <c r="NJE766" s="462"/>
      <c r="NJF766" s="462"/>
      <c r="NJG766" s="462"/>
      <c r="NJH766" s="462"/>
      <c r="NJI766" s="462"/>
      <c r="NJJ766" s="462"/>
      <c r="NJK766" s="462"/>
      <c r="NJL766" s="462"/>
      <c r="NJM766" s="462"/>
      <c r="NJN766" s="462"/>
      <c r="NJO766" s="462"/>
      <c r="NJP766" s="462"/>
      <c r="NJQ766" s="462"/>
      <c r="NJR766" s="462"/>
      <c r="NJS766" s="462"/>
      <c r="NJT766" s="462"/>
      <c r="NJU766" s="462"/>
      <c r="NJV766" s="462"/>
      <c r="NJW766" s="462"/>
      <c r="NJX766" s="462"/>
      <c r="NJY766" s="462"/>
      <c r="NJZ766" s="462"/>
      <c r="NKA766" s="462"/>
      <c r="NKB766" s="462"/>
      <c r="NKC766" s="462"/>
      <c r="NKD766" s="462"/>
      <c r="NKE766" s="462"/>
      <c r="NKF766" s="462"/>
      <c r="NKG766" s="462"/>
      <c r="NKH766" s="462"/>
      <c r="NKI766" s="462"/>
      <c r="NKJ766" s="462"/>
      <c r="NKK766" s="462"/>
      <c r="NKL766" s="462"/>
      <c r="NKM766" s="462"/>
      <c r="NKN766" s="462"/>
      <c r="NKO766" s="462"/>
      <c r="NKP766" s="462"/>
      <c r="NKQ766" s="462"/>
      <c r="NKR766" s="462"/>
      <c r="NKS766" s="462"/>
      <c r="NKT766" s="462"/>
      <c r="NKU766" s="462"/>
      <c r="NKV766" s="462"/>
      <c r="NKW766" s="462"/>
      <c r="NKX766" s="462"/>
      <c r="NKY766" s="462"/>
      <c r="NKZ766" s="462"/>
      <c r="NLA766" s="462"/>
      <c r="NLB766" s="462"/>
      <c r="NLC766" s="462"/>
      <c r="NLD766" s="462"/>
      <c r="NLE766" s="462"/>
      <c r="NLF766" s="462"/>
      <c r="NLG766" s="462"/>
      <c r="NLH766" s="462"/>
      <c r="NLI766" s="462"/>
      <c r="NLJ766" s="462"/>
      <c r="NLK766" s="462"/>
      <c r="NLL766" s="462"/>
      <c r="NLM766" s="462"/>
      <c r="NLN766" s="462"/>
      <c r="NLO766" s="462"/>
      <c r="NLP766" s="462"/>
      <c r="NLQ766" s="462"/>
      <c r="NLR766" s="462"/>
      <c r="NLS766" s="462"/>
      <c r="NLT766" s="462"/>
      <c r="NLU766" s="462"/>
      <c r="NLV766" s="462"/>
      <c r="NLW766" s="462"/>
      <c r="NLX766" s="462"/>
      <c r="NLY766" s="462"/>
      <c r="NLZ766" s="462"/>
      <c r="NMA766" s="462"/>
      <c r="NMB766" s="462"/>
      <c r="NMC766" s="462"/>
      <c r="NMD766" s="462"/>
      <c r="NME766" s="462"/>
      <c r="NMF766" s="462"/>
      <c r="NMG766" s="462"/>
      <c r="NMH766" s="462"/>
      <c r="NMI766" s="462"/>
      <c r="NMJ766" s="462"/>
      <c r="NMK766" s="462"/>
      <c r="NML766" s="462"/>
      <c r="NMM766" s="462"/>
      <c r="NMN766" s="462"/>
      <c r="NMO766" s="462"/>
      <c r="NMP766" s="462"/>
      <c r="NMQ766" s="462"/>
      <c r="NMR766" s="462"/>
      <c r="NMS766" s="462"/>
      <c r="NMT766" s="462"/>
      <c r="NMU766" s="462"/>
      <c r="NMV766" s="462"/>
      <c r="NMW766" s="462"/>
      <c r="NMX766" s="462"/>
      <c r="NMY766" s="462"/>
      <c r="NMZ766" s="462"/>
      <c r="NNA766" s="462"/>
      <c r="NNB766" s="462"/>
      <c r="NNC766" s="462"/>
      <c r="NND766" s="462"/>
      <c r="NNE766" s="462"/>
      <c r="NNF766" s="462"/>
      <c r="NNG766" s="462"/>
      <c r="NNH766" s="462"/>
      <c r="NNI766" s="462"/>
      <c r="NNJ766" s="462"/>
      <c r="NNK766" s="462"/>
      <c r="NNL766" s="462"/>
      <c r="NNM766" s="462"/>
      <c r="NNN766" s="462"/>
      <c r="NNO766" s="462"/>
      <c r="NNP766" s="462"/>
      <c r="NNQ766" s="462"/>
      <c r="NNR766" s="462"/>
      <c r="NNS766" s="462"/>
      <c r="NNT766" s="462"/>
      <c r="NNU766" s="462"/>
      <c r="NNV766" s="462"/>
      <c r="NNW766" s="462"/>
      <c r="NNX766" s="462"/>
      <c r="NNY766" s="462"/>
      <c r="NNZ766" s="462"/>
      <c r="NOA766" s="462"/>
      <c r="NOB766" s="462"/>
      <c r="NOC766" s="462"/>
      <c r="NOD766" s="462"/>
      <c r="NOE766" s="462"/>
      <c r="NOF766" s="462"/>
      <c r="NOG766" s="462"/>
      <c r="NOH766" s="462"/>
      <c r="NOI766" s="462"/>
      <c r="NOJ766" s="462"/>
      <c r="NOK766" s="462"/>
      <c r="NOL766" s="462"/>
      <c r="NOM766" s="462"/>
      <c r="NON766" s="462"/>
      <c r="NOO766" s="462"/>
      <c r="NOP766" s="462"/>
      <c r="NOQ766" s="462"/>
      <c r="NOR766" s="462"/>
      <c r="NOS766" s="462"/>
      <c r="NOT766" s="462"/>
      <c r="NOU766" s="462"/>
      <c r="NOV766" s="462"/>
      <c r="NOW766" s="462"/>
      <c r="NOX766" s="462"/>
      <c r="NOY766" s="462"/>
      <c r="NOZ766" s="462"/>
      <c r="NPA766" s="462"/>
      <c r="NPB766" s="462"/>
      <c r="NPC766" s="462"/>
      <c r="NPD766" s="462"/>
      <c r="NPE766" s="462"/>
      <c r="NPF766" s="462"/>
      <c r="NPG766" s="462"/>
      <c r="NPH766" s="462"/>
      <c r="NPI766" s="462"/>
      <c r="NPJ766" s="462"/>
      <c r="NPK766" s="462"/>
      <c r="NPL766" s="462"/>
      <c r="NPM766" s="462"/>
      <c r="NPN766" s="462"/>
      <c r="NPO766" s="462"/>
      <c r="NPP766" s="462"/>
      <c r="NPQ766" s="462"/>
      <c r="NPR766" s="462"/>
      <c r="NPS766" s="462"/>
      <c r="NPT766" s="462"/>
      <c r="NPU766" s="462"/>
      <c r="NPV766" s="462"/>
      <c r="NPW766" s="462"/>
      <c r="NPX766" s="462"/>
      <c r="NPY766" s="462"/>
      <c r="NPZ766" s="462"/>
      <c r="NQA766" s="462"/>
      <c r="NQB766" s="462"/>
      <c r="NQC766" s="462"/>
      <c r="NQD766" s="462"/>
      <c r="NQE766" s="462"/>
      <c r="NQF766" s="462"/>
      <c r="NQG766" s="462"/>
      <c r="NQH766" s="462"/>
      <c r="NQI766" s="462"/>
      <c r="NQJ766" s="462"/>
      <c r="NQK766" s="462"/>
      <c r="NQL766" s="462"/>
      <c r="NQM766" s="462"/>
      <c r="NQN766" s="462"/>
      <c r="NQO766" s="462"/>
      <c r="NQP766" s="462"/>
      <c r="NQQ766" s="462"/>
      <c r="NQR766" s="462"/>
      <c r="NQS766" s="462"/>
      <c r="NQT766" s="462"/>
      <c r="NQU766" s="462"/>
      <c r="NQV766" s="462"/>
      <c r="NQW766" s="462"/>
      <c r="NQX766" s="462"/>
      <c r="NQY766" s="462"/>
      <c r="NQZ766" s="462"/>
      <c r="NRA766" s="462"/>
      <c r="NRB766" s="462"/>
      <c r="NRC766" s="462"/>
      <c r="NRD766" s="462"/>
      <c r="NRE766" s="462"/>
      <c r="NRF766" s="462"/>
      <c r="NRG766" s="462"/>
      <c r="NRH766" s="462"/>
      <c r="NRI766" s="462"/>
      <c r="NRJ766" s="462"/>
      <c r="NRK766" s="462"/>
      <c r="NRL766" s="462"/>
      <c r="NRM766" s="462"/>
      <c r="NRN766" s="462"/>
      <c r="NRO766" s="462"/>
      <c r="NRP766" s="462"/>
      <c r="NRQ766" s="462"/>
      <c r="NRR766" s="462"/>
      <c r="NRS766" s="462"/>
      <c r="NRT766" s="462"/>
      <c r="NRU766" s="462"/>
      <c r="NRV766" s="462"/>
      <c r="NRW766" s="462"/>
      <c r="NRX766" s="462"/>
      <c r="NRY766" s="462"/>
      <c r="NRZ766" s="462"/>
      <c r="NSA766" s="462"/>
      <c r="NSB766" s="462"/>
      <c r="NSC766" s="462"/>
      <c r="NSD766" s="462"/>
      <c r="NSE766" s="462"/>
      <c r="NSF766" s="462"/>
      <c r="NSG766" s="462"/>
      <c r="NSH766" s="462"/>
      <c r="NSI766" s="462"/>
      <c r="NSJ766" s="462"/>
      <c r="NSK766" s="462"/>
      <c r="NSL766" s="462"/>
      <c r="NSM766" s="462"/>
      <c r="NSN766" s="462"/>
      <c r="NSO766" s="462"/>
      <c r="NSP766" s="462"/>
      <c r="NSQ766" s="462"/>
      <c r="NSR766" s="462"/>
      <c r="NSS766" s="462"/>
      <c r="NST766" s="462"/>
      <c r="NSU766" s="462"/>
      <c r="NSV766" s="462"/>
      <c r="NSW766" s="462"/>
      <c r="NSX766" s="462"/>
      <c r="NSY766" s="462"/>
      <c r="NSZ766" s="462"/>
      <c r="NTA766" s="462"/>
      <c r="NTB766" s="462"/>
      <c r="NTC766" s="462"/>
      <c r="NTD766" s="462"/>
      <c r="NTE766" s="462"/>
      <c r="NTF766" s="462"/>
      <c r="NTG766" s="462"/>
      <c r="NTH766" s="462"/>
      <c r="NTI766" s="462"/>
      <c r="NTJ766" s="462"/>
      <c r="NTK766" s="462"/>
      <c r="NTL766" s="462"/>
      <c r="NTM766" s="462"/>
      <c r="NTN766" s="462"/>
      <c r="NTO766" s="462"/>
      <c r="NTP766" s="462"/>
      <c r="NTQ766" s="462"/>
      <c r="NTR766" s="462"/>
      <c r="NTS766" s="462"/>
      <c r="NTT766" s="462"/>
      <c r="NTU766" s="462"/>
      <c r="NTV766" s="462"/>
      <c r="NTW766" s="462"/>
      <c r="NTX766" s="462"/>
      <c r="NTY766" s="462"/>
      <c r="NTZ766" s="462"/>
      <c r="NUA766" s="462"/>
      <c r="NUB766" s="462"/>
      <c r="NUC766" s="462"/>
      <c r="NUD766" s="462"/>
      <c r="NUE766" s="462"/>
      <c r="NUF766" s="462"/>
      <c r="NUG766" s="462"/>
      <c r="NUH766" s="462"/>
      <c r="NUI766" s="462"/>
      <c r="NUJ766" s="462"/>
      <c r="NUK766" s="462"/>
      <c r="NUL766" s="462"/>
      <c r="NUM766" s="462"/>
      <c r="NUN766" s="462"/>
      <c r="NUO766" s="462"/>
      <c r="NUP766" s="462"/>
      <c r="NUQ766" s="462"/>
      <c r="NUR766" s="462"/>
      <c r="NUS766" s="462"/>
      <c r="NUT766" s="462"/>
      <c r="NUU766" s="462"/>
      <c r="NUV766" s="462"/>
      <c r="NUW766" s="462"/>
      <c r="NUX766" s="462"/>
      <c r="NUY766" s="462"/>
      <c r="NUZ766" s="462"/>
      <c r="NVA766" s="462"/>
      <c r="NVB766" s="462"/>
      <c r="NVC766" s="462"/>
      <c r="NVD766" s="462"/>
      <c r="NVE766" s="462"/>
      <c r="NVF766" s="462"/>
      <c r="NVG766" s="462"/>
      <c r="NVH766" s="462"/>
      <c r="NVI766" s="462"/>
      <c r="NVJ766" s="462"/>
      <c r="NVK766" s="462"/>
      <c r="NVL766" s="462"/>
      <c r="NVM766" s="462"/>
      <c r="NVN766" s="462"/>
      <c r="NVO766" s="462"/>
      <c r="NVP766" s="462"/>
      <c r="NVQ766" s="462"/>
      <c r="NVR766" s="462"/>
      <c r="NVS766" s="462"/>
      <c r="NVT766" s="462"/>
      <c r="NVU766" s="462"/>
      <c r="NVV766" s="462"/>
      <c r="NVW766" s="462"/>
      <c r="NVX766" s="462"/>
      <c r="NVY766" s="462"/>
      <c r="NVZ766" s="462"/>
      <c r="NWA766" s="462"/>
      <c r="NWB766" s="462"/>
      <c r="NWC766" s="462"/>
      <c r="NWD766" s="462"/>
      <c r="NWE766" s="462"/>
      <c r="NWF766" s="462"/>
      <c r="NWG766" s="462"/>
      <c r="NWH766" s="462"/>
      <c r="NWI766" s="462"/>
      <c r="NWJ766" s="462"/>
      <c r="NWK766" s="462"/>
      <c r="NWL766" s="462"/>
      <c r="NWM766" s="462"/>
      <c r="NWN766" s="462"/>
      <c r="NWO766" s="462"/>
      <c r="NWP766" s="462"/>
      <c r="NWQ766" s="462"/>
      <c r="NWR766" s="462"/>
      <c r="NWS766" s="462"/>
      <c r="NWT766" s="462"/>
      <c r="NWU766" s="462"/>
      <c r="NWV766" s="462"/>
      <c r="NWW766" s="462"/>
      <c r="NWX766" s="462"/>
      <c r="NWY766" s="462"/>
      <c r="NWZ766" s="462"/>
      <c r="NXA766" s="462"/>
      <c r="NXB766" s="462"/>
      <c r="NXC766" s="462"/>
      <c r="NXD766" s="462"/>
      <c r="NXE766" s="462"/>
      <c r="NXF766" s="462"/>
      <c r="NXG766" s="462"/>
      <c r="NXH766" s="462"/>
      <c r="NXI766" s="462"/>
      <c r="NXJ766" s="462"/>
      <c r="NXK766" s="462"/>
      <c r="NXL766" s="462"/>
      <c r="NXM766" s="462"/>
      <c r="NXN766" s="462"/>
      <c r="NXO766" s="462"/>
      <c r="NXP766" s="462"/>
      <c r="NXQ766" s="462"/>
      <c r="NXR766" s="462"/>
      <c r="NXS766" s="462"/>
      <c r="NXT766" s="462"/>
      <c r="NXU766" s="462"/>
      <c r="NXV766" s="462"/>
      <c r="NXW766" s="462"/>
      <c r="NXX766" s="462"/>
      <c r="NXY766" s="462"/>
      <c r="NXZ766" s="462"/>
      <c r="NYA766" s="462"/>
      <c r="NYB766" s="462"/>
      <c r="NYC766" s="462"/>
      <c r="NYD766" s="462"/>
      <c r="NYE766" s="462"/>
      <c r="NYF766" s="462"/>
      <c r="NYG766" s="462"/>
      <c r="NYH766" s="462"/>
      <c r="NYI766" s="462"/>
      <c r="NYJ766" s="462"/>
      <c r="NYK766" s="462"/>
      <c r="NYL766" s="462"/>
      <c r="NYM766" s="462"/>
      <c r="NYN766" s="462"/>
      <c r="NYO766" s="462"/>
      <c r="NYP766" s="462"/>
      <c r="NYQ766" s="462"/>
      <c r="NYR766" s="462"/>
      <c r="NYS766" s="462"/>
      <c r="NYT766" s="462"/>
      <c r="NYU766" s="462"/>
      <c r="NYV766" s="462"/>
      <c r="NYW766" s="462"/>
      <c r="NYX766" s="462"/>
      <c r="NYY766" s="462"/>
      <c r="NYZ766" s="462"/>
      <c r="NZA766" s="462"/>
      <c r="NZB766" s="462"/>
      <c r="NZC766" s="462"/>
      <c r="NZD766" s="462"/>
      <c r="NZE766" s="462"/>
      <c r="NZF766" s="462"/>
      <c r="NZG766" s="462"/>
      <c r="NZH766" s="462"/>
      <c r="NZI766" s="462"/>
      <c r="NZJ766" s="462"/>
      <c r="NZK766" s="462"/>
      <c r="NZL766" s="462"/>
      <c r="NZM766" s="462"/>
      <c r="NZN766" s="462"/>
      <c r="NZO766" s="462"/>
      <c r="NZP766" s="462"/>
      <c r="NZQ766" s="462"/>
      <c r="NZR766" s="462"/>
      <c r="NZS766" s="462"/>
      <c r="NZT766" s="462"/>
      <c r="NZU766" s="462"/>
      <c r="NZV766" s="462"/>
      <c r="NZW766" s="462"/>
      <c r="NZX766" s="462"/>
      <c r="NZY766" s="462"/>
      <c r="NZZ766" s="462"/>
      <c r="OAA766" s="462"/>
      <c r="OAB766" s="462"/>
      <c r="OAC766" s="462"/>
      <c r="OAD766" s="462"/>
      <c r="OAE766" s="462"/>
      <c r="OAF766" s="462"/>
      <c r="OAG766" s="462"/>
      <c r="OAH766" s="462"/>
      <c r="OAI766" s="462"/>
      <c r="OAJ766" s="462"/>
      <c r="OAK766" s="462"/>
      <c r="OAL766" s="462"/>
      <c r="OAM766" s="462"/>
      <c r="OAN766" s="462"/>
      <c r="OAO766" s="462"/>
      <c r="OAP766" s="462"/>
      <c r="OAQ766" s="462"/>
      <c r="OAR766" s="462"/>
      <c r="OAS766" s="462"/>
      <c r="OAT766" s="462"/>
      <c r="OAU766" s="462"/>
      <c r="OAV766" s="462"/>
      <c r="OAW766" s="462"/>
      <c r="OAX766" s="462"/>
      <c r="OAY766" s="462"/>
      <c r="OAZ766" s="462"/>
      <c r="OBA766" s="462"/>
      <c r="OBB766" s="462"/>
      <c r="OBC766" s="462"/>
      <c r="OBD766" s="462"/>
      <c r="OBE766" s="462"/>
      <c r="OBF766" s="462"/>
      <c r="OBG766" s="462"/>
      <c r="OBH766" s="462"/>
      <c r="OBI766" s="462"/>
      <c r="OBJ766" s="462"/>
      <c r="OBK766" s="462"/>
      <c r="OBL766" s="462"/>
      <c r="OBM766" s="462"/>
      <c r="OBN766" s="462"/>
      <c r="OBO766" s="462"/>
      <c r="OBP766" s="462"/>
      <c r="OBQ766" s="462"/>
      <c r="OBR766" s="462"/>
      <c r="OBS766" s="462"/>
      <c r="OBT766" s="462"/>
      <c r="OBU766" s="462"/>
      <c r="OBV766" s="462"/>
      <c r="OBW766" s="462"/>
      <c r="OBX766" s="462"/>
      <c r="OBY766" s="462"/>
      <c r="OBZ766" s="462"/>
      <c r="OCA766" s="462"/>
      <c r="OCB766" s="462"/>
      <c r="OCC766" s="462"/>
      <c r="OCD766" s="462"/>
      <c r="OCE766" s="462"/>
      <c r="OCF766" s="462"/>
      <c r="OCG766" s="462"/>
      <c r="OCH766" s="462"/>
      <c r="OCI766" s="462"/>
      <c r="OCJ766" s="462"/>
      <c r="OCK766" s="462"/>
      <c r="OCL766" s="462"/>
      <c r="OCM766" s="462"/>
      <c r="OCN766" s="462"/>
      <c r="OCO766" s="462"/>
      <c r="OCP766" s="462"/>
      <c r="OCQ766" s="462"/>
      <c r="OCR766" s="462"/>
      <c r="OCS766" s="462"/>
      <c r="OCT766" s="462"/>
      <c r="OCU766" s="462"/>
      <c r="OCV766" s="462"/>
      <c r="OCW766" s="462"/>
      <c r="OCX766" s="462"/>
      <c r="OCY766" s="462"/>
      <c r="OCZ766" s="462"/>
      <c r="ODA766" s="462"/>
      <c r="ODB766" s="462"/>
      <c r="ODC766" s="462"/>
      <c r="ODD766" s="462"/>
      <c r="ODE766" s="462"/>
      <c r="ODF766" s="462"/>
      <c r="ODG766" s="462"/>
      <c r="ODH766" s="462"/>
      <c r="ODI766" s="462"/>
      <c r="ODJ766" s="462"/>
      <c r="ODK766" s="462"/>
      <c r="ODL766" s="462"/>
      <c r="ODM766" s="462"/>
      <c r="ODN766" s="462"/>
      <c r="ODO766" s="462"/>
      <c r="ODP766" s="462"/>
      <c r="ODQ766" s="462"/>
      <c r="ODR766" s="462"/>
      <c r="ODS766" s="462"/>
      <c r="ODT766" s="462"/>
      <c r="ODU766" s="462"/>
      <c r="ODV766" s="462"/>
      <c r="ODW766" s="462"/>
      <c r="ODX766" s="462"/>
      <c r="ODY766" s="462"/>
      <c r="ODZ766" s="462"/>
      <c r="OEA766" s="462"/>
      <c r="OEB766" s="462"/>
      <c r="OEC766" s="462"/>
      <c r="OED766" s="462"/>
      <c r="OEE766" s="462"/>
      <c r="OEF766" s="462"/>
      <c r="OEG766" s="462"/>
      <c r="OEH766" s="462"/>
      <c r="OEI766" s="462"/>
      <c r="OEJ766" s="462"/>
      <c r="OEK766" s="462"/>
      <c r="OEL766" s="462"/>
      <c r="OEM766" s="462"/>
      <c r="OEN766" s="462"/>
      <c r="OEO766" s="462"/>
      <c r="OEP766" s="462"/>
      <c r="OEQ766" s="462"/>
      <c r="OER766" s="462"/>
      <c r="OES766" s="462"/>
      <c r="OET766" s="462"/>
      <c r="OEU766" s="462"/>
      <c r="OEV766" s="462"/>
      <c r="OEW766" s="462"/>
      <c r="OEX766" s="462"/>
      <c r="OEY766" s="462"/>
      <c r="OEZ766" s="462"/>
      <c r="OFA766" s="462"/>
      <c r="OFB766" s="462"/>
      <c r="OFC766" s="462"/>
      <c r="OFD766" s="462"/>
      <c r="OFE766" s="462"/>
      <c r="OFF766" s="462"/>
      <c r="OFG766" s="462"/>
      <c r="OFH766" s="462"/>
      <c r="OFI766" s="462"/>
      <c r="OFJ766" s="462"/>
      <c r="OFK766" s="462"/>
      <c r="OFL766" s="462"/>
      <c r="OFM766" s="462"/>
      <c r="OFN766" s="462"/>
      <c r="OFO766" s="462"/>
      <c r="OFP766" s="462"/>
      <c r="OFQ766" s="462"/>
      <c r="OFR766" s="462"/>
      <c r="OFS766" s="462"/>
      <c r="OFT766" s="462"/>
      <c r="OFU766" s="462"/>
      <c r="OFV766" s="462"/>
      <c r="OFW766" s="462"/>
      <c r="OFX766" s="462"/>
      <c r="OFY766" s="462"/>
      <c r="OFZ766" s="462"/>
      <c r="OGA766" s="462"/>
      <c r="OGB766" s="462"/>
      <c r="OGC766" s="462"/>
      <c r="OGD766" s="462"/>
      <c r="OGE766" s="462"/>
      <c r="OGF766" s="462"/>
      <c r="OGG766" s="462"/>
      <c r="OGH766" s="462"/>
      <c r="OGI766" s="462"/>
      <c r="OGJ766" s="462"/>
      <c r="OGK766" s="462"/>
      <c r="OGL766" s="462"/>
      <c r="OGM766" s="462"/>
      <c r="OGN766" s="462"/>
      <c r="OGO766" s="462"/>
      <c r="OGP766" s="462"/>
      <c r="OGQ766" s="462"/>
      <c r="OGR766" s="462"/>
      <c r="OGS766" s="462"/>
      <c r="OGT766" s="462"/>
      <c r="OGU766" s="462"/>
      <c r="OGV766" s="462"/>
      <c r="OGW766" s="462"/>
      <c r="OGX766" s="462"/>
      <c r="OGY766" s="462"/>
      <c r="OGZ766" s="462"/>
      <c r="OHA766" s="462"/>
      <c r="OHB766" s="462"/>
      <c r="OHC766" s="462"/>
      <c r="OHD766" s="462"/>
      <c r="OHE766" s="462"/>
      <c r="OHF766" s="462"/>
      <c r="OHG766" s="462"/>
      <c r="OHH766" s="462"/>
      <c r="OHI766" s="462"/>
      <c r="OHJ766" s="462"/>
      <c r="OHK766" s="462"/>
      <c r="OHL766" s="462"/>
      <c r="OHM766" s="462"/>
      <c r="OHN766" s="462"/>
      <c r="OHO766" s="462"/>
      <c r="OHP766" s="462"/>
      <c r="OHQ766" s="462"/>
      <c r="OHR766" s="462"/>
      <c r="OHS766" s="462"/>
      <c r="OHT766" s="462"/>
      <c r="OHU766" s="462"/>
      <c r="OHV766" s="462"/>
      <c r="OHW766" s="462"/>
      <c r="OHX766" s="462"/>
      <c r="OHY766" s="462"/>
      <c r="OHZ766" s="462"/>
      <c r="OIA766" s="462"/>
      <c r="OIB766" s="462"/>
      <c r="OIC766" s="462"/>
      <c r="OID766" s="462"/>
      <c r="OIE766" s="462"/>
      <c r="OIF766" s="462"/>
      <c r="OIG766" s="462"/>
      <c r="OIH766" s="462"/>
      <c r="OII766" s="462"/>
      <c r="OIJ766" s="462"/>
      <c r="OIK766" s="462"/>
      <c r="OIL766" s="462"/>
      <c r="OIM766" s="462"/>
      <c r="OIN766" s="462"/>
      <c r="OIO766" s="462"/>
      <c r="OIP766" s="462"/>
      <c r="OIQ766" s="462"/>
      <c r="OIR766" s="462"/>
      <c r="OIS766" s="462"/>
      <c r="OIT766" s="462"/>
      <c r="OIU766" s="462"/>
      <c r="OIV766" s="462"/>
      <c r="OIW766" s="462"/>
      <c r="OIX766" s="462"/>
      <c r="OIY766" s="462"/>
      <c r="OIZ766" s="462"/>
      <c r="OJA766" s="462"/>
      <c r="OJB766" s="462"/>
      <c r="OJC766" s="462"/>
      <c r="OJD766" s="462"/>
      <c r="OJE766" s="462"/>
      <c r="OJF766" s="462"/>
      <c r="OJG766" s="462"/>
      <c r="OJH766" s="462"/>
      <c r="OJI766" s="462"/>
      <c r="OJJ766" s="462"/>
      <c r="OJK766" s="462"/>
      <c r="OJL766" s="462"/>
      <c r="OJM766" s="462"/>
      <c r="OJN766" s="462"/>
      <c r="OJO766" s="462"/>
      <c r="OJP766" s="462"/>
      <c r="OJQ766" s="462"/>
      <c r="OJR766" s="462"/>
      <c r="OJS766" s="462"/>
      <c r="OJT766" s="462"/>
      <c r="OJU766" s="462"/>
      <c r="OJV766" s="462"/>
      <c r="OJW766" s="462"/>
      <c r="OJX766" s="462"/>
      <c r="OJY766" s="462"/>
      <c r="OJZ766" s="462"/>
      <c r="OKA766" s="462"/>
      <c r="OKB766" s="462"/>
      <c r="OKC766" s="462"/>
      <c r="OKD766" s="462"/>
      <c r="OKE766" s="462"/>
      <c r="OKF766" s="462"/>
      <c r="OKG766" s="462"/>
      <c r="OKH766" s="462"/>
      <c r="OKI766" s="462"/>
      <c r="OKJ766" s="462"/>
      <c r="OKK766" s="462"/>
      <c r="OKL766" s="462"/>
      <c r="OKM766" s="462"/>
      <c r="OKN766" s="462"/>
      <c r="OKO766" s="462"/>
      <c r="OKP766" s="462"/>
      <c r="OKQ766" s="462"/>
      <c r="OKR766" s="462"/>
      <c r="OKS766" s="462"/>
      <c r="OKT766" s="462"/>
      <c r="OKU766" s="462"/>
      <c r="OKV766" s="462"/>
      <c r="OKW766" s="462"/>
      <c r="OKX766" s="462"/>
      <c r="OKY766" s="462"/>
      <c r="OKZ766" s="462"/>
      <c r="OLA766" s="462"/>
      <c r="OLB766" s="462"/>
      <c r="OLC766" s="462"/>
      <c r="OLD766" s="462"/>
      <c r="OLE766" s="462"/>
      <c r="OLF766" s="462"/>
      <c r="OLG766" s="462"/>
      <c r="OLH766" s="462"/>
      <c r="OLI766" s="462"/>
      <c r="OLJ766" s="462"/>
      <c r="OLK766" s="462"/>
      <c r="OLL766" s="462"/>
      <c r="OLM766" s="462"/>
      <c r="OLN766" s="462"/>
      <c r="OLO766" s="462"/>
      <c r="OLP766" s="462"/>
      <c r="OLQ766" s="462"/>
      <c r="OLR766" s="462"/>
      <c r="OLS766" s="462"/>
      <c r="OLT766" s="462"/>
      <c r="OLU766" s="462"/>
      <c r="OLV766" s="462"/>
      <c r="OLW766" s="462"/>
      <c r="OLX766" s="462"/>
      <c r="OLY766" s="462"/>
      <c r="OLZ766" s="462"/>
      <c r="OMA766" s="462"/>
      <c r="OMB766" s="462"/>
      <c r="OMC766" s="462"/>
      <c r="OMD766" s="462"/>
      <c r="OME766" s="462"/>
      <c r="OMF766" s="462"/>
      <c r="OMG766" s="462"/>
      <c r="OMH766" s="462"/>
      <c r="OMI766" s="462"/>
      <c r="OMJ766" s="462"/>
      <c r="OMK766" s="462"/>
      <c r="OML766" s="462"/>
      <c r="OMM766" s="462"/>
      <c r="OMN766" s="462"/>
      <c r="OMO766" s="462"/>
      <c r="OMP766" s="462"/>
      <c r="OMQ766" s="462"/>
      <c r="OMR766" s="462"/>
      <c r="OMS766" s="462"/>
      <c r="OMT766" s="462"/>
      <c r="OMU766" s="462"/>
      <c r="OMV766" s="462"/>
      <c r="OMW766" s="462"/>
      <c r="OMX766" s="462"/>
      <c r="OMY766" s="462"/>
      <c r="OMZ766" s="462"/>
      <c r="ONA766" s="462"/>
      <c r="ONB766" s="462"/>
      <c r="ONC766" s="462"/>
      <c r="OND766" s="462"/>
      <c r="ONE766" s="462"/>
      <c r="ONF766" s="462"/>
      <c r="ONG766" s="462"/>
      <c r="ONH766" s="462"/>
      <c r="ONI766" s="462"/>
      <c r="ONJ766" s="462"/>
      <c r="ONK766" s="462"/>
      <c r="ONL766" s="462"/>
      <c r="ONM766" s="462"/>
      <c r="ONN766" s="462"/>
      <c r="ONO766" s="462"/>
      <c r="ONP766" s="462"/>
      <c r="ONQ766" s="462"/>
      <c r="ONR766" s="462"/>
      <c r="ONS766" s="462"/>
      <c r="ONT766" s="462"/>
      <c r="ONU766" s="462"/>
      <c r="ONV766" s="462"/>
      <c r="ONW766" s="462"/>
      <c r="ONX766" s="462"/>
      <c r="ONY766" s="462"/>
      <c r="ONZ766" s="462"/>
      <c r="OOA766" s="462"/>
      <c r="OOB766" s="462"/>
      <c r="OOC766" s="462"/>
      <c r="OOD766" s="462"/>
      <c r="OOE766" s="462"/>
      <c r="OOF766" s="462"/>
      <c r="OOG766" s="462"/>
      <c r="OOH766" s="462"/>
      <c r="OOI766" s="462"/>
      <c r="OOJ766" s="462"/>
      <c r="OOK766" s="462"/>
      <c r="OOL766" s="462"/>
      <c r="OOM766" s="462"/>
      <c r="OON766" s="462"/>
      <c r="OOO766" s="462"/>
      <c r="OOP766" s="462"/>
      <c r="OOQ766" s="462"/>
      <c r="OOR766" s="462"/>
      <c r="OOS766" s="462"/>
      <c r="OOT766" s="462"/>
      <c r="OOU766" s="462"/>
      <c r="OOV766" s="462"/>
      <c r="OOW766" s="462"/>
      <c r="OOX766" s="462"/>
      <c r="OOY766" s="462"/>
      <c r="OOZ766" s="462"/>
      <c r="OPA766" s="462"/>
      <c r="OPB766" s="462"/>
      <c r="OPC766" s="462"/>
      <c r="OPD766" s="462"/>
      <c r="OPE766" s="462"/>
      <c r="OPF766" s="462"/>
      <c r="OPG766" s="462"/>
      <c r="OPH766" s="462"/>
      <c r="OPI766" s="462"/>
      <c r="OPJ766" s="462"/>
      <c r="OPK766" s="462"/>
      <c r="OPL766" s="462"/>
      <c r="OPM766" s="462"/>
      <c r="OPN766" s="462"/>
      <c r="OPO766" s="462"/>
      <c r="OPP766" s="462"/>
      <c r="OPQ766" s="462"/>
      <c r="OPR766" s="462"/>
      <c r="OPS766" s="462"/>
      <c r="OPT766" s="462"/>
      <c r="OPU766" s="462"/>
      <c r="OPV766" s="462"/>
      <c r="OPW766" s="462"/>
      <c r="OPX766" s="462"/>
      <c r="OPY766" s="462"/>
      <c r="OPZ766" s="462"/>
      <c r="OQA766" s="462"/>
      <c r="OQB766" s="462"/>
      <c r="OQC766" s="462"/>
      <c r="OQD766" s="462"/>
      <c r="OQE766" s="462"/>
      <c r="OQF766" s="462"/>
      <c r="OQG766" s="462"/>
      <c r="OQH766" s="462"/>
      <c r="OQI766" s="462"/>
      <c r="OQJ766" s="462"/>
      <c r="OQK766" s="462"/>
      <c r="OQL766" s="462"/>
      <c r="OQM766" s="462"/>
      <c r="OQN766" s="462"/>
      <c r="OQO766" s="462"/>
      <c r="OQP766" s="462"/>
      <c r="OQQ766" s="462"/>
      <c r="OQR766" s="462"/>
      <c r="OQS766" s="462"/>
      <c r="OQT766" s="462"/>
      <c r="OQU766" s="462"/>
      <c r="OQV766" s="462"/>
      <c r="OQW766" s="462"/>
      <c r="OQX766" s="462"/>
      <c r="OQY766" s="462"/>
      <c r="OQZ766" s="462"/>
      <c r="ORA766" s="462"/>
      <c r="ORB766" s="462"/>
      <c r="ORC766" s="462"/>
      <c r="ORD766" s="462"/>
      <c r="ORE766" s="462"/>
      <c r="ORF766" s="462"/>
      <c r="ORG766" s="462"/>
      <c r="ORH766" s="462"/>
      <c r="ORI766" s="462"/>
      <c r="ORJ766" s="462"/>
      <c r="ORK766" s="462"/>
      <c r="ORL766" s="462"/>
      <c r="ORM766" s="462"/>
      <c r="ORN766" s="462"/>
      <c r="ORO766" s="462"/>
      <c r="ORP766" s="462"/>
      <c r="ORQ766" s="462"/>
      <c r="ORR766" s="462"/>
      <c r="ORS766" s="462"/>
      <c r="ORT766" s="462"/>
      <c r="ORU766" s="462"/>
      <c r="ORV766" s="462"/>
      <c r="ORW766" s="462"/>
      <c r="ORX766" s="462"/>
      <c r="ORY766" s="462"/>
      <c r="ORZ766" s="462"/>
      <c r="OSA766" s="462"/>
      <c r="OSB766" s="462"/>
      <c r="OSC766" s="462"/>
      <c r="OSD766" s="462"/>
      <c r="OSE766" s="462"/>
      <c r="OSF766" s="462"/>
      <c r="OSG766" s="462"/>
      <c r="OSH766" s="462"/>
      <c r="OSI766" s="462"/>
      <c r="OSJ766" s="462"/>
      <c r="OSK766" s="462"/>
      <c r="OSL766" s="462"/>
      <c r="OSM766" s="462"/>
      <c r="OSN766" s="462"/>
      <c r="OSO766" s="462"/>
      <c r="OSP766" s="462"/>
      <c r="OSQ766" s="462"/>
      <c r="OSR766" s="462"/>
      <c r="OSS766" s="462"/>
      <c r="OST766" s="462"/>
      <c r="OSU766" s="462"/>
      <c r="OSV766" s="462"/>
      <c r="OSW766" s="462"/>
      <c r="OSX766" s="462"/>
      <c r="OSY766" s="462"/>
      <c r="OSZ766" s="462"/>
      <c r="OTA766" s="462"/>
      <c r="OTB766" s="462"/>
      <c r="OTC766" s="462"/>
      <c r="OTD766" s="462"/>
      <c r="OTE766" s="462"/>
      <c r="OTF766" s="462"/>
      <c r="OTG766" s="462"/>
      <c r="OTH766" s="462"/>
      <c r="OTI766" s="462"/>
      <c r="OTJ766" s="462"/>
      <c r="OTK766" s="462"/>
      <c r="OTL766" s="462"/>
      <c r="OTM766" s="462"/>
      <c r="OTN766" s="462"/>
      <c r="OTO766" s="462"/>
      <c r="OTP766" s="462"/>
      <c r="OTQ766" s="462"/>
      <c r="OTR766" s="462"/>
      <c r="OTS766" s="462"/>
      <c r="OTT766" s="462"/>
      <c r="OTU766" s="462"/>
      <c r="OTV766" s="462"/>
      <c r="OTW766" s="462"/>
      <c r="OTX766" s="462"/>
      <c r="OTY766" s="462"/>
      <c r="OTZ766" s="462"/>
      <c r="OUA766" s="462"/>
      <c r="OUB766" s="462"/>
      <c r="OUC766" s="462"/>
      <c r="OUD766" s="462"/>
      <c r="OUE766" s="462"/>
      <c r="OUF766" s="462"/>
      <c r="OUG766" s="462"/>
      <c r="OUH766" s="462"/>
      <c r="OUI766" s="462"/>
      <c r="OUJ766" s="462"/>
      <c r="OUK766" s="462"/>
      <c r="OUL766" s="462"/>
      <c r="OUM766" s="462"/>
      <c r="OUN766" s="462"/>
      <c r="OUO766" s="462"/>
      <c r="OUP766" s="462"/>
      <c r="OUQ766" s="462"/>
      <c r="OUR766" s="462"/>
      <c r="OUS766" s="462"/>
      <c r="OUT766" s="462"/>
      <c r="OUU766" s="462"/>
      <c r="OUV766" s="462"/>
      <c r="OUW766" s="462"/>
      <c r="OUX766" s="462"/>
      <c r="OUY766" s="462"/>
      <c r="OUZ766" s="462"/>
      <c r="OVA766" s="462"/>
      <c r="OVB766" s="462"/>
      <c r="OVC766" s="462"/>
      <c r="OVD766" s="462"/>
      <c r="OVE766" s="462"/>
      <c r="OVF766" s="462"/>
      <c r="OVG766" s="462"/>
      <c r="OVH766" s="462"/>
      <c r="OVI766" s="462"/>
      <c r="OVJ766" s="462"/>
      <c r="OVK766" s="462"/>
      <c r="OVL766" s="462"/>
      <c r="OVM766" s="462"/>
      <c r="OVN766" s="462"/>
      <c r="OVO766" s="462"/>
      <c r="OVP766" s="462"/>
      <c r="OVQ766" s="462"/>
      <c r="OVR766" s="462"/>
      <c r="OVS766" s="462"/>
      <c r="OVT766" s="462"/>
      <c r="OVU766" s="462"/>
      <c r="OVV766" s="462"/>
      <c r="OVW766" s="462"/>
      <c r="OVX766" s="462"/>
      <c r="OVY766" s="462"/>
      <c r="OVZ766" s="462"/>
      <c r="OWA766" s="462"/>
      <c r="OWB766" s="462"/>
      <c r="OWC766" s="462"/>
      <c r="OWD766" s="462"/>
      <c r="OWE766" s="462"/>
      <c r="OWF766" s="462"/>
      <c r="OWG766" s="462"/>
      <c r="OWH766" s="462"/>
      <c r="OWI766" s="462"/>
      <c r="OWJ766" s="462"/>
      <c r="OWK766" s="462"/>
      <c r="OWL766" s="462"/>
      <c r="OWM766" s="462"/>
      <c r="OWN766" s="462"/>
      <c r="OWO766" s="462"/>
      <c r="OWP766" s="462"/>
      <c r="OWQ766" s="462"/>
      <c r="OWR766" s="462"/>
      <c r="OWS766" s="462"/>
      <c r="OWT766" s="462"/>
      <c r="OWU766" s="462"/>
      <c r="OWV766" s="462"/>
      <c r="OWW766" s="462"/>
      <c r="OWX766" s="462"/>
      <c r="OWY766" s="462"/>
      <c r="OWZ766" s="462"/>
      <c r="OXA766" s="462"/>
      <c r="OXB766" s="462"/>
      <c r="OXC766" s="462"/>
      <c r="OXD766" s="462"/>
      <c r="OXE766" s="462"/>
      <c r="OXF766" s="462"/>
      <c r="OXG766" s="462"/>
      <c r="OXH766" s="462"/>
      <c r="OXI766" s="462"/>
      <c r="OXJ766" s="462"/>
      <c r="OXK766" s="462"/>
      <c r="OXL766" s="462"/>
      <c r="OXM766" s="462"/>
      <c r="OXN766" s="462"/>
      <c r="OXO766" s="462"/>
      <c r="OXP766" s="462"/>
      <c r="OXQ766" s="462"/>
      <c r="OXR766" s="462"/>
      <c r="OXS766" s="462"/>
      <c r="OXT766" s="462"/>
      <c r="OXU766" s="462"/>
      <c r="OXV766" s="462"/>
      <c r="OXW766" s="462"/>
      <c r="OXX766" s="462"/>
      <c r="OXY766" s="462"/>
      <c r="OXZ766" s="462"/>
      <c r="OYA766" s="462"/>
      <c r="OYB766" s="462"/>
      <c r="OYC766" s="462"/>
      <c r="OYD766" s="462"/>
      <c r="OYE766" s="462"/>
      <c r="OYF766" s="462"/>
      <c r="OYG766" s="462"/>
      <c r="OYH766" s="462"/>
      <c r="OYI766" s="462"/>
      <c r="OYJ766" s="462"/>
      <c r="OYK766" s="462"/>
      <c r="OYL766" s="462"/>
      <c r="OYM766" s="462"/>
      <c r="OYN766" s="462"/>
      <c r="OYO766" s="462"/>
      <c r="OYP766" s="462"/>
      <c r="OYQ766" s="462"/>
      <c r="OYR766" s="462"/>
      <c r="OYS766" s="462"/>
      <c r="OYT766" s="462"/>
      <c r="OYU766" s="462"/>
      <c r="OYV766" s="462"/>
      <c r="OYW766" s="462"/>
      <c r="OYX766" s="462"/>
      <c r="OYY766" s="462"/>
      <c r="OYZ766" s="462"/>
      <c r="OZA766" s="462"/>
      <c r="OZB766" s="462"/>
      <c r="OZC766" s="462"/>
      <c r="OZD766" s="462"/>
      <c r="OZE766" s="462"/>
      <c r="OZF766" s="462"/>
      <c r="OZG766" s="462"/>
      <c r="OZH766" s="462"/>
      <c r="OZI766" s="462"/>
      <c r="OZJ766" s="462"/>
      <c r="OZK766" s="462"/>
      <c r="OZL766" s="462"/>
      <c r="OZM766" s="462"/>
      <c r="OZN766" s="462"/>
      <c r="OZO766" s="462"/>
      <c r="OZP766" s="462"/>
      <c r="OZQ766" s="462"/>
      <c r="OZR766" s="462"/>
      <c r="OZS766" s="462"/>
      <c r="OZT766" s="462"/>
      <c r="OZU766" s="462"/>
      <c r="OZV766" s="462"/>
      <c r="OZW766" s="462"/>
      <c r="OZX766" s="462"/>
      <c r="OZY766" s="462"/>
      <c r="OZZ766" s="462"/>
      <c r="PAA766" s="462"/>
      <c r="PAB766" s="462"/>
      <c r="PAC766" s="462"/>
      <c r="PAD766" s="462"/>
      <c r="PAE766" s="462"/>
      <c r="PAF766" s="462"/>
      <c r="PAG766" s="462"/>
      <c r="PAH766" s="462"/>
      <c r="PAI766" s="462"/>
      <c r="PAJ766" s="462"/>
      <c r="PAK766" s="462"/>
      <c r="PAL766" s="462"/>
      <c r="PAM766" s="462"/>
      <c r="PAN766" s="462"/>
      <c r="PAO766" s="462"/>
      <c r="PAP766" s="462"/>
      <c r="PAQ766" s="462"/>
      <c r="PAR766" s="462"/>
      <c r="PAS766" s="462"/>
      <c r="PAT766" s="462"/>
      <c r="PAU766" s="462"/>
      <c r="PAV766" s="462"/>
      <c r="PAW766" s="462"/>
      <c r="PAX766" s="462"/>
      <c r="PAY766" s="462"/>
      <c r="PAZ766" s="462"/>
      <c r="PBA766" s="462"/>
      <c r="PBB766" s="462"/>
      <c r="PBC766" s="462"/>
      <c r="PBD766" s="462"/>
      <c r="PBE766" s="462"/>
      <c r="PBF766" s="462"/>
      <c r="PBG766" s="462"/>
      <c r="PBH766" s="462"/>
      <c r="PBI766" s="462"/>
      <c r="PBJ766" s="462"/>
      <c r="PBK766" s="462"/>
      <c r="PBL766" s="462"/>
      <c r="PBM766" s="462"/>
      <c r="PBN766" s="462"/>
      <c r="PBO766" s="462"/>
      <c r="PBP766" s="462"/>
      <c r="PBQ766" s="462"/>
      <c r="PBR766" s="462"/>
      <c r="PBS766" s="462"/>
      <c r="PBT766" s="462"/>
      <c r="PBU766" s="462"/>
      <c r="PBV766" s="462"/>
      <c r="PBW766" s="462"/>
      <c r="PBX766" s="462"/>
      <c r="PBY766" s="462"/>
      <c r="PBZ766" s="462"/>
      <c r="PCA766" s="462"/>
      <c r="PCB766" s="462"/>
      <c r="PCC766" s="462"/>
      <c r="PCD766" s="462"/>
      <c r="PCE766" s="462"/>
      <c r="PCF766" s="462"/>
      <c r="PCG766" s="462"/>
      <c r="PCH766" s="462"/>
      <c r="PCI766" s="462"/>
      <c r="PCJ766" s="462"/>
      <c r="PCK766" s="462"/>
      <c r="PCL766" s="462"/>
      <c r="PCM766" s="462"/>
      <c r="PCN766" s="462"/>
      <c r="PCO766" s="462"/>
      <c r="PCP766" s="462"/>
      <c r="PCQ766" s="462"/>
      <c r="PCR766" s="462"/>
      <c r="PCS766" s="462"/>
      <c r="PCT766" s="462"/>
      <c r="PCU766" s="462"/>
      <c r="PCV766" s="462"/>
      <c r="PCW766" s="462"/>
      <c r="PCX766" s="462"/>
      <c r="PCY766" s="462"/>
      <c r="PCZ766" s="462"/>
      <c r="PDA766" s="462"/>
      <c r="PDB766" s="462"/>
      <c r="PDC766" s="462"/>
      <c r="PDD766" s="462"/>
      <c r="PDE766" s="462"/>
      <c r="PDF766" s="462"/>
      <c r="PDG766" s="462"/>
      <c r="PDH766" s="462"/>
      <c r="PDI766" s="462"/>
      <c r="PDJ766" s="462"/>
      <c r="PDK766" s="462"/>
      <c r="PDL766" s="462"/>
      <c r="PDM766" s="462"/>
      <c r="PDN766" s="462"/>
      <c r="PDO766" s="462"/>
      <c r="PDP766" s="462"/>
      <c r="PDQ766" s="462"/>
      <c r="PDR766" s="462"/>
      <c r="PDS766" s="462"/>
      <c r="PDT766" s="462"/>
      <c r="PDU766" s="462"/>
      <c r="PDV766" s="462"/>
      <c r="PDW766" s="462"/>
      <c r="PDX766" s="462"/>
      <c r="PDY766" s="462"/>
      <c r="PDZ766" s="462"/>
      <c r="PEA766" s="462"/>
      <c r="PEB766" s="462"/>
      <c r="PEC766" s="462"/>
      <c r="PED766" s="462"/>
      <c r="PEE766" s="462"/>
      <c r="PEF766" s="462"/>
      <c r="PEG766" s="462"/>
      <c r="PEH766" s="462"/>
      <c r="PEI766" s="462"/>
      <c r="PEJ766" s="462"/>
      <c r="PEK766" s="462"/>
      <c r="PEL766" s="462"/>
      <c r="PEM766" s="462"/>
      <c r="PEN766" s="462"/>
      <c r="PEO766" s="462"/>
      <c r="PEP766" s="462"/>
      <c r="PEQ766" s="462"/>
      <c r="PER766" s="462"/>
      <c r="PES766" s="462"/>
      <c r="PET766" s="462"/>
      <c r="PEU766" s="462"/>
      <c r="PEV766" s="462"/>
      <c r="PEW766" s="462"/>
      <c r="PEX766" s="462"/>
      <c r="PEY766" s="462"/>
      <c r="PEZ766" s="462"/>
      <c r="PFA766" s="462"/>
      <c r="PFB766" s="462"/>
      <c r="PFC766" s="462"/>
      <c r="PFD766" s="462"/>
      <c r="PFE766" s="462"/>
      <c r="PFF766" s="462"/>
      <c r="PFG766" s="462"/>
      <c r="PFH766" s="462"/>
      <c r="PFI766" s="462"/>
      <c r="PFJ766" s="462"/>
      <c r="PFK766" s="462"/>
      <c r="PFL766" s="462"/>
      <c r="PFM766" s="462"/>
      <c r="PFN766" s="462"/>
      <c r="PFO766" s="462"/>
      <c r="PFP766" s="462"/>
      <c r="PFQ766" s="462"/>
      <c r="PFR766" s="462"/>
      <c r="PFS766" s="462"/>
      <c r="PFT766" s="462"/>
      <c r="PFU766" s="462"/>
      <c r="PFV766" s="462"/>
      <c r="PFW766" s="462"/>
      <c r="PFX766" s="462"/>
      <c r="PFY766" s="462"/>
      <c r="PFZ766" s="462"/>
      <c r="PGA766" s="462"/>
      <c r="PGB766" s="462"/>
      <c r="PGC766" s="462"/>
      <c r="PGD766" s="462"/>
      <c r="PGE766" s="462"/>
      <c r="PGF766" s="462"/>
      <c r="PGG766" s="462"/>
      <c r="PGH766" s="462"/>
      <c r="PGI766" s="462"/>
      <c r="PGJ766" s="462"/>
      <c r="PGK766" s="462"/>
      <c r="PGL766" s="462"/>
      <c r="PGM766" s="462"/>
      <c r="PGN766" s="462"/>
      <c r="PGO766" s="462"/>
      <c r="PGP766" s="462"/>
      <c r="PGQ766" s="462"/>
      <c r="PGR766" s="462"/>
      <c r="PGS766" s="462"/>
      <c r="PGT766" s="462"/>
      <c r="PGU766" s="462"/>
      <c r="PGV766" s="462"/>
      <c r="PGW766" s="462"/>
      <c r="PGX766" s="462"/>
      <c r="PGY766" s="462"/>
      <c r="PGZ766" s="462"/>
      <c r="PHA766" s="462"/>
      <c r="PHB766" s="462"/>
      <c r="PHC766" s="462"/>
      <c r="PHD766" s="462"/>
      <c r="PHE766" s="462"/>
      <c r="PHF766" s="462"/>
      <c r="PHG766" s="462"/>
      <c r="PHH766" s="462"/>
      <c r="PHI766" s="462"/>
      <c r="PHJ766" s="462"/>
      <c r="PHK766" s="462"/>
      <c r="PHL766" s="462"/>
      <c r="PHM766" s="462"/>
      <c r="PHN766" s="462"/>
      <c r="PHO766" s="462"/>
      <c r="PHP766" s="462"/>
      <c r="PHQ766" s="462"/>
      <c r="PHR766" s="462"/>
      <c r="PHS766" s="462"/>
      <c r="PHT766" s="462"/>
      <c r="PHU766" s="462"/>
      <c r="PHV766" s="462"/>
      <c r="PHW766" s="462"/>
      <c r="PHX766" s="462"/>
      <c r="PHY766" s="462"/>
      <c r="PHZ766" s="462"/>
      <c r="PIA766" s="462"/>
      <c r="PIB766" s="462"/>
      <c r="PIC766" s="462"/>
      <c r="PID766" s="462"/>
      <c r="PIE766" s="462"/>
      <c r="PIF766" s="462"/>
      <c r="PIG766" s="462"/>
      <c r="PIH766" s="462"/>
      <c r="PII766" s="462"/>
      <c r="PIJ766" s="462"/>
      <c r="PIK766" s="462"/>
      <c r="PIL766" s="462"/>
      <c r="PIM766" s="462"/>
      <c r="PIN766" s="462"/>
      <c r="PIO766" s="462"/>
      <c r="PIP766" s="462"/>
      <c r="PIQ766" s="462"/>
      <c r="PIR766" s="462"/>
      <c r="PIS766" s="462"/>
      <c r="PIT766" s="462"/>
      <c r="PIU766" s="462"/>
      <c r="PIV766" s="462"/>
      <c r="PIW766" s="462"/>
      <c r="PIX766" s="462"/>
      <c r="PIY766" s="462"/>
      <c r="PIZ766" s="462"/>
      <c r="PJA766" s="462"/>
      <c r="PJB766" s="462"/>
      <c r="PJC766" s="462"/>
      <c r="PJD766" s="462"/>
      <c r="PJE766" s="462"/>
      <c r="PJF766" s="462"/>
      <c r="PJG766" s="462"/>
      <c r="PJH766" s="462"/>
      <c r="PJI766" s="462"/>
      <c r="PJJ766" s="462"/>
      <c r="PJK766" s="462"/>
      <c r="PJL766" s="462"/>
      <c r="PJM766" s="462"/>
      <c r="PJN766" s="462"/>
      <c r="PJO766" s="462"/>
      <c r="PJP766" s="462"/>
      <c r="PJQ766" s="462"/>
      <c r="PJR766" s="462"/>
      <c r="PJS766" s="462"/>
      <c r="PJT766" s="462"/>
      <c r="PJU766" s="462"/>
      <c r="PJV766" s="462"/>
      <c r="PJW766" s="462"/>
      <c r="PJX766" s="462"/>
      <c r="PJY766" s="462"/>
      <c r="PJZ766" s="462"/>
      <c r="PKA766" s="462"/>
      <c r="PKB766" s="462"/>
      <c r="PKC766" s="462"/>
      <c r="PKD766" s="462"/>
      <c r="PKE766" s="462"/>
      <c r="PKF766" s="462"/>
      <c r="PKG766" s="462"/>
      <c r="PKH766" s="462"/>
      <c r="PKI766" s="462"/>
      <c r="PKJ766" s="462"/>
      <c r="PKK766" s="462"/>
      <c r="PKL766" s="462"/>
      <c r="PKM766" s="462"/>
      <c r="PKN766" s="462"/>
      <c r="PKO766" s="462"/>
      <c r="PKP766" s="462"/>
      <c r="PKQ766" s="462"/>
      <c r="PKR766" s="462"/>
      <c r="PKS766" s="462"/>
      <c r="PKT766" s="462"/>
      <c r="PKU766" s="462"/>
      <c r="PKV766" s="462"/>
      <c r="PKW766" s="462"/>
      <c r="PKX766" s="462"/>
      <c r="PKY766" s="462"/>
      <c r="PKZ766" s="462"/>
      <c r="PLA766" s="462"/>
      <c r="PLB766" s="462"/>
      <c r="PLC766" s="462"/>
      <c r="PLD766" s="462"/>
      <c r="PLE766" s="462"/>
      <c r="PLF766" s="462"/>
      <c r="PLG766" s="462"/>
      <c r="PLH766" s="462"/>
      <c r="PLI766" s="462"/>
      <c r="PLJ766" s="462"/>
      <c r="PLK766" s="462"/>
      <c r="PLL766" s="462"/>
      <c r="PLM766" s="462"/>
      <c r="PLN766" s="462"/>
      <c r="PLO766" s="462"/>
      <c r="PLP766" s="462"/>
      <c r="PLQ766" s="462"/>
      <c r="PLR766" s="462"/>
      <c r="PLS766" s="462"/>
      <c r="PLT766" s="462"/>
      <c r="PLU766" s="462"/>
      <c r="PLV766" s="462"/>
      <c r="PLW766" s="462"/>
      <c r="PLX766" s="462"/>
      <c r="PLY766" s="462"/>
      <c r="PLZ766" s="462"/>
      <c r="PMA766" s="462"/>
      <c r="PMB766" s="462"/>
      <c r="PMC766" s="462"/>
      <c r="PMD766" s="462"/>
      <c r="PME766" s="462"/>
      <c r="PMF766" s="462"/>
      <c r="PMG766" s="462"/>
      <c r="PMH766" s="462"/>
      <c r="PMI766" s="462"/>
      <c r="PMJ766" s="462"/>
      <c r="PMK766" s="462"/>
      <c r="PML766" s="462"/>
      <c r="PMM766" s="462"/>
      <c r="PMN766" s="462"/>
      <c r="PMO766" s="462"/>
      <c r="PMP766" s="462"/>
      <c r="PMQ766" s="462"/>
      <c r="PMR766" s="462"/>
      <c r="PMS766" s="462"/>
      <c r="PMT766" s="462"/>
      <c r="PMU766" s="462"/>
      <c r="PMV766" s="462"/>
      <c r="PMW766" s="462"/>
      <c r="PMX766" s="462"/>
      <c r="PMY766" s="462"/>
      <c r="PMZ766" s="462"/>
      <c r="PNA766" s="462"/>
      <c r="PNB766" s="462"/>
      <c r="PNC766" s="462"/>
      <c r="PND766" s="462"/>
      <c r="PNE766" s="462"/>
      <c r="PNF766" s="462"/>
      <c r="PNG766" s="462"/>
      <c r="PNH766" s="462"/>
      <c r="PNI766" s="462"/>
      <c r="PNJ766" s="462"/>
      <c r="PNK766" s="462"/>
      <c r="PNL766" s="462"/>
      <c r="PNM766" s="462"/>
      <c r="PNN766" s="462"/>
      <c r="PNO766" s="462"/>
      <c r="PNP766" s="462"/>
      <c r="PNQ766" s="462"/>
      <c r="PNR766" s="462"/>
      <c r="PNS766" s="462"/>
      <c r="PNT766" s="462"/>
      <c r="PNU766" s="462"/>
      <c r="PNV766" s="462"/>
      <c r="PNW766" s="462"/>
      <c r="PNX766" s="462"/>
      <c r="PNY766" s="462"/>
      <c r="PNZ766" s="462"/>
      <c r="POA766" s="462"/>
      <c r="POB766" s="462"/>
      <c r="POC766" s="462"/>
      <c r="POD766" s="462"/>
      <c r="POE766" s="462"/>
      <c r="POF766" s="462"/>
      <c r="POG766" s="462"/>
      <c r="POH766" s="462"/>
      <c r="POI766" s="462"/>
      <c r="POJ766" s="462"/>
      <c r="POK766" s="462"/>
      <c r="POL766" s="462"/>
      <c r="POM766" s="462"/>
      <c r="PON766" s="462"/>
      <c r="POO766" s="462"/>
      <c r="POP766" s="462"/>
      <c r="POQ766" s="462"/>
      <c r="POR766" s="462"/>
      <c r="POS766" s="462"/>
      <c r="POT766" s="462"/>
      <c r="POU766" s="462"/>
      <c r="POV766" s="462"/>
      <c r="POW766" s="462"/>
      <c r="POX766" s="462"/>
      <c r="POY766" s="462"/>
      <c r="POZ766" s="462"/>
      <c r="PPA766" s="462"/>
      <c r="PPB766" s="462"/>
      <c r="PPC766" s="462"/>
      <c r="PPD766" s="462"/>
      <c r="PPE766" s="462"/>
      <c r="PPF766" s="462"/>
      <c r="PPG766" s="462"/>
      <c r="PPH766" s="462"/>
      <c r="PPI766" s="462"/>
      <c r="PPJ766" s="462"/>
      <c r="PPK766" s="462"/>
      <c r="PPL766" s="462"/>
      <c r="PPM766" s="462"/>
      <c r="PPN766" s="462"/>
      <c r="PPO766" s="462"/>
      <c r="PPP766" s="462"/>
      <c r="PPQ766" s="462"/>
      <c r="PPR766" s="462"/>
      <c r="PPS766" s="462"/>
      <c r="PPT766" s="462"/>
      <c r="PPU766" s="462"/>
      <c r="PPV766" s="462"/>
      <c r="PPW766" s="462"/>
      <c r="PPX766" s="462"/>
      <c r="PPY766" s="462"/>
      <c r="PPZ766" s="462"/>
      <c r="PQA766" s="462"/>
      <c r="PQB766" s="462"/>
      <c r="PQC766" s="462"/>
      <c r="PQD766" s="462"/>
      <c r="PQE766" s="462"/>
      <c r="PQF766" s="462"/>
      <c r="PQG766" s="462"/>
      <c r="PQH766" s="462"/>
      <c r="PQI766" s="462"/>
      <c r="PQJ766" s="462"/>
      <c r="PQK766" s="462"/>
      <c r="PQL766" s="462"/>
      <c r="PQM766" s="462"/>
      <c r="PQN766" s="462"/>
      <c r="PQO766" s="462"/>
      <c r="PQP766" s="462"/>
      <c r="PQQ766" s="462"/>
      <c r="PQR766" s="462"/>
      <c r="PQS766" s="462"/>
      <c r="PQT766" s="462"/>
      <c r="PQU766" s="462"/>
      <c r="PQV766" s="462"/>
      <c r="PQW766" s="462"/>
      <c r="PQX766" s="462"/>
      <c r="PQY766" s="462"/>
      <c r="PQZ766" s="462"/>
      <c r="PRA766" s="462"/>
      <c r="PRB766" s="462"/>
      <c r="PRC766" s="462"/>
      <c r="PRD766" s="462"/>
      <c r="PRE766" s="462"/>
      <c r="PRF766" s="462"/>
      <c r="PRG766" s="462"/>
      <c r="PRH766" s="462"/>
      <c r="PRI766" s="462"/>
      <c r="PRJ766" s="462"/>
      <c r="PRK766" s="462"/>
      <c r="PRL766" s="462"/>
      <c r="PRM766" s="462"/>
      <c r="PRN766" s="462"/>
      <c r="PRO766" s="462"/>
      <c r="PRP766" s="462"/>
      <c r="PRQ766" s="462"/>
      <c r="PRR766" s="462"/>
      <c r="PRS766" s="462"/>
      <c r="PRT766" s="462"/>
      <c r="PRU766" s="462"/>
      <c r="PRV766" s="462"/>
      <c r="PRW766" s="462"/>
      <c r="PRX766" s="462"/>
      <c r="PRY766" s="462"/>
      <c r="PRZ766" s="462"/>
      <c r="PSA766" s="462"/>
      <c r="PSB766" s="462"/>
      <c r="PSC766" s="462"/>
      <c r="PSD766" s="462"/>
      <c r="PSE766" s="462"/>
      <c r="PSF766" s="462"/>
      <c r="PSG766" s="462"/>
      <c r="PSH766" s="462"/>
      <c r="PSI766" s="462"/>
      <c r="PSJ766" s="462"/>
      <c r="PSK766" s="462"/>
      <c r="PSL766" s="462"/>
      <c r="PSM766" s="462"/>
      <c r="PSN766" s="462"/>
      <c r="PSO766" s="462"/>
      <c r="PSP766" s="462"/>
      <c r="PSQ766" s="462"/>
      <c r="PSR766" s="462"/>
      <c r="PSS766" s="462"/>
      <c r="PST766" s="462"/>
      <c r="PSU766" s="462"/>
      <c r="PSV766" s="462"/>
      <c r="PSW766" s="462"/>
      <c r="PSX766" s="462"/>
      <c r="PSY766" s="462"/>
      <c r="PSZ766" s="462"/>
      <c r="PTA766" s="462"/>
      <c r="PTB766" s="462"/>
      <c r="PTC766" s="462"/>
      <c r="PTD766" s="462"/>
      <c r="PTE766" s="462"/>
      <c r="PTF766" s="462"/>
      <c r="PTG766" s="462"/>
      <c r="PTH766" s="462"/>
      <c r="PTI766" s="462"/>
      <c r="PTJ766" s="462"/>
      <c r="PTK766" s="462"/>
      <c r="PTL766" s="462"/>
      <c r="PTM766" s="462"/>
      <c r="PTN766" s="462"/>
      <c r="PTO766" s="462"/>
      <c r="PTP766" s="462"/>
      <c r="PTQ766" s="462"/>
      <c r="PTR766" s="462"/>
      <c r="PTS766" s="462"/>
      <c r="PTT766" s="462"/>
      <c r="PTU766" s="462"/>
      <c r="PTV766" s="462"/>
      <c r="PTW766" s="462"/>
      <c r="PTX766" s="462"/>
      <c r="PTY766" s="462"/>
      <c r="PTZ766" s="462"/>
      <c r="PUA766" s="462"/>
      <c r="PUB766" s="462"/>
      <c r="PUC766" s="462"/>
      <c r="PUD766" s="462"/>
      <c r="PUE766" s="462"/>
      <c r="PUF766" s="462"/>
      <c r="PUG766" s="462"/>
      <c r="PUH766" s="462"/>
      <c r="PUI766" s="462"/>
      <c r="PUJ766" s="462"/>
      <c r="PUK766" s="462"/>
      <c r="PUL766" s="462"/>
      <c r="PUM766" s="462"/>
      <c r="PUN766" s="462"/>
      <c r="PUO766" s="462"/>
      <c r="PUP766" s="462"/>
      <c r="PUQ766" s="462"/>
      <c r="PUR766" s="462"/>
      <c r="PUS766" s="462"/>
      <c r="PUT766" s="462"/>
      <c r="PUU766" s="462"/>
      <c r="PUV766" s="462"/>
      <c r="PUW766" s="462"/>
      <c r="PUX766" s="462"/>
      <c r="PUY766" s="462"/>
      <c r="PUZ766" s="462"/>
      <c r="PVA766" s="462"/>
      <c r="PVB766" s="462"/>
      <c r="PVC766" s="462"/>
      <c r="PVD766" s="462"/>
      <c r="PVE766" s="462"/>
      <c r="PVF766" s="462"/>
      <c r="PVG766" s="462"/>
      <c r="PVH766" s="462"/>
      <c r="PVI766" s="462"/>
      <c r="PVJ766" s="462"/>
      <c r="PVK766" s="462"/>
      <c r="PVL766" s="462"/>
      <c r="PVM766" s="462"/>
      <c r="PVN766" s="462"/>
      <c r="PVO766" s="462"/>
      <c r="PVP766" s="462"/>
      <c r="PVQ766" s="462"/>
      <c r="PVR766" s="462"/>
      <c r="PVS766" s="462"/>
      <c r="PVT766" s="462"/>
      <c r="PVU766" s="462"/>
      <c r="PVV766" s="462"/>
      <c r="PVW766" s="462"/>
      <c r="PVX766" s="462"/>
      <c r="PVY766" s="462"/>
      <c r="PVZ766" s="462"/>
      <c r="PWA766" s="462"/>
      <c r="PWB766" s="462"/>
      <c r="PWC766" s="462"/>
      <c r="PWD766" s="462"/>
      <c r="PWE766" s="462"/>
      <c r="PWF766" s="462"/>
      <c r="PWG766" s="462"/>
      <c r="PWH766" s="462"/>
      <c r="PWI766" s="462"/>
      <c r="PWJ766" s="462"/>
      <c r="PWK766" s="462"/>
      <c r="PWL766" s="462"/>
      <c r="PWM766" s="462"/>
      <c r="PWN766" s="462"/>
      <c r="PWO766" s="462"/>
      <c r="PWP766" s="462"/>
      <c r="PWQ766" s="462"/>
      <c r="PWR766" s="462"/>
      <c r="PWS766" s="462"/>
      <c r="PWT766" s="462"/>
      <c r="PWU766" s="462"/>
      <c r="PWV766" s="462"/>
      <c r="PWW766" s="462"/>
      <c r="PWX766" s="462"/>
      <c r="PWY766" s="462"/>
      <c r="PWZ766" s="462"/>
      <c r="PXA766" s="462"/>
      <c r="PXB766" s="462"/>
      <c r="PXC766" s="462"/>
      <c r="PXD766" s="462"/>
      <c r="PXE766" s="462"/>
      <c r="PXF766" s="462"/>
      <c r="PXG766" s="462"/>
      <c r="PXH766" s="462"/>
      <c r="PXI766" s="462"/>
      <c r="PXJ766" s="462"/>
      <c r="PXK766" s="462"/>
      <c r="PXL766" s="462"/>
      <c r="PXM766" s="462"/>
      <c r="PXN766" s="462"/>
      <c r="PXO766" s="462"/>
      <c r="PXP766" s="462"/>
      <c r="PXQ766" s="462"/>
      <c r="PXR766" s="462"/>
      <c r="PXS766" s="462"/>
      <c r="PXT766" s="462"/>
      <c r="PXU766" s="462"/>
      <c r="PXV766" s="462"/>
      <c r="PXW766" s="462"/>
      <c r="PXX766" s="462"/>
      <c r="PXY766" s="462"/>
      <c r="PXZ766" s="462"/>
      <c r="PYA766" s="462"/>
      <c r="PYB766" s="462"/>
      <c r="PYC766" s="462"/>
      <c r="PYD766" s="462"/>
      <c r="PYE766" s="462"/>
      <c r="PYF766" s="462"/>
      <c r="PYG766" s="462"/>
      <c r="PYH766" s="462"/>
      <c r="PYI766" s="462"/>
      <c r="PYJ766" s="462"/>
      <c r="PYK766" s="462"/>
      <c r="PYL766" s="462"/>
      <c r="PYM766" s="462"/>
      <c r="PYN766" s="462"/>
      <c r="PYO766" s="462"/>
      <c r="PYP766" s="462"/>
      <c r="PYQ766" s="462"/>
      <c r="PYR766" s="462"/>
      <c r="PYS766" s="462"/>
      <c r="PYT766" s="462"/>
      <c r="PYU766" s="462"/>
      <c r="PYV766" s="462"/>
      <c r="PYW766" s="462"/>
      <c r="PYX766" s="462"/>
      <c r="PYY766" s="462"/>
      <c r="PYZ766" s="462"/>
      <c r="PZA766" s="462"/>
      <c r="PZB766" s="462"/>
      <c r="PZC766" s="462"/>
      <c r="PZD766" s="462"/>
      <c r="PZE766" s="462"/>
      <c r="PZF766" s="462"/>
      <c r="PZG766" s="462"/>
      <c r="PZH766" s="462"/>
      <c r="PZI766" s="462"/>
      <c r="PZJ766" s="462"/>
      <c r="PZK766" s="462"/>
      <c r="PZL766" s="462"/>
      <c r="PZM766" s="462"/>
      <c r="PZN766" s="462"/>
      <c r="PZO766" s="462"/>
      <c r="PZP766" s="462"/>
      <c r="PZQ766" s="462"/>
      <c r="PZR766" s="462"/>
      <c r="PZS766" s="462"/>
      <c r="PZT766" s="462"/>
      <c r="PZU766" s="462"/>
      <c r="PZV766" s="462"/>
      <c r="PZW766" s="462"/>
      <c r="PZX766" s="462"/>
      <c r="PZY766" s="462"/>
      <c r="PZZ766" s="462"/>
      <c r="QAA766" s="462"/>
      <c r="QAB766" s="462"/>
      <c r="QAC766" s="462"/>
      <c r="QAD766" s="462"/>
      <c r="QAE766" s="462"/>
      <c r="QAF766" s="462"/>
      <c r="QAG766" s="462"/>
      <c r="QAH766" s="462"/>
      <c r="QAI766" s="462"/>
      <c r="QAJ766" s="462"/>
      <c r="QAK766" s="462"/>
      <c r="QAL766" s="462"/>
      <c r="QAM766" s="462"/>
      <c r="QAN766" s="462"/>
      <c r="QAO766" s="462"/>
      <c r="QAP766" s="462"/>
      <c r="QAQ766" s="462"/>
      <c r="QAR766" s="462"/>
      <c r="QAS766" s="462"/>
      <c r="QAT766" s="462"/>
      <c r="QAU766" s="462"/>
      <c r="QAV766" s="462"/>
      <c r="QAW766" s="462"/>
      <c r="QAX766" s="462"/>
      <c r="QAY766" s="462"/>
      <c r="QAZ766" s="462"/>
      <c r="QBA766" s="462"/>
      <c r="QBB766" s="462"/>
      <c r="QBC766" s="462"/>
      <c r="QBD766" s="462"/>
      <c r="QBE766" s="462"/>
      <c r="QBF766" s="462"/>
      <c r="QBG766" s="462"/>
      <c r="QBH766" s="462"/>
      <c r="QBI766" s="462"/>
      <c r="QBJ766" s="462"/>
      <c r="QBK766" s="462"/>
      <c r="QBL766" s="462"/>
      <c r="QBM766" s="462"/>
      <c r="QBN766" s="462"/>
      <c r="QBO766" s="462"/>
      <c r="QBP766" s="462"/>
      <c r="QBQ766" s="462"/>
      <c r="QBR766" s="462"/>
      <c r="QBS766" s="462"/>
      <c r="QBT766" s="462"/>
      <c r="QBU766" s="462"/>
      <c r="QBV766" s="462"/>
      <c r="QBW766" s="462"/>
      <c r="QBX766" s="462"/>
      <c r="QBY766" s="462"/>
      <c r="QBZ766" s="462"/>
      <c r="QCA766" s="462"/>
      <c r="QCB766" s="462"/>
      <c r="QCC766" s="462"/>
      <c r="QCD766" s="462"/>
      <c r="QCE766" s="462"/>
      <c r="QCF766" s="462"/>
      <c r="QCG766" s="462"/>
      <c r="QCH766" s="462"/>
      <c r="QCI766" s="462"/>
      <c r="QCJ766" s="462"/>
      <c r="QCK766" s="462"/>
      <c r="QCL766" s="462"/>
      <c r="QCM766" s="462"/>
      <c r="QCN766" s="462"/>
      <c r="QCO766" s="462"/>
      <c r="QCP766" s="462"/>
      <c r="QCQ766" s="462"/>
      <c r="QCR766" s="462"/>
      <c r="QCS766" s="462"/>
      <c r="QCT766" s="462"/>
      <c r="QCU766" s="462"/>
      <c r="QCV766" s="462"/>
      <c r="QCW766" s="462"/>
      <c r="QCX766" s="462"/>
      <c r="QCY766" s="462"/>
      <c r="QCZ766" s="462"/>
      <c r="QDA766" s="462"/>
      <c r="QDB766" s="462"/>
      <c r="QDC766" s="462"/>
      <c r="QDD766" s="462"/>
      <c r="QDE766" s="462"/>
      <c r="QDF766" s="462"/>
      <c r="QDG766" s="462"/>
      <c r="QDH766" s="462"/>
      <c r="QDI766" s="462"/>
      <c r="QDJ766" s="462"/>
      <c r="QDK766" s="462"/>
      <c r="QDL766" s="462"/>
      <c r="QDM766" s="462"/>
      <c r="QDN766" s="462"/>
      <c r="QDO766" s="462"/>
      <c r="QDP766" s="462"/>
      <c r="QDQ766" s="462"/>
      <c r="QDR766" s="462"/>
      <c r="QDS766" s="462"/>
      <c r="QDT766" s="462"/>
      <c r="QDU766" s="462"/>
      <c r="QDV766" s="462"/>
      <c r="QDW766" s="462"/>
      <c r="QDX766" s="462"/>
      <c r="QDY766" s="462"/>
      <c r="QDZ766" s="462"/>
      <c r="QEA766" s="462"/>
      <c r="QEB766" s="462"/>
      <c r="QEC766" s="462"/>
      <c r="QED766" s="462"/>
      <c r="QEE766" s="462"/>
      <c r="QEF766" s="462"/>
      <c r="QEG766" s="462"/>
      <c r="QEH766" s="462"/>
      <c r="QEI766" s="462"/>
      <c r="QEJ766" s="462"/>
      <c r="QEK766" s="462"/>
      <c r="QEL766" s="462"/>
      <c r="QEM766" s="462"/>
      <c r="QEN766" s="462"/>
      <c r="QEO766" s="462"/>
      <c r="QEP766" s="462"/>
      <c r="QEQ766" s="462"/>
      <c r="QER766" s="462"/>
      <c r="QES766" s="462"/>
      <c r="QET766" s="462"/>
      <c r="QEU766" s="462"/>
      <c r="QEV766" s="462"/>
      <c r="QEW766" s="462"/>
      <c r="QEX766" s="462"/>
      <c r="QEY766" s="462"/>
      <c r="QEZ766" s="462"/>
      <c r="QFA766" s="462"/>
      <c r="QFB766" s="462"/>
      <c r="QFC766" s="462"/>
      <c r="QFD766" s="462"/>
      <c r="QFE766" s="462"/>
      <c r="QFF766" s="462"/>
      <c r="QFG766" s="462"/>
      <c r="QFH766" s="462"/>
      <c r="QFI766" s="462"/>
      <c r="QFJ766" s="462"/>
      <c r="QFK766" s="462"/>
      <c r="QFL766" s="462"/>
      <c r="QFM766" s="462"/>
      <c r="QFN766" s="462"/>
      <c r="QFO766" s="462"/>
      <c r="QFP766" s="462"/>
      <c r="QFQ766" s="462"/>
      <c r="QFR766" s="462"/>
      <c r="QFS766" s="462"/>
      <c r="QFT766" s="462"/>
      <c r="QFU766" s="462"/>
      <c r="QFV766" s="462"/>
      <c r="QFW766" s="462"/>
      <c r="QFX766" s="462"/>
      <c r="QFY766" s="462"/>
      <c r="QFZ766" s="462"/>
      <c r="QGA766" s="462"/>
      <c r="QGB766" s="462"/>
      <c r="QGC766" s="462"/>
      <c r="QGD766" s="462"/>
      <c r="QGE766" s="462"/>
      <c r="QGF766" s="462"/>
      <c r="QGG766" s="462"/>
      <c r="QGH766" s="462"/>
      <c r="QGI766" s="462"/>
      <c r="QGJ766" s="462"/>
      <c r="QGK766" s="462"/>
      <c r="QGL766" s="462"/>
      <c r="QGM766" s="462"/>
      <c r="QGN766" s="462"/>
      <c r="QGO766" s="462"/>
      <c r="QGP766" s="462"/>
      <c r="QGQ766" s="462"/>
      <c r="QGR766" s="462"/>
      <c r="QGS766" s="462"/>
      <c r="QGT766" s="462"/>
      <c r="QGU766" s="462"/>
      <c r="QGV766" s="462"/>
      <c r="QGW766" s="462"/>
      <c r="QGX766" s="462"/>
      <c r="QGY766" s="462"/>
      <c r="QGZ766" s="462"/>
      <c r="QHA766" s="462"/>
      <c r="QHB766" s="462"/>
      <c r="QHC766" s="462"/>
      <c r="QHD766" s="462"/>
      <c r="QHE766" s="462"/>
      <c r="QHF766" s="462"/>
      <c r="QHG766" s="462"/>
      <c r="QHH766" s="462"/>
      <c r="QHI766" s="462"/>
      <c r="QHJ766" s="462"/>
      <c r="QHK766" s="462"/>
      <c r="QHL766" s="462"/>
      <c r="QHM766" s="462"/>
      <c r="QHN766" s="462"/>
      <c r="QHO766" s="462"/>
      <c r="QHP766" s="462"/>
      <c r="QHQ766" s="462"/>
      <c r="QHR766" s="462"/>
      <c r="QHS766" s="462"/>
      <c r="QHT766" s="462"/>
      <c r="QHU766" s="462"/>
      <c r="QHV766" s="462"/>
      <c r="QHW766" s="462"/>
      <c r="QHX766" s="462"/>
      <c r="QHY766" s="462"/>
      <c r="QHZ766" s="462"/>
      <c r="QIA766" s="462"/>
      <c r="QIB766" s="462"/>
      <c r="QIC766" s="462"/>
      <c r="QID766" s="462"/>
      <c r="QIE766" s="462"/>
      <c r="QIF766" s="462"/>
      <c r="QIG766" s="462"/>
      <c r="QIH766" s="462"/>
      <c r="QII766" s="462"/>
      <c r="QIJ766" s="462"/>
      <c r="QIK766" s="462"/>
      <c r="QIL766" s="462"/>
      <c r="QIM766" s="462"/>
      <c r="QIN766" s="462"/>
      <c r="QIO766" s="462"/>
      <c r="QIP766" s="462"/>
      <c r="QIQ766" s="462"/>
      <c r="QIR766" s="462"/>
      <c r="QIS766" s="462"/>
      <c r="QIT766" s="462"/>
      <c r="QIU766" s="462"/>
      <c r="QIV766" s="462"/>
      <c r="QIW766" s="462"/>
      <c r="QIX766" s="462"/>
      <c r="QIY766" s="462"/>
      <c r="QIZ766" s="462"/>
      <c r="QJA766" s="462"/>
      <c r="QJB766" s="462"/>
      <c r="QJC766" s="462"/>
      <c r="QJD766" s="462"/>
      <c r="QJE766" s="462"/>
      <c r="QJF766" s="462"/>
      <c r="QJG766" s="462"/>
      <c r="QJH766" s="462"/>
      <c r="QJI766" s="462"/>
      <c r="QJJ766" s="462"/>
      <c r="QJK766" s="462"/>
      <c r="QJL766" s="462"/>
      <c r="QJM766" s="462"/>
      <c r="QJN766" s="462"/>
      <c r="QJO766" s="462"/>
      <c r="QJP766" s="462"/>
      <c r="QJQ766" s="462"/>
      <c r="QJR766" s="462"/>
      <c r="QJS766" s="462"/>
      <c r="QJT766" s="462"/>
      <c r="QJU766" s="462"/>
      <c r="QJV766" s="462"/>
      <c r="QJW766" s="462"/>
      <c r="QJX766" s="462"/>
      <c r="QJY766" s="462"/>
      <c r="QJZ766" s="462"/>
      <c r="QKA766" s="462"/>
      <c r="QKB766" s="462"/>
      <c r="QKC766" s="462"/>
      <c r="QKD766" s="462"/>
      <c r="QKE766" s="462"/>
      <c r="QKF766" s="462"/>
      <c r="QKG766" s="462"/>
      <c r="QKH766" s="462"/>
      <c r="QKI766" s="462"/>
      <c r="QKJ766" s="462"/>
      <c r="QKK766" s="462"/>
      <c r="QKL766" s="462"/>
      <c r="QKM766" s="462"/>
      <c r="QKN766" s="462"/>
      <c r="QKO766" s="462"/>
      <c r="QKP766" s="462"/>
      <c r="QKQ766" s="462"/>
      <c r="QKR766" s="462"/>
      <c r="QKS766" s="462"/>
      <c r="QKT766" s="462"/>
      <c r="QKU766" s="462"/>
      <c r="QKV766" s="462"/>
      <c r="QKW766" s="462"/>
      <c r="QKX766" s="462"/>
      <c r="QKY766" s="462"/>
      <c r="QKZ766" s="462"/>
      <c r="QLA766" s="462"/>
      <c r="QLB766" s="462"/>
      <c r="QLC766" s="462"/>
      <c r="QLD766" s="462"/>
      <c r="QLE766" s="462"/>
      <c r="QLF766" s="462"/>
      <c r="QLG766" s="462"/>
      <c r="QLH766" s="462"/>
      <c r="QLI766" s="462"/>
      <c r="QLJ766" s="462"/>
      <c r="QLK766" s="462"/>
      <c r="QLL766" s="462"/>
      <c r="QLM766" s="462"/>
      <c r="QLN766" s="462"/>
      <c r="QLO766" s="462"/>
      <c r="QLP766" s="462"/>
      <c r="QLQ766" s="462"/>
      <c r="QLR766" s="462"/>
      <c r="QLS766" s="462"/>
      <c r="QLT766" s="462"/>
      <c r="QLU766" s="462"/>
      <c r="QLV766" s="462"/>
      <c r="QLW766" s="462"/>
      <c r="QLX766" s="462"/>
      <c r="QLY766" s="462"/>
      <c r="QLZ766" s="462"/>
      <c r="QMA766" s="462"/>
      <c r="QMB766" s="462"/>
      <c r="QMC766" s="462"/>
      <c r="QMD766" s="462"/>
      <c r="QME766" s="462"/>
      <c r="QMF766" s="462"/>
      <c r="QMG766" s="462"/>
      <c r="QMH766" s="462"/>
      <c r="QMI766" s="462"/>
      <c r="QMJ766" s="462"/>
      <c r="QMK766" s="462"/>
      <c r="QML766" s="462"/>
      <c r="QMM766" s="462"/>
      <c r="QMN766" s="462"/>
      <c r="QMO766" s="462"/>
      <c r="QMP766" s="462"/>
      <c r="QMQ766" s="462"/>
      <c r="QMR766" s="462"/>
      <c r="QMS766" s="462"/>
      <c r="QMT766" s="462"/>
      <c r="QMU766" s="462"/>
      <c r="QMV766" s="462"/>
      <c r="QMW766" s="462"/>
      <c r="QMX766" s="462"/>
      <c r="QMY766" s="462"/>
      <c r="QMZ766" s="462"/>
      <c r="QNA766" s="462"/>
      <c r="QNB766" s="462"/>
      <c r="QNC766" s="462"/>
      <c r="QND766" s="462"/>
      <c r="QNE766" s="462"/>
      <c r="QNF766" s="462"/>
      <c r="QNG766" s="462"/>
      <c r="QNH766" s="462"/>
      <c r="QNI766" s="462"/>
      <c r="QNJ766" s="462"/>
      <c r="QNK766" s="462"/>
      <c r="QNL766" s="462"/>
      <c r="QNM766" s="462"/>
      <c r="QNN766" s="462"/>
      <c r="QNO766" s="462"/>
      <c r="QNP766" s="462"/>
      <c r="QNQ766" s="462"/>
      <c r="QNR766" s="462"/>
      <c r="QNS766" s="462"/>
      <c r="QNT766" s="462"/>
      <c r="QNU766" s="462"/>
      <c r="QNV766" s="462"/>
      <c r="QNW766" s="462"/>
      <c r="QNX766" s="462"/>
      <c r="QNY766" s="462"/>
      <c r="QNZ766" s="462"/>
      <c r="QOA766" s="462"/>
      <c r="QOB766" s="462"/>
      <c r="QOC766" s="462"/>
      <c r="QOD766" s="462"/>
      <c r="QOE766" s="462"/>
      <c r="QOF766" s="462"/>
      <c r="QOG766" s="462"/>
      <c r="QOH766" s="462"/>
      <c r="QOI766" s="462"/>
      <c r="QOJ766" s="462"/>
      <c r="QOK766" s="462"/>
      <c r="QOL766" s="462"/>
      <c r="QOM766" s="462"/>
      <c r="QON766" s="462"/>
      <c r="QOO766" s="462"/>
      <c r="QOP766" s="462"/>
      <c r="QOQ766" s="462"/>
      <c r="QOR766" s="462"/>
      <c r="QOS766" s="462"/>
      <c r="QOT766" s="462"/>
      <c r="QOU766" s="462"/>
      <c r="QOV766" s="462"/>
      <c r="QOW766" s="462"/>
      <c r="QOX766" s="462"/>
      <c r="QOY766" s="462"/>
      <c r="QOZ766" s="462"/>
      <c r="QPA766" s="462"/>
      <c r="QPB766" s="462"/>
      <c r="QPC766" s="462"/>
      <c r="QPD766" s="462"/>
      <c r="QPE766" s="462"/>
      <c r="QPF766" s="462"/>
      <c r="QPG766" s="462"/>
      <c r="QPH766" s="462"/>
      <c r="QPI766" s="462"/>
      <c r="QPJ766" s="462"/>
      <c r="QPK766" s="462"/>
      <c r="QPL766" s="462"/>
      <c r="QPM766" s="462"/>
      <c r="QPN766" s="462"/>
      <c r="QPO766" s="462"/>
      <c r="QPP766" s="462"/>
      <c r="QPQ766" s="462"/>
      <c r="QPR766" s="462"/>
      <c r="QPS766" s="462"/>
      <c r="QPT766" s="462"/>
      <c r="QPU766" s="462"/>
      <c r="QPV766" s="462"/>
      <c r="QPW766" s="462"/>
      <c r="QPX766" s="462"/>
      <c r="QPY766" s="462"/>
      <c r="QPZ766" s="462"/>
      <c r="QQA766" s="462"/>
      <c r="QQB766" s="462"/>
      <c r="QQC766" s="462"/>
      <c r="QQD766" s="462"/>
      <c r="QQE766" s="462"/>
      <c r="QQF766" s="462"/>
      <c r="QQG766" s="462"/>
      <c r="QQH766" s="462"/>
      <c r="QQI766" s="462"/>
      <c r="QQJ766" s="462"/>
      <c r="QQK766" s="462"/>
      <c r="QQL766" s="462"/>
      <c r="QQM766" s="462"/>
      <c r="QQN766" s="462"/>
      <c r="QQO766" s="462"/>
      <c r="QQP766" s="462"/>
      <c r="QQQ766" s="462"/>
      <c r="QQR766" s="462"/>
      <c r="QQS766" s="462"/>
      <c r="QQT766" s="462"/>
      <c r="QQU766" s="462"/>
      <c r="QQV766" s="462"/>
      <c r="QQW766" s="462"/>
      <c r="QQX766" s="462"/>
      <c r="QQY766" s="462"/>
      <c r="QQZ766" s="462"/>
      <c r="QRA766" s="462"/>
      <c r="QRB766" s="462"/>
      <c r="QRC766" s="462"/>
      <c r="QRD766" s="462"/>
      <c r="QRE766" s="462"/>
      <c r="QRF766" s="462"/>
      <c r="QRG766" s="462"/>
      <c r="QRH766" s="462"/>
      <c r="QRI766" s="462"/>
      <c r="QRJ766" s="462"/>
      <c r="QRK766" s="462"/>
      <c r="QRL766" s="462"/>
      <c r="QRM766" s="462"/>
      <c r="QRN766" s="462"/>
      <c r="QRO766" s="462"/>
      <c r="QRP766" s="462"/>
      <c r="QRQ766" s="462"/>
      <c r="QRR766" s="462"/>
      <c r="QRS766" s="462"/>
      <c r="QRT766" s="462"/>
      <c r="QRU766" s="462"/>
      <c r="QRV766" s="462"/>
      <c r="QRW766" s="462"/>
      <c r="QRX766" s="462"/>
      <c r="QRY766" s="462"/>
      <c r="QRZ766" s="462"/>
      <c r="QSA766" s="462"/>
      <c r="QSB766" s="462"/>
      <c r="QSC766" s="462"/>
      <c r="QSD766" s="462"/>
      <c r="QSE766" s="462"/>
      <c r="QSF766" s="462"/>
      <c r="QSG766" s="462"/>
      <c r="QSH766" s="462"/>
      <c r="QSI766" s="462"/>
      <c r="QSJ766" s="462"/>
      <c r="QSK766" s="462"/>
      <c r="QSL766" s="462"/>
      <c r="QSM766" s="462"/>
      <c r="QSN766" s="462"/>
      <c r="QSO766" s="462"/>
      <c r="QSP766" s="462"/>
      <c r="QSQ766" s="462"/>
      <c r="QSR766" s="462"/>
      <c r="QSS766" s="462"/>
      <c r="QST766" s="462"/>
      <c r="QSU766" s="462"/>
      <c r="QSV766" s="462"/>
      <c r="QSW766" s="462"/>
      <c r="QSX766" s="462"/>
      <c r="QSY766" s="462"/>
      <c r="QSZ766" s="462"/>
      <c r="QTA766" s="462"/>
      <c r="QTB766" s="462"/>
      <c r="QTC766" s="462"/>
      <c r="QTD766" s="462"/>
      <c r="QTE766" s="462"/>
      <c r="QTF766" s="462"/>
      <c r="QTG766" s="462"/>
      <c r="QTH766" s="462"/>
      <c r="QTI766" s="462"/>
      <c r="QTJ766" s="462"/>
      <c r="QTK766" s="462"/>
      <c r="QTL766" s="462"/>
      <c r="QTM766" s="462"/>
      <c r="QTN766" s="462"/>
      <c r="QTO766" s="462"/>
      <c r="QTP766" s="462"/>
      <c r="QTQ766" s="462"/>
      <c r="QTR766" s="462"/>
      <c r="QTS766" s="462"/>
      <c r="QTT766" s="462"/>
      <c r="QTU766" s="462"/>
      <c r="QTV766" s="462"/>
      <c r="QTW766" s="462"/>
      <c r="QTX766" s="462"/>
      <c r="QTY766" s="462"/>
      <c r="QTZ766" s="462"/>
      <c r="QUA766" s="462"/>
      <c r="QUB766" s="462"/>
      <c r="QUC766" s="462"/>
      <c r="QUD766" s="462"/>
      <c r="QUE766" s="462"/>
      <c r="QUF766" s="462"/>
      <c r="QUG766" s="462"/>
      <c r="QUH766" s="462"/>
      <c r="QUI766" s="462"/>
      <c r="QUJ766" s="462"/>
      <c r="QUK766" s="462"/>
      <c r="QUL766" s="462"/>
      <c r="QUM766" s="462"/>
      <c r="QUN766" s="462"/>
      <c r="QUO766" s="462"/>
      <c r="QUP766" s="462"/>
      <c r="QUQ766" s="462"/>
      <c r="QUR766" s="462"/>
      <c r="QUS766" s="462"/>
      <c r="QUT766" s="462"/>
      <c r="QUU766" s="462"/>
      <c r="QUV766" s="462"/>
      <c r="QUW766" s="462"/>
      <c r="QUX766" s="462"/>
      <c r="QUY766" s="462"/>
      <c r="QUZ766" s="462"/>
      <c r="QVA766" s="462"/>
      <c r="QVB766" s="462"/>
      <c r="QVC766" s="462"/>
      <c r="QVD766" s="462"/>
      <c r="QVE766" s="462"/>
      <c r="QVF766" s="462"/>
      <c r="QVG766" s="462"/>
      <c r="QVH766" s="462"/>
      <c r="QVI766" s="462"/>
      <c r="QVJ766" s="462"/>
      <c r="QVK766" s="462"/>
      <c r="QVL766" s="462"/>
      <c r="QVM766" s="462"/>
      <c r="QVN766" s="462"/>
      <c r="QVO766" s="462"/>
      <c r="QVP766" s="462"/>
      <c r="QVQ766" s="462"/>
      <c r="QVR766" s="462"/>
      <c r="QVS766" s="462"/>
      <c r="QVT766" s="462"/>
      <c r="QVU766" s="462"/>
      <c r="QVV766" s="462"/>
      <c r="QVW766" s="462"/>
      <c r="QVX766" s="462"/>
      <c r="QVY766" s="462"/>
      <c r="QVZ766" s="462"/>
      <c r="QWA766" s="462"/>
      <c r="QWB766" s="462"/>
      <c r="QWC766" s="462"/>
      <c r="QWD766" s="462"/>
      <c r="QWE766" s="462"/>
      <c r="QWF766" s="462"/>
      <c r="QWG766" s="462"/>
      <c r="QWH766" s="462"/>
      <c r="QWI766" s="462"/>
      <c r="QWJ766" s="462"/>
      <c r="QWK766" s="462"/>
      <c r="QWL766" s="462"/>
      <c r="QWM766" s="462"/>
      <c r="QWN766" s="462"/>
      <c r="QWO766" s="462"/>
      <c r="QWP766" s="462"/>
      <c r="QWQ766" s="462"/>
      <c r="QWR766" s="462"/>
      <c r="QWS766" s="462"/>
      <c r="QWT766" s="462"/>
      <c r="QWU766" s="462"/>
      <c r="QWV766" s="462"/>
      <c r="QWW766" s="462"/>
      <c r="QWX766" s="462"/>
      <c r="QWY766" s="462"/>
      <c r="QWZ766" s="462"/>
      <c r="QXA766" s="462"/>
      <c r="QXB766" s="462"/>
      <c r="QXC766" s="462"/>
      <c r="QXD766" s="462"/>
      <c r="QXE766" s="462"/>
      <c r="QXF766" s="462"/>
      <c r="QXG766" s="462"/>
      <c r="QXH766" s="462"/>
      <c r="QXI766" s="462"/>
      <c r="QXJ766" s="462"/>
      <c r="QXK766" s="462"/>
      <c r="QXL766" s="462"/>
      <c r="QXM766" s="462"/>
      <c r="QXN766" s="462"/>
      <c r="QXO766" s="462"/>
      <c r="QXP766" s="462"/>
      <c r="QXQ766" s="462"/>
      <c r="QXR766" s="462"/>
      <c r="QXS766" s="462"/>
      <c r="QXT766" s="462"/>
      <c r="QXU766" s="462"/>
      <c r="QXV766" s="462"/>
      <c r="QXW766" s="462"/>
      <c r="QXX766" s="462"/>
      <c r="QXY766" s="462"/>
      <c r="QXZ766" s="462"/>
      <c r="QYA766" s="462"/>
      <c r="QYB766" s="462"/>
      <c r="QYC766" s="462"/>
      <c r="QYD766" s="462"/>
      <c r="QYE766" s="462"/>
      <c r="QYF766" s="462"/>
      <c r="QYG766" s="462"/>
      <c r="QYH766" s="462"/>
      <c r="QYI766" s="462"/>
      <c r="QYJ766" s="462"/>
      <c r="QYK766" s="462"/>
      <c r="QYL766" s="462"/>
      <c r="QYM766" s="462"/>
      <c r="QYN766" s="462"/>
      <c r="QYO766" s="462"/>
      <c r="QYP766" s="462"/>
      <c r="QYQ766" s="462"/>
      <c r="QYR766" s="462"/>
      <c r="QYS766" s="462"/>
      <c r="QYT766" s="462"/>
      <c r="QYU766" s="462"/>
      <c r="QYV766" s="462"/>
      <c r="QYW766" s="462"/>
      <c r="QYX766" s="462"/>
      <c r="QYY766" s="462"/>
      <c r="QYZ766" s="462"/>
      <c r="QZA766" s="462"/>
      <c r="QZB766" s="462"/>
      <c r="QZC766" s="462"/>
      <c r="QZD766" s="462"/>
      <c r="QZE766" s="462"/>
      <c r="QZF766" s="462"/>
      <c r="QZG766" s="462"/>
      <c r="QZH766" s="462"/>
      <c r="QZI766" s="462"/>
      <c r="QZJ766" s="462"/>
      <c r="QZK766" s="462"/>
      <c r="QZL766" s="462"/>
      <c r="QZM766" s="462"/>
      <c r="QZN766" s="462"/>
      <c r="QZO766" s="462"/>
      <c r="QZP766" s="462"/>
      <c r="QZQ766" s="462"/>
      <c r="QZR766" s="462"/>
      <c r="QZS766" s="462"/>
      <c r="QZT766" s="462"/>
      <c r="QZU766" s="462"/>
      <c r="QZV766" s="462"/>
      <c r="QZW766" s="462"/>
      <c r="QZX766" s="462"/>
      <c r="QZY766" s="462"/>
      <c r="QZZ766" s="462"/>
      <c r="RAA766" s="462"/>
      <c r="RAB766" s="462"/>
      <c r="RAC766" s="462"/>
      <c r="RAD766" s="462"/>
      <c r="RAE766" s="462"/>
      <c r="RAF766" s="462"/>
      <c r="RAG766" s="462"/>
      <c r="RAH766" s="462"/>
      <c r="RAI766" s="462"/>
      <c r="RAJ766" s="462"/>
      <c r="RAK766" s="462"/>
      <c r="RAL766" s="462"/>
      <c r="RAM766" s="462"/>
      <c r="RAN766" s="462"/>
      <c r="RAO766" s="462"/>
      <c r="RAP766" s="462"/>
      <c r="RAQ766" s="462"/>
      <c r="RAR766" s="462"/>
      <c r="RAS766" s="462"/>
      <c r="RAT766" s="462"/>
      <c r="RAU766" s="462"/>
      <c r="RAV766" s="462"/>
      <c r="RAW766" s="462"/>
      <c r="RAX766" s="462"/>
      <c r="RAY766" s="462"/>
      <c r="RAZ766" s="462"/>
      <c r="RBA766" s="462"/>
      <c r="RBB766" s="462"/>
      <c r="RBC766" s="462"/>
      <c r="RBD766" s="462"/>
      <c r="RBE766" s="462"/>
      <c r="RBF766" s="462"/>
      <c r="RBG766" s="462"/>
      <c r="RBH766" s="462"/>
      <c r="RBI766" s="462"/>
      <c r="RBJ766" s="462"/>
      <c r="RBK766" s="462"/>
      <c r="RBL766" s="462"/>
      <c r="RBM766" s="462"/>
      <c r="RBN766" s="462"/>
      <c r="RBO766" s="462"/>
      <c r="RBP766" s="462"/>
      <c r="RBQ766" s="462"/>
      <c r="RBR766" s="462"/>
      <c r="RBS766" s="462"/>
      <c r="RBT766" s="462"/>
      <c r="RBU766" s="462"/>
      <c r="RBV766" s="462"/>
      <c r="RBW766" s="462"/>
      <c r="RBX766" s="462"/>
      <c r="RBY766" s="462"/>
      <c r="RBZ766" s="462"/>
      <c r="RCA766" s="462"/>
      <c r="RCB766" s="462"/>
      <c r="RCC766" s="462"/>
      <c r="RCD766" s="462"/>
      <c r="RCE766" s="462"/>
      <c r="RCF766" s="462"/>
      <c r="RCG766" s="462"/>
      <c r="RCH766" s="462"/>
      <c r="RCI766" s="462"/>
      <c r="RCJ766" s="462"/>
      <c r="RCK766" s="462"/>
      <c r="RCL766" s="462"/>
      <c r="RCM766" s="462"/>
      <c r="RCN766" s="462"/>
      <c r="RCO766" s="462"/>
      <c r="RCP766" s="462"/>
      <c r="RCQ766" s="462"/>
      <c r="RCR766" s="462"/>
      <c r="RCS766" s="462"/>
      <c r="RCT766" s="462"/>
      <c r="RCU766" s="462"/>
      <c r="RCV766" s="462"/>
      <c r="RCW766" s="462"/>
      <c r="RCX766" s="462"/>
      <c r="RCY766" s="462"/>
      <c r="RCZ766" s="462"/>
      <c r="RDA766" s="462"/>
      <c r="RDB766" s="462"/>
      <c r="RDC766" s="462"/>
      <c r="RDD766" s="462"/>
      <c r="RDE766" s="462"/>
      <c r="RDF766" s="462"/>
      <c r="RDG766" s="462"/>
      <c r="RDH766" s="462"/>
      <c r="RDI766" s="462"/>
      <c r="RDJ766" s="462"/>
      <c r="RDK766" s="462"/>
      <c r="RDL766" s="462"/>
      <c r="RDM766" s="462"/>
      <c r="RDN766" s="462"/>
      <c r="RDO766" s="462"/>
      <c r="RDP766" s="462"/>
      <c r="RDQ766" s="462"/>
      <c r="RDR766" s="462"/>
      <c r="RDS766" s="462"/>
      <c r="RDT766" s="462"/>
      <c r="RDU766" s="462"/>
      <c r="RDV766" s="462"/>
      <c r="RDW766" s="462"/>
      <c r="RDX766" s="462"/>
      <c r="RDY766" s="462"/>
      <c r="RDZ766" s="462"/>
      <c r="REA766" s="462"/>
      <c r="REB766" s="462"/>
      <c r="REC766" s="462"/>
      <c r="RED766" s="462"/>
      <c r="REE766" s="462"/>
      <c r="REF766" s="462"/>
      <c r="REG766" s="462"/>
      <c r="REH766" s="462"/>
      <c r="REI766" s="462"/>
      <c r="REJ766" s="462"/>
      <c r="REK766" s="462"/>
      <c r="REL766" s="462"/>
      <c r="REM766" s="462"/>
      <c r="REN766" s="462"/>
      <c r="REO766" s="462"/>
      <c r="REP766" s="462"/>
      <c r="REQ766" s="462"/>
      <c r="RER766" s="462"/>
      <c r="RES766" s="462"/>
      <c r="RET766" s="462"/>
      <c r="REU766" s="462"/>
      <c r="REV766" s="462"/>
      <c r="REW766" s="462"/>
      <c r="REX766" s="462"/>
      <c r="REY766" s="462"/>
      <c r="REZ766" s="462"/>
      <c r="RFA766" s="462"/>
      <c r="RFB766" s="462"/>
      <c r="RFC766" s="462"/>
      <c r="RFD766" s="462"/>
      <c r="RFE766" s="462"/>
      <c r="RFF766" s="462"/>
      <c r="RFG766" s="462"/>
      <c r="RFH766" s="462"/>
      <c r="RFI766" s="462"/>
      <c r="RFJ766" s="462"/>
      <c r="RFK766" s="462"/>
      <c r="RFL766" s="462"/>
      <c r="RFM766" s="462"/>
      <c r="RFN766" s="462"/>
      <c r="RFO766" s="462"/>
      <c r="RFP766" s="462"/>
      <c r="RFQ766" s="462"/>
      <c r="RFR766" s="462"/>
      <c r="RFS766" s="462"/>
      <c r="RFT766" s="462"/>
      <c r="RFU766" s="462"/>
      <c r="RFV766" s="462"/>
      <c r="RFW766" s="462"/>
      <c r="RFX766" s="462"/>
      <c r="RFY766" s="462"/>
      <c r="RFZ766" s="462"/>
      <c r="RGA766" s="462"/>
      <c r="RGB766" s="462"/>
      <c r="RGC766" s="462"/>
      <c r="RGD766" s="462"/>
      <c r="RGE766" s="462"/>
      <c r="RGF766" s="462"/>
      <c r="RGG766" s="462"/>
      <c r="RGH766" s="462"/>
      <c r="RGI766" s="462"/>
      <c r="RGJ766" s="462"/>
      <c r="RGK766" s="462"/>
      <c r="RGL766" s="462"/>
      <c r="RGM766" s="462"/>
      <c r="RGN766" s="462"/>
      <c r="RGO766" s="462"/>
      <c r="RGP766" s="462"/>
      <c r="RGQ766" s="462"/>
      <c r="RGR766" s="462"/>
      <c r="RGS766" s="462"/>
      <c r="RGT766" s="462"/>
      <c r="RGU766" s="462"/>
      <c r="RGV766" s="462"/>
      <c r="RGW766" s="462"/>
      <c r="RGX766" s="462"/>
      <c r="RGY766" s="462"/>
      <c r="RGZ766" s="462"/>
      <c r="RHA766" s="462"/>
      <c r="RHB766" s="462"/>
      <c r="RHC766" s="462"/>
      <c r="RHD766" s="462"/>
      <c r="RHE766" s="462"/>
      <c r="RHF766" s="462"/>
      <c r="RHG766" s="462"/>
      <c r="RHH766" s="462"/>
      <c r="RHI766" s="462"/>
      <c r="RHJ766" s="462"/>
      <c r="RHK766" s="462"/>
      <c r="RHL766" s="462"/>
      <c r="RHM766" s="462"/>
      <c r="RHN766" s="462"/>
      <c r="RHO766" s="462"/>
      <c r="RHP766" s="462"/>
      <c r="RHQ766" s="462"/>
      <c r="RHR766" s="462"/>
      <c r="RHS766" s="462"/>
      <c r="RHT766" s="462"/>
      <c r="RHU766" s="462"/>
      <c r="RHV766" s="462"/>
      <c r="RHW766" s="462"/>
      <c r="RHX766" s="462"/>
      <c r="RHY766" s="462"/>
      <c r="RHZ766" s="462"/>
      <c r="RIA766" s="462"/>
      <c r="RIB766" s="462"/>
      <c r="RIC766" s="462"/>
      <c r="RID766" s="462"/>
      <c r="RIE766" s="462"/>
      <c r="RIF766" s="462"/>
      <c r="RIG766" s="462"/>
      <c r="RIH766" s="462"/>
      <c r="RII766" s="462"/>
      <c r="RIJ766" s="462"/>
      <c r="RIK766" s="462"/>
      <c r="RIL766" s="462"/>
      <c r="RIM766" s="462"/>
      <c r="RIN766" s="462"/>
      <c r="RIO766" s="462"/>
      <c r="RIP766" s="462"/>
      <c r="RIQ766" s="462"/>
      <c r="RIR766" s="462"/>
      <c r="RIS766" s="462"/>
      <c r="RIT766" s="462"/>
      <c r="RIU766" s="462"/>
      <c r="RIV766" s="462"/>
      <c r="RIW766" s="462"/>
      <c r="RIX766" s="462"/>
      <c r="RIY766" s="462"/>
      <c r="RIZ766" s="462"/>
      <c r="RJA766" s="462"/>
      <c r="RJB766" s="462"/>
      <c r="RJC766" s="462"/>
      <c r="RJD766" s="462"/>
      <c r="RJE766" s="462"/>
      <c r="RJF766" s="462"/>
      <c r="RJG766" s="462"/>
      <c r="RJH766" s="462"/>
      <c r="RJI766" s="462"/>
      <c r="RJJ766" s="462"/>
      <c r="RJK766" s="462"/>
      <c r="RJL766" s="462"/>
      <c r="RJM766" s="462"/>
      <c r="RJN766" s="462"/>
      <c r="RJO766" s="462"/>
      <c r="RJP766" s="462"/>
      <c r="RJQ766" s="462"/>
      <c r="RJR766" s="462"/>
      <c r="RJS766" s="462"/>
      <c r="RJT766" s="462"/>
      <c r="RJU766" s="462"/>
      <c r="RJV766" s="462"/>
      <c r="RJW766" s="462"/>
      <c r="RJX766" s="462"/>
      <c r="RJY766" s="462"/>
      <c r="RJZ766" s="462"/>
      <c r="RKA766" s="462"/>
      <c r="RKB766" s="462"/>
      <c r="RKC766" s="462"/>
      <c r="RKD766" s="462"/>
      <c r="RKE766" s="462"/>
      <c r="RKF766" s="462"/>
      <c r="RKG766" s="462"/>
      <c r="RKH766" s="462"/>
      <c r="RKI766" s="462"/>
      <c r="RKJ766" s="462"/>
      <c r="RKK766" s="462"/>
      <c r="RKL766" s="462"/>
      <c r="RKM766" s="462"/>
      <c r="RKN766" s="462"/>
      <c r="RKO766" s="462"/>
      <c r="RKP766" s="462"/>
      <c r="RKQ766" s="462"/>
      <c r="RKR766" s="462"/>
      <c r="RKS766" s="462"/>
      <c r="RKT766" s="462"/>
      <c r="RKU766" s="462"/>
      <c r="RKV766" s="462"/>
      <c r="RKW766" s="462"/>
      <c r="RKX766" s="462"/>
      <c r="RKY766" s="462"/>
      <c r="RKZ766" s="462"/>
      <c r="RLA766" s="462"/>
      <c r="RLB766" s="462"/>
      <c r="RLC766" s="462"/>
      <c r="RLD766" s="462"/>
      <c r="RLE766" s="462"/>
      <c r="RLF766" s="462"/>
      <c r="RLG766" s="462"/>
      <c r="RLH766" s="462"/>
      <c r="RLI766" s="462"/>
      <c r="RLJ766" s="462"/>
      <c r="RLK766" s="462"/>
      <c r="RLL766" s="462"/>
      <c r="RLM766" s="462"/>
      <c r="RLN766" s="462"/>
      <c r="RLO766" s="462"/>
      <c r="RLP766" s="462"/>
      <c r="RLQ766" s="462"/>
      <c r="RLR766" s="462"/>
      <c r="RLS766" s="462"/>
      <c r="RLT766" s="462"/>
      <c r="RLU766" s="462"/>
      <c r="RLV766" s="462"/>
      <c r="RLW766" s="462"/>
      <c r="RLX766" s="462"/>
      <c r="RLY766" s="462"/>
      <c r="RLZ766" s="462"/>
      <c r="RMA766" s="462"/>
      <c r="RMB766" s="462"/>
      <c r="RMC766" s="462"/>
      <c r="RMD766" s="462"/>
      <c r="RME766" s="462"/>
      <c r="RMF766" s="462"/>
      <c r="RMG766" s="462"/>
      <c r="RMH766" s="462"/>
      <c r="RMI766" s="462"/>
      <c r="RMJ766" s="462"/>
      <c r="RMK766" s="462"/>
      <c r="RML766" s="462"/>
      <c r="RMM766" s="462"/>
      <c r="RMN766" s="462"/>
      <c r="RMO766" s="462"/>
      <c r="RMP766" s="462"/>
      <c r="RMQ766" s="462"/>
      <c r="RMR766" s="462"/>
      <c r="RMS766" s="462"/>
      <c r="RMT766" s="462"/>
      <c r="RMU766" s="462"/>
      <c r="RMV766" s="462"/>
      <c r="RMW766" s="462"/>
      <c r="RMX766" s="462"/>
      <c r="RMY766" s="462"/>
      <c r="RMZ766" s="462"/>
      <c r="RNA766" s="462"/>
      <c r="RNB766" s="462"/>
      <c r="RNC766" s="462"/>
      <c r="RND766" s="462"/>
      <c r="RNE766" s="462"/>
      <c r="RNF766" s="462"/>
      <c r="RNG766" s="462"/>
      <c r="RNH766" s="462"/>
      <c r="RNI766" s="462"/>
      <c r="RNJ766" s="462"/>
      <c r="RNK766" s="462"/>
      <c r="RNL766" s="462"/>
      <c r="RNM766" s="462"/>
      <c r="RNN766" s="462"/>
      <c r="RNO766" s="462"/>
      <c r="RNP766" s="462"/>
      <c r="RNQ766" s="462"/>
      <c r="RNR766" s="462"/>
      <c r="RNS766" s="462"/>
      <c r="RNT766" s="462"/>
      <c r="RNU766" s="462"/>
      <c r="RNV766" s="462"/>
      <c r="RNW766" s="462"/>
      <c r="RNX766" s="462"/>
      <c r="RNY766" s="462"/>
      <c r="RNZ766" s="462"/>
      <c r="ROA766" s="462"/>
      <c r="ROB766" s="462"/>
      <c r="ROC766" s="462"/>
      <c r="ROD766" s="462"/>
      <c r="ROE766" s="462"/>
      <c r="ROF766" s="462"/>
      <c r="ROG766" s="462"/>
      <c r="ROH766" s="462"/>
      <c r="ROI766" s="462"/>
      <c r="ROJ766" s="462"/>
      <c r="ROK766" s="462"/>
      <c r="ROL766" s="462"/>
      <c r="ROM766" s="462"/>
      <c r="RON766" s="462"/>
      <c r="ROO766" s="462"/>
      <c r="ROP766" s="462"/>
      <c r="ROQ766" s="462"/>
      <c r="ROR766" s="462"/>
      <c r="ROS766" s="462"/>
      <c r="ROT766" s="462"/>
      <c r="ROU766" s="462"/>
      <c r="ROV766" s="462"/>
      <c r="ROW766" s="462"/>
      <c r="ROX766" s="462"/>
      <c r="ROY766" s="462"/>
      <c r="ROZ766" s="462"/>
      <c r="RPA766" s="462"/>
      <c r="RPB766" s="462"/>
      <c r="RPC766" s="462"/>
      <c r="RPD766" s="462"/>
      <c r="RPE766" s="462"/>
      <c r="RPF766" s="462"/>
      <c r="RPG766" s="462"/>
      <c r="RPH766" s="462"/>
      <c r="RPI766" s="462"/>
      <c r="RPJ766" s="462"/>
      <c r="RPK766" s="462"/>
      <c r="RPL766" s="462"/>
      <c r="RPM766" s="462"/>
      <c r="RPN766" s="462"/>
      <c r="RPO766" s="462"/>
      <c r="RPP766" s="462"/>
      <c r="RPQ766" s="462"/>
      <c r="RPR766" s="462"/>
      <c r="RPS766" s="462"/>
      <c r="RPT766" s="462"/>
      <c r="RPU766" s="462"/>
      <c r="RPV766" s="462"/>
      <c r="RPW766" s="462"/>
      <c r="RPX766" s="462"/>
      <c r="RPY766" s="462"/>
      <c r="RPZ766" s="462"/>
      <c r="RQA766" s="462"/>
      <c r="RQB766" s="462"/>
      <c r="RQC766" s="462"/>
      <c r="RQD766" s="462"/>
      <c r="RQE766" s="462"/>
      <c r="RQF766" s="462"/>
      <c r="RQG766" s="462"/>
      <c r="RQH766" s="462"/>
      <c r="RQI766" s="462"/>
      <c r="RQJ766" s="462"/>
      <c r="RQK766" s="462"/>
      <c r="RQL766" s="462"/>
      <c r="RQM766" s="462"/>
      <c r="RQN766" s="462"/>
      <c r="RQO766" s="462"/>
      <c r="RQP766" s="462"/>
      <c r="RQQ766" s="462"/>
      <c r="RQR766" s="462"/>
      <c r="RQS766" s="462"/>
      <c r="RQT766" s="462"/>
      <c r="RQU766" s="462"/>
      <c r="RQV766" s="462"/>
      <c r="RQW766" s="462"/>
      <c r="RQX766" s="462"/>
      <c r="RQY766" s="462"/>
      <c r="RQZ766" s="462"/>
      <c r="RRA766" s="462"/>
      <c r="RRB766" s="462"/>
      <c r="RRC766" s="462"/>
      <c r="RRD766" s="462"/>
      <c r="RRE766" s="462"/>
      <c r="RRF766" s="462"/>
      <c r="RRG766" s="462"/>
      <c r="RRH766" s="462"/>
      <c r="RRI766" s="462"/>
      <c r="RRJ766" s="462"/>
      <c r="RRK766" s="462"/>
      <c r="RRL766" s="462"/>
      <c r="RRM766" s="462"/>
      <c r="RRN766" s="462"/>
      <c r="RRO766" s="462"/>
      <c r="RRP766" s="462"/>
      <c r="RRQ766" s="462"/>
      <c r="RRR766" s="462"/>
      <c r="RRS766" s="462"/>
      <c r="RRT766" s="462"/>
      <c r="RRU766" s="462"/>
      <c r="RRV766" s="462"/>
      <c r="RRW766" s="462"/>
      <c r="RRX766" s="462"/>
      <c r="RRY766" s="462"/>
      <c r="RRZ766" s="462"/>
      <c r="RSA766" s="462"/>
      <c r="RSB766" s="462"/>
      <c r="RSC766" s="462"/>
      <c r="RSD766" s="462"/>
      <c r="RSE766" s="462"/>
      <c r="RSF766" s="462"/>
      <c r="RSG766" s="462"/>
      <c r="RSH766" s="462"/>
      <c r="RSI766" s="462"/>
      <c r="RSJ766" s="462"/>
      <c r="RSK766" s="462"/>
      <c r="RSL766" s="462"/>
      <c r="RSM766" s="462"/>
      <c r="RSN766" s="462"/>
      <c r="RSO766" s="462"/>
      <c r="RSP766" s="462"/>
      <c r="RSQ766" s="462"/>
      <c r="RSR766" s="462"/>
      <c r="RSS766" s="462"/>
      <c r="RST766" s="462"/>
      <c r="RSU766" s="462"/>
      <c r="RSV766" s="462"/>
      <c r="RSW766" s="462"/>
      <c r="RSX766" s="462"/>
      <c r="RSY766" s="462"/>
      <c r="RSZ766" s="462"/>
      <c r="RTA766" s="462"/>
      <c r="RTB766" s="462"/>
      <c r="RTC766" s="462"/>
      <c r="RTD766" s="462"/>
      <c r="RTE766" s="462"/>
      <c r="RTF766" s="462"/>
      <c r="RTG766" s="462"/>
      <c r="RTH766" s="462"/>
      <c r="RTI766" s="462"/>
      <c r="RTJ766" s="462"/>
      <c r="RTK766" s="462"/>
      <c r="RTL766" s="462"/>
      <c r="RTM766" s="462"/>
      <c r="RTN766" s="462"/>
      <c r="RTO766" s="462"/>
      <c r="RTP766" s="462"/>
      <c r="RTQ766" s="462"/>
      <c r="RTR766" s="462"/>
      <c r="RTS766" s="462"/>
      <c r="RTT766" s="462"/>
      <c r="RTU766" s="462"/>
      <c r="RTV766" s="462"/>
      <c r="RTW766" s="462"/>
      <c r="RTX766" s="462"/>
      <c r="RTY766" s="462"/>
      <c r="RTZ766" s="462"/>
      <c r="RUA766" s="462"/>
      <c r="RUB766" s="462"/>
      <c r="RUC766" s="462"/>
      <c r="RUD766" s="462"/>
      <c r="RUE766" s="462"/>
      <c r="RUF766" s="462"/>
      <c r="RUG766" s="462"/>
      <c r="RUH766" s="462"/>
      <c r="RUI766" s="462"/>
      <c r="RUJ766" s="462"/>
      <c r="RUK766" s="462"/>
      <c r="RUL766" s="462"/>
      <c r="RUM766" s="462"/>
      <c r="RUN766" s="462"/>
      <c r="RUO766" s="462"/>
      <c r="RUP766" s="462"/>
      <c r="RUQ766" s="462"/>
      <c r="RUR766" s="462"/>
      <c r="RUS766" s="462"/>
      <c r="RUT766" s="462"/>
      <c r="RUU766" s="462"/>
      <c r="RUV766" s="462"/>
      <c r="RUW766" s="462"/>
      <c r="RUX766" s="462"/>
      <c r="RUY766" s="462"/>
      <c r="RUZ766" s="462"/>
      <c r="RVA766" s="462"/>
      <c r="RVB766" s="462"/>
      <c r="RVC766" s="462"/>
      <c r="RVD766" s="462"/>
      <c r="RVE766" s="462"/>
      <c r="RVF766" s="462"/>
      <c r="RVG766" s="462"/>
      <c r="RVH766" s="462"/>
      <c r="RVI766" s="462"/>
      <c r="RVJ766" s="462"/>
      <c r="RVK766" s="462"/>
      <c r="RVL766" s="462"/>
      <c r="RVM766" s="462"/>
      <c r="RVN766" s="462"/>
      <c r="RVO766" s="462"/>
      <c r="RVP766" s="462"/>
      <c r="RVQ766" s="462"/>
      <c r="RVR766" s="462"/>
      <c r="RVS766" s="462"/>
      <c r="RVT766" s="462"/>
      <c r="RVU766" s="462"/>
      <c r="RVV766" s="462"/>
      <c r="RVW766" s="462"/>
      <c r="RVX766" s="462"/>
      <c r="RVY766" s="462"/>
      <c r="RVZ766" s="462"/>
      <c r="RWA766" s="462"/>
      <c r="RWB766" s="462"/>
      <c r="RWC766" s="462"/>
      <c r="RWD766" s="462"/>
      <c r="RWE766" s="462"/>
      <c r="RWF766" s="462"/>
      <c r="RWG766" s="462"/>
      <c r="RWH766" s="462"/>
      <c r="RWI766" s="462"/>
      <c r="RWJ766" s="462"/>
      <c r="RWK766" s="462"/>
      <c r="RWL766" s="462"/>
      <c r="RWM766" s="462"/>
      <c r="RWN766" s="462"/>
      <c r="RWO766" s="462"/>
      <c r="RWP766" s="462"/>
      <c r="RWQ766" s="462"/>
      <c r="RWR766" s="462"/>
      <c r="RWS766" s="462"/>
      <c r="RWT766" s="462"/>
      <c r="RWU766" s="462"/>
      <c r="RWV766" s="462"/>
      <c r="RWW766" s="462"/>
      <c r="RWX766" s="462"/>
      <c r="RWY766" s="462"/>
      <c r="RWZ766" s="462"/>
      <c r="RXA766" s="462"/>
      <c r="RXB766" s="462"/>
      <c r="RXC766" s="462"/>
      <c r="RXD766" s="462"/>
      <c r="RXE766" s="462"/>
      <c r="RXF766" s="462"/>
      <c r="RXG766" s="462"/>
      <c r="RXH766" s="462"/>
      <c r="RXI766" s="462"/>
      <c r="RXJ766" s="462"/>
      <c r="RXK766" s="462"/>
      <c r="RXL766" s="462"/>
      <c r="RXM766" s="462"/>
      <c r="RXN766" s="462"/>
      <c r="RXO766" s="462"/>
      <c r="RXP766" s="462"/>
      <c r="RXQ766" s="462"/>
      <c r="RXR766" s="462"/>
      <c r="RXS766" s="462"/>
      <c r="RXT766" s="462"/>
      <c r="RXU766" s="462"/>
      <c r="RXV766" s="462"/>
      <c r="RXW766" s="462"/>
      <c r="RXX766" s="462"/>
      <c r="RXY766" s="462"/>
      <c r="RXZ766" s="462"/>
      <c r="RYA766" s="462"/>
      <c r="RYB766" s="462"/>
      <c r="RYC766" s="462"/>
      <c r="RYD766" s="462"/>
      <c r="RYE766" s="462"/>
      <c r="RYF766" s="462"/>
      <c r="RYG766" s="462"/>
      <c r="RYH766" s="462"/>
      <c r="RYI766" s="462"/>
      <c r="RYJ766" s="462"/>
      <c r="RYK766" s="462"/>
      <c r="RYL766" s="462"/>
      <c r="RYM766" s="462"/>
      <c r="RYN766" s="462"/>
      <c r="RYO766" s="462"/>
      <c r="RYP766" s="462"/>
      <c r="RYQ766" s="462"/>
      <c r="RYR766" s="462"/>
      <c r="RYS766" s="462"/>
      <c r="RYT766" s="462"/>
      <c r="RYU766" s="462"/>
      <c r="RYV766" s="462"/>
      <c r="RYW766" s="462"/>
      <c r="RYX766" s="462"/>
      <c r="RYY766" s="462"/>
      <c r="RYZ766" s="462"/>
      <c r="RZA766" s="462"/>
      <c r="RZB766" s="462"/>
      <c r="RZC766" s="462"/>
      <c r="RZD766" s="462"/>
      <c r="RZE766" s="462"/>
      <c r="RZF766" s="462"/>
      <c r="RZG766" s="462"/>
      <c r="RZH766" s="462"/>
      <c r="RZI766" s="462"/>
      <c r="RZJ766" s="462"/>
      <c r="RZK766" s="462"/>
      <c r="RZL766" s="462"/>
      <c r="RZM766" s="462"/>
      <c r="RZN766" s="462"/>
      <c r="RZO766" s="462"/>
      <c r="RZP766" s="462"/>
      <c r="RZQ766" s="462"/>
      <c r="RZR766" s="462"/>
      <c r="RZS766" s="462"/>
      <c r="RZT766" s="462"/>
      <c r="RZU766" s="462"/>
      <c r="RZV766" s="462"/>
      <c r="RZW766" s="462"/>
      <c r="RZX766" s="462"/>
      <c r="RZY766" s="462"/>
      <c r="RZZ766" s="462"/>
      <c r="SAA766" s="462"/>
      <c r="SAB766" s="462"/>
      <c r="SAC766" s="462"/>
      <c r="SAD766" s="462"/>
      <c r="SAE766" s="462"/>
      <c r="SAF766" s="462"/>
      <c r="SAG766" s="462"/>
      <c r="SAH766" s="462"/>
      <c r="SAI766" s="462"/>
      <c r="SAJ766" s="462"/>
      <c r="SAK766" s="462"/>
      <c r="SAL766" s="462"/>
      <c r="SAM766" s="462"/>
      <c r="SAN766" s="462"/>
      <c r="SAO766" s="462"/>
      <c r="SAP766" s="462"/>
      <c r="SAQ766" s="462"/>
      <c r="SAR766" s="462"/>
      <c r="SAS766" s="462"/>
      <c r="SAT766" s="462"/>
      <c r="SAU766" s="462"/>
      <c r="SAV766" s="462"/>
      <c r="SAW766" s="462"/>
      <c r="SAX766" s="462"/>
      <c r="SAY766" s="462"/>
      <c r="SAZ766" s="462"/>
      <c r="SBA766" s="462"/>
      <c r="SBB766" s="462"/>
      <c r="SBC766" s="462"/>
      <c r="SBD766" s="462"/>
      <c r="SBE766" s="462"/>
      <c r="SBF766" s="462"/>
      <c r="SBG766" s="462"/>
      <c r="SBH766" s="462"/>
      <c r="SBI766" s="462"/>
      <c r="SBJ766" s="462"/>
      <c r="SBK766" s="462"/>
      <c r="SBL766" s="462"/>
      <c r="SBM766" s="462"/>
      <c r="SBN766" s="462"/>
      <c r="SBO766" s="462"/>
      <c r="SBP766" s="462"/>
      <c r="SBQ766" s="462"/>
      <c r="SBR766" s="462"/>
      <c r="SBS766" s="462"/>
      <c r="SBT766" s="462"/>
      <c r="SBU766" s="462"/>
      <c r="SBV766" s="462"/>
      <c r="SBW766" s="462"/>
      <c r="SBX766" s="462"/>
      <c r="SBY766" s="462"/>
      <c r="SBZ766" s="462"/>
      <c r="SCA766" s="462"/>
      <c r="SCB766" s="462"/>
      <c r="SCC766" s="462"/>
      <c r="SCD766" s="462"/>
      <c r="SCE766" s="462"/>
      <c r="SCF766" s="462"/>
      <c r="SCG766" s="462"/>
      <c r="SCH766" s="462"/>
      <c r="SCI766" s="462"/>
      <c r="SCJ766" s="462"/>
      <c r="SCK766" s="462"/>
      <c r="SCL766" s="462"/>
      <c r="SCM766" s="462"/>
      <c r="SCN766" s="462"/>
      <c r="SCO766" s="462"/>
      <c r="SCP766" s="462"/>
      <c r="SCQ766" s="462"/>
      <c r="SCR766" s="462"/>
      <c r="SCS766" s="462"/>
      <c r="SCT766" s="462"/>
      <c r="SCU766" s="462"/>
      <c r="SCV766" s="462"/>
      <c r="SCW766" s="462"/>
      <c r="SCX766" s="462"/>
      <c r="SCY766" s="462"/>
      <c r="SCZ766" s="462"/>
      <c r="SDA766" s="462"/>
      <c r="SDB766" s="462"/>
      <c r="SDC766" s="462"/>
      <c r="SDD766" s="462"/>
      <c r="SDE766" s="462"/>
      <c r="SDF766" s="462"/>
      <c r="SDG766" s="462"/>
      <c r="SDH766" s="462"/>
      <c r="SDI766" s="462"/>
      <c r="SDJ766" s="462"/>
      <c r="SDK766" s="462"/>
      <c r="SDL766" s="462"/>
      <c r="SDM766" s="462"/>
      <c r="SDN766" s="462"/>
      <c r="SDO766" s="462"/>
      <c r="SDP766" s="462"/>
      <c r="SDQ766" s="462"/>
      <c r="SDR766" s="462"/>
      <c r="SDS766" s="462"/>
      <c r="SDT766" s="462"/>
      <c r="SDU766" s="462"/>
      <c r="SDV766" s="462"/>
      <c r="SDW766" s="462"/>
      <c r="SDX766" s="462"/>
      <c r="SDY766" s="462"/>
      <c r="SDZ766" s="462"/>
      <c r="SEA766" s="462"/>
      <c r="SEB766" s="462"/>
      <c r="SEC766" s="462"/>
      <c r="SED766" s="462"/>
      <c r="SEE766" s="462"/>
      <c r="SEF766" s="462"/>
      <c r="SEG766" s="462"/>
      <c r="SEH766" s="462"/>
      <c r="SEI766" s="462"/>
      <c r="SEJ766" s="462"/>
      <c r="SEK766" s="462"/>
      <c r="SEL766" s="462"/>
      <c r="SEM766" s="462"/>
      <c r="SEN766" s="462"/>
      <c r="SEO766" s="462"/>
      <c r="SEP766" s="462"/>
      <c r="SEQ766" s="462"/>
      <c r="SER766" s="462"/>
      <c r="SES766" s="462"/>
      <c r="SET766" s="462"/>
      <c r="SEU766" s="462"/>
      <c r="SEV766" s="462"/>
      <c r="SEW766" s="462"/>
      <c r="SEX766" s="462"/>
      <c r="SEY766" s="462"/>
      <c r="SEZ766" s="462"/>
      <c r="SFA766" s="462"/>
      <c r="SFB766" s="462"/>
      <c r="SFC766" s="462"/>
      <c r="SFD766" s="462"/>
      <c r="SFE766" s="462"/>
      <c r="SFF766" s="462"/>
      <c r="SFG766" s="462"/>
      <c r="SFH766" s="462"/>
      <c r="SFI766" s="462"/>
      <c r="SFJ766" s="462"/>
      <c r="SFK766" s="462"/>
      <c r="SFL766" s="462"/>
      <c r="SFM766" s="462"/>
      <c r="SFN766" s="462"/>
      <c r="SFO766" s="462"/>
      <c r="SFP766" s="462"/>
      <c r="SFQ766" s="462"/>
      <c r="SFR766" s="462"/>
      <c r="SFS766" s="462"/>
      <c r="SFT766" s="462"/>
      <c r="SFU766" s="462"/>
      <c r="SFV766" s="462"/>
      <c r="SFW766" s="462"/>
      <c r="SFX766" s="462"/>
      <c r="SFY766" s="462"/>
      <c r="SFZ766" s="462"/>
      <c r="SGA766" s="462"/>
      <c r="SGB766" s="462"/>
      <c r="SGC766" s="462"/>
      <c r="SGD766" s="462"/>
      <c r="SGE766" s="462"/>
      <c r="SGF766" s="462"/>
      <c r="SGG766" s="462"/>
      <c r="SGH766" s="462"/>
      <c r="SGI766" s="462"/>
      <c r="SGJ766" s="462"/>
      <c r="SGK766" s="462"/>
      <c r="SGL766" s="462"/>
      <c r="SGM766" s="462"/>
      <c r="SGN766" s="462"/>
      <c r="SGO766" s="462"/>
      <c r="SGP766" s="462"/>
      <c r="SGQ766" s="462"/>
      <c r="SGR766" s="462"/>
      <c r="SGS766" s="462"/>
      <c r="SGT766" s="462"/>
      <c r="SGU766" s="462"/>
      <c r="SGV766" s="462"/>
      <c r="SGW766" s="462"/>
      <c r="SGX766" s="462"/>
      <c r="SGY766" s="462"/>
      <c r="SGZ766" s="462"/>
      <c r="SHA766" s="462"/>
      <c r="SHB766" s="462"/>
      <c r="SHC766" s="462"/>
      <c r="SHD766" s="462"/>
      <c r="SHE766" s="462"/>
      <c r="SHF766" s="462"/>
      <c r="SHG766" s="462"/>
      <c r="SHH766" s="462"/>
      <c r="SHI766" s="462"/>
      <c r="SHJ766" s="462"/>
      <c r="SHK766" s="462"/>
      <c r="SHL766" s="462"/>
      <c r="SHM766" s="462"/>
      <c r="SHN766" s="462"/>
      <c r="SHO766" s="462"/>
      <c r="SHP766" s="462"/>
      <c r="SHQ766" s="462"/>
      <c r="SHR766" s="462"/>
      <c r="SHS766" s="462"/>
      <c r="SHT766" s="462"/>
      <c r="SHU766" s="462"/>
      <c r="SHV766" s="462"/>
      <c r="SHW766" s="462"/>
      <c r="SHX766" s="462"/>
      <c r="SHY766" s="462"/>
      <c r="SHZ766" s="462"/>
      <c r="SIA766" s="462"/>
      <c r="SIB766" s="462"/>
      <c r="SIC766" s="462"/>
      <c r="SID766" s="462"/>
      <c r="SIE766" s="462"/>
      <c r="SIF766" s="462"/>
      <c r="SIG766" s="462"/>
      <c r="SIH766" s="462"/>
      <c r="SII766" s="462"/>
      <c r="SIJ766" s="462"/>
      <c r="SIK766" s="462"/>
      <c r="SIL766" s="462"/>
      <c r="SIM766" s="462"/>
      <c r="SIN766" s="462"/>
      <c r="SIO766" s="462"/>
      <c r="SIP766" s="462"/>
      <c r="SIQ766" s="462"/>
      <c r="SIR766" s="462"/>
      <c r="SIS766" s="462"/>
      <c r="SIT766" s="462"/>
      <c r="SIU766" s="462"/>
      <c r="SIV766" s="462"/>
      <c r="SIW766" s="462"/>
      <c r="SIX766" s="462"/>
      <c r="SIY766" s="462"/>
      <c r="SIZ766" s="462"/>
      <c r="SJA766" s="462"/>
      <c r="SJB766" s="462"/>
      <c r="SJC766" s="462"/>
      <c r="SJD766" s="462"/>
      <c r="SJE766" s="462"/>
      <c r="SJF766" s="462"/>
      <c r="SJG766" s="462"/>
      <c r="SJH766" s="462"/>
      <c r="SJI766" s="462"/>
      <c r="SJJ766" s="462"/>
      <c r="SJK766" s="462"/>
      <c r="SJL766" s="462"/>
      <c r="SJM766" s="462"/>
      <c r="SJN766" s="462"/>
      <c r="SJO766" s="462"/>
      <c r="SJP766" s="462"/>
      <c r="SJQ766" s="462"/>
      <c r="SJR766" s="462"/>
      <c r="SJS766" s="462"/>
      <c r="SJT766" s="462"/>
      <c r="SJU766" s="462"/>
      <c r="SJV766" s="462"/>
      <c r="SJW766" s="462"/>
      <c r="SJX766" s="462"/>
      <c r="SJY766" s="462"/>
      <c r="SJZ766" s="462"/>
      <c r="SKA766" s="462"/>
      <c r="SKB766" s="462"/>
      <c r="SKC766" s="462"/>
      <c r="SKD766" s="462"/>
      <c r="SKE766" s="462"/>
      <c r="SKF766" s="462"/>
      <c r="SKG766" s="462"/>
      <c r="SKH766" s="462"/>
      <c r="SKI766" s="462"/>
      <c r="SKJ766" s="462"/>
      <c r="SKK766" s="462"/>
      <c r="SKL766" s="462"/>
      <c r="SKM766" s="462"/>
      <c r="SKN766" s="462"/>
      <c r="SKO766" s="462"/>
      <c r="SKP766" s="462"/>
      <c r="SKQ766" s="462"/>
      <c r="SKR766" s="462"/>
      <c r="SKS766" s="462"/>
      <c r="SKT766" s="462"/>
      <c r="SKU766" s="462"/>
      <c r="SKV766" s="462"/>
      <c r="SKW766" s="462"/>
      <c r="SKX766" s="462"/>
      <c r="SKY766" s="462"/>
      <c r="SKZ766" s="462"/>
      <c r="SLA766" s="462"/>
      <c r="SLB766" s="462"/>
      <c r="SLC766" s="462"/>
      <c r="SLD766" s="462"/>
      <c r="SLE766" s="462"/>
      <c r="SLF766" s="462"/>
      <c r="SLG766" s="462"/>
      <c r="SLH766" s="462"/>
      <c r="SLI766" s="462"/>
      <c r="SLJ766" s="462"/>
      <c r="SLK766" s="462"/>
      <c r="SLL766" s="462"/>
      <c r="SLM766" s="462"/>
      <c r="SLN766" s="462"/>
      <c r="SLO766" s="462"/>
      <c r="SLP766" s="462"/>
      <c r="SLQ766" s="462"/>
      <c r="SLR766" s="462"/>
      <c r="SLS766" s="462"/>
      <c r="SLT766" s="462"/>
      <c r="SLU766" s="462"/>
      <c r="SLV766" s="462"/>
      <c r="SLW766" s="462"/>
      <c r="SLX766" s="462"/>
      <c r="SLY766" s="462"/>
      <c r="SLZ766" s="462"/>
      <c r="SMA766" s="462"/>
      <c r="SMB766" s="462"/>
      <c r="SMC766" s="462"/>
      <c r="SMD766" s="462"/>
      <c r="SME766" s="462"/>
      <c r="SMF766" s="462"/>
      <c r="SMG766" s="462"/>
      <c r="SMH766" s="462"/>
      <c r="SMI766" s="462"/>
      <c r="SMJ766" s="462"/>
      <c r="SMK766" s="462"/>
      <c r="SML766" s="462"/>
      <c r="SMM766" s="462"/>
      <c r="SMN766" s="462"/>
      <c r="SMO766" s="462"/>
      <c r="SMP766" s="462"/>
      <c r="SMQ766" s="462"/>
      <c r="SMR766" s="462"/>
      <c r="SMS766" s="462"/>
      <c r="SMT766" s="462"/>
      <c r="SMU766" s="462"/>
      <c r="SMV766" s="462"/>
      <c r="SMW766" s="462"/>
      <c r="SMX766" s="462"/>
      <c r="SMY766" s="462"/>
      <c r="SMZ766" s="462"/>
      <c r="SNA766" s="462"/>
      <c r="SNB766" s="462"/>
      <c r="SNC766" s="462"/>
      <c r="SND766" s="462"/>
      <c r="SNE766" s="462"/>
      <c r="SNF766" s="462"/>
      <c r="SNG766" s="462"/>
      <c r="SNH766" s="462"/>
      <c r="SNI766" s="462"/>
      <c r="SNJ766" s="462"/>
      <c r="SNK766" s="462"/>
      <c r="SNL766" s="462"/>
      <c r="SNM766" s="462"/>
      <c r="SNN766" s="462"/>
      <c r="SNO766" s="462"/>
      <c r="SNP766" s="462"/>
      <c r="SNQ766" s="462"/>
      <c r="SNR766" s="462"/>
      <c r="SNS766" s="462"/>
      <c r="SNT766" s="462"/>
      <c r="SNU766" s="462"/>
      <c r="SNV766" s="462"/>
      <c r="SNW766" s="462"/>
      <c r="SNX766" s="462"/>
      <c r="SNY766" s="462"/>
      <c r="SNZ766" s="462"/>
      <c r="SOA766" s="462"/>
      <c r="SOB766" s="462"/>
      <c r="SOC766" s="462"/>
      <c r="SOD766" s="462"/>
      <c r="SOE766" s="462"/>
      <c r="SOF766" s="462"/>
      <c r="SOG766" s="462"/>
      <c r="SOH766" s="462"/>
      <c r="SOI766" s="462"/>
      <c r="SOJ766" s="462"/>
      <c r="SOK766" s="462"/>
      <c r="SOL766" s="462"/>
      <c r="SOM766" s="462"/>
      <c r="SON766" s="462"/>
      <c r="SOO766" s="462"/>
      <c r="SOP766" s="462"/>
      <c r="SOQ766" s="462"/>
      <c r="SOR766" s="462"/>
      <c r="SOS766" s="462"/>
      <c r="SOT766" s="462"/>
      <c r="SOU766" s="462"/>
      <c r="SOV766" s="462"/>
      <c r="SOW766" s="462"/>
      <c r="SOX766" s="462"/>
      <c r="SOY766" s="462"/>
      <c r="SOZ766" s="462"/>
      <c r="SPA766" s="462"/>
      <c r="SPB766" s="462"/>
      <c r="SPC766" s="462"/>
      <c r="SPD766" s="462"/>
      <c r="SPE766" s="462"/>
      <c r="SPF766" s="462"/>
      <c r="SPG766" s="462"/>
      <c r="SPH766" s="462"/>
      <c r="SPI766" s="462"/>
      <c r="SPJ766" s="462"/>
      <c r="SPK766" s="462"/>
      <c r="SPL766" s="462"/>
      <c r="SPM766" s="462"/>
      <c r="SPN766" s="462"/>
      <c r="SPO766" s="462"/>
      <c r="SPP766" s="462"/>
      <c r="SPQ766" s="462"/>
      <c r="SPR766" s="462"/>
      <c r="SPS766" s="462"/>
      <c r="SPT766" s="462"/>
      <c r="SPU766" s="462"/>
      <c r="SPV766" s="462"/>
      <c r="SPW766" s="462"/>
      <c r="SPX766" s="462"/>
      <c r="SPY766" s="462"/>
      <c r="SPZ766" s="462"/>
      <c r="SQA766" s="462"/>
      <c r="SQB766" s="462"/>
      <c r="SQC766" s="462"/>
      <c r="SQD766" s="462"/>
      <c r="SQE766" s="462"/>
      <c r="SQF766" s="462"/>
      <c r="SQG766" s="462"/>
      <c r="SQH766" s="462"/>
      <c r="SQI766" s="462"/>
      <c r="SQJ766" s="462"/>
      <c r="SQK766" s="462"/>
      <c r="SQL766" s="462"/>
      <c r="SQM766" s="462"/>
      <c r="SQN766" s="462"/>
      <c r="SQO766" s="462"/>
      <c r="SQP766" s="462"/>
      <c r="SQQ766" s="462"/>
      <c r="SQR766" s="462"/>
      <c r="SQS766" s="462"/>
      <c r="SQT766" s="462"/>
      <c r="SQU766" s="462"/>
      <c r="SQV766" s="462"/>
      <c r="SQW766" s="462"/>
      <c r="SQX766" s="462"/>
      <c r="SQY766" s="462"/>
      <c r="SQZ766" s="462"/>
      <c r="SRA766" s="462"/>
      <c r="SRB766" s="462"/>
      <c r="SRC766" s="462"/>
      <c r="SRD766" s="462"/>
      <c r="SRE766" s="462"/>
      <c r="SRF766" s="462"/>
      <c r="SRG766" s="462"/>
      <c r="SRH766" s="462"/>
      <c r="SRI766" s="462"/>
      <c r="SRJ766" s="462"/>
      <c r="SRK766" s="462"/>
      <c r="SRL766" s="462"/>
      <c r="SRM766" s="462"/>
      <c r="SRN766" s="462"/>
      <c r="SRO766" s="462"/>
      <c r="SRP766" s="462"/>
      <c r="SRQ766" s="462"/>
      <c r="SRR766" s="462"/>
      <c r="SRS766" s="462"/>
      <c r="SRT766" s="462"/>
      <c r="SRU766" s="462"/>
      <c r="SRV766" s="462"/>
      <c r="SRW766" s="462"/>
      <c r="SRX766" s="462"/>
      <c r="SRY766" s="462"/>
      <c r="SRZ766" s="462"/>
      <c r="SSA766" s="462"/>
      <c r="SSB766" s="462"/>
      <c r="SSC766" s="462"/>
      <c r="SSD766" s="462"/>
      <c r="SSE766" s="462"/>
      <c r="SSF766" s="462"/>
      <c r="SSG766" s="462"/>
      <c r="SSH766" s="462"/>
      <c r="SSI766" s="462"/>
      <c r="SSJ766" s="462"/>
      <c r="SSK766" s="462"/>
      <c r="SSL766" s="462"/>
      <c r="SSM766" s="462"/>
      <c r="SSN766" s="462"/>
      <c r="SSO766" s="462"/>
      <c r="SSP766" s="462"/>
      <c r="SSQ766" s="462"/>
      <c r="SSR766" s="462"/>
      <c r="SSS766" s="462"/>
      <c r="SST766" s="462"/>
      <c r="SSU766" s="462"/>
      <c r="SSV766" s="462"/>
      <c r="SSW766" s="462"/>
      <c r="SSX766" s="462"/>
      <c r="SSY766" s="462"/>
      <c r="SSZ766" s="462"/>
      <c r="STA766" s="462"/>
      <c r="STB766" s="462"/>
      <c r="STC766" s="462"/>
      <c r="STD766" s="462"/>
      <c r="STE766" s="462"/>
      <c r="STF766" s="462"/>
      <c r="STG766" s="462"/>
      <c r="STH766" s="462"/>
      <c r="STI766" s="462"/>
      <c r="STJ766" s="462"/>
      <c r="STK766" s="462"/>
      <c r="STL766" s="462"/>
      <c r="STM766" s="462"/>
      <c r="STN766" s="462"/>
      <c r="STO766" s="462"/>
      <c r="STP766" s="462"/>
      <c r="STQ766" s="462"/>
      <c r="STR766" s="462"/>
      <c r="STS766" s="462"/>
      <c r="STT766" s="462"/>
      <c r="STU766" s="462"/>
      <c r="STV766" s="462"/>
      <c r="STW766" s="462"/>
      <c r="STX766" s="462"/>
      <c r="STY766" s="462"/>
      <c r="STZ766" s="462"/>
      <c r="SUA766" s="462"/>
      <c r="SUB766" s="462"/>
      <c r="SUC766" s="462"/>
      <c r="SUD766" s="462"/>
      <c r="SUE766" s="462"/>
      <c r="SUF766" s="462"/>
      <c r="SUG766" s="462"/>
      <c r="SUH766" s="462"/>
      <c r="SUI766" s="462"/>
      <c r="SUJ766" s="462"/>
      <c r="SUK766" s="462"/>
      <c r="SUL766" s="462"/>
      <c r="SUM766" s="462"/>
      <c r="SUN766" s="462"/>
      <c r="SUO766" s="462"/>
      <c r="SUP766" s="462"/>
      <c r="SUQ766" s="462"/>
      <c r="SUR766" s="462"/>
      <c r="SUS766" s="462"/>
      <c r="SUT766" s="462"/>
      <c r="SUU766" s="462"/>
      <c r="SUV766" s="462"/>
      <c r="SUW766" s="462"/>
      <c r="SUX766" s="462"/>
      <c r="SUY766" s="462"/>
      <c r="SUZ766" s="462"/>
      <c r="SVA766" s="462"/>
      <c r="SVB766" s="462"/>
      <c r="SVC766" s="462"/>
      <c r="SVD766" s="462"/>
      <c r="SVE766" s="462"/>
      <c r="SVF766" s="462"/>
      <c r="SVG766" s="462"/>
      <c r="SVH766" s="462"/>
      <c r="SVI766" s="462"/>
      <c r="SVJ766" s="462"/>
      <c r="SVK766" s="462"/>
      <c r="SVL766" s="462"/>
      <c r="SVM766" s="462"/>
      <c r="SVN766" s="462"/>
      <c r="SVO766" s="462"/>
      <c r="SVP766" s="462"/>
      <c r="SVQ766" s="462"/>
      <c r="SVR766" s="462"/>
      <c r="SVS766" s="462"/>
      <c r="SVT766" s="462"/>
      <c r="SVU766" s="462"/>
      <c r="SVV766" s="462"/>
      <c r="SVW766" s="462"/>
      <c r="SVX766" s="462"/>
      <c r="SVY766" s="462"/>
      <c r="SVZ766" s="462"/>
      <c r="SWA766" s="462"/>
      <c r="SWB766" s="462"/>
      <c r="SWC766" s="462"/>
      <c r="SWD766" s="462"/>
      <c r="SWE766" s="462"/>
      <c r="SWF766" s="462"/>
      <c r="SWG766" s="462"/>
      <c r="SWH766" s="462"/>
      <c r="SWI766" s="462"/>
      <c r="SWJ766" s="462"/>
      <c r="SWK766" s="462"/>
      <c r="SWL766" s="462"/>
      <c r="SWM766" s="462"/>
      <c r="SWN766" s="462"/>
      <c r="SWO766" s="462"/>
      <c r="SWP766" s="462"/>
      <c r="SWQ766" s="462"/>
      <c r="SWR766" s="462"/>
      <c r="SWS766" s="462"/>
      <c r="SWT766" s="462"/>
      <c r="SWU766" s="462"/>
      <c r="SWV766" s="462"/>
      <c r="SWW766" s="462"/>
      <c r="SWX766" s="462"/>
      <c r="SWY766" s="462"/>
      <c r="SWZ766" s="462"/>
      <c r="SXA766" s="462"/>
      <c r="SXB766" s="462"/>
      <c r="SXC766" s="462"/>
      <c r="SXD766" s="462"/>
      <c r="SXE766" s="462"/>
      <c r="SXF766" s="462"/>
      <c r="SXG766" s="462"/>
      <c r="SXH766" s="462"/>
      <c r="SXI766" s="462"/>
      <c r="SXJ766" s="462"/>
      <c r="SXK766" s="462"/>
      <c r="SXL766" s="462"/>
      <c r="SXM766" s="462"/>
      <c r="SXN766" s="462"/>
      <c r="SXO766" s="462"/>
      <c r="SXP766" s="462"/>
      <c r="SXQ766" s="462"/>
      <c r="SXR766" s="462"/>
      <c r="SXS766" s="462"/>
      <c r="SXT766" s="462"/>
      <c r="SXU766" s="462"/>
      <c r="SXV766" s="462"/>
      <c r="SXW766" s="462"/>
      <c r="SXX766" s="462"/>
      <c r="SXY766" s="462"/>
      <c r="SXZ766" s="462"/>
      <c r="SYA766" s="462"/>
      <c r="SYB766" s="462"/>
      <c r="SYC766" s="462"/>
      <c r="SYD766" s="462"/>
      <c r="SYE766" s="462"/>
      <c r="SYF766" s="462"/>
      <c r="SYG766" s="462"/>
      <c r="SYH766" s="462"/>
      <c r="SYI766" s="462"/>
      <c r="SYJ766" s="462"/>
      <c r="SYK766" s="462"/>
      <c r="SYL766" s="462"/>
      <c r="SYM766" s="462"/>
      <c r="SYN766" s="462"/>
      <c r="SYO766" s="462"/>
      <c r="SYP766" s="462"/>
      <c r="SYQ766" s="462"/>
      <c r="SYR766" s="462"/>
      <c r="SYS766" s="462"/>
      <c r="SYT766" s="462"/>
      <c r="SYU766" s="462"/>
      <c r="SYV766" s="462"/>
      <c r="SYW766" s="462"/>
      <c r="SYX766" s="462"/>
      <c r="SYY766" s="462"/>
      <c r="SYZ766" s="462"/>
      <c r="SZA766" s="462"/>
      <c r="SZB766" s="462"/>
      <c r="SZC766" s="462"/>
      <c r="SZD766" s="462"/>
      <c r="SZE766" s="462"/>
      <c r="SZF766" s="462"/>
      <c r="SZG766" s="462"/>
      <c r="SZH766" s="462"/>
      <c r="SZI766" s="462"/>
      <c r="SZJ766" s="462"/>
      <c r="SZK766" s="462"/>
      <c r="SZL766" s="462"/>
      <c r="SZM766" s="462"/>
      <c r="SZN766" s="462"/>
      <c r="SZO766" s="462"/>
      <c r="SZP766" s="462"/>
      <c r="SZQ766" s="462"/>
      <c r="SZR766" s="462"/>
      <c r="SZS766" s="462"/>
      <c r="SZT766" s="462"/>
      <c r="SZU766" s="462"/>
      <c r="SZV766" s="462"/>
      <c r="SZW766" s="462"/>
      <c r="SZX766" s="462"/>
      <c r="SZY766" s="462"/>
      <c r="SZZ766" s="462"/>
      <c r="TAA766" s="462"/>
      <c r="TAB766" s="462"/>
      <c r="TAC766" s="462"/>
      <c r="TAD766" s="462"/>
      <c r="TAE766" s="462"/>
      <c r="TAF766" s="462"/>
      <c r="TAG766" s="462"/>
      <c r="TAH766" s="462"/>
      <c r="TAI766" s="462"/>
      <c r="TAJ766" s="462"/>
      <c r="TAK766" s="462"/>
      <c r="TAL766" s="462"/>
      <c r="TAM766" s="462"/>
      <c r="TAN766" s="462"/>
      <c r="TAO766" s="462"/>
      <c r="TAP766" s="462"/>
      <c r="TAQ766" s="462"/>
      <c r="TAR766" s="462"/>
      <c r="TAS766" s="462"/>
      <c r="TAT766" s="462"/>
      <c r="TAU766" s="462"/>
      <c r="TAV766" s="462"/>
      <c r="TAW766" s="462"/>
      <c r="TAX766" s="462"/>
      <c r="TAY766" s="462"/>
      <c r="TAZ766" s="462"/>
      <c r="TBA766" s="462"/>
      <c r="TBB766" s="462"/>
      <c r="TBC766" s="462"/>
      <c r="TBD766" s="462"/>
      <c r="TBE766" s="462"/>
      <c r="TBF766" s="462"/>
      <c r="TBG766" s="462"/>
      <c r="TBH766" s="462"/>
      <c r="TBI766" s="462"/>
      <c r="TBJ766" s="462"/>
      <c r="TBK766" s="462"/>
      <c r="TBL766" s="462"/>
      <c r="TBM766" s="462"/>
      <c r="TBN766" s="462"/>
      <c r="TBO766" s="462"/>
      <c r="TBP766" s="462"/>
      <c r="TBQ766" s="462"/>
      <c r="TBR766" s="462"/>
      <c r="TBS766" s="462"/>
      <c r="TBT766" s="462"/>
      <c r="TBU766" s="462"/>
      <c r="TBV766" s="462"/>
      <c r="TBW766" s="462"/>
      <c r="TBX766" s="462"/>
      <c r="TBY766" s="462"/>
      <c r="TBZ766" s="462"/>
      <c r="TCA766" s="462"/>
      <c r="TCB766" s="462"/>
      <c r="TCC766" s="462"/>
      <c r="TCD766" s="462"/>
      <c r="TCE766" s="462"/>
      <c r="TCF766" s="462"/>
      <c r="TCG766" s="462"/>
      <c r="TCH766" s="462"/>
      <c r="TCI766" s="462"/>
      <c r="TCJ766" s="462"/>
      <c r="TCK766" s="462"/>
      <c r="TCL766" s="462"/>
      <c r="TCM766" s="462"/>
      <c r="TCN766" s="462"/>
      <c r="TCO766" s="462"/>
      <c r="TCP766" s="462"/>
      <c r="TCQ766" s="462"/>
      <c r="TCR766" s="462"/>
      <c r="TCS766" s="462"/>
      <c r="TCT766" s="462"/>
      <c r="TCU766" s="462"/>
      <c r="TCV766" s="462"/>
      <c r="TCW766" s="462"/>
      <c r="TCX766" s="462"/>
      <c r="TCY766" s="462"/>
      <c r="TCZ766" s="462"/>
      <c r="TDA766" s="462"/>
      <c r="TDB766" s="462"/>
      <c r="TDC766" s="462"/>
      <c r="TDD766" s="462"/>
      <c r="TDE766" s="462"/>
      <c r="TDF766" s="462"/>
      <c r="TDG766" s="462"/>
      <c r="TDH766" s="462"/>
      <c r="TDI766" s="462"/>
      <c r="TDJ766" s="462"/>
      <c r="TDK766" s="462"/>
      <c r="TDL766" s="462"/>
      <c r="TDM766" s="462"/>
      <c r="TDN766" s="462"/>
      <c r="TDO766" s="462"/>
      <c r="TDP766" s="462"/>
      <c r="TDQ766" s="462"/>
      <c r="TDR766" s="462"/>
      <c r="TDS766" s="462"/>
      <c r="TDT766" s="462"/>
      <c r="TDU766" s="462"/>
      <c r="TDV766" s="462"/>
      <c r="TDW766" s="462"/>
      <c r="TDX766" s="462"/>
      <c r="TDY766" s="462"/>
      <c r="TDZ766" s="462"/>
      <c r="TEA766" s="462"/>
      <c r="TEB766" s="462"/>
      <c r="TEC766" s="462"/>
      <c r="TED766" s="462"/>
      <c r="TEE766" s="462"/>
      <c r="TEF766" s="462"/>
      <c r="TEG766" s="462"/>
      <c r="TEH766" s="462"/>
      <c r="TEI766" s="462"/>
      <c r="TEJ766" s="462"/>
      <c r="TEK766" s="462"/>
      <c r="TEL766" s="462"/>
      <c r="TEM766" s="462"/>
      <c r="TEN766" s="462"/>
      <c r="TEO766" s="462"/>
      <c r="TEP766" s="462"/>
      <c r="TEQ766" s="462"/>
      <c r="TER766" s="462"/>
      <c r="TES766" s="462"/>
      <c r="TET766" s="462"/>
      <c r="TEU766" s="462"/>
      <c r="TEV766" s="462"/>
      <c r="TEW766" s="462"/>
      <c r="TEX766" s="462"/>
      <c r="TEY766" s="462"/>
      <c r="TEZ766" s="462"/>
      <c r="TFA766" s="462"/>
      <c r="TFB766" s="462"/>
      <c r="TFC766" s="462"/>
      <c r="TFD766" s="462"/>
      <c r="TFE766" s="462"/>
      <c r="TFF766" s="462"/>
      <c r="TFG766" s="462"/>
      <c r="TFH766" s="462"/>
      <c r="TFI766" s="462"/>
      <c r="TFJ766" s="462"/>
      <c r="TFK766" s="462"/>
      <c r="TFL766" s="462"/>
      <c r="TFM766" s="462"/>
      <c r="TFN766" s="462"/>
      <c r="TFO766" s="462"/>
      <c r="TFP766" s="462"/>
      <c r="TFQ766" s="462"/>
      <c r="TFR766" s="462"/>
      <c r="TFS766" s="462"/>
      <c r="TFT766" s="462"/>
      <c r="TFU766" s="462"/>
      <c r="TFV766" s="462"/>
      <c r="TFW766" s="462"/>
      <c r="TFX766" s="462"/>
      <c r="TFY766" s="462"/>
      <c r="TFZ766" s="462"/>
      <c r="TGA766" s="462"/>
      <c r="TGB766" s="462"/>
      <c r="TGC766" s="462"/>
      <c r="TGD766" s="462"/>
      <c r="TGE766" s="462"/>
      <c r="TGF766" s="462"/>
      <c r="TGG766" s="462"/>
      <c r="TGH766" s="462"/>
      <c r="TGI766" s="462"/>
      <c r="TGJ766" s="462"/>
      <c r="TGK766" s="462"/>
      <c r="TGL766" s="462"/>
      <c r="TGM766" s="462"/>
      <c r="TGN766" s="462"/>
      <c r="TGO766" s="462"/>
      <c r="TGP766" s="462"/>
      <c r="TGQ766" s="462"/>
      <c r="TGR766" s="462"/>
      <c r="TGS766" s="462"/>
      <c r="TGT766" s="462"/>
      <c r="TGU766" s="462"/>
      <c r="TGV766" s="462"/>
      <c r="TGW766" s="462"/>
      <c r="TGX766" s="462"/>
      <c r="TGY766" s="462"/>
      <c r="TGZ766" s="462"/>
      <c r="THA766" s="462"/>
      <c r="THB766" s="462"/>
      <c r="THC766" s="462"/>
      <c r="THD766" s="462"/>
      <c r="THE766" s="462"/>
      <c r="THF766" s="462"/>
      <c r="THG766" s="462"/>
      <c r="THH766" s="462"/>
      <c r="THI766" s="462"/>
      <c r="THJ766" s="462"/>
      <c r="THK766" s="462"/>
      <c r="THL766" s="462"/>
      <c r="THM766" s="462"/>
      <c r="THN766" s="462"/>
      <c r="THO766" s="462"/>
      <c r="THP766" s="462"/>
      <c r="THQ766" s="462"/>
      <c r="THR766" s="462"/>
      <c r="THS766" s="462"/>
      <c r="THT766" s="462"/>
      <c r="THU766" s="462"/>
      <c r="THV766" s="462"/>
      <c r="THW766" s="462"/>
      <c r="THX766" s="462"/>
      <c r="THY766" s="462"/>
      <c r="THZ766" s="462"/>
      <c r="TIA766" s="462"/>
      <c r="TIB766" s="462"/>
      <c r="TIC766" s="462"/>
      <c r="TID766" s="462"/>
      <c r="TIE766" s="462"/>
      <c r="TIF766" s="462"/>
      <c r="TIG766" s="462"/>
      <c r="TIH766" s="462"/>
      <c r="TII766" s="462"/>
      <c r="TIJ766" s="462"/>
      <c r="TIK766" s="462"/>
      <c r="TIL766" s="462"/>
      <c r="TIM766" s="462"/>
      <c r="TIN766" s="462"/>
      <c r="TIO766" s="462"/>
      <c r="TIP766" s="462"/>
      <c r="TIQ766" s="462"/>
      <c r="TIR766" s="462"/>
      <c r="TIS766" s="462"/>
      <c r="TIT766" s="462"/>
      <c r="TIU766" s="462"/>
      <c r="TIV766" s="462"/>
      <c r="TIW766" s="462"/>
      <c r="TIX766" s="462"/>
      <c r="TIY766" s="462"/>
      <c r="TIZ766" s="462"/>
      <c r="TJA766" s="462"/>
      <c r="TJB766" s="462"/>
      <c r="TJC766" s="462"/>
      <c r="TJD766" s="462"/>
      <c r="TJE766" s="462"/>
      <c r="TJF766" s="462"/>
      <c r="TJG766" s="462"/>
      <c r="TJH766" s="462"/>
      <c r="TJI766" s="462"/>
      <c r="TJJ766" s="462"/>
      <c r="TJK766" s="462"/>
      <c r="TJL766" s="462"/>
      <c r="TJM766" s="462"/>
      <c r="TJN766" s="462"/>
      <c r="TJO766" s="462"/>
      <c r="TJP766" s="462"/>
      <c r="TJQ766" s="462"/>
      <c r="TJR766" s="462"/>
      <c r="TJS766" s="462"/>
      <c r="TJT766" s="462"/>
      <c r="TJU766" s="462"/>
      <c r="TJV766" s="462"/>
      <c r="TJW766" s="462"/>
      <c r="TJX766" s="462"/>
      <c r="TJY766" s="462"/>
      <c r="TJZ766" s="462"/>
      <c r="TKA766" s="462"/>
      <c r="TKB766" s="462"/>
      <c r="TKC766" s="462"/>
      <c r="TKD766" s="462"/>
      <c r="TKE766" s="462"/>
      <c r="TKF766" s="462"/>
      <c r="TKG766" s="462"/>
      <c r="TKH766" s="462"/>
      <c r="TKI766" s="462"/>
      <c r="TKJ766" s="462"/>
      <c r="TKK766" s="462"/>
      <c r="TKL766" s="462"/>
      <c r="TKM766" s="462"/>
      <c r="TKN766" s="462"/>
      <c r="TKO766" s="462"/>
      <c r="TKP766" s="462"/>
      <c r="TKQ766" s="462"/>
      <c r="TKR766" s="462"/>
      <c r="TKS766" s="462"/>
      <c r="TKT766" s="462"/>
      <c r="TKU766" s="462"/>
      <c r="TKV766" s="462"/>
      <c r="TKW766" s="462"/>
      <c r="TKX766" s="462"/>
      <c r="TKY766" s="462"/>
      <c r="TKZ766" s="462"/>
      <c r="TLA766" s="462"/>
      <c r="TLB766" s="462"/>
      <c r="TLC766" s="462"/>
      <c r="TLD766" s="462"/>
      <c r="TLE766" s="462"/>
      <c r="TLF766" s="462"/>
      <c r="TLG766" s="462"/>
      <c r="TLH766" s="462"/>
      <c r="TLI766" s="462"/>
      <c r="TLJ766" s="462"/>
      <c r="TLK766" s="462"/>
      <c r="TLL766" s="462"/>
      <c r="TLM766" s="462"/>
      <c r="TLN766" s="462"/>
      <c r="TLO766" s="462"/>
      <c r="TLP766" s="462"/>
      <c r="TLQ766" s="462"/>
      <c r="TLR766" s="462"/>
      <c r="TLS766" s="462"/>
      <c r="TLT766" s="462"/>
      <c r="TLU766" s="462"/>
      <c r="TLV766" s="462"/>
      <c r="TLW766" s="462"/>
      <c r="TLX766" s="462"/>
      <c r="TLY766" s="462"/>
      <c r="TLZ766" s="462"/>
      <c r="TMA766" s="462"/>
      <c r="TMB766" s="462"/>
      <c r="TMC766" s="462"/>
      <c r="TMD766" s="462"/>
      <c r="TME766" s="462"/>
      <c r="TMF766" s="462"/>
      <c r="TMG766" s="462"/>
      <c r="TMH766" s="462"/>
      <c r="TMI766" s="462"/>
      <c r="TMJ766" s="462"/>
      <c r="TMK766" s="462"/>
      <c r="TML766" s="462"/>
      <c r="TMM766" s="462"/>
      <c r="TMN766" s="462"/>
      <c r="TMO766" s="462"/>
      <c r="TMP766" s="462"/>
      <c r="TMQ766" s="462"/>
      <c r="TMR766" s="462"/>
      <c r="TMS766" s="462"/>
      <c r="TMT766" s="462"/>
      <c r="TMU766" s="462"/>
      <c r="TMV766" s="462"/>
      <c r="TMW766" s="462"/>
      <c r="TMX766" s="462"/>
      <c r="TMY766" s="462"/>
      <c r="TMZ766" s="462"/>
      <c r="TNA766" s="462"/>
      <c r="TNB766" s="462"/>
      <c r="TNC766" s="462"/>
      <c r="TND766" s="462"/>
      <c r="TNE766" s="462"/>
      <c r="TNF766" s="462"/>
      <c r="TNG766" s="462"/>
      <c r="TNH766" s="462"/>
      <c r="TNI766" s="462"/>
      <c r="TNJ766" s="462"/>
      <c r="TNK766" s="462"/>
      <c r="TNL766" s="462"/>
      <c r="TNM766" s="462"/>
      <c r="TNN766" s="462"/>
      <c r="TNO766" s="462"/>
      <c r="TNP766" s="462"/>
      <c r="TNQ766" s="462"/>
      <c r="TNR766" s="462"/>
      <c r="TNS766" s="462"/>
      <c r="TNT766" s="462"/>
      <c r="TNU766" s="462"/>
      <c r="TNV766" s="462"/>
      <c r="TNW766" s="462"/>
      <c r="TNX766" s="462"/>
      <c r="TNY766" s="462"/>
      <c r="TNZ766" s="462"/>
      <c r="TOA766" s="462"/>
      <c r="TOB766" s="462"/>
      <c r="TOC766" s="462"/>
      <c r="TOD766" s="462"/>
      <c r="TOE766" s="462"/>
      <c r="TOF766" s="462"/>
      <c r="TOG766" s="462"/>
      <c r="TOH766" s="462"/>
      <c r="TOI766" s="462"/>
      <c r="TOJ766" s="462"/>
      <c r="TOK766" s="462"/>
      <c r="TOL766" s="462"/>
      <c r="TOM766" s="462"/>
      <c r="TON766" s="462"/>
      <c r="TOO766" s="462"/>
      <c r="TOP766" s="462"/>
      <c r="TOQ766" s="462"/>
      <c r="TOR766" s="462"/>
      <c r="TOS766" s="462"/>
      <c r="TOT766" s="462"/>
      <c r="TOU766" s="462"/>
      <c r="TOV766" s="462"/>
      <c r="TOW766" s="462"/>
      <c r="TOX766" s="462"/>
      <c r="TOY766" s="462"/>
      <c r="TOZ766" s="462"/>
      <c r="TPA766" s="462"/>
      <c r="TPB766" s="462"/>
      <c r="TPC766" s="462"/>
      <c r="TPD766" s="462"/>
      <c r="TPE766" s="462"/>
      <c r="TPF766" s="462"/>
      <c r="TPG766" s="462"/>
      <c r="TPH766" s="462"/>
      <c r="TPI766" s="462"/>
      <c r="TPJ766" s="462"/>
      <c r="TPK766" s="462"/>
      <c r="TPL766" s="462"/>
      <c r="TPM766" s="462"/>
      <c r="TPN766" s="462"/>
      <c r="TPO766" s="462"/>
      <c r="TPP766" s="462"/>
      <c r="TPQ766" s="462"/>
      <c r="TPR766" s="462"/>
      <c r="TPS766" s="462"/>
      <c r="TPT766" s="462"/>
      <c r="TPU766" s="462"/>
      <c r="TPV766" s="462"/>
      <c r="TPW766" s="462"/>
      <c r="TPX766" s="462"/>
      <c r="TPY766" s="462"/>
      <c r="TPZ766" s="462"/>
      <c r="TQA766" s="462"/>
      <c r="TQB766" s="462"/>
      <c r="TQC766" s="462"/>
      <c r="TQD766" s="462"/>
      <c r="TQE766" s="462"/>
      <c r="TQF766" s="462"/>
      <c r="TQG766" s="462"/>
      <c r="TQH766" s="462"/>
      <c r="TQI766" s="462"/>
      <c r="TQJ766" s="462"/>
      <c r="TQK766" s="462"/>
      <c r="TQL766" s="462"/>
      <c r="TQM766" s="462"/>
      <c r="TQN766" s="462"/>
      <c r="TQO766" s="462"/>
      <c r="TQP766" s="462"/>
      <c r="TQQ766" s="462"/>
      <c r="TQR766" s="462"/>
      <c r="TQS766" s="462"/>
      <c r="TQT766" s="462"/>
      <c r="TQU766" s="462"/>
      <c r="TQV766" s="462"/>
      <c r="TQW766" s="462"/>
      <c r="TQX766" s="462"/>
      <c r="TQY766" s="462"/>
      <c r="TQZ766" s="462"/>
      <c r="TRA766" s="462"/>
      <c r="TRB766" s="462"/>
      <c r="TRC766" s="462"/>
      <c r="TRD766" s="462"/>
      <c r="TRE766" s="462"/>
      <c r="TRF766" s="462"/>
      <c r="TRG766" s="462"/>
      <c r="TRH766" s="462"/>
      <c r="TRI766" s="462"/>
      <c r="TRJ766" s="462"/>
      <c r="TRK766" s="462"/>
      <c r="TRL766" s="462"/>
      <c r="TRM766" s="462"/>
      <c r="TRN766" s="462"/>
      <c r="TRO766" s="462"/>
      <c r="TRP766" s="462"/>
      <c r="TRQ766" s="462"/>
      <c r="TRR766" s="462"/>
      <c r="TRS766" s="462"/>
      <c r="TRT766" s="462"/>
      <c r="TRU766" s="462"/>
      <c r="TRV766" s="462"/>
      <c r="TRW766" s="462"/>
      <c r="TRX766" s="462"/>
      <c r="TRY766" s="462"/>
      <c r="TRZ766" s="462"/>
      <c r="TSA766" s="462"/>
      <c r="TSB766" s="462"/>
      <c r="TSC766" s="462"/>
      <c r="TSD766" s="462"/>
      <c r="TSE766" s="462"/>
      <c r="TSF766" s="462"/>
      <c r="TSG766" s="462"/>
      <c r="TSH766" s="462"/>
      <c r="TSI766" s="462"/>
      <c r="TSJ766" s="462"/>
      <c r="TSK766" s="462"/>
      <c r="TSL766" s="462"/>
      <c r="TSM766" s="462"/>
      <c r="TSN766" s="462"/>
      <c r="TSO766" s="462"/>
      <c r="TSP766" s="462"/>
      <c r="TSQ766" s="462"/>
      <c r="TSR766" s="462"/>
      <c r="TSS766" s="462"/>
      <c r="TST766" s="462"/>
      <c r="TSU766" s="462"/>
      <c r="TSV766" s="462"/>
      <c r="TSW766" s="462"/>
      <c r="TSX766" s="462"/>
      <c r="TSY766" s="462"/>
      <c r="TSZ766" s="462"/>
      <c r="TTA766" s="462"/>
      <c r="TTB766" s="462"/>
      <c r="TTC766" s="462"/>
      <c r="TTD766" s="462"/>
      <c r="TTE766" s="462"/>
      <c r="TTF766" s="462"/>
      <c r="TTG766" s="462"/>
      <c r="TTH766" s="462"/>
      <c r="TTI766" s="462"/>
      <c r="TTJ766" s="462"/>
      <c r="TTK766" s="462"/>
      <c r="TTL766" s="462"/>
      <c r="TTM766" s="462"/>
      <c r="TTN766" s="462"/>
      <c r="TTO766" s="462"/>
      <c r="TTP766" s="462"/>
      <c r="TTQ766" s="462"/>
      <c r="TTR766" s="462"/>
      <c r="TTS766" s="462"/>
      <c r="TTT766" s="462"/>
      <c r="TTU766" s="462"/>
      <c r="TTV766" s="462"/>
      <c r="TTW766" s="462"/>
      <c r="TTX766" s="462"/>
      <c r="TTY766" s="462"/>
      <c r="TTZ766" s="462"/>
      <c r="TUA766" s="462"/>
      <c r="TUB766" s="462"/>
      <c r="TUC766" s="462"/>
      <c r="TUD766" s="462"/>
      <c r="TUE766" s="462"/>
      <c r="TUF766" s="462"/>
      <c r="TUG766" s="462"/>
      <c r="TUH766" s="462"/>
      <c r="TUI766" s="462"/>
      <c r="TUJ766" s="462"/>
      <c r="TUK766" s="462"/>
      <c r="TUL766" s="462"/>
      <c r="TUM766" s="462"/>
      <c r="TUN766" s="462"/>
      <c r="TUO766" s="462"/>
      <c r="TUP766" s="462"/>
      <c r="TUQ766" s="462"/>
      <c r="TUR766" s="462"/>
      <c r="TUS766" s="462"/>
      <c r="TUT766" s="462"/>
      <c r="TUU766" s="462"/>
      <c r="TUV766" s="462"/>
      <c r="TUW766" s="462"/>
      <c r="TUX766" s="462"/>
      <c r="TUY766" s="462"/>
      <c r="TUZ766" s="462"/>
      <c r="TVA766" s="462"/>
      <c r="TVB766" s="462"/>
      <c r="TVC766" s="462"/>
      <c r="TVD766" s="462"/>
      <c r="TVE766" s="462"/>
      <c r="TVF766" s="462"/>
      <c r="TVG766" s="462"/>
      <c r="TVH766" s="462"/>
      <c r="TVI766" s="462"/>
      <c r="TVJ766" s="462"/>
      <c r="TVK766" s="462"/>
      <c r="TVL766" s="462"/>
      <c r="TVM766" s="462"/>
      <c r="TVN766" s="462"/>
      <c r="TVO766" s="462"/>
      <c r="TVP766" s="462"/>
      <c r="TVQ766" s="462"/>
      <c r="TVR766" s="462"/>
      <c r="TVS766" s="462"/>
      <c r="TVT766" s="462"/>
      <c r="TVU766" s="462"/>
      <c r="TVV766" s="462"/>
      <c r="TVW766" s="462"/>
      <c r="TVX766" s="462"/>
      <c r="TVY766" s="462"/>
      <c r="TVZ766" s="462"/>
      <c r="TWA766" s="462"/>
      <c r="TWB766" s="462"/>
      <c r="TWC766" s="462"/>
      <c r="TWD766" s="462"/>
      <c r="TWE766" s="462"/>
      <c r="TWF766" s="462"/>
      <c r="TWG766" s="462"/>
      <c r="TWH766" s="462"/>
      <c r="TWI766" s="462"/>
      <c r="TWJ766" s="462"/>
      <c r="TWK766" s="462"/>
      <c r="TWL766" s="462"/>
      <c r="TWM766" s="462"/>
      <c r="TWN766" s="462"/>
      <c r="TWO766" s="462"/>
      <c r="TWP766" s="462"/>
      <c r="TWQ766" s="462"/>
      <c r="TWR766" s="462"/>
      <c r="TWS766" s="462"/>
      <c r="TWT766" s="462"/>
      <c r="TWU766" s="462"/>
      <c r="TWV766" s="462"/>
      <c r="TWW766" s="462"/>
      <c r="TWX766" s="462"/>
      <c r="TWY766" s="462"/>
      <c r="TWZ766" s="462"/>
      <c r="TXA766" s="462"/>
      <c r="TXB766" s="462"/>
      <c r="TXC766" s="462"/>
      <c r="TXD766" s="462"/>
      <c r="TXE766" s="462"/>
      <c r="TXF766" s="462"/>
      <c r="TXG766" s="462"/>
      <c r="TXH766" s="462"/>
      <c r="TXI766" s="462"/>
      <c r="TXJ766" s="462"/>
      <c r="TXK766" s="462"/>
      <c r="TXL766" s="462"/>
      <c r="TXM766" s="462"/>
      <c r="TXN766" s="462"/>
      <c r="TXO766" s="462"/>
      <c r="TXP766" s="462"/>
      <c r="TXQ766" s="462"/>
      <c r="TXR766" s="462"/>
      <c r="TXS766" s="462"/>
      <c r="TXT766" s="462"/>
      <c r="TXU766" s="462"/>
      <c r="TXV766" s="462"/>
      <c r="TXW766" s="462"/>
      <c r="TXX766" s="462"/>
      <c r="TXY766" s="462"/>
      <c r="TXZ766" s="462"/>
      <c r="TYA766" s="462"/>
      <c r="TYB766" s="462"/>
      <c r="TYC766" s="462"/>
      <c r="TYD766" s="462"/>
      <c r="TYE766" s="462"/>
      <c r="TYF766" s="462"/>
      <c r="TYG766" s="462"/>
      <c r="TYH766" s="462"/>
      <c r="TYI766" s="462"/>
      <c r="TYJ766" s="462"/>
      <c r="TYK766" s="462"/>
      <c r="TYL766" s="462"/>
      <c r="TYM766" s="462"/>
      <c r="TYN766" s="462"/>
      <c r="TYO766" s="462"/>
      <c r="TYP766" s="462"/>
      <c r="TYQ766" s="462"/>
      <c r="TYR766" s="462"/>
      <c r="TYS766" s="462"/>
      <c r="TYT766" s="462"/>
      <c r="TYU766" s="462"/>
      <c r="TYV766" s="462"/>
      <c r="TYW766" s="462"/>
      <c r="TYX766" s="462"/>
      <c r="TYY766" s="462"/>
      <c r="TYZ766" s="462"/>
      <c r="TZA766" s="462"/>
      <c r="TZB766" s="462"/>
      <c r="TZC766" s="462"/>
      <c r="TZD766" s="462"/>
      <c r="TZE766" s="462"/>
      <c r="TZF766" s="462"/>
      <c r="TZG766" s="462"/>
      <c r="TZH766" s="462"/>
      <c r="TZI766" s="462"/>
      <c r="TZJ766" s="462"/>
      <c r="TZK766" s="462"/>
      <c r="TZL766" s="462"/>
      <c r="TZM766" s="462"/>
      <c r="TZN766" s="462"/>
      <c r="TZO766" s="462"/>
      <c r="TZP766" s="462"/>
      <c r="TZQ766" s="462"/>
      <c r="TZR766" s="462"/>
      <c r="TZS766" s="462"/>
      <c r="TZT766" s="462"/>
      <c r="TZU766" s="462"/>
      <c r="TZV766" s="462"/>
      <c r="TZW766" s="462"/>
      <c r="TZX766" s="462"/>
      <c r="TZY766" s="462"/>
      <c r="TZZ766" s="462"/>
      <c r="UAA766" s="462"/>
      <c r="UAB766" s="462"/>
      <c r="UAC766" s="462"/>
      <c r="UAD766" s="462"/>
      <c r="UAE766" s="462"/>
      <c r="UAF766" s="462"/>
      <c r="UAG766" s="462"/>
      <c r="UAH766" s="462"/>
      <c r="UAI766" s="462"/>
      <c r="UAJ766" s="462"/>
      <c r="UAK766" s="462"/>
      <c r="UAL766" s="462"/>
      <c r="UAM766" s="462"/>
      <c r="UAN766" s="462"/>
      <c r="UAO766" s="462"/>
      <c r="UAP766" s="462"/>
      <c r="UAQ766" s="462"/>
      <c r="UAR766" s="462"/>
      <c r="UAS766" s="462"/>
      <c r="UAT766" s="462"/>
      <c r="UAU766" s="462"/>
      <c r="UAV766" s="462"/>
      <c r="UAW766" s="462"/>
      <c r="UAX766" s="462"/>
      <c r="UAY766" s="462"/>
      <c r="UAZ766" s="462"/>
      <c r="UBA766" s="462"/>
      <c r="UBB766" s="462"/>
      <c r="UBC766" s="462"/>
      <c r="UBD766" s="462"/>
      <c r="UBE766" s="462"/>
      <c r="UBF766" s="462"/>
      <c r="UBG766" s="462"/>
      <c r="UBH766" s="462"/>
      <c r="UBI766" s="462"/>
      <c r="UBJ766" s="462"/>
      <c r="UBK766" s="462"/>
      <c r="UBL766" s="462"/>
      <c r="UBM766" s="462"/>
      <c r="UBN766" s="462"/>
      <c r="UBO766" s="462"/>
      <c r="UBP766" s="462"/>
      <c r="UBQ766" s="462"/>
      <c r="UBR766" s="462"/>
      <c r="UBS766" s="462"/>
      <c r="UBT766" s="462"/>
      <c r="UBU766" s="462"/>
      <c r="UBV766" s="462"/>
      <c r="UBW766" s="462"/>
      <c r="UBX766" s="462"/>
      <c r="UBY766" s="462"/>
      <c r="UBZ766" s="462"/>
      <c r="UCA766" s="462"/>
      <c r="UCB766" s="462"/>
      <c r="UCC766" s="462"/>
      <c r="UCD766" s="462"/>
      <c r="UCE766" s="462"/>
      <c r="UCF766" s="462"/>
      <c r="UCG766" s="462"/>
      <c r="UCH766" s="462"/>
      <c r="UCI766" s="462"/>
      <c r="UCJ766" s="462"/>
      <c r="UCK766" s="462"/>
      <c r="UCL766" s="462"/>
      <c r="UCM766" s="462"/>
      <c r="UCN766" s="462"/>
      <c r="UCO766" s="462"/>
      <c r="UCP766" s="462"/>
      <c r="UCQ766" s="462"/>
      <c r="UCR766" s="462"/>
      <c r="UCS766" s="462"/>
      <c r="UCT766" s="462"/>
      <c r="UCU766" s="462"/>
      <c r="UCV766" s="462"/>
      <c r="UCW766" s="462"/>
      <c r="UCX766" s="462"/>
      <c r="UCY766" s="462"/>
      <c r="UCZ766" s="462"/>
      <c r="UDA766" s="462"/>
      <c r="UDB766" s="462"/>
      <c r="UDC766" s="462"/>
      <c r="UDD766" s="462"/>
      <c r="UDE766" s="462"/>
      <c r="UDF766" s="462"/>
      <c r="UDG766" s="462"/>
      <c r="UDH766" s="462"/>
      <c r="UDI766" s="462"/>
      <c r="UDJ766" s="462"/>
      <c r="UDK766" s="462"/>
      <c r="UDL766" s="462"/>
      <c r="UDM766" s="462"/>
      <c r="UDN766" s="462"/>
      <c r="UDO766" s="462"/>
      <c r="UDP766" s="462"/>
      <c r="UDQ766" s="462"/>
      <c r="UDR766" s="462"/>
      <c r="UDS766" s="462"/>
      <c r="UDT766" s="462"/>
      <c r="UDU766" s="462"/>
      <c r="UDV766" s="462"/>
      <c r="UDW766" s="462"/>
      <c r="UDX766" s="462"/>
      <c r="UDY766" s="462"/>
      <c r="UDZ766" s="462"/>
      <c r="UEA766" s="462"/>
      <c r="UEB766" s="462"/>
      <c r="UEC766" s="462"/>
      <c r="UED766" s="462"/>
      <c r="UEE766" s="462"/>
      <c r="UEF766" s="462"/>
      <c r="UEG766" s="462"/>
      <c r="UEH766" s="462"/>
      <c r="UEI766" s="462"/>
      <c r="UEJ766" s="462"/>
      <c r="UEK766" s="462"/>
      <c r="UEL766" s="462"/>
      <c r="UEM766" s="462"/>
      <c r="UEN766" s="462"/>
      <c r="UEO766" s="462"/>
      <c r="UEP766" s="462"/>
      <c r="UEQ766" s="462"/>
      <c r="UER766" s="462"/>
      <c r="UES766" s="462"/>
      <c r="UET766" s="462"/>
      <c r="UEU766" s="462"/>
      <c r="UEV766" s="462"/>
      <c r="UEW766" s="462"/>
      <c r="UEX766" s="462"/>
      <c r="UEY766" s="462"/>
      <c r="UEZ766" s="462"/>
      <c r="UFA766" s="462"/>
      <c r="UFB766" s="462"/>
      <c r="UFC766" s="462"/>
      <c r="UFD766" s="462"/>
      <c r="UFE766" s="462"/>
      <c r="UFF766" s="462"/>
      <c r="UFG766" s="462"/>
      <c r="UFH766" s="462"/>
      <c r="UFI766" s="462"/>
      <c r="UFJ766" s="462"/>
      <c r="UFK766" s="462"/>
      <c r="UFL766" s="462"/>
      <c r="UFM766" s="462"/>
      <c r="UFN766" s="462"/>
      <c r="UFO766" s="462"/>
      <c r="UFP766" s="462"/>
      <c r="UFQ766" s="462"/>
      <c r="UFR766" s="462"/>
      <c r="UFS766" s="462"/>
      <c r="UFT766" s="462"/>
      <c r="UFU766" s="462"/>
      <c r="UFV766" s="462"/>
      <c r="UFW766" s="462"/>
      <c r="UFX766" s="462"/>
      <c r="UFY766" s="462"/>
      <c r="UFZ766" s="462"/>
      <c r="UGA766" s="462"/>
      <c r="UGB766" s="462"/>
      <c r="UGC766" s="462"/>
      <c r="UGD766" s="462"/>
      <c r="UGE766" s="462"/>
      <c r="UGF766" s="462"/>
      <c r="UGG766" s="462"/>
      <c r="UGH766" s="462"/>
      <c r="UGI766" s="462"/>
      <c r="UGJ766" s="462"/>
      <c r="UGK766" s="462"/>
      <c r="UGL766" s="462"/>
      <c r="UGM766" s="462"/>
      <c r="UGN766" s="462"/>
      <c r="UGO766" s="462"/>
      <c r="UGP766" s="462"/>
      <c r="UGQ766" s="462"/>
      <c r="UGR766" s="462"/>
      <c r="UGS766" s="462"/>
      <c r="UGT766" s="462"/>
      <c r="UGU766" s="462"/>
      <c r="UGV766" s="462"/>
      <c r="UGW766" s="462"/>
      <c r="UGX766" s="462"/>
      <c r="UGY766" s="462"/>
      <c r="UGZ766" s="462"/>
      <c r="UHA766" s="462"/>
      <c r="UHB766" s="462"/>
      <c r="UHC766" s="462"/>
      <c r="UHD766" s="462"/>
      <c r="UHE766" s="462"/>
      <c r="UHF766" s="462"/>
      <c r="UHG766" s="462"/>
      <c r="UHH766" s="462"/>
      <c r="UHI766" s="462"/>
      <c r="UHJ766" s="462"/>
      <c r="UHK766" s="462"/>
      <c r="UHL766" s="462"/>
      <c r="UHM766" s="462"/>
      <c r="UHN766" s="462"/>
      <c r="UHO766" s="462"/>
      <c r="UHP766" s="462"/>
      <c r="UHQ766" s="462"/>
      <c r="UHR766" s="462"/>
      <c r="UHS766" s="462"/>
      <c r="UHT766" s="462"/>
      <c r="UHU766" s="462"/>
      <c r="UHV766" s="462"/>
      <c r="UHW766" s="462"/>
      <c r="UHX766" s="462"/>
      <c r="UHY766" s="462"/>
      <c r="UHZ766" s="462"/>
      <c r="UIA766" s="462"/>
      <c r="UIB766" s="462"/>
      <c r="UIC766" s="462"/>
      <c r="UID766" s="462"/>
      <c r="UIE766" s="462"/>
      <c r="UIF766" s="462"/>
      <c r="UIG766" s="462"/>
      <c r="UIH766" s="462"/>
      <c r="UII766" s="462"/>
      <c r="UIJ766" s="462"/>
      <c r="UIK766" s="462"/>
      <c r="UIL766" s="462"/>
      <c r="UIM766" s="462"/>
      <c r="UIN766" s="462"/>
      <c r="UIO766" s="462"/>
      <c r="UIP766" s="462"/>
      <c r="UIQ766" s="462"/>
      <c r="UIR766" s="462"/>
      <c r="UIS766" s="462"/>
      <c r="UIT766" s="462"/>
      <c r="UIU766" s="462"/>
      <c r="UIV766" s="462"/>
      <c r="UIW766" s="462"/>
      <c r="UIX766" s="462"/>
      <c r="UIY766" s="462"/>
      <c r="UIZ766" s="462"/>
      <c r="UJA766" s="462"/>
      <c r="UJB766" s="462"/>
      <c r="UJC766" s="462"/>
      <c r="UJD766" s="462"/>
      <c r="UJE766" s="462"/>
      <c r="UJF766" s="462"/>
      <c r="UJG766" s="462"/>
      <c r="UJH766" s="462"/>
      <c r="UJI766" s="462"/>
      <c r="UJJ766" s="462"/>
      <c r="UJK766" s="462"/>
      <c r="UJL766" s="462"/>
      <c r="UJM766" s="462"/>
      <c r="UJN766" s="462"/>
      <c r="UJO766" s="462"/>
      <c r="UJP766" s="462"/>
      <c r="UJQ766" s="462"/>
      <c r="UJR766" s="462"/>
      <c r="UJS766" s="462"/>
      <c r="UJT766" s="462"/>
      <c r="UJU766" s="462"/>
      <c r="UJV766" s="462"/>
      <c r="UJW766" s="462"/>
      <c r="UJX766" s="462"/>
      <c r="UJY766" s="462"/>
      <c r="UJZ766" s="462"/>
      <c r="UKA766" s="462"/>
      <c r="UKB766" s="462"/>
      <c r="UKC766" s="462"/>
      <c r="UKD766" s="462"/>
      <c r="UKE766" s="462"/>
      <c r="UKF766" s="462"/>
      <c r="UKG766" s="462"/>
      <c r="UKH766" s="462"/>
      <c r="UKI766" s="462"/>
      <c r="UKJ766" s="462"/>
      <c r="UKK766" s="462"/>
      <c r="UKL766" s="462"/>
      <c r="UKM766" s="462"/>
      <c r="UKN766" s="462"/>
      <c r="UKO766" s="462"/>
      <c r="UKP766" s="462"/>
      <c r="UKQ766" s="462"/>
      <c r="UKR766" s="462"/>
      <c r="UKS766" s="462"/>
      <c r="UKT766" s="462"/>
      <c r="UKU766" s="462"/>
      <c r="UKV766" s="462"/>
      <c r="UKW766" s="462"/>
      <c r="UKX766" s="462"/>
      <c r="UKY766" s="462"/>
      <c r="UKZ766" s="462"/>
      <c r="ULA766" s="462"/>
      <c r="ULB766" s="462"/>
      <c r="ULC766" s="462"/>
      <c r="ULD766" s="462"/>
      <c r="ULE766" s="462"/>
      <c r="ULF766" s="462"/>
      <c r="ULG766" s="462"/>
      <c r="ULH766" s="462"/>
      <c r="ULI766" s="462"/>
      <c r="ULJ766" s="462"/>
      <c r="ULK766" s="462"/>
      <c r="ULL766" s="462"/>
      <c r="ULM766" s="462"/>
      <c r="ULN766" s="462"/>
      <c r="ULO766" s="462"/>
      <c r="ULP766" s="462"/>
      <c r="ULQ766" s="462"/>
      <c r="ULR766" s="462"/>
      <c r="ULS766" s="462"/>
      <c r="ULT766" s="462"/>
      <c r="ULU766" s="462"/>
      <c r="ULV766" s="462"/>
      <c r="ULW766" s="462"/>
      <c r="ULX766" s="462"/>
      <c r="ULY766" s="462"/>
      <c r="ULZ766" s="462"/>
      <c r="UMA766" s="462"/>
      <c r="UMB766" s="462"/>
      <c r="UMC766" s="462"/>
      <c r="UMD766" s="462"/>
      <c r="UME766" s="462"/>
      <c r="UMF766" s="462"/>
      <c r="UMG766" s="462"/>
      <c r="UMH766" s="462"/>
      <c r="UMI766" s="462"/>
      <c r="UMJ766" s="462"/>
      <c r="UMK766" s="462"/>
      <c r="UML766" s="462"/>
      <c r="UMM766" s="462"/>
      <c r="UMN766" s="462"/>
      <c r="UMO766" s="462"/>
      <c r="UMP766" s="462"/>
      <c r="UMQ766" s="462"/>
      <c r="UMR766" s="462"/>
      <c r="UMS766" s="462"/>
      <c r="UMT766" s="462"/>
      <c r="UMU766" s="462"/>
      <c r="UMV766" s="462"/>
      <c r="UMW766" s="462"/>
      <c r="UMX766" s="462"/>
      <c r="UMY766" s="462"/>
      <c r="UMZ766" s="462"/>
      <c r="UNA766" s="462"/>
      <c r="UNB766" s="462"/>
      <c r="UNC766" s="462"/>
      <c r="UND766" s="462"/>
      <c r="UNE766" s="462"/>
      <c r="UNF766" s="462"/>
      <c r="UNG766" s="462"/>
      <c r="UNH766" s="462"/>
      <c r="UNI766" s="462"/>
      <c r="UNJ766" s="462"/>
      <c r="UNK766" s="462"/>
      <c r="UNL766" s="462"/>
      <c r="UNM766" s="462"/>
      <c r="UNN766" s="462"/>
      <c r="UNO766" s="462"/>
      <c r="UNP766" s="462"/>
      <c r="UNQ766" s="462"/>
      <c r="UNR766" s="462"/>
      <c r="UNS766" s="462"/>
      <c r="UNT766" s="462"/>
      <c r="UNU766" s="462"/>
      <c r="UNV766" s="462"/>
      <c r="UNW766" s="462"/>
      <c r="UNX766" s="462"/>
      <c r="UNY766" s="462"/>
      <c r="UNZ766" s="462"/>
      <c r="UOA766" s="462"/>
      <c r="UOB766" s="462"/>
      <c r="UOC766" s="462"/>
      <c r="UOD766" s="462"/>
      <c r="UOE766" s="462"/>
      <c r="UOF766" s="462"/>
      <c r="UOG766" s="462"/>
      <c r="UOH766" s="462"/>
      <c r="UOI766" s="462"/>
      <c r="UOJ766" s="462"/>
      <c r="UOK766" s="462"/>
      <c r="UOL766" s="462"/>
      <c r="UOM766" s="462"/>
      <c r="UON766" s="462"/>
      <c r="UOO766" s="462"/>
      <c r="UOP766" s="462"/>
      <c r="UOQ766" s="462"/>
      <c r="UOR766" s="462"/>
      <c r="UOS766" s="462"/>
      <c r="UOT766" s="462"/>
      <c r="UOU766" s="462"/>
      <c r="UOV766" s="462"/>
      <c r="UOW766" s="462"/>
      <c r="UOX766" s="462"/>
      <c r="UOY766" s="462"/>
      <c r="UOZ766" s="462"/>
      <c r="UPA766" s="462"/>
      <c r="UPB766" s="462"/>
      <c r="UPC766" s="462"/>
      <c r="UPD766" s="462"/>
      <c r="UPE766" s="462"/>
      <c r="UPF766" s="462"/>
      <c r="UPG766" s="462"/>
      <c r="UPH766" s="462"/>
      <c r="UPI766" s="462"/>
      <c r="UPJ766" s="462"/>
      <c r="UPK766" s="462"/>
      <c r="UPL766" s="462"/>
      <c r="UPM766" s="462"/>
      <c r="UPN766" s="462"/>
      <c r="UPO766" s="462"/>
      <c r="UPP766" s="462"/>
      <c r="UPQ766" s="462"/>
      <c r="UPR766" s="462"/>
      <c r="UPS766" s="462"/>
      <c r="UPT766" s="462"/>
      <c r="UPU766" s="462"/>
      <c r="UPV766" s="462"/>
      <c r="UPW766" s="462"/>
      <c r="UPX766" s="462"/>
      <c r="UPY766" s="462"/>
      <c r="UPZ766" s="462"/>
      <c r="UQA766" s="462"/>
      <c r="UQB766" s="462"/>
      <c r="UQC766" s="462"/>
      <c r="UQD766" s="462"/>
      <c r="UQE766" s="462"/>
      <c r="UQF766" s="462"/>
      <c r="UQG766" s="462"/>
      <c r="UQH766" s="462"/>
      <c r="UQI766" s="462"/>
      <c r="UQJ766" s="462"/>
      <c r="UQK766" s="462"/>
      <c r="UQL766" s="462"/>
      <c r="UQM766" s="462"/>
      <c r="UQN766" s="462"/>
      <c r="UQO766" s="462"/>
      <c r="UQP766" s="462"/>
      <c r="UQQ766" s="462"/>
      <c r="UQR766" s="462"/>
      <c r="UQS766" s="462"/>
      <c r="UQT766" s="462"/>
      <c r="UQU766" s="462"/>
      <c r="UQV766" s="462"/>
      <c r="UQW766" s="462"/>
      <c r="UQX766" s="462"/>
      <c r="UQY766" s="462"/>
      <c r="UQZ766" s="462"/>
      <c r="URA766" s="462"/>
      <c r="URB766" s="462"/>
      <c r="URC766" s="462"/>
      <c r="URD766" s="462"/>
      <c r="URE766" s="462"/>
      <c r="URF766" s="462"/>
      <c r="URG766" s="462"/>
      <c r="URH766" s="462"/>
      <c r="URI766" s="462"/>
      <c r="URJ766" s="462"/>
      <c r="URK766" s="462"/>
      <c r="URL766" s="462"/>
      <c r="URM766" s="462"/>
      <c r="URN766" s="462"/>
      <c r="URO766" s="462"/>
      <c r="URP766" s="462"/>
      <c r="URQ766" s="462"/>
      <c r="URR766" s="462"/>
      <c r="URS766" s="462"/>
      <c r="URT766" s="462"/>
      <c r="URU766" s="462"/>
      <c r="URV766" s="462"/>
      <c r="URW766" s="462"/>
      <c r="URX766" s="462"/>
      <c r="URY766" s="462"/>
      <c r="URZ766" s="462"/>
      <c r="USA766" s="462"/>
      <c r="USB766" s="462"/>
      <c r="USC766" s="462"/>
      <c r="USD766" s="462"/>
      <c r="USE766" s="462"/>
      <c r="USF766" s="462"/>
      <c r="USG766" s="462"/>
      <c r="USH766" s="462"/>
      <c r="USI766" s="462"/>
      <c r="USJ766" s="462"/>
      <c r="USK766" s="462"/>
      <c r="USL766" s="462"/>
      <c r="USM766" s="462"/>
      <c r="USN766" s="462"/>
      <c r="USO766" s="462"/>
      <c r="USP766" s="462"/>
      <c r="USQ766" s="462"/>
      <c r="USR766" s="462"/>
      <c r="USS766" s="462"/>
      <c r="UST766" s="462"/>
      <c r="USU766" s="462"/>
      <c r="USV766" s="462"/>
      <c r="USW766" s="462"/>
      <c r="USX766" s="462"/>
      <c r="USY766" s="462"/>
      <c r="USZ766" s="462"/>
      <c r="UTA766" s="462"/>
      <c r="UTB766" s="462"/>
      <c r="UTC766" s="462"/>
      <c r="UTD766" s="462"/>
      <c r="UTE766" s="462"/>
      <c r="UTF766" s="462"/>
      <c r="UTG766" s="462"/>
      <c r="UTH766" s="462"/>
      <c r="UTI766" s="462"/>
      <c r="UTJ766" s="462"/>
      <c r="UTK766" s="462"/>
      <c r="UTL766" s="462"/>
      <c r="UTM766" s="462"/>
      <c r="UTN766" s="462"/>
      <c r="UTO766" s="462"/>
      <c r="UTP766" s="462"/>
      <c r="UTQ766" s="462"/>
      <c r="UTR766" s="462"/>
      <c r="UTS766" s="462"/>
      <c r="UTT766" s="462"/>
      <c r="UTU766" s="462"/>
      <c r="UTV766" s="462"/>
      <c r="UTW766" s="462"/>
      <c r="UTX766" s="462"/>
      <c r="UTY766" s="462"/>
      <c r="UTZ766" s="462"/>
      <c r="UUA766" s="462"/>
      <c r="UUB766" s="462"/>
      <c r="UUC766" s="462"/>
      <c r="UUD766" s="462"/>
      <c r="UUE766" s="462"/>
      <c r="UUF766" s="462"/>
      <c r="UUG766" s="462"/>
      <c r="UUH766" s="462"/>
      <c r="UUI766" s="462"/>
      <c r="UUJ766" s="462"/>
      <c r="UUK766" s="462"/>
      <c r="UUL766" s="462"/>
      <c r="UUM766" s="462"/>
      <c r="UUN766" s="462"/>
      <c r="UUO766" s="462"/>
      <c r="UUP766" s="462"/>
      <c r="UUQ766" s="462"/>
      <c r="UUR766" s="462"/>
      <c r="UUS766" s="462"/>
      <c r="UUT766" s="462"/>
      <c r="UUU766" s="462"/>
      <c r="UUV766" s="462"/>
      <c r="UUW766" s="462"/>
      <c r="UUX766" s="462"/>
      <c r="UUY766" s="462"/>
      <c r="UUZ766" s="462"/>
      <c r="UVA766" s="462"/>
      <c r="UVB766" s="462"/>
      <c r="UVC766" s="462"/>
      <c r="UVD766" s="462"/>
      <c r="UVE766" s="462"/>
      <c r="UVF766" s="462"/>
      <c r="UVG766" s="462"/>
      <c r="UVH766" s="462"/>
      <c r="UVI766" s="462"/>
      <c r="UVJ766" s="462"/>
      <c r="UVK766" s="462"/>
      <c r="UVL766" s="462"/>
      <c r="UVM766" s="462"/>
      <c r="UVN766" s="462"/>
      <c r="UVO766" s="462"/>
      <c r="UVP766" s="462"/>
      <c r="UVQ766" s="462"/>
      <c r="UVR766" s="462"/>
      <c r="UVS766" s="462"/>
      <c r="UVT766" s="462"/>
      <c r="UVU766" s="462"/>
      <c r="UVV766" s="462"/>
      <c r="UVW766" s="462"/>
      <c r="UVX766" s="462"/>
      <c r="UVY766" s="462"/>
      <c r="UVZ766" s="462"/>
      <c r="UWA766" s="462"/>
      <c r="UWB766" s="462"/>
      <c r="UWC766" s="462"/>
      <c r="UWD766" s="462"/>
      <c r="UWE766" s="462"/>
      <c r="UWF766" s="462"/>
      <c r="UWG766" s="462"/>
      <c r="UWH766" s="462"/>
      <c r="UWI766" s="462"/>
      <c r="UWJ766" s="462"/>
      <c r="UWK766" s="462"/>
      <c r="UWL766" s="462"/>
      <c r="UWM766" s="462"/>
      <c r="UWN766" s="462"/>
      <c r="UWO766" s="462"/>
      <c r="UWP766" s="462"/>
      <c r="UWQ766" s="462"/>
      <c r="UWR766" s="462"/>
      <c r="UWS766" s="462"/>
      <c r="UWT766" s="462"/>
      <c r="UWU766" s="462"/>
      <c r="UWV766" s="462"/>
      <c r="UWW766" s="462"/>
      <c r="UWX766" s="462"/>
      <c r="UWY766" s="462"/>
      <c r="UWZ766" s="462"/>
      <c r="UXA766" s="462"/>
      <c r="UXB766" s="462"/>
      <c r="UXC766" s="462"/>
      <c r="UXD766" s="462"/>
      <c r="UXE766" s="462"/>
      <c r="UXF766" s="462"/>
      <c r="UXG766" s="462"/>
      <c r="UXH766" s="462"/>
      <c r="UXI766" s="462"/>
      <c r="UXJ766" s="462"/>
      <c r="UXK766" s="462"/>
      <c r="UXL766" s="462"/>
      <c r="UXM766" s="462"/>
      <c r="UXN766" s="462"/>
      <c r="UXO766" s="462"/>
      <c r="UXP766" s="462"/>
      <c r="UXQ766" s="462"/>
      <c r="UXR766" s="462"/>
      <c r="UXS766" s="462"/>
      <c r="UXT766" s="462"/>
      <c r="UXU766" s="462"/>
      <c r="UXV766" s="462"/>
      <c r="UXW766" s="462"/>
      <c r="UXX766" s="462"/>
      <c r="UXY766" s="462"/>
      <c r="UXZ766" s="462"/>
      <c r="UYA766" s="462"/>
      <c r="UYB766" s="462"/>
      <c r="UYC766" s="462"/>
      <c r="UYD766" s="462"/>
      <c r="UYE766" s="462"/>
      <c r="UYF766" s="462"/>
      <c r="UYG766" s="462"/>
      <c r="UYH766" s="462"/>
      <c r="UYI766" s="462"/>
      <c r="UYJ766" s="462"/>
      <c r="UYK766" s="462"/>
      <c r="UYL766" s="462"/>
      <c r="UYM766" s="462"/>
      <c r="UYN766" s="462"/>
      <c r="UYO766" s="462"/>
      <c r="UYP766" s="462"/>
      <c r="UYQ766" s="462"/>
      <c r="UYR766" s="462"/>
      <c r="UYS766" s="462"/>
      <c r="UYT766" s="462"/>
      <c r="UYU766" s="462"/>
      <c r="UYV766" s="462"/>
      <c r="UYW766" s="462"/>
      <c r="UYX766" s="462"/>
      <c r="UYY766" s="462"/>
      <c r="UYZ766" s="462"/>
      <c r="UZA766" s="462"/>
      <c r="UZB766" s="462"/>
      <c r="UZC766" s="462"/>
      <c r="UZD766" s="462"/>
      <c r="UZE766" s="462"/>
      <c r="UZF766" s="462"/>
      <c r="UZG766" s="462"/>
      <c r="UZH766" s="462"/>
      <c r="UZI766" s="462"/>
      <c r="UZJ766" s="462"/>
      <c r="UZK766" s="462"/>
      <c r="UZL766" s="462"/>
      <c r="UZM766" s="462"/>
      <c r="UZN766" s="462"/>
      <c r="UZO766" s="462"/>
      <c r="UZP766" s="462"/>
      <c r="UZQ766" s="462"/>
      <c r="UZR766" s="462"/>
      <c r="UZS766" s="462"/>
      <c r="UZT766" s="462"/>
      <c r="UZU766" s="462"/>
      <c r="UZV766" s="462"/>
      <c r="UZW766" s="462"/>
      <c r="UZX766" s="462"/>
      <c r="UZY766" s="462"/>
      <c r="UZZ766" s="462"/>
      <c r="VAA766" s="462"/>
      <c r="VAB766" s="462"/>
      <c r="VAC766" s="462"/>
      <c r="VAD766" s="462"/>
      <c r="VAE766" s="462"/>
      <c r="VAF766" s="462"/>
      <c r="VAG766" s="462"/>
      <c r="VAH766" s="462"/>
      <c r="VAI766" s="462"/>
      <c r="VAJ766" s="462"/>
      <c r="VAK766" s="462"/>
      <c r="VAL766" s="462"/>
      <c r="VAM766" s="462"/>
      <c r="VAN766" s="462"/>
      <c r="VAO766" s="462"/>
      <c r="VAP766" s="462"/>
      <c r="VAQ766" s="462"/>
      <c r="VAR766" s="462"/>
      <c r="VAS766" s="462"/>
      <c r="VAT766" s="462"/>
      <c r="VAU766" s="462"/>
      <c r="VAV766" s="462"/>
      <c r="VAW766" s="462"/>
      <c r="VAX766" s="462"/>
      <c r="VAY766" s="462"/>
      <c r="VAZ766" s="462"/>
      <c r="VBA766" s="462"/>
      <c r="VBB766" s="462"/>
      <c r="VBC766" s="462"/>
      <c r="VBD766" s="462"/>
      <c r="VBE766" s="462"/>
      <c r="VBF766" s="462"/>
      <c r="VBG766" s="462"/>
      <c r="VBH766" s="462"/>
      <c r="VBI766" s="462"/>
      <c r="VBJ766" s="462"/>
      <c r="VBK766" s="462"/>
      <c r="VBL766" s="462"/>
      <c r="VBM766" s="462"/>
      <c r="VBN766" s="462"/>
      <c r="VBO766" s="462"/>
      <c r="VBP766" s="462"/>
      <c r="VBQ766" s="462"/>
      <c r="VBR766" s="462"/>
      <c r="VBS766" s="462"/>
      <c r="VBT766" s="462"/>
      <c r="VBU766" s="462"/>
      <c r="VBV766" s="462"/>
      <c r="VBW766" s="462"/>
      <c r="VBX766" s="462"/>
      <c r="VBY766" s="462"/>
      <c r="VBZ766" s="462"/>
      <c r="VCA766" s="462"/>
      <c r="VCB766" s="462"/>
      <c r="VCC766" s="462"/>
      <c r="VCD766" s="462"/>
      <c r="VCE766" s="462"/>
      <c r="VCF766" s="462"/>
      <c r="VCG766" s="462"/>
      <c r="VCH766" s="462"/>
      <c r="VCI766" s="462"/>
      <c r="VCJ766" s="462"/>
      <c r="VCK766" s="462"/>
      <c r="VCL766" s="462"/>
      <c r="VCM766" s="462"/>
      <c r="VCN766" s="462"/>
      <c r="VCO766" s="462"/>
      <c r="VCP766" s="462"/>
      <c r="VCQ766" s="462"/>
      <c r="VCR766" s="462"/>
      <c r="VCS766" s="462"/>
      <c r="VCT766" s="462"/>
      <c r="VCU766" s="462"/>
      <c r="VCV766" s="462"/>
      <c r="VCW766" s="462"/>
      <c r="VCX766" s="462"/>
      <c r="VCY766" s="462"/>
      <c r="VCZ766" s="462"/>
      <c r="VDA766" s="462"/>
      <c r="VDB766" s="462"/>
      <c r="VDC766" s="462"/>
      <c r="VDD766" s="462"/>
      <c r="VDE766" s="462"/>
      <c r="VDF766" s="462"/>
      <c r="VDG766" s="462"/>
      <c r="VDH766" s="462"/>
      <c r="VDI766" s="462"/>
      <c r="VDJ766" s="462"/>
      <c r="VDK766" s="462"/>
      <c r="VDL766" s="462"/>
      <c r="VDM766" s="462"/>
      <c r="VDN766" s="462"/>
      <c r="VDO766" s="462"/>
      <c r="VDP766" s="462"/>
      <c r="VDQ766" s="462"/>
      <c r="VDR766" s="462"/>
      <c r="VDS766" s="462"/>
      <c r="VDT766" s="462"/>
      <c r="VDU766" s="462"/>
      <c r="VDV766" s="462"/>
      <c r="VDW766" s="462"/>
      <c r="VDX766" s="462"/>
      <c r="VDY766" s="462"/>
      <c r="VDZ766" s="462"/>
      <c r="VEA766" s="462"/>
      <c r="VEB766" s="462"/>
      <c r="VEC766" s="462"/>
      <c r="VED766" s="462"/>
      <c r="VEE766" s="462"/>
      <c r="VEF766" s="462"/>
      <c r="VEG766" s="462"/>
      <c r="VEH766" s="462"/>
      <c r="VEI766" s="462"/>
      <c r="VEJ766" s="462"/>
      <c r="VEK766" s="462"/>
      <c r="VEL766" s="462"/>
      <c r="VEM766" s="462"/>
      <c r="VEN766" s="462"/>
      <c r="VEO766" s="462"/>
      <c r="VEP766" s="462"/>
      <c r="VEQ766" s="462"/>
      <c r="VER766" s="462"/>
      <c r="VES766" s="462"/>
      <c r="VET766" s="462"/>
      <c r="VEU766" s="462"/>
      <c r="VEV766" s="462"/>
      <c r="VEW766" s="462"/>
      <c r="VEX766" s="462"/>
      <c r="VEY766" s="462"/>
      <c r="VEZ766" s="462"/>
      <c r="VFA766" s="462"/>
      <c r="VFB766" s="462"/>
      <c r="VFC766" s="462"/>
      <c r="VFD766" s="462"/>
      <c r="VFE766" s="462"/>
      <c r="VFF766" s="462"/>
      <c r="VFG766" s="462"/>
      <c r="VFH766" s="462"/>
      <c r="VFI766" s="462"/>
      <c r="VFJ766" s="462"/>
      <c r="VFK766" s="462"/>
      <c r="VFL766" s="462"/>
      <c r="VFM766" s="462"/>
      <c r="VFN766" s="462"/>
      <c r="VFO766" s="462"/>
      <c r="VFP766" s="462"/>
      <c r="VFQ766" s="462"/>
      <c r="VFR766" s="462"/>
      <c r="VFS766" s="462"/>
      <c r="VFT766" s="462"/>
      <c r="VFU766" s="462"/>
      <c r="VFV766" s="462"/>
      <c r="VFW766" s="462"/>
      <c r="VFX766" s="462"/>
      <c r="VFY766" s="462"/>
      <c r="VFZ766" s="462"/>
      <c r="VGA766" s="462"/>
      <c r="VGB766" s="462"/>
      <c r="VGC766" s="462"/>
      <c r="VGD766" s="462"/>
      <c r="VGE766" s="462"/>
      <c r="VGF766" s="462"/>
      <c r="VGG766" s="462"/>
      <c r="VGH766" s="462"/>
      <c r="VGI766" s="462"/>
      <c r="VGJ766" s="462"/>
      <c r="VGK766" s="462"/>
      <c r="VGL766" s="462"/>
      <c r="VGM766" s="462"/>
      <c r="VGN766" s="462"/>
      <c r="VGO766" s="462"/>
      <c r="VGP766" s="462"/>
      <c r="VGQ766" s="462"/>
      <c r="VGR766" s="462"/>
      <c r="VGS766" s="462"/>
      <c r="VGT766" s="462"/>
      <c r="VGU766" s="462"/>
      <c r="VGV766" s="462"/>
      <c r="VGW766" s="462"/>
      <c r="VGX766" s="462"/>
      <c r="VGY766" s="462"/>
      <c r="VGZ766" s="462"/>
      <c r="VHA766" s="462"/>
      <c r="VHB766" s="462"/>
      <c r="VHC766" s="462"/>
      <c r="VHD766" s="462"/>
      <c r="VHE766" s="462"/>
      <c r="VHF766" s="462"/>
      <c r="VHG766" s="462"/>
      <c r="VHH766" s="462"/>
      <c r="VHI766" s="462"/>
      <c r="VHJ766" s="462"/>
      <c r="VHK766" s="462"/>
      <c r="VHL766" s="462"/>
      <c r="VHM766" s="462"/>
      <c r="VHN766" s="462"/>
      <c r="VHO766" s="462"/>
      <c r="VHP766" s="462"/>
      <c r="VHQ766" s="462"/>
      <c r="VHR766" s="462"/>
      <c r="VHS766" s="462"/>
      <c r="VHT766" s="462"/>
      <c r="VHU766" s="462"/>
      <c r="VHV766" s="462"/>
      <c r="VHW766" s="462"/>
      <c r="VHX766" s="462"/>
      <c r="VHY766" s="462"/>
      <c r="VHZ766" s="462"/>
      <c r="VIA766" s="462"/>
      <c r="VIB766" s="462"/>
      <c r="VIC766" s="462"/>
      <c r="VID766" s="462"/>
      <c r="VIE766" s="462"/>
      <c r="VIF766" s="462"/>
      <c r="VIG766" s="462"/>
      <c r="VIH766" s="462"/>
      <c r="VII766" s="462"/>
      <c r="VIJ766" s="462"/>
      <c r="VIK766" s="462"/>
      <c r="VIL766" s="462"/>
      <c r="VIM766" s="462"/>
      <c r="VIN766" s="462"/>
      <c r="VIO766" s="462"/>
      <c r="VIP766" s="462"/>
      <c r="VIQ766" s="462"/>
      <c r="VIR766" s="462"/>
      <c r="VIS766" s="462"/>
      <c r="VIT766" s="462"/>
      <c r="VIU766" s="462"/>
      <c r="VIV766" s="462"/>
      <c r="VIW766" s="462"/>
      <c r="VIX766" s="462"/>
      <c r="VIY766" s="462"/>
      <c r="VIZ766" s="462"/>
      <c r="VJA766" s="462"/>
      <c r="VJB766" s="462"/>
      <c r="VJC766" s="462"/>
      <c r="VJD766" s="462"/>
      <c r="VJE766" s="462"/>
      <c r="VJF766" s="462"/>
      <c r="VJG766" s="462"/>
      <c r="VJH766" s="462"/>
      <c r="VJI766" s="462"/>
      <c r="VJJ766" s="462"/>
      <c r="VJK766" s="462"/>
      <c r="VJL766" s="462"/>
      <c r="VJM766" s="462"/>
      <c r="VJN766" s="462"/>
      <c r="VJO766" s="462"/>
      <c r="VJP766" s="462"/>
      <c r="VJQ766" s="462"/>
      <c r="VJR766" s="462"/>
      <c r="VJS766" s="462"/>
      <c r="VJT766" s="462"/>
      <c r="VJU766" s="462"/>
      <c r="VJV766" s="462"/>
      <c r="VJW766" s="462"/>
      <c r="VJX766" s="462"/>
      <c r="VJY766" s="462"/>
      <c r="VJZ766" s="462"/>
      <c r="VKA766" s="462"/>
      <c r="VKB766" s="462"/>
      <c r="VKC766" s="462"/>
      <c r="VKD766" s="462"/>
      <c r="VKE766" s="462"/>
      <c r="VKF766" s="462"/>
      <c r="VKG766" s="462"/>
      <c r="VKH766" s="462"/>
      <c r="VKI766" s="462"/>
      <c r="VKJ766" s="462"/>
      <c r="VKK766" s="462"/>
      <c r="VKL766" s="462"/>
      <c r="VKM766" s="462"/>
      <c r="VKN766" s="462"/>
      <c r="VKO766" s="462"/>
      <c r="VKP766" s="462"/>
      <c r="VKQ766" s="462"/>
      <c r="VKR766" s="462"/>
      <c r="VKS766" s="462"/>
      <c r="VKT766" s="462"/>
      <c r="VKU766" s="462"/>
      <c r="VKV766" s="462"/>
      <c r="VKW766" s="462"/>
      <c r="VKX766" s="462"/>
      <c r="VKY766" s="462"/>
      <c r="VKZ766" s="462"/>
      <c r="VLA766" s="462"/>
      <c r="VLB766" s="462"/>
      <c r="VLC766" s="462"/>
      <c r="VLD766" s="462"/>
      <c r="VLE766" s="462"/>
      <c r="VLF766" s="462"/>
      <c r="VLG766" s="462"/>
      <c r="VLH766" s="462"/>
      <c r="VLI766" s="462"/>
      <c r="VLJ766" s="462"/>
      <c r="VLK766" s="462"/>
      <c r="VLL766" s="462"/>
      <c r="VLM766" s="462"/>
      <c r="VLN766" s="462"/>
      <c r="VLO766" s="462"/>
      <c r="VLP766" s="462"/>
      <c r="VLQ766" s="462"/>
      <c r="VLR766" s="462"/>
      <c r="VLS766" s="462"/>
      <c r="VLT766" s="462"/>
      <c r="VLU766" s="462"/>
      <c r="VLV766" s="462"/>
      <c r="VLW766" s="462"/>
      <c r="VLX766" s="462"/>
      <c r="VLY766" s="462"/>
      <c r="VLZ766" s="462"/>
      <c r="VMA766" s="462"/>
      <c r="VMB766" s="462"/>
      <c r="VMC766" s="462"/>
      <c r="VMD766" s="462"/>
      <c r="VME766" s="462"/>
      <c r="VMF766" s="462"/>
      <c r="VMG766" s="462"/>
      <c r="VMH766" s="462"/>
      <c r="VMI766" s="462"/>
      <c r="VMJ766" s="462"/>
      <c r="VMK766" s="462"/>
      <c r="VML766" s="462"/>
      <c r="VMM766" s="462"/>
      <c r="VMN766" s="462"/>
      <c r="VMO766" s="462"/>
      <c r="VMP766" s="462"/>
      <c r="VMQ766" s="462"/>
      <c r="VMR766" s="462"/>
      <c r="VMS766" s="462"/>
      <c r="VMT766" s="462"/>
      <c r="VMU766" s="462"/>
      <c r="VMV766" s="462"/>
      <c r="VMW766" s="462"/>
      <c r="VMX766" s="462"/>
      <c r="VMY766" s="462"/>
      <c r="VMZ766" s="462"/>
      <c r="VNA766" s="462"/>
      <c r="VNB766" s="462"/>
      <c r="VNC766" s="462"/>
      <c r="VND766" s="462"/>
      <c r="VNE766" s="462"/>
      <c r="VNF766" s="462"/>
      <c r="VNG766" s="462"/>
      <c r="VNH766" s="462"/>
      <c r="VNI766" s="462"/>
      <c r="VNJ766" s="462"/>
      <c r="VNK766" s="462"/>
      <c r="VNL766" s="462"/>
      <c r="VNM766" s="462"/>
      <c r="VNN766" s="462"/>
      <c r="VNO766" s="462"/>
      <c r="VNP766" s="462"/>
      <c r="VNQ766" s="462"/>
      <c r="VNR766" s="462"/>
      <c r="VNS766" s="462"/>
      <c r="VNT766" s="462"/>
      <c r="VNU766" s="462"/>
      <c r="VNV766" s="462"/>
      <c r="VNW766" s="462"/>
      <c r="VNX766" s="462"/>
      <c r="VNY766" s="462"/>
      <c r="VNZ766" s="462"/>
      <c r="VOA766" s="462"/>
      <c r="VOB766" s="462"/>
      <c r="VOC766" s="462"/>
      <c r="VOD766" s="462"/>
      <c r="VOE766" s="462"/>
      <c r="VOF766" s="462"/>
      <c r="VOG766" s="462"/>
      <c r="VOH766" s="462"/>
      <c r="VOI766" s="462"/>
      <c r="VOJ766" s="462"/>
      <c r="VOK766" s="462"/>
      <c r="VOL766" s="462"/>
      <c r="VOM766" s="462"/>
      <c r="VON766" s="462"/>
      <c r="VOO766" s="462"/>
      <c r="VOP766" s="462"/>
      <c r="VOQ766" s="462"/>
      <c r="VOR766" s="462"/>
      <c r="VOS766" s="462"/>
      <c r="VOT766" s="462"/>
      <c r="VOU766" s="462"/>
      <c r="VOV766" s="462"/>
      <c r="VOW766" s="462"/>
      <c r="VOX766" s="462"/>
      <c r="VOY766" s="462"/>
      <c r="VOZ766" s="462"/>
      <c r="VPA766" s="462"/>
      <c r="VPB766" s="462"/>
      <c r="VPC766" s="462"/>
      <c r="VPD766" s="462"/>
      <c r="VPE766" s="462"/>
      <c r="VPF766" s="462"/>
      <c r="VPG766" s="462"/>
      <c r="VPH766" s="462"/>
      <c r="VPI766" s="462"/>
      <c r="VPJ766" s="462"/>
      <c r="VPK766" s="462"/>
      <c r="VPL766" s="462"/>
      <c r="VPM766" s="462"/>
      <c r="VPN766" s="462"/>
      <c r="VPO766" s="462"/>
      <c r="VPP766" s="462"/>
      <c r="VPQ766" s="462"/>
      <c r="VPR766" s="462"/>
      <c r="VPS766" s="462"/>
      <c r="VPT766" s="462"/>
      <c r="VPU766" s="462"/>
      <c r="VPV766" s="462"/>
      <c r="VPW766" s="462"/>
      <c r="VPX766" s="462"/>
      <c r="VPY766" s="462"/>
      <c r="VPZ766" s="462"/>
      <c r="VQA766" s="462"/>
      <c r="VQB766" s="462"/>
      <c r="VQC766" s="462"/>
      <c r="VQD766" s="462"/>
      <c r="VQE766" s="462"/>
      <c r="VQF766" s="462"/>
      <c r="VQG766" s="462"/>
      <c r="VQH766" s="462"/>
      <c r="VQI766" s="462"/>
      <c r="VQJ766" s="462"/>
      <c r="VQK766" s="462"/>
      <c r="VQL766" s="462"/>
      <c r="VQM766" s="462"/>
      <c r="VQN766" s="462"/>
      <c r="VQO766" s="462"/>
      <c r="VQP766" s="462"/>
      <c r="VQQ766" s="462"/>
      <c r="VQR766" s="462"/>
      <c r="VQS766" s="462"/>
      <c r="VQT766" s="462"/>
      <c r="VQU766" s="462"/>
      <c r="VQV766" s="462"/>
      <c r="VQW766" s="462"/>
      <c r="VQX766" s="462"/>
      <c r="VQY766" s="462"/>
      <c r="VQZ766" s="462"/>
      <c r="VRA766" s="462"/>
      <c r="VRB766" s="462"/>
      <c r="VRC766" s="462"/>
      <c r="VRD766" s="462"/>
      <c r="VRE766" s="462"/>
      <c r="VRF766" s="462"/>
      <c r="VRG766" s="462"/>
      <c r="VRH766" s="462"/>
      <c r="VRI766" s="462"/>
      <c r="VRJ766" s="462"/>
      <c r="VRK766" s="462"/>
      <c r="VRL766" s="462"/>
      <c r="VRM766" s="462"/>
      <c r="VRN766" s="462"/>
      <c r="VRO766" s="462"/>
      <c r="VRP766" s="462"/>
      <c r="VRQ766" s="462"/>
      <c r="VRR766" s="462"/>
      <c r="VRS766" s="462"/>
      <c r="VRT766" s="462"/>
      <c r="VRU766" s="462"/>
      <c r="VRV766" s="462"/>
      <c r="VRW766" s="462"/>
      <c r="VRX766" s="462"/>
      <c r="VRY766" s="462"/>
      <c r="VRZ766" s="462"/>
      <c r="VSA766" s="462"/>
      <c r="VSB766" s="462"/>
      <c r="VSC766" s="462"/>
      <c r="VSD766" s="462"/>
      <c r="VSE766" s="462"/>
      <c r="VSF766" s="462"/>
      <c r="VSG766" s="462"/>
      <c r="VSH766" s="462"/>
      <c r="VSI766" s="462"/>
      <c r="VSJ766" s="462"/>
      <c r="VSK766" s="462"/>
      <c r="VSL766" s="462"/>
      <c r="VSM766" s="462"/>
      <c r="VSN766" s="462"/>
      <c r="VSO766" s="462"/>
      <c r="VSP766" s="462"/>
      <c r="VSQ766" s="462"/>
      <c r="VSR766" s="462"/>
      <c r="VSS766" s="462"/>
      <c r="VST766" s="462"/>
      <c r="VSU766" s="462"/>
      <c r="VSV766" s="462"/>
      <c r="VSW766" s="462"/>
      <c r="VSX766" s="462"/>
      <c r="VSY766" s="462"/>
      <c r="VSZ766" s="462"/>
      <c r="VTA766" s="462"/>
      <c r="VTB766" s="462"/>
      <c r="VTC766" s="462"/>
      <c r="VTD766" s="462"/>
      <c r="VTE766" s="462"/>
      <c r="VTF766" s="462"/>
      <c r="VTG766" s="462"/>
      <c r="VTH766" s="462"/>
      <c r="VTI766" s="462"/>
      <c r="VTJ766" s="462"/>
      <c r="VTK766" s="462"/>
      <c r="VTL766" s="462"/>
      <c r="VTM766" s="462"/>
      <c r="VTN766" s="462"/>
      <c r="VTO766" s="462"/>
      <c r="VTP766" s="462"/>
      <c r="VTQ766" s="462"/>
      <c r="VTR766" s="462"/>
      <c r="VTS766" s="462"/>
      <c r="VTT766" s="462"/>
      <c r="VTU766" s="462"/>
      <c r="VTV766" s="462"/>
      <c r="VTW766" s="462"/>
      <c r="VTX766" s="462"/>
      <c r="VTY766" s="462"/>
      <c r="VTZ766" s="462"/>
      <c r="VUA766" s="462"/>
      <c r="VUB766" s="462"/>
      <c r="VUC766" s="462"/>
      <c r="VUD766" s="462"/>
      <c r="VUE766" s="462"/>
      <c r="VUF766" s="462"/>
      <c r="VUG766" s="462"/>
      <c r="VUH766" s="462"/>
      <c r="VUI766" s="462"/>
      <c r="VUJ766" s="462"/>
      <c r="VUK766" s="462"/>
      <c r="VUL766" s="462"/>
      <c r="VUM766" s="462"/>
      <c r="VUN766" s="462"/>
      <c r="VUO766" s="462"/>
      <c r="VUP766" s="462"/>
      <c r="VUQ766" s="462"/>
      <c r="VUR766" s="462"/>
      <c r="VUS766" s="462"/>
      <c r="VUT766" s="462"/>
      <c r="VUU766" s="462"/>
      <c r="VUV766" s="462"/>
      <c r="VUW766" s="462"/>
      <c r="VUX766" s="462"/>
      <c r="VUY766" s="462"/>
      <c r="VUZ766" s="462"/>
      <c r="VVA766" s="462"/>
      <c r="VVB766" s="462"/>
      <c r="VVC766" s="462"/>
      <c r="VVD766" s="462"/>
      <c r="VVE766" s="462"/>
      <c r="VVF766" s="462"/>
      <c r="VVG766" s="462"/>
      <c r="VVH766" s="462"/>
      <c r="VVI766" s="462"/>
      <c r="VVJ766" s="462"/>
      <c r="VVK766" s="462"/>
      <c r="VVL766" s="462"/>
      <c r="VVM766" s="462"/>
      <c r="VVN766" s="462"/>
      <c r="VVO766" s="462"/>
      <c r="VVP766" s="462"/>
      <c r="VVQ766" s="462"/>
      <c r="VVR766" s="462"/>
      <c r="VVS766" s="462"/>
      <c r="VVT766" s="462"/>
      <c r="VVU766" s="462"/>
      <c r="VVV766" s="462"/>
      <c r="VVW766" s="462"/>
      <c r="VVX766" s="462"/>
      <c r="VVY766" s="462"/>
      <c r="VVZ766" s="462"/>
      <c r="VWA766" s="462"/>
      <c r="VWB766" s="462"/>
      <c r="VWC766" s="462"/>
      <c r="VWD766" s="462"/>
      <c r="VWE766" s="462"/>
      <c r="VWF766" s="462"/>
      <c r="VWG766" s="462"/>
      <c r="VWH766" s="462"/>
      <c r="VWI766" s="462"/>
      <c r="VWJ766" s="462"/>
      <c r="VWK766" s="462"/>
      <c r="VWL766" s="462"/>
      <c r="VWM766" s="462"/>
      <c r="VWN766" s="462"/>
      <c r="VWO766" s="462"/>
      <c r="VWP766" s="462"/>
      <c r="VWQ766" s="462"/>
      <c r="VWR766" s="462"/>
      <c r="VWS766" s="462"/>
      <c r="VWT766" s="462"/>
      <c r="VWU766" s="462"/>
      <c r="VWV766" s="462"/>
      <c r="VWW766" s="462"/>
      <c r="VWX766" s="462"/>
      <c r="VWY766" s="462"/>
      <c r="VWZ766" s="462"/>
      <c r="VXA766" s="462"/>
      <c r="VXB766" s="462"/>
      <c r="VXC766" s="462"/>
      <c r="VXD766" s="462"/>
      <c r="VXE766" s="462"/>
      <c r="VXF766" s="462"/>
      <c r="VXG766" s="462"/>
      <c r="VXH766" s="462"/>
      <c r="VXI766" s="462"/>
      <c r="VXJ766" s="462"/>
      <c r="VXK766" s="462"/>
      <c r="VXL766" s="462"/>
      <c r="VXM766" s="462"/>
      <c r="VXN766" s="462"/>
      <c r="VXO766" s="462"/>
      <c r="VXP766" s="462"/>
      <c r="VXQ766" s="462"/>
      <c r="VXR766" s="462"/>
      <c r="VXS766" s="462"/>
      <c r="VXT766" s="462"/>
      <c r="VXU766" s="462"/>
      <c r="VXV766" s="462"/>
      <c r="VXW766" s="462"/>
      <c r="VXX766" s="462"/>
      <c r="VXY766" s="462"/>
      <c r="VXZ766" s="462"/>
      <c r="VYA766" s="462"/>
      <c r="VYB766" s="462"/>
      <c r="VYC766" s="462"/>
      <c r="VYD766" s="462"/>
      <c r="VYE766" s="462"/>
      <c r="VYF766" s="462"/>
      <c r="VYG766" s="462"/>
      <c r="VYH766" s="462"/>
      <c r="VYI766" s="462"/>
      <c r="VYJ766" s="462"/>
      <c r="VYK766" s="462"/>
      <c r="VYL766" s="462"/>
      <c r="VYM766" s="462"/>
      <c r="VYN766" s="462"/>
      <c r="VYO766" s="462"/>
      <c r="VYP766" s="462"/>
      <c r="VYQ766" s="462"/>
      <c r="VYR766" s="462"/>
      <c r="VYS766" s="462"/>
      <c r="VYT766" s="462"/>
      <c r="VYU766" s="462"/>
      <c r="VYV766" s="462"/>
      <c r="VYW766" s="462"/>
      <c r="VYX766" s="462"/>
      <c r="VYY766" s="462"/>
      <c r="VYZ766" s="462"/>
      <c r="VZA766" s="462"/>
      <c r="VZB766" s="462"/>
      <c r="VZC766" s="462"/>
      <c r="VZD766" s="462"/>
      <c r="VZE766" s="462"/>
      <c r="VZF766" s="462"/>
      <c r="VZG766" s="462"/>
      <c r="VZH766" s="462"/>
      <c r="VZI766" s="462"/>
      <c r="VZJ766" s="462"/>
      <c r="VZK766" s="462"/>
      <c r="VZL766" s="462"/>
      <c r="VZM766" s="462"/>
      <c r="VZN766" s="462"/>
      <c r="VZO766" s="462"/>
      <c r="VZP766" s="462"/>
      <c r="VZQ766" s="462"/>
      <c r="VZR766" s="462"/>
      <c r="VZS766" s="462"/>
      <c r="VZT766" s="462"/>
      <c r="VZU766" s="462"/>
      <c r="VZV766" s="462"/>
      <c r="VZW766" s="462"/>
      <c r="VZX766" s="462"/>
      <c r="VZY766" s="462"/>
      <c r="VZZ766" s="462"/>
      <c r="WAA766" s="462"/>
      <c r="WAB766" s="462"/>
      <c r="WAC766" s="462"/>
      <c r="WAD766" s="462"/>
      <c r="WAE766" s="462"/>
      <c r="WAF766" s="462"/>
      <c r="WAG766" s="462"/>
      <c r="WAH766" s="462"/>
      <c r="WAI766" s="462"/>
      <c r="WAJ766" s="462"/>
      <c r="WAK766" s="462"/>
      <c r="WAL766" s="462"/>
      <c r="WAM766" s="462"/>
      <c r="WAN766" s="462"/>
      <c r="WAO766" s="462"/>
      <c r="WAP766" s="462"/>
      <c r="WAQ766" s="462"/>
      <c r="WAR766" s="462"/>
      <c r="WAS766" s="462"/>
      <c r="WAT766" s="462"/>
      <c r="WAU766" s="462"/>
      <c r="WAV766" s="462"/>
      <c r="WAW766" s="462"/>
      <c r="WAX766" s="462"/>
      <c r="WAY766" s="462"/>
      <c r="WAZ766" s="462"/>
      <c r="WBA766" s="462"/>
      <c r="WBB766" s="462"/>
      <c r="WBC766" s="462"/>
      <c r="WBD766" s="462"/>
      <c r="WBE766" s="462"/>
      <c r="WBF766" s="462"/>
      <c r="WBG766" s="462"/>
      <c r="WBH766" s="462"/>
      <c r="WBI766" s="462"/>
      <c r="WBJ766" s="462"/>
      <c r="WBK766" s="462"/>
      <c r="WBL766" s="462"/>
      <c r="WBM766" s="462"/>
      <c r="WBN766" s="462"/>
      <c r="WBO766" s="462"/>
      <c r="WBP766" s="462"/>
      <c r="WBQ766" s="462"/>
      <c r="WBR766" s="462"/>
      <c r="WBS766" s="462"/>
      <c r="WBT766" s="462"/>
      <c r="WBU766" s="462"/>
      <c r="WBV766" s="462"/>
      <c r="WBW766" s="462"/>
      <c r="WBX766" s="462"/>
      <c r="WBY766" s="462"/>
      <c r="WBZ766" s="462"/>
      <c r="WCA766" s="462"/>
      <c r="WCB766" s="462"/>
      <c r="WCC766" s="462"/>
      <c r="WCD766" s="462"/>
      <c r="WCE766" s="462"/>
      <c r="WCF766" s="462"/>
      <c r="WCG766" s="462"/>
      <c r="WCH766" s="462"/>
      <c r="WCI766" s="462"/>
      <c r="WCJ766" s="462"/>
      <c r="WCK766" s="462"/>
      <c r="WCL766" s="462"/>
      <c r="WCM766" s="462"/>
      <c r="WCN766" s="462"/>
      <c r="WCO766" s="462"/>
      <c r="WCP766" s="462"/>
      <c r="WCQ766" s="462"/>
      <c r="WCR766" s="462"/>
      <c r="WCS766" s="462"/>
      <c r="WCT766" s="462"/>
      <c r="WCU766" s="462"/>
      <c r="WCV766" s="462"/>
      <c r="WCW766" s="462"/>
      <c r="WCX766" s="462"/>
      <c r="WCY766" s="462"/>
      <c r="WCZ766" s="462"/>
      <c r="WDA766" s="462"/>
      <c r="WDB766" s="462"/>
      <c r="WDC766" s="462"/>
      <c r="WDD766" s="462"/>
      <c r="WDE766" s="462"/>
      <c r="WDF766" s="462"/>
      <c r="WDG766" s="462"/>
      <c r="WDH766" s="462"/>
      <c r="WDI766" s="462"/>
      <c r="WDJ766" s="462"/>
      <c r="WDK766" s="462"/>
      <c r="WDL766" s="462"/>
      <c r="WDM766" s="462"/>
      <c r="WDN766" s="462"/>
      <c r="WDO766" s="462"/>
      <c r="WDP766" s="462"/>
      <c r="WDQ766" s="462"/>
      <c r="WDR766" s="462"/>
      <c r="WDS766" s="462"/>
      <c r="WDT766" s="462"/>
      <c r="WDU766" s="462"/>
      <c r="WDV766" s="462"/>
      <c r="WDW766" s="462"/>
      <c r="WDX766" s="462"/>
      <c r="WDY766" s="462"/>
      <c r="WDZ766" s="462"/>
      <c r="WEA766" s="462"/>
      <c r="WEB766" s="462"/>
      <c r="WEC766" s="462"/>
      <c r="WED766" s="462"/>
      <c r="WEE766" s="462"/>
      <c r="WEF766" s="462"/>
      <c r="WEG766" s="462"/>
      <c r="WEH766" s="462"/>
      <c r="WEI766" s="462"/>
      <c r="WEJ766" s="462"/>
      <c r="WEK766" s="462"/>
      <c r="WEL766" s="462"/>
      <c r="WEM766" s="462"/>
      <c r="WEN766" s="462"/>
      <c r="WEO766" s="462"/>
      <c r="WEP766" s="462"/>
      <c r="WEQ766" s="462"/>
      <c r="WER766" s="462"/>
      <c r="WES766" s="462"/>
      <c r="WET766" s="462"/>
      <c r="WEU766" s="462"/>
      <c r="WEV766" s="462"/>
      <c r="WEW766" s="462"/>
      <c r="WEX766" s="462"/>
      <c r="WEY766" s="462"/>
      <c r="WEZ766" s="462"/>
      <c r="WFA766" s="462"/>
      <c r="WFB766" s="462"/>
      <c r="WFC766" s="462"/>
      <c r="WFD766" s="462"/>
      <c r="WFE766" s="462"/>
      <c r="WFF766" s="462"/>
      <c r="WFG766" s="462"/>
      <c r="WFH766" s="462"/>
      <c r="WFI766" s="462"/>
      <c r="WFJ766" s="462"/>
      <c r="WFK766" s="462"/>
      <c r="WFL766" s="462"/>
      <c r="WFM766" s="462"/>
      <c r="WFN766" s="462"/>
      <c r="WFO766" s="462"/>
      <c r="WFP766" s="462"/>
      <c r="WFQ766" s="462"/>
      <c r="WFR766" s="462"/>
      <c r="WFS766" s="462"/>
      <c r="WFT766" s="462"/>
      <c r="WFU766" s="462"/>
      <c r="WFV766" s="462"/>
      <c r="WFW766" s="462"/>
      <c r="WFX766" s="462"/>
      <c r="WFY766" s="462"/>
      <c r="WFZ766" s="462"/>
      <c r="WGA766" s="462"/>
      <c r="WGB766" s="462"/>
      <c r="WGC766" s="462"/>
      <c r="WGD766" s="462"/>
      <c r="WGE766" s="462"/>
      <c r="WGF766" s="462"/>
      <c r="WGG766" s="462"/>
      <c r="WGH766" s="462"/>
      <c r="WGI766" s="462"/>
      <c r="WGJ766" s="462"/>
      <c r="WGK766" s="462"/>
      <c r="WGL766" s="462"/>
      <c r="WGM766" s="462"/>
      <c r="WGN766" s="462"/>
      <c r="WGO766" s="462"/>
      <c r="WGP766" s="462"/>
      <c r="WGQ766" s="462"/>
      <c r="WGR766" s="462"/>
      <c r="WGS766" s="462"/>
      <c r="WGT766" s="462"/>
      <c r="WGU766" s="462"/>
      <c r="WGV766" s="462"/>
      <c r="WGW766" s="462"/>
      <c r="WGX766" s="462"/>
      <c r="WGY766" s="462"/>
      <c r="WGZ766" s="462"/>
      <c r="WHA766" s="462"/>
      <c r="WHB766" s="462"/>
      <c r="WHC766" s="462"/>
      <c r="WHD766" s="462"/>
      <c r="WHE766" s="462"/>
      <c r="WHF766" s="462"/>
      <c r="WHG766" s="462"/>
      <c r="WHH766" s="462"/>
      <c r="WHI766" s="462"/>
      <c r="WHJ766" s="462"/>
      <c r="WHK766" s="462"/>
      <c r="WHL766" s="462"/>
      <c r="WHM766" s="462"/>
      <c r="WHN766" s="462"/>
      <c r="WHO766" s="462"/>
      <c r="WHP766" s="462"/>
      <c r="WHQ766" s="462"/>
      <c r="WHR766" s="462"/>
      <c r="WHS766" s="462"/>
      <c r="WHT766" s="462"/>
      <c r="WHU766" s="462"/>
      <c r="WHV766" s="462"/>
      <c r="WHW766" s="462"/>
      <c r="WHX766" s="462"/>
      <c r="WHY766" s="462"/>
      <c r="WHZ766" s="462"/>
      <c r="WIA766" s="462"/>
      <c r="WIB766" s="462"/>
      <c r="WIC766" s="462"/>
      <c r="WID766" s="462"/>
      <c r="WIE766" s="462"/>
      <c r="WIF766" s="462"/>
      <c r="WIG766" s="462"/>
      <c r="WIH766" s="462"/>
      <c r="WII766" s="462"/>
      <c r="WIJ766" s="462"/>
      <c r="WIK766" s="462"/>
      <c r="WIL766" s="462"/>
      <c r="WIM766" s="462"/>
      <c r="WIN766" s="462"/>
      <c r="WIO766" s="462"/>
      <c r="WIP766" s="462"/>
      <c r="WIQ766" s="462"/>
      <c r="WIR766" s="462"/>
      <c r="WIS766" s="462"/>
      <c r="WIT766" s="462"/>
      <c r="WIU766" s="462"/>
      <c r="WIV766" s="462"/>
      <c r="WIW766" s="462"/>
      <c r="WIX766" s="462"/>
      <c r="WIY766" s="462"/>
      <c r="WIZ766" s="462"/>
      <c r="WJA766" s="462"/>
      <c r="WJB766" s="462"/>
      <c r="WJC766" s="462"/>
      <c r="WJD766" s="462"/>
      <c r="WJE766" s="462"/>
      <c r="WJF766" s="462"/>
      <c r="WJG766" s="462"/>
      <c r="WJH766" s="462"/>
      <c r="WJI766" s="462"/>
      <c r="WJJ766" s="462"/>
      <c r="WJK766" s="462"/>
      <c r="WJL766" s="462"/>
      <c r="WJM766" s="462"/>
      <c r="WJN766" s="462"/>
      <c r="WJO766" s="462"/>
      <c r="WJP766" s="462"/>
      <c r="WJQ766" s="462"/>
      <c r="WJR766" s="462"/>
      <c r="WJS766" s="462"/>
      <c r="WJT766" s="462"/>
      <c r="WJU766" s="462"/>
      <c r="WJV766" s="462"/>
      <c r="WJW766" s="462"/>
      <c r="WJX766" s="462"/>
      <c r="WJY766" s="462"/>
      <c r="WJZ766" s="462"/>
      <c r="WKA766" s="462"/>
      <c r="WKB766" s="462"/>
      <c r="WKC766" s="462"/>
      <c r="WKD766" s="462"/>
      <c r="WKE766" s="462"/>
      <c r="WKF766" s="462"/>
      <c r="WKG766" s="462"/>
      <c r="WKH766" s="462"/>
      <c r="WKI766" s="462"/>
      <c r="WKJ766" s="462"/>
      <c r="WKK766" s="462"/>
      <c r="WKL766" s="462"/>
      <c r="WKM766" s="462"/>
      <c r="WKN766" s="462"/>
      <c r="WKO766" s="462"/>
      <c r="WKP766" s="462"/>
      <c r="WKQ766" s="462"/>
      <c r="WKR766" s="462"/>
      <c r="WKS766" s="462"/>
      <c r="WKT766" s="462"/>
      <c r="WKU766" s="462"/>
      <c r="WKV766" s="462"/>
      <c r="WKW766" s="462"/>
      <c r="WKX766" s="462"/>
      <c r="WKY766" s="462"/>
      <c r="WKZ766" s="462"/>
      <c r="WLA766" s="462"/>
      <c r="WLB766" s="462"/>
      <c r="WLC766" s="462"/>
      <c r="WLD766" s="462"/>
      <c r="WLE766" s="462"/>
      <c r="WLF766" s="462"/>
      <c r="WLG766" s="462"/>
      <c r="WLH766" s="462"/>
      <c r="WLI766" s="462"/>
      <c r="WLJ766" s="462"/>
      <c r="WLK766" s="462"/>
      <c r="WLL766" s="462"/>
      <c r="WLM766" s="462"/>
      <c r="WLN766" s="462"/>
      <c r="WLO766" s="462"/>
      <c r="WLP766" s="462"/>
      <c r="WLQ766" s="462"/>
      <c r="WLR766" s="462"/>
      <c r="WLS766" s="462"/>
      <c r="WLT766" s="462"/>
      <c r="WLU766" s="462"/>
      <c r="WLV766" s="462"/>
      <c r="WLW766" s="462"/>
      <c r="WLX766" s="462"/>
      <c r="WLY766" s="462"/>
      <c r="WLZ766" s="462"/>
      <c r="WMA766" s="462"/>
      <c r="WMB766" s="462"/>
      <c r="WMC766" s="462"/>
      <c r="WMD766" s="462"/>
      <c r="WME766" s="462"/>
      <c r="WMF766" s="462"/>
      <c r="WMG766" s="462"/>
      <c r="WMH766" s="462"/>
      <c r="WMI766" s="462"/>
      <c r="WMJ766" s="462"/>
      <c r="WMK766" s="462"/>
      <c r="WML766" s="462"/>
      <c r="WMM766" s="462"/>
      <c r="WMN766" s="462"/>
      <c r="WMO766" s="462"/>
      <c r="WMP766" s="462"/>
      <c r="WMQ766" s="462"/>
      <c r="WMR766" s="462"/>
      <c r="WMS766" s="462"/>
      <c r="WMT766" s="462"/>
      <c r="WMU766" s="462"/>
      <c r="WMV766" s="462"/>
      <c r="WMW766" s="462"/>
      <c r="WMX766" s="462"/>
      <c r="WMY766" s="462"/>
      <c r="WMZ766" s="462"/>
      <c r="WNA766" s="462"/>
      <c r="WNB766" s="462"/>
      <c r="WNC766" s="462"/>
      <c r="WND766" s="462"/>
      <c r="WNE766" s="462"/>
      <c r="WNF766" s="462"/>
      <c r="WNG766" s="462"/>
      <c r="WNH766" s="462"/>
      <c r="WNI766" s="462"/>
      <c r="WNJ766" s="462"/>
      <c r="WNK766" s="462"/>
      <c r="WNL766" s="462"/>
      <c r="WNM766" s="462"/>
      <c r="WNN766" s="462"/>
      <c r="WNO766" s="462"/>
      <c r="WNP766" s="462"/>
      <c r="WNQ766" s="462"/>
      <c r="WNR766" s="462"/>
      <c r="WNS766" s="462"/>
      <c r="WNT766" s="462"/>
      <c r="WNU766" s="462"/>
      <c r="WNV766" s="462"/>
      <c r="WNW766" s="462"/>
      <c r="WNX766" s="462"/>
      <c r="WNY766" s="462"/>
      <c r="WNZ766" s="462"/>
      <c r="WOA766" s="462"/>
      <c r="WOB766" s="462"/>
      <c r="WOC766" s="462"/>
      <c r="WOD766" s="462"/>
      <c r="WOE766" s="462"/>
      <c r="WOF766" s="462"/>
      <c r="WOG766" s="462"/>
      <c r="WOH766" s="462"/>
      <c r="WOI766" s="462"/>
      <c r="WOJ766" s="462"/>
      <c r="WOK766" s="462"/>
      <c r="WOL766" s="462"/>
      <c r="WOM766" s="462"/>
      <c r="WON766" s="462"/>
      <c r="WOO766" s="462"/>
      <c r="WOP766" s="462"/>
      <c r="WOQ766" s="462"/>
      <c r="WOR766" s="462"/>
      <c r="WOS766" s="462"/>
      <c r="WOT766" s="462"/>
      <c r="WOU766" s="462"/>
      <c r="WOV766" s="462"/>
      <c r="WOW766" s="462"/>
      <c r="WOX766" s="462"/>
      <c r="WOY766" s="462"/>
      <c r="WOZ766" s="462"/>
      <c r="WPA766" s="462"/>
      <c r="WPB766" s="462"/>
      <c r="WPC766" s="462"/>
      <c r="WPD766" s="462"/>
      <c r="WPE766" s="462"/>
      <c r="WPF766" s="462"/>
      <c r="WPG766" s="462"/>
      <c r="WPH766" s="462"/>
      <c r="WPI766" s="462"/>
      <c r="WPJ766" s="462"/>
      <c r="WPK766" s="462"/>
      <c r="WPL766" s="462"/>
      <c r="WPM766" s="462"/>
      <c r="WPN766" s="462"/>
      <c r="WPO766" s="462"/>
      <c r="WPP766" s="462"/>
      <c r="WPQ766" s="462"/>
      <c r="WPR766" s="462"/>
      <c r="WPS766" s="462"/>
      <c r="WPT766" s="462"/>
      <c r="WPU766" s="462"/>
      <c r="WPV766" s="462"/>
      <c r="WPW766" s="462"/>
      <c r="WPX766" s="462"/>
      <c r="WPY766" s="462"/>
      <c r="WPZ766" s="462"/>
      <c r="WQA766" s="462"/>
      <c r="WQB766" s="462"/>
      <c r="WQC766" s="462"/>
      <c r="WQD766" s="462"/>
      <c r="WQE766" s="462"/>
      <c r="WQF766" s="462"/>
      <c r="WQG766" s="462"/>
      <c r="WQH766" s="462"/>
      <c r="WQI766" s="462"/>
      <c r="WQJ766" s="462"/>
      <c r="WQK766" s="462"/>
      <c r="WQL766" s="462"/>
      <c r="WQM766" s="462"/>
      <c r="WQN766" s="462"/>
      <c r="WQO766" s="462"/>
      <c r="WQP766" s="462"/>
      <c r="WQQ766" s="462"/>
      <c r="WQR766" s="462"/>
      <c r="WQS766" s="462"/>
      <c r="WQT766" s="462"/>
      <c r="WQU766" s="462"/>
      <c r="WQV766" s="462"/>
      <c r="WQW766" s="462"/>
      <c r="WQX766" s="462"/>
      <c r="WQY766" s="462"/>
      <c r="WQZ766" s="462"/>
      <c r="WRA766" s="462"/>
      <c r="WRB766" s="462"/>
      <c r="WRC766" s="462"/>
      <c r="WRD766" s="462"/>
      <c r="WRE766" s="462"/>
      <c r="WRF766" s="462"/>
      <c r="WRG766" s="462"/>
      <c r="WRH766" s="462"/>
      <c r="WRI766" s="462"/>
      <c r="WRJ766" s="462"/>
      <c r="WRK766" s="462"/>
      <c r="WRL766" s="462"/>
      <c r="WRM766" s="462"/>
      <c r="WRN766" s="462"/>
      <c r="WRO766" s="462"/>
      <c r="WRP766" s="462"/>
      <c r="WRQ766" s="462"/>
      <c r="WRR766" s="462"/>
      <c r="WRS766" s="462"/>
      <c r="WRT766" s="462"/>
      <c r="WRU766" s="462"/>
      <c r="WRV766" s="462"/>
      <c r="WRW766" s="462"/>
      <c r="WRX766" s="462"/>
      <c r="WRY766" s="462"/>
      <c r="WRZ766" s="462"/>
      <c r="WSA766" s="462"/>
      <c r="WSB766" s="462"/>
      <c r="WSC766" s="462"/>
      <c r="WSD766" s="462"/>
      <c r="WSE766" s="462"/>
      <c r="WSF766" s="462"/>
      <c r="WSG766" s="462"/>
      <c r="WSH766" s="462"/>
      <c r="WSI766" s="462"/>
      <c r="WSJ766" s="462"/>
      <c r="WSK766" s="462"/>
      <c r="WSL766" s="462"/>
      <c r="WSM766" s="462"/>
      <c r="WSN766" s="462"/>
      <c r="WSO766" s="462"/>
      <c r="WSP766" s="462"/>
      <c r="WSQ766" s="462"/>
      <c r="WSR766" s="462"/>
      <c r="WSS766" s="462"/>
      <c r="WST766" s="462"/>
      <c r="WSU766" s="462"/>
      <c r="WSV766" s="462"/>
      <c r="WSW766" s="462"/>
      <c r="WSX766" s="462"/>
      <c r="WSY766" s="462"/>
      <c r="WSZ766" s="462"/>
      <c r="WTA766" s="462"/>
      <c r="WTB766" s="462"/>
      <c r="WTC766" s="462"/>
      <c r="WTD766" s="462"/>
      <c r="WTE766" s="462"/>
      <c r="WTF766" s="462"/>
      <c r="WTG766" s="462"/>
      <c r="WTH766" s="462"/>
      <c r="WTI766" s="462"/>
      <c r="WTJ766" s="462"/>
      <c r="WTK766" s="462"/>
      <c r="WTL766" s="462"/>
      <c r="WTM766" s="462"/>
      <c r="WTN766" s="462"/>
      <c r="WTO766" s="462"/>
      <c r="WTP766" s="462"/>
      <c r="WTQ766" s="462"/>
      <c r="WTR766" s="462"/>
      <c r="WTS766" s="462"/>
      <c r="WTT766" s="462"/>
      <c r="WTU766" s="462"/>
      <c r="WTV766" s="462"/>
      <c r="WTW766" s="462"/>
      <c r="WTX766" s="462"/>
      <c r="WTY766" s="462"/>
      <c r="WTZ766" s="462"/>
      <c r="WUA766" s="462"/>
      <c r="WUB766" s="462"/>
      <c r="WUC766" s="462"/>
      <c r="WUD766" s="462"/>
      <c r="WUE766" s="462"/>
      <c r="WUF766" s="462"/>
      <c r="WUG766" s="462"/>
      <c r="WUH766" s="462"/>
      <c r="WUI766" s="462"/>
      <c r="WUJ766" s="462"/>
      <c r="WUK766" s="462"/>
      <c r="WUL766" s="462"/>
      <c r="WUM766" s="462"/>
      <c r="WUN766" s="462"/>
      <c r="WUO766" s="462"/>
      <c r="WUP766" s="462"/>
      <c r="WUQ766" s="462"/>
      <c r="WUR766" s="462"/>
      <c r="WUS766" s="462"/>
      <c r="WUT766" s="462"/>
      <c r="WUU766" s="462"/>
      <c r="WUV766" s="462"/>
      <c r="WUW766" s="462"/>
      <c r="WUX766" s="462"/>
      <c r="WUY766" s="462"/>
      <c r="WUZ766" s="462"/>
      <c r="WVA766" s="462"/>
      <c r="WVB766" s="462"/>
      <c r="WVC766" s="462"/>
      <c r="WVD766" s="462"/>
      <c r="WVE766" s="462"/>
      <c r="WVF766" s="462"/>
      <c r="WVG766" s="462"/>
      <c r="WVH766" s="462"/>
      <c r="WVI766" s="462"/>
      <c r="WVJ766" s="462"/>
      <c r="WVK766" s="462"/>
      <c r="WVL766" s="462"/>
      <c r="WVM766" s="462"/>
      <c r="WVN766" s="462"/>
      <c r="WVO766" s="462"/>
      <c r="WVP766" s="462"/>
      <c r="WVQ766" s="462"/>
      <c r="WVR766" s="462"/>
      <c r="WVS766" s="462"/>
      <c r="WVT766" s="462"/>
      <c r="WVU766" s="462"/>
      <c r="WVV766" s="462"/>
      <c r="WVW766" s="462"/>
      <c r="WVX766" s="462"/>
      <c r="WVY766" s="462"/>
      <c r="WVZ766" s="462"/>
      <c r="WWA766" s="462"/>
      <c r="WWB766" s="462"/>
      <c r="WWC766" s="462"/>
      <c r="WWD766" s="462"/>
      <c r="WWE766" s="462"/>
      <c r="WWF766" s="462"/>
      <c r="WWG766" s="462"/>
      <c r="WWH766" s="462"/>
      <c r="WWI766" s="462"/>
      <c r="WWJ766" s="462"/>
      <c r="WWK766" s="462"/>
      <c r="WWL766" s="462"/>
      <c r="WWM766" s="462"/>
      <c r="WWN766" s="462"/>
      <c r="WWO766" s="462"/>
      <c r="WWP766" s="462"/>
      <c r="WWQ766" s="462"/>
      <c r="WWR766" s="462"/>
      <c r="WWS766" s="462"/>
      <c r="WWT766" s="462"/>
      <c r="WWU766" s="462"/>
      <c r="WWV766" s="462"/>
      <c r="WWW766" s="462"/>
      <c r="WWX766" s="462"/>
      <c r="WWY766" s="462"/>
      <c r="WWZ766" s="462"/>
      <c r="WXA766" s="462"/>
      <c r="WXB766" s="462"/>
      <c r="WXC766" s="462"/>
      <c r="WXD766" s="462"/>
      <c r="WXE766" s="462"/>
      <c r="WXF766" s="462"/>
      <c r="WXG766" s="462"/>
      <c r="WXH766" s="462"/>
      <c r="WXI766" s="462"/>
      <c r="WXJ766" s="462"/>
      <c r="WXK766" s="462"/>
      <c r="WXL766" s="462"/>
      <c r="WXM766" s="462"/>
      <c r="WXN766" s="462"/>
      <c r="WXO766" s="462"/>
      <c r="WXP766" s="462"/>
      <c r="WXQ766" s="462"/>
      <c r="WXR766" s="462"/>
      <c r="WXS766" s="462"/>
      <c r="WXT766" s="462"/>
      <c r="WXU766" s="462"/>
      <c r="WXV766" s="462"/>
      <c r="WXW766" s="462"/>
      <c r="WXX766" s="462"/>
      <c r="WXY766" s="462"/>
      <c r="WXZ766" s="462"/>
      <c r="WYA766" s="462"/>
      <c r="WYB766" s="462"/>
      <c r="WYC766" s="462"/>
      <c r="WYD766" s="462"/>
      <c r="WYE766" s="462"/>
      <c r="WYF766" s="462"/>
      <c r="WYG766" s="462"/>
      <c r="WYH766" s="462"/>
      <c r="WYI766" s="462"/>
      <c r="WYJ766" s="462"/>
      <c r="WYK766" s="462"/>
      <c r="WYL766" s="462"/>
      <c r="WYM766" s="462"/>
      <c r="WYN766" s="462"/>
      <c r="WYO766" s="462"/>
      <c r="WYP766" s="462"/>
      <c r="WYQ766" s="462"/>
      <c r="WYR766" s="462"/>
      <c r="WYS766" s="462"/>
      <c r="WYT766" s="462"/>
      <c r="WYU766" s="462"/>
      <c r="WYV766" s="462"/>
      <c r="WYW766" s="462"/>
      <c r="WYX766" s="462"/>
      <c r="WYY766" s="462"/>
      <c r="WYZ766" s="462"/>
      <c r="WZA766" s="462"/>
      <c r="WZB766" s="462"/>
      <c r="WZC766" s="462"/>
      <c r="WZD766" s="462"/>
      <c r="WZE766" s="462"/>
      <c r="WZF766" s="462"/>
      <c r="WZG766" s="462"/>
      <c r="WZH766" s="462"/>
      <c r="WZI766" s="462"/>
      <c r="WZJ766" s="462"/>
      <c r="WZK766" s="462"/>
      <c r="WZL766" s="462"/>
      <c r="WZM766" s="462"/>
      <c r="WZN766" s="462"/>
      <c r="WZO766" s="462"/>
      <c r="WZP766" s="462"/>
      <c r="WZQ766" s="462"/>
      <c r="WZR766" s="462"/>
      <c r="WZS766" s="462"/>
      <c r="WZT766" s="462"/>
      <c r="WZU766" s="462"/>
      <c r="WZV766" s="462"/>
      <c r="WZW766" s="462"/>
      <c r="WZX766" s="462"/>
      <c r="WZY766" s="462"/>
      <c r="WZZ766" s="462"/>
      <c r="XAA766" s="462"/>
      <c r="XAB766" s="462"/>
      <c r="XAC766" s="462"/>
      <c r="XAD766" s="462"/>
      <c r="XAE766" s="462"/>
      <c r="XAF766" s="462"/>
      <c r="XAG766" s="462"/>
      <c r="XAH766" s="462"/>
      <c r="XAI766" s="462"/>
      <c r="XAJ766" s="462"/>
      <c r="XAK766" s="462"/>
      <c r="XAL766" s="462"/>
      <c r="XAM766" s="462"/>
      <c r="XAN766" s="462"/>
      <c r="XAO766" s="462"/>
      <c r="XAP766" s="462"/>
      <c r="XAQ766" s="462"/>
      <c r="XAR766" s="462"/>
      <c r="XAS766" s="462"/>
      <c r="XAT766" s="462"/>
      <c r="XAU766" s="462"/>
      <c r="XAV766" s="462"/>
      <c r="XAW766" s="462"/>
      <c r="XAX766" s="462"/>
      <c r="XAY766" s="462"/>
      <c r="XAZ766" s="462"/>
      <c r="XBA766" s="462"/>
      <c r="XBB766" s="462"/>
      <c r="XBC766" s="462"/>
      <c r="XBD766" s="462"/>
      <c r="XBE766" s="462"/>
      <c r="XBF766" s="462"/>
      <c r="XBG766" s="462"/>
      <c r="XBH766" s="462"/>
      <c r="XBI766" s="462"/>
      <c r="XBJ766" s="462"/>
      <c r="XBK766" s="462"/>
      <c r="XBL766" s="462"/>
      <c r="XBM766" s="462"/>
      <c r="XBN766" s="462"/>
      <c r="XBO766" s="462"/>
      <c r="XBP766" s="462"/>
      <c r="XBQ766" s="462"/>
      <c r="XBR766" s="462"/>
      <c r="XBS766" s="462"/>
      <c r="XBT766" s="462"/>
      <c r="XBU766" s="462"/>
      <c r="XBV766" s="462"/>
      <c r="XBW766" s="462"/>
      <c r="XBX766" s="462"/>
      <c r="XBY766" s="462"/>
      <c r="XBZ766" s="462"/>
      <c r="XCA766" s="462"/>
      <c r="XCB766" s="462"/>
      <c r="XCC766" s="462"/>
      <c r="XCD766" s="462"/>
      <c r="XCE766" s="462"/>
      <c r="XCF766" s="462"/>
      <c r="XCG766" s="462"/>
      <c r="XCH766" s="462"/>
      <c r="XCI766" s="462"/>
      <c r="XCJ766" s="462"/>
      <c r="XCK766" s="462"/>
      <c r="XCL766" s="462"/>
      <c r="XCM766" s="462"/>
      <c r="XCN766" s="462"/>
      <c r="XCO766" s="462"/>
      <c r="XCP766" s="462"/>
      <c r="XCQ766" s="462"/>
      <c r="XCR766" s="462"/>
      <c r="XCS766" s="462"/>
      <c r="XCT766" s="462"/>
      <c r="XCU766" s="462"/>
      <c r="XCV766" s="462"/>
      <c r="XCW766" s="462"/>
      <c r="XCX766" s="462"/>
      <c r="XCY766" s="462"/>
      <c r="XCZ766" s="462"/>
      <c r="XDA766" s="462"/>
      <c r="XDB766" s="462"/>
      <c r="XDC766" s="462"/>
      <c r="XDD766" s="462"/>
      <c r="XDE766" s="462"/>
      <c r="XDF766" s="462"/>
      <c r="XDG766" s="462"/>
      <c r="XDH766" s="462"/>
      <c r="XDI766" s="462"/>
      <c r="XDJ766" s="462"/>
      <c r="XDK766" s="462"/>
      <c r="XDL766" s="462"/>
      <c r="XDM766" s="462"/>
      <c r="XDN766" s="462"/>
      <c r="XDO766" s="462"/>
      <c r="XDP766" s="462"/>
      <c r="XDQ766" s="462"/>
      <c r="XDR766" s="462"/>
      <c r="XDS766" s="462"/>
      <c r="XDT766" s="462"/>
      <c r="XDU766" s="462"/>
      <c r="XDV766" s="462"/>
      <c r="XDW766" s="462"/>
      <c r="XDX766" s="462"/>
      <c r="XDY766" s="462"/>
      <c r="XDZ766" s="462"/>
      <c r="XEA766" s="462"/>
      <c r="XEB766" s="462"/>
      <c r="XEC766" s="462"/>
      <c r="XED766" s="462"/>
      <c r="XEE766" s="462"/>
      <c r="XEF766" s="462"/>
      <c r="XEG766" s="462"/>
      <c r="XEH766" s="462"/>
      <c r="XEI766" s="462"/>
      <c r="XEJ766" s="462"/>
      <c r="XEK766" s="462"/>
      <c r="XEL766" s="462"/>
      <c r="XEM766" s="462"/>
      <c r="XEN766" s="462"/>
      <c r="XEO766" s="462"/>
      <c r="XEP766" s="462"/>
      <c r="XEQ766" s="462"/>
      <c r="XER766" s="462"/>
      <c r="XES766" s="462"/>
      <c r="XET766" s="462"/>
      <c r="XEU766" s="462"/>
      <c r="XEV766" s="462"/>
      <c r="XEW766" s="462"/>
      <c r="XEX766" s="462"/>
      <c r="XEY766" s="462"/>
      <c r="XEZ766" s="462"/>
      <c r="XFA766" s="462"/>
      <c r="XFB766" s="462"/>
      <c r="XFC766" s="462"/>
    </row>
    <row r="767" spans="1:16383" ht="12.75" customHeight="1">
      <c r="A767" s="39"/>
      <c r="B767" s="67"/>
      <c r="C767" s="68"/>
      <c r="D767" s="67"/>
      <c r="E767" s="67"/>
      <c r="F767" s="67"/>
      <c r="G767" s="1209"/>
      <c r="H767" s="1209"/>
      <c r="I767" s="1209"/>
      <c r="J767" s="601"/>
      <c r="K767" s="1209"/>
      <c r="L767" s="67"/>
      <c r="M767" s="67"/>
      <c r="N767" s="67"/>
      <c r="O767" s="67"/>
      <c r="P767" s="67"/>
      <c r="Q767" s="1209"/>
      <c r="R767" s="1209"/>
      <c r="S767" s="1209"/>
      <c r="T767" s="1209"/>
      <c r="U767" s="1209"/>
      <c r="V767" s="462"/>
      <c r="W767" s="462"/>
      <c r="X767" s="462"/>
      <c r="Y767" s="462"/>
      <c r="Z767" s="462"/>
      <c r="AA767" s="462"/>
      <c r="AB767" s="462"/>
      <c r="AC767" s="462"/>
      <c r="AD767" s="462"/>
      <c r="AE767" s="462"/>
      <c r="AF767" s="462"/>
      <c r="AG767" s="462"/>
      <c r="AH767" s="462"/>
      <c r="AI767" s="462"/>
      <c r="AJ767" s="462"/>
      <c r="AK767" s="462"/>
      <c r="AL767" s="462"/>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2"/>
      <c r="DH767" s="462"/>
      <c r="DI767" s="462"/>
      <c r="DJ767" s="462"/>
      <c r="DK767" s="462"/>
      <c r="DL767" s="462"/>
      <c r="DM767" s="462"/>
      <c r="DN767" s="462"/>
      <c r="DO767" s="462"/>
      <c r="DP767" s="462"/>
      <c r="DQ767" s="462"/>
      <c r="DR767" s="462"/>
      <c r="DS767" s="462"/>
      <c r="DT767" s="462"/>
      <c r="DU767" s="462"/>
      <c r="DV767" s="462"/>
      <c r="DW767" s="462"/>
      <c r="DX767" s="462"/>
      <c r="DY767" s="462"/>
      <c r="DZ767" s="462"/>
      <c r="EA767" s="462"/>
      <c r="EB767" s="462"/>
      <c r="EC767" s="462"/>
      <c r="ED767" s="462"/>
      <c r="EE767" s="462"/>
      <c r="EF767" s="462"/>
      <c r="EG767" s="462"/>
      <c r="EH767" s="462"/>
      <c r="EI767" s="462"/>
      <c r="EJ767" s="462"/>
      <c r="EK767" s="462"/>
      <c r="EL767" s="462"/>
      <c r="EM767" s="462"/>
      <c r="EN767" s="462"/>
      <c r="EO767" s="462"/>
      <c r="EP767" s="462"/>
      <c r="EQ767" s="462"/>
      <c r="ER767" s="462"/>
      <c r="ES767" s="462"/>
      <c r="ET767" s="462"/>
      <c r="EU767" s="462"/>
      <c r="EV767" s="462"/>
      <c r="EW767" s="462"/>
      <c r="EX767" s="462"/>
      <c r="EY767" s="462"/>
      <c r="EZ767" s="462"/>
      <c r="FA767" s="462"/>
      <c r="FB767" s="462"/>
      <c r="FC767" s="462"/>
      <c r="FD767" s="462"/>
      <c r="FE767" s="462"/>
      <c r="FF767" s="462"/>
      <c r="FG767" s="462"/>
      <c r="FH767" s="462"/>
      <c r="FI767" s="462"/>
      <c r="FJ767" s="462"/>
      <c r="FK767" s="462"/>
      <c r="FL767" s="462"/>
      <c r="FM767" s="462"/>
      <c r="FN767" s="462"/>
      <c r="FO767" s="462"/>
      <c r="FP767" s="462"/>
      <c r="FQ767" s="462"/>
      <c r="FR767" s="462"/>
      <c r="FS767" s="462"/>
      <c r="FT767" s="462"/>
      <c r="FU767" s="462"/>
      <c r="FV767" s="462"/>
      <c r="FW767" s="462"/>
      <c r="FX767" s="462"/>
      <c r="FY767" s="462"/>
      <c r="FZ767" s="462"/>
      <c r="GA767" s="462"/>
      <c r="GB767" s="462"/>
      <c r="GC767" s="462"/>
      <c r="GD767" s="462"/>
      <c r="GE767" s="462"/>
      <c r="GF767" s="462"/>
      <c r="GG767" s="462"/>
      <c r="GH767" s="462"/>
      <c r="GI767" s="462"/>
      <c r="GJ767" s="462"/>
      <c r="GK767" s="462"/>
      <c r="GL767" s="462"/>
      <c r="GM767" s="462"/>
      <c r="GN767" s="462"/>
      <c r="GO767" s="462"/>
      <c r="GP767" s="462"/>
      <c r="GQ767" s="462"/>
      <c r="GR767" s="462"/>
      <c r="GS767" s="462"/>
      <c r="GT767" s="462"/>
      <c r="GU767" s="462"/>
      <c r="GV767" s="462"/>
      <c r="GW767" s="462"/>
      <c r="GX767" s="462"/>
      <c r="GY767" s="462"/>
      <c r="GZ767" s="462"/>
      <c r="HA767" s="462"/>
      <c r="HB767" s="462"/>
      <c r="HC767" s="462"/>
      <c r="HD767" s="462"/>
      <c r="HE767" s="462"/>
      <c r="HF767" s="462"/>
      <c r="HG767" s="462"/>
      <c r="HH767" s="462"/>
      <c r="HI767" s="462"/>
      <c r="HJ767" s="462"/>
      <c r="HK767" s="462"/>
      <c r="HL767" s="462"/>
      <c r="HM767" s="462"/>
      <c r="HN767" s="462"/>
      <c r="HO767" s="462"/>
      <c r="HP767" s="462"/>
      <c r="HQ767" s="462"/>
      <c r="HR767" s="462"/>
      <c r="HS767" s="462"/>
      <c r="HT767" s="462"/>
      <c r="HU767" s="462"/>
      <c r="HV767" s="462"/>
      <c r="HW767" s="462"/>
      <c r="HX767" s="462"/>
      <c r="HY767" s="462"/>
      <c r="HZ767" s="462"/>
      <c r="IA767" s="462"/>
      <c r="IB767" s="462"/>
      <c r="IC767" s="462"/>
      <c r="ID767" s="462"/>
      <c r="IE767" s="462"/>
      <c r="IF767" s="462"/>
      <c r="IG767" s="462"/>
      <c r="IH767" s="462"/>
      <c r="II767" s="462"/>
      <c r="IJ767" s="462"/>
      <c r="IK767" s="462"/>
      <c r="IL767" s="462"/>
      <c r="IM767" s="462"/>
      <c r="IN767" s="462"/>
      <c r="IO767" s="462"/>
      <c r="IP767" s="462"/>
      <c r="IQ767" s="462"/>
      <c r="IR767" s="462"/>
      <c r="IS767" s="462"/>
      <c r="IT767" s="462"/>
      <c r="IU767" s="462"/>
      <c r="IV767" s="462"/>
      <c r="IW767" s="462"/>
      <c r="IX767" s="462"/>
      <c r="IY767" s="462"/>
      <c r="IZ767" s="462"/>
      <c r="JA767" s="462"/>
      <c r="JB767" s="462"/>
      <c r="JC767" s="462"/>
      <c r="JD767" s="462"/>
      <c r="JE767" s="462"/>
      <c r="JF767" s="462"/>
      <c r="JG767" s="462"/>
      <c r="JH767" s="462"/>
      <c r="JI767" s="462"/>
      <c r="JJ767" s="462"/>
      <c r="JK767" s="462"/>
      <c r="JL767" s="462"/>
      <c r="JM767" s="462"/>
      <c r="JN767" s="462"/>
      <c r="JO767" s="462"/>
      <c r="JP767" s="462"/>
      <c r="JQ767" s="462"/>
      <c r="JR767" s="462"/>
      <c r="JS767" s="462"/>
      <c r="JT767" s="462"/>
      <c r="JU767" s="462"/>
      <c r="JV767" s="462"/>
      <c r="JW767" s="462"/>
      <c r="JX767" s="462"/>
      <c r="JY767" s="462"/>
      <c r="JZ767" s="462"/>
      <c r="KA767" s="462"/>
      <c r="KB767" s="462"/>
      <c r="KC767" s="462"/>
      <c r="KD767" s="462"/>
      <c r="KE767" s="462"/>
      <c r="KF767" s="462"/>
      <c r="KG767" s="462"/>
      <c r="KH767" s="462"/>
      <c r="KI767" s="462"/>
      <c r="KJ767" s="462"/>
      <c r="KK767" s="462"/>
      <c r="KL767" s="462"/>
      <c r="KM767" s="462"/>
      <c r="KN767" s="462"/>
      <c r="KO767" s="462"/>
      <c r="KP767" s="462"/>
      <c r="KQ767" s="462"/>
      <c r="KR767" s="462"/>
      <c r="KS767" s="462"/>
      <c r="KT767" s="462"/>
      <c r="KU767" s="462"/>
      <c r="KV767" s="462"/>
      <c r="KW767" s="462"/>
      <c r="KX767" s="462"/>
      <c r="KY767" s="462"/>
      <c r="KZ767" s="462"/>
      <c r="LA767" s="462"/>
      <c r="LB767" s="462"/>
      <c r="LC767" s="462"/>
      <c r="LD767" s="462"/>
      <c r="LE767" s="462"/>
      <c r="LF767" s="462"/>
      <c r="LG767" s="462"/>
      <c r="LH767" s="462"/>
      <c r="LI767" s="462"/>
      <c r="LJ767" s="462"/>
      <c r="LK767" s="462"/>
      <c r="LL767" s="462"/>
      <c r="LM767" s="462"/>
      <c r="LN767" s="462"/>
      <c r="LO767" s="462"/>
      <c r="LP767" s="462"/>
      <c r="LQ767" s="462"/>
      <c r="LR767" s="462"/>
      <c r="LS767" s="462"/>
      <c r="LT767" s="462"/>
      <c r="LU767" s="462"/>
      <c r="LV767" s="462"/>
      <c r="LW767" s="462"/>
      <c r="LX767" s="462"/>
      <c r="LY767" s="462"/>
      <c r="LZ767" s="462"/>
      <c r="MA767" s="462"/>
      <c r="MB767" s="462"/>
      <c r="MC767" s="462"/>
      <c r="MD767" s="462"/>
      <c r="ME767" s="462"/>
      <c r="MF767" s="462"/>
      <c r="MG767" s="462"/>
      <c r="MH767" s="462"/>
      <c r="MI767" s="462"/>
      <c r="MJ767" s="462"/>
      <c r="MK767" s="462"/>
      <c r="ML767" s="462"/>
      <c r="MM767" s="462"/>
      <c r="MN767" s="462"/>
      <c r="MO767" s="462"/>
      <c r="MP767" s="462"/>
      <c r="MQ767" s="462"/>
      <c r="MR767" s="462"/>
      <c r="MS767" s="462"/>
      <c r="MT767" s="462"/>
      <c r="MU767" s="462"/>
      <c r="MV767" s="462"/>
      <c r="MW767" s="462"/>
      <c r="MX767" s="462"/>
      <c r="MY767" s="462"/>
      <c r="MZ767" s="462"/>
      <c r="NA767" s="462"/>
      <c r="NB767" s="462"/>
      <c r="NC767" s="462"/>
      <c r="ND767" s="462"/>
      <c r="NE767" s="462"/>
      <c r="NF767" s="462"/>
      <c r="NG767" s="462"/>
      <c r="NH767" s="462"/>
      <c r="NI767" s="462"/>
      <c r="NJ767" s="462"/>
      <c r="NK767" s="462"/>
      <c r="NL767" s="462"/>
      <c r="NM767" s="462"/>
      <c r="NN767" s="462"/>
      <c r="NO767" s="462"/>
      <c r="NP767" s="462"/>
      <c r="NQ767" s="462"/>
      <c r="NR767" s="462"/>
      <c r="NS767" s="462"/>
      <c r="NT767" s="462"/>
      <c r="NU767" s="462"/>
      <c r="NV767" s="462"/>
      <c r="NW767" s="462"/>
      <c r="NX767" s="462"/>
      <c r="NY767" s="462"/>
      <c r="NZ767" s="462"/>
      <c r="OA767" s="462"/>
      <c r="OB767" s="462"/>
      <c r="OC767" s="462"/>
      <c r="OD767" s="462"/>
      <c r="OE767" s="462"/>
      <c r="OF767" s="462"/>
      <c r="OG767" s="462"/>
      <c r="OH767" s="462"/>
      <c r="OI767" s="462"/>
      <c r="OJ767" s="462"/>
      <c r="OK767" s="462"/>
      <c r="OL767" s="462"/>
      <c r="OM767" s="462"/>
      <c r="ON767" s="462"/>
      <c r="OO767" s="462"/>
      <c r="OP767" s="462"/>
      <c r="OQ767" s="462"/>
      <c r="OR767" s="462"/>
      <c r="OS767" s="462"/>
      <c r="OT767" s="462"/>
      <c r="OU767" s="462"/>
      <c r="OV767" s="462"/>
      <c r="OW767" s="462"/>
      <c r="OX767" s="462"/>
      <c r="OY767" s="462"/>
      <c r="OZ767" s="462"/>
      <c r="PA767" s="462"/>
      <c r="PB767" s="462"/>
      <c r="PC767" s="462"/>
      <c r="PD767" s="462"/>
      <c r="PE767" s="462"/>
      <c r="PF767" s="462"/>
      <c r="PG767" s="462"/>
      <c r="PH767" s="462"/>
      <c r="PI767" s="462"/>
      <c r="PJ767" s="462"/>
      <c r="PK767" s="462"/>
      <c r="PL767" s="462"/>
      <c r="PM767" s="462"/>
      <c r="PN767" s="462"/>
      <c r="PO767" s="462"/>
      <c r="PP767" s="462"/>
      <c r="PQ767" s="462"/>
      <c r="PR767" s="462"/>
      <c r="PS767" s="462"/>
      <c r="PT767" s="462"/>
      <c r="PU767" s="462"/>
      <c r="PV767" s="462"/>
      <c r="PW767" s="462"/>
      <c r="PX767" s="462"/>
      <c r="PY767" s="462"/>
      <c r="PZ767" s="462"/>
      <c r="QA767" s="462"/>
      <c r="QB767" s="462"/>
      <c r="QC767" s="462"/>
      <c r="QD767" s="462"/>
      <c r="QE767" s="462"/>
      <c r="QF767" s="462"/>
      <c r="QG767" s="462"/>
      <c r="QH767" s="462"/>
      <c r="QI767" s="462"/>
      <c r="QJ767" s="462"/>
      <c r="QK767" s="462"/>
      <c r="QL767" s="462"/>
      <c r="QM767" s="462"/>
      <c r="QN767" s="462"/>
      <c r="QO767" s="462"/>
      <c r="QP767" s="462"/>
      <c r="QQ767" s="462"/>
      <c r="QR767" s="462"/>
      <c r="QS767" s="462"/>
      <c r="QT767" s="462"/>
      <c r="QU767" s="462"/>
      <c r="QV767" s="462"/>
      <c r="QW767" s="462"/>
      <c r="QX767" s="462"/>
      <c r="QY767" s="462"/>
      <c r="QZ767" s="462"/>
      <c r="RA767" s="462"/>
      <c r="RB767" s="462"/>
      <c r="RC767" s="462"/>
      <c r="RD767" s="462"/>
      <c r="RE767" s="462"/>
      <c r="RF767" s="462"/>
      <c r="RG767" s="462"/>
      <c r="RH767" s="462"/>
      <c r="RI767" s="462"/>
      <c r="RJ767" s="462"/>
      <c r="RK767" s="462"/>
      <c r="RL767" s="462"/>
      <c r="RM767" s="462"/>
      <c r="RN767" s="462"/>
      <c r="RO767" s="462"/>
      <c r="RP767" s="462"/>
      <c r="RQ767" s="462"/>
      <c r="RR767" s="462"/>
      <c r="RS767" s="462"/>
      <c r="RT767" s="462"/>
      <c r="RU767" s="462"/>
      <c r="RV767" s="462"/>
      <c r="RW767" s="462"/>
      <c r="RX767" s="462"/>
      <c r="RY767" s="462"/>
      <c r="RZ767" s="462"/>
      <c r="SA767" s="462"/>
      <c r="SB767" s="462"/>
      <c r="SC767" s="462"/>
      <c r="SD767" s="462"/>
      <c r="SE767" s="462"/>
      <c r="SF767" s="462"/>
      <c r="SG767" s="462"/>
      <c r="SH767" s="462"/>
      <c r="SI767" s="462"/>
      <c r="SJ767" s="462"/>
      <c r="SK767" s="462"/>
      <c r="SL767" s="462"/>
      <c r="SM767" s="462"/>
      <c r="SN767" s="462"/>
      <c r="SO767" s="462"/>
      <c r="SP767" s="462"/>
      <c r="SQ767" s="462"/>
      <c r="SR767" s="462"/>
      <c r="SS767" s="462"/>
      <c r="ST767" s="462"/>
      <c r="SU767" s="462"/>
      <c r="SV767" s="462"/>
      <c r="SW767" s="462"/>
      <c r="SX767" s="462"/>
      <c r="SY767" s="462"/>
      <c r="SZ767" s="462"/>
      <c r="TA767" s="462"/>
      <c r="TB767" s="462"/>
      <c r="TC767" s="462"/>
      <c r="TD767" s="462"/>
      <c r="TE767" s="462"/>
      <c r="TF767" s="462"/>
      <c r="TG767" s="462"/>
      <c r="TH767" s="462"/>
      <c r="TI767" s="462"/>
      <c r="TJ767" s="462"/>
      <c r="TK767" s="462"/>
      <c r="TL767" s="462"/>
      <c r="TM767" s="462"/>
      <c r="TN767" s="462"/>
      <c r="TO767" s="462"/>
      <c r="TP767" s="462"/>
      <c r="TQ767" s="462"/>
      <c r="TR767" s="462"/>
      <c r="TS767" s="462"/>
      <c r="TT767" s="462"/>
      <c r="TU767" s="462"/>
      <c r="TV767" s="462"/>
      <c r="TW767" s="462"/>
      <c r="TX767" s="462"/>
      <c r="TY767" s="462"/>
      <c r="TZ767" s="462"/>
      <c r="UA767" s="462"/>
      <c r="UB767" s="462"/>
      <c r="UC767" s="462"/>
      <c r="UD767" s="462"/>
      <c r="UE767" s="462"/>
      <c r="UF767" s="462"/>
      <c r="UG767" s="462"/>
      <c r="UH767" s="462"/>
      <c r="UI767" s="462"/>
      <c r="UJ767" s="462"/>
      <c r="UK767" s="462"/>
      <c r="UL767" s="462"/>
      <c r="UM767" s="462"/>
      <c r="UN767" s="462"/>
      <c r="UO767" s="462"/>
      <c r="UP767" s="462"/>
      <c r="UQ767" s="462"/>
      <c r="UR767" s="462"/>
      <c r="US767" s="462"/>
      <c r="UT767" s="462"/>
      <c r="UU767" s="462"/>
      <c r="UV767" s="462"/>
      <c r="UW767" s="462"/>
      <c r="UX767" s="462"/>
      <c r="UY767" s="462"/>
      <c r="UZ767" s="462"/>
      <c r="VA767" s="462"/>
      <c r="VB767" s="462"/>
      <c r="VC767" s="462"/>
      <c r="VD767" s="462"/>
      <c r="VE767" s="462"/>
      <c r="VF767" s="462"/>
      <c r="VG767" s="462"/>
      <c r="VH767" s="462"/>
      <c r="VI767" s="462"/>
      <c r="VJ767" s="462"/>
      <c r="VK767" s="462"/>
      <c r="VL767" s="462"/>
      <c r="VM767" s="462"/>
      <c r="VN767" s="462"/>
      <c r="VO767" s="462"/>
      <c r="VP767" s="462"/>
      <c r="VQ767" s="462"/>
      <c r="VR767" s="462"/>
      <c r="VS767" s="462"/>
      <c r="VT767" s="462"/>
      <c r="VU767" s="462"/>
      <c r="VV767" s="462"/>
      <c r="VW767" s="462"/>
      <c r="VX767" s="462"/>
      <c r="VY767" s="462"/>
      <c r="VZ767" s="462"/>
      <c r="WA767" s="462"/>
      <c r="WB767" s="462"/>
      <c r="WC767" s="462"/>
      <c r="WD767" s="462"/>
      <c r="WE767" s="462"/>
      <c r="WF767" s="462"/>
      <c r="WG767" s="462"/>
      <c r="WH767" s="462"/>
      <c r="WI767" s="462"/>
      <c r="WJ767" s="462"/>
      <c r="WK767" s="462"/>
      <c r="WL767" s="462"/>
      <c r="WM767" s="462"/>
      <c r="WN767" s="462"/>
      <c r="WO767" s="462"/>
      <c r="WP767" s="462"/>
      <c r="WQ767" s="462"/>
      <c r="WR767" s="462"/>
      <c r="WS767" s="462"/>
      <c r="WT767" s="462"/>
      <c r="WU767" s="462"/>
      <c r="WV767" s="462"/>
      <c r="WW767" s="462"/>
      <c r="WX767" s="462"/>
      <c r="WY767" s="462"/>
      <c r="WZ767" s="462"/>
      <c r="XA767" s="462"/>
      <c r="XB767" s="462"/>
      <c r="XC767" s="462"/>
      <c r="XD767" s="462"/>
      <c r="XE767" s="462"/>
      <c r="XF767" s="462"/>
      <c r="XG767" s="462"/>
      <c r="XH767" s="462"/>
      <c r="XI767" s="462"/>
      <c r="XJ767" s="462"/>
      <c r="XK767" s="462"/>
      <c r="XL767" s="462"/>
      <c r="XM767" s="462"/>
      <c r="XN767" s="462"/>
      <c r="XO767" s="462"/>
      <c r="XP767" s="462"/>
      <c r="XQ767" s="462"/>
      <c r="XR767" s="462"/>
      <c r="XS767" s="462"/>
      <c r="XT767" s="462"/>
      <c r="XU767" s="462"/>
      <c r="XV767" s="462"/>
      <c r="XW767" s="462"/>
      <c r="XX767" s="462"/>
      <c r="XY767" s="462"/>
      <c r="XZ767" s="462"/>
      <c r="YA767" s="462"/>
      <c r="YB767" s="462"/>
      <c r="YC767" s="462"/>
      <c r="YD767" s="462"/>
      <c r="YE767" s="462"/>
      <c r="YF767" s="462"/>
      <c r="YG767" s="462"/>
      <c r="YH767" s="462"/>
      <c r="YI767" s="462"/>
      <c r="YJ767" s="462"/>
      <c r="YK767" s="462"/>
      <c r="YL767" s="462"/>
      <c r="YM767" s="462"/>
      <c r="YN767" s="462"/>
      <c r="YO767" s="462"/>
      <c r="YP767" s="462"/>
      <c r="YQ767" s="462"/>
      <c r="YR767" s="462"/>
      <c r="YS767" s="462"/>
      <c r="YT767" s="462"/>
      <c r="YU767" s="462"/>
      <c r="YV767" s="462"/>
      <c r="YW767" s="462"/>
      <c r="YX767" s="462"/>
      <c r="YY767" s="462"/>
      <c r="YZ767" s="462"/>
      <c r="ZA767" s="462"/>
      <c r="ZB767" s="462"/>
      <c r="ZC767" s="462"/>
      <c r="ZD767" s="462"/>
      <c r="ZE767" s="462"/>
      <c r="ZF767" s="462"/>
      <c r="ZG767" s="462"/>
      <c r="ZH767" s="462"/>
      <c r="ZI767" s="462"/>
      <c r="ZJ767" s="462"/>
      <c r="ZK767" s="462"/>
      <c r="ZL767" s="462"/>
      <c r="ZM767" s="462"/>
      <c r="ZN767" s="462"/>
      <c r="ZO767" s="462"/>
      <c r="ZP767" s="462"/>
      <c r="ZQ767" s="462"/>
      <c r="ZR767" s="462"/>
      <c r="ZS767" s="462"/>
      <c r="ZT767" s="462"/>
      <c r="ZU767" s="462"/>
      <c r="ZV767" s="462"/>
      <c r="ZW767" s="462"/>
      <c r="ZX767" s="462"/>
      <c r="ZY767" s="462"/>
      <c r="ZZ767" s="462"/>
      <c r="AAA767" s="462"/>
      <c r="AAB767" s="462"/>
      <c r="AAC767" s="462"/>
      <c r="AAD767" s="462"/>
      <c r="AAE767" s="462"/>
      <c r="AAF767" s="462"/>
      <c r="AAG767" s="462"/>
      <c r="AAH767" s="462"/>
      <c r="AAI767" s="462"/>
      <c r="AAJ767" s="462"/>
      <c r="AAK767" s="462"/>
      <c r="AAL767" s="462"/>
      <c r="AAM767" s="462"/>
      <c r="AAN767" s="462"/>
      <c r="AAO767" s="462"/>
      <c r="AAP767" s="462"/>
      <c r="AAQ767" s="462"/>
      <c r="AAR767" s="462"/>
      <c r="AAS767" s="462"/>
      <c r="AAT767" s="462"/>
      <c r="AAU767" s="462"/>
      <c r="AAV767" s="462"/>
      <c r="AAW767" s="462"/>
      <c r="AAX767" s="462"/>
      <c r="AAY767" s="462"/>
      <c r="AAZ767" s="462"/>
      <c r="ABA767" s="462"/>
      <c r="ABB767" s="462"/>
      <c r="ABC767" s="462"/>
      <c r="ABD767" s="462"/>
      <c r="ABE767" s="462"/>
      <c r="ABF767" s="462"/>
      <c r="ABG767" s="462"/>
      <c r="ABH767" s="462"/>
      <c r="ABI767" s="462"/>
      <c r="ABJ767" s="462"/>
      <c r="ABK767" s="462"/>
      <c r="ABL767" s="462"/>
      <c r="ABM767" s="462"/>
      <c r="ABN767" s="462"/>
      <c r="ABO767" s="462"/>
      <c r="ABP767" s="462"/>
      <c r="ABQ767" s="462"/>
      <c r="ABR767" s="462"/>
      <c r="ABS767" s="462"/>
      <c r="ABT767" s="462"/>
      <c r="ABU767" s="462"/>
      <c r="ABV767" s="462"/>
      <c r="ABW767" s="462"/>
      <c r="ABX767" s="462"/>
      <c r="ABY767" s="462"/>
      <c r="ABZ767" s="462"/>
      <c r="ACA767" s="462"/>
      <c r="ACB767" s="462"/>
      <c r="ACC767" s="462"/>
      <c r="ACD767" s="462"/>
      <c r="ACE767" s="462"/>
      <c r="ACF767" s="462"/>
      <c r="ACG767" s="462"/>
      <c r="ACH767" s="462"/>
      <c r="ACI767" s="462"/>
      <c r="ACJ767" s="462"/>
      <c r="ACK767" s="462"/>
      <c r="ACL767" s="462"/>
      <c r="ACM767" s="462"/>
      <c r="ACN767" s="462"/>
      <c r="ACO767" s="462"/>
      <c r="ACP767" s="462"/>
      <c r="ACQ767" s="462"/>
      <c r="ACR767" s="462"/>
      <c r="ACS767" s="462"/>
      <c r="ACT767" s="462"/>
      <c r="ACU767" s="462"/>
      <c r="ACV767" s="462"/>
      <c r="ACW767" s="462"/>
      <c r="ACX767" s="462"/>
      <c r="ACY767" s="462"/>
      <c r="ACZ767" s="462"/>
      <c r="ADA767" s="462"/>
      <c r="ADB767" s="462"/>
      <c r="ADC767" s="462"/>
      <c r="ADD767" s="462"/>
      <c r="ADE767" s="462"/>
      <c r="ADF767" s="462"/>
      <c r="ADG767" s="462"/>
      <c r="ADH767" s="462"/>
      <c r="ADI767" s="462"/>
      <c r="ADJ767" s="462"/>
      <c r="ADK767" s="462"/>
      <c r="ADL767" s="462"/>
      <c r="ADM767" s="462"/>
      <c r="ADN767" s="462"/>
      <c r="ADO767" s="462"/>
      <c r="ADP767" s="462"/>
      <c r="ADQ767" s="462"/>
      <c r="ADR767" s="462"/>
      <c r="ADS767" s="462"/>
      <c r="ADT767" s="462"/>
      <c r="ADU767" s="462"/>
      <c r="ADV767" s="462"/>
      <c r="ADW767" s="462"/>
      <c r="ADX767" s="462"/>
      <c r="ADY767" s="462"/>
      <c r="ADZ767" s="462"/>
      <c r="AEA767" s="462"/>
      <c r="AEB767" s="462"/>
      <c r="AEC767" s="462"/>
      <c r="AED767" s="462"/>
      <c r="AEE767" s="462"/>
      <c r="AEF767" s="462"/>
      <c r="AEG767" s="462"/>
      <c r="AEH767" s="462"/>
      <c r="AEI767" s="462"/>
      <c r="AEJ767" s="462"/>
      <c r="AEK767" s="462"/>
      <c r="AEL767" s="462"/>
      <c r="AEM767" s="462"/>
      <c r="AEN767" s="462"/>
      <c r="AEO767" s="462"/>
      <c r="AEP767" s="462"/>
      <c r="AEQ767" s="462"/>
      <c r="AER767" s="462"/>
      <c r="AES767" s="462"/>
      <c r="AET767" s="462"/>
      <c r="AEU767" s="462"/>
      <c r="AEV767" s="462"/>
      <c r="AEW767" s="462"/>
      <c r="AEX767" s="462"/>
      <c r="AEY767" s="462"/>
      <c r="AEZ767" s="462"/>
      <c r="AFA767" s="462"/>
      <c r="AFB767" s="462"/>
      <c r="AFC767" s="462"/>
      <c r="AFD767" s="462"/>
      <c r="AFE767" s="462"/>
      <c r="AFF767" s="462"/>
      <c r="AFG767" s="462"/>
      <c r="AFH767" s="462"/>
      <c r="AFI767" s="462"/>
      <c r="AFJ767" s="462"/>
      <c r="AFK767" s="462"/>
      <c r="AFL767" s="462"/>
      <c r="AFM767" s="462"/>
      <c r="AFN767" s="462"/>
      <c r="AFO767" s="462"/>
      <c r="AFP767" s="462"/>
      <c r="AFQ767" s="462"/>
      <c r="AFR767" s="462"/>
      <c r="AFS767" s="462"/>
      <c r="AFT767" s="462"/>
      <c r="AFU767" s="462"/>
      <c r="AFV767" s="462"/>
      <c r="AFW767" s="462"/>
      <c r="AFX767" s="462"/>
      <c r="AFY767" s="462"/>
      <c r="AFZ767" s="462"/>
      <c r="AGA767" s="462"/>
      <c r="AGB767" s="462"/>
      <c r="AGC767" s="462"/>
      <c r="AGD767" s="462"/>
      <c r="AGE767" s="462"/>
      <c r="AGF767" s="462"/>
      <c r="AGG767" s="462"/>
      <c r="AGH767" s="462"/>
      <c r="AGI767" s="462"/>
      <c r="AGJ767" s="462"/>
      <c r="AGK767" s="462"/>
      <c r="AGL767" s="462"/>
      <c r="AGM767" s="462"/>
      <c r="AGN767" s="462"/>
      <c r="AGO767" s="462"/>
      <c r="AGP767" s="462"/>
      <c r="AGQ767" s="462"/>
      <c r="AGR767" s="462"/>
      <c r="AGS767" s="462"/>
      <c r="AGT767" s="462"/>
      <c r="AGU767" s="462"/>
      <c r="AGV767" s="462"/>
      <c r="AGW767" s="462"/>
      <c r="AGX767" s="462"/>
      <c r="AGY767" s="462"/>
      <c r="AGZ767" s="462"/>
      <c r="AHA767" s="462"/>
      <c r="AHB767" s="462"/>
      <c r="AHC767" s="462"/>
      <c r="AHD767" s="462"/>
      <c r="AHE767" s="462"/>
      <c r="AHF767" s="462"/>
      <c r="AHG767" s="462"/>
      <c r="AHH767" s="462"/>
      <c r="AHI767" s="462"/>
      <c r="AHJ767" s="462"/>
      <c r="AHK767" s="462"/>
      <c r="AHL767" s="462"/>
      <c r="AHM767" s="462"/>
      <c r="AHN767" s="462"/>
      <c r="AHO767" s="462"/>
      <c r="AHP767" s="462"/>
      <c r="AHQ767" s="462"/>
      <c r="AHR767" s="462"/>
      <c r="AHS767" s="462"/>
      <c r="AHT767" s="462"/>
      <c r="AHU767" s="462"/>
      <c r="AHV767" s="462"/>
      <c r="AHW767" s="462"/>
      <c r="AHX767" s="462"/>
      <c r="AHY767" s="462"/>
      <c r="AHZ767" s="462"/>
      <c r="AIA767" s="462"/>
      <c r="AIB767" s="462"/>
      <c r="AIC767" s="462"/>
      <c r="AID767" s="462"/>
      <c r="AIE767" s="462"/>
      <c r="AIF767" s="462"/>
      <c r="AIG767" s="462"/>
      <c r="AIH767" s="462"/>
      <c r="AII767" s="462"/>
      <c r="AIJ767" s="462"/>
      <c r="AIK767" s="462"/>
      <c r="AIL767" s="462"/>
      <c r="AIM767" s="462"/>
      <c r="AIN767" s="462"/>
      <c r="AIO767" s="462"/>
      <c r="AIP767" s="462"/>
      <c r="AIQ767" s="462"/>
      <c r="AIR767" s="462"/>
      <c r="AIS767" s="462"/>
      <c r="AIT767" s="462"/>
      <c r="AIU767" s="462"/>
      <c r="AIV767" s="462"/>
      <c r="AIW767" s="462"/>
      <c r="AIX767" s="462"/>
      <c r="AIY767" s="462"/>
      <c r="AIZ767" s="462"/>
      <c r="AJA767" s="462"/>
      <c r="AJB767" s="462"/>
      <c r="AJC767" s="462"/>
      <c r="AJD767" s="462"/>
      <c r="AJE767" s="462"/>
      <c r="AJF767" s="462"/>
      <c r="AJG767" s="462"/>
      <c r="AJH767" s="462"/>
      <c r="AJI767" s="462"/>
      <c r="AJJ767" s="462"/>
      <c r="AJK767" s="462"/>
      <c r="AJL767" s="462"/>
      <c r="AJM767" s="462"/>
      <c r="AJN767" s="462"/>
      <c r="AJO767" s="462"/>
      <c r="AJP767" s="462"/>
      <c r="AJQ767" s="462"/>
      <c r="AJR767" s="462"/>
      <c r="AJS767" s="462"/>
      <c r="AJT767" s="462"/>
      <c r="AJU767" s="462"/>
      <c r="AJV767" s="462"/>
      <c r="AJW767" s="462"/>
      <c r="AJX767" s="462"/>
      <c r="AJY767" s="462"/>
      <c r="AJZ767" s="462"/>
      <c r="AKA767" s="462"/>
      <c r="AKB767" s="462"/>
      <c r="AKC767" s="462"/>
      <c r="AKD767" s="462"/>
      <c r="AKE767" s="462"/>
      <c r="AKF767" s="462"/>
      <c r="AKG767" s="462"/>
      <c r="AKH767" s="462"/>
      <c r="AKI767" s="462"/>
      <c r="AKJ767" s="462"/>
      <c r="AKK767" s="462"/>
      <c r="AKL767" s="462"/>
      <c r="AKM767" s="462"/>
      <c r="AKN767" s="462"/>
      <c r="AKO767" s="462"/>
      <c r="AKP767" s="462"/>
      <c r="AKQ767" s="462"/>
      <c r="AKR767" s="462"/>
      <c r="AKS767" s="462"/>
      <c r="AKT767" s="462"/>
      <c r="AKU767" s="462"/>
      <c r="AKV767" s="462"/>
      <c r="AKW767" s="462"/>
      <c r="AKX767" s="462"/>
      <c r="AKY767" s="462"/>
      <c r="AKZ767" s="462"/>
      <c r="ALA767" s="462"/>
      <c r="ALB767" s="462"/>
      <c r="ALC767" s="462"/>
      <c r="ALD767" s="462"/>
      <c r="ALE767" s="462"/>
      <c r="ALF767" s="462"/>
      <c r="ALG767" s="462"/>
      <c r="ALH767" s="462"/>
      <c r="ALI767" s="462"/>
      <c r="ALJ767" s="462"/>
      <c r="ALK767" s="462"/>
      <c r="ALL767" s="462"/>
      <c r="ALM767" s="462"/>
      <c r="ALN767" s="462"/>
      <c r="ALO767" s="462"/>
      <c r="ALP767" s="462"/>
      <c r="ALQ767" s="462"/>
      <c r="ALR767" s="462"/>
      <c r="ALS767" s="462"/>
      <c r="ALT767" s="462"/>
      <c r="ALU767" s="462"/>
      <c r="ALV767" s="462"/>
      <c r="ALW767" s="462"/>
      <c r="ALX767" s="462"/>
      <c r="ALY767" s="462"/>
      <c r="ALZ767" s="462"/>
      <c r="AMA767" s="462"/>
      <c r="AMB767" s="462"/>
      <c r="AMC767" s="462"/>
      <c r="AMD767" s="462"/>
      <c r="AME767" s="462"/>
      <c r="AMF767" s="462"/>
      <c r="AMG767" s="462"/>
      <c r="AMH767" s="462"/>
      <c r="AMI767" s="462"/>
      <c r="AMJ767" s="462"/>
      <c r="AMK767" s="462"/>
      <c r="AML767" s="462"/>
      <c r="AMM767" s="462"/>
      <c r="AMN767" s="462"/>
      <c r="AMO767" s="462"/>
      <c r="AMP767" s="462"/>
      <c r="AMQ767" s="462"/>
      <c r="AMR767" s="462"/>
      <c r="AMS767" s="462"/>
      <c r="AMT767" s="462"/>
      <c r="AMU767" s="462"/>
      <c r="AMV767" s="462"/>
      <c r="AMW767" s="462"/>
      <c r="AMX767" s="462"/>
      <c r="AMY767" s="462"/>
      <c r="AMZ767" s="462"/>
      <c r="ANA767" s="462"/>
      <c r="ANB767" s="462"/>
      <c r="ANC767" s="462"/>
      <c r="AND767" s="462"/>
      <c r="ANE767" s="462"/>
      <c r="ANF767" s="462"/>
      <c r="ANG767" s="462"/>
      <c r="ANH767" s="462"/>
      <c r="ANI767" s="462"/>
      <c r="ANJ767" s="462"/>
      <c r="ANK767" s="462"/>
      <c r="ANL767" s="462"/>
      <c r="ANM767" s="462"/>
      <c r="ANN767" s="462"/>
      <c r="ANO767" s="462"/>
      <c r="ANP767" s="462"/>
      <c r="ANQ767" s="462"/>
      <c r="ANR767" s="462"/>
      <c r="ANS767" s="462"/>
      <c r="ANT767" s="462"/>
      <c r="ANU767" s="462"/>
      <c r="ANV767" s="462"/>
      <c r="ANW767" s="462"/>
      <c r="ANX767" s="462"/>
      <c r="ANY767" s="462"/>
      <c r="ANZ767" s="462"/>
      <c r="AOA767" s="462"/>
      <c r="AOB767" s="462"/>
      <c r="AOC767" s="462"/>
      <c r="AOD767" s="462"/>
      <c r="AOE767" s="462"/>
      <c r="AOF767" s="462"/>
      <c r="AOG767" s="462"/>
      <c r="AOH767" s="462"/>
      <c r="AOI767" s="462"/>
      <c r="AOJ767" s="462"/>
      <c r="AOK767" s="462"/>
      <c r="AOL767" s="462"/>
      <c r="AOM767" s="462"/>
      <c r="AON767" s="462"/>
      <c r="AOO767" s="462"/>
      <c r="AOP767" s="462"/>
      <c r="AOQ767" s="462"/>
      <c r="AOR767" s="462"/>
      <c r="AOS767" s="462"/>
      <c r="AOT767" s="462"/>
      <c r="AOU767" s="462"/>
      <c r="AOV767" s="462"/>
      <c r="AOW767" s="462"/>
      <c r="AOX767" s="462"/>
      <c r="AOY767" s="462"/>
      <c r="AOZ767" s="462"/>
      <c r="APA767" s="462"/>
      <c r="APB767" s="462"/>
      <c r="APC767" s="462"/>
      <c r="APD767" s="462"/>
      <c r="APE767" s="462"/>
      <c r="APF767" s="462"/>
      <c r="APG767" s="462"/>
      <c r="APH767" s="462"/>
      <c r="API767" s="462"/>
      <c r="APJ767" s="462"/>
      <c r="APK767" s="462"/>
      <c r="APL767" s="462"/>
      <c r="APM767" s="462"/>
      <c r="APN767" s="462"/>
      <c r="APO767" s="462"/>
      <c r="APP767" s="462"/>
      <c r="APQ767" s="462"/>
      <c r="APR767" s="462"/>
      <c r="APS767" s="462"/>
      <c r="APT767" s="462"/>
      <c r="APU767" s="462"/>
      <c r="APV767" s="462"/>
      <c r="APW767" s="462"/>
      <c r="APX767" s="462"/>
      <c r="APY767" s="462"/>
      <c r="APZ767" s="462"/>
      <c r="AQA767" s="462"/>
      <c r="AQB767" s="462"/>
      <c r="AQC767" s="462"/>
      <c r="AQD767" s="462"/>
      <c r="AQE767" s="462"/>
      <c r="AQF767" s="462"/>
      <c r="AQG767" s="462"/>
      <c r="AQH767" s="462"/>
      <c r="AQI767" s="462"/>
      <c r="AQJ767" s="462"/>
      <c r="AQK767" s="462"/>
      <c r="AQL767" s="462"/>
      <c r="AQM767" s="462"/>
      <c r="AQN767" s="462"/>
      <c r="AQO767" s="462"/>
      <c r="AQP767" s="462"/>
      <c r="AQQ767" s="462"/>
      <c r="AQR767" s="462"/>
      <c r="AQS767" s="462"/>
      <c r="AQT767" s="462"/>
      <c r="AQU767" s="462"/>
      <c r="AQV767" s="462"/>
      <c r="AQW767" s="462"/>
      <c r="AQX767" s="462"/>
      <c r="AQY767" s="462"/>
      <c r="AQZ767" s="462"/>
      <c r="ARA767" s="462"/>
      <c r="ARB767" s="462"/>
      <c r="ARC767" s="462"/>
      <c r="ARD767" s="462"/>
      <c r="ARE767" s="462"/>
      <c r="ARF767" s="462"/>
      <c r="ARG767" s="462"/>
      <c r="ARH767" s="462"/>
      <c r="ARI767" s="462"/>
      <c r="ARJ767" s="462"/>
      <c r="ARK767" s="462"/>
      <c r="ARL767" s="462"/>
      <c r="ARM767" s="462"/>
      <c r="ARN767" s="462"/>
      <c r="ARO767" s="462"/>
      <c r="ARP767" s="462"/>
      <c r="ARQ767" s="462"/>
      <c r="ARR767" s="462"/>
      <c r="ARS767" s="462"/>
      <c r="ART767" s="462"/>
      <c r="ARU767" s="462"/>
      <c r="ARV767" s="462"/>
      <c r="ARW767" s="462"/>
      <c r="ARX767" s="462"/>
      <c r="ARY767" s="462"/>
      <c r="ARZ767" s="462"/>
      <c r="ASA767" s="462"/>
      <c r="ASB767" s="462"/>
      <c r="ASC767" s="462"/>
      <c r="ASD767" s="462"/>
      <c r="ASE767" s="462"/>
      <c r="ASF767" s="462"/>
      <c r="ASG767" s="462"/>
      <c r="ASH767" s="462"/>
      <c r="ASI767" s="462"/>
      <c r="ASJ767" s="462"/>
      <c r="ASK767" s="462"/>
      <c r="ASL767" s="462"/>
      <c r="ASM767" s="462"/>
      <c r="ASN767" s="462"/>
      <c r="ASO767" s="462"/>
      <c r="ASP767" s="462"/>
      <c r="ASQ767" s="462"/>
      <c r="ASR767" s="462"/>
      <c r="ASS767" s="462"/>
      <c r="AST767" s="462"/>
      <c r="ASU767" s="462"/>
      <c r="ASV767" s="462"/>
      <c r="ASW767" s="462"/>
      <c r="ASX767" s="462"/>
      <c r="ASY767" s="462"/>
      <c r="ASZ767" s="462"/>
      <c r="ATA767" s="462"/>
      <c r="ATB767" s="462"/>
      <c r="ATC767" s="462"/>
      <c r="ATD767" s="462"/>
      <c r="ATE767" s="462"/>
      <c r="ATF767" s="462"/>
      <c r="ATG767" s="462"/>
      <c r="ATH767" s="462"/>
      <c r="ATI767" s="462"/>
      <c r="ATJ767" s="462"/>
      <c r="ATK767" s="462"/>
      <c r="ATL767" s="462"/>
      <c r="ATM767" s="462"/>
      <c r="ATN767" s="462"/>
      <c r="ATO767" s="462"/>
      <c r="ATP767" s="462"/>
      <c r="ATQ767" s="462"/>
      <c r="ATR767" s="462"/>
      <c r="ATS767" s="462"/>
      <c r="ATT767" s="462"/>
      <c r="ATU767" s="462"/>
      <c r="ATV767" s="462"/>
      <c r="ATW767" s="462"/>
      <c r="ATX767" s="462"/>
      <c r="ATY767" s="462"/>
      <c r="ATZ767" s="462"/>
      <c r="AUA767" s="462"/>
      <c r="AUB767" s="462"/>
      <c r="AUC767" s="462"/>
      <c r="AUD767" s="462"/>
      <c r="AUE767" s="462"/>
      <c r="AUF767" s="462"/>
      <c r="AUG767" s="462"/>
      <c r="AUH767" s="462"/>
      <c r="AUI767" s="462"/>
      <c r="AUJ767" s="462"/>
      <c r="AUK767" s="462"/>
      <c r="AUL767" s="462"/>
      <c r="AUM767" s="462"/>
      <c r="AUN767" s="462"/>
      <c r="AUO767" s="462"/>
      <c r="AUP767" s="462"/>
      <c r="AUQ767" s="462"/>
      <c r="AUR767" s="462"/>
      <c r="AUS767" s="462"/>
      <c r="AUT767" s="462"/>
      <c r="AUU767" s="462"/>
      <c r="AUV767" s="462"/>
      <c r="AUW767" s="462"/>
      <c r="AUX767" s="462"/>
      <c r="AUY767" s="462"/>
      <c r="AUZ767" s="462"/>
      <c r="AVA767" s="462"/>
      <c r="AVB767" s="462"/>
      <c r="AVC767" s="462"/>
      <c r="AVD767" s="462"/>
      <c r="AVE767" s="462"/>
      <c r="AVF767" s="462"/>
      <c r="AVG767" s="462"/>
      <c r="AVH767" s="462"/>
      <c r="AVI767" s="462"/>
      <c r="AVJ767" s="462"/>
      <c r="AVK767" s="462"/>
      <c r="AVL767" s="462"/>
      <c r="AVM767" s="462"/>
      <c r="AVN767" s="462"/>
      <c r="AVO767" s="462"/>
      <c r="AVP767" s="462"/>
      <c r="AVQ767" s="462"/>
      <c r="AVR767" s="462"/>
      <c r="AVS767" s="462"/>
      <c r="AVT767" s="462"/>
      <c r="AVU767" s="462"/>
      <c r="AVV767" s="462"/>
      <c r="AVW767" s="462"/>
      <c r="AVX767" s="462"/>
      <c r="AVY767" s="462"/>
      <c r="AVZ767" s="462"/>
      <c r="AWA767" s="462"/>
      <c r="AWB767" s="462"/>
      <c r="AWC767" s="462"/>
      <c r="AWD767" s="462"/>
      <c r="AWE767" s="462"/>
      <c r="AWF767" s="462"/>
      <c r="AWG767" s="462"/>
      <c r="AWH767" s="462"/>
      <c r="AWI767" s="462"/>
      <c r="AWJ767" s="462"/>
      <c r="AWK767" s="462"/>
      <c r="AWL767" s="462"/>
      <c r="AWM767" s="462"/>
      <c r="AWN767" s="462"/>
      <c r="AWO767" s="462"/>
      <c r="AWP767" s="462"/>
      <c r="AWQ767" s="462"/>
      <c r="AWR767" s="462"/>
      <c r="AWS767" s="462"/>
      <c r="AWT767" s="462"/>
      <c r="AWU767" s="462"/>
      <c r="AWV767" s="462"/>
      <c r="AWW767" s="462"/>
      <c r="AWX767" s="462"/>
      <c r="AWY767" s="462"/>
      <c r="AWZ767" s="462"/>
      <c r="AXA767" s="462"/>
      <c r="AXB767" s="462"/>
      <c r="AXC767" s="462"/>
      <c r="AXD767" s="462"/>
      <c r="AXE767" s="462"/>
      <c r="AXF767" s="462"/>
      <c r="AXG767" s="462"/>
      <c r="AXH767" s="462"/>
      <c r="AXI767" s="462"/>
      <c r="AXJ767" s="462"/>
      <c r="AXK767" s="462"/>
      <c r="AXL767" s="462"/>
      <c r="AXM767" s="462"/>
      <c r="AXN767" s="462"/>
      <c r="AXO767" s="462"/>
      <c r="AXP767" s="462"/>
      <c r="AXQ767" s="462"/>
      <c r="AXR767" s="462"/>
      <c r="AXS767" s="462"/>
      <c r="AXT767" s="462"/>
      <c r="AXU767" s="462"/>
      <c r="AXV767" s="462"/>
      <c r="AXW767" s="462"/>
      <c r="AXX767" s="462"/>
      <c r="AXY767" s="462"/>
      <c r="AXZ767" s="462"/>
      <c r="AYA767" s="462"/>
      <c r="AYB767" s="462"/>
      <c r="AYC767" s="462"/>
      <c r="AYD767" s="462"/>
      <c r="AYE767" s="462"/>
      <c r="AYF767" s="462"/>
      <c r="AYG767" s="462"/>
      <c r="AYH767" s="462"/>
      <c r="AYI767" s="462"/>
      <c r="AYJ767" s="462"/>
      <c r="AYK767" s="462"/>
      <c r="AYL767" s="462"/>
      <c r="AYM767" s="462"/>
      <c r="AYN767" s="462"/>
      <c r="AYO767" s="462"/>
      <c r="AYP767" s="462"/>
      <c r="AYQ767" s="462"/>
      <c r="AYR767" s="462"/>
      <c r="AYS767" s="462"/>
      <c r="AYT767" s="462"/>
      <c r="AYU767" s="462"/>
      <c r="AYV767" s="462"/>
      <c r="AYW767" s="462"/>
      <c r="AYX767" s="462"/>
      <c r="AYY767" s="462"/>
      <c r="AYZ767" s="462"/>
      <c r="AZA767" s="462"/>
      <c r="AZB767" s="462"/>
      <c r="AZC767" s="462"/>
      <c r="AZD767" s="462"/>
      <c r="AZE767" s="462"/>
      <c r="AZF767" s="462"/>
      <c r="AZG767" s="462"/>
      <c r="AZH767" s="462"/>
      <c r="AZI767" s="462"/>
      <c r="AZJ767" s="462"/>
      <c r="AZK767" s="462"/>
      <c r="AZL767" s="462"/>
      <c r="AZM767" s="462"/>
      <c r="AZN767" s="462"/>
      <c r="AZO767" s="462"/>
      <c r="AZP767" s="462"/>
      <c r="AZQ767" s="462"/>
      <c r="AZR767" s="462"/>
      <c r="AZS767" s="462"/>
      <c r="AZT767" s="462"/>
      <c r="AZU767" s="462"/>
      <c r="AZV767" s="462"/>
      <c r="AZW767" s="462"/>
      <c r="AZX767" s="462"/>
      <c r="AZY767" s="462"/>
      <c r="AZZ767" s="462"/>
      <c r="BAA767" s="462"/>
      <c r="BAB767" s="462"/>
      <c r="BAC767" s="462"/>
      <c r="BAD767" s="462"/>
      <c r="BAE767" s="462"/>
      <c r="BAF767" s="462"/>
      <c r="BAG767" s="462"/>
      <c r="BAH767" s="462"/>
      <c r="BAI767" s="462"/>
      <c r="BAJ767" s="462"/>
      <c r="BAK767" s="462"/>
      <c r="BAL767" s="462"/>
      <c r="BAM767" s="462"/>
      <c r="BAN767" s="462"/>
      <c r="BAO767" s="462"/>
      <c r="BAP767" s="462"/>
      <c r="BAQ767" s="462"/>
      <c r="BAR767" s="462"/>
      <c r="BAS767" s="462"/>
      <c r="BAT767" s="462"/>
      <c r="BAU767" s="462"/>
      <c r="BAV767" s="462"/>
      <c r="BAW767" s="462"/>
      <c r="BAX767" s="462"/>
      <c r="BAY767" s="462"/>
      <c r="BAZ767" s="462"/>
      <c r="BBA767" s="462"/>
      <c r="BBB767" s="462"/>
      <c r="BBC767" s="462"/>
      <c r="BBD767" s="462"/>
      <c r="BBE767" s="462"/>
      <c r="BBF767" s="462"/>
      <c r="BBG767" s="462"/>
      <c r="BBH767" s="462"/>
      <c r="BBI767" s="462"/>
      <c r="BBJ767" s="462"/>
      <c r="BBK767" s="462"/>
      <c r="BBL767" s="462"/>
      <c r="BBM767" s="462"/>
      <c r="BBN767" s="462"/>
      <c r="BBO767" s="462"/>
      <c r="BBP767" s="462"/>
      <c r="BBQ767" s="462"/>
      <c r="BBR767" s="462"/>
      <c r="BBS767" s="462"/>
      <c r="BBT767" s="462"/>
      <c r="BBU767" s="462"/>
      <c r="BBV767" s="462"/>
      <c r="BBW767" s="462"/>
      <c r="BBX767" s="462"/>
      <c r="BBY767" s="462"/>
      <c r="BBZ767" s="462"/>
      <c r="BCA767" s="462"/>
      <c r="BCB767" s="462"/>
      <c r="BCC767" s="462"/>
      <c r="BCD767" s="462"/>
      <c r="BCE767" s="462"/>
      <c r="BCF767" s="462"/>
      <c r="BCG767" s="462"/>
      <c r="BCH767" s="462"/>
      <c r="BCI767" s="462"/>
      <c r="BCJ767" s="462"/>
      <c r="BCK767" s="462"/>
      <c r="BCL767" s="462"/>
      <c r="BCM767" s="462"/>
      <c r="BCN767" s="462"/>
      <c r="BCO767" s="462"/>
      <c r="BCP767" s="462"/>
      <c r="BCQ767" s="462"/>
      <c r="BCR767" s="462"/>
      <c r="BCS767" s="462"/>
      <c r="BCT767" s="462"/>
      <c r="BCU767" s="462"/>
      <c r="BCV767" s="462"/>
      <c r="BCW767" s="462"/>
      <c r="BCX767" s="462"/>
      <c r="BCY767" s="462"/>
      <c r="BCZ767" s="462"/>
      <c r="BDA767" s="462"/>
      <c r="BDB767" s="462"/>
      <c r="BDC767" s="462"/>
      <c r="BDD767" s="462"/>
      <c r="BDE767" s="462"/>
      <c r="BDF767" s="462"/>
      <c r="BDG767" s="462"/>
      <c r="BDH767" s="462"/>
      <c r="BDI767" s="462"/>
      <c r="BDJ767" s="462"/>
      <c r="BDK767" s="462"/>
      <c r="BDL767" s="462"/>
      <c r="BDM767" s="462"/>
      <c r="BDN767" s="462"/>
      <c r="BDO767" s="462"/>
      <c r="BDP767" s="462"/>
      <c r="BDQ767" s="462"/>
      <c r="BDR767" s="462"/>
      <c r="BDS767" s="462"/>
      <c r="BDT767" s="462"/>
      <c r="BDU767" s="462"/>
      <c r="BDV767" s="462"/>
      <c r="BDW767" s="462"/>
      <c r="BDX767" s="462"/>
      <c r="BDY767" s="462"/>
      <c r="BDZ767" s="462"/>
      <c r="BEA767" s="462"/>
      <c r="BEB767" s="462"/>
      <c r="BEC767" s="462"/>
      <c r="BED767" s="462"/>
      <c r="BEE767" s="462"/>
      <c r="BEF767" s="462"/>
      <c r="BEG767" s="462"/>
      <c r="BEH767" s="462"/>
      <c r="BEI767" s="462"/>
      <c r="BEJ767" s="462"/>
      <c r="BEK767" s="462"/>
      <c r="BEL767" s="462"/>
      <c r="BEM767" s="462"/>
      <c r="BEN767" s="462"/>
      <c r="BEO767" s="462"/>
      <c r="BEP767" s="462"/>
      <c r="BEQ767" s="462"/>
      <c r="BER767" s="462"/>
      <c r="BES767" s="462"/>
      <c r="BET767" s="462"/>
      <c r="BEU767" s="462"/>
      <c r="BEV767" s="462"/>
      <c r="BEW767" s="462"/>
      <c r="BEX767" s="462"/>
      <c r="BEY767" s="462"/>
      <c r="BEZ767" s="462"/>
      <c r="BFA767" s="462"/>
      <c r="BFB767" s="462"/>
      <c r="BFC767" s="462"/>
      <c r="BFD767" s="462"/>
      <c r="BFE767" s="462"/>
      <c r="BFF767" s="462"/>
      <c r="BFG767" s="462"/>
      <c r="BFH767" s="462"/>
      <c r="BFI767" s="462"/>
      <c r="BFJ767" s="462"/>
      <c r="BFK767" s="462"/>
      <c r="BFL767" s="462"/>
      <c r="BFM767" s="462"/>
      <c r="BFN767" s="462"/>
      <c r="BFO767" s="462"/>
      <c r="BFP767" s="462"/>
      <c r="BFQ767" s="462"/>
      <c r="BFR767" s="462"/>
      <c r="BFS767" s="462"/>
      <c r="BFT767" s="462"/>
      <c r="BFU767" s="462"/>
      <c r="BFV767" s="462"/>
      <c r="BFW767" s="462"/>
      <c r="BFX767" s="462"/>
      <c r="BFY767" s="462"/>
      <c r="BFZ767" s="462"/>
      <c r="BGA767" s="462"/>
      <c r="BGB767" s="462"/>
      <c r="BGC767" s="462"/>
      <c r="BGD767" s="462"/>
      <c r="BGE767" s="462"/>
      <c r="BGF767" s="462"/>
      <c r="BGG767" s="462"/>
      <c r="BGH767" s="462"/>
      <c r="BGI767" s="462"/>
      <c r="BGJ767" s="462"/>
      <c r="BGK767" s="462"/>
      <c r="BGL767" s="462"/>
      <c r="BGM767" s="462"/>
      <c r="BGN767" s="462"/>
      <c r="BGO767" s="462"/>
      <c r="BGP767" s="462"/>
      <c r="BGQ767" s="462"/>
      <c r="BGR767" s="462"/>
      <c r="BGS767" s="462"/>
      <c r="BGT767" s="462"/>
      <c r="BGU767" s="462"/>
      <c r="BGV767" s="462"/>
      <c r="BGW767" s="462"/>
      <c r="BGX767" s="462"/>
      <c r="BGY767" s="462"/>
      <c r="BGZ767" s="462"/>
      <c r="BHA767" s="462"/>
      <c r="BHB767" s="462"/>
      <c r="BHC767" s="462"/>
      <c r="BHD767" s="462"/>
      <c r="BHE767" s="462"/>
      <c r="BHF767" s="462"/>
      <c r="BHG767" s="462"/>
      <c r="BHH767" s="462"/>
      <c r="BHI767" s="462"/>
      <c r="BHJ767" s="462"/>
      <c r="BHK767" s="462"/>
      <c r="BHL767" s="462"/>
      <c r="BHM767" s="462"/>
      <c r="BHN767" s="462"/>
      <c r="BHO767" s="462"/>
      <c r="BHP767" s="462"/>
      <c r="BHQ767" s="462"/>
      <c r="BHR767" s="462"/>
      <c r="BHS767" s="462"/>
      <c r="BHT767" s="462"/>
      <c r="BHU767" s="462"/>
      <c r="BHV767" s="462"/>
      <c r="BHW767" s="462"/>
      <c r="BHX767" s="462"/>
      <c r="BHY767" s="462"/>
      <c r="BHZ767" s="462"/>
      <c r="BIA767" s="462"/>
      <c r="BIB767" s="462"/>
      <c r="BIC767" s="462"/>
      <c r="BID767" s="462"/>
      <c r="BIE767" s="462"/>
      <c r="BIF767" s="462"/>
      <c r="BIG767" s="462"/>
      <c r="BIH767" s="462"/>
      <c r="BII767" s="462"/>
      <c r="BIJ767" s="462"/>
      <c r="BIK767" s="462"/>
      <c r="BIL767" s="462"/>
      <c r="BIM767" s="462"/>
      <c r="BIN767" s="462"/>
      <c r="BIO767" s="462"/>
      <c r="BIP767" s="462"/>
      <c r="BIQ767" s="462"/>
      <c r="BIR767" s="462"/>
      <c r="BIS767" s="462"/>
      <c r="BIT767" s="462"/>
      <c r="BIU767" s="462"/>
      <c r="BIV767" s="462"/>
      <c r="BIW767" s="462"/>
      <c r="BIX767" s="462"/>
      <c r="BIY767" s="462"/>
      <c r="BIZ767" s="462"/>
      <c r="BJA767" s="462"/>
      <c r="BJB767" s="462"/>
      <c r="BJC767" s="462"/>
      <c r="BJD767" s="462"/>
      <c r="BJE767" s="462"/>
      <c r="BJF767" s="462"/>
      <c r="BJG767" s="462"/>
      <c r="BJH767" s="462"/>
      <c r="BJI767" s="462"/>
      <c r="BJJ767" s="462"/>
      <c r="BJK767" s="462"/>
      <c r="BJL767" s="462"/>
      <c r="BJM767" s="462"/>
      <c r="BJN767" s="462"/>
      <c r="BJO767" s="462"/>
      <c r="BJP767" s="462"/>
      <c r="BJQ767" s="462"/>
      <c r="BJR767" s="462"/>
      <c r="BJS767" s="462"/>
      <c r="BJT767" s="462"/>
      <c r="BJU767" s="462"/>
      <c r="BJV767" s="462"/>
      <c r="BJW767" s="462"/>
      <c r="BJX767" s="462"/>
      <c r="BJY767" s="462"/>
      <c r="BJZ767" s="462"/>
      <c r="BKA767" s="462"/>
      <c r="BKB767" s="462"/>
      <c r="BKC767" s="462"/>
      <c r="BKD767" s="462"/>
      <c r="BKE767" s="462"/>
      <c r="BKF767" s="462"/>
      <c r="BKG767" s="462"/>
      <c r="BKH767" s="462"/>
      <c r="BKI767" s="462"/>
      <c r="BKJ767" s="462"/>
      <c r="BKK767" s="462"/>
      <c r="BKL767" s="462"/>
      <c r="BKM767" s="462"/>
      <c r="BKN767" s="462"/>
      <c r="BKO767" s="462"/>
      <c r="BKP767" s="462"/>
      <c r="BKQ767" s="462"/>
      <c r="BKR767" s="462"/>
      <c r="BKS767" s="462"/>
      <c r="BKT767" s="462"/>
      <c r="BKU767" s="462"/>
      <c r="BKV767" s="462"/>
      <c r="BKW767" s="462"/>
      <c r="BKX767" s="462"/>
      <c r="BKY767" s="462"/>
      <c r="BKZ767" s="462"/>
      <c r="BLA767" s="462"/>
      <c r="BLB767" s="462"/>
      <c r="BLC767" s="462"/>
      <c r="BLD767" s="462"/>
      <c r="BLE767" s="462"/>
      <c r="BLF767" s="462"/>
      <c r="BLG767" s="462"/>
      <c r="BLH767" s="462"/>
      <c r="BLI767" s="462"/>
      <c r="BLJ767" s="462"/>
      <c r="BLK767" s="462"/>
      <c r="BLL767" s="462"/>
      <c r="BLM767" s="462"/>
      <c r="BLN767" s="462"/>
      <c r="BLO767" s="462"/>
      <c r="BLP767" s="462"/>
      <c r="BLQ767" s="462"/>
      <c r="BLR767" s="462"/>
      <c r="BLS767" s="462"/>
      <c r="BLT767" s="462"/>
      <c r="BLU767" s="462"/>
      <c r="BLV767" s="462"/>
      <c r="BLW767" s="462"/>
      <c r="BLX767" s="462"/>
      <c r="BLY767" s="462"/>
      <c r="BLZ767" s="462"/>
      <c r="BMA767" s="462"/>
      <c r="BMB767" s="462"/>
      <c r="BMC767" s="462"/>
      <c r="BMD767" s="462"/>
      <c r="BME767" s="462"/>
      <c r="BMF767" s="462"/>
      <c r="BMG767" s="462"/>
      <c r="BMH767" s="462"/>
      <c r="BMI767" s="462"/>
      <c r="BMJ767" s="462"/>
      <c r="BMK767" s="462"/>
      <c r="BML767" s="462"/>
      <c r="BMM767" s="462"/>
      <c r="BMN767" s="462"/>
      <c r="BMO767" s="462"/>
      <c r="BMP767" s="462"/>
      <c r="BMQ767" s="462"/>
      <c r="BMR767" s="462"/>
      <c r="BMS767" s="462"/>
      <c r="BMT767" s="462"/>
      <c r="BMU767" s="462"/>
      <c r="BMV767" s="462"/>
      <c r="BMW767" s="462"/>
      <c r="BMX767" s="462"/>
      <c r="BMY767" s="462"/>
      <c r="BMZ767" s="462"/>
      <c r="BNA767" s="462"/>
      <c r="BNB767" s="462"/>
      <c r="BNC767" s="462"/>
      <c r="BND767" s="462"/>
      <c r="BNE767" s="462"/>
      <c r="BNF767" s="462"/>
      <c r="BNG767" s="462"/>
      <c r="BNH767" s="462"/>
      <c r="BNI767" s="462"/>
      <c r="BNJ767" s="462"/>
      <c r="BNK767" s="462"/>
      <c r="BNL767" s="462"/>
      <c r="BNM767" s="462"/>
      <c r="BNN767" s="462"/>
      <c r="BNO767" s="462"/>
      <c r="BNP767" s="462"/>
      <c r="BNQ767" s="462"/>
      <c r="BNR767" s="462"/>
      <c r="BNS767" s="462"/>
      <c r="BNT767" s="462"/>
      <c r="BNU767" s="462"/>
      <c r="BNV767" s="462"/>
      <c r="BNW767" s="462"/>
      <c r="BNX767" s="462"/>
      <c r="BNY767" s="462"/>
      <c r="BNZ767" s="462"/>
      <c r="BOA767" s="462"/>
      <c r="BOB767" s="462"/>
      <c r="BOC767" s="462"/>
      <c r="BOD767" s="462"/>
      <c r="BOE767" s="462"/>
      <c r="BOF767" s="462"/>
      <c r="BOG767" s="462"/>
      <c r="BOH767" s="462"/>
      <c r="BOI767" s="462"/>
      <c r="BOJ767" s="462"/>
      <c r="BOK767" s="462"/>
      <c r="BOL767" s="462"/>
      <c r="BOM767" s="462"/>
      <c r="BON767" s="462"/>
      <c r="BOO767" s="462"/>
      <c r="BOP767" s="462"/>
      <c r="BOQ767" s="462"/>
      <c r="BOR767" s="462"/>
      <c r="BOS767" s="462"/>
      <c r="BOT767" s="462"/>
      <c r="BOU767" s="462"/>
      <c r="BOV767" s="462"/>
      <c r="BOW767" s="462"/>
      <c r="BOX767" s="462"/>
      <c r="BOY767" s="462"/>
      <c r="BOZ767" s="462"/>
      <c r="BPA767" s="462"/>
      <c r="BPB767" s="462"/>
      <c r="BPC767" s="462"/>
      <c r="BPD767" s="462"/>
      <c r="BPE767" s="462"/>
      <c r="BPF767" s="462"/>
      <c r="BPG767" s="462"/>
      <c r="BPH767" s="462"/>
      <c r="BPI767" s="462"/>
      <c r="BPJ767" s="462"/>
      <c r="BPK767" s="462"/>
      <c r="BPL767" s="462"/>
      <c r="BPM767" s="462"/>
      <c r="BPN767" s="462"/>
      <c r="BPO767" s="462"/>
      <c r="BPP767" s="462"/>
      <c r="BPQ767" s="462"/>
      <c r="BPR767" s="462"/>
      <c r="BPS767" s="462"/>
      <c r="BPT767" s="462"/>
      <c r="BPU767" s="462"/>
      <c r="BPV767" s="462"/>
      <c r="BPW767" s="462"/>
      <c r="BPX767" s="462"/>
      <c r="BPY767" s="462"/>
      <c r="BPZ767" s="462"/>
      <c r="BQA767" s="462"/>
      <c r="BQB767" s="462"/>
      <c r="BQC767" s="462"/>
      <c r="BQD767" s="462"/>
      <c r="BQE767" s="462"/>
      <c r="BQF767" s="462"/>
      <c r="BQG767" s="462"/>
      <c r="BQH767" s="462"/>
      <c r="BQI767" s="462"/>
      <c r="BQJ767" s="462"/>
      <c r="BQK767" s="462"/>
      <c r="BQL767" s="462"/>
      <c r="BQM767" s="462"/>
      <c r="BQN767" s="462"/>
      <c r="BQO767" s="462"/>
      <c r="BQP767" s="462"/>
      <c r="BQQ767" s="462"/>
      <c r="BQR767" s="462"/>
      <c r="BQS767" s="462"/>
      <c r="BQT767" s="462"/>
      <c r="BQU767" s="462"/>
      <c r="BQV767" s="462"/>
      <c r="BQW767" s="462"/>
      <c r="BQX767" s="462"/>
      <c r="BQY767" s="462"/>
      <c r="BQZ767" s="462"/>
      <c r="BRA767" s="462"/>
      <c r="BRB767" s="462"/>
      <c r="BRC767" s="462"/>
      <c r="BRD767" s="462"/>
      <c r="BRE767" s="462"/>
      <c r="BRF767" s="462"/>
      <c r="BRG767" s="462"/>
      <c r="BRH767" s="462"/>
      <c r="BRI767" s="462"/>
      <c r="BRJ767" s="462"/>
      <c r="BRK767" s="462"/>
      <c r="BRL767" s="462"/>
      <c r="BRM767" s="462"/>
      <c r="BRN767" s="462"/>
      <c r="BRO767" s="462"/>
      <c r="BRP767" s="462"/>
      <c r="BRQ767" s="462"/>
      <c r="BRR767" s="462"/>
      <c r="BRS767" s="462"/>
      <c r="BRT767" s="462"/>
      <c r="BRU767" s="462"/>
      <c r="BRV767" s="462"/>
      <c r="BRW767" s="462"/>
      <c r="BRX767" s="462"/>
      <c r="BRY767" s="462"/>
      <c r="BRZ767" s="462"/>
      <c r="BSA767" s="462"/>
      <c r="BSB767" s="462"/>
      <c r="BSC767" s="462"/>
      <c r="BSD767" s="462"/>
      <c r="BSE767" s="462"/>
      <c r="BSF767" s="462"/>
      <c r="BSG767" s="462"/>
      <c r="BSH767" s="462"/>
      <c r="BSI767" s="462"/>
      <c r="BSJ767" s="462"/>
      <c r="BSK767" s="462"/>
      <c r="BSL767" s="462"/>
      <c r="BSM767" s="462"/>
      <c r="BSN767" s="462"/>
      <c r="BSO767" s="462"/>
      <c r="BSP767" s="462"/>
      <c r="BSQ767" s="462"/>
      <c r="BSR767" s="462"/>
      <c r="BSS767" s="462"/>
      <c r="BST767" s="462"/>
      <c r="BSU767" s="462"/>
      <c r="BSV767" s="462"/>
      <c r="BSW767" s="462"/>
      <c r="BSX767" s="462"/>
      <c r="BSY767" s="462"/>
      <c r="BSZ767" s="462"/>
      <c r="BTA767" s="462"/>
      <c r="BTB767" s="462"/>
      <c r="BTC767" s="462"/>
      <c r="BTD767" s="462"/>
      <c r="BTE767" s="462"/>
      <c r="BTF767" s="462"/>
      <c r="BTG767" s="462"/>
      <c r="BTH767" s="462"/>
      <c r="BTI767" s="462"/>
      <c r="BTJ767" s="462"/>
      <c r="BTK767" s="462"/>
      <c r="BTL767" s="462"/>
      <c r="BTM767" s="462"/>
      <c r="BTN767" s="462"/>
      <c r="BTO767" s="462"/>
      <c r="BTP767" s="462"/>
      <c r="BTQ767" s="462"/>
      <c r="BTR767" s="462"/>
      <c r="BTS767" s="462"/>
      <c r="BTT767" s="462"/>
      <c r="BTU767" s="462"/>
      <c r="BTV767" s="462"/>
      <c r="BTW767" s="462"/>
      <c r="BTX767" s="462"/>
      <c r="BTY767" s="462"/>
      <c r="BTZ767" s="462"/>
      <c r="BUA767" s="462"/>
      <c r="BUB767" s="462"/>
      <c r="BUC767" s="462"/>
      <c r="BUD767" s="462"/>
      <c r="BUE767" s="462"/>
      <c r="BUF767" s="462"/>
      <c r="BUG767" s="462"/>
      <c r="BUH767" s="462"/>
      <c r="BUI767" s="462"/>
      <c r="BUJ767" s="462"/>
      <c r="BUK767" s="462"/>
      <c r="BUL767" s="462"/>
      <c r="BUM767" s="462"/>
      <c r="BUN767" s="462"/>
      <c r="BUO767" s="462"/>
      <c r="BUP767" s="462"/>
      <c r="BUQ767" s="462"/>
      <c r="BUR767" s="462"/>
      <c r="BUS767" s="462"/>
      <c r="BUT767" s="462"/>
      <c r="BUU767" s="462"/>
      <c r="BUV767" s="462"/>
      <c r="BUW767" s="462"/>
      <c r="BUX767" s="462"/>
      <c r="BUY767" s="462"/>
      <c r="BUZ767" s="462"/>
      <c r="BVA767" s="462"/>
      <c r="BVB767" s="462"/>
      <c r="BVC767" s="462"/>
      <c r="BVD767" s="462"/>
      <c r="BVE767" s="462"/>
      <c r="BVF767" s="462"/>
      <c r="BVG767" s="462"/>
      <c r="BVH767" s="462"/>
      <c r="BVI767" s="462"/>
      <c r="BVJ767" s="462"/>
      <c r="BVK767" s="462"/>
      <c r="BVL767" s="462"/>
      <c r="BVM767" s="462"/>
      <c r="BVN767" s="462"/>
      <c r="BVO767" s="462"/>
      <c r="BVP767" s="462"/>
      <c r="BVQ767" s="462"/>
      <c r="BVR767" s="462"/>
      <c r="BVS767" s="462"/>
      <c r="BVT767" s="462"/>
      <c r="BVU767" s="462"/>
      <c r="BVV767" s="462"/>
      <c r="BVW767" s="462"/>
      <c r="BVX767" s="462"/>
      <c r="BVY767" s="462"/>
      <c r="BVZ767" s="462"/>
      <c r="BWA767" s="462"/>
      <c r="BWB767" s="462"/>
      <c r="BWC767" s="462"/>
      <c r="BWD767" s="462"/>
      <c r="BWE767" s="462"/>
      <c r="BWF767" s="462"/>
      <c r="BWG767" s="462"/>
      <c r="BWH767" s="462"/>
      <c r="BWI767" s="462"/>
      <c r="BWJ767" s="462"/>
      <c r="BWK767" s="462"/>
      <c r="BWL767" s="462"/>
      <c r="BWM767" s="462"/>
      <c r="BWN767" s="462"/>
      <c r="BWO767" s="462"/>
      <c r="BWP767" s="462"/>
      <c r="BWQ767" s="462"/>
      <c r="BWR767" s="462"/>
      <c r="BWS767" s="462"/>
      <c r="BWT767" s="462"/>
      <c r="BWU767" s="462"/>
      <c r="BWV767" s="462"/>
      <c r="BWW767" s="462"/>
      <c r="BWX767" s="462"/>
      <c r="BWY767" s="462"/>
      <c r="BWZ767" s="462"/>
      <c r="BXA767" s="462"/>
      <c r="BXB767" s="462"/>
      <c r="BXC767" s="462"/>
      <c r="BXD767" s="462"/>
      <c r="BXE767" s="462"/>
      <c r="BXF767" s="462"/>
      <c r="BXG767" s="462"/>
      <c r="BXH767" s="462"/>
      <c r="BXI767" s="462"/>
      <c r="BXJ767" s="462"/>
      <c r="BXK767" s="462"/>
      <c r="BXL767" s="462"/>
      <c r="BXM767" s="462"/>
      <c r="BXN767" s="462"/>
      <c r="BXO767" s="462"/>
      <c r="BXP767" s="462"/>
      <c r="BXQ767" s="462"/>
      <c r="BXR767" s="462"/>
      <c r="BXS767" s="462"/>
      <c r="BXT767" s="462"/>
      <c r="BXU767" s="462"/>
      <c r="BXV767" s="462"/>
      <c r="BXW767" s="462"/>
      <c r="BXX767" s="462"/>
      <c r="BXY767" s="462"/>
      <c r="BXZ767" s="462"/>
      <c r="BYA767" s="462"/>
      <c r="BYB767" s="462"/>
      <c r="BYC767" s="462"/>
      <c r="BYD767" s="462"/>
      <c r="BYE767" s="462"/>
      <c r="BYF767" s="462"/>
      <c r="BYG767" s="462"/>
      <c r="BYH767" s="462"/>
      <c r="BYI767" s="462"/>
      <c r="BYJ767" s="462"/>
      <c r="BYK767" s="462"/>
      <c r="BYL767" s="462"/>
      <c r="BYM767" s="462"/>
      <c r="BYN767" s="462"/>
      <c r="BYO767" s="462"/>
      <c r="BYP767" s="462"/>
      <c r="BYQ767" s="462"/>
      <c r="BYR767" s="462"/>
      <c r="BYS767" s="462"/>
      <c r="BYT767" s="462"/>
      <c r="BYU767" s="462"/>
      <c r="BYV767" s="462"/>
      <c r="BYW767" s="462"/>
      <c r="BYX767" s="462"/>
      <c r="BYY767" s="462"/>
      <c r="BYZ767" s="462"/>
      <c r="BZA767" s="462"/>
      <c r="BZB767" s="462"/>
      <c r="BZC767" s="462"/>
      <c r="BZD767" s="462"/>
      <c r="BZE767" s="462"/>
      <c r="BZF767" s="462"/>
      <c r="BZG767" s="462"/>
      <c r="BZH767" s="462"/>
      <c r="BZI767" s="462"/>
      <c r="BZJ767" s="462"/>
      <c r="BZK767" s="462"/>
      <c r="BZL767" s="462"/>
      <c r="BZM767" s="462"/>
      <c r="BZN767" s="462"/>
      <c r="BZO767" s="462"/>
      <c r="BZP767" s="462"/>
      <c r="BZQ767" s="462"/>
      <c r="BZR767" s="462"/>
      <c r="BZS767" s="462"/>
      <c r="BZT767" s="462"/>
      <c r="BZU767" s="462"/>
      <c r="BZV767" s="462"/>
      <c r="BZW767" s="462"/>
      <c r="BZX767" s="462"/>
      <c r="BZY767" s="462"/>
      <c r="BZZ767" s="462"/>
      <c r="CAA767" s="462"/>
      <c r="CAB767" s="462"/>
      <c r="CAC767" s="462"/>
      <c r="CAD767" s="462"/>
      <c r="CAE767" s="462"/>
      <c r="CAF767" s="462"/>
      <c r="CAG767" s="462"/>
      <c r="CAH767" s="462"/>
      <c r="CAI767" s="462"/>
      <c r="CAJ767" s="462"/>
      <c r="CAK767" s="462"/>
      <c r="CAL767" s="462"/>
      <c r="CAM767" s="462"/>
      <c r="CAN767" s="462"/>
      <c r="CAO767" s="462"/>
      <c r="CAP767" s="462"/>
      <c r="CAQ767" s="462"/>
      <c r="CAR767" s="462"/>
      <c r="CAS767" s="462"/>
      <c r="CAT767" s="462"/>
      <c r="CAU767" s="462"/>
      <c r="CAV767" s="462"/>
      <c r="CAW767" s="462"/>
      <c r="CAX767" s="462"/>
      <c r="CAY767" s="462"/>
      <c r="CAZ767" s="462"/>
      <c r="CBA767" s="462"/>
      <c r="CBB767" s="462"/>
      <c r="CBC767" s="462"/>
      <c r="CBD767" s="462"/>
      <c r="CBE767" s="462"/>
      <c r="CBF767" s="462"/>
      <c r="CBG767" s="462"/>
      <c r="CBH767" s="462"/>
      <c r="CBI767" s="462"/>
      <c r="CBJ767" s="462"/>
      <c r="CBK767" s="462"/>
      <c r="CBL767" s="462"/>
      <c r="CBM767" s="462"/>
      <c r="CBN767" s="462"/>
      <c r="CBO767" s="462"/>
      <c r="CBP767" s="462"/>
      <c r="CBQ767" s="462"/>
      <c r="CBR767" s="462"/>
      <c r="CBS767" s="462"/>
      <c r="CBT767" s="462"/>
      <c r="CBU767" s="462"/>
      <c r="CBV767" s="462"/>
      <c r="CBW767" s="462"/>
      <c r="CBX767" s="462"/>
      <c r="CBY767" s="462"/>
      <c r="CBZ767" s="462"/>
      <c r="CCA767" s="462"/>
      <c r="CCB767" s="462"/>
      <c r="CCC767" s="462"/>
      <c r="CCD767" s="462"/>
      <c r="CCE767" s="462"/>
      <c r="CCF767" s="462"/>
      <c r="CCG767" s="462"/>
      <c r="CCH767" s="462"/>
      <c r="CCI767" s="462"/>
      <c r="CCJ767" s="462"/>
      <c r="CCK767" s="462"/>
      <c r="CCL767" s="462"/>
      <c r="CCM767" s="462"/>
      <c r="CCN767" s="462"/>
      <c r="CCO767" s="462"/>
      <c r="CCP767" s="462"/>
      <c r="CCQ767" s="462"/>
      <c r="CCR767" s="462"/>
      <c r="CCS767" s="462"/>
      <c r="CCT767" s="462"/>
      <c r="CCU767" s="462"/>
      <c r="CCV767" s="462"/>
      <c r="CCW767" s="462"/>
      <c r="CCX767" s="462"/>
      <c r="CCY767" s="462"/>
      <c r="CCZ767" s="462"/>
      <c r="CDA767" s="462"/>
      <c r="CDB767" s="462"/>
      <c r="CDC767" s="462"/>
      <c r="CDD767" s="462"/>
      <c r="CDE767" s="462"/>
      <c r="CDF767" s="462"/>
      <c r="CDG767" s="462"/>
      <c r="CDH767" s="462"/>
      <c r="CDI767" s="462"/>
      <c r="CDJ767" s="462"/>
      <c r="CDK767" s="462"/>
      <c r="CDL767" s="462"/>
      <c r="CDM767" s="462"/>
      <c r="CDN767" s="462"/>
      <c r="CDO767" s="462"/>
      <c r="CDP767" s="462"/>
      <c r="CDQ767" s="462"/>
      <c r="CDR767" s="462"/>
      <c r="CDS767" s="462"/>
      <c r="CDT767" s="462"/>
      <c r="CDU767" s="462"/>
      <c r="CDV767" s="462"/>
      <c r="CDW767" s="462"/>
      <c r="CDX767" s="462"/>
      <c r="CDY767" s="462"/>
      <c r="CDZ767" s="462"/>
      <c r="CEA767" s="462"/>
      <c r="CEB767" s="462"/>
      <c r="CEC767" s="462"/>
      <c r="CED767" s="462"/>
      <c r="CEE767" s="462"/>
      <c r="CEF767" s="462"/>
      <c r="CEG767" s="462"/>
      <c r="CEH767" s="462"/>
      <c r="CEI767" s="462"/>
      <c r="CEJ767" s="462"/>
      <c r="CEK767" s="462"/>
      <c r="CEL767" s="462"/>
      <c r="CEM767" s="462"/>
      <c r="CEN767" s="462"/>
      <c r="CEO767" s="462"/>
      <c r="CEP767" s="462"/>
      <c r="CEQ767" s="462"/>
      <c r="CER767" s="462"/>
      <c r="CES767" s="462"/>
      <c r="CET767" s="462"/>
      <c r="CEU767" s="462"/>
      <c r="CEV767" s="462"/>
      <c r="CEW767" s="462"/>
      <c r="CEX767" s="462"/>
      <c r="CEY767" s="462"/>
      <c r="CEZ767" s="462"/>
      <c r="CFA767" s="462"/>
      <c r="CFB767" s="462"/>
      <c r="CFC767" s="462"/>
      <c r="CFD767" s="462"/>
      <c r="CFE767" s="462"/>
      <c r="CFF767" s="462"/>
      <c r="CFG767" s="462"/>
      <c r="CFH767" s="462"/>
      <c r="CFI767" s="462"/>
      <c r="CFJ767" s="462"/>
      <c r="CFK767" s="462"/>
      <c r="CFL767" s="462"/>
      <c r="CFM767" s="462"/>
      <c r="CFN767" s="462"/>
      <c r="CFO767" s="462"/>
      <c r="CFP767" s="462"/>
      <c r="CFQ767" s="462"/>
      <c r="CFR767" s="462"/>
      <c r="CFS767" s="462"/>
      <c r="CFT767" s="462"/>
      <c r="CFU767" s="462"/>
      <c r="CFV767" s="462"/>
      <c r="CFW767" s="462"/>
      <c r="CFX767" s="462"/>
      <c r="CFY767" s="462"/>
      <c r="CFZ767" s="462"/>
      <c r="CGA767" s="462"/>
      <c r="CGB767" s="462"/>
      <c r="CGC767" s="462"/>
      <c r="CGD767" s="462"/>
      <c r="CGE767" s="462"/>
      <c r="CGF767" s="462"/>
      <c r="CGG767" s="462"/>
      <c r="CGH767" s="462"/>
      <c r="CGI767" s="462"/>
      <c r="CGJ767" s="462"/>
      <c r="CGK767" s="462"/>
      <c r="CGL767" s="462"/>
      <c r="CGM767" s="462"/>
      <c r="CGN767" s="462"/>
      <c r="CGO767" s="462"/>
      <c r="CGP767" s="462"/>
      <c r="CGQ767" s="462"/>
      <c r="CGR767" s="462"/>
      <c r="CGS767" s="462"/>
      <c r="CGT767" s="462"/>
      <c r="CGU767" s="462"/>
      <c r="CGV767" s="462"/>
      <c r="CGW767" s="462"/>
      <c r="CGX767" s="462"/>
      <c r="CGY767" s="462"/>
      <c r="CGZ767" s="462"/>
      <c r="CHA767" s="462"/>
      <c r="CHB767" s="462"/>
      <c r="CHC767" s="462"/>
      <c r="CHD767" s="462"/>
      <c r="CHE767" s="462"/>
      <c r="CHF767" s="462"/>
      <c r="CHG767" s="462"/>
      <c r="CHH767" s="462"/>
      <c r="CHI767" s="462"/>
      <c r="CHJ767" s="462"/>
      <c r="CHK767" s="462"/>
      <c r="CHL767" s="462"/>
      <c r="CHM767" s="462"/>
      <c r="CHN767" s="462"/>
      <c r="CHO767" s="462"/>
      <c r="CHP767" s="462"/>
      <c r="CHQ767" s="462"/>
      <c r="CHR767" s="462"/>
      <c r="CHS767" s="462"/>
      <c r="CHT767" s="462"/>
      <c r="CHU767" s="462"/>
      <c r="CHV767" s="462"/>
      <c r="CHW767" s="462"/>
      <c r="CHX767" s="462"/>
      <c r="CHY767" s="462"/>
      <c r="CHZ767" s="462"/>
      <c r="CIA767" s="462"/>
      <c r="CIB767" s="462"/>
      <c r="CIC767" s="462"/>
      <c r="CID767" s="462"/>
      <c r="CIE767" s="462"/>
      <c r="CIF767" s="462"/>
      <c r="CIG767" s="462"/>
      <c r="CIH767" s="462"/>
      <c r="CII767" s="462"/>
      <c r="CIJ767" s="462"/>
      <c r="CIK767" s="462"/>
      <c r="CIL767" s="462"/>
      <c r="CIM767" s="462"/>
      <c r="CIN767" s="462"/>
      <c r="CIO767" s="462"/>
      <c r="CIP767" s="462"/>
      <c r="CIQ767" s="462"/>
      <c r="CIR767" s="462"/>
      <c r="CIS767" s="462"/>
      <c r="CIT767" s="462"/>
      <c r="CIU767" s="462"/>
      <c r="CIV767" s="462"/>
      <c r="CIW767" s="462"/>
      <c r="CIX767" s="462"/>
      <c r="CIY767" s="462"/>
      <c r="CIZ767" s="462"/>
      <c r="CJA767" s="462"/>
      <c r="CJB767" s="462"/>
      <c r="CJC767" s="462"/>
      <c r="CJD767" s="462"/>
      <c r="CJE767" s="462"/>
      <c r="CJF767" s="462"/>
      <c r="CJG767" s="462"/>
      <c r="CJH767" s="462"/>
      <c r="CJI767" s="462"/>
      <c r="CJJ767" s="462"/>
      <c r="CJK767" s="462"/>
      <c r="CJL767" s="462"/>
      <c r="CJM767" s="462"/>
      <c r="CJN767" s="462"/>
      <c r="CJO767" s="462"/>
      <c r="CJP767" s="462"/>
      <c r="CJQ767" s="462"/>
      <c r="CJR767" s="462"/>
      <c r="CJS767" s="462"/>
      <c r="CJT767" s="462"/>
      <c r="CJU767" s="462"/>
      <c r="CJV767" s="462"/>
      <c r="CJW767" s="462"/>
      <c r="CJX767" s="462"/>
      <c r="CJY767" s="462"/>
      <c r="CJZ767" s="462"/>
      <c r="CKA767" s="462"/>
      <c r="CKB767" s="462"/>
      <c r="CKC767" s="462"/>
      <c r="CKD767" s="462"/>
      <c r="CKE767" s="462"/>
      <c r="CKF767" s="462"/>
      <c r="CKG767" s="462"/>
      <c r="CKH767" s="462"/>
      <c r="CKI767" s="462"/>
      <c r="CKJ767" s="462"/>
      <c r="CKK767" s="462"/>
      <c r="CKL767" s="462"/>
      <c r="CKM767" s="462"/>
      <c r="CKN767" s="462"/>
      <c r="CKO767" s="462"/>
      <c r="CKP767" s="462"/>
      <c r="CKQ767" s="462"/>
      <c r="CKR767" s="462"/>
      <c r="CKS767" s="462"/>
      <c r="CKT767" s="462"/>
      <c r="CKU767" s="462"/>
      <c r="CKV767" s="462"/>
      <c r="CKW767" s="462"/>
      <c r="CKX767" s="462"/>
      <c r="CKY767" s="462"/>
      <c r="CKZ767" s="462"/>
      <c r="CLA767" s="462"/>
      <c r="CLB767" s="462"/>
      <c r="CLC767" s="462"/>
      <c r="CLD767" s="462"/>
      <c r="CLE767" s="462"/>
      <c r="CLF767" s="462"/>
      <c r="CLG767" s="462"/>
      <c r="CLH767" s="462"/>
      <c r="CLI767" s="462"/>
      <c r="CLJ767" s="462"/>
      <c r="CLK767" s="462"/>
      <c r="CLL767" s="462"/>
      <c r="CLM767" s="462"/>
      <c r="CLN767" s="462"/>
      <c r="CLO767" s="462"/>
      <c r="CLP767" s="462"/>
      <c r="CLQ767" s="462"/>
      <c r="CLR767" s="462"/>
      <c r="CLS767" s="462"/>
      <c r="CLT767" s="462"/>
      <c r="CLU767" s="462"/>
      <c r="CLV767" s="462"/>
      <c r="CLW767" s="462"/>
      <c r="CLX767" s="462"/>
      <c r="CLY767" s="462"/>
      <c r="CLZ767" s="462"/>
      <c r="CMA767" s="462"/>
      <c r="CMB767" s="462"/>
      <c r="CMC767" s="462"/>
      <c r="CMD767" s="462"/>
      <c r="CME767" s="462"/>
      <c r="CMF767" s="462"/>
      <c r="CMG767" s="462"/>
      <c r="CMH767" s="462"/>
      <c r="CMI767" s="462"/>
      <c r="CMJ767" s="462"/>
      <c r="CMK767" s="462"/>
      <c r="CML767" s="462"/>
      <c r="CMM767" s="462"/>
      <c r="CMN767" s="462"/>
      <c r="CMO767" s="462"/>
      <c r="CMP767" s="462"/>
      <c r="CMQ767" s="462"/>
      <c r="CMR767" s="462"/>
      <c r="CMS767" s="462"/>
      <c r="CMT767" s="462"/>
      <c r="CMU767" s="462"/>
      <c r="CMV767" s="462"/>
      <c r="CMW767" s="462"/>
      <c r="CMX767" s="462"/>
      <c r="CMY767" s="462"/>
      <c r="CMZ767" s="462"/>
      <c r="CNA767" s="462"/>
      <c r="CNB767" s="462"/>
      <c r="CNC767" s="462"/>
      <c r="CND767" s="462"/>
      <c r="CNE767" s="462"/>
      <c r="CNF767" s="462"/>
      <c r="CNG767" s="462"/>
      <c r="CNH767" s="462"/>
      <c r="CNI767" s="462"/>
      <c r="CNJ767" s="462"/>
      <c r="CNK767" s="462"/>
      <c r="CNL767" s="462"/>
      <c r="CNM767" s="462"/>
      <c r="CNN767" s="462"/>
      <c r="CNO767" s="462"/>
      <c r="CNP767" s="462"/>
      <c r="CNQ767" s="462"/>
      <c r="CNR767" s="462"/>
      <c r="CNS767" s="462"/>
      <c r="CNT767" s="462"/>
      <c r="CNU767" s="462"/>
      <c r="CNV767" s="462"/>
      <c r="CNW767" s="462"/>
      <c r="CNX767" s="462"/>
      <c r="CNY767" s="462"/>
      <c r="CNZ767" s="462"/>
      <c r="COA767" s="462"/>
      <c r="COB767" s="462"/>
      <c r="COC767" s="462"/>
      <c r="COD767" s="462"/>
      <c r="COE767" s="462"/>
      <c r="COF767" s="462"/>
      <c r="COG767" s="462"/>
      <c r="COH767" s="462"/>
      <c r="COI767" s="462"/>
      <c r="COJ767" s="462"/>
      <c r="COK767" s="462"/>
      <c r="COL767" s="462"/>
      <c r="COM767" s="462"/>
      <c r="CON767" s="462"/>
      <c r="COO767" s="462"/>
      <c r="COP767" s="462"/>
      <c r="COQ767" s="462"/>
      <c r="COR767" s="462"/>
      <c r="COS767" s="462"/>
      <c r="COT767" s="462"/>
      <c r="COU767" s="462"/>
      <c r="COV767" s="462"/>
      <c r="COW767" s="462"/>
      <c r="COX767" s="462"/>
      <c r="COY767" s="462"/>
      <c r="COZ767" s="462"/>
      <c r="CPA767" s="462"/>
      <c r="CPB767" s="462"/>
      <c r="CPC767" s="462"/>
      <c r="CPD767" s="462"/>
      <c r="CPE767" s="462"/>
      <c r="CPF767" s="462"/>
      <c r="CPG767" s="462"/>
      <c r="CPH767" s="462"/>
      <c r="CPI767" s="462"/>
      <c r="CPJ767" s="462"/>
      <c r="CPK767" s="462"/>
      <c r="CPL767" s="462"/>
      <c r="CPM767" s="462"/>
      <c r="CPN767" s="462"/>
      <c r="CPO767" s="462"/>
      <c r="CPP767" s="462"/>
      <c r="CPQ767" s="462"/>
      <c r="CPR767" s="462"/>
      <c r="CPS767" s="462"/>
      <c r="CPT767" s="462"/>
      <c r="CPU767" s="462"/>
      <c r="CPV767" s="462"/>
      <c r="CPW767" s="462"/>
      <c r="CPX767" s="462"/>
      <c r="CPY767" s="462"/>
      <c r="CPZ767" s="462"/>
      <c r="CQA767" s="462"/>
      <c r="CQB767" s="462"/>
      <c r="CQC767" s="462"/>
      <c r="CQD767" s="462"/>
      <c r="CQE767" s="462"/>
      <c r="CQF767" s="462"/>
      <c r="CQG767" s="462"/>
      <c r="CQH767" s="462"/>
      <c r="CQI767" s="462"/>
      <c r="CQJ767" s="462"/>
      <c r="CQK767" s="462"/>
      <c r="CQL767" s="462"/>
      <c r="CQM767" s="462"/>
      <c r="CQN767" s="462"/>
      <c r="CQO767" s="462"/>
      <c r="CQP767" s="462"/>
      <c r="CQQ767" s="462"/>
      <c r="CQR767" s="462"/>
      <c r="CQS767" s="462"/>
      <c r="CQT767" s="462"/>
      <c r="CQU767" s="462"/>
      <c r="CQV767" s="462"/>
      <c r="CQW767" s="462"/>
      <c r="CQX767" s="462"/>
      <c r="CQY767" s="462"/>
      <c r="CQZ767" s="462"/>
      <c r="CRA767" s="462"/>
      <c r="CRB767" s="462"/>
      <c r="CRC767" s="462"/>
      <c r="CRD767" s="462"/>
      <c r="CRE767" s="462"/>
      <c r="CRF767" s="462"/>
      <c r="CRG767" s="462"/>
      <c r="CRH767" s="462"/>
      <c r="CRI767" s="462"/>
      <c r="CRJ767" s="462"/>
      <c r="CRK767" s="462"/>
      <c r="CRL767" s="462"/>
      <c r="CRM767" s="462"/>
      <c r="CRN767" s="462"/>
      <c r="CRO767" s="462"/>
      <c r="CRP767" s="462"/>
      <c r="CRQ767" s="462"/>
      <c r="CRR767" s="462"/>
      <c r="CRS767" s="462"/>
      <c r="CRT767" s="462"/>
      <c r="CRU767" s="462"/>
      <c r="CRV767" s="462"/>
      <c r="CRW767" s="462"/>
      <c r="CRX767" s="462"/>
      <c r="CRY767" s="462"/>
      <c r="CRZ767" s="462"/>
      <c r="CSA767" s="462"/>
      <c r="CSB767" s="462"/>
      <c r="CSC767" s="462"/>
      <c r="CSD767" s="462"/>
      <c r="CSE767" s="462"/>
      <c r="CSF767" s="462"/>
      <c r="CSG767" s="462"/>
      <c r="CSH767" s="462"/>
      <c r="CSI767" s="462"/>
      <c r="CSJ767" s="462"/>
      <c r="CSK767" s="462"/>
      <c r="CSL767" s="462"/>
      <c r="CSM767" s="462"/>
      <c r="CSN767" s="462"/>
      <c r="CSO767" s="462"/>
      <c r="CSP767" s="462"/>
      <c r="CSQ767" s="462"/>
      <c r="CSR767" s="462"/>
      <c r="CSS767" s="462"/>
      <c r="CST767" s="462"/>
      <c r="CSU767" s="462"/>
      <c r="CSV767" s="462"/>
      <c r="CSW767" s="462"/>
      <c r="CSX767" s="462"/>
      <c r="CSY767" s="462"/>
      <c r="CSZ767" s="462"/>
      <c r="CTA767" s="462"/>
      <c r="CTB767" s="462"/>
      <c r="CTC767" s="462"/>
      <c r="CTD767" s="462"/>
      <c r="CTE767" s="462"/>
      <c r="CTF767" s="462"/>
      <c r="CTG767" s="462"/>
      <c r="CTH767" s="462"/>
      <c r="CTI767" s="462"/>
      <c r="CTJ767" s="462"/>
      <c r="CTK767" s="462"/>
      <c r="CTL767" s="462"/>
      <c r="CTM767" s="462"/>
      <c r="CTN767" s="462"/>
      <c r="CTO767" s="462"/>
      <c r="CTP767" s="462"/>
      <c r="CTQ767" s="462"/>
      <c r="CTR767" s="462"/>
      <c r="CTS767" s="462"/>
      <c r="CTT767" s="462"/>
      <c r="CTU767" s="462"/>
      <c r="CTV767" s="462"/>
      <c r="CTW767" s="462"/>
      <c r="CTX767" s="462"/>
      <c r="CTY767" s="462"/>
      <c r="CTZ767" s="462"/>
      <c r="CUA767" s="462"/>
      <c r="CUB767" s="462"/>
      <c r="CUC767" s="462"/>
      <c r="CUD767" s="462"/>
      <c r="CUE767" s="462"/>
      <c r="CUF767" s="462"/>
      <c r="CUG767" s="462"/>
      <c r="CUH767" s="462"/>
      <c r="CUI767" s="462"/>
      <c r="CUJ767" s="462"/>
      <c r="CUK767" s="462"/>
      <c r="CUL767" s="462"/>
      <c r="CUM767" s="462"/>
      <c r="CUN767" s="462"/>
      <c r="CUO767" s="462"/>
      <c r="CUP767" s="462"/>
      <c r="CUQ767" s="462"/>
      <c r="CUR767" s="462"/>
      <c r="CUS767" s="462"/>
      <c r="CUT767" s="462"/>
      <c r="CUU767" s="462"/>
      <c r="CUV767" s="462"/>
      <c r="CUW767" s="462"/>
      <c r="CUX767" s="462"/>
      <c r="CUY767" s="462"/>
      <c r="CUZ767" s="462"/>
      <c r="CVA767" s="462"/>
      <c r="CVB767" s="462"/>
      <c r="CVC767" s="462"/>
      <c r="CVD767" s="462"/>
      <c r="CVE767" s="462"/>
      <c r="CVF767" s="462"/>
      <c r="CVG767" s="462"/>
      <c r="CVH767" s="462"/>
      <c r="CVI767" s="462"/>
      <c r="CVJ767" s="462"/>
      <c r="CVK767" s="462"/>
      <c r="CVL767" s="462"/>
      <c r="CVM767" s="462"/>
      <c r="CVN767" s="462"/>
      <c r="CVO767" s="462"/>
      <c r="CVP767" s="462"/>
      <c r="CVQ767" s="462"/>
      <c r="CVR767" s="462"/>
      <c r="CVS767" s="462"/>
      <c r="CVT767" s="462"/>
      <c r="CVU767" s="462"/>
      <c r="CVV767" s="462"/>
      <c r="CVW767" s="462"/>
      <c r="CVX767" s="462"/>
      <c r="CVY767" s="462"/>
      <c r="CVZ767" s="462"/>
      <c r="CWA767" s="462"/>
      <c r="CWB767" s="462"/>
      <c r="CWC767" s="462"/>
      <c r="CWD767" s="462"/>
      <c r="CWE767" s="462"/>
      <c r="CWF767" s="462"/>
      <c r="CWG767" s="462"/>
      <c r="CWH767" s="462"/>
      <c r="CWI767" s="462"/>
      <c r="CWJ767" s="462"/>
      <c r="CWK767" s="462"/>
      <c r="CWL767" s="462"/>
      <c r="CWM767" s="462"/>
      <c r="CWN767" s="462"/>
      <c r="CWO767" s="462"/>
      <c r="CWP767" s="462"/>
      <c r="CWQ767" s="462"/>
      <c r="CWR767" s="462"/>
      <c r="CWS767" s="462"/>
      <c r="CWT767" s="462"/>
      <c r="CWU767" s="462"/>
      <c r="CWV767" s="462"/>
      <c r="CWW767" s="462"/>
      <c r="CWX767" s="462"/>
      <c r="CWY767" s="462"/>
      <c r="CWZ767" s="462"/>
      <c r="CXA767" s="462"/>
      <c r="CXB767" s="462"/>
      <c r="CXC767" s="462"/>
      <c r="CXD767" s="462"/>
      <c r="CXE767" s="462"/>
      <c r="CXF767" s="462"/>
      <c r="CXG767" s="462"/>
      <c r="CXH767" s="462"/>
      <c r="CXI767" s="462"/>
      <c r="CXJ767" s="462"/>
      <c r="CXK767" s="462"/>
      <c r="CXL767" s="462"/>
      <c r="CXM767" s="462"/>
      <c r="CXN767" s="462"/>
      <c r="CXO767" s="462"/>
      <c r="CXP767" s="462"/>
      <c r="CXQ767" s="462"/>
      <c r="CXR767" s="462"/>
      <c r="CXS767" s="462"/>
      <c r="CXT767" s="462"/>
      <c r="CXU767" s="462"/>
      <c r="CXV767" s="462"/>
      <c r="CXW767" s="462"/>
      <c r="CXX767" s="462"/>
      <c r="CXY767" s="462"/>
      <c r="CXZ767" s="462"/>
      <c r="CYA767" s="462"/>
      <c r="CYB767" s="462"/>
      <c r="CYC767" s="462"/>
      <c r="CYD767" s="462"/>
      <c r="CYE767" s="462"/>
      <c r="CYF767" s="462"/>
      <c r="CYG767" s="462"/>
      <c r="CYH767" s="462"/>
      <c r="CYI767" s="462"/>
      <c r="CYJ767" s="462"/>
      <c r="CYK767" s="462"/>
      <c r="CYL767" s="462"/>
      <c r="CYM767" s="462"/>
      <c r="CYN767" s="462"/>
      <c r="CYO767" s="462"/>
      <c r="CYP767" s="462"/>
      <c r="CYQ767" s="462"/>
      <c r="CYR767" s="462"/>
      <c r="CYS767" s="462"/>
      <c r="CYT767" s="462"/>
      <c r="CYU767" s="462"/>
      <c r="CYV767" s="462"/>
      <c r="CYW767" s="462"/>
      <c r="CYX767" s="462"/>
      <c r="CYY767" s="462"/>
      <c r="CYZ767" s="462"/>
      <c r="CZA767" s="462"/>
      <c r="CZB767" s="462"/>
      <c r="CZC767" s="462"/>
      <c r="CZD767" s="462"/>
      <c r="CZE767" s="462"/>
      <c r="CZF767" s="462"/>
      <c r="CZG767" s="462"/>
      <c r="CZH767" s="462"/>
      <c r="CZI767" s="462"/>
      <c r="CZJ767" s="462"/>
      <c r="CZK767" s="462"/>
      <c r="CZL767" s="462"/>
      <c r="CZM767" s="462"/>
      <c r="CZN767" s="462"/>
      <c r="CZO767" s="462"/>
      <c r="CZP767" s="462"/>
      <c r="CZQ767" s="462"/>
      <c r="CZR767" s="462"/>
      <c r="CZS767" s="462"/>
      <c r="CZT767" s="462"/>
      <c r="CZU767" s="462"/>
      <c r="CZV767" s="462"/>
      <c r="CZW767" s="462"/>
      <c r="CZX767" s="462"/>
      <c r="CZY767" s="462"/>
      <c r="CZZ767" s="462"/>
      <c r="DAA767" s="462"/>
      <c r="DAB767" s="462"/>
      <c r="DAC767" s="462"/>
      <c r="DAD767" s="462"/>
      <c r="DAE767" s="462"/>
      <c r="DAF767" s="462"/>
      <c r="DAG767" s="462"/>
      <c r="DAH767" s="462"/>
      <c r="DAI767" s="462"/>
      <c r="DAJ767" s="462"/>
      <c r="DAK767" s="462"/>
      <c r="DAL767" s="462"/>
      <c r="DAM767" s="462"/>
      <c r="DAN767" s="462"/>
      <c r="DAO767" s="462"/>
      <c r="DAP767" s="462"/>
      <c r="DAQ767" s="462"/>
      <c r="DAR767" s="462"/>
      <c r="DAS767" s="462"/>
      <c r="DAT767" s="462"/>
      <c r="DAU767" s="462"/>
      <c r="DAV767" s="462"/>
      <c r="DAW767" s="462"/>
      <c r="DAX767" s="462"/>
      <c r="DAY767" s="462"/>
      <c r="DAZ767" s="462"/>
      <c r="DBA767" s="462"/>
      <c r="DBB767" s="462"/>
      <c r="DBC767" s="462"/>
      <c r="DBD767" s="462"/>
      <c r="DBE767" s="462"/>
      <c r="DBF767" s="462"/>
      <c r="DBG767" s="462"/>
      <c r="DBH767" s="462"/>
      <c r="DBI767" s="462"/>
      <c r="DBJ767" s="462"/>
      <c r="DBK767" s="462"/>
      <c r="DBL767" s="462"/>
      <c r="DBM767" s="462"/>
      <c r="DBN767" s="462"/>
      <c r="DBO767" s="462"/>
      <c r="DBP767" s="462"/>
      <c r="DBQ767" s="462"/>
      <c r="DBR767" s="462"/>
      <c r="DBS767" s="462"/>
      <c r="DBT767" s="462"/>
      <c r="DBU767" s="462"/>
      <c r="DBV767" s="462"/>
      <c r="DBW767" s="462"/>
      <c r="DBX767" s="462"/>
      <c r="DBY767" s="462"/>
      <c r="DBZ767" s="462"/>
      <c r="DCA767" s="462"/>
      <c r="DCB767" s="462"/>
      <c r="DCC767" s="462"/>
      <c r="DCD767" s="462"/>
      <c r="DCE767" s="462"/>
      <c r="DCF767" s="462"/>
      <c r="DCG767" s="462"/>
      <c r="DCH767" s="462"/>
      <c r="DCI767" s="462"/>
      <c r="DCJ767" s="462"/>
      <c r="DCK767" s="462"/>
      <c r="DCL767" s="462"/>
      <c r="DCM767" s="462"/>
      <c r="DCN767" s="462"/>
      <c r="DCO767" s="462"/>
      <c r="DCP767" s="462"/>
      <c r="DCQ767" s="462"/>
      <c r="DCR767" s="462"/>
      <c r="DCS767" s="462"/>
      <c r="DCT767" s="462"/>
      <c r="DCU767" s="462"/>
      <c r="DCV767" s="462"/>
      <c r="DCW767" s="462"/>
      <c r="DCX767" s="462"/>
      <c r="DCY767" s="462"/>
      <c r="DCZ767" s="462"/>
      <c r="DDA767" s="462"/>
      <c r="DDB767" s="462"/>
      <c r="DDC767" s="462"/>
      <c r="DDD767" s="462"/>
      <c r="DDE767" s="462"/>
      <c r="DDF767" s="462"/>
      <c r="DDG767" s="462"/>
      <c r="DDH767" s="462"/>
      <c r="DDI767" s="462"/>
      <c r="DDJ767" s="462"/>
      <c r="DDK767" s="462"/>
      <c r="DDL767" s="462"/>
      <c r="DDM767" s="462"/>
      <c r="DDN767" s="462"/>
      <c r="DDO767" s="462"/>
      <c r="DDP767" s="462"/>
      <c r="DDQ767" s="462"/>
      <c r="DDR767" s="462"/>
      <c r="DDS767" s="462"/>
      <c r="DDT767" s="462"/>
      <c r="DDU767" s="462"/>
      <c r="DDV767" s="462"/>
      <c r="DDW767" s="462"/>
      <c r="DDX767" s="462"/>
      <c r="DDY767" s="462"/>
      <c r="DDZ767" s="462"/>
      <c r="DEA767" s="462"/>
      <c r="DEB767" s="462"/>
      <c r="DEC767" s="462"/>
      <c r="DED767" s="462"/>
      <c r="DEE767" s="462"/>
      <c r="DEF767" s="462"/>
      <c r="DEG767" s="462"/>
      <c r="DEH767" s="462"/>
      <c r="DEI767" s="462"/>
      <c r="DEJ767" s="462"/>
      <c r="DEK767" s="462"/>
      <c r="DEL767" s="462"/>
      <c r="DEM767" s="462"/>
      <c r="DEN767" s="462"/>
      <c r="DEO767" s="462"/>
      <c r="DEP767" s="462"/>
      <c r="DEQ767" s="462"/>
      <c r="DER767" s="462"/>
      <c r="DES767" s="462"/>
      <c r="DET767" s="462"/>
      <c r="DEU767" s="462"/>
      <c r="DEV767" s="462"/>
      <c r="DEW767" s="462"/>
      <c r="DEX767" s="462"/>
      <c r="DEY767" s="462"/>
      <c r="DEZ767" s="462"/>
      <c r="DFA767" s="462"/>
      <c r="DFB767" s="462"/>
      <c r="DFC767" s="462"/>
      <c r="DFD767" s="462"/>
      <c r="DFE767" s="462"/>
      <c r="DFF767" s="462"/>
      <c r="DFG767" s="462"/>
      <c r="DFH767" s="462"/>
      <c r="DFI767" s="462"/>
      <c r="DFJ767" s="462"/>
      <c r="DFK767" s="462"/>
      <c r="DFL767" s="462"/>
      <c r="DFM767" s="462"/>
      <c r="DFN767" s="462"/>
      <c r="DFO767" s="462"/>
      <c r="DFP767" s="462"/>
      <c r="DFQ767" s="462"/>
      <c r="DFR767" s="462"/>
      <c r="DFS767" s="462"/>
      <c r="DFT767" s="462"/>
      <c r="DFU767" s="462"/>
      <c r="DFV767" s="462"/>
      <c r="DFW767" s="462"/>
      <c r="DFX767" s="462"/>
      <c r="DFY767" s="462"/>
      <c r="DFZ767" s="462"/>
      <c r="DGA767" s="462"/>
      <c r="DGB767" s="462"/>
      <c r="DGC767" s="462"/>
      <c r="DGD767" s="462"/>
      <c r="DGE767" s="462"/>
      <c r="DGF767" s="462"/>
      <c r="DGG767" s="462"/>
      <c r="DGH767" s="462"/>
      <c r="DGI767" s="462"/>
      <c r="DGJ767" s="462"/>
      <c r="DGK767" s="462"/>
      <c r="DGL767" s="462"/>
      <c r="DGM767" s="462"/>
      <c r="DGN767" s="462"/>
      <c r="DGO767" s="462"/>
      <c r="DGP767" s="462"/>
      <c r="DGQ767" s="462"/>
      <c r="DGR767" s="462"/>
      <c r="DGS767" s="462"/>
      <c r="DGT767" s="462"/>
      <c r="DGU767" s="462"/>
      <c r="DGV767" s="462"/>
      <c r="DGW767" s="462"/>
      <c r="DGX767" s="462"/>
      <c r="DGY767" s="462"/>
      <c r="DGZ767" s="462"/>
      <c r="DHA767" s="462"/>
      <c r="DHB767" s="462"/>
      <c r="DHC767" s="462"/>
      <c r="DHD767" s="462"/>
      <c r="DHE767" s="462"/>
      <c r="DHF767" s="462"/>
      <c r="DHG767" s="462"/>
      <c r="DHH767" s="462"/>
      <c r="DHI767" s="462"/>
      <c r="DHJ767" s="462"/>
      <c r="DHK767" s="462"/>
      <c r="DHL767" s="462"/>
      <c r="DHM767" s="462"/>
      <c r="DHN767" s="462"/>
      <c r="DHO767" s="462"/>
      <c r="DHP767" s="462"/>
      <c r="DHQ767" s="462"/>
      <c r="DHR767" s="462"/>
      <c r="DHS767" s="462"/>
      <c r="DHT767" s="462"/>
      <c r="DHU767" s="462"/>
      <c r="DHV767" s="462"/>
      <c r="DHW767" s="462"/>
      <c r="DHX767" s="462"/>
      <c r="DHY767" s="462"/>
      <c r="DHZ767" s="462"/>
      <c r="DIA767" s="462"/>
      <c r="DIB767" s="462"/>
      <c r="DIC767" s="462"/>
      <c r="DID767" s="462"/>
      <c r="DIE767" s="462"/>
      <c r="DIF767" s="462"/>
      <c r="DIG767" s="462"/>
      <c r="DIH767" s="462"/>
      <c r="DII767" s="462"/>
      <c r="DIJ767" s="462"/>
      <c r="DIK767" s="462"/>
      <c r="DIL767" s="462"/>
      <c r="DIM767" s="462"/>
      <c r="DIN767" s="462"/>
      <c r="DIO767" s="462"/>
      <c r="DIP767" s="462"/>
      <c r="DIQ767" s="462"/>
      <c r="DIR767" s="462"/>
      <c r="DIS767" s="462"/>
      <c r="DIT767" s="462"/>
      <c r="DIU767" s="462"/>
      <c r="DIV767" s="462"/>
      <c r="DIW767" s="462"/>
      <c r="DIX767" s="462"/>
      <c r="DIY767" s="462"/>
      <c r="DIZ767" s="462"/>
      <c r="DJA767" s="462"/>
      <c r="DJB767" s="462"/>
      <c r="DJC767" s="462"/>
      <c r="DJD767" s="462"/>
      <c r="DJE767" s="462"/>
      <c r="DJF767" s="462"/>
      <c r="DJG767" s="462"/>
      <c r="DJH767" s="462"/>
      <c r="DJI767" s="462"/>
      <c r="DJJ767" s="462"/>
      <c r="DJK767" s="462"/>
      <c r="DJL767" s="462"/>
      <c r="DJM767" s="462"/>
      <c r="DJN767" s="462"/>
      <c r="DJO767" s="462"/>
      <c r="DJP767" s="462"/>
      <c r="DJQ767" s="462"/>
      <c r="DJR767" s="462"/>
      <c r="DJS767" s="462"/>
      <c r="DJT767" s="462"/>
      <c r="DJU767" s="462"/>
      <c r="DJV767" s="462"/>
      <c r="DJW767" s="462"/>
      <c r="DJX767" s="462"/>
      <c r="DJY767" s="462"/>
      <c r="DJZ767" s="462"/>
      <c r="DKA767" s="462"/>
      <c r="DKB767" s="462"/>
      <c r="DKC767" s="462"/>
      <c r="DKD767" s="462"/>
      <c r="DKE767" s="462"/>
      <c r="DKF767" s="462"/>
      <c r="DKG767" s="462"/>
      <c r="DKH767" s="462"/>
      <c r="DKI767" s="462"/>
      <c r="DKJ767" s="462"/>
      <c r="DKK767" s="462"/>
      <c r="DKL767" s="462"/>
      <c r="DKM767" s="462"/>
      <c r="DKN767" s="462"/>
      <c r="DKO767" s="462"/>
      <c r="DKP767" s="462"/>
      <c r="DKQ767" s="462"/>
      <c r="DKR767" s="462"/>
      <c r="DKS767" s="462"/>
      <c r="DKT767" s="462"/>
      <c r="DKU767" s="462"/>
      <c r="DKV767" s="462"/>
      <c r="DKW767" s="462"/>
      <c r="DKX767" s="462"/>
      <c r="DKY767" s="462"/>
      <c r="DKZ767" s="462"/>
      <c r="DLA767" s="462"/>
      <c r="DLB767" s="462"/>
      <c r="DLC767" s="462"/>
      <c r="DLD767" s="462"/>
      <c r="DLE767" s="462"/>
      <c r="DLF767" s="462"/>
      <c r="DLG767" s="462"/>
      <c r="DLH767" s="462"/>
      <c r="DLI767" s="462"/>
      <c r="DLJ767" s="462"/>
      <c r="DLK767" s="462"/>
      <c r="DLL767" s="462"/>
      <c r="DLM767" s="462"/>
      <c r="DLN767" s="462"/>
      <c r="DLO767" s="462"/>
      <c r="DLP767" s="462"/>
      <c r="DLQ767" s="462"/>
      <c r="DLR767" s="462"/>
      <c r="DLS767" s="462"/>
      <c r="DLT767" s="462"/>
      <c r="DLU767" s="462"/>
      <c r="DLV767" s="462"/>
      <c r="DLW767" s="462"/>
      <c r="DLX767" s="462"/>
      <c r="DLY767" s="462"/>
      <c r="DLZ767" s="462"/>
      <c r="DMA767" s="462"/>
      <c r="DMB767" s="462"/>
      <c r="DMC767" s="462"/>
      <c r="DMD767" s="462"/>
      <c r="DME767" s="462"/>
      <c r="DMF767" s="462"/>
      <c r="DMG767" s="462"/>
      <c r="DMH767" s="462"/>
      <c r="DMI767" s="462"/>
      <c r="DMJ767" s="462"/>
      <c r="DMK767" s="462"/>
      <c r="DML767" s="462"/>
      <c r="DMM767" s="462"/>
      <c r="DMN767" s="462"/>
      <c r="DMO767" s="462"/>
      <c r="DMP767" s="462"/>
      <c r="DMQ767" s="462"/>
      <c r="DMR767" s="462"/>
      <c r="DMS767" s="462"/>
      <c r="DMT767" s="462"/>
      <c r="DMU767" s="462"/>
      <c r="DMV767" s="462"/>
      <c r="DMW767" s="462"/>
      <c r="DMX767" s="462"/>
      <c r="DMY767" s="462"/>
      <c r="DMZ767" s="462"/>
      <c r="DNA767" s="462"/>
      <c r="DNB767" s="462"/>
      <c r="DNC767" s="462"/>
      <c r="DND767" s="462"/>
      <c r="DNE767" s="462"/>
      <c r="DNF767" s="462"/>
      <c r="DNG767" s="462"/>
      <c r="DNH767" s="462"/>
      <c r="DNI767" s="462"/>
      <c r="DNJ767" s="462"/>
      <c r="DNK767" s="462"/>
      <c r="DNL767" s="462"/>
      <c r="DNM767" s="462"/>
      <c r="DNN767" s="462"/>
      <c r="DNO767" s="462"/>
      <c r="DNP767" s="462"/>
      <c r="DNQ767" s="462"/>
      <c r="DNR767" s="462"/>
      <c r="DNS767" s="462"/>
      <c r="DNT767" s="462"/>
      <c r="DNU767" s="462"/>
      <c r="DNV767" s="462"/>
      <c r="DNW767" s="462"/>
      <c r="DNX767" s="462"/>
      <c r="DNY767" s="462"/>
      <c r="DNZ767" s="462"/>
      <c r="DOA767" s="462"/>
      <c r="DOB767" s="462"/>
      <c r="DOC767" s="462"/>
      <c r="DOD767" s="462"/>
      <c r="DOE767" s="462"/>
      <c r="DOF767" s="462"/>
      <c r="DOG767" s="462"/>
      <c r="DOH767" s="462"/>
      <c r="DOI767" s="462"/>
      <c r="DOJ767" s="462"/>
      <c r="DOK767" s="462"/>
      <c r="DOL767" s="462"/>
      <c r="DOM767" s="462"/>
      <c r="DON767" s="462"/>
      <c r="DOO767" s="462"/>
      <c r="DOP767" s="462"/>
      <c r="DOQ767" s="462"/>
      <c r="DOR767" s="462"/>
      <c r="DOS767" s="462"/>
      <c r="DOT767" s="462"/>
      <c r="DOU767" s="462"/>
      <c r="DOV767" s="462"/>
      <c r="DOW767" s="462"/>
      <c r="DOX767" s="462"/>
      <c r="DOY767" s="462"/>
      <c r="DOZ767" s="462"/>
      <c r="DPA767" s="462"/>
      <c r="DPB767" s="462"/>
      <c r="DPC767" s="462"/>
      <c r="DPD767" s="462"/>
      <c r="DPE767" s="462"/>
      <c r="DPF767" s="462"/>
      <c r="DPG767" s="462"/>
      <c r="DPH767" s="462"/>
      <c r="DPI767" s="462"/>
      <c r="DPJ767" s="462"/>
      <c r="DPK767" s="462"/>
      <c r="DPL767" s="462"/>
      <c r="DPM767" s="462"/>
      <c r="DPN767" s="462"/>
      <c r="DPO767" s="462"/>
      <c r="DPP767" s="462"/>
      <c r="DPQ767" s="462"/>
      <c r="DPR767" s="462"/>
      <c r="DPS767" s="462"/>
      <c r="DPT767" s="462"/>
      <c r="DPU767" s="462"/>
      <c r="DPV767" s="462"/>
      <c r="DPW767" s="462"/>
      <c r="DPX767" s="462"/>
      <c r="DPY767" s="462"/>
      <c r="DPZ767" s="462"/>
      <c r="DQA767" s="462"/>
      <c r="DQB767" s="462"/>
      <c r="DQC767" s="462"/>
      <c r="DQD767" s="462"/>
      <c r="DQE767" s="462"/>
      <c r="DQF767" s="462"/>
      <c r="DQG767" s="462"/>
      <c r="DQH767" s="462"/>
      <c r="DQI767" s="462"/>
      <c r="DQJ767" s="462"/>
      <c r="DQK767" s="462"/>
      <c r="DQL767" s="462"/>
      <c r="DQM767" s="462"/>
      <c r="DQN767" s="462"/>
      <c r="DQO767" s="462"/>
      <c r="DQP767" s="462"/>
      <c r="DQQ767" s="462"/>
      <c r="DQR767" s="462"/>
      <c r="DQS767" s="462"/>
      <c r="DQT767" s="462"/>
      <c r="DQU767" s="462"/>
      <c r="DQV767" s="462"/>
      <c r="DQW767" s="462"/>
      <c r="DQX767" s="462"/>
      <c r="DQY767" s="462"/>
      <c r="DQZ767" s="462"/>
      <c r="DRA767" s="462"/>
      <c r="DRB767" s="462"/>
      <c r="DRC767" s="462"/>
      <c r="DRD767" s="462"/>
      <c r="DRE767" s="462"/>
      <c r="DRF767" s="462"/>
      <c r="DRG767" s="462"/>
      <c r="DRH767" s="462"/>
      <c r="DRI767" s="462"/>
      <c r="DRJ767" s="462"/>
      <c r="DRK767" s="462"/>
      <c r="DRL767" s="462"/>
      <c r="DRM767" s="462"/>
      <c r="DRN767" s="462"/>
      <c r="DRO767" s="462"/>
      <c r="DRP767" s="462"/>
      <c r="DRQ767" s="462"/>
      <c r="DRR767" s="462"/>
      <c r="DRS767" s="462"/>
      <c r="DRT767" s="462"/>
      <c r="DRU767" s="462"/>
      <c r="DRV767" s="462"/>
      <c r="DRW767" s="462"/>
      <c r="DRX767" s="462"/>
      <c r="DRY767" s="462"/>
      <c r="DRZ767" s="462"/>
      <c r="DSA767" s="462"/>
      <c r="DSB767" s="462"/>
      <c r="DSC767" s="462"/>
      <c r="DSD767" s="462"/>
      <c r="DSE767" s="462"/>
      <c r="DSF767" s="462"/>
      <c r="DSG767" s="462"/>
      <c r="DSH767" s="462"/>
      <c r="DSI767" s="462"/>
      <c r="DSJ767" s="462"/>
      <c r="DSK767" s="462"/>
      <c r="DSL767" s="462"/>
      <c r="DSM767" s="462"/>
      <c r="DSN767" s="462"/>
      <c r="DSO767" s="462"/>
      <c r="DSP767" s="462"/>
      <c r="DSQ767" s="462"/>
      <c r="DSR767" s="462"/>
      <c r="DSS767" s="462"/>
      <c r="DST767" s="462"/>
      <c r="DSU767" s="462"/>
      <c r="DSV767" s="462"/>
      <c r="DSW767" s="462"/>
      <c r="DSX767" s="462"/>
      <c r="DSY767" s="462"/>
      <c r="DSZ767" s="462"/>
      <c r="DTA767" s="462"/>
      <c r="DTB767" s="462"/>
      <c r="DTC767" s="462"/>
      <c r="DTD767" s="462"/>
      <c r="DTE767" s="462"/>
      <c r="DTF767" s="462"/>
      <c r="DTG767" s="462"/>
      <c r="DTH767" s="462"/>
      <c r="DTI767" s="462"/>
      <c r="DTJ767" s="462"/>
      <c r="DTK767" s="462"/>
      <c r="DTL767" s="462"/>
      <c r="DTM767" s="462"/>
      <c r="DTN767" s="462"/>
      <c r="DTO767" s="462"/>
      <c r="DTP767" s="462"/>
      <c r="DTQ767" s="462"/>
      <c r="DTR767" s="462"/>
      <c r="DTS767" s="462"/>
      <c r="DTT767" s="462"/>
      <c r="DTU767" s="462"/>
      <c r="DTV767" s="462"/>
      <c r="DTW767" s="462"/>
      <c r="DTX767" s="462"/>
      <c r="DTY767" s="462"/>
      <c r="DTZ767" s="462"/>
      <c r="DUA767" s="462"/>
      <c r="DUB767" s="462"/>
      <c r="DUC767" s="462"/>
      <c r="DUD767" s="462"/>
      <c r="DUE767" s="462"/>
      <c r="DUF767" s="462"/>
      <c r="DUG767" s="462"/>
      <c r="DUH767" s="462"/>
      <c r="DUI767" s="462"/>
      <c r="DUJ767" s="462"/>
      <c r="DUK767" s="462"/>
      <c r="DUL767" s="462"/>
      <c r="DUM767" s="462"/>
      <c r="DUN767" s="462"/>
      <c r="DUO767" s="462"/>
      <c r="DUP767" s="462"/>
      <c r="DUQ767" s="462"/>
      <c r="DUR767" s="462"/>
      <c r="DUS767" s="462"/>
      <c r="DUT767" s="462"/>
      <c r="DUU767" s="462"/>
      <c r="DUV767" s="462"/>
      <c r="DUW767" s="462"/>
      <c r="DUX767" s="462"/>
      <c r="DUY767" s="462"/>
      <c r="DUZ767" s="462"/>
      <c r="DVA767" s="462"/>
      <c r="DVB767" s="462"/>
      <c r="DVC767" s="462"/>
      <c r="DVD767" s="462"/>
      <c r="DVE767" s="462"/>
      <c r="DVF767" s="462"/>
      <c r="DVG767" s="462"/>
      <c r="DVH767" s="462"/>
      <c r="DVI767" s="462"/>
      <c r="DVJ767" s="462"/>
      <c r="DVK767" s="462"/>
      <c r="DVL767" s="462"/>
      <c r="DVM767" s="462"/>
      <c r="DVN767" s="462"/>
      <c r="DVO767" s="462"/>
      <c r="DVP767" s="462"/>
      <c r="DVQ767" s="462"/>
      <c r="DVR767" s="462"/>
      <c r="DVS767" s="462"/>
      <c r="DVT767" s="462"/>
      <c r="DVU767" s="462"/>
      <c r="DVV767" s="462"/>
      <c r="DVW767" s="462"/>
      <c r="DVX767" s="462"/>
      <c r="DVY767" s="462"/>
      <c r="DVZ767" s="462"/>
      <c r="DWA767" s="462"/>
      <c r="DWB767" s="462"/>
      <c r="DWC767" s="462"/>
      <c r="DWD767" s="462"/>
      <c r="DWE767" s="462"/>
      <c r="DWF767" s="462"/>
      <c r="DWG767" s="462"/>
      <c r="DWH767" s="462"/>
      <c r="DWI767" s="462"/>
      <c r="DWJ767" s="462"/>
      <c r="DWK767" s="462"/>
      <c r="DWL767" s="462"/>
      <c r="DWM767" s="462"/>
      <c r="DWN767" s="462"/>
      <c r="DWO767" s="462"/>
      <c r="DWP767" s="462"/>
      <c r="DWQ767" s="462"/>
      <c r="DWR767" s="462"/>
      <c r="DWS767" s="462"/>
      <c r="DWT767" s="462"/>
      <c r="DWU767" s="462"/>
      <c r="DWV767" s="462"/>
      <c r="DWW767" s="462"/>
      <c r="DWX767" s="462"/>
      <c r="DWY767" s="462"/>
      <c r="DWZ767" s="462"/>
      <c r="DXA767" s="462"/>
      <c r="DXB767" s="462"/>
      <c r="DXC767" s="462"/>
      <c r="DXD767" s="462"/>
      <c r="DXE767" s="462"/>
      <c r="DXF767" s="462"/>
      <c r="DXG767" s="462"/>
      <c r="DXH767" s="462"/>
      <c r="DXI767" s="462"/>
      <c r="DXJ767" s="462"/>
      <c r="DXK767" s="462"/>
      <c r="DXL767" s="462"/>
      <c r="DXM767" s="462"/>
      <c r="DXN767" s="462"/>
      <c r="DXO767" s="462"/>
      <c r="DXP767" s="462"/>
      <c r="DXQ767" s="462"/>
      <c r="DXR767" s="462"/>
      <c r="DXS767" s="462"/>
      <c r="DXT767" s="462"/>
      <c r="DXU767" s="462"/>
      <c r="DXV767" s="462"/>
      <c r="DXW767" s="462"/>
      <c r="DXX767" s="462"/>
      <c r="DXY767" s="462"/>
      <c r="DXZ767" s="462"/>
      <c r="DYA767" s="462"/>
      <c r="DYB767" s="462"/>
      <c r="DYC767" s="462"/>
      <c r="DYD767" s="462"/>
      <c r="DYE767" s="462"/>
      <c r="DYF767" s="462"/>
      <c r="DYG767" s="462"/>
      <c r="DYH767" s="462"/>
      <c r="DYI767" s="462"/>
      <c r="DYJ767" s="462"/>
      <c r="DYK767" s="462"/>
      <c r="DYL767" s="462"/>
      <c r="DYM767" s="462"/>
      <c r="DYN767" s="462"/>
      <c r="DYO767" s="462"/>
      <c r="DYP767" s="462"/>
      <c r="DYQ767" s="462"/>
      <c r="DYR767" s="462"/>
      <c r="DYS767" s="462"/>
      <c r="DYT767" s="462"/>
      <c r="DYU767" s="462"/>
      <c r="DYV767" s="462"/>
      <c r="DYW767" s="462"/>
      <c r="DYX767" s="462"/>
      <c r="DYY767" s="462"/>
      <c r="DYZ767" s="462"/>
      <c r="DZA767" s="462"/>
      <c r="DZB767" s="462"/>
      <c r="DZC767" s="462"/>
      <c r="DZD767" s="462"/>
      <c r="DZE767" s="462"/>
      <c r="DZF767" s="462"/>
      <c r="DZG767" s="462"/>
      <c r="DZH767" s="462"/>
      <c r="DZI767" s="462"/>
      <c r="DZJ767" s="462"/>
      <c r="DZK767" s="462"/>
      <c r="DZL767" s="462"/>
      <c r="DZM767" s="462"/>
      <c r="DZN767" s="462"/>
      <c r="DZO767" s="462"/>
      <c r="DZP767" s="462"/>
      <c r="DZQ767" s="462"/>
      <c r="DZR767" s="462"/>
      <c r="DZS767" s="462"/>
      <c r="DZT767" s="462"/>
      <c r="DZU767" s="462"/>
      <c r="DZV767" s="462"/>
      <c r="DZW767" s="462"/>
      <c r="DZX767" s="462"/>
      <c r="DZY767" s="462"/>
      <c r="DZZ767" s="462"/>
      <c r="EAA767" s="462"/>
      <c r="EAB767" s="462"/>
      <c r="EAC767" s="462"/>
      <c r="EAD767" s="462"/>
      <c r="EAE767" s="462"/>
      <c r="EAF767" s="462"/>
      <c r="EAG767" s="462"/>
      <c r="EAH767" s="462"/>
      <c r="EAI767" s="462"/>
      <c r="EAJ767" s="462"/>
      <c r="EAK767" s="462"/>
      <c r="EAL767" s="462"/>
      <c r="EAM767" s="462"/>
      <c r="EAN767" s="462"/>
      <c r="EAO767" s="462"/>
      <c r="EAP767" s="462"/>
      <c r="EAQ767" s="462"/>
      <c r="EAR767" s="462"/>
      <c r="EAS767" s="462"/>
      <c r="EAT767" s="462"/>
      <c r="EAU767" s="462"/>
      <c r="EAV767" s="462"/>
      <c r="EAW767" s="462"/>
      <c r="EAX767" s="462"/>
      <c r="EAY767" s="462"/>
      <c r="EAZ767" s="462"/>
      <c r="EBA767" s="462"/>
      <c r="EBB767" s="462"/>
      <c r="EBC767" s="462"/>
      <c r="EBD767" s="462"/>
      <c r="EBE767" s="462"/>
      <c r="EBF767" s="462"/>
      <c r="EBG767" s="462"/>
      <c r="EBH767" s="462"/>
      <c r="EBI767" s="462"/>
      <c r="EBJ767" s="462"/>
      <c r="EBK767" s="462"/>
      <c r="EBL767" s="462"/>
      <c r="EBM767" s="462"/>
      <c r="EBN767" s="462"/>
      <c r="EBO767" s="462"/>
      <c r="EBP767" s="462"/>
      <c r="EBQ767" s="462"/>
      <c r="EBR767" s="462"/>
      <c r="EBS767" s="462"/>
      <c r="EBT767" s="462"/>
      <c r="EBU767" s="462"/>
      <c r="EBV767" s="462"/>
      <c r="EBW767" s="462"/>
      <c r="EBX767" s="462"/>
      <c r="EBY767" s="462"/>
      <c r="EBZ767" s="462"/>
      <c r="ECA767" s="462"/>
      <c r="ECB767" s="462"/>
      <c r="ECC767" s="462"/>
      <c r="ECD767" s="462"/>
      <c r="ECE767" s="462"/>
      <c r="ECF767" s="462"/>
      <c r="ECG767" s="462"/>
      <c r="ECH767" s="462"/>
      <c r="ECI767" s="462"/>
      <c r="ECJ767" s="462"/>
      <c r="ECK767" s="462"/>
      <c r="ECL767" s="462"/>
      <c r="ECM767" s="462"/>
      <c r="ECN767" s="462"/>
      <c r="ECO767" s="462"/>
      <c r="ECP767" s="462"/>
      <c r="ECQ767" s="462"/>
      <c r="ECR767" s="462"/>
      <c r="ECS767" s="462"/>
      <c r="ECT767" s="462"/>
      <c r="ECU767" s="462"/>
      <c r="ECV767" s="462"/>
      <c r="ECW767" s="462"/>
      <c r="ECX767" s="462"/>
      <c r="ECY767" s="462"/>
      <c r="ECZ767" s="462"/>
      <c r="EDA767" s="462"/>
      <c r="EDB767" s="462"/>
      <c r="EDC767" s="462"/>
      <c r="EDD767" s="462"/>
      <c r="EDE767" s="462"/>
      <c r="EDF767" s="462"/>
      <c r="EDG767" s="462"/>
      <c r="EDH767" s="462"/>
      <c r="EDI767" s="462"/>
      <c r="EDJ767" s="462"/>
      <c r="EDK767" s="462"/>
      <c r="EDL767" s="462"/>
      <c r="EDM767" s="462"/>
      <c r="EDN767" s="462"/>
      <c r="EDO767" s="462"/>
      <c r="EDP767" s="462"/>
      <c r="EDQ767" s="462"/>
      <c r="EDR767" s="462"/>
      <c r="EDS767" s="462"/>
      <c r="EDT767" s="462"/>
      <c r="EDU767" s="462"/>
      <c r="EDV767" s="462"/>
      <c r="EDW767" s="462"/>
      <c r="EDX767" s="462"/>
      <c r="EDY767" s="462"/>
      <c r="EDZ767" s="462"/>
      <c r="EEA767" s="462"/>
      <c r="EEB767" s="462"/>
      <c r="EEC767" s="462"/>
      <c r="EED767" s="462"/>
      <c r="EEE767" s="462"/>
      <c r="EEF767" s="462"/>
      <c r="EEG767" s="462"/>
      <c r="EEH767" s="462"/>
      <c r="EEI767" s="462"/>
      <c r="EEJ767" s="462"/>
      <c r="EEK767" s="462"/>
      <c r="EEL767" s="462"/>
      <c r="EEM767" s="462"/>
      <c r="EEN767" s="462"/>
      <c r="EEO767" s="462"/>
      <c r="EEP767" s="462"/>
      <c r="EEQ767" s="462"/>
      <c r="EER767" s="462"/>
      <c r="EES767" s="462"/>
      <c r="EET767" s="462"/>
      <c r="EEU767" s="462"/>
      <c r="EEV767" s="462"/>
      <c r="EEW767" s="462"/>
      <c r="EEX767" s="462"/>
      <c r="EEY767" s="462"/>
      <c r="EEZ767" s="462"/>
      <c r="EFA767" s="462"/>
      <c r="EFB767" s="462"/>
      <c r="EFC767" s="462"/>
      <c r="EFD767" s="462"/>
      <c r="EFE767" s="462"/>
      <c r="EFF767" s="462"/>
      <c r="EFG767" s="462"/>
      <c r="EFH767" s="462"/>
      <c r="EFI767" s="462"/>
      <c r="EFJ767" s="462"/>
      <c r="EFK767" s="462"/>
      <c r="EFL767" s="462"/>
      <c r="EFM767" s="462"/>
      <c r="EFN767" s="462"/>
      <c r="EFO767" s="462"/>
      <c r="EFP767" s="462"/>
      <c r="EFQ767" s="462"/>
      <c r="EFR767" s="462"/>
      <c r="EFS767" s="462"/>
      <c r="EFT767" s="462"/>
      <c r="EFU767" s="462"/>
      <c r="EFV767" s="462"/>
      <c r="EFW767" s="462"/>
      <c r="EFX767" s="462"/>
      <c r="EFY767" s="462"/>
      <c r="EFZ767" s="462"/>
      <c r="EGA767" s="462"/>
      <c r="EGB767" s="462"/>
      <c r="EGC767" s="462"/>
      <c r="EGD767" s="462"/>
      <c r="EGE767" s="462"/>
      <c r="EGF767" s="462"/>
      <c r="EGG767" s="462"/>
      <c r="EGH767" s="462"/>
      <c r="EGI767" s="462"/>
      <c r="EGJ767" s="462"/>
      <c r="EGK767" s="462"/>
      <c r="EGL767" s="462"/>
      <c r="EGM767" s="462"/>
      <c r="EGN767" s="462"/>
      <c r="EGO767" s="462"/>
      <c r="EGP767" s="462"/>
      <c r="EGQ767" s="462"/>
      <c r="EGR767" s="462"/>
      <c r="EGS767" s="462"/>
      <c r="EGT767" s="462"/>
      <c r="EGU767" s="462"/>
      <c r="EGV767" s="462"/>
      <c r="EGW767" s="462"/>
      <c r="EGX767" s="462"/>
      <c r="EGY767" s="462"/>
      <c r="EGZ767" s="462"/>
      <c r="EHA767" s="462"/>
      <c r="EHB767" s="462"/>
      <c r="EHC767" s="462"/>
      <c r="EHD767" s="462"/>
      <c r="EHE767" s="462"/>
      <c r="EHF767" s="462"/>
      <c r="EHG767" s="462"/>
      <c r="EHH767" s="462"/>
      <c r="EHI767" s="462"/>
      <c r="EHJ767" s="462"/>
      <c r="EHK767" s="462"/>
      <c r="EHL767" s="462"/>
      <c r="EHM767" s="462"/>
      <c r="EHN767" s="462"/>
      <c r="EHO767" s="462"/>
      <c r="EHP767" s="462"/>
      <c r="EHQ767" s="462"/>
      <c r="EHR767" s="462"/>
      <c r="EHS767" s="462"/>
      <c r="EHT767" s="462"/>
      <c r="EHU767" s="462"/>
      <c r="EHV767" s="462"/>
      <c r="EHW767" s="462"/>
      <c r="EHX767" s="462"/>
      <c r="EHY767" s="462"/>
      <c r="EHZ767" s="462"/>
      <c r="EIA767" s="462"/>
      <c r="EIB767" s="462"/>
      <c r="EIC767" s="462"/>
      <c r="EID767" s="462"/>
      <c r="EIE767" s="462"/>
      <c r="EIF767" s="462"/>
      <c r="EIG767" s="462"/>
      <c r="EIH767" s="462"/>
      <c r="EII767" s="462"/>
      <c r="EIJ767" s="462"/>
      <c r="EIK767" s="462"/>
      <c r="EIL767" s="462"/>
      <c r="EIM767" s="462"/>
      <c r="EIN767" s="462"/>
      <c r="EIO767" s="462"/>
      <c r="EIP767" s="462"/>
      <c r="EIQ767" s="462"/>
      <c r="EIR767" s="462"/>
      <c r="EIS767" s="462"/>
      <c r="EIT767" s="462"/>
      <c r="EIU767" s="462"/>
      <c r="EIV767" s="462"/>
      <c r="EIW767" s="462"/>
      <c r="EIX767" s="462"/>
      <c r="EIY767" s="462"/>
      <c r="EIZ767" s="462"/>
      <c r="EJA767" s="462"/>
      <c r="EJB767" s="462"/>
      <c r="EJC767" s="462"/>
      <c r="EJD767" s="462"/>
      <c r="EJE767" s="462"/>
      <c r="EJF767" s="462"/>
      <c r="EJG767" s="462"/>
      <c r="EJH767" s="462"/>
      <c r="EJI767" s="462"/>
      <c r="EJJ767" s="462"/>
      <c r="EJK767" s="462"/>
      <c r="EJL767" s="462"/>
      <c r="EJM767" s="462"/>
      <c r="EJN767" s="462"/>
      <c r="EJO767" s="462"/>
      <c r="EJP767" s="462"/>
      <c r="EJQ767" s="462"/>
      <c r="EJR767" s="462"/>
      <c r="EJS767" s="462"/>
      <c r="EJT767" s="462"/>
      <c r="EJU767" s="462"/>
      <c r="EJV767" s="462"/>
      <c r="EJW767" s="462"/>
      <c r="EJX767" s="462"/>
      <c r="EJY767" s="462"/>
      <c r="EJZ767" s="462"/>
      <c r="EKA767" s="462"/>
      <c r="EKB767" s="462"/>
      <c r="EKC767" s="462"/>
      <c r="EKD767" s="462"/>
      <c r="EKE767" s="462"/>
      <c r="EKF767" s="462"/>
      <c r="EKG767" s="462"/>
      <c r="EKH767" s="462"/>
      <c r="EKI767" s="462"/>
      <c r="EKJ767" s="462"/>
      <c r="EKK767" s="462"/>
      <c r="EKL767" s="462"/>
      <c r="EKM767" s="462"/>
      <c r="EKN767" s="462"/>
      <c r="EKO767" s="462"/>
      <c r="EKP767" s="462"/>
      <c r="EKQ767" s="462"/>
      <c r="EKR767" s="462"/>
      <c r="EKS767" s="462"/>
      <c r="EKT767" s="462"/>
      <c r="EKU767" s="462"/>
      <c r="EKV767" s="462"/>
      <c r="EKW767" s="462"/>
      <c r="EKX767" s="462"/>
      <c r="EKY767" s="462"/>
      <c r="EKZ767" s="462"/>
      <c r="ELA767" s="462"/>
      <c r="ELB767" s="462"/>
      <c r="ELC767" s="462"/>
      <c r="ELD767" s="462"/>
      <c r="ELE767" s="462"/>
      <c r="ELF767" s="462"/>
      <c r="ELG767" s="462"/>
      <c r="ELH767" s="462"/>
      <c r="ELI767" s="462"/>
      <c r="ELJ767" s="462"/>
      <c r="ELK767" s="462"/>
      <c r="ELL767" s="462"/>
      <c r="ELM767" s="462"/>
      <c r="ELN767" s="462"/>
      <c r="ELO767" s="462"/>
      <c r="ELP767" s="462"/>
      <c r="ELQ767" s="462"/>
      <c r="ELR767" s="462"/>
      <c r="ELS767" s="462"/>
      <c r="ELT767" s="462"/>
      <c r="ELU767" s="462"/>
      <c r="ELV767" s="462"/>
      <c r="ELW767" s="462"/>
      <c r="ELX767" s="462"/>
      <c r="ELY767" s="462"/>
      <c r="ELZ767" s="462"/>
      <c r="EMA767" s="462"/>
      <c r="EMB767" s="462"/>
      <c r="EMC767" s="462"/>
      <c r="EMD767" s="462"/>
      <c r="EME767" s="462"/>
      <c r="EMF767" s="462"/>
      <c r="EMG767" s="462"/>
      <c r="EMH767" s="462"/>
      <c r="EMI767" s="462"/>
      <c r="EMJ767" s="462"/>
      <c r="EMK767" s="462"/>
      <c r="EML767" s="462"/>
      <c r="EMM767" s="462"/>
      <c r="EMN767" s="462"/>
      <c r="EMO767" s="462"/>
      <c r="EMP767" s="462"/>
      <c r="EMQ767" s="462"/>
      <c r="EMR767" s="462"/>
      <c r="EMS767" s="462"/>
      <c r="EMT767" s="462"/>
      <c r="EMU767" s="462"/>
      <c r="EMV767" s="462"/>
      <c r="EMW767" s="462"/>
      <c r="EMX767" s="462"/>
      <c r="EMY767" s="462"/>
      <c r="EMZ767" s="462"/>
      <c r="ENA767" s="462"/>
      <c r="ENB767" s="462"/>
      <c r="ENC767" s="462"/>
      <c r="END767" s="462"/>
      <c r="ENE767" s="462"/>
      <c r="ENF767" s="462"/>
      <c r="ENG767" s="462"/>
      <c r="ENH767" s="462"/>
      <c r="ENI767" s="462"/>
      <c r="ENJ767" s="462"/>
      <c r="ENK767" s="462"/>
      <c r="ENL767" s="462"/>
      <c r="ENM767" s="462"/>
      <c r="ENN767" s="462"/>
      <c r="ENO767" s="462"/>
      <c r="ENP767" s="462"/>
      <c r="ENQ767" s="462"/>
      <c r="ENR767" s="462"/>
      <c r="ENS767" s="462"/>
      <c r="ENT767" s="462"/>
      <c r="ENU767" s="462"/>
      <c r="ENV767" s="462"/>
      <c r="ENW767" s="462"/>
      <c r="ENX767" s="462"/>
      <c r="ENY767" s="462"/>
      <c r="ENZ767" s="462"/>
      <c r="EOA767" s="462"/>
      <c r="EOB767" s="462"/>
      <c r="EOC767" s="462"/>
      <c r="EOD767" s="462"/>
      <c r="EOE767" s="462"/>
      <c r="EOF767" s="462"/>
      <c r="EOG767" s="462"/>
      <c r="EOH767" s="462"/>
      <c r="EOI767" s="462"/>
      <c r="EOJ767" s="462"/>
      <c r="EOK767" s="462"/>
      <c r="EOL767" s="462"/>
      <c r="EOM767" s="462"/>
      <c r="EON767" s="462"/>
      <c r="EOO767" s="462"/>
      <c r="EOP767" s="462"/>
      <c r="EOQ767" s="462"/>
      <c r="EOR767" s="462"/>
      <c r="EOS767" s="462"/>
      <c r="EOT767" s="462"/>
      <c r="EOU767" s="462"/>
      <c r="EOV767" s="462"/>
      <c r="EOW767" s="462"/>
      <c r="EOX767" s="462"/>
      <c r="EOY767" s="462"/>
      <c r="EOZ767" s="462"/>
      <c r="EPA767" s="462"/>
      <c r="EPB767" s="462"/>
      <c r="EPC767" s="462"/>
      <c r="EPD767" s="462"/>
      <c r="EPE767" s="462"/>
      <c r="EPF767" s="462"/>
      <c r="EPG767" s="462"/>
      <c r="EPH767" s="462"/>
      <c r="EPI767" s="462"/>
      <c r="EPJ767" s="462"/>
      <c r="EPK767" s="462"/>
      <c r="EPL767" s="462"/>
      <c r="EPM767" s="462"/>
      <c r="EPN767" s="462"/>
      <c r="EPO767" s="462"/>
      <c r="EPP767" s="462"/>
      <c r="EPQ767" s="462"/>
      <c r="EPR767" s="462"/>
      <c r="EPS767" s="462"/>
      <c r="EPT767" s="462"/>
      <c r="EPU767" s="462"/>
      <c r="EPV767" s="462"/>
      <c r="EPW767" s="462"/>
      <c r="EPX767" s="462"/>
      <c r="EPY767" s="462"/>
      <c r="EPZ767" s="462"/>
      <c r="EQA767" s="462"/>
      <c r="EQB767" s="462"/>
      <c r="EQC767" s="462"/>
      <c r="EQD767" s="462"/>
      <c r="EQE767" s="462"/>
      <c r="EQF767" s="462"/>
      <c r="EQG767" s="462"/>
      <c r="EQH767" s="462"/>
      <c r="EQI767" s="462"/>
      <c r="EQJ767" s="462"/>
      <c r="EQK767" s="462"/>
      <c r="EQL767" s="462"/>
      <c r="EQM767" s="462"/>
      <c r="EQN767" s="462"/>
      <c r="EQO767" s="462"/>
      <c r="EQP767" s="462"/>
      <c r="EQQ767" s="462"/>
      <c r="EQR767" s="462"/>
      <c r="EQS767" s="462"/>
      <c r="EQT767" s="462"/>
      <c r="EQU767" s="462"/>
      <c r="EQV767" s="462"/>
      <c r="EQW767" s="462"/>
      <c r="EQX767" s="462"/>
      <c r="EQY767" s="462"/>
      <c r="EQZ767" s="462"/>
      <c r="ERA767" s="462"/>
      <c r="ERB767" s="462"/>
      <c r="ERC767" s="462"/>
      <c r="ERD767" s="462"/>
      <c r="ERE767" s="462"/>
      <c r="ERF767" s="462"/>
      <c r="ERG767" s="462"/>
      <c r="ERH767" s="462"/>
      <c r="ERI767" s="462"/>
      <c r="ERJ767" s="462"/>
      <c r="ERK767" s="462"/>
      <c r="ERL767" s="462"/>
      <c r="ERM767" s="462"/>
      <c r="ERN767" s="462"/>
      <c r="ERO767" s="462"/>
      <c r="ERP767" s="462"/>
      <c r="ERQ767" s="462"/>
      <c r="ERR767" s="462"/>
      <c r="ERS767" s="462"/>
      <c r="ERT767" s="462"/>
      <c r="ERU767" s="462"/>
      <c r="ERV767" s="462"/>
      <c r="ERW767" s="462"/>
      <c r="ERX767" s="462"/>
      <c r="ERY767" s="462"/>
      <c r="ERZ767" s="462"/>
      <c r="ESA767" s="462"/>
      <c r="ESB767" s="462"/>
      <c r="ESC767" s="462"/>
      <c r="ESD767" s="462"/>
      <c r="ESE767" s="462"/>
      <c r="ESF767" s="462"/>
      <c r="ESG767" s="462"/>
      <c r="ESH767" s="462"/>
      <c r="ESI767" s="462"/>
      <c r="ESJ767" s="462"/>
      <c r="ESK767" s="462"/>
      <c r="ESL767" s="462"/>
      <c r="ESM767" s="462"/>
      <c r="ESN767" s="462"/>
      <c r="ESO767" s="462"/>
      <c r="ESP767" s="462"/>
      <c r="ESQ767" s="462"/>
      <c r="ESR767" s="462"/>
      <c r="ESS767" s="462"/>
      <c r="EST767" s="462"/>
      <c r="ESU767" s="462"/>
      <c r="ESV767" s="462"/>
      <c r="ESW767" s="462"/>
      <c r="ESX767" s="462"/>
      <c r="ESY767" s="462"/>
      <c r="ESZ767" s="462"/>
      <c r="ETA767" s="462"/>
      <c r="ETB767" s="462"/>
      <c r="ETC767" s="462"/>
      <c r="ETD767" s="462"/>
      <c r="ETE767" s="462"/>
      <c r="ETF767" s="462"/>
      <c r="ETG767" s="462"/>
      <c r="ETH767" s="462"/>
      <c r="ETI767" s="462"/>
      <c r="ETJ767" s="462"/>
      <c r="ETK767" s="462"/>
      <c r="ETL767" s="462"/>
      <c r="ETM767" s="462"/>
      <c r="ETN767" s="462"/>
      <c r="ETO767" s="462"/>
      <c r="ETP767" s="462"/>
      <c r="ETQ767" s="462"/>
      <c r="ETR767" s="462"/>
      <c r="ETS767" s="462"/>
      <c r="ETT767" s="462"/>
      <c r="ETU767" s="462"/>
      <c r="ETV767" s="462"/>
      <c r="ETW767" s="462"/>
      <c r="ETX767" s="462"/>
      <c r="ETY767" s="462"/>
      <c r="ETZ767" s="462"/>
      <c r="EUA767" s="462"/>
      <c r="EUB767" s="462"/>
      <c r="EUC767" s="462"/>
      <c r="EUD767" s="462"/>
      <c r="EUE767" s="462"/>
      <c r="EUF767" s="462"/>
      <c r="EUG767" s="462"/>
      <c r="EUH767" s="462"/>
      <c r="EUI767" s="462"/>
      <c r="EUJ767" s="462"/>
      <c r="EUK767" s="462"/>
      <c r="EUL767" s="462"/>
      <c r="EUM767" s="462"/>
      <c r="EUN767" s="462"/>
      <c r="EUO767" s="462"/>
      <c r="EUP767" s="462"/>
      <c r="EUQ767" s="462"/>
      <c r="EUR767" s="462"/>
      <c r="EUS767" s="462"/>
      <c r="EUT767" s="462"/>
      <c r="EUU767" s="462"/>
      <c r="EUV767" s="462"/>
      <c r="EUW767" s="462"/>
      <c r="EUX767" s="462"/>
      <c r="EUY767" s="462"/>
      <c r="EUZ767" s="462"/>
      <c r="EVA767" s="462"/>
      <c r="EVB767" s="462"/>
      <c r="EVC767" s="462"/>
      <c r="EVD767" s="462"/>
      <c r="EVE767" s="462"/>
      <c r="EVF767" s="462"/>
      <c r="EVG767" s="462"/>
      <c r="EVH767" s="462"/>
      <c r="EVI767" s="462"/>
      <c r="EVJ767" s="462"/>
      <c r="EVK767" s="462"/>
      <c r="EVL767" s="462"/>
      <c r="EVM767" s="462"/>
      <c r="EVN767" s="462"/>
      <c r="EVO767" s="462"/>
      <c r="EVP767" s="462"/>
      <c r="EVQ767" s="462"/>
      <c r="EVR767" s="462"/>
      <c r="EVS767" s="462"/>
      <c r="EVT767" s="462"/>
      <c r="EVU767" s="462"/>
      <c r="EVV767" s="462"/>
      <c r="EVW767" s="462"/>
      <c r="EVX767" s="462"/>
      <c r="EVY767" s="462"/>
      <c r="EVZ767" s="462"/>
      <c r="EWA767" s="462"/>
      <c r="EWB767" s="462"/>
      <c r="EWC767" s="462"/>
      <c r="EWD767" s="462"/>
      <c r="EWE767" s="462"/>
      <c r="EWF767" s="462"/>
      <c r="EWG767" s="462"/>
      <c r="EWH767" s="462"/>
      <c r="EWI767" s="462"/>
      <c r="EWJ767" s="462"/>
      <c r="EWK767" s="462"/>
      <c r="EWL767" s="462"/>
      <c r="EWM767" s="462"/>
      <c r="EWN767" s="462"/>
      <c r="EWO767" s="462"/>
      <c r="EWP767" s="462"/>
      <c r="EWQ767" s="462"/>
      <c r="EWR767" s="462"/>
      <c r="EWS767" s="462"/>
      <c r="EWT767" s="462"/>
      <c r="EWU767" s="462"/>
      <c r="EWV767" s="462"/>
      <c r="EWW767" s="462"/>
      <c r="EWX767" s="462"/>
      <c r="EWY767" s="462"/>
      <c r="EWZ767" s="462"/>
      <c r="EXA767" s="462"/>
      <c r="EXB767" s="462"/>
      <c r="EXC767" s="462"/>
      <c r="EXD767" s="462"/>
      <c r="EXE767" s="462"/>
      <c r="EXF767" s="462"/>
      <c r="EXG767" s="462"/>
      <c r="EXH767" s="462"/>
      <c r="EXI767" s="462"/>
      <c r="EXJ767" s="462"/>
      <c r="EXK767" s="462"/>
      <c r="EXL767" s="462"/>
      <c r="EXM767" s="462"/>
      <c r="EXN767" s="462"/>
      <c r="EXO767" s="462"/>
      <c r="EXP767" s="462"/>
      <c r="EXQ767" s="462"/>
      <c r="EXR767" s="462"/>
      <c r="EXS767" s="462"/>
      <c r="EXT767" s="462"/>
      <c r="EXU767" s="462"/>
      <c r="EXV767" s="462"/>
      <c r="EXW767" s="462"/>
      <c r="EXX767" s="462"/>
      <c r="EXY767" s="462"/>
      <c r="EXZ767" s="462"/>
      <c r="EYA767" s="462"/>
      <c r="EYB767" s="462"/>
      <c r="EYC767" s="462"/>
      <c r="EYD767" s="462"/>
      <c r="EYE767" s="462"/>
      <c r="EYF767" s="462"/>
      <c r="EYG767" s="462"/>
      <c r="EYH767" s="462"/>
      <c r="EYI767" s="462"/>
      <c r="EYJ767" s="462"/>
      <c r="EYK767" s="462"/>
      <c r="EYL767" s="462"/>
      <c r="EYM767" s="462"/>
      <c r="EYN767" s="462"/>
      <c r="EYO767" s="462"/>
      <c r="EYP767" s="462"/>
      <c r="EYQ767" s="462"/>
      <c r="EYR767" s="462"/>
      <c r="EYS767" s="462"/>
      <c r="EYT767" s="462"/>
      <c r="EYU767" s="462"/>
      <c r="EYV767" s="462"/>
      <c r="EYW767" s="462"/>
      <c r="EYX767" s="462"/>
      <c r="EYY767" s="462"/>
      <c r="EYZ767" s="462"/>
      <c r="EZA767" s="462"/>
      <c r="EZB767" s="462"/>
      <c r="EZC767" s="462"/>
      <c r="EZD767" s="462"/>
      <c r="EZE767" s="462"/>
      <c r="EZF767" s="462"/>
      <c r="EZG767" s="462"/>
      <c r="EZH767" s="462"/>
      <c r="EZI767" s="462"/>
      <c r="EZJ767" s="462"/>
      <c r="EZK767" s="462"/>
      <c r="EZL767" s="462"/>
      <c r="EZM767" s="462"/>
      <c r="EZN767" s="462"/>
      <c r="EZO767" s="462"/>
      <c r="EZP767" s="462"/>
      <c r="EZQ767" s="462"/>
      <c r="EZR767" s="462"/>
      <c r="EZS767" s="462"/>
      <c r="EZT767" s="462"/>
      <c r="EZU767" s="462"/>
      <c r="EZV767" s="462"/>
      <c r="EZW767" s="462"/>
      <c r="EZX767" s="462"/>
      <c r="EZY767" s="462"/>
      <c r="EZZ767" s="462"/>
      <c r="FAA767" s="462"/>
      <c r="FAB767" s="462"/>
      <c r="FAC767" s="462"/>
      <c r="FAD767" s="462"/>
      <c r="FAE767" s="462"/>
      <c r="FAF767" s="462"/>
      <c r="FAG767" s="462"/>
      <c r="FAH767" s="462"/>
      <c r="FAI767" s="462"/>
      <c r="FAJ767" s="462"/>
      <c r="FAK767" s="462"/>
      <c r="FAL767" s="462"/>
      <c r="FAM767" s="462"/>
      <c r="FAN767" s="462"/>
      <c r="FAO767" s="462"/>
      <c r="FAP767" s="462"/>
      <c r="FAQ767" s="462"/>
      <c r="FAR767" s="462"/>
      <c r="FAS767" s="462"/>
      <c r="FAT767" s="462"/>
      <c r="FAU767" s="462"/>
      <c r="FAV767" s="462"/>
      <c r="FAW767" s="462"/>
      <c r="FAX767" s="462"/>
      <c r="FAY767" s="462"/>
      <c r="FAZ767" s="462"/>
      <c r="FBA767" s="462"/>
      <c r="FBB767" s="462"/>
      <c r="FBC767" s="462"/>
      <c r="FBD767" s="462"/>
      <c r="FBE767" s="462"/>
      <c r="FBF767" s="462"/>
      <c r="FBG767" s="462"/>
      <c r="FBH767" s="462"/>
      <c r="FBI767" s="462"/>
      <c r="FBJ767" s="462"/>
      <c r="FBK767" s="462"/>
      <c r="FBL767" s="462"/>
      <c r="FBM767" s="462"/>
      <c r="FBN767" s="462"/>
      <c r="FBO767" s="462"/>
      <c r="FBP767" s="462"/>
      <c r="FBQ767" s="462"/>
      <c r="FBR767" s="462"/>
      <c r="FBS767" s="462"/>
      <c r="FBT767" s="462"/>
      <c r="FBU767" s="462"/>
      <c r="FBV767" s="462"/>
      <c r="FBW767" s="462"/>
      <c r="FBX767" s="462"/>
      <c r="FBY767" s="462"/>
      <c r="FBZ767" s="462"/>
      <c r="FCA767" s="462"/>
      <c r="FCB767" s="462"/>
      <c r="FCC767" s="462"/>
      <c r="FCD767" s="462"/>
      <c r="FCE767" s="462"/>
      <c r="FCF767" s="462"/>
      <c r="FCG767" s="462"/>
      <c r="FCH767" s="462"/>
      <c r="FCI767" s="462"/>
      <c r="FCJ767" s="462"/>
      <c r="FCK767" s="462"/>
      <c r="FCL767" s="462"/>
      <c r="FCM767" s="462"/>
      <c r="FCN767" s="462"/>
      <c r="FCO767" s="462"/>
      <c r="FCP767" s="462"/>
      <c r="FCQ767" s="462"/>
      <c r="FCR767" s="462"/>
      <c r="FCS767" s="462"/>
      <c r="FCT767" s="462"/>
      <c r="FCU767" s="462"/>
      <c r="FCV767" s="462"/>
      <c r="FCW767" s="462"/>
      <c r="FCX767" s="462"/>
      <c r="FCY767" s="462"/>
      <c r="FCZ767" s="462"/>
      <c r="FDA767" s="462"/>
      <c r="FDB767" s="462"/>
      <c r="FDC767" s="462"/>
      <c r="FDD767" s="462"/>
      <c r="FDE767" s="462"/>
      <c r="FDF767" s="462"/>
      <c r="FDG767" s="462"/>
      <c r="FDH767" s="462"/>
      <c r="FDI767" s="462"/>
      <c r="FDJ767" s="462"/>
      <c r="FDK767" s="462"/>
      <c r="FDL767" s="462"/>
      <c r="FDM767" s="462"/>
      <c r="FDN767" s="462"/>
      <c r="FDO767" s="462"/>
      <c r="FDP767" s="462"/>
      <c r="FDQ767" s="462"/>
      <c r="FDR767" s="462"/>
      <c r="FDS767" s="462"/>
      <c r="FDT767" s="462"/>
      <c r="FDU767" s="462"/>
      <c r="FDV767" s="462"/>
      <c r="FDW767" s="462"/>
      <c r="FDX767" s="462"/>
      <c r="FDY767" s="462"/>
      <c r="FDZ767" s="462"/>
      <c r="FEA767" s="462"/>
      <c r="FEB767" s="462"/>
      <c r="FEC767" s="462"/>
      <c r="FED767" s="462"/>
      <c r="FEE767" s="462"/>
      <c r="FEF767" s="462"/>
      <c r="FEG767" s="462"/>
      <c r="FEH767" s="462"/>
      <c r="FEI767" s="462"/>
      <c r="FEJ767" s="462"/>
      <c r="FEK767" s="462"/>
      <c r="FEL767" s="462"/>
      <c r="FEM767" s="462"/>
      <c r="FEN767" s="462"/>
      <c r="FEO767" s="462"/>
      <c r="FEP767" s="462"/>
      <c r="FEQ767" s="462"/>
      <c r="FER767" s="462"/>
      <c r="FES767" s="462"/>
      <c r="FET767" s="462"/>
      <c r="FEU767" s="462"/>
      <c r="FEV767" s="462"/>
      <c r="FEW767" s="462"/>
      <c r="FEX767" s="462"/>
      <c r="FEY767" s="462"/>
      <c r="FEZ767" s="462"/>
      <c r="FFA767" s="462"/>
      <c r="FFB767" s="462"/>
      <c r="FFC767" s="462"/>
      <c r="FFD767" s="462"/>
      <c r="FFE767" s="462"/>
      <c r="FFF767" s="462"/>
      <c r="FFG767" s="462"/>
      <c r="FFH767" s="462"/>
      <c r="FFI767" s="462"/>
      <c r="FFJ767" s="462"/>
      <c r="FFK767" s="462"/>
      <c r="FFL767" s="462"/>
      <c r="FFM767" s="462"/>
      <c r="FFN767" s="462"/>
      <c r="FFO767" s="462"/>
      <c r="FFP767" s="462"/>
      <c r="FFQ767" s="462"/>
      <c r="FFR767" s="462"/>
      <c r="FFS767" s="462"/>
      <c r="FFT767" s="462"/>
      <c r="FFU767" s="462"/>
      <c r="FFV767" s="462"/>
      <c r="FFW767" s="462"/>
      <c r="FFX767" s="462"/>
      <c r="FFY767" s="462"/>
      <c r="FFZ767" s="462"/>
      <c r="FGA767" s="462"/>
      <c r="FGB767" s="462"/>
      <c r="FGC767" s="462"/>
      <c r="FGD767" s="462"/>
      <c r="FGE767" s="462"/>
      <c r="FGF767" s="462"/>
      <c r="FGG767" s="462"/>
      <c r="FGH767" s="462"/>
      <c r="FGI767" s="462"/>
      <c r="FGJ767" s="462"/>
      <c r="FGK767" s="462"/>
      <c r="FGL767" s="462"/>
      <c r="FGM767" s="462"/>
      <c r="FGN767" s="462"/>
      <c r="FGO767" s="462"/>
      <c r="FGP767" s="462"/>
      <c r="FGQ767" s="462"/>
      <c r="FGR767" s="462"/>
      <c r="FGS767" s="462"/>
      <c r="FGT767" s="462"/>
      <c r="FGU767" s="462"/>
      <c r="FGV767" s="462"/>
      <c r="FGW767" s="462"/>
      <c r="FGX767" s="462"/>
      <c r="FGY767" s="462"/>
      <c r="FGZ767" s="462"/>
      <c r="FHA767" s="462"/>
      <c r="FHB767" s="462"/>
      <c r="FHC767" s="462"/>
      <c r="FHD767" s="462"/>
      <c r="FHE767" s="462"/>
      <c r="FHF767" s="462"/>
      <c r="FHG767" s="462"/>
      <c r="FHH767" s="462"/>
      <c r="FHI767" s="462"/>
      <c r="FHJ767" s="462"/>
      <c r="FHK767" s="462"/>
      <c r="FHL767" s="462"/>
      <c r="FHM767" s="462"/>
      <c r="FHN767" s="462"/>
      <c r="FHO767" s="462"/>
      <c r="FHP767" s="462"/>
      <c r="FHQ767" s="462"/>
      <c r="FHR767" s="462"/>
      <c r="FHS767" s="462"/>
      <c r="FHT767" s="462"/>
      <c r="FHU767" s="462"/>
      <c r="FHV767" s="462"/>
      <c r="FHW767" s="462"/>
      <c r="FHX767" s="462"/>
      <c r="FHY767" s="462"/>
      <c r="FHZ767" s="462"/>
      <c r="FIA767" s="462"/>
      <c r="FIB767" s="462"/>
      <c r="FIC767" s="462"/>
      <c r="FID767" s="462"/>
      <c r="FIE767" s="462"/>
      <c r="FIF767" s="462"/>
      <c r="FIG767" s="462"/>
      <c r="FIH767" s="462"/>
      <c r="FII767" s="462"/>
      <c r="FIJ767" s="462"/>
      <c r="FIK767" s="462"/>
      <c r="FIL767" s="462"/>
      <c r="FIM767" s="462"/>
      <c r="FIN767" s="462"/>
      <c r="FIO767" s="462"/>
      <c r="FIP767" s="462"/>
      <c r="FIQ767" s="462"/>
      <c r="FIR767" s="462"/>
      <c r="FIS767" s="462"/>
      <c r="FIT767" s="462"/>
      <c r="FIU767" s="462"/>
      <c r="FIV767" s="462"/>
      <c r="FIW767" s="462"/>
      <c r="FIX767" s="462"/>
      <c r="FIY767" s="462"/>
      <c r="FIZ767" s="462"/>
      <c r="FJA767" s="462"/>
      <c r="FJB767" s="462"/>
      <c r="FJC767" s="462"/>
      <c r="FJD767" s="462"/>
      <c r="FJE767" s="462"/>
      <c r="FJF767" s="462"/>
      <c r="FJG767" s="462"/>
      <c r="FJH767" s="462"/>
      <c r="FJI767" s="462"/>
      <c r="FJJ767" s="462"/>
      <c r="FJK767" s="462"/>
      <c r="FJL767" s="462"/>
      <c r="FJM767" s="462"/>
      <c r="FJN767" s="462"/>
      <c r="FJO767" s="462"/>
      <c r="FJP767" s="462"/>
      <c r="FJQ767" s="462"/>
      <c r="FJR767" s="462"/>
      <c r="FJS767" s="462"/>
      <c r="FJT767" s="462"/>
      <c r="FJU767" s="462"/>
      <c r="FJV767" s="462"/>
      <c r="FJW767" s="462"/>
      <c r="FJX767" s="462"/>
      <c r="FJY767" s="462"/>
      <c r="FJZ767" s="462"/>
      <c r="FKA767" s="462"/>
      <c r="FKB767" s="462"/>
      <c r="FKC767" s="462"/>
      <c r="FKD767" s="462"/>
      <c r="FKE767" s="462"/>
      <c r="FKF767" s="462"/>
      <c r="FKG767" s="462"/>
      <c r="FKH767" s="462"/>
      <c r="FKI767" s="462"/>
      <c r="FKJ767" s="462"/>
      <c r="FKK767" s="462"/>
      <c r="FKL767" s="462"/>
      <c r="FKM767" s="462"/>
      <c r="FKN767" s="462"/>
      <c r="FKO767" s="462"/>
      <c r="FKP767" s="462"/>
      <c r="FKQ767" s="462"/>
      <c r="FKR767" s="462"/>
      <c r="FKS767" s="462"/>
      <c r="FKT767" s="462"/>
      <c r="FKU767" s="462"/>
      <c r="FKV767" s="462"/>
      <c r="FKW767" s="462"/>
      <c r="FKX767" s="462"/>
      <c r="FKY767" s="462"/>
      <c r="FKZ767" s="462"/>
      <c r="FLA767" s="462"/>
      <c r="FLB767" s="462"/>
      <c r="FLC767" s="462"/>
      <c r="FLD767" s="462"/>
      <c r="FLE767" s="462"/>
      <c r="FLF767" s="462"/>
      <c r="FLG767" s="462"/>
      <c r="FLH767" s="462"/>
      <c r="FLI767" s="462"/>
      <c r="FLJ767" s="462"/>
      <c r="FLK767" s="462"/>
      <c r="FLL767" s="462"/>
      <c r="FLM767" s="462"/>
      <c r="FLN767" s="462"/>
      <c r="FLO767" s="462"/>
      <c r="FLP767" s="462"/>
      <c r="FLQ767" s="462"/>
      <c r="FLR767" s="462"/>
      <c r="FLS767" s="462"/>
      <c r="FLT767" s="462"/>
      <c r="FLU767" s="462"/>
      <c r="FLV767" s="462"/>
      <c r="FLW767" s="462"/>
      <c r="FLX767" s="462"/>
      <c r="FLY767" s="462"/>
      <c r="FLZ767" s="462"/>
      <c r="FMA767" s="462"/>
      <c r="FMB767" s="462"/>
      <c r="FMC767" s="462"/>
      <c r="FMD767" s="462"/>
      <c r="FME767" s="462"/>
      <c r="FMF767" s="462"/>
      <c r="FMG767" s="462"/>
      <c r="FMH767" s="462"/>
      <c r="FMI767" s="462"/>
      <c r="FMJ767" s="462"/>
      <c r="FMK767" s="462"/>
      <c r="FML767" s="462"/>
      <c r="FMM767" s="462"/>
      <c r="FMN767" s="462"/>
      <c r="FMO767" s="462"/>
      <c r="FMP767" s="462"/>
      <c r="FMQ767" s="462"/>
      <c r="FMR767" s="462"/>
      <c r="FMS767" s="462"/>
      <c r="FMT767" s="462"/>
      <c r="FMU767" s="462"/>
      <c r="FMV767" s="462"/>
      <c r="FMW767" s="462"/>
      <c r="FMX767" s="462"/>
      <c r="FMY767" s="462"/>
      <c r="FMZ767" s="462"/>
      <c r="FNA767" s="462"/>
      <c r="FNB767" s="462"/>
      <c r="FNC767" s="462"/>
      <c r="FND767" s="462"/>
      <c r="FNE767" s="462"/>
      <c r="FNF767" s="462"/>
      <c r="FNG767" s="462"/>
      <c r="FNH767" s="462"/>
      <c r="FNI767" s="462"/>
      <c r="FNJ767" s="462"/>
      <c r="FNK767" s="462"/>
      <c r="FNL767" s="462"/>
      <c r="FNM767" s="462"/>
      <c r="FNN767" s="462"/>
      <c r="FNO767" s="462"/>
      <c r="FNP767" s="462"/>
      <c r="FNQ767" s="462"/>
      <c r="FNR767" s="462"/>
      <c r="FNS767" s="462"/>
      <c r="FNT767" s="462"/>
      <c r="FNU767" s="462"/>
      <c r="FNV767" s="462"/>
      <c r="FNW767" s="462"/>
      <c r="FNX767" s="462"/>
      <c r="FNY767" s="462"/>
      <c r="FNZ767" s="462"/>
      <c r="FOA767" s="462"/>
      <c r="FOB767" s="462"/>
      <c r="FOC767" s="462"/>
      <c r="FOD767" s="462"/>
      <c r="FOE767" s="462"/>
      <c r="FOF767" s="462"/>
      <c r="FOG767" s="462"/>
      <c r="FOH767" s="462"/>
      <c r="FOI767" s="462"/>
      <c r="FOJ767" s="462"/>
      <c r="FOK767" s="462"/>
      <c r="FOL767" s="462"/>
      <c r="FOM767" s="462"/>
      <c r="FON767" s="462"/>
      <c r="FOO767" s="462"/>
      <c r="FOP767" s="462"/>
      <c r="FOQ767" s="462"/>
      <c r="FOR767" s="462"/>
      <c r="FOS767" s="462"/>
      <c r="FOT767" s="462"/>
      <c r="FOU767" s="462"/>
      <c r="FOV767" s="462"/>
      <c r="FOW767" s="462"/>
      <c r="FOX767" s="462"/>
      <c r="FOY767" s="462"/>
      <c r="FOZ767" s="462"/>
      <c r="FPA767" s="462"/>
      <c r="FPB767" s="462"/>
      <c r="FPC767" s="462"/>
      <c r="FPD767" s="462"/>
      <c r="FPE767" s="462"/>
      <c r="FPF767" s="462"/>
      <c r="FPG767" s="462"/>
      <c r="FPH767" s="462"/>
      <c r="FPI767" s="462"/>
      <c r="FPJ767" s="462"/>
      <c r="FPK767" s="462"/>
      <c r="FPL767" s="462"/>
      <c r="FPM767" s="462"/>
      <c r="FPN767" s="462"/>
      <c r="FPO767" s="462"/>
      <c r="FPP767" s="462"/>
      <c r="FPQ767" s="462"/>
      <c r="FPR767" s="462"/>
      <c r="FPS767" s="462"/>
      <c r="FPT767" s="462"/>
      <c r="FPU767" s="462"/>
      <c r="FPV767" s="462"/>
      <c r="FPW767" s="462"/>
      <c r="FPX767" s="462"/>
      <c r="FPY767" s="462"/>
      <c r="FPZ767" s="462"/>
      <c r="FQA767" s="462"/>
      <c r="FQB767" s="462"/>
      <c r="FQC767" s="462"/>
      <c r="FQD767" s="462"/>
      <c r="FQE767" s="462"/>
      <c r="FQF767" s="462"/>
      <c r="FQG767" s="462"/>
      <c r="FQH767" s="462"/>
      <c r="FQI767" s="462"/>
      <c r="FQJ767" s="462"/>
      <c r="FQK767" s="462"/>
      <c r="FQL767" s="462"/>
      <c r="FQM767" s="462"/>
      <c r="FQN767" s="462"/>
      <c r="FQO767" s="462"/>
      <c r="FQP767" s="462"/>
      <c r="FQQ767" s="462"/>
      <c r="FQR767" s="462"/>
      <c r="FQS767" s="462"/>
      <c r="FQT767" s="462"/>
      <c r="FQU767" s="462"/>
      <c r="FQV767" s="462"/>
      <c r="FQW767" s="462"/>
      <c r="FQX767" s="462"/>
      <c r="FQY767" s="462"/>
      <c r="FQZ767" s="462"/>
      <c r="FRA767" s="462"/>
      <c r="FRB767" s="462"/>
      <c r="FRC767" s="462"/>
      <c r="FRD767" s="462"/>
      <c r="FRE767" s="462"/>
      <c r="FRF767" s="462"/>
      <c r="FRG767" s="462"/>
      <c r="FRH767" s="462"/>
      <c r="FRI767" s="462"/>
      <c r="FRJ767" s="462"/>
      <c r="FRK767" s="462"/>
      <c r="FRL767" s="462"/>
      <c r="FRM767" s="462"/>
      <c r="FRN767" s="462"/>
      <c r="FRO767" s="462"/>
      <c r="FRP767" s="462"/>
      <c r="FRQ767" s="462"/>
      <c r="FRR767" s="462"/>
      <c r="FRS767" s="462"/>
      <c r="FRT767" s="462"/>
      <c r="FRU767" s="462"/>
      <c r="FRV767" s="462"/>
      <c r="FRW767" s="462"/>
      <c r="FRX767" s="462"/>
      <c r="FRY767" s="462"/>
      <c r="FRZ767" s="462"/>
      <c r="FSA767" s="462"/>
      <c r="FSB767" s="462"/>
      <c r="FSC767" s="462"/>
      <c r="FSD767" s="462"/>
      <c r="FSE767" s="462"/>
      <c r="FSF767" s="462"/>
      <c r="FSG767" s="462"/>
      <c r="FSH767" s="462"/>
      <c r="FSI767" s="462"/>
      <c r="FSJ767" s="462"/>
      <c r="FSK767" s="462"/>
      <c r="FSL767" s="462"/>
      <c r="FSM767" s="462"/>
      <c r="FSN767" s="462"/>
      <c r="FSO767" s="462"/>
      <c r="FSP767" s="462"/>
      <c r="FSQ767" s="462"/>
      <c r="FSR767" s="462"/>
      <c r="FSS767" s="462"/>
      <c r="FST767" s="462"/>
      <c r="FSU767" s="462"/>
      <c r="FSV767" s="462"/>
      <c r="FSW767" s="462"/>
      <c r="FSX767" s="462"/>
      <c r="FSY767" s="462"/>
      <c r="FSZ767" s="462"/>
      <c r="FTA767" s="462"/>
      <c r="FTB767" s="462"/>
      <c r="FTC767" s="462"/>
      <c r="FTD767" s="462"/>
      <c r="FTE767" s="462"/>
      <c r="FTF767" s="462"/>
      <c r="FTG767" s="462"/>
      <c r="FTH767" s="462"/>
      <c r="FTI767" s="462"/>
      <c r="FTJ767" s="462"/>
      <c r="FTK767" s="462"/>
      <c r="FTL767" s="462"/>
      <c r="FTM767" s="462"/>
      <c r="FTN767" s="462"/>
      <c r="FTO767" s="462"/>
      <c r="FTP767" s="462"/>
      <c r="FTQ767" s="462"/>
      <c r="FTR767" s="462"/>
      <c r="FTS767" s="462"/>
      <c r="FTT767" s="462"/>
      <c r="FTU767" s="462"/>
      <c r="FTV767" s="462"/>
      <c r="FTW767" s="462"/>
      <c r="FTX767" s="462"/>
      <c r="FTY767" s="462"/>
      <c r="FTZ767" s="462"/>
      <c r="FUA767" s="462"/>
      <c r="FUB767" s="462"/>
      <c r="FUC767" s="462"/>
      <c r="FUD767" s="462"/>
      <c r="FUE767" s="462"/>
      <c r="FUF767" s="462"/>
      <c r="FUG767" s="462"/>
      <c r="FUH767" s="462"/>
      <c r="FUI767" s="462"/>
      <c r="FUJ767" s="462"/>
      <c r="FUK767" s="462"/>
      <c r="FUL767" s="462"/>
      <c r="FUM767" s="462"/>
      <c r="FUN767" s="462"/>
      <c r="FUO767" s="462"/>
      <c r="FUP767" s="462"/>
      <c r="FUQ767" s="462"/>
      <c r="FUR767" s="462"/>
      <c r="FUS767" s="462"/>
      <c r="FUT767" s="462"/>
      <c r="FUU767" s="462"/>
      <c r="FUV767" s="462"/>
      <c r="FUW767" s="462"/>
      <c r="FUX767" s="462"/>
      <c r="FUY767" s="462"/>
      <c r="FUZ767" s="462"/>
      <c r="FVA767" s="462"/>
      <c r="FVB767" s="462"/>
      <c r="FVC767" s="462"/>
      <c r="FVD767" s="462"/>
      <c r="FVE767" s="462"/>
      <c r="FVF767" s="462"/>
      <c r="FVG767" s="462"/>
      <c r="FVH767" s="462"/>
      <c r="FVI767" s="462"/>
      <c r="FVJ767" s="462"/>
      <c r="FVK767" s="462"/>
      <c r="FVL767" s="462"/>
      <c r="FVM767" s="462"/>
      <c r="FVN767" s="462"/>
      <c r="FVO767" s="462"/>
      <c r="FVP767" s="462"/>
      <c r="FVQ767" s="462"/>
      <c r="FVR767" s="462"/>
      <c r="FVS767" s="462"/>
      <c r="FVT767" s="462"/>
      <c r="FVU767" s="462"/>
      <c r="FVV767" s="462"/>
      <c r="FVW767" s="462"/>
      <c r="FVX767" s="462"/>
      <c r="FVY767" s="462"/>
      <c r="FVZ767" s="462"/>
      <c r="FWA767" s="462"/>
      <c r="FWB767" s="462"/>
      <c r="FWC767" s="462"/>
      <c r="FWD767" s="462"/>
      <c r="FWE767" s="462"/>
      <c r="FWF767" s="462"/>
      <c r="FWG767" s="462"/>
      <c r="FWH767" s="462"/>
      <c r="FWI767" s="462"/>
      <c r="FWJ767" s="462"/>
      <c r="FWK767" s="462"/>
      <c r="FWL767" s="462"/>
      <c r="FWM767" s="462"/>
      <c r="FWN767" s="462"/>
      <c r="FWO767" s="462"/>
      <c r="FWP767" s="462"/>
      <c r="FWQ767" s="462"/>
      <c r="FWR767" s="462"/>
      <c r="FWS767" s="462"/>
      <c r="FWT767" s="462"/>
      <c r="FWU767" s="462"/>
      <c r="FWV767" s="462"/>
      <c r="FWW767" s="462"/>
      <c r="FWX767" s="462"/>
      <c r="FWY767" s="462"/>
      <c r="FWZ767" s="462"/>
      <c r="FXA767" s="462"/>
      <c r="FXB767" s="462"/>
      <c r="FXC767" s="462"/>
      <c r="FXD767" s="462"/>
      <c r="FXE767" s="462"/>
      <c r="FXF767" s="462"/>
      <c r="FXG767" s="462"/>
      <c r="FXH767" s="462"/>
      <c r="FXI767" s="462"/>
      <c r="FXJ767" s="462"/>
      <c r="FXK767" s="462"/>
      <c r="FXL767" s="462"/>
      <c r="FXM767" s="462"/>
      <c r="FXN767" s="462"/>
      <c r="FXO767" s="462"/>
      <c r="FXP767" s="462"/>
      <c r="FXQ767" s="462"/>
      <c r="FXR767" s="462"/>
      <c r="FXS767" s="462"/>
      <c r="FXT767" s="462"/>
      <c r="FXU767" s="462"/>
      <c r="FXV767" s="462"/>
      <c r="FXW767" s="462"/>
      <c r="FXX767" s="462"/>
      <c r="FXY767" s="462"/>
      <c r="FXZ767" s="462"/>
      <c r="FYA767" s="462"/>
      <c r="FYB767" s="462"/>
      <c r="FYC767" s="462"/>
      <c r="FYD767" s="462"/>
      <c r="FYE767" s="462"/>
      <c r="FYF767" s="462"/>
      <c r="FYG767" s="462"/>
      <c r="FYH767" s="462"/>
      <c r="FYI767" s="462"/>
      <c r="FYJ767" s="462"/>
      <c r="FYK767" s="462"/>
      <c r="FYL767" s="462"/>
      <c r="FYM767" s="462"/>
      <c r="FYN767" s="462"/>
      <c r="FYO767" s="462"/>
      <c r="FYP767" s="462"/>
      <c r="FYQ767" s="462"/>
      <c r="FYR767" s="462"/>
      <c r="FYS767" s="462"/>
      <c r="FYT767" s="462"/>
      <c r="FYU767" s="462"/>
      <c r="FYV767" s="462"/>
      <c r="FYW767" s="462"/>
      <c r="FYX767" s="462"/>
      <c r="FYY767" s="462"/>
      <c r="FYZ767" s="462"/>
      <c r="FZA767" s="462"/>
      <c r="FZB767" s="462"/>
      <c r="FZC767" s="462"/>
      <c r="FZD767" s="462"/>
      <c r="FZE767" s="462"/>
      <c r="FZF767" s="462"/>
      <c r="FZG767" s="462"/>
      <c r="FZH767" s="462"/>
      <c r="FZI767" s="462"/>
      <c r="FZJ767" s="462"/>
      <c r="FZK767" s="462"/>
      <c r="FZL767" s="462"/>
      <c r="FZM767" s="462"/>
      <c r="FZN767" s="462"/>
      <c r="FZO767" s="462"/>
      <c r="FZP767" s="462"/>
      <c r="FZQ767" s="462"/>
      <c r="FZR767" s="462"/>
      <c r="FZS767" s="462"/>
      <c r="FZT767" s="462"/>
      <c r="FZU767" s="462"/>
      <c r="FZV767" s="462"/>
      <c r="FZW767" s="462"/>
      <c r="FZX767" s="462"/>
      <c r="FZY767" s="462"/>
      <c r="FZZ767" s="462"/>
      <c r="GAA767" s="462"/>
      <c r="GAB767" s="462"/>
      <c r="GAC767" s="462"/>
      <c r="GAD767" s="462"/>
      <c r="GAE767" s="462"/>
      <c r="GAF767" s="462"/>
      <c r="GAG767" s="462"/>
      <c r="GAH767" s="462"/>
      <c r="GAI767" s="462"/>
      <c r="GAJ767" s="462"/>
      <c r="GAK767" s="462"/>
      <c r="GAL767" s="462"/>
      <c r="GAM767" s="462"/>
      <c r="GAN767" s="462"/>
      <c r="GAO767" s="462"/>
      <c r="GAP767" s="462"/>
      <c r="GAQ767" s="462"/>
      <c r="GAR767" s="462"/>
      <c r="GAS767" s="462"/>
      <c r="GAT767" s="462"/>
      <c r="GAU767" s="462"/>
      <c r="GAV767" s="462"/>
      <c r="GAW767" s="462"/>
      <c r="GAX767" s="462"/>
      <c r="GAY767" s="462"/>
      <c r="GAZ767" s="462"/>
      <c r="GBA767" s="462"/>
      <c r="GBB767" s="462"/>
      <c r="GBC767" s="462"/>
      <c r="GBD767" s="462"/>
      <c r="GBE767" s="462"/>
      <c r="GBF767" s="462"/>
      <c r="GBG767" s="462"/>
      <c r="GBH767" s="462"/>
      <c r="GBI767" s="462"/>
      <c r="GBJ767" s="462"/>
      <c r="GBK767" s="462"/>
      <c r="GBL767" s="462"/>
      <c r="GBM767" s="462"/>
      <c r="GBN767" s="462"/>
      <c r="GBO767" s="462"/>
      <c r="GBP767" s="462"/>
      <c r="GBQ767" s="462"/>
      <c r="GBR767" s="462"/>
      <c r="GBS767" s="462"/>
      <c r="GBT767" s="462"/>
      <c r="GBU767" s="462"/>
      <c r="GBV767" s="462"/>
      <c r="GBW767" s="462"/>
      <c r="GBX767" s="462"/>
      <c r="GBY767" s="462"/>
      <c r="GBZ767" s="462"/>
      <c r="GCA767" s="462"/>
      <c r="GCB767" s="462"/>
      <c r="GCC767" s="462"/>
      <c r="GCD767" s="462"/>
      <c r="GCE767" s="462"/>
      <c r="GCF767" s="462"/>
      <c r="GCG767" s="462"/>
      <c r="GCH767" s="462"/>
      <c r="GCI767" s="462"/>
      <c r="GCJ767" s="462"/>
      <c r="GCK767" s="462"/>
      <c r="GCL767" s="462"/>
      <c r="GCM767" s="462"/>
      <c r="GCN767" s="462"/>
      <c r="GCO767" s="462"/>
      <c r="GCP767" s="462"/>
      <c r="GCQ767" s="462"/>
      <c r="GCR767" s="462"/>
      <c r="GCS767" s="462"/>
      <c r="GCT767" s="462"/>
      <c r="GCU767" s="462"/>
      <c r="GCV767" s="462"/>
      <c r="GCW767" s="462"/>
      <c r="GCX767" s="462"/>
      <c r="GCY767" s="462"/>
      <c r="GCZ767" s="462"/>
      <c r="GDA767" s="462"/>
      <c r="GDB767" s="462"/>
      <c r="GDC767" s="462"/>
      <c r="GDD767" s="462"/>
      <c r="GDE767" s="462"/>
      <c r="GDF767" s="462"/>
      <c r="GDG767" s="462"/>
      <c r="GDH767" s="462"/>
      <c r="GDI767" s="462"/>
      <c r="GDJ767" s="462"/>
      <c r="GDK767" s="462"/>
      <c r="GDL767" s="462"/>
      <c r="GDM767" s="462"/>
      <c r="GDN767" s="462"/>
      <c r="GDO767" s="462"/>
      <c r="GDP767" s="462"/>
      <c r="GDQ767" s="462"/>
      <c r="GDR767" s="462"/>
      <c r="GDS767" s="462"/>
      <c r="GDT767" s="462"/>
      <c r="GDU767" s="462"/>
      <c r="GDV767" s="462"/>
      <c r="GDW767" s="462"/>
      <c r="GDX767" s="462"/>
      <c r="GDY767" s="462"/>
      <c r="GDZ767" s="462"/>
      <c r="GEA767" s="462"/>
      <c r="GEB767" s="462"/>
      <c r="GEC767" s="462"/>
      <c r="GED767" s="462"/>
      <c r="GEE767" s="462"/>
      <c r="GEF767" s="462"/>
      <c r="GEG767" s="462"/>
      <c r="GEH767" s="462"/>
      <c r="GEI767" s="462"/>
      <c r="GEJ767" s="462"/>
      <c r="GEK767" s="462"/>
      <c r="GEL767" s="462"/>
      <c r="GEM767" s="462"/>
      <c r="GEN767" s="462"/>
      <c r="GEO767" s="462"/>
      <c r="GEP767" s="462"/>
      <c r="GEQ767" s="462"/>
      <c r="GER767" s="462"/>
      <c r="GES767" s="462"/>
      <c r="GET767" s="462"/>
      <c r="GEU767" s="462"/>
      <c r="GEV767" s="462"/>
      <c r="GEW767" s="462"/>
      <c r="GEX767" s="462"/>
      <c r="GEY767" s="462"/>
      <c r="GEZ767" s="462"/>
      <c r="GFA767" s="462"/>
      <c r="GFB767" s="462"/>
      <c r="GFC767" s="462"/>
      <c r="GFD767" s="462"/>
      <c r="GFE767" s="462"/>
      <c r="GFF767" s="462"/>
      <c r="GFG767" s="462"/>
      <c r="GFH767" s="462"/>
      <c r="GFI767" s="462"/>
      <c r="GFJ767" s="462"/>
      <c r="GFK767" s="462"/>
      <c r="GFL767" s="462"/>
      <c r="GFM767" s="462"/>
      <c r="GFN767" s="462"/>
      <c r="GFO767" s="462"/>
      <c r="GFP767" s="462"/>
      <c r="GFQ767" s="462"/>
      <c r="GFR767" s="462"/>
      <c r="GFS767" s="462"/>
      <c r="GFT767" s="462"/>
      <c r="GFU767" s="462"/>
      <c r="GFV767" s="462"/>
      <c r="GFW767" s="462"/>
      <c r="GFX767" s="462"/>
      <c r="GFY767" s="462"/>
      <c r="GFZ767" s="462"/>
      <c r="GGA767" s="462"/>
      <c r="GGB767" s="462"/>
      <c r="GGC767" s="462"/>
      <c r="GGD767" s="462"/>
      <c r="GGE767" s="462"/>
      <c r="GGF767" s="462"/>
      <c r="GGG767" s="462"/>
      <c r="GGH767" s="462"/>
      <c r="GGI767" s="462"/>
      <c r="GGJ767" s="462"/>
      <c r="GGK767" s="462"/>
      <c r="GGL767" s="462"/>
      <c r="GGM767" s="462"/>
      <c r="GGN767" s="462"/>
      <c r="GGO767" s="462"/>
      <c r="GGP767" s="462"/>
      <c r="GGQ767" s="462"/>
      <c r="GGR767" s="462"/>
      <c r="GGS767" s="462"/>
      <c r="GGT767" s="462"/>
      <c r="GGU767" s="462"/>
      <c r="GGV767" s="462"/>
      <c r="GGW767" s="462"/>
      <c r="GGX767" s="462"/>
      <c r="GGY767" s="462"/>
      <c r="GGZ767" s="462"/>
      <c r="GHA767" s="462"/>
      <c r="GHB767" s="462"/>
      <c r="GHC767" s="462"/>
      <c r="GHD767" s="462"/>
      <c r="GHE767" s="462"/>
      <c r="GHF767" s="462"/>
      <c r="GHG767" s="462"/>
      <c r="GHH767" s="462"/>
      <c r="GHI767" s="462"/>
      <c r="GHJ767" s="462"/>
      <c r="GHK767" s="462"/>
      <c r="GHL767" s="462"/>
      <c r="GHM767" s="462"/>
      <c r="GHN767" s="462"/>
      <c r="GHO767" s="462"/>
      <c r="GHP767" s="462"/>
      <c r="GHQ767" s="462"/>
      <c r="GHR767" s="462"/>
      <c r="GHS767" s="462"/>
      <c r="GHT767" s="462"/>
      <c r="GHU767" s="462"/>
      <c r="GHV767" s="462"/>
      <c r="GHW767" s="462"/>
      <c r="GHX767" s="462"/>
      <c r="GHY767" s="462"/>
      <c r="GHZ767" s="462"/>
      <c r="GIA767" s="462"/>
      <c r="GIB767" s="462"/>
      <c r="GIC767" s="462"/>
      <c r="GID767" s="462"/>
      <c r="GIE767" s="462"/>
      <c r="GIF767" s="462"/>
      <c r="GIG767" s="462"/>
      <c r="GIH767" s="462"/>
      <c r="GII767" s="462"/>
      <c r="GIJ767" s="462"/>
      <c r="GIK767" s="462"/>
      <c r="GIL767" s="462"/>
      <c r="GIM767" s="462"/>
      <c r="GIN767" s="462"/>
      <c r="GIO767" s="462"/>
      <c r="GIP767" s="462"/>
      <c r="GIQ767" s="462"/>
      <c r="GIR767" s="462"/>
      <c r="GIS767" s="462"/>
      <c r="GIT767" s="462"/>
      <c r="GIU767" s="462"/>
      <c r="GIV767" s="462"/>
      <c r="GIW767" s="462"/>
      <c r="GIX767" s="462"/>
      <c r="GIY767" s="462"/>
      <c r="GIZ767" s="462"/>
      <c r="GJA767" s="462"/>
      <c r="GJB767" s="462"/>
      <c r="GJC767" s="462"/>
      <c r="GJD767" s="462"/>
      <c r="GJE767" s="462"/>
      <c r="GJF767" s="462"/>
      <c r="GJG767" s="462"/>
      <c r="GJH767" s="462"/>
      <c r="GJI767" s="462"/>
      <c r="GJJ767" s="462"/>
      <c r="GJK767" s="462"/>
      <c r="GJL767" s="462"/>
      <c r="GJM767" s="462"/>
      <c r="GJN767" s="462"/>
      <c r="GJO767" s="462"/>
      <c r="GJP767" s="462"/>
      <c r="GJQ767" s="462"/>
      <c r="GJR767" s="462"/>
      <c r="GJS767" s="462"/>
      <c r="GJT767" s="462"/>
      <c r="GJU767" s="462"/>
      <c r="GJV767" s="462"/>
      <c r="GJW767" s="462"/>
      <c r="GJX767" s="462"/>
      <c r="GJY767" s="462"/>
      <c r="GJZ767" s="462"/>
      <c r="GKA767" s="462"/>
      <c r="GKB767" s="462"/>
      <c r="GKC767" s="462"/>
      <c r="GKD767" s="462"/>
      <c r="GKE767" s="462"/>
      <c r="GKF767" s="462"/>
      <c r="GKG767" s="462"/>
      <c r="GKH767" s="462"/>
      <c r="GKI767" s="462"/>
      <c r="GKJ767" s="462"/>
      <c r="GKK767" s="462"/>
      <c r="GKL767" s="462"/>
      <c r="GKM767" s="462"/>
      <c r="GKN767" s="462"/>
      <c r="GKO767" s="462"/>
      <c r="GKP767" s="462"/>
      <c r="GKQ767" s="462"/>
      <c r="GKR767" s="462"/>
      <c r="GKS767" s="462"/>
      <c r="GKT767" s="462"/>
      <c r="GKU767" s="462"/>
      <c r="GKV767" s="462"/>
      <c r="GKW767" s="462"/>
      <c r="GKX767" s="462"/>
      <c r="GKY767" s="462"/>
      <c r="GKZ767" s="462"/>
      <c r="GLA767" s="462"/>
      <c r="GLB767" s="462"/>
      <c r="GLC767" s="462"/>
      <c r="GLD767" s="462"/>
      <c r="GLE767" s="462"/>
      <c r="GLF767" s="462"/>
      <c r="GLG767" s="462"/>
      <c r="GLH767" s="462"/>
      <c r="GLI767" s="462"/>
      <c r="GLJ767" s="462"/>
      <c r="GLK767" s="462"/>
      <c r="GLL767" s="462"/>
      <c r="GLM767" s="462"/>
      <c r="GLN767" s="462"/>
      <c r="GLO767" s="462"/>
      <c r="GLP767" s="462"/>
      <c r="GLQ767" s="462"/>
      <c r="GLR767" s="462"/>
      <c r="GLS767" s="462"/>
      <c r="GLT767" s="462"/>
      <c r="GLU767" s="462"/>
      <c r="GLV767" s="462"/>
      <c r="GLW767" s="462"/>
      <c r="GLX767" s="462"/>
      <c r="GLY767" s="462"/>
      <c r="GLZ767" s="462"/>
      <c r="GMA767" s="462"/>
      <c r="GMB767" s="462"/>
      <c r="GMC767" s="462"/>
      <c r="GMD767" s="462"/>
      <c r="GME767" s="462"/>
      <c r="GMF767" s="462"/>
      <c r="GMG767" s="462"/>
      <c r="GMH767" s="462"/>
      <c r="GMI767" s="462"/>
      <c r="GMJ767" s="462"/>
      <c r="GMK767" s="462"/>
      <c r="GML767" s="462"/>
      <c r="GMM767" s="462"/>
      <c r="GMN767" s="462"/>
      <c r="GMO767" s="462"/>
      <c r="GMP767" s="462"/>
      <c r="GMQ767" s="462"/>
      <c r="GMR767" s="462"/>
      <c r="GMS767" s="462"/>
      <c r="GMT767" s="462"/>
      <c r="GMU767" s="462"/>
      <c r="GMV767" s="462"/>
      <c r="GMW767" s="462"/>
      <c r="GMX767" s="462"/>
      <c r="GMY767" s="462"/>
      <c r="GMZ767" s="462"/>
      <c r="GNA767" s="462"/>
      <c r="GNB767" s="462"/>
      <c r="GNC767" s="462"/>
      <c r="GND767" s="462"/>
      <c r="GNE767" s="462"/>
      <c r="GNF767" s="462"/>
      <c r="GNG767" s="462"/>
      <c r="GNH767" s="462"/>
      <c r="GNI767" s="462"/>
      <c r="GNJ767" s="462"/>
      <c r="GNK767" s="462"/>
      <c r="GNL767" s="462"/>
      <c r="GNM767" s="462"/>
      <c r="GNN767" s="462"/>
      <c r="GNO767" s="462"/>
      <c r="GNP767" s="462"/>
      <c r="GNQ767" s="462"/>
      <c r="GNR767" s="462"/>
      <c r="GNS767" s="462"/>
      <c r="GNT767" s="462"/>
      <c r="GNU767" s="462"/>
      <c r="GNV767" s="462"/>
      <c r="GNW767" s="462"/>
      <c r="GNX767" s="462"/>
      <c r="GNY767" s="462"/>
      <c r="GNZ767" s="462"/>
      <c r="GOA767" s="462"/>
      <c r="GOB767" s="462"/>
      <c r="GOC767" s="462"/>
      <c r="GOD767" s="462"/>
      <c r="GOE767" s="462"/>
      <c r="GOF767" s="462"/>
      <c r="GOG767" s="462"/>
      <c r="GOH767" s="462"/>
      <c r="GOI767" s="462"/>
      <c r="GOJ767" s="462"/>
      <c r="GOK767" s="462"/>
      <c r="GOL767" s="462"/>
      <c r="GOM767" s="462"/>
      <c r="GON767" s="462"/>
      <c r="GOO767" s="462"/>
      <c r="GOP767" s="462"/>
      <c r="GOQ767" s="462"/>
      <c r="GOR767" s="462"/>
      <c r="GOS767" s="462"/>
      <c r="GOT767" s="462"/>
      <c r="GOU767" s="462"/>
      <c r="GOV767" s="462"/>
      <c r="GOW767" s="462"/>
      <c r="GOX767" s="462"/>
      <c r="GOY767" s="462"/>
      <c r="GOZ767" s="462"/>
      <c r="GPA767" s="462"/>
      <c r="GPB767" s="462"/>
      <c r="GPC767" s="462"/>
      <c r="GPD767" s="462"/>
      <c r="GPE767" s="462"/>
      <c r="GPF767" s="462"/>
      <c r="GPG767" s="462"/>
      <c r="GPH767" s="462"/>
      <c r="GPI767" s="462"/>
      <c r="GPJ767" s="462"/>
      <c r="GPK767" s="462"/>
      <c r="GPL767" s="462"/>
      <c r="GPM767" s="462"/>
      <c r="GPN767" s="462"/>
      <c r="GPO767" s="462"/>
      <c r="GPP767" s="462"/>
      <c r="GPQ767" s="462"/>
      <c r="GPR767" s="462"/>
      <c r="GPS767" s="462"/>
      <c r="GPT767" s="462"/>
      <c r="GPU767" s="462"/>
      <c r="GPV767" s="462"/>
      <c r="GPW767" s="462"/>
      <c r="GPX767" s="462"/>
      <c r="GPY767" s="462"/>
      <c r="GPZ767" s="462"/>
      <c r="GQA767" s="462"/>
      <c r="GQB767" s="462"/>
      <c r="GQC767" s="462"/>
      <c r="GQD767" s="462"/>
      <c r="GQE767" s="462"/>
      <c r="GQF767" s="462"/>
      <c r="GQG767" s="462"/>
      <c r="GQH767" s="462"/>
      <c r="GQI767" s="462"/>
      <c r="GQJ767" s="462"/>
      <c r="GQK767" s="462"/>
      <c r="GQL767" s="462"/>
      <c r="GQM767" s="462"/>
      <c r="GQN767" s="462"/>
      <c r="GQO767" s="462"/>
      <c r="GQP767" s="462"/>
      <c r="GQQ767" s="462"/>
      <c r="GQR767" s="462"/>
      <c r="GQS767" s="462"/>
      <c r="GQT767" s="462"/>
      <c r="GQU767" s="462"/>
      <c r="GQV767" s="462"/>
      <c r="GQW767" s="462"/>
      <c r="GQX767" s="462"/>
      <c r="GQY767" s="462"/>
      <c r="GQZ767" s="462"/>
      <c r="GRA767" s="462"/>
      <c r="GRB767" s="462"/>
      <c r="GRC767" s="462"/>
      <c r="GRD767" s="462"/>
      <c r="GRE767" s="462"/>
      <c r="GRF767" s="462"/>
      <c r="GRG767" s="462"/>
      <c r="GRH767" s="462"/>
      <c r="GRI767" s="462"/>
      <c r="GRJ767" s="462"/>
      <c r="GRK767" s="462"/>
      <c r="GRL767" s="462"/>
      <c r="GRM767" s="462"/>
      <c r="GRN767" s="462"/>
      <c r="GRO767" s="462"/>
      <c r="GRP767" s="462"/>
      <c r="GRQ767" s="462"/>
      <c r="GRR767" s="462"/>
      <c r="GRS767" s="462"/>
      <c r="GRT767" s="462"/>
      <c r="GRU767" s="462"/>
      <c r="GRV767" s="462"/>
      <c r="GRW767" s="462"/>
      <c r="GRX767" s="462"/>
      <c r="GRY767" s="462"/>
      <c r="GRZ767" s="462"/>
      <c r="GSA767" s="462"/>
      <c r="GSB767" s="462"/>
      <c r="GSC767" s="462"/>
      <c r="GSD767" s="462"/>
      <c r="GSE767" s="462"/>
      <c r="GSF767" s="462"/>
      <c r="GSG767" s="462"/>
      <c r="GSH767" s="462"/>
      <c r="GSI767" s="462"/>
      <c r="GSJ767" s="462"/>
      <c r="GSK767" s="462"/>
      <c r="GSL767" s="462"/>
      <c r="GSM767" s="462"/>
      <c r="GSN767" s="462"/>
      <c r="GSO767" s="462"/>
      <c r="GSP767" s="462"/>
      <c r="GSQ767" s="462"/>
      <c r="GSR767" s="462"/>
      <c r="GSS767" s="462"/>
      <c r="GST767" s="462"/>
      <c r="GSU767" s="462"/>
      <c r="GSV767" s="462"/>
      <c r="GSW767" s="462"/>
      <c r="GSX767" s="462"/>
      <c r="GSY767" s="462"/>
      <c r="GSZ767" s="462"/>
      <c r="GTA767" s="462"/>
      <c r="GTB767" s="462"/>
      <c r="GTC767" s="462"/>
      <c r="GTD767" s="462"/>
      <c r="GTE767" s="462"/>
      <c r="GTF767" s="462"/>
      <c r="GTG767" s="462"/>
      <c r="GTH767" s="462"/>
      <c r="GTI767" s="462"/>
      <c r="GTJ767" s="462"/>
      <c r="GTK767" s="462"/>
      <c r="GTL767" s="462"/>
      <c r="GTM767" s="462"/>
      <c r="GTN767" s="462"/>
      <c r="GTO767" s="462"/>
      <c r="GTP767" s="462"/>
      <c r="GTQ767" s="462"/>
      <c r="GTR767" s="462"/>
      <c r="GTS767" s="462"/>
      <c r="GTT767" s="462"/>
      <c r="GTU767" s="462"/>
      <c r="GTV767" s="462"/>
      <c r="GTW767" s="462"/>
      <c r="GTX767" s="462"/>
      <c r="GTY767" s="462"/>
      <c r="GTZ767" s="462"/>
      <c r="GUA767" s="462"/>
      <c r="GUB767" s="462"/>
      <c r="GUC767" s="462"/>
      <c r="GUD767" s="462"/>
      <c r="GUE767" s="462"/>
      <c r="GUF767" s="462"/>
      <c r="GUG767" s="462"/>
      <c r="GUH767" s="462"/>
      <c r="GUI767" s="462"/>
      <c r="GUJ767" s="462"/>
      <c r="GUK767" s="462"/>
      <c r="GUL767" s="462"/>
      <c r="GUM767" s="462"/>
      <c r="GUN767" s="462"/>
      <c r="GUO767" s="462"/>
      <c r="GUP767" s="462"/>
      <c r="GUQ767" s="462"/>
      <c r="GUR767" s="462"/>
      <c r="GUS767" s="462"/>
      <c r="GUT767" s="462"/>
      <c r="GUU767" s="462"/>
      <c r="GUV767" s="462"/>
      <c r="GUW767" s="462"/>
      <c r="GUX767" s="462"/>
      <c r="GUY767" s="462"/>
      <c r="GUZ767" s="462"/>
      <c r="GVA767" s="462"/>
      <c r="GVB767" s="462"/>
      <c r="GVC767" s="462"/>
      <c r="GVD767" s="462"/>
      <c r="GVE767" s="462"/>
      <c r="GVF767" s="462"/>
      <c r="GVG767" s="462"/>
      <c r="GVH767" s="462"/>
      <c r="GVI767" s="462"/>
      <c r="GVJ767" s="462"/>
      <c r="GVK767" s="462"/>
      <c r="GVL767" s="462"/>
      <c r="GVM767" s="462"/>
      <c r="GVN767" s="462"/>
      <c r="GVO767" s="462"/>
      <c r="GVP767" s="462"/>
      <c r="GVQ767" s="462"/>
      <c r="GVR767" s="462"/>
      <c r="GVS767" s="462"/>
      <c r="GVT767" s="462"/>
      <c r="GVU767" s="462"/>
      <c r="GVV767" s="462"/>
      <c r="GVW767" s="462"/>
      <c r="GVX767" s="462"/>
      <c r="GVY767" s="462"/>
      <c r="GVZ767" s="462"/>
      <c r="GWA767" s="462"/>
      <c r="GWB767" s="462"/>
      <c r="GWC767" s="462"/>
      <c r="GWD767" s="462"/>
      <c r="GWE767" s="462"/>
      <c r="GWF767" s="462"/>
      <c r="GWG767" s="462"/>
      <c r="GWH767" s="462"/>
      <c r="GWI767" s="462"/>
      <c r="GWJ767" s="462"/>
      <c r="GWK767" s="462"/>
      <c r="GWL767" s="462"/>
      <c r="GWM767" s="462"/>
      <c r="GWN767" s="462"/>
      <c r="GWO767" s="462"/>
      <c r="GWP767" s="462"/>
      <c r="GWQ767" s="462"/>
      <c r="GWR767" s="462"/>
      <c r="GWS767" s="462"/>
      <c r="GWT767" s="462"/>
      <c r="GWU767" s="462"/>
      <c r="GWV767" s="462"/>
      <c r="GWW767" s="462"/>
      <c r="GWX767" s="462"/>
      <c r="GWY767" s="462"/>
      <c r="GWZ767" s="462"/>
      <c r="GXA767" s="462"/>
      <c r="GXB767" s="462"/>
      <c r="GXC767" s="462"/>
      <c r="GXD767" s="462"/>
      <c r="GXE767" s="462"/>
      <c r="GXF767" s="462"/>
      <c r="GXG767" s="462"/>
      <c r="GXH767" s="462"/>
      <c r="GXI767" s="462"/>
      <c r="GXJ767" s="462"/>
      <c r="GXK767" s="462"/>
      <c r="GXL767" s="462"/>
      <c r="GXM767" s="462"/>
      <c r="GXN767" s="462"/>
      <c r="GXO767" s="462"/>
      <c r="GXP767" s="462"/>
      <c r="GXQ767" s="462"/>
      <c r="GXR767" s="462"/>
      <c r="GXS767" s="462"/>
      <c r="GXT767" s="462"/>
      <c r="GXU767" s="462"/>
      <c r="GXV767" s="462"/>
      <c r="GXW767" s="462"/>
      <c r="GXX767" s="462"/>
      <c r="GXY767" s="462"/>
      <c r="GXZ767" s="462"/>
      <c r="GYA767" s="462"/>
      <c r="GYB767" s="462"/>
      <c r="GYC767" s="462"/>
      <c r="GYD767" s="462"/>
      <c r="GYE767" s="462"/>
      <c r="GYF767" s="462"/>
      <c r="GYG767" s="462"/>
      <c r="GYH767" s="462"/>
      <c r="GYI767" s="462"/>
      <c r="GYJ767" s="462"/>
      <c r="GYK767" s="462"/>
      <c r="GYL767" s="462"/>
      <c r="GYM767" s="462"/>
      <c r="GYN767" s="462"/>
      <c r="GYO767" s="462"/>
      <c r="GYP767" s="462"/>
      <c r="GYQ767" s="462"/>
      <c r="GYR767" s="462"/>
      <c r="GYS767" s="462"/>
      <c r="GYT767" s="462"/>
      <c r="GYU767" s="462"/>
      <c r="GYV767" s="462"/>
      <c r="GYW767" s="462"/>
      <c r="GYX767" s="462"/>
      <c r="GYY767" s="462"/>
      <c r="GYZ767" s="462"/>
      <c r="GZA767" s="462"/>
      <c r="GZB767" s="462"/>
      <c r="GZC767" s="462"/>
      <c r="GZD767" s="462"/>
      <c r="GZE767" s="462"/>
      <c r="GZF767" s="462"/>
      <c r="GZG767" s="462"/>
      <c r="GZH767" s="462"/>
      <c r="GZI767" s="462"/>
      <c r="GZJ767" s="462"/>
      <c r="GZK767" s="462"/>
      <c r="GZL767" s="462"/>
      <c r="GZM767" s="462"/>
      <c r="GZN767" s="462"/>
      <c r="GZO767" s="462"/>
      <c r="GZP767" s="462"/>
      <c r="GZQ767" s="462"/>
      <c r="GZR767" s="462"/>
      <c r="GZS767" s="462"/>
      <c r="GZT767" s="462"/>
      <c r="GZU767" s="462"/>
      <c r="GZV767" s="462"/>
      <c r="GZW767" s="462"/>
      <c r="GZX767" s="462"/>
      <c r="GZY767" s="462"/>
      <c r="GZZ767" s="462"/>
      <c r="HAA767" s="462"/>
      <c r="HAB767" s="462"/>
      <c r="HAC767" s="462"/>
      <c r="HAD767" s="462"/>
      <c r="HAE767" s="462"/>
      <c r="HAF767" s="462"/>
      <c r="HAG767" s="462"/>
      <c r="HAH767" s="462"/>
      <c r="HAI767" s="462"/>
      <c r="HAJ767" s="462"/>
      <c r="HAK767" s="462"/>
      <c r="HAL767" s="462"/>
      <c r="HAM767" s="462"/>
      <c r="HAN767" s="462"/>
      <c r="HAO767" s="462"/>
      <c r="HAP767" s="462"/>
      <c r="HAQ767" s="462"/>
      <c r="HAR767" s="462"/>
      <c r="HAS767" s="462"/>
      <c r="HAT767" s="462"/>
      <c r="HAU767" s="462"/>
      <c r="HAV767" s="462"/>
      <c r="HAW767" s="462"/>
      <c r="HAX767" s="462"/>
      <c r="HAY767" s="462"/>
      <c r="HAZ767" s="462"/>
      <c r="HBA767" s="462"/>
      <c r="HBB767" s="462"/>
      <c r="HBC767" s="462"/>
      <c r="HBD767" s="462"/>
      <c r="HBE767" s="462"/>
      <c r="HBF767" s="462"/>
      <c r="HBG767" s="462"/>
      <c r="HBH767" s="462"/>
      <c r="HBI767" s="462"/>
      <c r="HBJ767" s="462"/>
      <c r="HBK767" s="462"/>
      <c r="HBL767" s="462"/>
      <c r="HBM767" s="462"/>
      <c r="HBN767" s="462"/>
      <c r="HBO767" s="462"/>
      <c r="HBP767" s="462"/>
      <c r="HBQ767" s="462"/>
      <c r="HBR767" s="462"/>
      <c r="HBS767" s="462"/>
      <c r="HBT767" s="462"/>
      <c r="HBU767" s="462"/>
      <c r="HBV767" s="462"/>
      <c r="HBW767" s="462"/>
      <c r="HBX767" s="462"/>
      <c r="HBY767" s="462"/>
      <c r="HBZ767" s="462"/>
      <c r="HCA767" s="462"/>
      <c r="HCB767" s="462"/>
      <c r="HCC767" s="462"/>
      <c r="HCD767" s="462"/>
      <c r="HCE767" s="462"/>
      <c r="HCF767" s="462"/>
      <c r="HCG767" s="462"/>
      <c r="HCH767" s="462"/>
      <c r="HCI767" s="462"/>
      <c r="HCJ767" s="462"/>
      <c r="HCK767" s="462"/>
      <c r="HCL767" s="462"/>
      <c r="HCM767" s="462"/>
      <c r="HCN767" s="462"/>
      <c r="HCO767" s="462"/>
      <c r="HCP767" s="462"/>
      <c r="HCQ767" s="462"/>
      <c r="HCR767" s="462"/>
      <c r="HCS767" s="462"/>
      <c r="HCT767" s="462"/>
      <c r="HCU767" s="462"/>
      <c r="HCV767" s="462"/>
      <c r="HCW767" s="462"/>
      <c r="HCX767" s="462"/>
      <c r="HCY767" s="462"/>
      <c r="HCZ767" s="462"/>
      <c r="HDA767" s="462"/>
      <c r="HDB767" s="462"/>
      <c r="HDC767" s="462"/>
      <c r="HDD767" s="462"/>
      <c r="HDE767" s="462"/>
      <c r="HDF767" s="462"/>
      <c r="HDG767" s="462"/>
      <c r="HDH767" s="462"/>
      <c r="HDI767" s="462"/>
      <c r="HDJ767" s="462"/>
      <c r="HDK767" s="462"/>
      <c r="HDL767" s="462"/>
      <c r="HDM767" s="462"/>
      <c r="HDN767" s="462"/>
      <c r="HDO767" s="462"/>
      <c r="HDP767" s="462"/>
      <c r="HDQ767" s="462"/>
      <c r="HDR767" s="462"/>
      <c r="HDS767" s="462"/>
      <c r="HDT767" s="462"/>
      <c r="HDU767" s="462"/>
      <c r="HDV767" s="462"/>
      <c r="HDW767" s="462"/>
      <c r="HDX767" s="462"/>
      <c r="HDY767" s="462"/>
      <c r="HDZ767" s="462"/>
      <c r="HEA767" s="462"/>
      <c r="HEB767" s="462"/>
      <c r="HEC767" s="462"/>
      <c r="HED767" s="462"/>
      <c r="HEE767" s="462"/>
      <c r="HEF767" s="462"/>
      <c r="HEG767" s="462"/>
      <c r="HEH767" s="462"/>
      <c r="HEI767" s="462"/>
      <c r="HEJ767" s="462"/>
      <c r="HEK767" s="462"/>
      <c r="HEL767" s="462"/>
      <c r="HEM767" s="462"/>
      <c r="HEN767" s="462"/>
      <c r="HEO767" s="462"/>
      <c r="HEP767" s="462"/>
      <c r="HEQ767" s="462"/>
      <c r="HER767" s="462"/>
      <c r="HES767" s="462"/>
      <c r="HET767" s="462"/>
      <c r="HEU767" s="462"/>
      <c r="HEV767" s="462"/>
      <c r="HEW767" s="462"/>
      <c r="HEX767" s="462"/>
      <c r="HEY767" s="462"/>
      <c r="HEZ767" s="462"/>
      <c r="HFA767" s="462"/>
      <c r="HFB767" s="462"/>
      <c r="HFC767" s="462"/>
      <c r="HFD767" s="462"/>
      <c r="HFE767" s="462"/>
      <c r="HFF767" s="462"/>
      <c r="HFG767" s="462"/>
      <c r="HFH767" s="462"/>
      <c r="HFI767" s="462"/>
      <c r="HFJ767" s="462"/>
      <c r="HFK767" s="462"/>
      <c r="HFL767" s="462"/>
      <c r="HFM767" s="462"/>
      <c r="HFN767" s="462"/>
      <c r="HFO767" s="462"/>
      <c r="HFP767" s="462"/>
      <c r="HFQ767" s="462"/>
      <c r="HFR767" s="462"/>
      <c r="HFS767" s="462"/>
      <c r="HFT767" s="462"/>
      <c r="HFU767" s="462"/>
      <c r="HFV767" s="462"/>
      <c r="HFW767" s="462"/>
      <c r="HFX767" s="462"/>
      <c r="HFY767" s="462"/>
      <c r="HFZ767" s="462"/>
      <c r="HGA767" s="462"/>
      <c r="HGB767" s="462"/>
      <c r="HGC767" s="462"/>
      <c r="HGD767" s="462"/>
      <c r="HGE767" s="462"/>
      <c r="HGF767" s="462"/>
      <c r="HGG767" s="462"/>
      <c r="HGH767" s="462"/>
      <c r="HGI767" s="462"/>
      <c r="HGJ767" s="462"/>
      <c r="HGK767" s="462"/>
      <c r="HGL767" s="462"/>
      <c r="HGM767" s="462"/>
      <c r="HGN767" s="462"/>
      <c r="HGO767" s="462"/>
      <c r="HGP767" s="462"/>
      <c r="HGQ767" s="462"/>
      <c r="HGR767" s="462"/>
      <c r="HGS767" s="462"/>
      <c r="HGT767" s="462"/>
      <c r="HGU767" s="462"/>
      <c r="HGV767" s="462"/>
      <c r="HGW767" s="462"/>
      <c r="HGX767" s="462"/>
      <c r="HGY767" s="462"/>
      <c r="HGZ767" s="462"/>
      <c r="HHA767" s="462"/>
      <c r="HHB767" s="462"/>
      <c r="HHC767" s="462"/>
      <c r="HHD767" s="462"/>
      <c r="HHE767" s="462"/>
      <c r="HHF767" s="462"/>
      <c r="HHG767" s="462"/>
      <c r="HHH767" s="462"/>
      <c r="HHI767" s="462"/>
      <c r="HHJ767" s="462"/>
      <c r="HHK767" s="462"/>
      <c r="HHL767" s="462"/>
      <c r="HHM767" s="462"/>
      <c r="HHN767" s="462"/>
      <c r="HHO767" s="462"/>
      <c r="HHP767" s="462"/>
      <c r="HHQ767" s="462"/>
      <c r="HHR767" s="462"/>
      <c r="HHS767" s="462"/>
      <c r="HHT767" s="462"/>
      <c r="HHU767" s="462"/>
      <c r="HHV767" s="462"/>
      <c r="HHW767" s="462"/>
      <c r="HHX767" s="462"/>
      <c r="HHY767" s="462"/>
      <c r="HHZ767" s="462"/>
      <c r="HIA767" s="462"/>
      <c r="HIB767" s="462"/>
      <c r="HIC767" s="462"/>
      <c r="HID767" s="462"/>
      <c r="HIE767" s="462"/>
      <c r="HIF767" s="462"/>
      <c r="HIG767" s="462"/>
      <c r="HIH767" s="462"/>
      <c r="HII767" s="462"/>
      <c r="HIJ767" s="462"/>
      <c r="HIK767" s="462"/>
      <c r="HIL767" s="462"/>
      <c r="HIM767" s="462"/>
      <c r="HIN767" s="462"/>
      <c r="HIO767" s="462"/>
      <c r="HIP767" s="462"/>
      <c r="HIQ767" s="462"/>
      <c r="HIR767" s="462"/>
      <c r="HIS767" s="462"/>
      <c r="HIT767" s="462"/>
      <c r="HIU767" s="462"/>
      <c r="HIV767" s="462"/>
      <c r="HIW767" s="462"/>
      <c r="HIX767" s="462"/>
      <c r="HIY767" s="462"/>
      <c r="HIZ767" s="462"/>
      <c r="HJA767" s="462"/>
      <c r="HJB767" s="462"/>
      <c r="HJC767" s="462"/>
      <c r="HJD767" s="462"/>
      <c r="HJE767" s="462"/>
      <c r="HJF767" s="462"/>
      <c r="HJG767" s="462"/>
      <c r="HJH767" s="462"/>
      <c r="HJI767" s="462"/>
      <c r="HJJ767" s="462"/>
      <c r="HJK767" s="462"/>
      <c r="HJL767" s="462"/>
      <c r="HJM767" s="462"/>
      <c r="HJN767" s="462"/>
      <c r="HJO767" s="462"/>
      <c r="HJP767" s="462"/>
      <c r="HJQ767" s="462"/>
      <c r="HJR767" s="462"/>
      <c r="HJS767" s="462"/>
      <c r="HJT767" s="462"/>
      <c r="HJU767" s="462"/>
      <c r="HJV767" s="462"/>
      <c r="HJW767" s="462"/>
      <c r="HJX767" s="462"/>
      <c r="HJY767" s="462"/>
      <c r="HJZ767" s="462"/>
      <c r="HKA767" s="462"/>
      <c r="HKB767" s="462"/>
      <c r="HKC767" s="462"/>
      <c r="HKD767" s="462"/>
      <c r="HKE767" s="462"/>
      <c r="HKF767" s="462"/>
      <c r="HKG767" s="462"/>
      <c r="HKH767" s="462"/>
      <c r="HKI767" s="462"/>
      <c r="HKJ767" s="462"/>
      <c r="HKK767" s="462"/>
      <c r="HKL767" s="462"/>
      <c r="HKM767" s="462"/>
      <c r="HKN767" s="462"/>
      <c r="HKO767" s="462"/>
      <c r="HKP767" s="462"/>
      <c r="HKQ767" s="462"/>
      <c r="HKR767" s="462"/>
      <c r="HKS767" s="462"/>
      <c r="HKT767" s="462"/>
      <c r="HKU767" s="462"/>
      <c r="HKV767" s="462"/>
      <c r="HKW767" s="462"/>
      <c r="HKX767" s="462"/>
      <c r="HKY767" s="462"/>
      <c r="HKZ767" s="462"/>
      <c r="HLA767" s="462"/>
      <c r="HLB767" s="462"/>
      <c r="HLC767" s="462"/>
      <c r="HLD767" s="462"/>
      <c r="HLE767" s="462"/>
      <c r="HLF767" s="462"/>
      <c r="HLG767" s="462"/>
      <c r="HLH767" s="462"/>
      <c r="HLI767" s="462"/>
      <c r="HLJ767" s="462"/>
      <c r="HLK767" s="462"/>
      <c r="HLL767" s="462"/>
      <c r="HLM767" s="462"/>
      <c r="HLN767" s="462"/>
      <c r="HLO767" s="462"/>
      <c r="HLP767" s="462"/>
      <c r="HLQ767" s="462"/>
      <c r="HLR767" s="462"/>
      <c r="HLS767" s="462"/>
      <c r="HLT767" s="462"/>
      <c r="HLU767" s="462"/>
      <c r="HLV767" s="462"/>
      <c r="HLW767" s="462"/>
      <c r="HLX767" s="462"/>
      <c r="HLY767" s="462"/>
      <c r="HLZ767" s="462"/>
      <c r="HMA767" s="462"/>
      <c r="HMB767" s="462"/>
      <c r="HMC767" s="462"/>
      <c r="HMD767" s="462"/>
      <c r="HME767" s="462"/>
      <c r="HMF767" s="462"/>
      <c r="HMG767" s="462"/>
      <c r="HMH767" s="462"/>
      <c r="HMI767" s="462"/>
      <c r="HMJ767" s="462"/>
      <c r="HMK767" s="462"/>
      <c r="HML767" s="462"/>
      <c r="HMM767" s="462"/>
      <c r="HMN767" s="462"/>
      <c r="HMO767" s="462"/>
      <c r="HMP767" s="462"/>
      <c r="HMQ767" s="462"/>
      <c r="HMR767" s="462"/>
      <c r="HMS767" s="462"/>
      <c r="HMT767" s="462"/>
      <c r="HMU767" s="462"/>
      <c r="HMV767" s="462"/>
      <c r="HMW767" s="462"/>
      <c r="HMX767" s="462"/>
      <c r="HMY767" s="462"/>
      <c r="HMZ767" s="462"/>
      <c r="HNA767" s="462"/>
      <c r="HNB767" s="462"/>
      <c r="HNC767" s="462"/>
      <c r="HND767" s="462"/>
      <c r="HNE767" s="462"/>
      <c r="HNF767" s="462"/>
      <c r="HNG767" s="462"/>
      <c r="HNH767" s="462"/>
      <c r="HNI767" s="462"/>
      <c r="HNJ767" s="462"/>
      <c r="HNK767" s="462"/>
      <c r="HNL767" s="462"/>
      <c r="HNM767" s="462"/>
      <c r="HNN767" s="462"/>
      <c r="HNO767" s="462"/>
      <c r="HNP767" s="462"/>
      <c r="HNQ767" s="462"/>
      <c r="HNR767" s="462"/>
      <c r="HNS767" s="462"/>
      <c r="HNT767" s="462"/>
      <c r="HNU767" s="462"/>
      <c r="HNV767" s="462"/>
      <c r="HNW767" s="462"/>
      <c r="HNX767" s="462"/>
      <c r="HNY767" s="462"/>
      <c r="HNZ767" s="462"/>
      <c r="HOA767" s="462"/>
      <c r="HOB767" s="462"/>
      <c r="HOC767" s="462"/>
      <c r="HOD767" s="462"/>
      <c r="HOE767" s="462"/>
      <c r="HOF767" s="462"/>
      <c r="HOG767" s="462"/>
      <c r="HOH767" s="462"/>
      <c r="HOI767" s="462"/>
      <c r="HOJ767" s="462"/>
      <c r="HOK767" s="462"/>
      <c r="HOL767" s="462"/>
      <c r="HOM767" s="462"/>
      <c r="HON767" s="462"/>
      <c r="HOO767" s="462"/>
      <c r="HOP767" s="462"/>
      <c r="HOQ767" s="462"/>
      <c r="HOR767" s="462"/>
      <c r="HOS767" s="462"/>
      <c r="HOT767" s="462"/>
      <c r="HOU767" s="462"/>
      <c r="HOV767" s="462"/>
      <c r="HOW767" s="462"/>
      <c r="HOX767" s="462"/>
      <c r="HOY767" s="462"/>
      <c r="HOZ767" s="462"/>
      <c r="HPA767" s="462"/>
      <c r="HPB767" s="462"/>
      <c r="HPC767" s="462"/>
      <c r="HPD767" s="462"/>
      <c r="HPE767" s="462"/>
      <c r="HPF767" s="462"/>
      <c r="HPG767" s="462"/>
      <c r="HPH767" s="462"/>
      <c r="HPI767" s="462"/>
      <c r="HPJ767" s="462"/>
      <c r="HPK767" s="462"/>
      <c r="HPL767" s="462"/>
      <c r="HPM767" s="462"/>
      <c r="HPN767" s="462"/>
      <c r="HPO767" s="462"/>
      <c r="HPP767" s="462"/>
      <c r="HPQ767" s="462"/>
      <c r="HPR767" s="462"/>
      <c r="HPS767" s="462"/>
      <c r="HPT767" s="462"/>
      <c r="HPU767" s="462"/>
      <c r="HPV767" s="462"/>
      <c r="HPW767" s="462"/>
      <c r="HPX767" s="462"/>
      <c r="HPY767" s="462"/>
      <c r="HPZ767" s="462"/>
      <c r="HQA767" s="462"/>
      <c r="HQB767" s="462"/>
      <c r="HQC767" s="462"/>
      <c r="HQD767" s="462"/>
      <c r="HQE767" s="462"/>
      <c r="HQF767" s="462"/>
      <c r="HQG767" s="462"/>
      <c r="HQH767" s="462"/>
      <c r="HQI767" s="462"/>
      <c r="HQJ767" s="462"/>
      <c r="HQK767" s="462"/>
      <c r="HQL767" s="462"/>
      <c r="HQM767" s="462"/>
      <c r="HQN767" s="462"/>
      <c r="HQO767" s="462"/>
      <c r="HQP767" s="462"/>
      <c r="HQQ767" s="462"/>
      <c r="HQR767" s="462"/>
      <c r="HQS767" s="462"/>
      <c r="HQT767" s="462"/>
      <c r="HQU767" s="462"/>
      <c r="HQV767" s="462"/>
      <c r="HQW767" s="462"/>
      <c r="HQX767" s="462"/>
      <c r="HQY767" s="462"/>
      <c r="HQZ767" s="462"/>
      <c r="HRA767" s="462"/>
      <c r="HRB767" s="462"/>
      <c r="HRC767" s="462"/>
      <c r="HRD767" s="462"/>
      <c r="HRE767" s="462"/>
      <c r="HRF767" s="462"/>
      <c r="HRG767" s="462"/>
      <c r="HRH767" s="462"/>
      <c r="HRI767" s="462"/>
      <c r="HRJ767" s="462"/>
      <c r="HRK767" s="462"/>
      <c r="HRL767" s="462"/>
      <c r="HRM767" s="462"/>
      <c r="HRN767" s="462"/>
      <c r="HRO767" s="462"/>
      <c r="HRP767" s="462"/>
      <c r="HRQ767" s="462"/>
      <c r="HRR767" s="462"/>
      <c r="HRS767" s="462"/>
      <c r="HRT767" s="462"/>
      <c r="HRU767" s="462"/>
      <c r="HRV767" s="462"/>
      <c r="HRW767" s="462"/>
      <c r="HRX767" s="462"/>
      <c r="HRY767" s="462"/>
      <c r="HRZ767" s="462"/>
      <c r="HSA767" s="462"/>
      <c r="HSB767" s="462"/>
      <c r="HSC767" s="462"/>
      <c r="HSD767" s="462"/>
      <c r="HSE767" s="462"/>
      <c r="HSF767" s="462"/>
      <c r="HSG767" s="462"/>
      <c r="HSH767" s="462"/>
      <c r="HSI767" s="462"/>
      <c r="HSJ767" s="462"/>
      <c r="HSK767" s="462"/>
      <c r="HSL767" s="462"/>
      <c r="HSM767" s="462"/>
      <c r="HSN767" s="462"/>
      <c r="HSO767" s="462"/>
      <c r="HSP767" s="462"/>
      <c r="HSQ767" s="462"/>
      <c r="HSR767" s="462"/>
      <c r="HSS767" s="462"/>
      <c r="HST767" s="462"/>
      <c r="HSU767" s="462"/>
      <c r="HSV767" s="462"/>
      <c r="HSW767" s="462"/>
      <c r="HSX767" s="462"/>
      <c r="HSY767" s="462"/>
      <c r="HSZ767" s="462"/>
      <c r="HTA767" s="462"/>
      <c r="HTB767" s="462"/>
      <c r="HTC767" s="462"/>
      <c r="HTD767" s="462"/>
      <c r="HTE767" s="462"/>
      <c r="HTF767" s="462"/>
      <c r="HTG767" s="462"/>
      <c r="HTH767" s="462"/>
      <c r="HTI767" s="462"/>
      <c r="HTJ767" s="462"/>
      <c r="HTK767" s="462"/>
      <c r="HTL767" s="462"/>
      <c r="HTM767" s="462"/>
      <c r="HTN767" s="462"/>
      <c r="HTO767" s="462"/>
      <c r="HTP767" s="462"/>
      <c r="HTQ767" s="462"/>
      <c r="HTR767" s="462"/>
      <c r="HTS767" s="462"/>
      <c r="HTT767" s="462"/>
      <c r="HTU767" s="462"/>
      <c r="HTV767" s="462"/>
      <c r="HTW767" s="462"/>
      <c r="HTX767" s="462"/>
      <c r="HTY767" s="462"/>
      <c r="HTZ767" s="462"/>
      <c r="HUA767" s="462"/>
      <c r="HUB767" s="462"/>
      <c r="HUC767" s="462"/>
      <c r="HUD767" s="462"/>
      <c r="HUE767" s="462"/>
      <c r="HUF767" s="462"/>
      <c r="HUG767" s="462"/>
      <c r="HUH767" s="462"/>
      <c r="HUI767" s="462"/>
      <c r="HUJ767" s="462"/>
      <c r="HUK767" s="462"/>
      <c r="HUL767" s="462"/>
      <c r="HUM767" s="462"/>
      <c r="HUN767" s="462"/>
      <c r="HUO767" s="462"/>
      <c r="HUP767" s="462"/>
      <c r="HUQ767" s="462"/>
      <c r="HUR767" s="462"/>
      <c r="HUS767" s="462"/>
      <c r="HUT767" s="462"/>
      <c r="HUU767" s="462"/>
      <c r="HUV767" s="462"/>
      <c r="HUW767" s="462"/>
      <c r="HUX767" s="462"/>
      <c r="HUY767" s="462"/>
      <c r="HUZ767" s="462"/>
      <c r="HVA767" s="462"/>
      <c r="HVB767" s="462"/>
      <c r="HVC767" s="462"/>
      <c r="HVD767" s="462"/>
      <c r="HVE767" s="462"/>
      <c r="HVF767" s="462"/>
      <c r="HVG767" s="462"/>
      <c r="HVH767" s="462"/>
      <c r="HVI767" s="462"/>
      <c r="HVJ767" s="462"/>
      <c r="HVK767" s="462"/>
      <c r="HVL767" s="462"/>
      <c r="HVM767" s="462"/>
      <c r="HVN767" s="462"/>
      <c r="HVO767" s="462"/>
      <c r="HVP767" s="462"/>
      <c r="HVQ767" s="462"/>
      <c r="HVR767" s="462"/>
      <c r="HVS767" s="462"/>
      <c r="HVT767" s="462"/>
      <c r="HVU767" s="462"/>
      <c r="HVV767" s="462"/>
      <c r="HVW767" s="462"/>
      <c r="HVX767" s="462"/>
      <c r="HVY767" s="462"/>
      <c r="HVZ767" s="462"/>
      <c r="HWA767" s="462"/>
      <c r="HWB767" s="462"/>
      <c r="HWC767" s="462"/>
      <c r="HWD767" s="462"/>
      <c r="HWE767" s="462"/>
      <c r="HWF767" s="462"/>
      <c r="HWG767" s="462"/>
      <c r="HWH767" s="462"/>
      <c r="HWI767" s="462"/>
      <c r="HWJ767" s="462"/>
      <c r="HWK767" s="462"/>
      <c r="HWL767" s="462"/>
      <c r="HWM767" s="462"/>
      <c r="HWN767" s="462"/>
      <c r="HWO767" s="462"/>
      <c r="HWP767" s="462"/>
      <c r="HWQ767" s="462"/>
      <c r="HWR767" s="462"/>
      <c r="HWS767" s="462"/>
      <c r="HWT767" s="462"/>
      <c r="HWU767" s="462"/>
      <c r="HWV767" s="462"/>
      <c r="HWW767" s="462"/>
      <c r="HWX767" s="462"/>
      <c r="HWY767" s="462"/>
      <c r="HWZ767" s="462"/>
      <c r="HXA767" s="462"/>
      <c r="HXB767" s="462"/>
      <c r="HXC767" s="462"/>
      <c r="HXD767" s="462"/>
      <c r="HXE767" s="462"/>
      <c r="HXF767" s="462"/>
      <c r="HXG767" s="462"/>
      <c r="HXH767" s="462"/>
      <c r="HXI767" s="462"/>
      <c r="HXJ767" s="462"/>
      <c r="HXK767" s="462"/>
      <c r="HXL767" s="462"/>
      <c r="HXM767" s="462"/>
      <c r="HXN767" s="462"/>
      <c r="HXO767" s="462"/>
      <c r="HXP767" s="462"/>
      <c r="HXQ767" s="462"/>
      <c r="HXR767" s="462"/>
      <c r="HXS767" s="462"/>
      <c r="HXT767" s="462"/>
      <c r="HXU767" s="462"/>
      <c r="HXV767" s="462"/>
      <c r="HXW767" s="462"/>
      <c r="HXX767" s="462"/>
      <c r="HXY767" s="462"/>
      <c r="HXZ767" s="462"/>
      <c r="HYA767" s="462"/>
      <c r="HYB767" s="462"/>
      <c r="HYC767" s="462"/>
      <c r="HYD767" s="462"/>
      <c r="HYE767" s="462"/>
      <c r="HYF767" s="462"/>
      <c r="HYG767" s="462"/>
      <c r="HYH767" s="462"/>
      <c r="HYI767" s="462"/>
      <c r="HYJ767" s="462"/>
      <c r="HYK767" s="462"/>
      <c r="HYL767" s="462"/>
      <c r="HYM767" s="462"/>
      <c r="HYN767" s="462"/>
      <c r="HYO767" s="462"/>
      <c r="HYP767" s="462"/>
      <c r="HYQ767" s="462"/>
      <c r="HYR767" s="462"/>
      <c r="HYS767" s="462"/>
      <c r="HYT767" s="462"/>
      <c r="HYU767" s="462"/>
      <c r="HYV767" s="462"/>
      <c r="HYW767" s="462"/>
      <c r="HYX767" s="462"/>
      <c r="HYY767" s="462"/>
      <c r="HYZ767" s="462"/>
      <c r="HZA767" s="462"/>
      <c r="HZB767" s="462"/>
      <c r="HZC767" s="462"/>
      <c r="HZD767" s="462"/>
      <c r="HZE767" s="462"/>
      <c r="HZF767" s="462"/>
      <c r="HZG767" s="462"/>
      <c r="HZH767" s="462"/>
      <c r="HZI767" s="462"/>
      <c r="HZJ767" s="462"/>
      <c r="HZK767" s="462"/>
      <c r="HZL767" s="462"/>
      <c r="HZM767" s="462"/>
      <c r="HZN767" s="462"/>
      <c r="HZO767" s="462"/>
      <c r="HZP767" s="462"/>
      <c r="HZQ767" s="462"/>
      <c r="HZR767" s="462"/>
      <c r="HZS767" s="462"/>
      <c r="HZT767" s="462"/>
      <c r="HZU767" s="462"/>
      <c r="HZV767" s="462"/>
      <c r="HZW767" s="462"/>
      <c r="HZX767" s="462"/>
      <c r="HZY767" s="462"/>
      <c r="HZZ767" s="462"/>
      <c r="IAA767" s="462"/>
      <c r="IAB767" s="462"/>
      <c r="IAC767" s="462"/>
      <c r="IAD767" s="462"/>
      <c r="IAE767" s="462"/>
      <c r="IAF767" s="462"/>
      <c r="IAG767" s="462"/>
      <c r="IAH767" s="462"/>
      <c r="IAI767" s="462"/>
      <c r="IAJ767" s="462"/>
      <c r="IAK767" s="462"/>
      <c r="IAL767" s="462"/>
      <c r="IAM767" s="462"/>
      <c r="IAN767" s="462"/>
      <c r="IAO767" s="462"/>
      <c r="IAP767" s="462"/>
      <c r="IAQ767" s="462"/>
      <c r="IAR767" s="462"/>
      <c r="IAS767" s="462"/>
      <c r="IAT767" s="462"/>
      <c r="IAU767" s="462"/>
      <c r="IAV767" s="462"/>
      <c r="IAW767" s="462"/>
      <c r="IAX767" s="462"/>
      <c r="IAY767" s="462"/>
      <c r="IAZ767" s="462"/>
      <c r="IBA767" s="462"/>
      <c r="IBB767" s="462"/>
      <c r="IBC767" s="462"/>
      <c r="IBD767" s="462"/>
      <c r="IBE767" s="462"/>
      <c r="IBF767" s="462"/>
      <c r="IBG767" s="462"/>
      <c r="IBH767" s="462"/>
      <c r="IBI767" s="462"/>
      <c r="IBJ767" s="462"/>
      <c r="IBK767" s="462"/>
      <c r="IBL767" s="462"/>
      <c r="IBM767" s="462"/>
      <c r="IBN767" s="462"/>
      <c r="IBO767" s="462"/>
      <c r="IBP767" s="462"/>
      <c r="IBQ767" s="462"/>
      <c r="IBR767" s="462"/>
      <c r="IBS767" s="462"/>
      <c r="IBT767" s="462"/>
      <c r="IBU767" s="462"/>
      <c r="IBV767" s="462"/>
      <c r="IBW767" s="462"/>
      <c r="IBX767" s="462"/>
      <c r="IBY767" s="462"/>
      <c r="IBZ767" s="462"/>
      <c r="ICA767" s="462"/>
      <c r="ICB767" s="462"/>
      <c r="ICC767" s="462"/>
      <c r="ICD767" s="462"/>
      <c r="ICE767" s="462"/>
      <c r="ICF767" s="462"/>
      <c r="ICG767" s="462"/>
      <c r="ICH767" s="462"/>
      <c r="ICI767" s="462"/>
      <c r="ICJ767" s="462"/>
      <c r="ICK767" s="462"/>
      <c r="ICL767" s="462"/>
      <c r="ICM767" s="462"/>
      <c r="ICN767" s="462"/>
      <c r="ICO767" s="462"/>
      <c r="ICP767" s="462"/>
      <c r="ICQ767" s="462"/>
      <c r="ICR767" s="462"/>
      <c r="ICS767" s="462"/>
      <c r="ICT767" s="462"/>
      <c r="ICU767" s="462"/>
      <c r="ICV767" s="462"/>
      <c r="ICW767" s="462"/>
      <c r="ICX767" s="462"/>
      <c r="ICY767" s="462"/>
      <c r="ICZ767" s="462"/>
      <c r="IDA767" s="462"/>
      <c r="IDB767" s="462"/>
      <c r="IDC767" s="462"/>
      <c r="IDD767" s="462"/>
      <c r="IDE767" s="462"/>
      <c r="IDF767" s="462"/>
      <c r="IDG767" s="462"/>
      <c r="IDH767" s="462"/>
      <c r="IDI767" s="462"/>
      <c r="IDJ767" s="462"/>
      <c r="IDK767" s="462"/>
      <c r="IDL767" s="462"/>
      <c r="IDM767" s="462"/>
      <c r="IDN767" s="462"/>
      <c r="IDO767" s="462"/>
      <c r="IDP767" s="462"/>
      <c r="IDQ767" s="462"/>
      <c r="IDR767" s="462"/>
      <c r="IDS767" s="462"/>
      <c r="IDT767" s="462"/>
      <c r="IDU767" s="462"/>
      <c r="IDV767" s="462"/>
      <c r="IDW767" s="462"/>
      <c r="IDX767" s="462"/>
      <c r="IDY767" s="462"/>
      <c r="IDZ767" s="462"/>
      <c r="IEA767" s="462"/>
      <c r="IEB767" s="462"/>
      <c r="IEC767" s="462"/>
      <c r="IED767" s="462"/>
      <c r="IEE767" s="462"/>
      <c r="IEF767" s="462"/>
      <c r="IEG767" s="462"/>
      <c r="IEH767" s="462"/>
      <c r="IEI767" s="462"/>
      <c r="IEJ767" s="462"/>
      <c r="IEK767" s="462"/>
      <c r="IEL767" s="462"/>
      <c r="IEM767" s="462"/>
      <c r="IEN767" s="462"/>
      <c r="IEO767" s="462"/>
      <c r="IEP767" s="462"/>
      <c r="IEQ767" s="462"/>
      <c r="IER767" s="462"/>
      <c r="IES767" s="462"/>
      <c r="IET767" s="462"/>
      <c r="IEU767" s="462"/>
      <c r="IEV767" s="462"/>
      <c r="IEW767" s="462"/>
      <c r="IEX767" s="462"/>
      <c r="IEY767" s="462"/>
      <c r="IEZ767" s="462"/>
      <c r="IFA767" s="462"/>
      <c r="IFB767" s="462"/>
      <c r="IFC767" s="462"/>
      <c r="IFD767" s="462"/>
      <c r="IFE767" s="462"/>
      <c r="IFF767" s="462"/>
      <c r="IFG767" s="462"/>
      <c r="IFH767" s="462"/>
      <c r="IFI767" s="462"/>
      <c r="IFJ767" s="462"/>
      <c r="IFK767" s="462"/>
      <c r="IFL767" s="462"/>
      <c r="IFM767" s="462"/>
      <c r="IFN767" s="462"/>
      <c r="IFO767" s="462"/>
      <c r="IFP767" s="462"/>
      <c r="IFQ767" s="462"/>
      <c r="IFR767" s="462"/>
      <c r="IFS767" s="462"/>
      <c r="IFT767" s="462"/>
      <c r="IFU767" s="462"/>
      <c r="IFV767" s="462"/>
      <c r="IFW767" s="462"/>
      <c r="IFX767" s="462"/>
      <c r="IFY767" s="462"/>
      <c r="IFZ767" s="462"/>
      <c r="IGA767" s="462"/>
      <c r="IGB767" s="462"/>
      <c r="IGC767" s="462"/>
      <c r="IGD767" s="462"/>
      <c r="IGE767" s="462"/>
      <c r="IGF767" s="462"/>
      <c r="IGG767" s="462"/>
      <c r="IGH767" s="462"/>
      <c r="IGI767" s="462"/>
      <c r="IGJ767" s="462"/>
      <c r="IGK767" s="462"/>
      <c r="IGL767" s="462"/>
      <c r="IGM767" s="462"/>
      <c r="IGN767" s="462"/>
      <c r="IGO767" s="462"/>
      <c r="IGP767" s="462"/>
      <c r="IGQ767" s="462"/>
      <c r="IGR767" s="462"/>
      <c r="IGS767" s="462"/>
      <c r="IGT767" s="462"/>
      <c r="IGU767" s="462"/>
      <c r="IGV767" s="462"/>
      <c r="IGW767" s="462"/>
      <c r="IGX767" s="462"/>
      <c r="IGY767" s="462"/>
      <c r="IGZ767" s="462"/>
      <c r="IHA767" s="462"/>
      <c r="IHB767" s="462"/>
      <c r="IHC767" s="462"/>
      <c r="IHD767" s="462"/>
      <c r="IHE767" s="462"/>
      <c r="IHF767" s="462"/>
      <c r="IHG767" s="462"/>
      <c r="IHH767" s="462"/>
      <c r="IHI767" s="462"/>
      <c r="IHJ767" s="462"/>
      <c r="IHK767" s="462"/>
      <c r="IHL767" s="462"/>
      <c r="IHM767" s="462"/>
      <c r="IHN767" s="462"/>
      <c r="IHO767" s="462"/>
      <c r="IHP767" s="462"/>
      <c r="IHQ767" s="462"/>
      <c r="IHR767" s="462"/>
      <c r="IHS767" s="462"/>
      <c r="IHT767" s="462"/>
      <c r="IHU767" s="462"/>
      <c r="IHV767" s="462"/>
      <c r="IHW767" s="462"/>
      <c r="IHX767" s="462"/>
      <c r="IHY767" s="462"/>
      <c r="IHZ767" s="462"/>
      <c r="IIA767" s="462"/>
      <c r="IIB767" s="462"/>
      <c r="IIC767" s="462"/>
      <c r="IID767" s="462"/>
      <c r="IIE767" s="462"/>
      <c r="IIF767" s="462"/>
      <c r="IIG767" s="462"/>
      <c r="IIH767" s="462"/>
      <c r="III767" s="462"/>
      <c r="IIJ767" s="462"/>
      <c r="IIK767" s="462"/>
      <c r="IIL767" s="462"/>
      <c r="IIM767" s="462"/>
      <c r="IIN767" s="462"/>
      <c r="IIO767" s="462"/>
      <c r="IIP767" s="462"/>
      <c r="IIQ767" s="462"/>
      <c r="IIR767" s="462"/>
      <c r="IIS767" s="462"/>
      <c r="IIT767" s="462"/>
      <c r="IIU767" s="462"/>
      <c r="IIV767" s="462"/>
      <c r="IIW767" s="462"/>
      <c r="IIX767" s="462"/>
      <c r="IIY767" s="462"/>
      <c r="IIZ767" s="462"/>
      <c r="IJA767" s="462"/>
      <c r="IJB767" s="462"/>
      <c r="IJC767" s="462"/>
      <c r="IJD767" s="462"/>
      <c r="IJE767" s="462"/>
      <c r="IJF767" s="462"/>
      <c r="IJG767" s="462"/>
      <c r="IJH767" s="462"/>
      <c r="IJI767" s="462"/>
      <c r="IJJ767" s="462"/>
      <c r="IJK767" s="462"/>
      <c r="IJL767" s="462"/>
      <c r="IJM767" s="462"/>
      <c r="IJN767" s="462"/>
      <c r="IJO767" s="462"/>
      <c r="IJP767" s="462"/>
      <c r="IJQ767" s="462"/>
      <c r="IJR767" s="462"/>
      <c r="IJS767" s="462"/>
      <c r="IJT767" s="462"/>
      <c r="IJU767" s="462"/>
      <c r="IJV767" s="462"/>
      <c r="IJW767" s="462"/>
      <c r="IJX767" s="462"/>
      <c r="IJY767" s="462"/>
      <c r="IJZ767" s="462"/>
      <c r="IKA767" s="462"/>
      <c r="IKB767" s="462"/>
      <c r="IKC767" s="462"/>
      <c r="IKD767" s="462"/>
      <c r="IKE767" s="462"/>
      <c r="IKF767" s="462"/>
      <c r="IKG767" s="462"/>
      <c r="IKH767" s="462"/>
      <c r="IKI767" s="462"/>
      <c r="IKJ767" s="462"/>
      <c r="IKK767" s="462"/>
      <c r="IKL767" s="462"/>
      <c r="IKM767" s="462"/>
      <c r="IKN767" s="462"/>
      <c r="IKO767" s="462"/>
      <c r="IKP767" s="462"/>
      <c r="IKQ767" s="462"/>
      <c r="IKR767" s="462"/>
      <c r="IKS767" s="462"/>
      <c r="IKT767" s="462"/>
      <c r="IKU767" s="462"/>
      <c r="IKV767" s="462"/>
      <c r="IKW767" s="462"/>
      <c r="IKX767" s="462"/>
      <c r="IKY767" s="462"/>
      <c r="IKZ767" s="462"/>
      <c r="ILA767" s="462"/>
      <c r="ILB767" s="462"/>
      <c r="ILC767" s="462"/>
      <c r="ILD767" s="462"/>
      <c r="ILE767" s="462"/>
      <c r="ILF767" s="462"/>
      <c r="ILG767" s="462"/>
      <c r="ILH767" s="462"/>
      <c r="ILI767" s="462"/>
      <c r="ILJ767" s="462"/>
      <c r="ILK767" s="462"/>
      <c r="ILL767" s="462"/>
      <c r="ILM767" s="462"/>
      <c r="ILN767" s="462"/>
      <c r="ILO767" s="462"/>
      <c r="ILP767" s="462"/>
      <c r="ILQ767" s="462"/>
      <c r="ILR767" s="462"/>
      <c r="ILS767" s="462"/>
      <c r="ILT767" s="462"/>
      <c r="ILU767" s="462"/>
      <c r="ILV767" s="462"/>
      <c r="ILW767" s="462"/>
      <c r="ILX767" s="462"/>
      <c r="ILY767" s="462"/>
      <c r="ILZ767" s="462"/>
      <c r="IMA767" s="462"/>
      <c r="IMB767" s="462"/>
      <c r="IMC767" s="462"/>
      <c r="IMD767" s="462"/>
      <c r="IME767" s="462"/>
      <c r="IMF767" s="462"/>
      <c r="IMG767" s="462"/>
      <c r="IMH767" s="462"/>
      <c r="IMI767" s="462"/>
      <c r="IMJ767" s="462"/>
      <c r="IMK767" s="462"/>
      <c r="IML767" s="462"/>
      <c r="IMM767" s="462"/>
      <c r="IMN767" s="462"/>
      <c r="IMO767" s="462"/>
      <c r="IMP767" s="462"/>
      <c r="IMQ767" s="462"/>
      <c r="IMR767" s="462"/>
      <c r="IMS767" s="462"/>
      <c r="IMT767" s="462"/>
      <c r="IMU767" s="462"/>
      <c r="IMV767" s="462"/>
      <c r="IMW767" s="462"/>
      <c r="IMX767" s="462"/>
      <c r="IMY767" s="462"/>
      <c r="IMZ767" s="462"/>
      <c r="INA767" s="462"/>
      <c r="INB767" s="462"/>
      <c r="INC767" s="462"/>
      <c r="IND767" s="462"/>
      <c r="INE767" s="462"/>
      <c r="INF767" s="462"/>
      <c r="ING767" s="462"/>
      <c r="INH767" s="462"/>
      <c r="INI767" s="462"/>
      <c r="INJ767" s="462"/>
      <c r="INK767" s="462"/>
      <c r="INL767" s="462"/>
      <c r="INM767" s="462"/>
      <c r="INN767" s="462"/>
      <c r="INO767" s="462"/>
      <c r="INP767" s="462"/>
      <c r="INQ767" s="462"/>
      <c r="INR767" s="462"/>
      <c r="INS767" s="462"/>
      <c r="INT767" s="462"/>
      <c r="INU767" s="462"/>
      <c r="INV767" s="462"/>
      <c r="INW767" s="462"/>
      <c r="INX767" s="462"/>
      <c r="INY767" s="462"/>
      <c r="INZ767" s="462"/>
      <c r="IOA767" s="462"/>
      <c r="IOB767" s="462"/>
      <c r="IOC767" s="462"/>
      <c r="IOD767" s="462"/>
      <c r="IOE767" s="462"/>
      <c r="IOF767" s="462"/>
      <c r="IOG767" s="462"/>
      <c r="IOH767" s="462"/>
      <c r="IOI767" s="462"/>
      <c r="IOJ767" s="462"/>
      <c r="IOK767" s="462"/>
      <c r="IOL767" s="462"/>
      <c r="IOM767" s="462"/>
      <c r="ION767" s="462"/>
      <c r="IOO767" s="462"/>
      <c r="IOP767" s="462"/>
      <c r="IOQ767" s="462"/>
      <c r="IOR767" s="462"/>
      <c r="IOS767" s="462"/>
      <c r="IOT767" s="462"/>
      <c r="IOU767" s="462"/>
      <c r="IOV767" s="462"/>
      <c r="IOW767" s="462"/>
      <c r="IOX767" s="462"/>
      <c r="IOY767" s="462"/>
      <c r="IOZ767" s="462"/>
      <c r="IPA767" s="462"/>
      <c r="IPB767" s="462"/>
      <c r="IPC767" s="462"/>
      <c r="IPD767" s="462"/>
      <c r="IPE767" s="462"/>
      <c r="IPF767" s="462"/>
      <c r="IPG767" s="462"/>
      <c r="IPH767" s="462"/>
      <c r="IPI767" s="462"/>
      <c r="IPJ767" s="462"/>
      <c r="IPK767" s="462"/>
      <c r="IPL767" s="462"/>
      <c r="IPM767" s="462"/>
      <c r="IPN767" s="462"/>
      <c r="IPO767" s="462"/>
      <c r="IPP767" s="462"/>
      <c r="IPQ767" s="462"/>
      <c r="IPR767" s="462"/>
      <c r="IPS767" s="462"/>
      <c r="IPT767" s="462"/>
      <c r="IPU767" s="462"/>
      <c r="IPV767" s="462"/>
      <c r="IPW767" s="462"/>
      <c r="IPX767" s="462"/>
      <c r="IPY767" s="462"/>
      <c r="IPZ767" s="462"/>
      <c r="IQA767" s="462"/>
      <c r="IQB767" s="462"/>
      <c r="IQC767" s="462"/>
      <c r="IQD767" s="462"/>
      <c r="IQE767" s="462"/>
      <c r="IQF767" s="462"/>
      <c r="IQG767" s="462"/>
      <c r="IQH767" s="462"/>
      <c r="IQI767" s="462"/>
      <c r="IQJ767" s="462"/>
      <c r="IQK767" s="462"/>
      <c r="IQL767" s="462"/>
      <c r="IQM767" s="462"/>
      <c r="IQN767" s="462"/>
      <c r="IQO767" s="462"/>
      <c r="IQP767" s="462"/>
      <c r="IQQ767" s="462"/>
      <c r="IQR767" s="462"/>
      <c r="IQS767" s="462"/>
      <c r="IQT767" s="462"/>
      <c r="IQU767" s="462"/>
      <c r="IQV767" s="462"/>
      <c r="IQW767" s="462"/>
      <c r="IQX767" s="462"/>
      <c r="IQY767" s="462"/>
      <c r="IQZ767" s="462"/>
      <c r="IRA767" s="462"/>
      <c r="IRB767" s="462"/>
      <c r="IRC767" s="462"/>
      <c r="IRD767" s="462"/>
      <c r="IRE767" s="462"/>
      <c r="IRF767" s="462"/>
      <c r="IRG767" s="462"/>
      <c r="IRH767" s="462"/>
      <c r="IRI767" s="462"/>
      <c r="IRJ767" s="462"/>
      <c r="IRK767" s="462"/>
      <c r="IRL767" s="462"/>
      <c r="IRM767" s="462"/>
      <c r="IRN767" s="462"/>
      <c r="IRO767" s="462"/>
      <c r="IRP767" s="462"/>
      <c r="IRQ767" s="462"/>
      <c r="IRR767" s="462"/>
      <c r="IRS767" s="462"/>
      <c r="IRT767" s="462"/>
      <c r="IRU767" s="462"/>
      <c r="IRV767" s="462"/>
      <c r="IRW767" s="462"/>
      <c r="IRX767" s="462"/>
      <c r="IRY767" s="462"/>
      <c r="IRZ767" s="462"/>
      <c r="ISA767" s="462"/>
      <c r="ISB767" s="462"/>
      <c r="ISC767" s="462"/>
      <c r="ISD767" s="462"/>
      <c r="ISE767" s="462"/>
      <c r="ISF767" s="462"/>
      <c r="ISG767" s="462"/>
      <c r="ISH767" s="462"/>
      <c r="ISI767" s="462"/>
      <c r="ISJ767" s="462"/>
      <c r="ISK767" s="462"/>
      <c r="ISL767" s="462"/>
      <c r="ISM767" s="462"/>
      <c r="ISN767" s="462"/>
      <c r="ISO767" s="462"/>
      <c r="ISP767" s="462"/>
      <c r="ISQ767" s="462"/>
      <c r="ISR767" s="462"/>
      <c r="ISS767" s="462"/>
      <c r="IST767" s="462"/>
      <c r="ISU767" s="462"/>
      <c r="ISV767" s="462"/>
      <c r="ISW767" s="462"/>
      <c r="ISX767" s="462"/>
      <c r="ISY767" s="462"/>
      <c r="ISZ767" s="462"/>
      <c r="ITA767" s="462"/>
      <c r="ITB767" s="462"/>
      <c r="ITC767" s="462"/>
      <c r="ITD767" s="462"/>
      <c r="ITE767" s="462"/>
      <c r="ITF767" s="462"/>
      <c r="ITG767" s="462"/>
      <c r="ITH767" s="462"/>
      <c r="ITI767" s="462"/>
      <c r="ITJ767" s="462"/>
      <c r="ITK767" s="462"/>
      <c r="ITL767" s="462"/>
      <c r="ITM767" s="462"/>
      <c r="ITN767" s="462"/>
      <c r="ITO767" s="462"/>
      <c r="ITP767" s="462"/>
      <c r="ITQ767" s="462"/>
      <c r="ITR767" s="462"/>
      <c r="ITS767" s="462"/>
      <c r="ITT767" s="462"/>
      <c r="ITU767" s="462"/>
      <c r="ITV767" s="462"/>
      <c r="ITW767" s="462"/>
      <c r="ITX767" s="462"/>
      <c r="ITY767" s="462"/>
      <c r="ITZ767" s="462"/>
      <c r="IUA767" s="462"/>
      <c r="IUB767" s="462"/>
      <c r="IUC767" s="462"/>
      <c r="IUD767" s="462"/>
      <c r="IUE767" s="462"/>
      <c r="IUF767" s="462"/>
      <c r="IUG767" s="462"/>
      <c r="IUH767" s="462"/>
      <c r="IUI767" s="462"/>
      <c r="IUJ767" s="462"/>
      <c r="IUK767" s="462"/>
      <c r="IUL767" s="462"/>
      <c r="IUM767" s="462"/>
      <c r="IUN767" s="462"/>
      <c r="IUO767" s="462"/>
      <c r="IUP767" s="462"/>
      <c r="IUQ767" s="462"/>
      <c r="IUR767" s="462"/>
      <c r="IUS767" s="462"/>
      <c r="IUT767" s="462"/>
      <c r="IUU767" s="462"/>
      <c r="IUV767" s="462"/>
      <c r="IUW767" s="462"/>
      <c r="IUX767" s="462"/>
      <c r="IUY767" s="462"/>
      <c r="IUZ767" s="462"/>
      <c r="IVA767" s="462"/>
      <c r="IVB767" s="462"/>
      <c r="IVC767" s="462"/>
      <c r="IVD767" s="462"/>
      <c r="IVE767" s="462"/>
      <c r="IVF767" s="462"/>
      <c r="IVG767" s="462"/>
      <c r="IVH767" s="462"/>
      <c r="IVI767" s="462"/>
      <c r="IVJ767" s="462"/>
      <c r="IVK767" s="462"/>
      <c r="IVL767" s="462"/>
      <c r="IVM767" s="462"/>
      <c r="IVN767" s="462"/>
      <c r="IVO767" s="462"/>
      <c r="IVP767" s="462"/>
      <c r="IVQ767" s="462"/>
      <c r="IVR767" s="462"/>
      <c r="IVS767" s="462"/>
      <c r="IVT767" s="462"/>
      <c r="IVU767" s="462"/>
      <c r="IVV767" s="462"/>
      <c r="IVW767" s="462"/>
      <c r="IVX767" s="462"/>
      <c r="IVY767" s="462"/>
      <c r="IVZ767" s="462"/>
      <c r="IWA767" s="462"/>
      <c r="IWB767" s="462"/>
      <c r="IWC767" s="462"/>
      <c r="IWD767" s="462"/>
      <c r="IWE767" s="462"/>
      <c r="IWF767" s="462"/>
      <c r="IWG767" s="462"/>
      <c r="IWH767" s="462"/>
      <c r="IWI767" s="462"/>
      <c r="IWJ767" s="462"/>
      <c r="IWK767" s="462"/>
      <c r="IWL767" s="462"/>
      <c r="IWM767" s="462"/>
      <c r="IWN767" s="462"/>
      <c r="IWO767" s="462"/>
      <c r="IWP767" s="462"/>
      <c r="IWQ767" s="462"/>
      <c r="IWR767" s="462"/>
      <c r="IWS767" s="462"/>
      <c r="IWT767" s="462"/>
      <c r="IWU767" s="462"/>
      <c r="IWV767" s="462"/>
      <c r="IWW767" s="462"/>
      <c r="IWX767" s="462"/>
      <c r="IWY767" s="462"/>
      <c r="IWZ767" s="462"/>
      <c r="IXA767" s="462"/>
      <c r="IXB767" s="462"/>
      <c r="IXC767" s="462"/>
      <c r="IXD767" s="462"/>
      <c r="IXE767" s="462"/>
      <c r="IXF767" s="462"/>
      <c r="IXG767" s="462"/>
      <c r="IXH767" s="462"/>
      <c r="IXI767" s="462"/>
      <c r="IXJ767" s="462"/>
      <c r="IXK767" s="462"/>
      <c r="IXL767" s="462"/>
      <c r="IXM767" s="462"/>
      <c r="IXN767" s="462"/>
      <c r="IXO767" s="462"/>
      <c r="IXP767" s="462"/>
      <c r="IXQ767" s="462"/>
      <c r="IXR767" s="462"/>
      <c r="IXS767" s="462"/>
      <c r="IXT767" s="462"/>
      <c r="IXU767" s="462"/>
      <c r="IXV767" s="462"/>
      <c r="IXW767" s="462"/>
      <c r="IXX767" s="462"/>
      <c r="IXY767" s="462"/>
      <c r="IXZ767" s="462"/>
      <c r="IYA767" s="462"/>
      <c r="IYB767" s="462"/>
      <c r="IYC767" s="462"/>
      <c r="IYD767" s="462"/>
      <c r="IYE767" s="462"/>
      <c r="IYF767" s="462"/>
      <c r="IYG767" s="462"/>
      <c r="IYH767" s="462"/>
      <c r="IYI767" s="462"/>
      <c r="IYJ767" s="462"/>
      <c r="IYK767" s="462"/>
      <c r="IYL767" s="462"/>
      <c r="IYM767" s="462"/>
      <c r="IYN767" s="462"/>
      <c r="IYO767" s="462"/>
      <c r="IYP767" s="462"/>
      <c r="IYQ767" s="462"/>
      <c r="IYR767" s="462"/>
      <c r="IYS767" s="462"/>
      <c r="IYT767" s="462"/>
      <c r="IYU767" s="462"/>
      <c r="IYV767" s="462"/>
      <c r="IYW767" s="462"/>
      <c r="IYX767" s="462"/>
      <c r="IYY767" s="462"/>
      <c r="IYZ767" s="462"/>
      <c r="IZA767" s="462"/>
      <c r="IZB767" s="462"/>
      <c r="IZC767" s="462"/>
      <c r="IZD767" s="462"/>
      <c r="IZE767" s="462"/>
      <c r="IZF767" s="462"/>
      <c r="IZG767" s="462"/>
      <c r="IZH767" s="462"/>
      <c r="IZI767" s="462"/>
      <c r="IZJ767" s="462"/>
      <c r="IZK767" s="462"/>
      <c r="IZL767" s="462"/>
      <c r="IZM767" s="462"/>
      <c r="IZN767" s="462"/>
      <c r="IZO767" s="462"/>
      <c r="IZP767" s="462"/>
      <c r="IZQ767" s="462"/>
      <c r="IZR767" s="462"/>
      <c r="IZS767" s="462"/>
      <c r="IZT767" s="462"/>
      <c r="IZU767" s="462"/>
      <c r="IZV767" s="462"/>
      <c r="IZW767" s="462"/>
      <c r="IZX767" s="462"/>
      <c r="IZY767" s="462"/>
      <c r="IZZ767" s="462"/>
      <c r="JAA767" s="462"/>
      <c r="JAB767" s="462"/>
      <c r="JAC767" s="462"/>
      <c r="JAD767" s="462"/>
      <c r="JAE767" s="462"/>
      <c r="JAF767" s="462"/>
      <c r="JAG767" s="462"/>
      <c r="JAH767" s="462"/>
      <c r="JAI767" s="462"/>
      <c r="JAJ767" s="462"/>
      <c r="JAK767" s="462"/>
      <c r="JAL767" s="462"/>
      <c r="JAM767" s="462"/>
      <c r="JAN767" s="462"/>
      <c r="JAO767" s="462"/>
      <c r="JAP767" s="462"/>
      <c r="JAQ767" s="462"/>
      <c r="JAR767" s="462"/>
      <c r="JAS767" s="462"/>
      <c r="JAT767" s="462"/>
      <c r="JAU767" s="462"/>
      <c r="JAV767" s="462"/>
      <c r="JAW767" s="462"/>
      <c r="JAX767" s="462"/>
      <c r="JAY767" s="462"/>
      <c r="JAZ767" s="462"/>
      <c r="JBA767" s="462"/>
      <c r="JBB767" s="462"/>
      <c r="JBC767" s="462"/>
      <c r="JBD767" s="462"/>
      <c r="JBE767" s="462"/>
      <c r="JBF767" s="462"/>
      <c r="JBG767" s="462"/>
      <c r="JBH767" s="462"/>
      <c r="JBI767" s="462"/>
      <c r="JBJ767" s="462"/>
      <c r="JBK767" s="462"/>
      <c r="JBL767" s="462"/>
      <c r="JBM767" s="462"/>
      <c r="JBN767" s="462"/>
      <c r="JBO767" s="462"/>
      <c r="JBP767" s="462"/>
      <c r="JBQ767" s="462"/>
      <c r="JBR767" s="462"/>
      <c r="JBS767" s="462"/>
      <c r="JBT767" s="462"/>
      <c r="JBU767" s="462"/>
      <c r="JBV767" s="462"/>
      <c r="JBW767" s="462"/>
      <c r="JBX767" s="462"/>
      <c r="JBY767" s="462"/>
      <c r="JBZ767" s="462"/>
      <c r="JCA767" s="462"/>
      <c r="JCB767" s="462"/>
      <c r="JCC767" s="462"/>
      <c r="JCD767" s="462"/>
      <c r="JCE767" s="462"/>
      <c r="JCF767" s="462"/>
      <c r="JCG767" s="462"/>
      <c r="JCH767" s="462"/>
      <c r="JCI767" s="462"/>
      <c r="JCJ767" s="462"/>
      <c r="JCK767" s="462"/>
      <c r="JCL767" s="462"/>
      <c r="JCM767" s="462"/>
      <c r="JCN767" s="462"/>
      <c r="JCO767" s="462"/>
      <c r="JCP767" s="462"/>
      <c r="JCQ767" s="462"/>
      <c r="JCR767" s="462"/>
      <c r="JCS767" s="462"/>
      <c r="JCT767" s="462"/>
      <c r="JCU767" s="462"/>
      <c r="JCV767" s="462"/>
      <c r="JCW767" s="462"/>
      <c r="JCX767" s="462"/>
      <c r="JCY767" s="462"/>
      <c r="JCZ767" s="462"/>
      <c r="JDA767" s="462"/>
      <c r="JDB767" s="462"/>
      <c r="JDC767" s="462"/>
      <c r="JDD767" s="462"/>
      <c r="JDE767" s="462"/>
      <c r="JDF767" s="462"/>
      <c r="JDG767" s="462"/>
      <c r="JDH767" s="462"/>
      <c r="JDI767" s="462"/>
      <c r="JDJ767" s="462"/>
      <c r="JDK767" s="462"/>
      <c r="JDL767" s="462"/>
      <c r="JDM767" s="462"/>
      <c r="JDN767" s="462"/>
      <c r="JDO767" s="462"/>
      <c r="JDP767" s="462"/>
      <c r="JDQ767" s="462"/>
      <c r="JDR767" s="462"/>
      <c r="JDS767" s="462"/>
      <c r="JDT767" s="462"/>
      <c r="JDU767" s="462"/>
      <c r="JDV767" s="462"/>
      <c r="JDW767" s="462"/>
      <c r="JDX767" s="462"/>
      <c r="JDY767" s="462"/>
      <c r="JDZ767" s="462"/>
      <c r="JEA767" s="462"/>
      <c r="JEB767" s="462"/>
      <c r="JEC767" s="462"/>
      <c r="JED767" s="462"/>
      <c r="JEE767" s="462"/>
      <c r="JEF767" s="462"/>
      <c r="JEG767" s="462"/>
      <c r="JEH767" s="462"/>
      <c r="JEI767" s="462"/>
      <c r="JEJ767" s="462"/>
      <c r="JEK767" s="462"/>
      <c r="JEL767" s="462"/>
      <c r="JEM767" s="462"/>
      <c r="JEN767" s="462"/>
      <c r="JEO767" s="462"/>
      <c r="JEP767" s="462"/>
      <c r="JEQ767" s="462"/>
      <c r="JER767" s="462"/>
      <c r="JES767" s="462"/>
      <c r="JET767" s="462"/>
      <c r="JEU767" s="462"/>
      <c r="JEV767" s="462"/>
      <c r="JEW767" s="462"/>
      <c r="JEX767" s="462"/>
      <c r="JEY767" s="462"/>
      <c r="JEZ767" s="462"/>
      <c r="JFA767" s="462"/>
      <c r="JFB767" s="462"/>
      <c r="JFC767" s="462"/>
      <c r="JFD767" s="462"/>
      <c r="JFE767" s="462"/>
      <c r="JFF767" s="462"/>
      <c r="JFG767" s="462"/>
      <c r="JFH767" s="462"/>
      <c r="JFI767" s="462"/>
      <c r="JFJ767" s="462"/>
      <c r="JFK767" s="462"/>
      <c r="JFL767" s="462"/>
      <c r="JFM767" s="462"/>
      <c r="JFN767" s="462"/>
      <c r="JFO767" s="462"/>
      <c r="JFP767" s="462"/>
      <c r="JFQ767" s="462"/>
      <c r="JFR767" s="462"/>
      <c r="JFS767" s="462"/>
      <c r="JFT767" s="462"/>
      <c r="JFU767" s="462"/>
      <c r="JFV767" s="462"/>
      <c r="JFW767" s="462"/>
      <c r="JFX767" s="462"/>
      <c r="JFY767" s="462"/>
      <c r="JFZ767" s="462"/>
      <c r="JGA767" s="462"/>
      <c r="JGB767" s="462"/>
      <c r="JGC767" s="462"/>
      <c r="JGD767" s="462"/>
      <c r="JGE767" s="462"/>
      <c r="JGF767" s="462"/>
      <c r="JGG767" s="462"/>
      <c r="JGH767" s="462"/>
      <c r="JGI767" s="462"/>
      <c r="JGJ767" s="462"/>
      <c r="JGK767" s="462"/>
      <c r="JGL767" s="462"/>
      <c r="JGM767" s="462"/>
      <c r="JGN767" s="462"/>
      <c r="JGO767" s="462"/>
      <c r="JGP767" s="462"/>
      <c r="JGQ767" s="462"/>
      <c r="JGR767" s="462"/>
      <c r="JGS767" s="462"/>
      <c r="JGT767" s="462"/>
      <c r="JGU767" s="462"/>
      <c r="JGV767" s="462"/>
      <c r="JGW767" s="462"/>
      <c r="JGX767" s="462"/>
      <c r="JGY767" s="462"/>
      <c r="JGZ767" s="462"/>
      <c r="JHA767" s="462"/>
      <c r="JHB767" s="462"/>
      <c r="JHC767" s="462"/>
      <c r="JHD767" s="462"/>
      <c r="JHE767" s="462"/>
      <c r="JHF767" s="462"/>
      <c r="JHG767" s="462"/>
      <c r="JHH767" s="462"/>
      <c r="JHI767" s="462"/>
      <c r="JHJ767" s="462"/>
      <c r="JHK767" s="462"/>
      <c r="JHL767" s="462"/>
      <c r="JHM767" s="462"/>
      <c r="JHN767" s="462"/>
      <c r="JHO767" s="462"/>
      <c r="JHP767" s="462"/>
      <c r="JHQ767" s="462"/>
      <c r="JHR767" s="462"/>
      <c r="JHS767" s="462"/>
      <c r="JHT767" s="462"/>
      <c r="JHU767" s="462"/>
      <c r="JHV767" s="462"/>
      <c r="JHW767" s="462"/>
      <c r="JHX767" s="462"/>
      <c r="JHY767" s="462"/>
      <c r="JHZ767" s="462"/>
      <c r="JIA767" s="462"/>
      <c r="JIB767" s="462"/>
      <c r="JIC767" s="462"/>
      <c r="JID767" s="462"/>
      <c r="JIE767" s="462"/>
      <c r="JIF767" s="462"/>
      <c r="JIG767" s="462"/>
      <c r="JIH767" s="462"/>
      <c r="JII767" s="462"/>
      <c r="JIJ767" s="462"/>
      <c r="JIK767" s="462"/>
      <c r="JIL767" s="462"/>
      <c r="JIM767" s="462"/>
      <c r="JIN767" s="462"/>
      <c r="JIO767" s="462"/>
      <c r="JIP767" s="462"/>
      <c r="JIQ767" s="462"/>
      <c r="JIR767" s="462"/>
      <c r="JIS767" s="462"/>
      <c r="JIT767" s="462"/>
      <c r="JIU767" s="462"/>
      <c r="JIV767" s="462"/>
      <c r="JIW767" s="462"/>
      <c r="JIX767" s="462"/>
      <c r="JIY767" s="462"/>
      <c r="JIZ767" s="462"/>
      <c r="JJA767" s="462"/>
      <c r="JJB767" s="462"/>
      <c r="JJC767" s="462"/>
      <c r="JJD767" s="462"/>
      <c r="JJE767" s="462"/>
      <c r="JJF767" s="462"/>
      <c r="JJG767" s="462"/>
      <c r="JJH767" s="462"/>
      <c r="JJI767" s="462"/>
      <c r="JJJ767" s="462"/>
      <c r="JJK767" s="462"/>
      <c r="JJL767" s="462"/>
      <c r="JJM767" s="462"/>
      <c r="JJN767" s="462"/>
      <c r="JJO767" s="462"/>
      <c r="JJP767" s="462"/>
      <c r="JJQ767" s="462"/>
      <c r="JJR767" s="462"/>
      <c r="JJS767" s="462"/>
      <c r="JJT767" s="462"/>
      <c r="JJU767" s="462"/>
      <c r="JJV767" s="462"/>
      <c r="JJW767" s="462"/>
      <c r="JJX767" s="462"/>
      <c r="JJY767" s="462"/>
      <c r="JJZ767" s="462"/>
      <c r="JKA767" s="462"/>
      <c r="JKB767" s="462"/>
      <c r="JKC767" s="462"/>
      <c r="JKD767" s="462"/>
      <c r="JKE767" s="462"/>
      <c r="JKF767" s="462"/>
      <c r="JKG767" s="462"/>
      <c r="JKH767" s="462"/>
      <c r="JKI767" s="462"/>
      <c r="JKJ767" s="462"/>
      <c r="JKK767" s="462"/>
      <c r="JKL767" s="462"/>
      <c r="JKM767" s="462"/>
      <c r="JKN767" s="462"/>
      <c r="JKO767" s="462"/>
      <c r="JKP767" s="462"/>
      <c r="JKQ767" s="462"/>
      <c r="JKR767" s="462"/>
      <c r="JKS767" s="462"/>
      <c r="JKT767" s="462"/>
      <c r="JKU767" s="462"/>
      <c r="JKV767" s="462"/>
      <c r="JKW767" s="462"/>
      <c r="JKX767" s="462"/>
      <c r="JKY767" s="462"/>
      <c r="JKZ767" s="462"/>
      <c r="JLA767" s="462"/>
      <c r="JLB767" s="462"/>
      <c r="JLC767" s="462"/>
      <c r="JLD767" s="462"/>
      <c r="JLE767" s="462"/>
      <c r="JLF767" s="462"/>
      <c r="JLG767" s="462"/>
      <c r="JLH767" s="462"/>
      <c r="JLI767" s="462"/>
      <c r="JLJ767" s="462"/>
      <c r="JLK767" s="462"/>
      <c r="JLL767" s="462"/>
      <c r="JLM767" s="462"/>
      <c r="JLN767" s="462"/>
      <c r="JLO767" s="462"/>
      <c r="JLP767" s="462"/>
      <c r="JLQ767" s="462"/>
      <c r="JLR767" s="462"/>
      <c r="JLS767" s="462"/>
      <c r="JLT767" s="462"/>
      <c r="JLU767" s="462"/>
      <c r="JLV767" s="462"/>
      <c r="JLW767" s="462"/>
      <c r="JLX767" s="462"/>
      <c r="JLY767" s="462"/>
      <c r="JLZ767" s="462"/>
      <c r="JMA767" s="462"/>
      <c r="JMB767" s="462"/>
      <c r="JMC767" s="462"/>
      <c r="JMD767" s="462"/>
      <c r="JME767" s="462"/>
      <c r="JMF767" s="462"/>
      <c r="JMG767" s="462"/>
      <c r="JMH767" s="462"/>
      <c r="JMI767" s="462"/>
      <c r="JMJ767" s="462"/>
      <c r="JMK767" s="462"/>
      <c r="JML767" s="462"/>
      <c r="JMM767" s="462"/>
      <c r="JMN767" s="462"/>
      <c r="JMO767" s="462"/>
      <c r="JMP767" s="462"/>
      <c r="JMQ767" s="462"/>
      <c r="JMR767" s="462"/>
      <c r="JMS767" s="462"/>
      <c r="JMT767" s="462"/>
      <c r="JMU767" s="462"/>
      <c r="JMV767" s="462"/>
      <c r="JMW767" s="462"/>
      <c r="JMX767" s="462"/>
      <c r="JMY767" s="462"/>
      <c r="JMZ767" s="462"/>
      <c r="JNA767" s="462"/>
      <c r="JNB767" s="462"/>
      <c r="JNC767" s="462"/>
      <c r="JND767" s="462"/>
      <c r="JNE767" s="462"/>
      <c r="JNF767" s="462"/>
      <c r="JNG767" s="462"/>
      <c r="JNH767" s="462"/>
      <c r="JNI767" s="462"/>
      <c r="JNJ767" s="462"/>
      <c r="JNK767" s="462"/>
      <c r="JNL767" s="462"/>
      <c r="JNM767" s="462"/>
      <c r="JNN767" s="462"/>
      <c r="JNO767" s="462"/>
      <c r="JNP767" s="462"/>
      <c r="JNQ767" s="462"/>
      <c r="JNR767" s="462"/>
      <c r="JNS767" s="462"/>
      <c r="JNT767" s="462"/>
      <c r="JNU767" s="462"/>
      <c r="JNV767" s="462"/>
      <c r="JNW767" s="462"/>
      <c r="JNX767" s="462"/>
      <c r="JNY767" s="462"/>
      <c r="JNZ767" s="462"/>
      <c r="JOA767" s="462"/>
      <c r="JOB767" s="462"/>
      <c r="JOC767" s="462"/>
      <c r="JOD767" s="462"/>
      <c r="JOE767" s="462"/>
      <c r="JOF767" s="462"/>
      <c r="JOG767" s="462"/>
      <c r="JOH767" s="462"/>
      <c r="JOI767" s="462"/>
      <c r="JOJ767" s="462"/>
      <c r="JOK767" s="462"/>
      <c r="JOL767" s="462"/>
      <c r="JOM767" s="462"/>
      <c r="JON767" s="462"/>
      <c r="JOO767" s="462"/>
      <c r="JOP767" s="462"/>
      <c r="JOQ767" s="462"/>
      <c r="JOR767" s="462"/>
      <c r="JOS767" s="462"/>
      <c r="JOT767" s="462"/>
      <c r="JOU767" s="462"/>
      <c r="JOV767" s="462"/>
      <c r="JOW767" s="462"/>
      <c r="JOX767" s="462"/>
      <c r="JOY767" s="462"/>
      <c r="JOZ767" s="462"/>
      <c r="JPA767" s="462"/>
      <c r="JPB767" s="462"/>
      <c r="JPC767" s="462"/>
      <c r="JPD767" s="462"/>
      <c r="JPE767" s="462"/>
      <c r="JPF767" s="462"/>
      <c r="JPG767" s="462"/>
      <c r="JPH767" s="462"/>
      <c r="JPI767" s="462"/>
      <c r="JPJ767" s="462"/>
      <c r="JPK767" s="462"/>
      <c r="JPL767" s="462"/>
      <c r="JPM767" s="462"/>
      <c r="JPN767" s="462"/>
      <c r="JPO767" s="462"/>
      <c r="JPP767" s="462"/>
      <c r="JPQ767" s="462"/>
      <c r="JPR767" s="462"/>
      <c r="JPS767" s="462"/>
      <c r="JPT767" s="462"/>
      <c r="JPU767" s="462"/>
      <c r="JPV767" s="462"/>
      <c r="JPW767" s="462"/>
      <c r="JPX767" s="462"/>
      <c r="JPY767" s="462"/>
      <c r="JPZ767" s="462"/>
      <c r="JQA767" s="462"/>
      <c r="JQB767" s="462"/>
      <c r="JQC767" s="462"/>
      <c r="JQD767" s="462"/>
      <c r="JQE767" s="462"/>
      <c r="JQF767" s="462"/>
      <c r="JQG767" s="462"/>
      <c r="JQH767" s="462"/>
      <c r="JQI767" s="462"/>
      <c r="JQJ767" s="462"/>
      <c r="JQK767" s="462"/>
      <c r="JQL767" s="462"/>
      <c r="JQM767" s="462"/>
      <c r="JQN767" s="462"/>
      <c r="JQO767" s="462"/>
      <c r="JQP767" s="462"/>
      <c r="JQQ767" s="462"/>
      <c r="JQR767" s="462"/>
      <c r="JQS767" s="462"/>
      <c r="JQT767" s="462"/>
      <c r="JQU767" s="462"/>
      <c r="JQV767" s="462"/>
      <c r="JQW767" s="462"/>
      <c r="JQX767" s="462"/>
      <c r="JQY767" s="462"/>
      <c r="JQZ767" s="462"/>
      <c r="JRA767" s="462"/>
      <c r="JRB767" s="462"/>
      <c r="JRC767" s="462"/>
      <c r="JRD767" s="462"/>
      <c r="JRE767" s="462"/>
      <c r="JRF767" s="462"/>
      <c r="JRG767" s="462"/>
      <c r="JRH767" s="462"/>
      <c r="JRI767" s="462"/>
      <c r="JRJ767" s="462"/>
      <c r="JRK767" s="462"/>
      <c r="JRL767" s="462"/>
      <c r="JRM767" s="462"/>
      <c r="JRN767" s="462"/>
      <c r="JRO767" s="462"/>
      <c r="JRP767" s="462"/>
      <c r="JRQ767" s="462"/>
      <c r="JRR767" s="462"/>
      <c r="JRS767" s="462"/>
      <c r="JRT767" s="462"/>
      <c r="JRU767" s="462"/>
      <c r="JRV767" s="462"/>
      <c r="JRW767" s="462"/>
      <c r="JRX767" s="462"/>
      <c r="JRY767" s="462"/>
      <c r="JRZ767" s="462"/>
      <c r="JSA767" s="462"/>
      <c r="JSB767" s="462"/>
      <c r="JSC767" s="462"/>
      <c r="JSD767" s="462"/>
      <c r="JSE767" s="462"/>
      <c r="JSF767" s="462"/>
      <c r="JSG767" s="462"/>
      <c r="JSH767" s="462"/>
      <c r="JSI767" s="462"/>
      <c r="JSJ767" s="462"/>
      <c r="JSK767" s="462"/>
      <c r="JSL767" s="462"/>
      <c r="JSM767" s="462"/>
      <c r="JSN767" s="462"/>
      <c r="JSO767" s="462"/>
      <c r="JSP767" s="462"/>
      <c r="JSQ767" s="462"/>
      <c r="JSR767" s="462"/>
      <c r="JSS767" s="462"/>
      <c r="JST767" s="462"/>
      <c r="JSU767" s="462"/>
      <c r="JSV767" s="462"/>
      <c r="JSW767" s="462"/>
      <c r="JSX767" s="462"/>
      <c r="JSY767" s="462"/>
      <c r="JSZ767" s="462"/>
      <c r="JTA767" s="462"/>
      <c r="JTB767" s="462"/>
      <c r="JTC767" s="462"/>
      <c r="JTD767" s="462"/>
      <c r="JTE767" s="462"/>
      <c r="JTF767" s="462"/>
      <c r="JTG767" s="462"/>
      <c r="JTH767" s="462"/>
      <c r="JTI767" s="462"/>
      <c r="JTJ767" s="462"/>
      <c r="JTK767" s="462"/>
      <c r="JTL767" s="462"/>
      <c r="JTM767" s="462"/>
      <c r="JTN767" s="462"/>
      <c r="JTO767" s="462"/>
      <c r="JTP767" s="462"/>
      <c r="JTQ767" s="462"/>
      <c r="JTR767" s="462"/>
      <c r="JTS767" s="462"/>
      <c r="JTT767" s="462"/>
      <c r="JTU767" s="462"/>
      <c r="JTV767" s="462"/>
      <c r="JTW767" s="462"/>
      <c r="JTX767" s="462"/>
      <c r="JTY767" s="462"/>
      <c r="JTZ767" s="462"/>
      <c r="JUA767" s="462"/>
      <c r="JUB767" s="462"/>
      <c r="JUC767" s="462"/>
      <c r="JUD767" s="462"/>
      <c r="JUE767" s="462"/>
      <c r="JUF767" s="462"/>
      <c r="JUG767" s="462"/>
      <c r="JUH767" s="462"/>
      <c r="JUI767" s="462"/>
      <c r="JUJ767" s="462"/>
      <c r="JUK767" s="462"/>
      <c r="JUL767" s="462"/>
      <c r="JUM767" s="462"/>
      <c r="JUN767" s="462"/>
      <c r="JUO767" s="462"/>
      <c r="JUP767" s="462"/>
      <c r="JUQ767" s="462"/>
      <c r="JUR767" s="462"/>
      <c r="JUS767" s="462"/>
      <c r="JUT767" s="462"/>
      <c r="JUU767" s="462"/>
      <c r="JUV767" s="462"/>
      <c r="JUW767" s="462"/>
      <c r="JUX767" s="462"/>
      <c r="JUY767" s="462"/>
      <c r="JUZ767" s="462"/>
      <c r="JVA767" s="462"/>
      <c r="JVB767" s="462"/>
      <c r="JVC767" s="462"/>
      <c r="JVD767" s="462"/>
      <c r="JVE767" s="462"/>
      <c r="JVF767" s="462"/>
      <c r="JVG767" s="462"/>
      <c r="JVH767" s="462"/>
      <c r="JVI767" s="462"/>
      <c r="JVJ767" s="462"/>
      <c r="JVK767" s="462"/>
      <c r="JVL767" s="462"/>
      <c r="JVM767" s="462"/>
      <c r="JVN767" s="462"/>
      <c r="JVO767" s="462"/>
      <c r="JVP767" s="462"/>
      <c r="JVQ767" s="462"/>
      <c r="JVR767" s="462"/>
      <c r="JVS767" s="462"/>
      <c r="JVT767" s="462"/>
      <c r="JVU767" s="462"/>
      <c r="JVV767" s="462"/>
      <c r="JVW767" s="462"/>
      <c r="JVX767" s="462"/>
      <c r="JVY767" s="462"/>
      <c r="JVZ767" s="462"/>
      <c r="JWA767" s="462"/>
      <c r="JWB767" s="462"/>
      <c r="JWC767" s="462"/>
      <c r="JWD767" s="462"/>
      <c r="JWE767" s="462"/>
      <c r="JWF767" s="462"/>
      <c r="JWG767" s="462"/>
      <c r="JWH767" s="462"/>
      <c r="JWI767" s="462"/>
      <c r="JWJ767" s="462"/>
      <c r="JWK767" s="462"/>
      <c r="JWL767" s="462"/>
      <c r="JWM767" s="462"/>
      <c r="JWN767" s="462"/>
      <c r="JWO767" s="462"/>
      <c r="JWP767" s="462"/>
      <c r="JWQ767" s="462"/>
      <c r="JWR767" s="462"/>
      <c r="JWS767" s="462"/>
      <c r="JWT767" s="462"/>
      <c r="JWU767" s="462"/>
      <c r="JWV767" s="462"/>
      <c r="JWW767" s="462"/>
      <c r="JWX767" s="462"/>
      <c r="JWY767" s="462"/>
      <c r="JWZ767" s="462"/>
      <c r="JXA767" s="462"/>
      <c r="JXB767" s="462"/>
      <c r="JXC767" s="462"/>
      <c r="JXD767" s="462"/>
      <c r="JXE767" s="462"/>
      <c r="JXF767" s="462"/>
      <c r="JXG767" s="462"/>
      <c r="JXH767" s="462"/>
      <c r="JXI767" s="462"/>
      <c r="JXJ767" s="462"/>
      <c r="JXK767" s="462"/>
      <c r="JXL767" s="462"/>
      <c r="JXM767" s="462"/>
      <c r="JXN767" s="462"/>
      <c r="JXO767" s="462"/>
      <c r="JXP767" s="462"/>
      <c r="JXQ767" s="462"/>
      <c r="JXR767" s="462"/>
      <c r="JXS767" s="462"/>
      <c r="JXT767" s="462"/>
      <c r="JXU767" s="462"/>
      <c r="JXV767" s="462"/>
      <c r="JXW767" s="462"/>
      <c r="JXX767" s="462"/>
      <c r="JXY767" s="462"/>
      <c r="JXZ767" s="462"/>
      <c r="JYA767" s="462"/>
      <c r="JYB767" s="462"/>
      <c r="JYC767" s="462"/>
      <c r="JYD767" s="462"/>
      <c r="JYE767" s="462"/>
      <c r="JYF767" s="462"/>
      <c r="JYG767" s="462"/>
      <c r="JYH767" s="462"/>
      <c r="JYI767" s="462"/>
      <c r="JYJ767" s="462"/>
      <c r="JYK767" s="462"/>
      <c r="JYL767" s="462"/>
      <c r="JYM767" s="462"/>
      <c r="JYN767" s="462"/>
      <c r="JYO767" s="462"/>
      <c r="JYP767" s="462"/>
      <c r="JYQ767" s="462"/>
      <c r="JYR767" s="462"/>
      <c r="JYS767" s="462"/>
      <c r="JYT767" s="462"/>
      <c r="JYU767" s="462"/>
      <c r="JYV767" s="462"/>
      <c r="JYW767" s="462"/>
      <c r="JYX767" s="462"/>
      <c r="JYY767" s="462"/>
      <c r="JYZ767" s="462"/>
      <c r="JZA767" s="462"/>
      <c r="JZB767" s="462"/>
      <c r="JZC767" s="462"/>
      <c r="JZD767" s="462"/>
      <c r="JZE767" s="462"/>
      <c r="JZF767" s="462"/>
      <c r="JZG767" s="462"/>
      <c r="JZH767" s="462"/>
      <c r="JZI767" s="462"/>
      <c r="JZJ767" s="462"/>
      <c r="JZK767" s="462"/>
      <c r="JZL767" s="462"/>
      <c r="JZM767" s="462"/>
      <c r="JZN767" s="462"/>
      <c r="JZO767" s="462"/>
      <c r="JZP767" s="462"/>
      <c r="JZQ767" s="462"/>
      <c r="JZR767" s="462"/>
      <c r="JZS767" s="462"/>
      <c r="JZT767" s="462"/>
      <c r="JZU767" s="462"/>
      <c r="JZV767" s="462"/>
      <c r="JZW767" s="462"/>
      <c r="JZX767" s="462"/>
      <c r="JZY767" s="462"/>
      <c r="JZZ767" s="462"/>
      <c r="KAA767" s="462"/>
      <c r="KAB767" s="462"/>
      <c r="KAC767" s="462"/>
      <c r="KAD767" s="462"/>
      <c r="KAE767" s="462"/>
      <c r="KAF767" s="462"/>
      <c r="KAG767" s="462"/>
      <c r="KAH767" s="462"/>
      <c r="KAI767" s="462"/>
      <c r="KAJ767" s="462"/>
      <c r="KAK767" s="462"/>
      <c r="KAL767" s="462"/>
      <c r="KAM767" s="462"/>
      <c r="KAN767" s="462"/>
      <c r="KAO767" s="462"/>
      <c r="KAP767" s="462"/>
      <c r="KAQ767" s="462"/>
      <c r="KAR767" s="462"/>
      <c r="KAS767" s="462"/>
      <c r="KAT767" s="462"/>
      <c r="KAU767" s="462"/>
      <c r="KAV767" s="462"/>
      <c r="KAW767" s="462"/>
      <c r="KAX767" s="462"/>
      <c r="KAY767" s="462"/>
      <c r="KAZ767" s="462"/>
      <c r="KBA767" s="462"/>
      <c r="KBB767" s="462"/>
      <c r="KBC767" s="462"/>
      <c r="KBD767" s="462"/>
      <c r="KBE767" s="462"/>
      <c r="KBF767" s="462"/>
      <c r="KBG767" s="462"/>
      <c r="KBH767" s="462"/>
      <c r="KBI767" s="462"/>
      <c r="KBJ767" s="462"/>
      <c r="KBK767" s="462"/>
      <c r="KBL767" s="462"/>
      <c r="KBM767" s="462"/>
      <c r="KBN767" s="462"/>
      <c r="KBO767" s="462"/>
      <c r="KBP767" s="462"/>
      <c r="KBQ767" s="462"/>
      <c r="KBR767" s="462"/>
      <c r="KBS767" s="462"/>
      <c r="KBT767" s="462"/>
      <c r="KBU767" s="462"/>
      <c r="KBV767" s="462"/>
      <c r="KBW767" s="462"/>
      <c r="KBX767" s="462"/>
      <c r="KBY767" s="462"/>
      <c r="KBZ767" s="462"/>
      <c r="KCA767" s="462"/>
      <c r="KCB767" s="462"/>
      <c r="KCC767" s="462"/>
      <c r="KCD767" s="462"/>
      <c r="KCE767" s="462"/>
      <c r="KCF767" s="462"/>
      <c r="KCG767" s="462"/>
      <c r="KCH767" s="462"/>
      <c r="KCI767" s="462"/>
      <c r="KCJ767" s="462"/>
      <c r="KCK767" s="462"/>
      <c r="KCL767" s="462"/>
      <c r="KCM767" s="462"/>
      <c r="KCN767" s="462"/>
      <c r="KCO767" s="462"/>
      <c r="KCP767" s="462"/>
      <c r="KCQ767" s="462"/>
      <c r="KCR767" s="462"/>
      <c r="KCS767" s="462"/>
      <c r="KCT767" s="462"/>
      <c r="KCU767" s="462"/>
      <c r="KCV767" s="462"/>
      <c r="KCW767" s="462"/>
      <c r="KCX767" s="462"/>
      <c r="KCY767" s="462"/>
      <c r="KCZ767" s="462"/>
      <c r="KDA767" s="462"/>
      <c r="KDB767" s="462"/>
      <c r="KDC767" s="462"/>
      <c r="KDD767" s="462"/>
      <c r="KDE767" s="462"/>
      <c r="KDF767" s="462"/>
      <c r="KDG767" s="462"/>
      <c r="KDH767" s="462"/>
      <c r="KDI767" s="462"/>
      <c r="KDJ767" s="462"/>
      <c r="KDK767" s="462"/>
      <c r="KDL767" s="462"/>
      <c r="KDM767" s="462"/>
      <c r="KDN767" s="462"/>
      <c r="KDO767" s="462"/>
      <c r="KDP767" s="462"/>
      <c r="KDQ767" s="462"/>
      <c r="KDR767" s="462"/>
      <c r="KDS767" s="462"/>
      <c r="KDT767" s="462"/>
      <c r="KDU767" s="462"/>
      <c r="KDV767" s="462"/>
      <c r="KDW767" s="462"/>
      <c r="KDX767" s="462"/>
      <c r="KDY767" s="462"/>
      <c r="KDZ767" s="462"/>
      <c r="KEA767" s="462"/>
      <c r="KEB767" s="462"/>
      <c r="KEC767" s="462"/>
      <c r="KED767" s="462"/>
      <c r="KEE767" s="462"/>
      <c r="KEF767" s="462"/>
      <c r="KEG767" s="462"/>
      <c r="KEH767" s="462"/>
      <c r="KEI767" s="462"/>
      <c r="KEJ767" s="462"/>
      <c r="KEK767" s="462"/>
      <c r="KEL767" s="462"/>
      <c r="KEM767" s="462"/>
      <c r="KEN767" s="462"/>
      <c r="KEO767" s="462"/>
      <c r="KEP767" s="462"/>
      <c r="KEQ767" s="462"/>
      <c r="KER767" s="462"/>
      <c r="KES767" s="462"/>
      <c r="KET767" s="462"/>
      <c r="KEU767" s="462"/>
      <c r="KEV767" s="462"/>
      <c r="KEW767" s="462"/>
      <c r="KEX767" s="462"/>
      <c r="KEY767" s="462"/>
      <c r="KEZ767" s="462"/>
      <c r="KFA767" s="462"/>
      <c r="KFB767" s="462"/>
      <c r="KFC767" s="462"/>
      <c r="KFD767" s="462"/>
      <c r="KFE767" s="462"/>
      <c r="KFF767" s="462"/>
      <c r="KFG767" s="462"/>
      <c r="KFH767" s="462"/>
      <c r="KFI767" s="462"/>
      <c r="KFJ767" s="462"/>
      <c r="KFK767" s="462"/>
      <c r="KFL767" s="462"/>
      <c r="KFM767" s="462"/>
      <c r="KFN767" s="462"/>
      <c r="KFO767" s="462"/>
      <c r="KFP767" s="462"/>
      <c r="KFQ767" s="462"/>
      <c r="KFR767" s="462"/>
      <c r="KFS767" s="462"/>
      <c r="KFT767" s="462"/>
      <c r="KFU767" s="462"/>
      <c r="KFV767" s="462"/>
      <c r="KFW767" s="462"/>
      <c r="KFX767" s="462"/>
      <c r="KFY767" s="462"/>
      <c r="KFZ767" s="462"/>
      <c r="KGA767" s="462"/>
      <c r="KGB767" s="462"/>
      <c r="KGC767" s="462"/>
      <c r="KGD767" s="462"/>
      <c r="KGE767" s="462"/>
      <c r="KGF767" s="462"/>
      <c r="KGG767" s="462"/>
      <c r="KGH767" s="462"/>
      <c r="KGI767" s="462"/>
      <c r="KGJ767" s="462"/>
      <c r="KGK767" s="462"/>
      <c r="KGL767" s="462"/>
      <c r="KGM767" s="462"/>
      <c r="KGN767" s="462"/>
      <c r="KGO767" s="462"/>
      <c r="KGP767" s="462"/>
      <c r="KGQ767" s="462"/>
      <c r="KGR767" s="462"/>
      <c r="KGS767" s="462"/>
      <c r="KGT767" s="462"/>
      <c r="KGU767" s="462"/>
      <c r="KGV767" s="462"/>
      <c r="KGW767" s="462"/>
      <c r="KGX767" s="462"/>
      <c r="KGY767" s="462"/>
      <c r="KGZ767" s="462"/>
      <c r="KHA767" s="462"/>
      <c r="KHB767" s="462"/>
      <c r="KHC767" s="462"/>
      <c r="KHD767" s="462"/>
      <c r="KHE767" s="462"/>
      <c r="KHF767" s="462"/>
      <c r="KHG767" s="462"/>
      <c r="KHH767" s="462"/>
      <c r="KHI767" s="462"/>
      <c r="KHJ767" s="462"/>
      <c r="KHK767" s="462"/>
      <c r="KHL767" s="462"/>
      <c r="KHM767" s="462"/>
      <c r="KHN767" s="462"/>
      <c r="KHO767" s="462"/>
      <c r="KHP767" s="462"/>
      <c r="KHQ767" s="462"/>
      <c r="KHR767" s="462"/>
      <c r="KHS767" s="462"/>
      <c r="KHT767" s="462"/>
      <c r="KHU767" s="462"/>
      <c r="KHV767" s="462"/>
      <c r="KHW767" s="462"/>
      <c r="KHX767" s="462"/>
      <c r="KHY767" s="462"/>
      <c r="KHZ767" s="462"/>
      <c r="KIA767" s="462"/>
      <c r="KIB767" s="462"/>
      <c r="KIC767" s="462"/>
      <c r="KID767" s="462"/>
      <c r="KIE767" s="462"/>
      <c r="KIF767" s="462"/>
      <c r="KIG767" s="462"/>
      <c r="KIH767" s="462"/>
      <c r="KII767" s="462"/>
      <c r="KIJ767" s="462"/>
      <c r="KIK767" s="462"/>
      <c r="KIL767" s="462"/>
      <c r="KIM767" s="462"/>
      <c r="KIN767" s="462"/>
      <c r="KIO767" s="462"/>
      <c r="KIP767" s="462"/>
      <c r="KIQ767" s="462"/>
      <c r="KIR767" s="462"/>
      <c r="KIS767" s="462"/>
      <c r="KIT767" s="462"/>
      <c r="KIU767" s="462"/>
      <c r="KIV767" s="462"/>
      <c r="KIW767" s="462"/>
      <c r="KIX767" s="462"/>
      <c r="KIY767" s="462"/>
      <c r="KIZ767" s="462"/>
      <c r="KJA767" s="462"/>
      <c r="KJB767" s="462"/>
      <c r="KJC767" s="462"/>
      <c r="KJD767" s="462"/>
      <c r="KJE767" s="462"/>
      <c r="KJF767" s="462"/>
      <c r="KJG767" s="462"/>
      <c r="KJH767" s="462"/>
      <c r="KJI767" s="462"/>
      <c r="KJJ767" s="462"/>
      <c r="KJK767" s="462"/>
      <c r="KJL767" s="462"/>
      <c r="KJM767" s="462"/>
      <c r="KJN767" s="462"/>
      <c r="KJO767" s="462"/>
      <c r="KJP767" s="462"/>
      <c r="KJQ767" s="462"/>
      <c r="KJR767" s="462"/>
      <c r="KJS767" s="462"/>
      <c r="KJT767" s="462"/>
      <c r="KJU767" s="462"/>
      <c r="KJV767" s="462"/>
      <c r="KJW767" s="462"/>
      <c r="KJX767" s="462"/>
      <c r="KJY767" s="462"/>
      <c r="KJZ767" s="462"/>
      <c r="KKA767" s="462"/>
      <c r="KKB767" s="462"/>
      <c r="KKC767" s="462"/>
      <c r="KKD767" s="462"/>
      <c r="KKE767" s="462"/>
      <c r="KKF767" s="462"/>
      <c r="KKG767" s="462"/>
      <c r="KKH767" s="462"/>
      <c r="KKI767" s="462"/>
      <c r="KKJ767" s="462"/>
      <c r="KKK767" s="462"/>
      <c r="KKL767" s="462"/>
      <c r="KKM767" s="462"/>
      <c r="KKN767" s="462"/>
      <c r="KKO767" s="462"/>
      <c r="KKP767" s="462"/>
      <c r="KKQ767" s="462"/>
      <c r="KKR767" s="462"/>
      <c r="KKS767" s="462"/>
      <c r="KKT767" s="462"/>
      <c r="KKU767" s="462"/>
      <c r="KKV767" s="462"/>
      <c r="KKW767" s="462"/>
      <c r="KKX767" s="462"/>
      <c r="KKY767" s="462"/>
      <c r="KKZ767" s="462"/>
      <c r="KLA767" s="462"/>
      <c r="KLB767" s="462"/>
      <c r="KLC767" s="462"/>
      <c r="KLD767" s="462"/>
      <c r="KLE767" s="462"/>
      <c r="KLF767" s="462"/>
      <c r="KLG767" s="462"/>
      <c r="KLH767" s="462"/>
      <c r="KLI767" s="462"/>
      <c r="KLJ767" s="462"/>
      <c r="KLK767" s="462"/>
      <c r="KLL767" s="462"/>
      <c r="KLM767" s="462"/>
      <c r="KLN767" s="462"/>
      <c r="KLO767" s="462"/>
      <c r="KLP767" s="462"/>
      <c r="KLQ767" s="462"/>
      <c r="KLR767" s="462"/>
      <c r="KLS767" s="462"/>
      <c r="KLT767" s="462"/>
      <c r="KLU767" s="462"/>
      <c r="KLV767" s="462"/>
      <c r="KLW767" s="462"/>
      <c r="KLX767" s="462"/>
      <c r="KLY767" s="462"/>
      <c r="KLZ767" s="462"/>
      <c r="KMA767" s="462"/>
      <c r="KMB767" s="462"/>
      <c r="KMC767" s="462"/>
      <c r="KMD767" s="462"/>
      <c r="KME767" s="462"/>
      <c r="KMF767" s="462"/>
      <c r="KMG767" s="462"/>
      <c r="KMH767" s="462"/>
      <c r="KMI767" s="462"/>
      <c r="KMJ767" s="462"/>
      <c r="KMK767" s="462"/>
      <c r="KML767" s="462"/>
      <c r="KMM767" s="462"/>
      <c r="KMN767" s="462"/>
      <c r="KMO767" s="462"/>
      <c r="KMP767" s="462"/>
      <c r="KMQ767" s="462"/>
      <c r="KMR767" s="462"/>
      <c r="KMS767" s="462"/>
      <c r="KMT767" s="462"/>
      <c r="KMU767" s="462"/>
      <c r="KMV767" s="462"/>
      <c r="KMW767" s="462"/>
      <c r="KMX767" s="462"/>
      <c r="KMY767" s="462"/>
      <c r="KMZ767" s="462"/>
      <c r="KNA767" s="462"/>
      <c r="KNB767" s="462"/>
      <c r="KNC767" s="462"/>
      <c r="KND767" s="462"/>
      <c r="KNE767" s="462"/>
      <c r="KNF767" s="462"/>
      <c r="KNG767" s="462"/>
      <c r="KNH767" s="462"/>
      <c r="KNI767" s="462"/>
      <c r="KNJ767" s="462"/>
      <c r="KNK767" s="462"/>
      <c r="KNL767" s="462"/>
      <c r="KNM767" s="462"/>
      <c r="KNN767" s="462"/>
      <c r="KNO767" s="462"/>
      <c r="KNP767" s="462"/>
      <c r="KNQ767" s="462"/>
      <c r="KNR767" s="462"/>
      <c r="KNS767" s="462"/>
      <c r="KNT767" s="462"/>
      <c r="KNU767" s="462"/>
      <c r="KNV767" s="462"/>
      <c r="KNW767" s="462"/>
      <c r="KNX767" s="462"/>
      <c r="KNY767" s="462"/>
      <c r="KNZ767" s="462"/>
      <c r="KOA767" s="462"/>
      <c r="KOB767" s="462"/>
      <c r="KOC767" s="462"/>
      <c r="KOD767" s="462"/>
      <c r="KOE767" s="462"/>
      <c r="KOF767" s="462"/>
      <c r="KOG767" s="462"/>
      <c r="KOH767" s="462"/>
      <c r="KOI767" s="462"/>
      <c r="KOJ767" s="462"/>
      <c r="KOK767" s="462"/>
      <c r="KOL767" s="462"/>
      <c r="KOM767" s="462"/>
      <c r="KON767" s="462"/>
      <c r="KOO767" s="462"/>
      <c r="KOP767" s="462"/>
      <c r="KOQ767" s="462"/>
      <c r="KOR767" s="462"/>
      <c r="KOS767" s="462"/>
      <c r="KOT767" s="462"/>
      <c r="KOU767" s="462"/>
      <c r="KOV767" s="462"/>
      <c r="KOW767" s="462"/>
      <c r="KOX767" s="462"/>
      <c r="KOY767" s="462"/>
      <c r="KOZ767" s="462"/>
      <c r="KPA767" s="462"/>
      <c r="KPB767" s="462"/>
      <c r="KPC767" s="462"/>
      <c r="KPD767" s="462"/>
      <c r="KPE767" s="462"/>
      <c r="KPF767" s="462"/>
      <c r="KPG767" s="462"/>
      <c r="KPH767" s="462"/>
      <c r="KPI767" s="462"/>
      <c r="KPJ767" s="462"/>
      <c r="KPK767" s="462"/>
      <c r="KPL767" s="462"/>
      <c r="KPM767" s="462"/>
      <c r="KPN767" s="462"/>
      <c r="KPO767" s="462"/>
      <c r="KPP767" s="462"/>
      <c r="KPQ767" s="462"/>
      <c r="KPR767" s="462"/>
      <c r="KPS767" s="462"/>
      <c r="KPT767" s="462"/>
      <c r="KPU767" s="462"/>
      <c r="KPV767" s="462"/>
      <c r="KPW767" s="462"/>
      <c r="KPX767" s="462"/>
      <c r="KPY767" s="462"/>
      <c r="KPZ767" s="462"/>
      <c r="KQA767" s="462"/>
      <c r="KQB767" s="462"/>
      <c r="KQC767" s="462"/>
      <c r="KQD767" s="462"/>
      <c r="KQE767" s="462"/>
      <c r="KQF767" s="462"/>
      <c r="KQG767" s="462"/>
      <c r="KQH767" s="462"/>
      <c r="KQI767" s="462"/>
      <c r="KQJ767" s="462"/>
      <c r="KQK767" s="462"/>
      <c r="KQL767" s="462"/>
      <c r="KQM767" s="462"/>
      <c r="KQN767" s="462"/>
      <c r="KQO767" s="462"/>
      <c r="KQP767" s="462"/>
      <c r="KQQ767" s="462"/>
      <c r="KQR767" s="462"/>
      <c r="KQS767" s="462"/>
      <c r="KQT767" s="462"/>
      <c r="KQU767" s="462"/>
      <c r="KQV767" s="462"/>
      <c r="KQW767" s="462"/>
      <c r="KQX767" s="462"/>
      <c r="KQY767" s="462"/>
      <c r="KQZ767" s="462"/>
      <c r="KRA767" s="462"/>
      <c r="KRB767" s="462"/>
      <c r="KRC767" s="462"/>
      <c r="KRD767" s="462"/>
      <c r="KRE767" s="462"/>
      <c r="KRF767" s="462"/>
      <c r="KRG767" s="462"/>
      <c r="KRH767" s="462"/>
      <c r="KRI767" s="462"/>
      <c r="KRJ767" s="462"/>
      <c r="KRK767" s="462"/>
      <c r="KRL767" s="462"/>
      <c r="KRM767" s="462"/>
      <c r="KRN767" s="462"/>
      <c r="KRO767" s="462"/>
      <c r="KRP767" s="462"/>
      <c r="KRQ767" s="462"/>
      <c r="KRR767" s="462"/>
      <c r="KRS767" s="462"/>
      <c r="KRT767" s="462"/>
      <c r="KRU767" s="462"/>
      <c r="KRV767" s="462"/>
      <c r="KRW767" s="462"/>
      <c r="KRX767" s="462"/>
      <c r="KRY767" s="462"/>
      <c r="KRZ767" s="462"/>
      <c r="KSA767" s="462"/>
      <c r="KSB767" s="462"/>
      <c r="KSC767" s="462"/>
      <c r="KSD767" s="462"/>
      <c r="KSE767" s="462"/>
      <c r="KSF767" s="462"/>
      <c r="KSG767" s="462"/>
      <c r="KSH767" s="462"/>
      <c r="KSI767" s="462"/>
      <c r="KSJ767" s="462"/>
      <c r="KSK767" s="462"/>
      <c r="KSL767" s="462"/>
      <c r="KSM767" s="462"/>
      <c r="KSN767" s="462"/>
      <c r="KSO767" s="462"/>
      <c r="KSP767" s="462"/>
      <c r="KSQ767" s="462"/>
      <c r="KSR767" s="462"/>
      <c r="KSS767" s="462"/>
      <c r="KST767" s="462"/>
      <c r="KSU767" s="462"/>
      <c r="KSV767" s="462"/>
      <c r="KSW767" s="462"/>
      <c r="KSX767" s="462"/>
      <c r="KSY767" s="462"/>
      <c r="KSZ767" s="462"/>
      <c r="KTA767" s="462"/>
      <c r="KTB767" s="462"/>
      <c r="KTC767" s="462"/>
      <c r="KTD767" s="462"/>
      <c r="KTE767" s="462"/>
      <c r="KTF767" s="462"/>
      <c r="KTG767" s="462"/>
      <c r="KTH767" s="462"/>
      <c r="KTI767" s="462"/>
      <c r="KTJ767" s="462"/>
      <c r="KTK767" s="462"/>
      <c r="KTL767" s="462"/>
      <c r="KTM767" s="462"/>
      <c r="KTN767" s="462"/>
      <c r="KTO767" s="462"/>
      <c r="KTP767" s="462"/>
      <c r="KTQ767" s="462"/>
      <c r="KTR767" s="462"/>
      <c r="KTS767" s="462"/>
      <c r="KTT767" s="462"/>
      <c r="KTU767" s="462"/>
      <c r="KTV767" s="462"/>
      <c r="KTW767" s="462"/>
      <c r="KTX767" s="462"/>
      <c r="KTY767" s="462"/>
      <c r="KTZ767" s="462"/>
      <c r="KUA767" s="462"/>
      <c r="KUB767" s="462"/>
      <c r="KUC767" s="462"/>
      <c r="KUD767" s="462"/>
      <c r="KUE767" s="462"/>
      <c r="KUF767" s="462"/>
      <c r="KUG767" s="462"/>
      <c r="KUH767" s="462"/>
      <c r="KUI767" s="462"/>
      <c r="KUJ767" s="462"/>
      <c r="KUK767" s="462"/>
      <c r="KUL767" s="462"/>
      <c r="KUM767" s="462"/>
      <c r="KUN767" s="462"/>
      <c r="KUO767" s="462"/>
      <c r="KUP767" s="462"/>
      <c r="KUQ767" s="462"/>
      <c r="KUR767" s="462"/>
      <c r="KUS767" s="462"/>
      <c r="KUT767" s="462"/>
      <c r="KUU767" s="462"/>
      <c r="KUV767" s="462"/>
      <c r="KUW767" s="462"/>
      <c r="KUX767" s="462"/>
      <c r="KUY767" s="462"/>
      <c r="KUZ767" s="462"/>
      <c r="KVA767" s="462"/>
      <c r="KVB767" s="462"/>
      <c r="KVC767" s="462"/>
      <c r="KVD767" s="462"/>
      <c r="KVE767" s="462"/>
      <c r="KVF767" s="462"/>
      <c r="KVG767" s="462"/>
      <c r="KVH767" s="462"/>
      <c r="KVI767" s="462"/>
      <c r="KVJ767" s="462"/>
      <c r="KVK767" s="462"/>
      <c r="KVL767" s="462"/>
      <c r="KVM767" s="462"/>
      <c r="KVN767" s="462"/>
      <c r="KVO767" s="462"/>
      <c r="KVP767" s="462"/>
      <c r="KVQ767" s="462"/>
      <c r="KVR767" s="462"/>
      <c r="KVS767" s="462"/>
      <c r="KVT767" s="462"/>
      <c r="KVU767" s="462"/>
      <c r="KVV767" s="462"/>
      <c r="KVW767" s="462"/>
      <c r="KVX767" s="462"/>
      <c r="KVY767" s="462"/>
      <c r="KVZ767" s="462"/>
      <c r="KWA767" s="462"/>
      <c r="KWB767" s="462"/>
      <c r="KWC767" s="462"/>
      <c r="KWD767" s="462"/>
      <c r="KWE767" s="462"/>
      <c r="KWF767" s="462"/>
      <c r="KWG767" s="462"/>
      <c r="KWH767" s="462"/>
      <c r="KWI767" s="462"/>
      <c r="KWJ767" s="462"/>
      <c r="KWK767" s="462"/>
      <c r="KWL767" s="462"/>
      <c r="KWM767" s="462"/>
      <c r="KWN767" s="462"/>
      <c r="KWO767" s="462"/>
      <c r="KWP767" s="462"/>
      <c r="KWQ767" s="462"/>
      <c r="KWR767" s="462"/>
      <c r="KWS767" s="462"/>
      <c r="KWT767" s="462"/>
      <c r="KWU767" s="462"/>
      <c r="KWV767" s="462"/>
      <c r="KWW767" s="462"/>
      <c r="KWX767" s="462"/>
      <c r="KWY767" s="462"/>
      <c r="KWZ767" s="462"/>
      <c r="KXA767" s="462"/>
      <c r="KXB767" s="462"/>
      <c r="KXC767" s="462"/>
      <c r="KXD767" s="462"/>
      <c r="KXE767" s="462"/>
      <c r="KXF767" s="462"/>
      <c r="KXG767" s="462"/>
      <c r="KXH767" s="462"/>
      <c r="KXI767" s="462"/>
      <c r="KXJ767" s="462"/>
      <c r="KXK767" s="462"/>
      <c r="KXL767" s="462"/>
      <c r="KXM767" s="462"/>
      <c r="KXN767" s="462"/>
      <c r="KXO767" s="462"/>
      <c r="KXP767" s="462"/>
      <c r="KXQ767" s="462"/>
      <c r="KXR767" s="462"/>
      <c r="KXS767" s="462"/>
      <c r="KXT767" s="462"/>
      <c r="KXU767" s="462"/>
      <c r="KXV767" s="462"/>
      <c r="KXW767" s="462"/>
      <c r="KXX767" s="462"/>
      <c r="KXY767" s="462"/>
      <c r="KXZ767" s="462"/>
      <c r="KYA767" s="462"/>
      <c r="KYB767" s="462"/>
      <c r="KYC767" s="462"/>
      <c r="KYD767" s="462"/>
      <c r="KYE767" s="462"/>
      <c r="KYF767" s="462"/>
      <c r="KYG767" s="462"/>
      <c r="KYH767" s="462"/>
      <c r="KYI767" s="462"/>
      <c r="KYJ767" s="462"/>
      <c r="KYK767" s="462"/>
      <c r="KYL767" s="462"/>
      <c r="KYM767" s="462"/>
      <c r="KYN767" s="462"/>
      <c r="KYO767" s="462"/>
      <c r="KYP767" s="462"/>
      <c r="KYQ767" s="462"/>
      <c r="KYR767" s="462"/>
      <c r="KYS767" s="462"/>
      <c r="KYT767" s="462"/>
      <c r="KYU767" s="462"/>
      <c r="KYV767" s="462"/>
      <c r="KYW767" s="462"/>
      <c r="KYX767" s="462"/>
      <c r="KYY767" s="462"/>
      <c r="KYZ767" s="462"/>
      <c r="KZA767" s="462"/>
      <c r="KZB767" s="462"/>
      <c r="KZC767" s="462"/>
      <c r="KZD767" s="462"/>
      <c r="KZE767" s="462"/>
      <c r="KZF767" s="462"/>
      <c r="KZG767" s="462"/>
      <c r="KZH767" s="462"/>
      <c r="KZI767" s="462"/>
      <c r="KZJ767" s="462"/>
      <c r="KZK767" s="462"/>
      <c r="KZL767" s="462"/>
      <c r="KZM767" s="462"/>
      <c r="KZN767" s="462"/>
      <c r="KZO767" s="462"/>
      <c r="KZP767" s="462"/>
      <c r="KZQ767" s="462"/>
      <c r="KZR767" s="462"/>
      <c r="KZS767" s="462"/>
      <c r="KZT767" s="462"/>
      <c r="KZU767" s="462"/>
      <c r="KZV767" s="462"/>
      <c r="KZW767" s="462"/>
      <c r="KZX767" s="462"/>
      <c r="KZY767" s="462"/>
      <c r="KZZ767" s="462"/>
      <c r="LAA767" s="462"/>
      <c r="LAB767" s="462"/>
      <c r="LAC767" s="462"/>
      <c r="LAD767" s="462"/>
      <c r="LAE767" s="462"/>
      <c r="LAF767" s="462"/>
      <c r="LAG767" s="462"/>
      <c r="LAH767" s="462"/>
      <c r="LAI767" s="462"/>
      <c r="LAJ767" s="462"/>
      <c r="LAK767" s="462"/>
      <c r="LAL767" s="462"/>
      <c r="LAM767" s="462"/>
      <c r="LAN767" s="462"/>
      <c r="LAO767" s="462"/>
      <c r="LAP767" s="462"/>
      <c r="LAQ767" s="462"/>
      <c r="LAR767" s="462"/>
      <c r="LAS767" s="462"/>
      <c r="LAT767" s="462"/>
      <c r="LAU767" s="462"/>
      <c r="LAV767" s="462"/>
      <c r="LAW767" s="462"/>
      <c r="LAX767" s="462"/>
      <c r="LAY767" s="462"/>
      <c r="LAZ767" s="462"/>
      <c r="LBA767" s="462"/>
      <c r="LBB767" s="462"/>
      <c r="LBC767" s="462"/>
      <c r="LBD767" s="462"/>
      <c r="LBE767" s="462"/>
      <c r="LBF767" s="462"/>
      <c r="LBG767" s="462"/>
      <c r="LBH767" s="462"/>
      <c r="LBI767" s="462"/>
      <c r="LBJ767" s="462"/>
      <c r="LBK767" s="462"/>
      <c r="LBL767" s="462"/>
      <c r="LBM767" s="462"/>
      <c r="LBN767" s="462"/>
      <c r="LBO767" s="462"/>
      <c r="LBP767" s="462"/>
      <c r="LBQ767" s="462"/>
      <c r="LBR767" s="462"/>
      <c r="LBS767" s="462"/>
      <c r="LBT767" s="462"/>
      <c r="LBU767" s="462"/>
      <c r="LBV767" s="462"/>
      <c r="LBW767" s="462"/>
      <c r="LBX767" s="462"/>
      <c r="LBY767" s="462"/>
      <c r="LBZ767" s="462"/>
      <c r="LCA767" s="462"/>
      <c r="LCB767" s="462"/>
      <c r="LCC767" s="462"/>
      <c r="LCD767" s="462"/>
      <c r="LCE767" s="462"/>
      <c r="LCF767" s="462"/>
      <c r="LCG767" s="462"/>
      <c r="LCH767" s="462"/>
      <c r="LCI767" s="462"/>
      <c r="LCJ767" s="462"/>
      <c r="LCK767" s="462"/>
      <c r="LCL767" s="462"/>
      <c r="LCM767" s="462"/>
      <c r="LCN767" s="462"/>
      <c r="LCO767" s="462"/>
      <c r="LCP767" s="462"/>
      <c r="LCQ767" s="462"/>
      <c r="LCR767" s="462"/>
      <c r="LCS767" s="462"/>
      <c r="LCT767" s="462"/>
      <c r="LCU767" s="462"/>
      <c r="LCV767" s="462"/>
      <c r="LCW767" s="462"/>
      <c r="LCX767" s="462"/>
      <c r="LCY767" s="462"/>
      <c r="LCZ767" s="462"/>
      <c r="LDA767" s="462"/>
      <c r="LDB767" s="462"/>
      <c r="LDC767" s="462"/>
      <c r="LDD767" s="462"/>
      <c r="LDE767" s="462"/>
      <c r="LDF767" s="462"/>
      <c r="LDG767" s="462"/>
      <c r="LDH767" s="462"/>
      <c r="LDI767" s="462"/>
      <c r="LDJ767" s="462"/>
      <c r="LDK767" s="462"/>
      <c r="LDL767" s="462"/>
      <c r="LDM767" s="462"/>
      <c r="LDN767" s="462"/>
      <c r="LDO767" s="462"/>
      <c r="LDP767" s="462"/>
      <c r="LDQ767" s="462"/>
      <c r="LDR767" s="462"/>
      <c r="LDS767" s="462"/>
      <c r="LDT767" s="462"/>
      <c r="LDU767" s="462"/>
      <c r="LDV767" s="462"/>
      <c r="LDW767" s="462"/>
      <c r="LDX767" s="462"/>
      <c r="LDY767" s="462"/>
      <c r="LDZ767" s="462"/>
      <c r="LEA767" s="462"/>
      <c r="LEB767" s="462"/>
      <c r="LEC767" s="462"/>
      <c r="LED767" s="462"/>
      <c r="LEE767" s="462"/>
      <c r="LEF767" s="462"/>
      <c r="LEG767" s="462"/>
      <c r="LEH767" s="462"/>
      <c r="LEI767" s="462"/>
      <c r="LEJ767" s="462"/>
      <c r="LEK767" s="462"/>
      <c r="LEL767" s="462"/>
      <c r="LEM767" s="462"/>
      <c r="LEN767" s="462"/>
      <c r="LEO767" s="462"/>
      <c r="LEP767" s="462"/>
      <c r="LEQ767" s="462"/>
      <c r="LER767" s="462"/>
      <c r="LES767" s="462"/>
      <c r="LET767" s="462"/>
      <c r="LEU767" s="462"/>
      <c r="LEV767" s="462"/>
      <c r="LEW767" s="462"/>
      <c r="LEX767" s="462"/>
      <c r="LEY767" s="462"/>
      <c r="LEZ767" s="462"/>
      <c r="LFA767" s="462"/>
      <c r="LFB767" s="462"/>
      <c r="LFC767" s="462"/>
      <c r="LFD767" s="462"/>
      <c r="LFE767" s="462"/>
      <c r="LFF767" s="462"/>
      <c r="LFG767" s="462"/>
      <c r="LFH767" s="462"/>
      <c r="LFI767" s="462"/>
      <c r="LFJ767" s="462"/>
      <c r="LFK767" s="462"/>
      <c r="LFL767" s="462"/>
      <c r="LFM767" s="462"/>
      <c r="LFN767" s="462"/>
      <c r="LFO767" s="462"/>
      <c r="LFP767" s="462"/>
      <c r="LFQ767" s="462"/>
      <c r="LFR767" s="462"/>
      <c r="LFS767" s="462"/>
      <c r="LFT767" s="462"/>
      <c r="LFU767" s="462"/>
      <c r="LFV767" s="462"/>
      <c r="LFW767" s="462"/>
      <c r="LFX767" s="462"/>
      <c r="LFY767" s="462"/>
      <c r="LFZ767" s="462"/>
      <c r="LGA767" s="462"/>
      <c r="LGB767" s="462"/>
      <c r="LGC767" s="462"/>
      <c r="LGD767" s="462"/>
      <c r="LGE767" s="462"/>
      <c r="LGF767" s="462"/>
      <c r="LGG767" s="462"/>
      <c r="LGH767" s="462"/>
      <c r="LGI767" s="462"/>
      <c r="LGJ767" s="462"/>
      <c r="LGK767" s="462"/>
      <c r="LGL767" s="462"/>
      <c r="LGM767" s="462"/>
      <c r="LGN767" s="462"/>
      <c r="LGO767" s="462"/>
      <c r="LGP767" s="462"/>
      <c r="LGQ767" s="462"/>
      <c r="LGR767" s="462"/>
      <c r="LGS767" s="462"/>
      <c r="LGT767" s="462"/>
      <c r="LGU767" s="462"/>
      <c r="LGV767" s="462"/>
      <c r="LGW767" s="462"/>
      <c r="LGX767" s="462"/>
      <c r="LGY767" s="462"/>
      <c r="LGZ767" s="462"/>
      <c r="LHA767" s="462"/>
      <c r="LHB767" s="462"/>
      <c r="LHC767" s="462"/>
      <c r="LHD767" s="462"/>
      <c r="LHE767" s="462"/>
      <c r="LHF767" s="462"/>
      <c r="LHG767" s="462"/>
      <c r="LHH767" s="462"/>
      <c r="LHI767" s="462"/>
      <c r="LHJ767" s="462"/>
      <c r="LHK767" s="462"/>
      <c r="LHL767" s="462"/>
      <c r="LHM767" s="462"/>
      <c r="LHN767" s="462"/>
      <c r="LHO767" s="462"/>
      <c r="LHP767" s="462"/>
      <c r="LHQ767" s="462"/>
      <c r="LHR767" s="462"/>
      <c r="LHS767" s="462"/>
      <c r="LHT767" s="462"/>
      <c r="LHU767" s="462"/>
      <c r="LHV767" s="462"/>
      <c r="LHW767" s="462"/>
      <c r="LHX767" s="462"/>
      <c r="LHY767" s="462"/>
      <c r="LHZ767" s="462"/>
      <c r="LIA767" s="462"/>
      <c r="LIB767" s="462"/>
      <c r="LIC767" s="462"/>
      <c r="LID767" s="462"/>
      <c r="LIE767" s="462"/>
      <c r="LIF767" s="462"/>
      <c r="LIG767" s="462"/>
      <c r="LIH767" s="462"/>
      <c r="LII767" s="462"/>
      <c r="LIJ767" s="462"/>
      <c r="LIK767" s="462"/>
      <c r="LIL767" s="462"/>
      <c r="LIM767" s="462"/>
      <c r="LIN767" s="462"/>
      <c r="LIO767" s="462"/>
      <c r="LIP767" s="462"/>
      <c r="LIQ767" s="462"/>
      <c r="LIR767" s="462"/>
      <c r="LIS767" s="462"/>
      <c r="LIT767" s="462"/>
      <c r="LIU767" s="462"/>
      <c r="LIV767" s="462"/>
      <c r="LIW767" s="462"/>
      <c r="LIX767" s="462"/>
      <c r="LIY767" s="462"/>
      <c r="LIZ767" s="462"/>
      <c r="LJA767" s="462"/>
      <c r="LJB767" s="462"/>
      <c r="LJC767" s="462"/>
      <c r="LJD767" s="462"/>
      <c r="LJE767" s="462"/>
      <c r="LJF767" s="462"/>
      <c r="LJG767" s="462"/>
      <c r="LJH767" s="462"/>
      <c r="LJI767" s="462"/>
      <c r="LJJ767" s="462"/>
      <c r="LJK767" s="462"/>
      <c r="LJL767" s="462"/>
      <c r="LJM767" s="462"/>
      <c r="LJN767" s="462"/>
      <c r="LJO767" s="462"/>
      <c r="LJP767" s="462"/>
      <c r="LJQ767" s="462"/>
      <c r="LJR767" s="462"/>
      <c r="LJS767" s="462"/>
      <c r="LJT767" s="462"/>
      <c r="LJU767" s="462"/>
      <c r="LJV767" s="462"/>
      <c r="LJW767" s="462"/>
      <c r="LJX767" s="462"/>
      <c r="LJY767" s="462"/>
      <c r="LJZ767" s="462"/>
      <c r="LKA767" s="462"/>
      <c r="LKB767" s="462"/>
      <c r="LKC767" s="462"/>
      <c r="LKD767" s="462"/>
      <c r="LKE767" s="462"/>
      <c r="LKF767" s="462"/>
      <c r="LKG767" s="462"/>
      <c r="LKH767" s="462"/>
      <c r="LKI767" s="462"/>
      <c r="LKJ767" s="462"/>
      <c r="LKK767" s="462"/>
      <c r="LKL767" s="462"/>
      <c r="LKM767" s="462"/>
      <c r="LKN767" s="462"/>
      <c r="LKO767" s="462"/>
      <c r="LKP767" s="462"/>
      <c r="LKQ767" s="462"/>
      <c r="LKR767" s="462"/>
      <c r="LKS767" s="462"/>
      <c r="LKT767" s="462"/>
      <c r="LKU767" s="462"/>
      <c r="LKV767" s="462"/>
      <c r="LKW767" s="462"/>
      <c r="LKX767" s="462"/>
      <c r="LKY767" s="462"/>
      <c r="LKZ767" s="462"/>
      <c r="LLA767" s="462"/>
      <c r="LLB767" s="462"/>
      <c r="LLC767" s="462"/>
      <c r="LLD767" s="462"/>
      <c r="LLE767" s="462"/>
      <c r="LLF767" s="462"/>
      <c r="LLG767" s="462"/>
      <c r="LLH767" s="462"/>
      <c r="LLI767" s="462"/>
      <c r="LLJ767" s="462"/>
      <c r="LLK767" s="462"/>
      <c r="LLL767" s="462"/>
      <c r="LLM767" s="462"/>
      <c r="LLN767" s="462"/>
      <c r="LLO767" s="462"/>
      <c r="LLP767" s="462"/>
      <c r="LLQ767" s="462"/>
      <c r="LLR767" s="462"/>
      <c r="LLS767" s="462"/>
      <c r="LLT767" s="462"/>
      <c r="LLU767" s="462"/>
      <c r="LLV767" s="462"/>
      <c r="LLW767" s="462"/>
      <c r="LLX767" s="462"/>
      <c r="LLY767" s="462"/>
      <c r="LLZ767" s="462"/>
      <c r="LMA767" s="462"/>
      <c r="LMB767" s="462"/>
      <c r="LMC767" s="462"/>
      <c r="LMD767" s="462"/>
      <c r="LME767" s="462"/>
      <c r="LMF767" s="462"/>
      <c r="LMG767" s="462"/>
      <c r="LMH767" s="462"/>
      <c r="LMI767" s="462"/>
      <c r="LMJ767" s="462"/>
      <c r="LMK767" s="462"/>
      <c r="LML767" s="462"/>
      <c r="LMM767" s="462"/>
      <c r="LMN767" s="462"/>
      <c r="LMO767" s="462"/>
      <c r="LMP767" s="462"/>
      <c r="LMQ767" s="462"/>
      <c r="LMR767" s="462"/>
      <c r="LMS767" s="462"/>
      <c r="LMT767" s="462"/>
      <c r="LMU767" s="462"/>
      <c r="LMV767" s="462"/>
      <c r="LMW767" s="462"/>
      <c r="LMX767" s="462"/>
      <c r="LMY767" s="462"/>
      <c r="LMZ767" s="462"/>
      <c r="LNA767" s="462"/>
      <c r="LNB767" s="462"/>
      <c r="LNC767" s="462"/>
      <c r="LND767" s="462"/>
      <c r="LNE767" s="462"/>
      <c r="LNF767" s="462"/>
      <c r="LNG767" s="462"/>
      <c r="LNH767" s="462"/>
      <c r="LNI767" s="462"/>
      <c r="LNJ767" s="462"/>
      <c r="LNK767" s="462"/>
      <c r="LNL767" s="462"/>
      <c r="LNM767" s="462"/>
      <c r="LNN767" s="462"/>
      <c r="LNO767" s="462"/>
      <c r="LNP767" s="462"/>
      <c r="LNQ767" s="462"/>
      <c r="LNR767" s="462"/>
      <c r="LNS767" s="462"/>
      <c r="LNT767" s="462"/>
      <c r="LNU767" s="462"/>
      <c r="LNV767" s="462"/>
      <c r="LNW767" s="462"/>
      <c r="LNX767" s="462"/>
      <c r="LNY767" s="462"/>
      <c r="LNZ767" s="462"/>
      <c r="LOA767" s="462"/>
      <c r="LOB767" s="462"/>
      <c r="LOC767" s="462"/>
      <c r="LOD767" s="462"/>
      <c r="LOE767" s="462"/>
      <c r="LOF767" s="462"/>
      <c r="LOG767" s="462"/>
      <c r="LOH767" s="462"/>
      <c r="LOI767" s="462"/>
      <c r="LOJ767" s="462"/>
      <c r="LOK767" s="462"/>
      <c r="LOL767" s="462"/>
      <c r="LOM767" s="462"/>
      <c r="LON767" s="462"/>
      <c r="LOO767" s="462"/>
      <c r="LOP767" s="462"/>
      <c r="LOQ767" s="462"/>
      <c r="LOR767" s="462"/>
      <c r="LOS767" s="462"/>
      <c r="LOT767" s="462"/>
      <c r="LOU767" s="462"/>
      <c r="LOV767" s="462"/>
      <c r="LOW767" s="462"/>
      <c r="LOX767" s="462"/>
      <c r="LOY767" s="462"/>
      <c r="LOZ767" s="462"/>
      <c r="LPA767" s="462"/>
      <c r="LPB767" s="462"/>
      <c r="LPC767" s="462"/>
      <c r="LPD767" s="462"/>
      <c r="LPE767" s="462"/>
      <c r="LPF767" s="462"/>
      <c r="LPG767" s="462"/>
      <c r="LPH767" s="462"/>
      <c r="LPI767" s="462"/>
      <c r="LPJ767" s="462"/>
      <c r="LPK767" s="462"/>
      <c r="LPL767" s="462"/>
      <c r="LPM767" s="462"/>
      <c r="LPN767" s="462"/>
      <c r="LPO767" s="462"/>
      <c r="LPP767" s="462"/>
      <c r="LPQ767" s="462"/>
      <c r="LPR767" s="462"/>
      <c r="LPS767" s="462"/>
      <c r="LPT767" s="462"/>
      <c r="LPU767" s="462"/>
      <c r="LPV767" s="462"/>
      <c r="LPW767" s="462"/>
      <c r="LPX767" s="462"/>
      <c r="LPY767" s="462"/>
      <c r="LPZ767" s="462"/>
      <c r="LQA767" s="462"/>
      <c r="LQB767" s="462"/>
      <c r="LQC767" s="462"/>
      <c r="LQD767" s="462"/>
      <c r="LQE767" s="462"/>
      <c r="LQF767" s="462"/>
      <c r="LQG767" s="462"/>
      <c r="LQH767" s="462"/>
      <c r="LQI767" s="462"/>
      <c r="LQJ767" s="462"/>
      <c r="LQK767" s="462"/>
      <c r="LQL767" s="462"/>
      <c r="LQM767" s="462"/>
      <c r="LQN767" s="462"/>
      <c r="LQO767" s="462"/>
      <c r="LQP767" s="462"/>
      <c r="LQQ767" s="462"/>
      <c r="LQR767" s="462"/>
      <c r="LQS767" s="462"/>
      <c r="LQT767" s="462"/>
      <c r="LQU767" s="462"/>
      <c r="LQV767" s="462"/>
      <c r="LQW767" s="462"/>
      <c r="LQX767" s="462"/>
      <c r="LQY767" s="462"/>
      <c r="LQZ767" s="462"/>
      <c r="LRA767" s="462"/>
      <c r="LRB767" s="462"/>
      <c r="LRC767" s="462"/>
      <c r="LRD767" s="462"/>
      <c r="LRE767" s="462"/>
      <c r="LRF767" s="462"/>
      <c r="LRG767" s="462"/>
      <c r="LRH767" s="462"/>
      <c r="LRI767" s="462"/>
      <c r="LRJ767" s="462"/>
      <c r="LRK767" s="462"/>
      <c r="LRL767" s="462"/>
      <c r="LRM767" s="462"/>
      <c r="LRN767" s="462"/>
      <c r="LRO767" s="462"/>
      <c r="LRP767" s="462"/>
      <c r="LRQ767" s="462"/>
      <c r="LRR767" s="462"/>
      <c r="LRS767" s="462"/>
      <c r="LRT767" s="462"/>
      <c r="LRU767" s="462"/>
      <c r="LRV767" s="462"/>
      <c r="LRW767" s="462"/>
      <c r="LRX767" s="462"/>
      <c r="LRY767" s="462"/>
      <c r="LRZ767" s="462"/>
      <c r="LSA767" s="462"/>
      <c r="LSB767" s="462"/>
      <c r="LSC767" s="462"/>
      <c r="LSD767" s="462"/>
      <c r="LSE767" s="462"/>
      <c r="LSF767" s="462"/>
      <c r="LSG767" s="462"/>
      <c r="LSH767" s="462"/>
      <c r="LSI767" s="462"/>
      <c r="LSJ767" s="462"/>
      <c r="LSK767" s="462"/>
      <c r="LSL767" s="462"/>
      <c r="LSM767" s="462"/>
      <c r="LSN767" s="462"/>
      <c r="LSO767" s="462"/>
      <c r="LSP767" s="462"/>
      <c r="LSQ767" s="462"/>
      <c r="LSR767" s="462"/>
      <c r="LSS767" s="462"/>
      <c r="LST767" s="462"/>
      <c r="LSU767" s="462"/>
      <c r="LSV767" s="462"/>
      <c r="LSW767" s="462"/>
      <c r="LSX767" s="462"/>
      <c r="LSY767" s="462"/>
      <c r="LSZ767" s="462"/>
      <c r="LTA767" s="462"/>
      <c r="LTB767" s="462"/>
      <c r="LTC767" s="462"/>
      <c r="LTD767" s="462"/>
      <c r="LTE767" s="462"/>
      <c r="LTF767" s="462"/>
      <c r="LTG767" s="462"/>
      <c r="LTH767" s="462"/>
      <c r="LTI767" s="462"/>
      <c r="LTJ767" s="462"/>
      <c r="LTK767" s="462"/>
      <c r="LTL767" s="462"/>
      <c r="LTM767" s="462"/>
      <c r="LTN767" s="462"/>
      <c r="LTO767" s="462"/>
      <c r="LTP767" s="462"/>
      <c r="LTQ767" s="462"/>
      <c r="LTR767" s="462"/>
      <c r="LTS767" s="462"/>
      <c r="LTT767" s="462"/>
      <c r="LTU767" s="462"/>
      <c r="LTV767" s="462"/>
      <c r="LTW767" s="462"/>
      <c r="LTX767" s="462"/>
      <c r="LTY767" s="462"/>
      <c r="LTZ767" s="462"/>
      <c r="LUA767" s="462"/>
      <c r="LUB767" s="462"/>
      <c r="LUC767" s="462"/>
      <c r="LUD767" s="462"/>
      <c r="LUE767" s="462"/>
      <c r="LUF767" s="462"/>
      <c r="LUG767" s="462"/>
      <c r="LUH767" s="462"/>
      <c r="LUI767" s="462"/>
      <c r="LUJ767" s="462"/>
      <c r="LUK767" s="462"/>
      <c r="LUL767" s="462"/>
      <c r="LUM767" s="462"/>
      <c r="LUN767" s="462"/>
      <c r="LUO767" s="462"/>
      <c r="LUP767" s="462"/>
      <c r="LUQ767" s="462"/>
      <c r="LUR767" s="462"/>
      <c r="LUS767" s="462"/>
      <c r="LUT767" s="462"/>
      <c r="LUU767" s="462"/>
      <c r="LUV767" s="462"/>
      <c r="LUW767" s="462"/>
      <c r="LUX767" s="462"/>
      <c r="LUY767" s="462"/>
      <c r="LUZ767" s="462"/>
      <c r="LVA767" s="462"/>
      <c r="LVB767" s="462"/>
      <c r="LVC767" s="462"/>
      <c r="LVD767" s="462"/>
      <c r="LVE767" s="462"/>
      <c r="LVF767" s="462"/>
      <c r="LVG767" s="462"/>
      <c r="LVH767" s="462"/>
      <c r="LVI767" s="462"/>
      <c r="LVJ767" s="462"/>
      <c r="LVK767" s="462"/>
      <c r="LVL767" s="462"/>
      <c r="LVM767" s="462"/>
      <c r="LVN767" s="462"/>
      <c r="LVO767" s="462"/>
      <c r="LVP767" s="462"/>
      <c r="LVQ767" s="462"/>
      <c r="LVR767" s="462"/>
      <c r="LVS767" s="462"/>
      <c r="LVT767" s="462"/>
      <c r="LVU767" s="462"/>
      <c r="LVV767" s="462"/>
      <c r="LVW767" s="462"/>
      <c r="LVX767" s="462"/>
      <c r="LVY767" s="462"/>
      <c r="LVZ767" s="462"/>
      <c r="LWA767" s="462"/>
      <c r="LWB767" s="462"/>
      <c r="LWC767" s="462"/>
      <c r="LWD767" s="462"/>
      <c r="LWE767" s="462"/>
      <c r="LWF767" s="462"/>
      <c r="LWG767" s="462"/>
      <c r="LWH767" s="462"/>
      <c r="LWI767" s="462"/>
      <c r="LWJ767" s="462"/>
      <c r="LWK767" s="462"/>
      <c r="LWL767" s="462"/>
      <c r="LWM767" s="462"/>
      <c r="LWN767" s="462"/>
      <c r="LWO767" s="462"/>
      <c r="LWP767" s="462"/>
      <c r="LWQ767" s="462"/>
      <c r="LWR767" s="462"/>
      <c r="LWS767" s="462"/>
      <c r="LWT767" s="462"/>
      <c r="LWU767" s="462"/>
      <c r="LWV767" s="462"/>
      <c r="LWW767" s="462"/>
      <c r="LWX767" s="462"/>
      <c r="LWY767" s="462"/>
      <c r="LWZ767" s="462"/>
      <c r="LXA767" s="462"/>
      <c r="LXB767" s="462"/>
      <c r="LXC767" s="462"/>
      <c r="LXD767" s="462"/>
      <c r="LXE767" s="462"/>
      <c r="LXF767" s="462"/>
      <c r="LXG767" s="462"/>
      <c r="LXH767" s="462"/>
      <c r="LXI767" s="462"/>
      <c r="LXJ767" s="462"/>
      <c r="LXK767" s="462"/>
      <c r="LXL767" s="462"/>
      <c r="LXM767" s="462"/>
      <c r="LXN767" s="462"/>
      <c r="LXO767" s="462"/>
      <c r="LXP767" s="462"/>
      <c r="LXQ767" s="462"/>
      <c r="LXR767" s="462"/>
      <c r="LXS767" s="462"/>
      <c r="LXT767" s="462"/>
      <c r="LXU767" s="462"/>
      <c r="LXV767" s="462"/>
      <c r="LXW767" s="462"/>
      <c r="LXX767" s="462"/>
      <c r="LXY767" s="462"/>
      <c r="LXZ767" s="462"/>
      <c r="LYA767" s="462"/>
      <c r="LYB767" s="462"/>
      <c r="LYC767" s="462"/>
      <c r="LYD767" s="462"/>
      <c r="LYE767" s="462"/>
      <c r="LYF767" s="462"/>
      <c r="LYG767" s="462"/>
      <c r="LYH767" s="462"/>
      <c r="LYI767" s="462"/>
      <c r="LYJ767" s="462"/>
      <c r="LYK767" s="462"/>
      <c r="LYL767" s="462"/>
      <c r="LYM767" s="462"/>
      <c r="LYN767" s="462"/>
      <c r="LYO767" s="462"/>
      <c r="LYP767" s="462"/>
      <c r="LYQ767" s="462"/>
      <c r="LYR767" s="462"/>
      <c r="LYS767" s="462"/>
      <c r="LYT767" s="462"/>
      <c r="LYU767" s="462"/>
      <c r="LYV767" s="462"/>
      <c r="LYW767" s="462"/>
      <c r="LYX767" s="462"/>
      <c r="LYY767" s="462"/>
      <c r="LYZ767" s="462"/>
      <c r="LZA767" s="462"/>
      <c r="LZB767" s="462"/>
      <c r="LZC767" s="462"/>
      <c r="LZD767" s="462"/>
      <c r="LZE767" s="462"/>
      <c r="LZF767" s="462"/>
      <c r="LZG767" s="462"/>
      <c r="LZH767" s="462"/>
      <c r="LZI767" s="462"/>
      <c r="LZJ767" s="462"/>
      <c r="LZK767" s="462"/>
      <c r="LZL767" s="462"/>
      <c r="LZM767" s="462"/>
      <c r="LZN767" s="462"/>
      <c r="LZO767" s="462"/>
      <c r="LZP767" s="462"/>
      <c r="LZQ767" s="462"/>
      <c r="LZR767" s="462"/>
      <c r="LZS767" s="462"/>
      <c r="LZT767" s="462"/>
      <c r="LZU767" s="462"/>
      <c r="LZV767" s="462"/>
      <c r="LZW767" s="462"/>
      <c r="LZX767" s="462"/>
      <c r="LZY767" s="462"/>
      <c r="LZZ767" s="462"/>
      <c r="MAA767" s="462"/>
      <c r="MAB767" s="462"/>
      <c r="MAC767" s="462"/>
      <c r="MAD767" s="462"/>
      <c r="MAE767" s="462"/>
      <c r="MAF767" s="462"/>
      <c r="MAG767" s="462"/>
      <c r="MAH767" s="462"/>
      <c r="MAI767" s="462"/>
      <c r="MAJ767" s="462"/>
      <c r="MAK767" s="462"/>
      <c r="MAL767" s="462"/>
      <c r="MAM767" s="462"/>
      <c r="MAN767" s="462"/>
      <c r="MAO767" s="462"/>
      <c r="MAP767" s="462"/>
      <c r="MAQ767" s="462"/>
      <c r="MAR767" s="462"/>
      <c r="MAS767" s="462"/>
      <c r="MAT767" s="462"/>
      <c r="MAU767" s="462"/>
      <c r="MAV767" s="462"/>
      <c r="MAW767" s="462"/>
      <c r="MAX767" s="462"/>
      <c r="MAY767" s="462"/>
      <c r="MAZ767" s="462"/>
      <c r="MBA767" s="462"/>
      <c r="MBB767" s="462"/>
      <c r="MBC767" s="462"/>
      <c r="MBD767" s="462"/>
      <c r="MBE767" s="462"/>
      <c r="MBF767" s="462"/>
      <c r="MBG767" s="462"/>
      <c r="MBH767" s="462"/>
      <c r="MBI767" s="462"/>
      <c r="MBJ767" s="462"/>
      <c r="MBK767" s="462"/>
      <c r="MBL767" s="462"/>
      <c r="MBM767" s="462"/>
      <c r="MBN767" s="462"/>
      <c r="MBO767" s="462"/>
      <c r="MBP767" s="462"/>
      <c r="MBQ767" s="462"/>
      <c r="MBR767" s="462"/>
      <c r="MBS767" s="462"/>
      <c r="MBT767" s="462"/>
      <c r="MBU767" s="462"/>
      <c r="MBV767" s="462"/>
      <c r="MBW767" s="462"/>
      <c r="MBX767" s="462"/>
      <c r="MBY767" s="462"/>
      <c r="MBZ767" s="462"/>
      <c r="MCA767" s="462"/>
      <c r="MCB767" s="462"/>
      <c r="MCC767" s="462"/>
      <c r="MCD767" s="462"/>
      <c r="MCE767" s="462"/>
      <c r="MCF767" s="462"/>
      <c r="MCG767" s="462"/>
      <c r="MCH767" s="462"/>
      <c r="MCI767" s="462"/>
      <c r="MCJ767" s="462"/>
      <c r="MCK767" s="462"/>
      <c r="MCL767" s="462"/>
      <c r="MCM767" s="462"/>
      <c r="MCN767" s="462"/>
      <c r="MCO767" s="462"/>
      <c r="MCP767" s="462"/>
      <c r="MCQ767" s="462"/>
      <c r="MCR767" s="462"/>
      <c r="MCS767" s="462"/>
      <c r="MCT767" s="462"/>
      <c r="MCU767" s="462"/>
      <c r="MCV767" s="462"/>
      <c r="MCW767" s="462"/>
      <c r="MCX767" s="462"/>
      <c r="MCY767" s="462"/>
      <c r="MCZ767" s="462"/>
      <c r="MDA767" s="462"/>
      <c r="MDB767" s="462"/>
      <c r="MDC767" s="462"/>
      <c r="MDD767" s="462"/>
      <c r="MDE767" s="462"/>
      <c r="MDF767" s="462"/>
      <c r="MDG767" s="462"/>
      <c r="MDH767" s="462"/>
      <c r="MDI767" s="462"/>
      <c r="MDJ767" s="462"/>
      <c r="MDK767" s="462"/>
      <c r="MDL767" s="462"/>
      <c r="MDM767" s="462"/>
      <c r="MDN767" s="462"/>
      <c r="MDO767" s="462"/>
      <c r="MDP767" s="462"/>
      <c r="MDQ767" s="462"/>
      <c r="MDR767" s="462"/>
      <c r="MDS767" s="462"/>
      <c r="MDT767" s="462"/>
      <c r="MDU767" s="462"/>
      <c r="MDV767" s="462"/>
      <c r="MDW767" s="462"/>
      <c r="MDX767" s="462"/>
      <c r="MDY767" s="462"/>
      <c r="MDZ767" s="462"/>
      <c r="MEA767" s="462"/>
      <c r="MEB767" s="462"/>
      <c r="MEC767" s="462"/>
      <c r="MED767" s="462"/>
      <c r="MEE767" s="462"/>
      <c r="MEF767" s="462"/>
      <c r="MEG767" s="462"/>
      <c r="MEH767" s="462"/>
      <c r="MEI767" s="462"/>
      <c r="MEJ767" s="462"/>
      <c r="MEK767" s="462"/>
      <c r="MEL767" s="462"/>
      <c r="MEM767" s="462"/>
      <c r="MEN767" s="462"/>
      <c r="MEO767" s="462"/>
      <c r="MEP767" s="462"/>
      <c r="MEQ767" s="462"/>
      <c r="MER767" s="462"/>
      <c r="MES767" s="462"/>
      <c r="MET767" s="462"/>
      <c r="MEU767" s="462"/>
      <c r="MEV767" s="462"/>
      <c r="MEW767" s="462"/>
      <c r="MEX767" s="462"/>
      <c r="MEY767" s="462"/>
      <c r="MEZ767" s="462"/>
      <c r="MFA767" s="462"/>
      <c r="MFB767" s="462"/>
      <c r="MFC767" s="462"/>
      <c r="MFD767" s="462"/>
      <c r="MFE767" s="462"/>
      <c r="MFF767" s="462"/>
      <c r="MFG767" s="462"/>
      <c r="MFH767" s="462"/>
      <c r="MFI767" s="462"/>
      <c r="MFJ767" s="462"/>
      <c r="MFK767" s="462"/>
      <c r="MFL767" s="462"/>
      <c r="MFM767" s="462"/>
      <c r="MFN767" s="462"/>
      <c r="MFO767" s="462"/>
      <c r="MFP767" s="462"/>
      <c r="MFQ767" s="462"/>
      <c r="MFR767" s="462"/>
      <c r="MFS767" s="462"/>
      <c r="MFT767" s="462"/>
      <c r="MFU767" s="462"/>
      <c r="MFV767" s="462"/>
      <c r="MFW767" s="462"/>
      <c r="MFX767" s="462"/>
      <c r="MFY767" s="462"/>
      <c r="MFZ767" s="462"/>
      <c r="MGA767" s="462"/>
      <c r="MGB767" s="462"/>
      <c r="MGC767" s="462"/>
      <c r="MGD767" s="462"/>
      <c r="MGE767" s="462"/>
      <c r="MGF767" s="462"/>
      <c r="MGG767" s="462"/>
      <c r="MGH767" s="462"/>
      <c r="MGI767" s="462"/>
      <c r="MGJ767" s="462"/>
      <c r="MGK767" s="462"/>
      <c r="MGL767" s="462"/>
      <c r="MGM767" s="462"/>
      <c r="MGN767" s="462"/>
      <c r="MGO767" s="462"/>
      <c r="MGP767" s="462"/>
      <c r="MGQ767" s="462"/>
      <c r="MGR767" s="462"/>
      <c r="MGS767" s="462"/>
      <c r="MGT767" s="462"/>
      <c r="MGU767" s="462"/>
      <c r="MGV767" s="462"/>
      <c r="MGW767" s="462"/>
      <c r="MGX767" s="462"/>
      <c r="MGY767" s="462"/>
      <c r="MGZ767" s="462"/>
      <c r="MHA767" s="462"/>
      <c r="MHB767" s="462"/>
      <c r="MHC767" s="462"/>
      <c r="MHD767" s="462"/>
      <c r="MHE767" s="462"/>
      <c r="MHF767" s="462"/>
      <c r="MHG767" s="462"/>
      <c r="MHH767" s="462"/>
      <c r="MHI767" s="462"/>
      <c r="MHJ767" s="462"/>
      <c r="MHK767" s="462"/>
      <c r="MHL767" s="462"/>
      <c r="MHM767" s="462"/>
      <c r="MHN767" s="462"/>
      <c r="MHO767" s="462"/>
      <c r="MHP767" s="462"/>
      <c r="MHQ767" s="462"/>
      <c r="MHR767" s="462"/>
      <c r="MHS767" s="462"/>
      <c r="MHT767" s="462"/>
      <c r="MHU767" s="462"/>
      <c r="MHV767" s="462"/>
      <c r="MHW767" s="462"/>
      <c r="MHX767" s="462"/>
      <c r="MHY767" s="462"/>
      <c r="MHZ767" s="462"/>
      <c r="MIA767" s="462"/>
      <c r="MIB767" s="462"/>
      <c r="MIC767" s="462"/>
      <c r="MID767" s="462"/>
      <c r="MIE767" s="462"/>
      <c r="MIF767" s="462"/>
      <c r="MIG767" s="462"/>
      <c r="MIH767" s="462"/>
      <c r="MII767" s="462"/>
      <c r="MIJ767" s="462"/>
      <c r="MIK767" s="462"/>
      <c r="MIL767" s="462"/>
      <c r="MIM767" s="462"/>
      <c r="MIN767" s="462"/>
      <c r="MIO767" s="462"/>
      <c r="MIP767" s="462"/>
      <c r="MIQ767" s="462"/>
      <c r="MIR767" s="462"/>
      <c r="MIS767" s="462"/>
      <c r="MIT767" s="462"/>
      <c r="MIU767" s="462"/>
      <c r="MIV767" s="462"/>
      <c r="MIW767" s="462"/>
      <c r="MIX767" s="462"/>
      <c r="MIY767" s="462"/>
      <c r="MIZ767" s="462"/>
      <c r="MJA767" s="462"/>
      <c r="MJB767" s="462"/>
      <c r="MJC767" s="462"/>
      <c r="MJD767" s="462"/>
      <c r="MJE767" s="462"/>
      <c r="MJF767" s="462"/>
      <c r="MJG767" s="462"/>
      <c r="MJH767" s="462"/>
      <c r="MJI767" s="462"/>
      <c r="MJJ767" s="462"/>
      <c r="MJK767" s="462"/>
      <c r="MJL767" s="462"/>
      <c r="MJM767" s="462"/>
      <c r="MJN767" s="462"/>
      <c r="MJO767" s="462"/>
      <c r="MJP767" s="462"/>
      <c r="MJQ767" s="462"/>
      <c r="MJR767" s="462"/>
      <c r="MJS767" s="462"/>
      <c r="MJT767" s="462"/>
      <c r="MJU767" s="462"/>
      <c r="MJV767" s="462"/>
      <c r="MJW767" s="462"/>
      <c r="MJX767" s="462"/>
      <c r="MJY767" s="462"/>
      <c r="MJZ767" s="462"/>
      <c r="MKA767" s="462"/>
      <c r="MKB767" s="462"/>
      <c r="MKC767" s="462"/>
      <c r="MKD767" s="462"/>
      <c r="MKE767" s="462"/>
      <c r="MKF767" s="462"/>
      <c r="MKG767" s="462"/>
      <c r="MKH767" s="462"/>
      <c r="MKI767" s="462"/>
      <c r="MKJ767" s="462"/>
      <c r="MKK767" s="462"/>
      <c r="MKL767" s="462"/>
      <c r="MKM767" s="462"/>
      <c r="MKN767" s="462"/>
      <c r="MKO767" s="462"/>
      <c r="MKP767" s="462"/>
      <c r="MKQ767" s="462"/>
      <c r="MKR767" s="462"/>
      <c r="MKS767" s="462"/>
      <c r="MKT767" s="462"/>
      <c r="MKU767" s="462"/>
      <c r="MKV767" s="462"/>
      <c r="MKW767" s="462"/>
      <c r="MKX767" s="462"/>
      <c r="MKY767" s="462"/>
      <c r="MKZ767" s="462"/>
      <c r="MLA767" s="462"/>
      <c r="MLB767" s="462"/>
      <c r="MLC767" s="462"/>
      <c r="MLD767" s="462"/>
      <c r="MLE767" s="462"/>
      <c r="MLF767" s="462"/>
      <c r="MLG767" s="462"/>
      <c r="MLH767" s="462"/>
      <c r="MLI767" s="462"/>
      <c r="MLJ767" s="462"/>
      <c r="MLK767" s="462"/>
      <c r="MLL767" s="462"/>
      <c r="MLM767" s="462"/>
      <c r="MLN767" s="462"/>
      <c r="MLO767" s="462"/>
      <c r="MLP767" s="462"/>
      <c r="MLQ767" s="462"/>
      <c r="MLR767" s="462"/>
      <c r="MLS767" s="462"/>
      <c r="MLT767" s="462"/>
      <c r="MLU767" s="462"/>
      <c r="MLV767" s="462"/>
      <c r="MLW767" s="462"/>
      <c r="MLX767" s="462"/>
      <c r="MLY767" s="462"/>
      <c r="MLZ767" s="462"/>
      <c r="MMA767" s="462"/>
      <c r="MMB767" s="462"/>
      <c r="MMC767" s="462"/>
      <c r="MMD767" s="462"/>
      <c r="MME767" s="462"/>
      <c r="MMF767" s="462"/>
      <c r="MMG767" s="462"/>
      <c r="MMH767" s="462"/>
      <c r="MMI767" s="462"/>
      <c r="MMJ767" s="462"/>
      <c r="MMK767" s="462"/>
      <c r="MML767" s="462"/>
      <c r="MMM767" s="462"/>
      <c r="MMN767" s="462"/>
      <c r="MMO767" s="462"/>
      <c r="MMP767" s="462"/>
      <c r="MMQ767" s="462"/>
      <c r="MMR767" s="462"/>
      <c r="MMS767" s="462"/>
      <c r="MMT767" s="462"/>
      <c r="MMU767" s="462"/>
      <c r="MMV767" s="462"/>
      <c r="MMW767" s="462"/>
      <c r="MMX767" s="462"/>
      <c r="MMY767" s="462"/>
      <c r="MMZ767" s="462"/>
      <c r="MNA767" s="462"/>
      <c r="MNB767" s="462"/>
      <c r="MNC767" s="462"/>
      <c r="MND767" s="462"/>
      <c r="MNE767" s="462"/>
      <c r="MNF767" s="462"/>
      <c r="MNG767" s="462"/>
      <c r="MNH767" s="462"/>
      <c r="MNI767" s="462"/>
      <c r="MNJ767" s="462"/>
      <c r="MNK767" s="462"/>
      <c r="MNL767" s="462"/>
      <c r="MNM767" s="462"/>
      <c r="MNN767" s="462"/>
      <c r="MNO767" s="462"/>
      <c r="MNP767" s="462"/>
      <c r="MNQ767" s="462"/>
      <c r="MNR767" s="462"/>
      <c r="MNS767" s="462"/>
      <c r="MNT767" s="462"/>
      <c r="MNU767" s="462"/>
      <c r="MNV767" s="462"/>
      <c r="MNW767" s="462"/>
      <c r="MNX767" s="462"/>
      <c r="MNY767" s="462"/>
      <c r="MNZ767" s="462"/>
      <c r="MOA767" s="462"/>
      <c r="MOB767" s="462"/>
      <c r="MOC767" s="462"/>
      <c r="MOD767" s="462"/>
      <c r="MOE767" s="462"/>
      <c r="MOF767" s="462"/>
      <c r="MOG767" s="462"/>
      <c r="MOH767" s="462"/>
      <c r="MOI767" s="462"/>
      <c r="MOJ767" s="462"/>
      <c r="MOK767" s="462"/>
      <c r="MOL767" s="462"/>
      <c r="MOM767" s="462"/>
      <c r="MON767" s="462"/>
      <c r="MOO767" s="462"/>
      <c r="MOP767" s="462"/>
      <c r="MOQ767" s="462"/>
      <c r="MOR767" s="462"/>
      <c r="MOS767" s="462"/>
      <c r="MOT767" s="462"/>
      <c r="MOU767" s="462"/>
      <c r="MOV767" s="462"/>
      <c r="MOW767" s="462"/>
      <c r="MOX767" s="462"/>
      <c r="MOY767" s="462"/>
      <c r="MOZ767" s="462"/>
      <c r="MPA767" s="462"/>
      <c r="MPB767" s="462"/>
      <c r="MPC767" s="462"/>
      <c r="MPD767" s="462"/>
      <c r="MPE767" s="462"/>
      <c r="MPF767" s="462"/>
      <c r="MPG767" s="462"/>
      <c r="MPH767" s="462"/>
      <c r="MPI767" s="462"/>
      <c r="MPJ767" s="462"/>
      <c r="MPK767" s="462"/>
      <c r="MPL767" s="462"/>
      <c r="MPM767" s="462"/>
      <c r="MPN767" s="462"/>
      <c r="MPO767" s="462"/>
      <c r="MPP767" s="462"/>
      <c r="MPQ767" s="462"/>
      <c r="MPR767" s="462"/>
      <c r="MPS767" s="462"/>
      <c r="MPT767" s="462"/>
      <c r="MPU767" s="462"/>
      <c r="MPV767" s="462"/>
      <c r="MPW767" s="462"/>
      <c r="MPX767" s="462"/>
      <c r="MPY767" s="462"/>
      <c r="MPZ767" s="462"/>
      <c r="MQA767" s="462"/>
      <c r="MQB767" s="462"/>
      <c r="MQC767" s="462"/>
      <c r="MQD767" s="462"/>
      <c r="MQE767" s="462"/>
      <c r="MQF767" s="462"/>
      <c r="MQG767" s="462"/>
      <c r="MQH767" s="462"/>
      <c r="MQI767" s="462"/>
      <c r="MQJ767" s="462"/>
      <c r="MQK767" s="462"/>
      <c r="MQL767" s="462"/>
      <c r="MQM767" s="462"/>
      <c r="MQN767" s="462"/>
      <c r="MQO767" s="462"/>
      <c r="MQP767" s="462"/>
      <c r="MQQ767" s="462"/>
      <c r="MQR767" s="462"/>
      <c r="MQS767" s="462"/>
      <c r="MQT767" s="462"/>
      <c r="MQU767" s="462"/>
      <c r="MQV767" s="462"/>
      <c r="MQW767" s="462"/>
      <c r="MQX767" s="462"/>
      <c r="MQY767" s="462"/>
      <c r="MQZ767" s="462"/>
      <c r="MRA767" s="462"/>
      <c r="MRB767" s="462"/>
      <c r="MRC767" s="462"/>
      <c r="MRD767" s="462"/>
      <c r="MRE767" s="462"/>
      <c r="MRF767" s="462"/>
      <c r="MRG767" s="462"/>
      <c r="MRH767" s="462"/>
      <c r="MRI767" s="462"/>
      <c r="MRJ767" s="462"/>
      <c r="MRK767" s="462"/>
      <c r="MRL767" s="462"/>
      <c r="MRM767" s="462"/>
      <c r="MRN767" s="462"/>
      <c r="MRO767" s="462"/>
      <c r="MRP767" s="462"/>
      <c r="MRQ767" s="462"/>
      <c r="MRR767" s="462"/>
      <c r="MRS767" s="462"/>
      <c r="MRT767" s="462"/>
      <c r="MRU767" s="462"/>
      <c r="MRV767" s="462"/>
      <c r="MRW767" s="462"/>
      <c r="MRX767" s="462"/>
      <c r="MRY767" s="462"/>
      <c r="MRZ767" s="462"/>
      <c r="MSA767" s="462"/>
      <c r="MSB767" s="462"/>
      <c r="MSC767" s="462"/>
      <c r="MSD767" s="462"/>
      <c r="MSE767" s="462"/>
      <c r="MSF767" s="462"/>
      <c r="MSG767" s="462"/>
      <c r="MSH767" s="462"/>
      <c r="MSI767" s="462"/>
      <c r="MSJ767" s="462"/>
      <c r="MSK767" s="462"/>
      <c r="MSL767" s="462"/>
      <c r="MSM767" s="462"/>
      <c r="MSN767" s="462"/>
      <c r="MSO767" s="462"/>
      <c r="MSP767" s="462"/>
      <c r="MSQ767" s="462"/>
      <c r="MSR767" s="462"/>
      <c r="MSS767" s="462"/>
      <c r="MST767" s="462"/>
      <c r="MSU767" s="462"/>
      <c r="MSV767" s="462"/>
      <c r="MSW767" s="462"/>
      <c r="MSX767" s="462"/>
      <c r="MSY767" s="462"/>
      <c r="MSZ767" s="462"/>
      <c r="MTA767" s="462"/>
      <c r="MTB767" s="462"/>
      <c r="MTC767" s="462"/>
      <c r="MTD767" s="462"/>
      <c r="MTE767" s="462"/>
      <c r="MTF767" s="462"/>
      <c r="MTG767" s="462"/>
      <c r="MTH767" s="462"/>
      <c r="MTI767" s="462"/>
      <c r="MTJ767" s="462"/>
      <c r="MTK767" s="462"/>
      <c r="MTL767" s="462"/>
      <c r="MTM767" s="462"/>
      <c r="MTN767" s="462"/>
      <c r="MTO767" s="462"/>
      <c r="MTP767" s="462"/>
      <c r="MTQ767" s="462"/>
      <c r="MTR767" s="462"/>
      <c r="MTS767" s="462"/>
      <c r="MTT767" s="462"/>
      <c r="MTU767" s="462"/>
      <c r="MTV767" s="462"/>
      <c r="MTW767" s="462"/>
      <c r="MTX767" s="462"/>
      <c r="MTY767" s="462"/>
      <c r="MTZ767" s="462"/>
      <c r="MUA767" s="462"/>
      <c r="MUB767" s="462"/>
      <c r="MUC767" s="462"/>
      <c r="MUD767" s="462"/>
      <c r="MUE767" s="462"/>
      <c r="MUF767" s="462"/>
      <c r="MUG767" s="462"/>
      <c r="MUH767" s="462"/>
      <c r="MUI767" s="462"/>
      <c r="MUJ767" s="462"/>
      <c r="MUK767" s="462"/>
      <c r="MUL767" s="462"/>
      <c r="MUM767" s="462"/>
      <c r="MUN767" s="462"/>
      <c r="MUO767" s="462"/>
      <c r="MUP767" s="462"/>
      <c r="MUQ767" s="462"/>
      <c r="MUR767" s="462"/>
      <c r="MUS767" s="462"/>
      <c r="MUT767" s="462"/>
      <c r="MUU767" s="462"/>
      <c r="MUV767" s="462"/>
      <c r="MUW767" s="462"/>
      <c r="MUX767" s="462"/>
      <c r="MUY767" s="462"/>
      <c r="MUZ767" s="462"/>
      <c r="MVA767" s="462"/>
      <c r="MVB767" s="462"/>
      <c r="MVC767" s="462"/>
      <c r="MVD767" s="462"/>
      <c r="MVE767" s="462"/>
      <c r="MVF767" s="462"/>
      <c r="MVG767" s="462"/>
      <c r="MVH767" s="462"/>
      <c r="MVI767" s="462"/>
      <c r="MVJ767" s="462"/>
      <c r="MVK767" s="462"/>
      <c r="MVL767" s="462"/>
      <c r="MVM767" s="462"/>
      <c r="MVN767" s="462"/>
      <c r="MVO767" s="462"/>
      <c r="MVP767" s="462"/>
      <c r="MVQ767" s="462"/>
      <c r="MVR767" s="462"/>
      <c r="MVS767" s="462"/>
      <c r="MVT767" s="462"/>
      <c r="MVU767" s="462"/>
      <c r="MVV767" s="462"/>
      <c r="MVW767" s="462"/>
      <c r="MVX767" s="462"/>
      <c r="MVY767" s="462"/>
      <c r="MVZ767" s="462"/>
      <c r="MWA767" s="462"/>
      <c r="MWB767" s="462"/>
      <c r="MWC767" s="462"/>
      <c r="MWD767" s="462"/>
      <c r="MWE767" s="462"/>
      <c r="MWF767" s="462"/>
      <c r="MWG767" s="462"/>
      <c r="MWH767" s="462"/>
      <c r="MWI767" s="462"/>
      <c r="MWJ767" s="462"/>
      <c r="MWK767" s="462"/>
      <c r="MWL767" s="462"/>
      <c r="MWM767" s="462"/>
      <c r="MWN767" s="462"/>
      <c r="MWO767" s="462"/>
      <c r="MWP767" s="462"/>
      <c r="MWQ767" s="462"/>
      <c r="MWR767" s="462"/>
      <c r="MWS767" s="462"/>
      <c r="MWT767" s="462"/>
      <c r="MWU767" s="462"/>
      <c r="MWV767" s="462"/>
      <c r="MWW767" s="462"/>
      <c r="MWX767" s="462"/>
      <c r="MWY767" s="462"/>
      <c r="MWZ767" s="462"/>
      <c r="MXA767" s="462"/>
      <c r="MXB767" s="462"/>
      <c r="MXC767" s="462"/>
      <c r="MXD767" s="462"/>
      <c r="MXE767" s="462"/>
      <c r="MXF767" s="462"/>
      <c r="MXG767" s="462"/>
      <c r="MXH767" s="462"/>
      <c r="MXI767" s="462"/>
      <c r="MXJ767" s="462"/>
      <c r="MXK767" s="462"/>
      <c r="MXL767" s="462"/>
      <c r="MXM767" s="462"/>
      <c r="MXN767" s="462"/>
      <c r="MXO767" s="462"/>
      <c r="MXP767" s="462"/>
      <c r="MXQ767" s="462"/>
      <c r="MXR767" s="462"/>
      <c r="MXS767" s="462"/>
      <c r="MXT767" s="462"/>
      <c r="MXU767" s="462"/>
      <c r="MXV767" s="462"/>
      <c r="MXW767" s="462"/>
      <c r="MXX767" s="462"/>
      <c r="MXY767" s="462"/>
      <c r="MXZ767" s="462"/>
      <c r="MYA767" s="462"/>
      <c r="MYB767" s="462"/>
      <c r="MYC767" s="462"/>
      <c r="MYD767" s="462"/>
      <c r="MYE767" s="462"/>
      <c r="MYF767" s="462"/>
      <c r="MYG767" s="462"/>
      <c r="MYH767" s="462"/>
      <c r="MYI767" s="462"/>
      <c r="MYJ767" s="462"/>
      <c r="MYK767" s="462"/>
      <c r="MYL767" s="462"/>
      <c r="MYM767" s="462"/>
      <c r="MYN767" s="462"/>
      <c r="MYO767" s="462"/>
      <c r="MYP767" s="462"/>
      <c r="MYQ767" s="462"/>
      <c r="MYR767" s="462"/>
      <c r="MYS767" s="462"/>
      <c r="MYT767" s="462"/>
      <c r="MYU767" s="462"/>
      <c r="MYV767" s="462"/>
      <c r="MYW767" s="462"/>
      <c r="MYX767" s="462"/>
      <c r="MYY767" s="462"/>
      <c r="MYZ767" s="462"/>
      <c r="MZA767" s="462"/>
      <c r="MZB767" s="462"/>
      <c r="MZC767" s="462"/>
      <c r="MZD767" s="462"/>
      <c r="MZE767" s="462"/>
      <c r="MZF767" s="462"/>
      <c r="MZG767" s="462"/>
      <c r="MZH767" s="462"/>
      <c r="MZI767" s="462"/>
      <c r="MZJ767" s="462"/>
      <c r="MZK767" s="462"/>
      <c r="MZL767" s="462"/>
      <c r="MZM767" s="462"/>
      <c r="MZN767" s="462"/>
      <c r="MZO767" s="462"/>
      <c r="MZP767" s="462"/>
      <c r="MZQ767" s="462"/>
      <c r="MZR767" s="462"/>
      <c r="MZS767" s="462"/>
      <c r="MZT767" s="462"/>
      <c r="MZU767" s="462"/>
      <c r="MZV767" s="462"/>
      <c r="MZW767" s="462"/>
      <c r="MZX767" s="462"/>
      <c r="MZY767" s="462"/>
      <c r="MZZ767" s="462"/>
      <c r="NAA767" s="462"/>
      <c r="NAB767" s="462"/>
      <c r="NAC767" s="462"/>
      <c r="NAD767" s="462"/>
      <c r="NAE767" s="462"/>
      <c r="NAF767" s="462"/>
      <c r="NAG767" s="462"/>
      <c r="NAH767" s="462"/>
      <c r="NAI767" s="462"/>
      <c r="NAJ767" s="462"/>
      <c r="NAK767" s="462"/>
      <c r="NAL767" s="462"/>
      <c r="NAM767" s="462"/>
      <c r="NAN767" s="462"/>
      <c r="NAO767" s="462"/>
      <c r="NAP767" s="462"/>
      <c r="NAQ767" s="462"/>
      <c r="NAR767" s="462"/>
      <c r="NAS767" s="462"/>
      <c r="NAT767" s="462"/>
      <c r="NAU767" s="462"/>
      <c r="NAV767" s="462"/>
      <c r="NAW767" s="462"/>
      <c r="NAX767" s="462"/>
      <c r="NAY767" s="462"/>
      <c r="NAZ767" s="462"/>
      <c r="NBA767" s="462"/>
      <c r="NBB767" s="462"/>
      <c r="NBC767" s="462"/>
      <c r="NBD767" s="462"/>
      <c r="NBE767" s="462"/>
      <c r="NBF767" s="462"/>
      <c r="NBG767" s="462"/>
      <c r="NBH767" s="462"/>
      <c r="NBI767" s="462"/>
      <c r="NBJ767" s="462"/>
      <c r="NBK767" s="462"/>
      <c r="NBL767" s="462"/>
      <c r="NBM767" s="462"/>
      <c r="NBN767" s="462"/>
      <c r="NBO767" s="462"/>
      <c r="NBP767" s="462"/>
      <c r="NBQ767" s="462"/>
      <c r="NBR767" s="462"/>
      <c r="NBS767" s="462"/>
      <c r="NBT767" s="462"/>
      <c r="NBU767" s="462"/>
      <c r="NBV767" s="462"/>
      <c r="NBW767" s="462"/>
      <c r="NBX767" s="462"/>
      <c r="NBY767" s="462"/>
      <c r="NBZ767" s="462"/>
      <c r="NCA767" s="462"/>
      <c r="NCB767" s="462"/>
      <c r="NCC767" s="462"/>
      <c r="NCD767" s="462"/>
      <c r="NCE767" s="462"/>
      <c r="NCF767" s="462"/>
      <c r="NCG767" s="462"/>
      <c r="NCH767" s="462"/>
      <c r="NCI767" s="462"/>
      <c r="NCJ767" s="462"/>
      <c r="NCK767" s="462"/>
      <c r="NCL767" s="462"/>
      <c r="NCM767" s="462"/>
      <c r="NCN767" s="462"/>
      <c r="NCO767" s="462"/>
      <c r="NCP767" s="462"/>
      <c r="NCQ767" s="462"/>
      <c r="NCR767" s="462"/>
      <c r="NCS767" s="462"/>
      <c r="NCT767" s="462"/>
      <c r="NCU767" s="462"/>
      <c r="NCV767" s="462"/>
      <c r="NCW767" s="462"/>
      <c r="NCX767" s="462"/>
      <c r="NCY767" s="462"/>
      <c r="NCZ767" s="462"/>
      <c r="NDA767" s="462"/>
      <c r="NDB767" s="462"/>
      <c r="NDC767" s="462"/>
      <c r="NDD767" s="462"/>
      <c r="NDE767" s="462"/>
      <c r="NDF767" s="462"/>
      <c r="NDG767" s="462"/>
      <c r="NDH767" s="462"/>
      <c r="NDI767" s="462"/>
      <c r="NDJ767" s="462"/>
      <c r="NDK767" s="462"/>
      <c r="NDL767" s="462"/>
      <c r="NDM767" s="462"/>
      <c r="NDN767" s="462"/>
      <c r="NDO767" s="462"/>
      <c r="NDP767" s="462"/>
      <c r="NDQ767" s="462"/>
      <c r="NDR767" s="462"/>
      <c r="NDS767" s="462"/>
      <c r="NDT767" s="462"/>
      <c r="NDU767" s="462"/>
      <c r="NDV767" s="462"/>
      <c r="NDW767" s="462"/>
      <c r="NDX767" s="462"/>
      <c r="NDY767" s="462"/>
      <c r="NDZ767" s="462"/>
      <c r="NEA767" s="462"/>
      <c r="NEB767" s="462"/>
      <c r="NEC767" s="462"/>
      <c r="NED767" s="462"/>
      <c r="NEE767" s="462"/>
      <c r="NEF767" s="462"/>
      <c r="NEG767" s="462"/>
      <c r="NEH767" s="462"/>
      <c r="NEI767" s="462"/>
      <c r="NEJ767" s="462"/>
      <c r="NEK767" s="462"/>
      <c r="NEL767" s="462"/>
      <c r="NEM767" s="462"/>
      <c r="NEN767" s="462"/>
      <c r="NEO767" s="462"/>
      <c r="NEP767" s="462"/>
      <c r="NEQ767" s="462"/>
      <c r="NER767" s="462"/>
      <c r="NES767" s="462"/>
      <c r="NET767" s="462"/>
      <c r="NEU767" s="462"/>
      <c r="NEV767" s="462"/>
      <c r="NEW767" s="462"/>
      <c r="NEX767" s="462"/>
      <c r="NEY767" s="462"/>
      <c r="NEZ767" s="462"/>
      <c r="NFA767" s="462"/>
      <c r="NFB767" s="462"/>
      <c r="NFC767" s="462"/>
      <c r="NFD767" s="462"/>
      <c r="NFE767" s="462"/>
      <c r="NFF767" s="462"/>
      <c r="NFG767" s="462"/>
      <c r="NFH767" s="462"/>
      <c r="NFI767" s="462"/>
      <c r="NFJ767" s="462"/>
      <c r="NFK767" s="462"/>
      <c r="NFL767" s="462"/>
      <c r="NFM767" s="462"/>
      <c r="NFN767" s="462"/>
      <c r="NFO767" s="462"/>
      <c r="NFP767" s="462"/>
      <c r="NFQ767" s="462"/>
      <c r="NFR767" s="462"/>
      <c r="NFS767" s="462"/>
      <c r="NFT767" s="462"/>
      <c r="NFU767" s="462"/>
      <c r="NFV767" s="462"/>
      <c r="NFW767" s="462"/>
      <c r="NFX767" s="462"/>
      <c r="NFY767" s="462"/>
      <c r="NFZ767" s="462"/>
      <c r="NGA767" s="462"/>
      <c r="NGB767" s="462"/>
      <c r="NGC767" s="462"/>
      <c r="NGD767" s="462"/>
      <c r="NGE767" s="462"/>
      <c r="NGF767" s="462"/>
      <c r="NGG767" s="462"/>
      <c r="NGH767" s="462"/>
      <c r="NGI767" s="462"/>
      <c r="NGJ767" s="462"/>
      <c r="NGK767" s="462"/>
      <c r="NGL767" s="462"/>
      <c r="NGM767" s="462"/>
      <c r="NGN767" s="462"/>
      <c r="NGO767" s="462"/>
      <c r="NGP767" s="462"/>
      <c r="NGQ767" s="462"/>
      <c r="NGR767" s="462"/>
      <c r="NGS767" s="462"/>
      <c r="NGT767" s="462"/>
      <c r="NGU767" s="462"/>
      <c r="NGV767" s="462"/>
      <c r="NGW767" s="462"/>
      <c r="NGX767" s="462"/>
      <c r="NGY767" s="462"/>
      <c r="NGZ767" s="462"/>
      <c r="NHA767" s="462"/>
      <c r="NHB767" s="462"/>
      <c r="NHC767" s="462"/>
      <c r="NHD767" s="462"/>
      <c r="NHE767" s="462"/>
      <c r="NHF767" s="462"/>
      <c r="NHG767" s="462"/>
      <c r="NHH767" s="462"/>
      <c r="NHI767" s="462"/>
      <c r="NHJ767" s="462"/>
      <c r="NHK767" s="462"/>
      <c r="NHL767" s="462"/>
      <c r="NHM767" s="462"/>
      <c r="NHN767" s="462"/>
      <c r="NHO767" s="462"/>
      <c r="NHP767" s="462"/>
      <c r="NHQ767" s="462"/>
      <c r="NHR767" s="462"/>
      <c r="NHS767" s="462"/>
      <c r="NHT767" s="462"/>
      <c r="NHU767" s="462"/>
      <c r="NHV767" s="462"/>
      <c r="NHW767" s="462"/>
      <c r="NHX767" s="462"/>
      <c r="NHY767" s="462"/>
      <c r="NHZ767" s="462"/>
      <c r="NIA767" s="462"/>
      <c r="NIB767" s="462"/>
      <c r="NIC767" s="462"/>
      <c r="NID767" s="462"/>
      <c r="NIE767" s="462"/>
      <c r="NIF767" s="462"/>
      <c r="NIG767" s="462"/>
      <c r="NIH767" s="462"/>
      <c r="NII767" s="462"/>
      <c r="NIJ767" s="462"/>
      <c r="NIK767" s="462"/>
      <c r="NIL767" s="462"/>
      <c r="NIM767" s="462"/>
      <c r="NIN767" s="462"/>
      <c r="NIO767" s="462"/>
      <c r="NIP767" s="462"/>
      <c r="NIQ767" s="462"/>
      <c r="NIR767" s="462"/>
      <c r="NIS767" s="462"/>
      <c r="NIT767" s="462"/>
      <c r="NIU767" s="462"/>
      <c r="NIV767" s="462"/>
      <c r="NIW767" s="462"/>
      <c r="NIX767" s="462"/>
      <c r="NIY767" s="462"/>
      <c r="NIZ767" s="462"/>
      <c r="NJA767" s="462"/>
      <c r="NJB767" s="462"/>
      <c r="NJC767" s="462"/>
      <c r="NJD767" s="462"/>
      <c r="NJE767" s="462"/>
      <c r="NJF767" s="462"/>
      <c r="NJG767" s="462"/>
      <c r="NJH767" s="462"/>
      <c r="NJI767" s="462"/>
      <c r="NJJ767" s="462"/>
      <c r="NJK767" s="462"/>
      <c r="NJL767" s="462"/>
      <c r="NJM767" s="462"/>
      <c r="NJN767" s="462"/>
      <c r="NJO767" s="462"/>
      <c r="NJP767" s="462"/>
      <c r="NJQ767" s="462"/>
      <c r="NJR767" s="462"/>
      <c r="NJS767" s="462"/>
      <c r="NJT767" s="462"/>
      <c r="NJU767" s="462"/>
      <c r="NJV767" s="462"/>
      <c r="NJW767" s="462"/>
      <c r="NJX767" s="462"/>
      <c r="NJY767" s="462"/>
      <c r="NJZ767" s="462"/>
      <c r="NKA767" s="462"/>
      <c r="NKB767" s="462"/>
      <c r="NKC767" s="462"/>
      <c r="NKD767" s="462"/>
      <c r="NKE767" s="462"/>
      <c r="NKF767" s="462"/>
      <c r="NKG767" s="462"/>
      <c r="NKH767" s="462"/>
      <c r="NKI767" s="462"/>
      <c r="NKJ767" s="462"/>
      <c r="NKK767" s="462"/>
      <c r="NKL767" s="462"/>
      <c r="NKM767" s="462"/>
      <c r="NKN767" s="462"/>
      <c r="NKO767" s="462"/>
      <c r="NKP767" s="462"/>
      <c r="NKQ767" s="462"/>
      <c r="NKR767" s="462"/>
      <c r="NKS767" s="462"/>
      <c r="NKT767" s="462"/>
      <c r="NKU767" s="462"/>
      <c r="NKV767" s="462"/>
      <c r="NKW767" s="462"/>
      <c r="NKX767" s="462"/>
      <c r="NKY767" s="462"/>
      <c r="NKZ767" s="462"/>
      <c r="NLA767" s="462"/>
      <c r="NLB767" s="462"/>
      <c r="NLC767" s="462"/>
      <c r="NLD767" s="462"/>
      <c r="NLE767" s="462"/>
      <c r="NLF767" s="462"/>
      <c r="NLG767" s="462"/>
      <c r="NLH767" s="462"/>
      <c r="NLI767" s="462"/>
      <c r="NLJ767" s="462"/>
      <c r="NLK767" s="462"/>
      <c r="NLL767" s="462"/>
      <c r="NLM767" s="462"/>
      <c r="NLN767" s="462"/>
      <c r="NLO767" s="462"/>
      <c r="NLP767" s="462"/>
      <c r="NLQ767" s="462"/>
      <c r="NLR767" s="462"/>
      <c r="NLS767" s="462"/>
      <c r="NLT767" s="462"/>
      <c r="NLU767" s="462"/>
      <c r="NLV767" s="462"/>
      <c r="NLW767" s="462"/>
      <c r="NLX767" s="462"/>
      <c r="NLY767" s="462"/>
      <c r="NLZ767" s="462"/>
      <c r="NMA767" s="462"/>
      <c r="NMB767" s="462"/>
      <c r="NMC767" s="462"/>
      <c r="NMD767" s="462"/>
      <c r="NME767" s="462"/>
      <c r="NMF767" s="462"/>
      <c r="NMG767" s="462"/>
      <c r="NMH767" s="462"/>
      <c r="NMI767" s="462"/>
      <c r="NMJ767" s="462"/>
      <c r="NMK767" s="462"/>
      <c r="NML767" s="462"/>
      <c r="NMM767" s="462"/>
      <c r="NMN767" s="462"/>
      <c r="NMO767" s="462"/>
      <c r="NMP767" s="462"/>
      <c r="NMQ767" s="462"/>
      <c r="NMR767" s="462"/>
      <c r="NMS767" s="462"/>
      <c r="NMT767" s="462"/>
      <c r="NMU767" s="462"/>
      <c r="NMV767" s="462"/>
      <c r="NMW767" s="462"/>
      <c r="NMX767" s="462"/>
      <c r="NMY767" s="462"/>
      <c r="NMZ767" s="462"/>
      <c r="NNA767" s="462"/>
      <c r="NNB767" s="462"/>
      <c r="NNC767" s="462"/>
      <c r="NND767" s="462"/>
      <c r="NNE767" s="462"/>
      <c r="NNF767" s="462"/>
      <c r="NNG767" s="462"/>
      <c r="NNH767" s="462"/>
      <c r="NNI767" s="462"/>
      <c r="NNJ767" s="462"/>
      <c r="NNK767" s="462"/>
      <c r="NNL767" s="462"/>
      <c r="NNM767" s="462"/>
      <c r="NNN767" s="462"/>
      <c r="NNO767" s="462"/>
      <c r="NNP767" s="462"/>
      <c r="NNQ767" s="462"/>
      <c r="NNR767" s="462"/>
      <c r="NNS767" s="462"/>
      <c r="NNT767" s="462"/>
      <c r="NNU767" s="462"/>
      <c r="NNV767" s="462"/>
      <c r="NNW767" s="462"/>
      <c r="NNX767" s="462"/>
      <c r="NNY767" s="462"/>
      <c r="NNZ767" s="462"/>
      <c r="NOA767" s="462"/>
      <c r="NOB767" s="462"/>
      <c r="NOC767" s="462"/>
      <c r="NOD767" s="462"/>
      <c r="NOE767" s="462"/>
      <c r="NOF767" s="462"/>
      <c r="NOG767" s="462"/>
      <c r="NOH767" s="462"/>
      <c r="NOI767" s="462"/>
      <c r="NOJ767" s="462"/>
      <c r="NOK767" s="462"/>
      <c r="NOL767" s="462"/>
      <c r="NOM767" s="462"/>
      <c r="NON767" s="462"/>
      <c r="NOO767" s="462"/>
      <c r="NOP767" s="462"/>
      <c r="NOQ767" s="462"/>
      <c r="NOR767" s="462"/>
      <c r="NOS767" s="462"/>
      <c r="NOT767" s="462"/>
      <c r="NOU767" s="462"/>
      <c r="NOV767" s="462"/>
      <c r="NOW767" s="462"/>
      <c r="NOX767" s="462"/>
      <c r="NOY767" s="462"/>
      <c r="NOZ767" s="462"/>
      <c r="NPA767" s="462"/>
      <c r="NPB767" s="462"/>
      <c r="NPC767" s="462"/>
      <c r="NPD767" s="462"/>
      <c r="NPE767" s="462"/>
      <c r="NPF767" s="462"/>
      <c r="NPG767" s="462"/>
      <c r="NPH767" s="462"/>
      <c r="NPI767" s="462"/>
      <c r="NPJ767" s="462"/>
      <c r="NPK767" s="462"/>
      <c r="NPL767" s="462"/>
      <c r="NPM767" s="462"/>
      <c r="NPN767" s="462"/>
      <c r="NPO767" s="462"/>
      <c r="NPP767" s="462"/>
      <c r="NPQ767" s="462"/>
      <c r="NPR767" s="462"/>
      <c r="NPS767" s="462"/>
      <c r="NPT767" s="462"/>
      <c r="NPU767" s="462"/>
      <c r="NPV767" s="462"/>
      <c r="NPW767" s="462"/>
      <c r="NPX767" s="462"/>
      <c r="NPY767" s="462"/>
      <c r="NPZ767" s="462"/>
      <c r="NQA767" s="462"/>
      <c r="NQB767" s="462"/>
      <c r="NQC767" s="462"/>
      <c r="NQD767" s="462"/>
      <c r="NQE767" s="462"/>
      <c r="NQF767" s="462"/>
      <c r="NQG767" s="462"/>
      <c r="NQH767" s="462"/>
      <c r="NQI767" s="462"/>
      <c r="NQJ767" s="462"/>
      <c r="NQK767" s="462"/>
      <c r="NQL767" s="462"/>
      <c r="NQM767" s="462"/>
      <c r="NQN767" s="462"/>
      <c r="NQO767" s="462"/>
      <c r="NQP767" s="462"/>
      <c r="NQQ767" s="462"/>
      <c r="NQR767" s="462"/>
      <c r="NQS767" s="462"/>
      <c r="NQT767" s="462"/>
      <c r="NQU767" s="462"/>
      <c r="NQV767" s="462"/>
      <c r="NQW767" s="462"/>
      <c r="NQX767" s="462"/>
      <c r="NQY767" s="462"/>
      <c r="NQZ767" s="462"/>
      <c r="NRA767" s="462"/>
      <c r="NRB767" s="462"/>
      <c r="NRC767" s="462"/>
      <c r="NRD767" s="462"/>
      <c r="NRE767" s="462"/>
      <c r="NRF767" s="462"/>
      <c r="NRG767" s="462"/>
      <c r="NRH767" s="462"/>
      <c r="NRI767" s="462"/>
      <c r="NRJ767" s="462"/>
      <c r="NRK767" s="462"/>
      <c r="NRL767" s="462"/>
      <c r="NRM767" s="462"/>
      <c r="NRN767" s="462"/>
      <c r="NRO767" s="462"/>
      <c r="NRP767" s="462"/>
      <c r="NRQ767" s="462"/>
      <c r="NRR767" s="462"/>
      <c r="NRS767" s="462"/>
      <c r="NRT767" s="462"/>
      <c r="NRU767" s="462"/>
      <c r="NRV767" s="462"/>
      <c r="NRW767" s="462"/>
      <c r="NRX767" s="462"/>
      <c r="NRY767" s="462"/>
      <c r="NRZ767" s="462"/>
      <c r="NSA767" s="462"/>
      <c r="NSB767" s="462"/>
      <c r="NSC767" s="462"/>
      <c r="NSD767" s="462"/>
      <c r="NSE767" s="462"/>
      <c r="NSF767" s="462"/>
      <c r="NSG767" s="462"/>
      <c r="NSH767" s="462"/>
      <c r="NSI767" s="462"/>
      <c r="NSJ767" s="462"/>
      <c r="NSK767" s="462"/>
      <c r="NSL767" s="462"/>
      <c r="NSM767" s="462"/>
      <c r="NSN767" s="462"/>
      <c r="NSO767" s="462"/>
      <c r="NSP767" s="462"/>
      <c r="NSQ767" s="462"/>
      <c r="NSR767" s="462"/>
      <c r="NSS767" s="462"/>
      <c r="NST767" s="462"/>
      <c r="NSU767" s="462"/>
      <c r="NSV767" s="462"/>
      <c r="NSW767" s="462"/>
      <c r="NSX767" s="462"/>
      <c r="NSY767" s="462"/>
      <c r="NSZ767" s="462"/>
      <c r="NTA767" s="462"/>
      <c r="NTB767" s="462"/>
      <c r="NTC767" s="462"/>
      <c r="NTD767" s="462"/>
      <c r="NTE767" s="462"/>
      <c r="NTF767" s="462"/>
      <c r="NTG767" s="462"/>
      <c r="NTH767" s="462"/>
      <c r="NTI767" s="462"/>
      <c r="NTJ767" s="462"/>
      <c r="NTK767" s="462"/>
      <c r="NTL767" s="462"/>
      <c r="NTM767" s="462"/>
      <c r="NTN767" s="462"/>
      <c r="NTO767" s="462"/>
      <c r="NTP767" s="462"/>
      <c r="NTQ767" s="462"/>
      <c r="NTR767" s="462"/>
      <c r="NTS767" s="462"/>
      <c r="NTT767" s="462"/>
      <c r="NTU767" s="462"/>
      <c r="NTV767" s="462"/>
      <c r="NTW767" s="462"/>
      <c r="NTX767" s="462"/>
      <c r="NTY767" s="462"/>
      <c r="NTZ767" s="462"/>
      <c r="NUA767" s="462"/>
      <c r="NUB767" s="462"/>
      <c r="NUC767" s="462"/>
      <c r="NUD767" s="462"/>
      <c r="NUE767" s="462"/>
      <c r="NUF767" s="462"/>
      <c r="NUG767" s="462"/>
      <c r="NUH767" s="462"/>
      <c r="NUI767" s="462"/>
      <c r="NUJ767" s="462"/>
      <c r="NUK767" s="462"/>
      <c r="NUL767" s="462"/>
      <c r="NUM767" s="462"/>
      <c r="NUN767" s="462"/>
      <c r="NUO767" s="462"/>
      <c r="NUP767" s="462"/>
      <c r="NUQ767" s="462"/>
      <c r="NUR767" s="462"/>
      <c r="NUS767" s="462"/>
      <c r="NUT767" s="462"/>
      <c r="NUU767" s="462"/>
      <c r="NUV767" s="462"/>
      <c r="NUW767" s="462"/>
      <c r="NUX767" s="462"/>
      <c r="NUY767" s="462"/>
      <c r="NUZ767" s="462"/>
      <c r="NVA767" s="462"/>
      <c r="NVB767" s="462"/>
      <c r="NVC767" s="462"/>
      <c r="NVD767" s="462"/>
      <c r="NVE767" s="462"/>
      <c r="NVF767" s="462"/>
      <c r="NVG767" s="462"/>
      <c r="NVH767" s="462"/>
      <c r="NVI767" s="462"/>
      <c r="NVJ767" s="462"/>
      <c r="NVK767" s="462"/>
      <c r="NVL767" s="462"/>
      <c r="NVM767" s="462"/>
      <c r="NVN767" s="462"/>
      <c r="NVO767" s="462"/>
      <c r="NVP767" s="462"/>
      <c r="NVQ767" s="462"/>
      <c r="NVR767" s="462"/>
      <c r="NVS767" s="462"/>
      <c r="NVT767" s="462"/>
      <c r="NVU767" s="462"/>
      <c r="NVV767" s="462"/>
      <c r="NVW767" s="462"/>
      <c r="NVX767" s="462"/>
      <c r="NVY767" s="462"/>
      <c r="NVZ767" s="462"/>
      <c r="NWA767" s="462"/>
      <c r="NWB767" s="462"/>
      <c r="NWC767" s="462"/>
      <c r="NWD767" s="462"/>
      <c r="NWE767" s="462"/>
      <c r="NWF767" s="462"/>
      <c r="NWG767" s="462"/>
      <c r="NWH767" s="462"/>
      <c r="NWI767" s="462"/>
      <c r="NWJ767" s="462"/>
      <c r="NWK767" s="462"/>
      <c r="NWL767" s="462"/>
      <c r="NWM767" s="462"/>
      <c r="NWN767" s="462"/>
      <c r="NWO767" s="462"/>
      <c r="NWP767" s="462"/>
      <c r="NWQ767" s="462"/>
      <c r="NWR767" s="462"/>
      <c r="NWS767" s="462"/>
      <c r="NWT767" s="462"/>
      <c r="NWU767" s="462"/>
      <c r="NWV767" s="462"/>
      <c r="NWW767" s="462"/>
      <c r="NWX767" s="462"/>
      <c r="NWY767" s="462"/>
      <c r="NWZ767" s="462"/>
      <c r="NXA767" s="462"/>
      <c r="NXB767" s="462"/>
      <c r="NXC767" s="462"/>
      <c r="NXD767" s="462"/>
      <c r="NXE767" s="462"/>
      <c r="NXF767" s="462"/>
      <c r="NXG767" s="462"/>
      <c r="NXH767" s="462"/>
      <c r="NXI767" s="462"/>
      <c r="NXJ767" s="462"/>
      <c r="NXK767" s="462"/>
      <c r="NXL767" s="462"/>
      <c r="NXM767" s="462"/>
      <c r="NXN767" s="462"/>
      <c r="NXO767" s="462"/>
      <c r="NXP767" s="462"/>
      <c r="NXQ767" s="462"/>
      <c r="NXR767" s="462"/>
      <c r="NXS767" s="462"/>
      <c r="NXT767" s="462"/>
      <c r="NXU767" s="462"/>
      <c r="NXV767" s="462"/>
      <c r="NXW767" s="462"/>
      <c r="NXX767" s="462"/>
      <c r="NXY767" s="462"/>
      <c r="NXZ767" s="462"/>
      <c r="NYA767" s="462"/>
      <c r="NYB767" s="462"/>
      <c r="NYC767" s="462"/>
      <c r="NYD767" s="462"/>
      <c r="NYE767" s="462"/>
      <c r="NYF767" s="462"/>
      <c r="NYG767" s="462"/>
      <c r="NYH767" s="462"/>
      <c r="NYI767" s="462"/>
      <c r="NYJ767" s="462"/>
      <c r="NYK767" s="462"/>
      <c r="NYL767" s="462"/>
      <c r="NYM767" s="462"/>
      <c r="NYN767" s="462"/>
      <c r="NYO767" s="462"/>
      <c r="NYP767" s="462"/>
      <c r="NYQ767" s="462"/>
      <c r="NYR767" s="462"/>
      <c r="NYS767" s="462"/>
      <c r="NYT767" s="462"/>
      <c r="NYU767" s="462"/>
      <c r="NYV767" s="462"/>
      <c r="NYW767" s="462"/>
      <c r="NYX767" s="462"/>
      <c r="NYY767" s="462"/>
      <c r="NYZ767" s="462"/>
      <c r="NZA767" s="462"/>
      <c r="NZB767" s="462"/>
      <c r="NZC767" s="462"/>
      <c r="NZD767" s="462"/>
      <c r="NZE767" s="462"/>
      <c r="NZF767" s="462"/>
      <c r="NZG767" s="462"/>
      <c r="NZH767" s="462"/>
      <c r="NZI767" s="462"/>
      <c r="NZJ767" s="462"/>
      <c r="NZK767" s="462"/>
      <c r="NZL767" s="462"/>
      <c r="NZM767" s="462"/>
      <c r="NZN767" s="462"/>
      <c r="NZO767" s="462"/>
      <c r="NZP767" s="462"/>
      <c r="NZQ767" s="462"/>
      <c r="NZR767" s="462"/>
      <c r="NZS767" s="462"/>
      <c r="NZT767" s="462"/>
      <c r="NZU767" s="462"/>
      <c r="NZV767" s="462"/>
      <c r="NZW767" s="462"/>
      <c r="NZX767" s="462"/>
      <c r="NZY767" s="462"/>
      <c r="NZZ767" s="462"/>
      <c r="OAA767" s="462"/>
      <c r="OAB767" s="462"/>
      <c r="OAC767" s="462"/>
      <c r="OAD767" s="462"/>
      <c r="OAE767" s="462"/>
      <c r="OAF767" s="462"/>
      <c r="OAG767" s="462"/>
      <c r="OAH767" s="462"/>
      <c r="OAI767" s="462"/>
      <c r="OAJ767" s="462"/>
      <c r="OAK767" s="462"/>
      <c r="OAL767" s="462"/>
      <c r="OAM767" s="462"/>
      <c r="OAN767" s="462"/>
      <c r="OAO767" s="462"/>
      <c r="OAP767" s="462"/>
      <c r="OAQ767" s="462"/>
      <c r="OAR767" s="462"/>
      <c r="OAS767" s="462"/>
      <c r="OAT767" s="462"/>
      <c r="OAU767" s="462"/>
      <c r="OAV767" s="462"/>
      <c r="OAW767" s="462"/>
      <c r="OAX767" s="462"/>
      <c r="OAY767" s="462"/>
      <c r="OAZ767" s="462"/>
      <c r="OBA767" s="462"/>
      <c r="OBB767" s="462"/>
      <c r="OBC767" s="462"/>
      <c r="OBD767" s="462"/>
      <c r="OBE767" s="462"/>
      <c r="OBF767" s="462"/>
      <c r="OBG767" s="462"/>
      <c r="OBH767" s="462"/>
      <c r="OBI767" s="462"/>
      <c r="OBJ767" s="462"/>
      <c r="OBK767" s="462"/>
      <c r="OBL767" s="462"/>
      <c r="OBM767" s="462"/>
      <c r="OBN767" s="462"/>
      <c r="OBO767" s="462"/>
      <c r="OBP767" s="462"/>
      <c r="OBQ767" s="462"/>
      <c r="OBR767" s="462"/>
      <c r="OBS767" s="462"/>
      <c r="OBT767" s="462"/>
      <c r="OBU767" s="462"/>
      <c r="OBV767" s="462"/>
      <c r="OBW767" s="462"/>
      <c r="OBX767" s="462"/>
      <c r="OBY767" s="462"/>
      <c r="OBZ767" s="462"/>
      <c r="OCA767" s="462"/>
      <c r="OCB767" s="462"/>
      <c r="OCC767" s="462"/>
      <c r="OCD767" s="462"/>
      <c r="OCE767" s="462"/>
      <c r="OCF767" s="462"/>
      <c r="OCG767" s="462"/>
      <c r="OCH767" s="462"/>
      <c r="OCI767" s="462"/>
      <c r="OCJ767" s="462"/>
      <c r="OCK767" s="462"/>
      <c r="OCL767" s="462"/>
      <c r="OCM767" s="462"/>
      <c r="OCN767" s="462"/>
      <c r="OCO767" s="462"/>
      <c r="OCP767" s="462"/>
      <c r="OCQ767" s="462"/>
      <c r="OCR767" s="462"/>
      <c r="OCS767" s="462"/>
      <c r="OCT767" s="462"/>
      <c r="OCU767" s="462"/>
      <c r="OCV767" s="462"/>
      <c r="OCW767" s="462"/>
      <c r="OCX767" s="462"/>
      <c r="OCY767" s="462"/>
      <c r="OCZ767" s="462"/>
      <c r="ODA767" s="462"/>
      <c r="ODB767" s="462"/>
      <c r="ODC767" s="462"/>
      <c r="ODD767" s="462"/>
      <c r="ODE767" s="462"/>
      <c r="ODF767" s="462"/>
      <c r="ODG767" s="462"/>
      <c r="ODH767" s="462"/>
      <c r="ODI767" s="462"/>
      <c r="ODJ767" s="462"/>
      <c r="ODK767" s="462"/>
      <c r="ODL767" s="462"/>
      <c r="ODM767" s="462"/>
      <c r="ODN767" s="462"/>
      <c r="ODO767" s="462"/>
      <c r="ODP767" s="462"/>
      <c r="ODQ767" s="462"/>
      <c r="ODR767" s="462"/>
      <c r="ODS767" s="462"/>
      <c r="ODT767" s="462"/>
      <c r="ODU767" s="462"/>
      <c r="ODV767" s="462"/>
      <c r="ODW767" s="462"/>
      <c r="ODX767" s="462"/>
      <c r="ODY767" s="462"/>
      <c r="ODZ767" s="462"/>
      <c r="OEA767" s="462"/>
      <c r="OEB767" s="462"/>
      <c r="OEC767" s="462"/>
      <c r="OED767" s="462"/>
      <c r="OEE767" s="462"/>
      <c r="OEF767" s="462"/>
      <c r="OEG767" s="462"/>
      <c r="OEH767" s="462"/>
      <c r="OEI767" s="462"/>
      <c r="OEJ767" s="462"/>
      <c r="OEK767" s="462"/>
      <c r="OEL767" s="462"/>
      <c r="OEM767" s="462"/>
      <c r="OEN767" s="462"/>
      <c r="OEO767" s="462"/>
      <c r="OEP767" s="462"/>
      <c r="OEQ767" s="462"/>
      <c r="OER767" s="462"/>
      <c r="OES767" s="462"/>
      <c r="OET767" s="462"/>
      <c r="OEU767" s="462"/>
      <c r="OEV767" s="462"/>
      <c r="OEW767" s="462"/>
      <c r="OEX767" s="462"/>
      <c r="OEY767" s="462"/>
      <c r="OEZ767" s="462"/>
      <c r="OFA767" s="462"/>
      <c r="OFB767" s="462"/>
      <c r="OFC767" s="462"/>
      <c r="OFD767" s="462"/>
      <c r="OFE767" s="462"/>
      <c r="OFF767" s="462"/>
      <c r="OFG767" s="462"/>
      <c r="OFH767" s="462"/>
      <c r="OFI767" s="462"/>
      <c r="OFJ767" s="462"/>
      <c r="OFK767" s="462"/>
      <c r="OFL767" s="462"/>
      <c r="OFM767" s="462"/>
      <c r="OFN767" s="462"/>
      <c r="OFO767" s="462"/>
      <c r="OFP767" s="462"/>
      <c r="OFQ767" s="462"/>
      <c r="OFR767" s="462"/>
      <c r="OFS767" s="462"/>
      <c r="OFT767" s="462"/>
      <c r="OFU767" s="462"/>
      <c r="OFV767" s="462"/>
      <c r="OFW767" s="462"/>
      <c r="OFX767" s="462"/>
      <c r="OFY767" s="462"/>
      <c r="OFZ767" s="462"/>
      <c r="OGA767" s="462"/>
      <c r="OGB767" s="462"/>
      <c r="OGC767" s="462"/>
      <c r="OGD767" s="462"/>
      <c r="OGE767" s="462"/>
      <c r="OGF767" s="462"/>
      <c r="OGG767" s="462"/>
      <c r="OGH767" s="462"/>
      <c r="OGI767" s="462"/>
      <c r="OGJ767" s="462"/>
      <c r="OGK767" s="462"/>
      <c r="OGL767" s="462"/>
      <c r="OGM767" s="462"/>
      <c r="OGN767" s="462"/>
      <c r="OGO767" s="462"/>
      <c r="OGP767" s="462"/>
      <c r="OGQ767" s="462"/>
      <c r="OGR767" s="462"/>
      <c r="OGS767" s="462"/>
      <c r="OGT767" s="462"/>
      <c r="OGU767" s="462"/>
      <c r="OGV767" s="462"/>
      <c r="OGW767" s="462"/>
      <c r="OGX767" s="462"/>
      <c r="OGY767" s="462"/>
      <c r="OGZ767" s="462"/>
      <c r="OHA767" s="462"/>
      <c r="OHB767" s="462"/>
      <c r="OHC767" s="462"/>
      <c r="OHD767" s="462"/>
      <c r="OHE767" s="462"/>
      <c r="OHF767" s="462"/>
      <c r="OHG767" s="462"/>
      <c r="OHH767" s="462"/>
      <c r="OHI767" s="462"/>
      <c r="OHJ767" s="462"/>
      <c r="OHK767" s="462"/>
      <c r="OHL767" s="462"/>
      <c r="OHM767" s="462"/>
      <c r="OHN767" s="462"/>
      <c r="OHO767" s="462"/>
      <c r="OHP767" s="462"/>
      <c r="OHQ767" s="462"/>
      <c r="OHR767" s="462"/>
      <c r="OHS767" s="462"/>
      <c r="OHT767" s="462"/>
      <c r="OHU767" s="462"/>
      <c r="OHV767" s="462"/>
      <c r="OHW767" s="462"/>
      <c r="OHX767" s="462"/>
      <c r="OHY767" s="462"/>
      <c r="OHZ767" s="462"/>
      <c r="OIA767" s="462"/>
      <c r="OIB767" s="462"/>
      <c r="OIC767" s="462"/>
      <c r="OID767" s="462"/>
      <c r="OIE767" s="462"/>
      <c r="OIF767" s="462"/>
      <c r="OIG767" s="462"/>
      <c r="OIH767" s="462"/>
      <c r="OII767" s="462"/>
      <c r="OIJ767" s="462"/>
      <c r="OIK767" s="462"/>
      <c r="OIL767" s="462"/>
      <c r="OIM767" s="462"/>
      <c r="OIN767" s="462"/>
      <c r="OIO767" s="462"/>
      <c r="OIP767" s="462"/>
      <c r="OIQ767" s="462"/>
      <c r="OIR767" s="462"/>
      <c r="OIS767" s="462"/>
      <c r="OIT767" s="462"/>
      <c r="OIU767" s="462"/>
      <c r="OIV767" s="462"/>
      <c r="OIW767" s="462"/>
      <c r="OIX767" s="462"/>
      <c r="OIY767" s="462"/>
      <c r="OIZ767" s="462"/>
      <c r="OJA767" s="462"/>
      <c r="OJB767" s="462"/>
      <c r="OJC767" s="462"/>
      <c r="OJD767" s="462"/>
      <c r="OJE767" s="462"/>
      <c r="OJF767" s="462"/>
      <c r="OJG767" s="462"/>
      <c r="OJH767" s="462"/>
      <c r="OJI767" s="462"/>
      <c r="OJJ767" s="462"/>
      <c r="OJK767" s="462"/>
      <c r="OJL767" s="462"/>
      <c r="OJM767" s="462"/>
      <c r="OJN767" s="462"/>
      <c r="OJO767" s="462"/>
      <c r="OJP767" s="462"/>
      <c r="OJQ767" s="462"/>
      <c r="OJR767" s="462"/>
      <c r="OJS767" s="462"/>
      <c r="OJT767" s="462"/>
      <c r="OJU767" s="462"/>
      <c r="OJV767" s="462"/>
      <c r="OJW767" s="462"/>
      <c r="OJX767" s="462"/>
      <c r="OJY767" s="462"/>
      <c r="OJZ767" s="462"/>
      <c r="OKA767" s="462"/>
      <c r="OKB767" s="462"/>
      <c r="OKC767" s="462"/>
      <c r="OKD767" s="462"/>
      <c r="OKE767" s="462"/>
      <c r="OKF767" s="462"/>
      <c r="OKG767" s="462"/>
      <c r="OKH767" s="462"/>
      <c r="OKI767" s="462"/>
      <c r="OKJ767" s="462"/>
      <c r="OKK767" s="462"/>
      <c r="OKL767" s="462"/>
      <c r="OKM767" s="462"/>
      <c r="OKN767" s="462"/>
      <c r="OKO767" s="462"/>
      <c r="OKP767" s="462"/>
      <c r="OKQ767" s="462"/>
      <c r="OKR767" s="462"/>
      <c r="OKS767" s="462"/>
      <c r="OKT767" s="462"/>
      <c r="OKU767" s="462"/>
      <c r="OKV767" s="462"/>
      <c r="OKW767" s="462"/>
      <c r="OKX767" s="462"/>
      <c r="OKY767" s="462"/>
      <c r="OKZ767" s="462"/>
      <c r="OLA767" s="462"/>
      <c r="OLB767" s="462"/>
      <c r="OLC767" s="462"/>
      <c r="OLD767" s="462"/>
      <c r="OLE767" s="462"/>
      <c r="OLF767" s="462"/>
      <c r="OLG767" s="462"/>
      <c r="OLH767" s="462"/>
      <c r="OLI767" s="462"/>
      <c r="OLJ767" s="462"/>
      <c r="OLK767" s="462"/>
      <c r="OLL767" s="462"/>
      <c r="OLM767" s="462"/>
      <c r="OLN767" s="462"/>
      <c r="OLO767" s="462"/>
      <c r="OLP767" s="462"/>
      <c r="OLQ767" s="462"/>
      <c r="OLR767" s="462"/>
      <c r="OLS767" s="462"/>
      <c r="OLT767" s="462"/>
      <c r="OLU767" s="462"/>
      <c r="OLV767" s="462"/>
      <c r="OLW767" s="462"/>
      <c r="OLX767" s="462"/>
      <c r="OLY767" s="462"/>
      <c r="OLZ767" s="462"/>
      <c r="OMA767" s="462"/>
      <c r="OMB767" s="462"/>
      <c r="OMC767" s="462"/>
      <c r="OMD767" s="462"/>
      <c r="OME767" s="462"/>
      <c r="OMF767" s="462"/>
      <c r="OMG767" s="462"/>
      <c r="OMH767" s="462"/>
      <c r="OMI767" s="462"/>
      <c r="OMJ767" s="462"/>
      <c r="OMK767" s="462"/>
      <c r="OML767" s="462"/>
      <c r="OMM767" s="462"/>
      <c r="OMN767" s="462"/>
      <c r="OMO767" s="462"/>
      <c r="OMP767" s="462"/>
      <c r="OMQ767" s="462"/>
      <c r="OMR767" s="462"/>
      <c r="OMS767" s="462"/>
      <c r="OMT767" s="462"/>
      <c r="OMU767" s="462"/>
      <c r="OMV767" s="462"/>
      <c r="OMW767" s="462"/>
      <c r="OMX767" s="462"/>
      <c r="OMY767" s="462"/>
      <c r="OMZ767" s="462"/>
      <c r="ONA767" s="462"/>
      <c r="ONB767" s="462"/>
      <c r="ONC767" s="462"/>
      <c r="OND767" s="462"/>
      <c r="ONE767" s="462"/>
      <c r="ONF767" s="462"/>
      <c r="ONG767" s="462"/>
      <c r="ONH767" s="462"/>
      <c r="ONI767" s="462"/>
      <c r="ONJ767" s="462"/>
      <c r="ONK767" s="462"/>
      <c r="ONL767" s="462"/>
      <c r="ONM767" s="462"/>
      <c r="ONN767" s="462"/>
      <c r="ONO767" s="462"/>
      <c r="ONP767" s="462"/>
      <c r="ONQ767" s="462"/>
      <c r="ONR767" s="462"/>
      <c r="ONS767" s="462"/>
      <c r="ONT767" s="462"/>
      <c r="ONU767" s="462"/>
      <c r="ONV767" s="462"/>
      <c r="ONW767" s="462"/>
      <c r="ONX767" s="462"/>
      <c r="ONY767" s="462"/>
      <c r="ONZ767" s="462"/>
      <c r="OOA767" s="462"/>
      <c r="OOB767" s="462"/>
      <c r="OOC767" s="462"/>
      <c r="OOD767" s="462"/>
      <c r="OOE767" s="462"/>
      <c r="OOF767" s="462"/>
      <c r="OOG767" s="462"/>
      <c r="OOH767" s="462"/>
      <c r="OOI767" s="462"/>
      <c r="OOJ767" s="462"/>
      <c r="OOK767" s="462"/>
      <c r="OOL767" s="462"/>
      <c r="OOM767" s="462"/>
      <c r="OON767" s="462"/>
      <c r="OOO767" s="462"/>
      <c r="OOP767" s="462"/>
      <c r="OOQ767" s="462"/>
      <c r="OOR767" s="462"/>
      <c r="OOS767" s="462"/>
      <c r="OOT767" s="462"/>
      <c r="OOU767" s="462"/>
      <c r="OOV767" s="462"/>
      <c r="OOW767" s="462"/>
      <c r="OOX767" s="462"/>
      <c r="OOY767" s="462"/>
      <c r="OOZ767" s="462"/>
      <c r="OPA767" s="462"/>
      <c r="OPB767" s="462"/>
      <c r="OPC767" s="462"/>
      <c r="OPD767" s="462"/>
      <c r="OPE767" s="462"/>
      <c r="OPF767" s="462"/>
      <c r="OPG767" s="462"/>
      <c r="OPH767" s="462"/>
      <c r="OPI767" s="462"/>
      <c r="OPJ767" s="462"/>
      <c r="OPK767" s="462"/>
      <c r="OPL767" s="462"/>
      <c r="OPM767" s="462"/>
      <c r="OPN767" s="462"/>
      <c r="OPO767" s="462"/>
      <c r="OPP767" s="462"/>
      <c r="OPQ767" s="462"/>
      <c r="OPR767" s="462"/>
      <c r="OPS767" s="462"/>
      <c r="OPT767" s="462"/>
      <c r="OPU767" s="462"/>
      <c r="OPV767" s="462"/>
      <c r="OPW767" s="462"/>
      <c r="OPX767" s="462"/>
      <c r="OPY767" s="462"/>
      <c r="OPZ767" s="462"/>
      <c r="OQA767" s="462"/>
      <c r="OQB767" s="462"/>
      <c r="OQC767" s="462"/>
      <c r="OQD767" s="462"/>
      <c r="OQE767" s="462"/>
      <c r="OQF767" s="462"/>
      <c r="OQG767" s="462"/>
      <c r="OQH767" s="462"/>
      <c r="OQI767" s="462"/>
      <c r="OQJ767" s="462"/>
      <c r="OQK767" s="462"/>
      <c r="OQL767" s="462"/>
      <c r="OQM767" s="462"/>
      <c r="OQN767" s="462"/>
      <c r="OQO767" s="462"/>
      <c r="OQP767" s="462"/>
      <c r="OQQ767" s="462"/>
      <c r="OQR767" s="462"/>
      <c r="OQS767" s="462"/>
      <c r="OQT767" s="462"/>
      <c r="OQU767" s="462"/>
      <c r="OQV767" s="462"/>
      <c r="OQW767" s="462"/>
      <c r="OQX767" s="462"/>
      <c r="OQY767" s="462"/>
      <c r="OQZ767" s="462"/>
      <c r="ORA767" s="462"/>
      <c r="ORB767" s="462"/>
      <c r="ORC767" s="462"/>
      <c r="ORD767" s="462"/>
      <c r="ORE767" s="462"/>
      <c r="ORF767" s="462"/>
      <c r="ORG767" s="462"/>
      <c r="ORH767" s="462"/>
      <c r="ORI767" s="462"/>
      <c r="ORJ767" s="462"/>
      <c r="ORK767" s="462"/>
      <c r="ORL767" s="462"/>
      <c r="ORM767" s="462"/>
      <c r="ORN767" s="462"/>
      <c r="ORO767" s="462"/>
      <c r="ORP767" s="462"/>
      <c r="ORQ767" s="462"/>
      <c r="ORR767" s="462"/>
      <c r="ORS767" s="462"/>
      <c r="ORT767" s="462"/>
      <c r="ORU767" s="462"/>
      <c r="ORV767" s="462"/>
      <c r="ORW767" s="462"/>
      <c r="ORX767" s="462"/>
      <c r="ORY767" s="462"/>
      <c r="ORZ767" s="462"/>
      <c r="OSA767" s="462"/>
      <c r="OSB767" s="462"/>
      <c r="OSC767" s="462"/>
      <c r="OSD767" s="462"/>
      <c r="OSE767" s="462"/>
      <c r="OSF767" s="462"/>
      <c r="OSG767" s="462"/>
      <c r="OSH767" s="462"/>
      <c r="OSI767" s="462"/>
      <c r="OSJ767" s="462"/>
      <c r="OSK767" s="462"/>
      <c r="OSL767" s="462"/>
      <c r="OSM767" s="462"/>
      <c r="OSN767" s="462"/>
      <c r="OSO767" s="462"/>
      <c r="OSP767" s="462"/>
      <c r="OSQ767" s="462"/>
      <c r="OSR767" s="462"/>
      <c r="OSS767" s="462"/>
      <c r="OST767" s="462"/>
      <c r="OSU767" s="462"/>
      <c r="OSV767" s="462"/>
      <c r="OSW767" s="462"/>
      <c r="OSX767" s="462"/>
      <c r="OSY767" s="462"/>
      <c r="OSZ767" s="462"/>
      <c r="OTA767" s="462"/>
      <c r="OTB767" s="462"/>
      <c r="OTC767" s="462"/>
      <c r="OTD767" s="462"/>
      <c r="OTE767" s="462"/>
      <c r="OTF767" s="462"/>
      <c r="OTG767" s="462"/>
      <c r="OTH767" s="462"/>
      <c r="OTI767" s="462"/>
      <c r="OTJ767" s="462"/>
      <c r="OTK767" s="462"/>
      <c r="OTL767" s="462"/>
      <c r="OTM767" s="462"/>
      <c r="OTN767" s="462"/>
      <c r="OTO767" s="462"/>
      <c r="OTP767" s="462"/>
      <c r="OTQ767" s="462"/>
      <c r="OTR767" s="462"/>
      <c r="OTS767" s="462"/>
      <c r="OTT767" s="462"/>
      <c r="OTU767" s="462"/>
      <c r="OTV767" s="462"/>
      <c r="OTW767" s="462"/>
      <c r="OTX767" s="462"/>
      <c r="OTY767" s="462"/>
      <c r="OTZ767" s="462"/>
      <c r="OUA767" s="462"/>
      <c r="OUB767" s="462"/>
      <c r="OUC767" s="462"/>
      <c r="OUD767" s="462"/>
      <c r="OUE767" s="462"/>
      <c r="OUF767" s="462"/>
      <c r="OUG767" s="462"/>
      <c r="OUH767" s="462"/>
      <c r="OUI767" s="462"/>
      <c r="OUJ767" s="462"/>
      <c r="OUK767" s="462"/>
      <c r="OUL767" s="462"/>
      <c r="OUM767" s="462"/>
      <c r="OUN767" s="462"/>
      <c r="OUO767" s="462"/>
      <c r="OUP767" s="462"/>
      <c r="OUQ767" s="462"/>
      <c r="OUR767" s="462"/>
      <c r="OUS767" s="462"/>
      <c r="OUT767" s="462"/>
      <c r="OUU767" s="462"/>
      <c r="OUV767" s="462"/>
      <c r="OUW767" s="462"/>
      <c r="OUX767" s="462"/>
      <c r="OUY767" s="462"/>
      <c r="OUZ767" s="462"/>
      <c r="OVA767" s="462"/>
      <c r="OVB767" s="462"/>
      <c r="OVC767" s="462"/>
      <c r="OVD767" s="462"/>
      <c r="OVE767" s="462"/>
      <c r="OVF767" s="462"/>
      <c r="OVG767" s="462"/>
      <c r="OVH767" s="462"/>
      <c r="OVI767" s="462"/>
      <c r="OVJ767" s="462"/>
      <c r="OVK767" s="462"/>
      <c r="OVL767" s="462"/>
      <c r="OVM767" s="462"/>
      <c r="OVN767" s="462"/>
      <c r="OVO767" s="462"/>
      <c r="OVP767" s="462"/>
      <c r="OVQ767" s="462"/>
      <c r="OVR767" s="462"/>
      <c r="OVS767" s="462"/>
      <c r="OVT767" s="462"/>
      <c r="OVU767" s="462"/>
      <c r="OVV767" s="462"/>
      <c r="OVW767" s="462"/>
      <c r="OVX767" s="462"/>
      <c r="OVY767" s="462"/>
      <c r="OVZ767" s="462"/>
      <c r="OWA767" s="462"/>
      <c r="OWB767" s="462"/>
      <c r="OWC767" s="462"/>
      <c r="OWD767" s="462"/>
      <c r="OWE767" s="462"/>
      <c r="OWF767" s="462"/>
      <c r="OWG767" s="462"/>
      <c r="OWH767" s="462"/>
      <c r="OWI767" s="462"/>
      <c r="OWJ767" s="462"/>
      <c r="OWK767" s="462"/>
      <c r="OWL767" s="462"/>
      <c r="OWM767" s="462"/>
      <c r="OWN767" s="462"/>
      <c r="OWO767" s="462"/>
      <c r="OWP767" s="462"/>
      <c r="OWQ767" s="462"/>
      <c r="OWR767" s="462"/>
      <c r="OWS767" s="462"/>
      <c r="OWT767" s="462"/>
      <c r="OWU767" s="462"/>
      <c r="OWV767" s="462"/>
      <c r="OWW767" s="462"/>
      <c r="OWX767" s="462"/>
      <c r="OWY767" s="462"/>
      <c r="OWZ767" s="462"/>
      <c r="OXA767" s="462"/>
      <c r="OXB767" s="462"/>
      <c r="OXC767" s="462"/>
      <c r="OXD767" s="462"/>
      <c r="OXE767" s="462"/>
      <c r="OXF767" s="462"/>
      <c r="OXG767" s="462"/>
      <c r="OXH767" s="462"/>
      <c r="OXI767" s="462"/>
      <c r="OXJ767" s="462"/>
      <c r="OXK767" s="462"/>
      <c r="OXL767" s="462"/>
      <c r="OXM767" s="462"/>
      <c r="OXN767" s="462"/>
      <c r="OXO767" s="462"/>
      <c r="OXP767" s="462"/>
      <c r="OXQ767" s="462"/>
      <c r="OXR767" s="462"/>
      <c r="OXS767" s="462"/>
      <c r="OXT767" s="462"/>
      <c r="OXU767" s="462"/>
      <c r="OXV767" s="462"/>
      <c r="OXW767" s="462"/>
      <c r="OXX767" s="462"/>
      <c r="OXY767" s="462"/>
      <c r="OXZ767" s="462"/>
      <c r="OYA767" s="462"/>
      <c r="OYB767" s="462"/>
      <c r="OYC767" s="462"/>
      <c r="OYD767" s="462"/>
      <c r="OYE767" s="462"/>
      <c r="OYF767" s="462"/>
      <c r="OYG767" s="462"/>
      <c r="OYH767" s="462"/>
      <c r="OYI767" s="462"/>
      <c r="OYJ767" s="462"/>
      <c r="OYK767" s="462"/>
      <c r="OYL767" s="462"/>
      <c r="OYM767" s="462"/>
      <c r="OYN767" s="462"/>
      <c r="OYO767" s="462"/>
      <c r="OYP767" s="462"/>
      <c r="OYQ767" s="462"/>
      <c r="OYR767" s="462"/>
      <c r="OYS767" s="462"/>
      <c r="OYT767" s="462"/>
      <c r="OYU767" s="462"/>
      <c r="OYV767" s="462"/>
      <c r="OYW767" s="462"/>
      <c r="OYX767" s="462"/>
      <c r="OYY767" s="462"/>
      <c r="OYZ767" s="462"/>
      <c r="OZA767" s="462"/>
      <c r="OZB767" s="462"/>
      <c r="OZC767" s="462"/>
      <c r="OZD767" s="462"/>
      <c r="OZE767" s="462"/>
      <c r="OZF767" s="462"/>
      <c r="OZG767" s="462"/>
      <c r="OZH767" s="462"/>
      <c r="OZI767" s="462"/>
      <c r="OZJ767" s="462"/>
      <c r="OZK767" s="462"/>
      <c r="OZL767" s="462"/>
      <c r="OZM767" s="462"/>
      <c r="OZN767" s="462"/>
      <c r="OZO767" s="462"/>
      <c r="OZP767" s="462"/>
      <c r="OZQ767" s="462"/>
      <c r="OZR767" s="462"/>
      <c r="OZS767" s="462"/>
      <c r="OZT767" s="462"/>
      <c r="OZU767" s="462"/>
      <c r="OZV767" s="462"/>
      <c r="OZW767" s="462"/>
      <c r="OZX767" s="462"/>
      <c r="OZY767" s="462"/>
      <c r="OZZ767" s="462"/>
      <c r="PAA767" s="462"/>
      <c r="PAB767" s="462"/>
      <c r="PAC767" s="462"/>
      <c r="PAD767" s="462"/>
      <c r="PAE767" s="462"/>
      <c r="PAF767" s="462"/>
      <c r="PAG767" s="462"/>
      <c r="PAH767" s="462"/>
      <c r="PAI767" s="462"/>
      <c r="PAJ767" s="462"/>
      <c r="PAK767" s="462"/>
      <c r="PAL767" s="462"/>
      <c r="PAM767" s="462"/>
      <c r="PAN767" s="462"/>
      <c r="PAO767" s="462"/>
      <c r="PAP767" s="462"/>
      <c r="PAQ767" s="462"/>
      <c r="PAR767" s="462"/>
      <c r="PAS767" s="462"/>
      <c r="PAT767" s="462"/>
      <c r="PAU767" s="462"/>
      <c r="PAV767" s="462"/>
      <c r="PAW767" s="462"/>
      <c r="PAX767" s="462"/>
      <c r="PAY767" s="462"/>
      <c r="PAZ767" s="462"/>
      <c r="PBA767" s="462"/>
      <c r="PBB767" s="462"/>
      <c r="PBC767" s="462"/>
      <c r="PBD767" s="462"/>
      <c r="PBE767" s="462"/>
      <c r="PBF767" s="462"/>
      <c r="PBG767" s="462"/>
      <c r="PBH767" s="462"/>
      <c r="PBI767" s="462"/>
      <c r="PBJ767" s="462"/>
      <c r="PBK767" s="462"/>
      <c r="PBL767" s="462"/>
      <c r="PBM767" s="462"/>
      <c r="PBN767" s="462"/>
      <c r="PBO767" s="462"/>
      <c r="PBP767" s="462"/>
      <c r="PBQ767" s="462"/>
      <c r="PBR767" s="462"/>
      <c r="PBS767" s="462"/>
      <c r="PBT767" s="462"/>
      <c r="PBU767" s="462"/>
      <c r="PBV767" s="462"/>
      <c r="PBW767" s="462"/>
      <c r="PBX767" s="462"/>
      <c r="PBY767" s="462"/>
      <c r="PBZ767" s="462"/>
      <c r="PCA767" s="462"/>
      <c r="PCB767" s="462"/>
      <c r="PCC767" s="462"/>
      <c r="PCD767" s="462"/>
      <c r="PCE767" s="462"/>
      <c r="PCF767" s="462"/>
      <c r="PCG767" s="462"/>
      <c r="PCH767" s="462"/>
      <c r="PCI767" s="462"/>
      <c r="PCJ767" s="462"/>
      <c r="PCK767" s="462"/>
      <c r="PCL767" s="462"/>
      <c r="PCM767" s="462"/>
      <c r="PCN767" s="462"/>
      <c r="PCO767" s="462"/>
      <c r="PCP767" s="462"/>
      <c r="PCQ767" s="462"/>
      <c r="PCR767" s="462"/>
      <c r="PCS767" s="462"/>
      <c r="PCT767" s="462"/>
      <c r="PCU767" s="462"/>
      <c r="PCV767" s="462"/>
      <c r="PCW767" s="462"/>
      <c r="PCX767" s="462"/>
      <c r="PCY767" s="462"/>
      <c r="PCZ767" s="462"/>
      <c r="PDA767" s="462"/>
      <c r="PDB767" s="462"/>
      <c r="PDC767" s="462"/>
      <c r="PDD767" s="462"/>
      <c r="PDE767" s="462"/>
      <c r="PDF767" s="462"/>
      <c r="PDG767" s="462"/>
      <c r="PDH767" s="462"/>
      <c r="PDI767" s="462"/>
      <c r="PDJ767" s="462"/>
      <c r="PDK767" s="462"/>
      <c r="PDL767" s="462"/>
      <c r="PDM767" s="462"/>
      <c r="PDN767" s="462"/>
      <c r="PDO767" s="462"/>
      <c r="PDP767" s="462"/>
      <c r="PDQ767" s="462"/>
      <c r="PDR767" s="462"/>
      <c r="PDS767" s="462"/>
      <c r="PDT767" s="462"/>
      <c r="PDU767" s="462"/>
      <c r="PDV767" s="462"/>
      <c r="PDW767" s="462"/>
      <c r="PDX767" s="462"/>
      <c r="PDY767" s="462"/>
      <c r="PDZ767" s="462"/>
      <c r="PEA767" s="462"/>
      <c r="PEB767" s="462"/>
      <c r="PEC767" s="462"/>
      <c r="PED767" s="462"/>
      <c r="PEE767" s="462"/>
      <c r="PEF767" s="462"/>
      <c r="PEG767" s="462"/>
      <c r="PEH767" s="462"/>
      <c r="PEI767" s="462"/>
      <c r="PEJ767" s="462"/>
      <c r="PEK767" s="462"/>
      <c r="PEL767" s="462"/>
      <c r="PEM767" s="462"/>
      <c r="PEN767" s="462"/>
      <c r="PEO767" s="462"/>
      <c r="PEP767" s="462"/>
      <c r="PEQ767" s="462"/>
      <c r="PER767" s="462"/>
      <c r="PES767" s="462"/>
      <c r="PET767" s="462"/>
      <c r="PEU767" s="462"/>
      <c r="PEV767" s="462"/>
      <c r="PEW767" s="462"/>
      <c r="PEX767" s="462"/>
      <c r="PEY767" s="462"/>
      <c r="PEZ767" s="462"/>
      <c r="PFA767" s="462"/>
      <c r="PFB767" s="462"/>
      <c r="PFC767" s="462"/>
      <c r="PFD767" s="462"/>
      <c r="PFE767" s="462"/>
      <c r="PFF767" s="462"/>
      <c r="PFG767" s="462"/>
      <c r="PFH767" s="462"/>
      <c r="PFI767" s="462"/>
      <c r="PFJ767" s="462"/>
      <c r="PFK767" s="462"/>
      <c r="PFL767" s="462"/>
      <c r="PFM767" s="462"/>
      <c r="PFN767" s="462"/>
      <c r="PFO767" s="462"/>
      <c r="PFP767" s="462"/>
      <c r="PFQ767" s="462"/>
      <c r="PFR767" s="462"/>
      <c r="PFS767" s="462"/>
      <c r="PFT767" s="462"/>
      <c r="PFU767" s="462"/>
      <c r="PFV767" s="462"/>
      <c r="PFW767" s="462"/>
      <c r="PFX767" s="462"/>
      <c r="PFY767" s="462"/>
      <c r="PFZ767" s="462"/>
      <c r="PGA767" s="462"/>
      <c r="PGB767" s="462"/>
      <c r="PGC767" s="462"/>
      <c r="PGD767" s="462"/>
      <c r="PGE767" s="462"/>
      <c r="PGF767" s="462"/>
      <c r="PGG767" s="462"/>
      <c r="PGH767" s="462"/>
      <c r="PGI767" s="462"/>
      <c r="PGJ767" s="462"/>
      <c r="PGK767" s="462"/>
      <c r="PGL767" s="462"/>
      <c r="PGM767" s="462"/>
      <c r="PGN767" s="462"/>
      <c r="PGO767" s="462"/>
      <c r="PGP767" s="462"/>
      <c r="PGQ767" s="462"/>
      <c r="PGR767" s="462"/>
      <c r="PGS767" s="462"/>
      <c r="PGT767" s="462"/>
      <c r="PGU767" s="462"/>
      <c r="PGV767" s="462"/>
      <c r="PGW767" s="462"/>
      <c r="PGX767" s="462"/>
      <c r="PGY767" s="462"/>
      <c r="PGZ767" s="462"/>
      <c r="PHA767" s="462"/>
      <c r="PHB767" s="462"/>
      <c r="PHC767" s="462"/>
      <c r="PHD767" s="462"/>
      <c r="PHE767" s="462"/>
      <c r="PHF767" s="462"/>
      <c r="PHG767" s="462"/>
      <c r="PHH767" s="462"/>
      <c r="PHI767" s="462"/>
      <c r="PHJ767" s="462"/>
      <c r="PHK767" s="462"/>
      <c r="PHL767" s="462"/>
      <c r="PHM767" s="462"/>
      <c r="PHN767" s="462"/>
      <c r="PHO767" s="462"/>
      <c r="PHP767" s="462"/>
      <c r="PHQ767" s="462"/>
      <c r="PHR767" s="462"/>
      <c r="PHS767" s="462"/>
      <c r="PHT767" s="462"/>
      <c r="PHU767" s="462"/>
      <c r="PHV767" s="462"/>
      <c r="PHW767" s="462"/>
      <c r="PHX767" s="462"/>
      <c r="PHY767" s="462"/>
      <c r="PHZ767" s="462"/>
      <c r="PIA767" s="462"/>
      <c r="PIB767" s="462"/>
      <c r="PIC767" s="462"/>
      <c r="PID767" s="462"/>
      <c r="PIE767" s="462"/>
      <c r="PIF767" s="462"/>
      <c r="PIG767" s="462"/>
      <c r="PIH767" s="462"/>
      <c r="PII767" s="462"/>
      <c r="PIJ767" s="462"/>
      <c r="PIK767" s="462"/>
      <c r="PIL767" s="462"/>
      <c r="PIM767" s="462"/>
      <c r="PIN767" s="462"/>
      <c r="PIO767" s="462"/>
      <c r="PIP767" s="462"/>
      <c r="PIQ767" s="462"/>
      <c r="PIR767" s="462"/>
      <c r="PIS767" s="462"/>
      <c r="PIT767" s="462"/>
      <c r="PIU767" s="462"/>
      <c r="PIV767" s="462"/>
      <c r="PIW767" s="462"/>
      <c r="PIX767" s="462"/>
      <c r="PIY767" s="462"/>
      <c r="PIZ767" s="462"/>
      <c r="PJA767" s="462"/>
      <c r="PJB767" s="462"/>
      <c r="PJC767" s="462"/>
      <c r="PJD767" s="462"/>
      <c r="PJE767" s="462"/>
      <c r="PJF767" s="462"/>
      <c r="PJG767" s="462"/>
      <c r="PJH767" s="462"/>
      <c r="PJI767" s="462"/>
      <c r="PJJ767" s="462"/>
      <c r="PJK767" s="462"/>
      <c r="PJL767" s="462"/>
      <c r="PJM767" s="462"/>
      <c r="PJN767" s="462"/>
      <c r="PJO767" s="462"/>
      <c r="PJP767" s="462"/>
      <c r="PJQ767" s="462"/>
      <c r="PJR767" s="462"/>
      <c r="PJS767" s="462"/>
      <c r="PJT767" s="462"/>
      <c r="PJU767" s="462"/>
      <c r="PJV767" s="462"/>
      <c r="PJW767" s="462"/>
      <c r="PJX767" s="462"/>
      <c r="PJY767" s="462"/>
      <c r="PJZ767" s="462"/>
      <c r="PKA767" s="462"/>
      <c r="PKB767" s="462"/>
      <c r="PKC767" s="462"/>
      <c r="PKD767" s="462"/>
      <c r="PKE767" s="462"/>
      <c r="PKF767" s="462"/>
      <c r="PKG767" s="462"/>
      <c r="PKH767" s="462"/>
      <c r="PKI767" s="462"/>
      <c r="PKJ767" s="462"/>
      <c r="PKK767" s="462"/>
      <c r="PKL767" s="462"/>
      <c r="PKM767" s="462"/>
      <c r="PKN767" s="462"/>
      <c r="PKO767" s="462"/>
      <c r="PKP767" s="462"/>
      <c r="PKQ767" s="462"/>
      <c r="PKR767" s="462"/>
      <c r="PKS767" s="462"/>
      <c r="PKT767" s="462"/>
      <c r="PKU767" s="462"/>
      <c r="PKV767" s="462"/>
      <c r="PKW767" s="462"/>
      <c r="PKX767" s="462"/>
      <c r="PKY767" s="462"/>
      <c r="PKZ767" s="462"/>
      <c r="PLA767" s="462"/>
      <c r="PLB767" s="462"/>
      <c r="PLC767" s="462"/>
      <c r="PLD767" s="462"/>
      <c r="PLE767" s="462"/>
      <c r="PLF767" s="462"/>
      <c r="PLG767" s="462"/>
      <c r="PLH767" s="462"/>
      <c r="PLI767" s="462"/>
      <c r="PLJ767" s="462"/>
      <c r="PLK767" s="462"/>
      <c r="PLL767" s="462"/>
      <c r="PLM767" s="462"/>
      <c r="PLN767" s="462"/>
      <c r="PLO767" s="462"/>
      <c r="PLP767" s="462"/>
      <c r="PLQ767" s="462"/>
      <c r="PLR767" s="462"/>
      <c r="PLS767" s="462"/>
      <c r="PLT767" s="462"/>
      <c r="PLU767" s="462"/>
      <c r="PLV767" s="462"/>
      <c r="PLW767" s="462"/>
      <c r="PLX767" s="462"/>
      <c r="PLY767" s="462"/>
      <c r="PLZ767" s="462"/>
      <c r="PMA767" s="462"/>
      <c r="PMB767" s="462"/>
      <c r="PMC767" s="462"/>
      <c r="PMD767" s="462"/>
      <c r="PME767" s="462"/>
      <c r="PMF767" s="462"/>
      <c r="PMG767" s="462"/>
      <c r="PMH767" s="462"/>
      <c r="PMI767" s="462"/>
      <c r="PMJ767" s="462"/>
      <c r="PMK767" s="462"/>
      <c r="PML767" s="462"/>
      <c r="PMM767" s="462"/>
      <c r="PMN767" s="462"/>
      <c r="PMO767" s="462"/>
      <c r="PMP767" s="462"/>
      <c r="PMQ767" s="462"/>
      <c r="PMR767" s="462"/>
      <c r="PMS767" s="462"/>
      <c r="PMT767" s="462"/>
      <c r="PMU767" s="462"/>
      <c r="PMV767" s="462"/>
      <c r="PMW767" s="462"/>
      <c r="PMX767" s="462"/>
      <c r="PMY767" s="462"/>
      <c r="PMZ767" s="462"/>
      <c r="PNA767" s="462"/>
      <c r="PNB767" s="462"/>
      <c r="PNC767" s="462"/>
      <c r="PND767" s="462"/>
      <c r="PNE767" s="462"/>
      <c r="PNF767" s="462"/>
      <c r="PNG767" s="462"/>
      <c r="PNH767" s="462"/>
      <c r="PNI767" s="462"/>
      <c r="PNJ767" s="462"/>
      <c r="PNK767" s="462"/>
      <c r="PNL767" s="462"/>
      <c r="PNM767" s="462"/>
      <c r="PNN767" s="462"/>
      <c r="PNO767" s="462"/>
      <c r="PNP767" s="462"/>
      <c r="PNQ767" s="462"/>
      <c r="PNR767" s="462"/>
      <c r="PNS767" s="462"/>
      <c r="PNT767" s="462"/>
      <c r="PNU767" s="462"/>
      <c r="PNV767" s="462"/>
      <c r="PNW767" s="462"/>
      <c r="PNX767" s="462"/>
      <c r="PNY767" s="462"/>
      <c r="PNZ767" s="462"/>
      <c r="POA767" s="462"/>
      <c r="POB767" s="462"/>
      <c r="POC767" s="462"/>
      <c r="POD767" s="462"/>
      <c r="POE767" s="462"/>
      <c r="POF767" s="462"/>
      <c r="POG767" s="462"/>
      <c r="POH767" s="462"/>
      <c r="POI767" s="462"/>
      <c r="POJ767" s="462"/>
      <c r="POK767" s="462"/>
      <c r="POL767" s="462"/>
      <c r="POM767" s="462"/>
      <c r="PON767" s="462"/>
      <c r="POO767" s="462"/>
      <c r="POP767" s="462"/>
      <c r="POQ767" s="462"/>
      <c r="POR767" s="462"/>
      <c r="POS767" s="462"/>
      <c r="POT767" s="462"/>
      <c r="POU767" s="462"/>
      <c r="POV767" s="462"/>
      <c r="POW767" s="462"/>
      <c r="POX767" s="462"/>
      <c r="POY767" s="462"/>
      <c r="POZ767" s="462"/>
      <c r="PPA767" s="462"/>
      <c r="PPB767" s="462"/>
      <c r="PPC767" s="462"/>
      <c r="PPD767" s="462"/>
      <c r="PPE767" s="462"/>
      <c r="PPF767" s="462"/>
      <c r="PPG767" s="462"/>
      <c r="PPH767" s="462"/>
      <c r="PPI767" s="462"/>
      <c r="PPJ767" s="462"/>
      <c r="PPK767" s="462"/>
      <c r="PPL767" s="462"/>
      <c r="PPM767" s="462"/>
      <c r="PPN767" s="462"/>
      <c r="PPO767" s="462"/>
      <c r="PPP767" s="462"/>
      <c r="PPQ767" s="462"/>
      <c r="PPR767" s="462"/>
      <c r="PPS767" s="462"/>
      <c r="PPT767" s="462"/>
      <c r="PPU767" s="462"/>
      <c r="PPV767" s="462"/>
      <c r="PPW767" s="462"/>
      <c r="PPX767" s="462"/>
      <c r="PPY767" s="462"/>
      <c r="PPZ767" s="462"/>
      <c r="PQA767" s="462"/>
      <c r="PQB767" s="462"/>
      <c r="PQC767" s="462"/>
      <c r="PQD767" s="462"/>
      <c r="PQE767" s="462"/>
      <c r="PQF767" s="462"/>
      <c r="PQG767" s="462"/>
      <c r="PQH767" s="462"/>
      <c r="PQI767" s="462"/>
      <c r="PQJ767" s="462"/>
      <c r="PQK767" s="462"/>
      <c r="PQL767" s="462"/>
      <c r="PQM767" s="462"/>
      <c r="PQN767" s="462"/>
      <c r="PQO767" s="462"/>
      <c r="PQP767" s="462"/>
      <c r="PQQ767" s="462"/>
      <c r="PQR767" s="462"/>
      <c r="PQS767" s="462"/>
      <c r="PQT767" s="462"/>
      <c r="PQU767" s="462"/>
      <c r="PQV767" s="462"/>
      <c r="PQW767" s="462"/>
      <c r="PQX767" s="462"/>
      <c r="PQY767" s="462"/>
      <c r="PQZ767" s="462"/>
      <c r="PRA767" s="462"/>
      <c r="PRB767" s="462"/>
      <c r="PRC767" s="462"/>
      <c r="PRD767" s="462"/>
      <c r="PRE767" s="462"/>
      <c r="PRF767" s="462"/>
      <c r="PRG767" s="462"/>
      <c r="PRH767" s="462"/>
      <c r="PRI767" s="462"/>
      <c r="PRJ767" s="462"/>
      <c r="PRK767" s="462"/>
      <c r="PRL767" s="462"/>
      <c r="PRM767" s="462"/>
      <c r="PRN767" s="462"/>
      <c r="PRO767" s="462"/>
      <c r="PRP767" s="462"/>
      <c r="PRQ767" s="462"/>
      <c r="PRR767" s="462"/>
      <c r="PRS767" s="462"/>
      <c r="PRT767" s="462"/>
      <c r="PRU767" s="462"/>
      <c r="PRV767" s="462"/>
      <c r="PRW767" s="462"/>
      <c r="PRX767" s="462"/>
      <c r="PRY767" s="462"/>
      <c r="PRZ767" s="462"/>
      <c r="PSA767" s="462"/>
      <c r="PSB767" s="462"/>
      <c r="PSC767" s="462"/>
      <c r="PSD767" s="462"/>
      <c r="PSE767" s="462"/>
      <c r="PSF767" s="462"/>
      <c r="PSG767" s="462"/>
      <c r="PSH767" s="462"/>
      <c r="PSI767" s="462"/>
      <c r="PSJ767" s="462"/>
      <c r="PSK767" s="462"/>
      <c r="PSL767" s="462"/>
      <c r="PSM767" s="462"/>
      <c r="PSN767" s="462"/>
      <c r="PSO767" s="462"/>
      <c r="PSP767" s="462"/>
      <c r="PSQ767" s="462"/>
      <c r="PSR767" s="462"/>
      <c r="PSS767" s="462"/>
      <c r="PST767" s="462"/>
      <c r="PSU767" s="462"/>
      <c r="PSV767" s="462"/>
      <c r="PSW767" s="462"/>
      <c r="PSX767" s="462"/>
      <c r="PSY767" s="462"/>
      <c r="PSZ767" s="462"/>
      <c r="PTA767" s="462"/>
      <c r="PTB767" s="462"/>
      <c r="PTC767" s="462"/>
      <c r="PTD767" s="462"/>
      <c r="PTE767" s="462"/>
      <c r="PTF767" s="462"/>
      <c r="PTG767" s="462"/>
      <c r="PTH767" s="462"/>
      <c r="PTI767" s="462"/>
      <c r="PTJ767" s="462"/>
      <c r="PTK767" s="462"/>
      <c r="PTL767" s="462"/>
      <c r="PTM767" s="462"/>
      <c r="PTN767" s="462"/>
      <c r="PTO767" s="462"/>
      <c r="PTP767" s="462"/>
      <c r="PTQ767" s="462"/>
      <c r="PTR767" s="462"/>
      <c r="PTS767" s="462"/>
      <c r="PTT767" s="462"/>
      <c r="PTU767" s="462"/>
      <c r="PTV767" s="462"/>
      <c r="PTW767" s="462"/>
      <c r="PTX767" s="462"/>
      <c r="PTY767" s="462"/>
      <c r="PTZ767" s="462"/>
      <c r="PUA767" s="462"/>
      <c r="PUB767" s="462"/>
      <c r="PUC767" s="462"/>
      <c r="PUD767" s="462"/>
      <c r="PUE767" s="462"/>
      <c r="PUF767" s="462"/>
      <c r="PUG767" s="462"/>
      <c r="PUH767" s="462"/>
      <c r="PUI767" s="462"/>
      <c r="PUJ767" s="462"/>
      <c r="PUK767" s="462"/>
      <c r="PUL767" s="462"/>
      <c r="PUM767" s="462"/>
      <c r="PUN767" s="462"/>
      <c r="PUO767" s="462"/>
      <c r="PUP767" s="462"/>
      <c r="PUQ767" s="462"/>
      <c r="PUR767" s="462"/>
      <c r="PUS767" s="462"/>
      <c r="PUT767" s="462"/>
      <c r="PUU767" s="462"/>
      <c r="PUV767" s="462"/>
      <c r="PUW767" s="462"/>
      <c r="PUX767" s="462"/>
      <c r="PUY767" s="462"/>
      <c r="PUZ767" s="462"/>
      <c r="PVA767" s="462"/>
      <c r="PVB767" s="462"/>
      <c r="PVC767" s="462"/>
      <c r="PVD767" s="462"/>
      <c r="PVE767" s="462"/>
      <c r="PVF767" s="462"/>
      <c r="PVG767" s="462"/>
      <c r="PVH767" s="462"/>
      <c r="PVI767" s="462"/>
      <c r="PVJ767" s="462"/>
      <c r="PVK767" s="462"/>
      <c r="PVL767" s="462"/>
      <c r="PVM767" s="462"/>
      <c r="PVN767" s="462"/>
      <c r="PVO767" s="462"/>
      <c r="PVP767" s="462"/>
      <c r="PVQ767" s="462"/>
      <c r="PVR767" s="462"/>
      <c r="PVS767" s="462"/>
      <c r="PVT767" s="462"/>
      <c r="PVU767" s="462"/>
      <c r="PVV767" s="462"/>
      <c r="PVW767" s="462"/>
      <c r="PVX767" s="462"/>
      <c r="PVY767" s="462"/>
      <c r="PVZ767" s="462"/>
      <c r="PWA767" s="462"/>
      <c r="PWB767" s="462"/>
      <c r="PWC767" s="462"/>
      <c r="PWD767" s="462"/>
      <c r="PWE767" s="462"/>
      <c r="PWF767" s="462"/>
      <c r="PWG767" s="462"/>
      <c r="PWH767" s="462"/>
      <c r="PWI767" s="462"/>
      <c r="PWJ767" s="462"/>
      <c r="PWK767" s="462"/>
      <c r="PWL767" s="462"/>
      <c r="PWM767" s="462"/>
      <c r="PWN767" s="462"/>
      <c r="PWO767" s="462"/>
      <c r="PWP767" s="462"/>
      <c r="PWQ767" s="462"/>
      <c r="PWR767" s="462"/>
      <c r="PWS767" s="462"/>
      <c r="PWT767" s="462"/>
      <c r="PWU767" s="462"/>
      <c r="PWV767" s="462"/>
      <c r="PWW767" s="462"/>
      <c r="PWX767" s="462"/>
      <c r="PWY767" s="462"/>
      <c r="PWZ767" s="462"/>
      <c r="PXA767" s="462"/>
      <c r="PXB767" s="462"/>
      <c r="PXC767" s="462"/>
      <c r="PXD767" s="462"/>
      <c r="PXE767" s="462"/>
      <c r="PXF767" s="462"/>
      <c r="PXG767" s="462"/>
      <c r="PXH767" s="462"/>
      <c r="PXI767" s="462"/>
      <c r="PXJ767" s="462"/>
      <c r="PXK767" s="462"/>
      <c r="PXL767" s="462"/>
      <c r="PXM767" s="462"/>
      <c r="PXN767" s="462"/>
      <c r="PXO767" s="462"/>
      <c r="PXP767" s="462"/>
      <c r="PXQ767" s="462"/>
      <c r="PXR767" s="462"/>
      <c r="PXS767" s="462"/>
      <c r="PXT767" s="462"/>
      <c r="PXU767" s="462"/>
      <c r="PXV767" s="462"/>
      <c r="PXW767" s="462"/>
      <c r="PXX767" s="462"/>
      <c r="PXY767" s="462"/>
      <c r="PXZ767" s="462"/>
      <c r="PYA767" s="462"/>
      <c r="PYB767" s="462"/>
      <c r="PYC767" s="462"/>
      <c r="PYD767" s="462"/>
      <c r="PYE767" s="462"/>
      <c r="PYF767" s="462"/>
      <c r="PYG767" s="462"/>
      <c r="PYH767" s="462"/>
      <c r="PYI767" s="462"/>
      <c r="PYJ767" s="462"/>
      <c r="PYK767" s="462"/>
      <c r="PYL767" s="462"/>
      <c r="PYM767" s="462"/>
      <c r="PYN767" s="462"/>
      <c r="PYO767" s="462"/>
      <c r="PYP767" s="462"/>
      <c r="PYQ767" s="462"/>
      <c r="PYR767" s="462"/>
      <c r="PYS767" s="462"/>
      <c r="PYT767" s="462"/>
      <c r="PYU767" s="462"/>
      <c r="PYV767" s="462"/>
      <c r="PYW767" s="462"/>
      <c r="PYX767" s="462"/>
      <c r="PYY767" s="462"/>
      <c r="PYZ767" s="462"/>
      <c r="PZA767" s="462"/>
      <c r="PZB767" s="462"/>
      <c r="PZC767" s="462"/>
      <c r="PZD767" s="462"/>
      <c r="PZE767" s="462"/>
      <c r="PZF767" s="462"/>
      <c r="PZG767" s="462"/>
      <c r="PZH767" s="462"/>
      <c r="PZI767" s="462"/>
      <c r="PZJ767" s="462"/>
      <c r="PZK767" s="462"/>
      <c r="PZL767" s="462"/>
      <c r="PZM767" s="462"/>
      <c r="PZN767" s="462"/>
      <c r="PZO767" s="462"/>
      <c r="PZP767" s="462"/>
      <c r="PZQ767" s="462"/>
      <c r="PZR767" s="462"/>
      <c r="PZS767" s="462"/>
      <c r="PZT767" s="462"/>
      <c r="PZU767" s="462"/>
      <c r="PZV767" s="462"/>
      <c r="PZW767" s="462"/>
      <c r="PZX767" s="462"/>
      <c r="PZY767" s="462"/>
      <c r="PZZ767" s="462"/>
      <c r="QAA767" s="462"/>
      <c r="QAB767" s="462"/>
      <c r="QAC767" s="462"/>
      <c r="QAD767" s="462"/>
      <c r="QAE767" s="462"/>
      <c r="QAF767" s="462"/>
      <c r="QAG767" s="462"/>
      <c r="QAH767" s="462"/>
      <c r="QAI767" s="462"/>
      <c r="QAJ767" s="462"/>
      <c r="QAK767" s="462"/>
      <c r="QAL767" s="462"/>
      <c r="QAM767" s="462"/>
      <c r="QAN767" s="462"/>
      <c r="QAO767" s="462"/>
      <c r="QAP767" s="462"/>
      <c r="QAQ767" s="462"/>
      <c r="QAR767" s="462"/>
      <c r="QAS767" s="462"/>
      <c r="QAT767" s="462"/>
      <c r="QAU767" s="462"/>
      <c r="QAV767" s="462"/>
      <c r="QAW767" s="462"/>
      <c r="QAX767" s="462"/>
      <c r="QAY767" s="462"/>
      <c r="QAZ767" s="462"/>
      <c r="QBA767" s="462"/>
      <c r="QBB767" s="462"/>
      <c r="QBC767" s="462"/>
      <c r="QBD767" s="462"/>
      <c r="QBE767" s="462"/>
      <c r="QBF767" s="462"/>
      <c r="QBG767" s="462"/>
      <c r="QBH767" s="462"/>
      <c r="QBI767" s="462"/>
      <c r="QBJ767" s="462"/>
      <c r="QBK767" s="462"/>
      <c r="QBL767" s="462"/>
      <c r="QBM767" s="462"/>
      <c r="QBN767" s="462"/>
      <c r="QBO767" s="462"/>
      <c r="QBP767" s="462"/>
      <c r="QBQ767" s="462"/>
      <c r="QBR767" s="462"/>
      <c r="QBS767" s="462"/>
      <c r="QBT767" s="462"/>
      <c r="QBU767" s="462"/>
      <c r="QBV767" s="462"/>
      <c r="QBW767" s="462"/>
      <c r="QBX767" s="462"/>
      <c r="QBY767" s="462"/>
      <c r="QBZ767" s="462"/>
      <c r="QCA767" s="462"/>
      <c r="QCB767" s="462"/>
      <c r="QCC767" s="462"/>
      <c r="QCD767" s="462"/>
      <c r="QCE767" s="462"/>
      <c r="QCF767" s="462"/>
      <c r="QCG767" s="462"/>
      <c r="QCH767" s="462"/>
      <c r="QCI767" s="462"/>
      <c r="QCJ767" s="462"/>
      <c r="QCK767" s="462"/>
      <c r="QCL767" s="462"/>
      <c r="QCM767" s="462"/>
      <c r="QCN767" s="462"/>
      <c r="QCO767" s="462"/>
      <c r="QCP767" s="462"/>
      <c r="QCQ767" s="462"/>
      <c r="QCR767" s="462"/>
      <c r="QCS767" s="462"/>
      <c r="QCT767" s="462"/>
      <c r="QCU767" s="462"/>
      <c r="QCV767" s="462"/>
      <c r="QCW767" s="462"/>
      <c r="QCX767" s="462"/>
      <c r="QCY767" s="462"/>
      <c r="QCZ767" s="462"/>
      <c r="QDA767" s="462"/>
      <c r="QDB767" s="462"/>
      <c r="QDC767" s="462"/>
      <c r="QDD767" s="462"/>
      <c r="QDE767" s="462"/>
      <c r="QDF767" s="462"/>
      <c r="QDG767" s="462"/>
      <c r="QDH767" s="462"/>
      <c r="QDI767" s="462"/>
      <c r="QDJ767" s="462"/>
      <c r="QDK767" s="462"/>
      <c r="QDL767" s="462"/>
      <c r="QDM767" s="462"/>
      <c r="QDN767" s="462"/>
      <c r="QDO767" s="462"/>
      <c r="QDP767" s="462"/>
      <c r="QDQ767" s="462"/>
      <c r="QDR767" s="462"/>
      <c r="QDS767" s="462"/>
      <c r="QDT767" s="462"/>
      <c r="QDU767" s="462"/>
      <c r="QDV767" s="462"/>
      <c r="QDW767" s="462"/>
      <c r="QDX767" s="462"/>
      <c r="QDY767" s="462"/>
      <c r="QDZ767" s="462"/>
      <c r="QEA767" s="462"/>
      <c r="QEB767" s="462"/>
      <c r="QEC767" s="462"/>
      <c r="QED767" s="462"/>
      <c r="QEE767" s="462"/>
      <c r="QEF767" s="462"/>
      <c r="QEG767" s="462"/>
      <c r="QEH767" s="462"/>
      <c r="QEI767" s="462"/>
      <c r="QEJ767" s="462"/>
      <c r="QEK767" s="462"/>
      <c r="QEL767" s="462"/>
      <c r="QEM767" s="462"/>
      <c r="QEN767" s="462"/>
      <c r="QEO767" s="462"/>
      <c r="QEP767" s="462"/>
      <c r="QEQ767" s="462"/>
      <c r="QER767" s="462"/>
      <c r="QES767" s="462"/>
      <c r="QET767" s="462"/>
      <c r="QEU767" s="462"/>
      <c r="QEV767" s="462"/>
      <c r="QEW767" s="462"/>
      <c r="QEX767" s="462"/>
      <c r="QEY767" s="462"/>
      <c r="QEZ767" s="462"/>
      <c r="QFA767" s="462"/>
      <c r="QFB767" s="462"/>
      <c r="QFC767" s="462"/>
      <c r="QFD767" s="462"/>
      <c r="QFE767" s="462"/>
      <c r="QFF767" s="462"/>
      <c r="QFG767" s="462"/>
      <c r="QFH767" s="462"/>
      <c r="QFI767" s="462"/>
      <c r="QFJ767" s="462"/>
      <c r="QFK767" s="462"/>
      <c r="QFL767" s="462"/>
      <c r="QFM767" s="462"/>
      <c r="QFN767" s="462"/>
      <c r="QFO767" s="462"/>
      <c r="QFP767" s="462"/>
      <c r="QFQ767" s="462"/>
      <c r="QFR767" s="462"/>
      <c r="QFS767" s="462"/>
      <c r="QFT767" s="462"/>
      <c r="QFU767" s="462"/>
      <c r="QFV767" s="462"/>
      <c r="QFW767" s="462"/>
      <c r="QFX767" s="462"/>
      <c r="QFY767" s="462"/>
      <c r="QFZ767" s="462"/>
      <c r="QGA767" s="462"/>
      <c r="QGB767" s="462"/>
      <c r="QGC767" s="462"/>
      <c r="QGD767" s="462"/>
      <c r="QGE767" s="462"/>
      <c r="QGF767" s="462"/>
      <c r="QGG767" s="462"/>
      <c r="QGH767" s="462"/>
      <c r="QGI767" s="462"/>
      <c r="QGJ767" s="462"/>
      <c r="QGK767" s="462"/>
      <c r="QGL767" s="462"/>
      <c r="QGM767" s="462"/>
      <c r="QGN767" s="462"/>
      <c r="QGO767" s="462"/>
      <c r="QGP767" s="462"/>
      <c r="QGQ767" s="462"/>
      <c r="QGR767" s="462"/>
      <c r="QGS767" s="462"/>
      <c r="QGT767" s="462"/>
      <c r="QGU767" s="462"/>
      <c r="QGV767" s="462"/>
      <c r="QGW767" s="462"/>
      <c r="QGX767" s="462"/>
      <c r="QGY767" s="462"/>
      <c r="QGZ767" s="462"/>
      <c r="QHA767" s="462"/>
      <c r="QHB767" s="462"/>
      <c r="QHC767" s="462"/>
      <c r="QHD767" s="462"/>
      <c r="QHE767" s="462"/>
      <c r="QHF767" s="462"/>
      <c r="QHG767" s="462"/>
      <c r="QHH767" s="462"/>
      <c r="QHI767" s="462"/>
      <c r="QHJ767" s="462"/>
      <c r="QHK767" s="462"/>
      <c r="QHL767" s="462"/>
      <c r="QHM767" s="462"/>
      <c r="QHN767" s="462"/>
      <c r="QHO767" s="462"/>
      <c r="QHP767" s="462"/>
      <c r="QHQ767" s="462"/>
      <c r="QHR767" s="462"/>
      <c r="QHS767" s="462"/>
      <c r="QHT767" s="462"/>
      <c r="QHU767" s="462"/>
      <c r="QHV767" s="462"/>
      <c r="QHW767" s="462"/>
      <c r="QHX767" s="462"/>
      <c r="QHY767" s="462"/>
      <c r="QHZ767" s="462"/>
      <c r="QIA767" s="462"/>
      <c r="QIB767" s="462"/>
      <c r="QIC767" s="462"/>
      <c r="QID767" s="462"/>
      <c r="QIE767" s="462"/>
      <c r="QIF767" s="462"/>
      <c r="QIG767" s="462"/>
      <c r="QIH767" s="462"/>
      <c r="QII767" s="462"/>
      <c r="QIJ767" s="462"/>
      <c r="QIK767" s="462"/>
      <c r="QIL767" s="462"/>
      <c r="QIM767" s="462"/>
      <c r="QIN767" s="462"/>
      <c r="QIO767" s="462"/>
      <c r="QIP767" s="462"/>
      <c r="QIQ767" s="462"/>
      <c r="QIR767" s="462"/>
      <c r="QIS767" s="462"/>
      <c r="QIT767" s="462"/>
      <c r="QIU767" s="462"/>
      <c r="QIV767" s="462"/>
      <c r="QIW767" s="462"/>
      <c r="QIX767" s="462"/>
      <c r="QIY767" s="462"/>
      <c r="QIZ767" s="462"/>
      <c r="QJA767" s="462"/>
      <c r="QJB767" s="462"/>
      <c r="QJC767" s="462"/>
      <c r="QJD767" s="462"/>
      <c r="QJE767" s="462"/>
      <c r="QJF767" s="462"/>
      <c r="QJG767" s="462"/>
      <c r="QJH767" s="462"/>
      <c r="QJI767" s="462"/>
      <c r="QJJ767" s="462"/>
      <c r="QJK767" s="462"/>
      <c r="QJL767" s="462"/>
      <c r="QJM767" s="462"/>
      <c r="QJN767" s="462"/>
      <c r="QJO767" s="462"/>
      <c r="QJP767" s="462"/>
      <c r="QJQ767" s="462"/>
      <c r="QJR767" s="462"/>
      <c r="QJS767" s="462"/>
      <c r="QJT767" s="462"/>
      <c r="QJU767" s="462"/>
      <c r="QJV767" s="462"/>
      <c r="QJW767" s="462"/>
      <c r="QJX767" s="462"/>
      <c r="QJY767" s="462"/>
      <c r="QJZ767" s="462"/>
      <c r="QKA767" s="462"/>
      <c r="QKB767" s="462"/>
      <c r="QKC767" s="462"/>
      <c r="QKD767" s="462"/>
      <c r="QKE767" s="462"/>
      <c r="QKF767" s="462"/>
      <c r="QKG767" s="462"/>
      <c r="QKH767" s="462"/>
      <c r="QKI767" s="462"/>
      <c r="QKJ767" s="462"/>
      <c r="QKK767" s="462"/>
      <c r="QKL767" s="462"/>
      <c r="QKM767" s="462"/>
      <c r="QKN767" s="462"/>
      <c r="QKO767" s="462"/>
      <c r="QKP767" s="462"/>
      <c r="QKQ767" s="462"/>
      <c r="QKR767" s="462"/>
      <c r="QKS767" s="462"/>
      <c r="QKT767" s="462"/>
      <c r="QKU767" s="462"/>
      <c r="QKV767" s="462"/>
      <c r="QKW767" s="462"/>
      <c r="QKX767" s="462"/>
      <c r="QKY767" s="462"/>
      <c r="QKZ767" s="462"/>
      <c r="QLA767" s="462"/>
      <c r="QLB767" s="462"/>
      <c r="QLC767" s="462"/>
      <c r="QLD767" s="462"/>
      <c r="QLE767" s="462"/>
      <c r="QLF767" s="462"/>
      <c r="QLG767" s="462"/>
      <c r="QLH767" s="462"/>
      <c r="QLI767" s="462"/>
      <c r="QLJ767" s="462"/>
      <c r="QLK767" s="462"/>
      <c r="QLL767" s="462"/>
      <c r="QLM767" s="462"/>
      <c r="QLN767" s="462"/>
      <c r="QLO767" s="462"/>
      <c r="QLP767" s="462"/>
      <c r="QLQ767" s="462"/>
      <c r="QLR767" s="462"/>
      <c r="QLS767" s="462"/>
      <c r="QLT767" s="462"/>
      <c r="QLU767" s="462"/>
      <c r="QLV767" s="462"/>
      <c r="QLW767" s="462"/>
      <c r="QLX767" s="462"/>
      <c r="QLY767" s="462"/>
      <c r="QLZ767" s="462"/>
      <c r="QMA767" s="462"/>
      <c r="QMB767" s="462"/>
      <c r="QMC767" s="462"/>
      <c r="QMD767" s="462"/>
      <c r="QME767" s="462"/>
      <c r="QMF767" s="462"/>
      <c r="QMG767" s="462"/>
      <c r="QMH767" s="462"/>
      <c r="QMI767" s="462"/>
      <c r="QMJ767" s="462"/>
      <c r="QMK767" s="462"/>
      <c r="QML767" s="462"/>
      <c r="QMM767" s="462"/>
      <c r="QMN767" s="462"/>
      <c r="QMO767" s="462"/>
      <c r="QMP767" s="462"/>
      <c r="QMQ767" s="462"/>
      <c r="QMR767" s="462"/>
      <c r="QMS767" s="462"/>
      <c r="QMT767" s="462"/>
      <c r="QMU767" s="462"/>
      <c r="QMV767" s="462"/>
      <c r="QMW767" s="462"/>
      <c r="QMX767" s="462"/>
      <c r="QMY767" s="462"/>
      <c r="QMZ767" s="462"/>
      <c r="QNA767" s="462"/>
      <c r="QNB767" s="462"/>
      <c r="QNC767" s="462"/>
      <c r="QND767" s="462"/>
      <c r="QNE767" s="462"/>
      <c r="QNF767" s="462"/>
      <c r="QNG767" s="462"/>
      <c r="QNH767" s="462"/>
      <c r="QNI767" s="462"/>
      <c r="QNJ767" s="462"/>
      <c r="QNK767" s="462"/>
      <c r="QNL767" s="462"/>
      <c r="QNM767" s="462"/>
      <c r="QNN767" s="462"/>
      <c r="QNO767" s="462"/>
      <c r="QNP767" s="462"/>
      <c r="QNQ767" s="462"/>
      <c r="QNR767" s="462"/>
      <c r="QNS767" s="462"/>
      <c r="QNT767" s="462"/>
      <c r="QNU767" s="462"/>
      <c r="QNV767" s="462"/>
      <c r="QNW767" s="462"/>
      <c r="QNX767" s="462"/>
      <c r="QNY767" s="462"/>
      <c r="QNZ767" s="462"/>
      <c r="QOA767" s="462"/>
      <c r="QOB767" s="462"/>
      <c r="QOC767" s="462"/>
      <c r="QOD767" s="462"/>
      <c r="QOE767" s="462"/>
      <c r="QOF767" s="462"/>
      <c r="QOG767" s="462"/>
      <c r="QOH767" s="462"/>
      <c r="QOI767" s="462"/>
      <c r="QOJ767" s="462"/>
      <c r="QOK767" s="462"/>
      <c r="QOL767" s="462"/>
      <c r="QOM767" s="462"/>
      <c r="QON767" s="462"/>
      <c r="QOO767" s="462"/>
      <c r="QOP767" s="462"/>
      <c r="QOQ767" s="462"/>
      <c r="QOR767" s="462"/>
      <c r="QOS767" s="462"/>
      <c r="QOT767" s="462"/>
      <c r="QOU767" s="462"/>
      <c r="QOV767" s="462"/>
      <c r="QOW767" s="462"/>
      <c r="QOX767" s="462"/>
      <c r="QOY767" s="462"/>
      <c r="QOZ767" s="462"/>
      <c r="QPA767" s="462"/>
      <c r="QPB767" s="462"/>
      <c r="QPC767" s="462"/>
      <c r="QPD767" s="462"/>
      <c r="QPE767" s="462"/>
      <c r="QPF767" s="462"/>
      <c r="QPG767" s="462"/>
      <c r="QPH767" s="462"/>
      <c r="QPI767" s="462"/>
      <c r="QPJ767" s="462"/>
      <c r="QPK767" s="462"/>
      <c r="QPL767" s="462"/>
      <c r="QPM767" s="462"/>
      <c r="QPN767" s="462"/>
      <c r="QPO767" s="462"/>
      <c r="QPP767" s="462"/>
      <c r="QPQ767" s="462"/>
      <c r="QPR767" s="462"/>
      <c r="QPS767" s="462"/>
      <c r="QPT767" s="462"/>
      <c r="QPU767" s="462"/>
      <c r="QPV767" s="462"/>
      <c r="QPW767" s="462"/>
      <c r="QPX767" s="462"/>
      <c r="QPY767" s="462"/>
      <c r="QPZ767" s="462"/>
      <c r="QQA767" s="462"/>
      <c r="QQB767" s="462"/>
      <c r="QQC767" s="462"/>
      <c r="QQD767" s="462"/>
      <c r="QQE767" s="462"/>
      <c r="QQF767" s="462"/>
      <c r="QQG767" s="462"/>
      <c r="QQH767" s="462"/>
      <c r="QQI767" s="462"/>
      <c r="QQJ767" s="462"/>
      <c r="QQK767" s="462"/>
      <c r="QQL767" s="462"/>
      <c r="QQM767" s="462"/>
      <c r="QQN767" s="462"/>
      <c r="QQO767" s="462"/>
      <c r="QQP767" s="462"/>
      <c r="QQQ767" s="462"/>
      <c r="QQR767" s="462"/>
      <c r="QQS767" s="462"/>
      <c r="QQT767" s="462"/>
      <c r="QQU767" s="462"/>
      <c r="QQV767" s="462"/>
      <c r="QQW767" s="462"/>
      <c r="QQX767" s="462"/>
      <c r="QQY767" s="462"/>
      <c r="QQZ767" s="462"/>
      <c r="QRA767" s="462"/>
      <c r="QRB767" s="462"/>
      <c r="QRC767" s="462"/>
      <c r="QRD767" s="462"/>
      <c r="QRE767" s="462"/>
      <c r="QRF767" s="462"/>
      <c r="QRG767" s="462"/>
      <c r="QRH767" s="462"/>
      <c r="QRI767" s="462"/>
      <c r="QRJ767" s="462"/>
      <c r="QRK767" s="462"/>
      <c r="QRL767" s="462"/>
      <c r="QRM767" s="462"/>
      <c r="QRN767" s="462"/>
      <c r="QRO767" s="462"/>
      <c r="QRP767" s="462"/>
      <c r="QRQ767" s="462"/>
      <c r="QRR767" s="462"/>
      <c r="QRS767" s="462"/>
      <c r="QRT767" s="462"/>
      <c r="QRU767" s="462"/>
      <c r="QRV767" s="462"/>
      <c r="QRW767" s="462"/>
      <c r="QRX767" s="462"/>
      <c r="QRY767" s="462"/>
      <c r="QRZ767" s="462"/>
      <c r="QSA767" s="462"/>
      <c r="QSB767" s="462"/>
      <c r="QSC767" s="462"/>
      <c r="QSD767" s="462"/>
      <c r="QSE767" s="462"/>
      <c r="QSF767" s="462"/>
      <c r="QSG767" s="462"/>
      <c r="QSH767" s="462"/>
      <c r="QSI767" s="462"/>
      <c r="QSJ767" s="462"/>
      <c r="QSK767" s="462"/>
      <c r="QSL767" s="462"/>
      <c r="QSM767" s="462"/>
      <c r="QSN767" s="462"/>
      <c r="QSO767" s="462"/>
      <c r="QSP767" s="462"/>
      <c r="QSQ767" s="462"/>
      <c r="QSR767" s="462"/>
      <c r="QSS767" s="462"/>
      <c r="QST767" s="462"/>
      <c r="QSU767" s="462"/>
      <c r="QSV767" s="462"/>
      <c r="QSW767" s="462"/>
      <c r="QSX767" s="462"/>
      <c r="QSY767" s="462"/>
      <c r="QSZ767" s="462"/>
      <c r="QTA767" s="462"/>
      <c r="QTB767" s="462"/>
      <c r="QTC767" s="462"/>
      <c r="QTD767" s="462"/>
      <c r="QTE767" s="462"/>
      <c r="QTF767" s="462"/>
      <c r="QTG767" s="462"/>
      <c r="QTH767" s="462"/>
      <c r="QTI767" s="462"/>
      <c r="QTJ767" s="462"/>
      <c r="QTK767" s="462"/>
      <c r="QTL767" s="462"/>
      <c r="QTM767" s="462"/>
      <c r="QTN767" s="462"/>
      <c r="QTO767" s="462"/>
      <c r="QTP767" s="462"/>
      <c r="QTQ767" s="462"/>
      <c r="QTR767" s="462"/>
      <c r="QTS767" s="462"/>
      <c r="QTT767" s="462"/>
      <c r="QTU767" s="462"/>
      <c r="QTV767" s="462"/>
      <c r="QTW767" s="462"/>
      <c r="QTX767" s="462"/>
      <c r="QTY767" s="462"/>
      <c r="QTZ767" s="462"/>
      <c r="QUA767" s="462"/>
      <c r="QUB767" s="462"/>
      <c r="QUC767" s="462"/>
      <c r="QUD767" s="462"/>
      <c r="QUE767" s="462"/>
      <c r="QUF767" s="462"/>
      <c r="QUG767" s="462"/>
      <c r="QUH767" s="462"/>
      <c r="QUI767" s="462"/>
      <c r="QUJ767" s="462"/>
      <c r="QUK767" s="462"/>
      <c r="QUL767" s="462"/>
      <c r="QUM767" s="462"/>
      <c r="QUN767" s="462"/>
      <c r="QUO767" s="462"/>
      <c r="QUP767" s="462"/>
      <c r="QUQ767" s="462"/>
      <c r="QUR767" s="462"/>
      <c r="QUS767" s="462"/>
      <c r="QUT767" s="462"/>
      <c r="QUU767" s="462"/>
      <c r="QUV767" s="462"/>
      <c r="QUW767" s="462"/>
      <c r="QUX767" s="462"/>
      <c r="QUY767" s="462"/>
      <c r="QUZ767" s="462"/>
      <c r="QVA767" s="462"/>
      <c r="QVB767" s="462"/>
      <c r="QVC767" s="462"/>
      <c r="QVD767" s="462"/>
      <c r="QVE767" s="462"/>
      <c r="QVF767" s="462"/>
      <c r="QVG767" s="462"/>
      <c r="QVH767" s="462"/>
      <c r="QVI767" s="462"/>
      <c r="QVJ767" s="462"/>
      <c r="QVK767" s="462"/>
      <c r="QVL767" s="462"/>
      <c r="QVM767" s="462"/>
      <c r="QVN767" s="462"/>
      <c r="QVO767" s="462"/>
      <c r="QVP767" s="462"/>
      <c r="QVQ767" s="462"/>
      <c r="QVR767" s="462"/>
      <c r="QVS767" s="462"/>
      <c r="QVT767" s="462"/>
      <c r="QVU767" s="462"/>
      <c r="QVV767" s="462"/>
      <c r="QVW767" s="462"/>
      <c r="QVX767" s="462"/>
      <c r="QVY767" s="462"/>
      <c r="QVZ767" s="462"/>
      <c r="QWA767" s="462"/>
      <c r="QWB767" s="462"/>
      <c r="QWC767" s="462"/>
      <c r="QWD767" s="462"/>
      <c r="QWE767" s="462"/>
      <c r="QWF767" s="462"/>
      <c r="QWG767" s="462"/>
      <c r="QWH767" s="462"/>
      <c r="QWI767" s="462"/>
      <c r="QWJ767" s="462"/>
      <c r="QWK767" s="462"/>
      <c r="QWL767" s="462"/>
      <c r="QWM767" s="462"/>
      <c r="QWN767" s="462"/>
      <c r="QWO767" s="462"/>
      <c r="QWP767" s="462"/>
      <c r="QWQ767" s="462"/>
      <c r="QWR767" s="462"/>
      <c r="QWS767" s="462"/>
      <c r="QWT767" s="462"/>
      <c r="QWU767" s="462"/>
      <c r="QWV767" s="462"/>
      <c r="QWW767" s="462"/>
      <c r="QWX767" s="462"/>
      <c r="QWY767" s="462"/>
      <c r="QWZ767" s="462"/>
      <c r="QXA767" s="462"/>
      <c r="QXB767" s="462"/>
      <c r="QXC767" s="462"/>
      <c r="QXD767" s="462"/>
      <c r="QXE767" s="462"/>
      <c r="QXF767" s="462"/>
      <c r="QXG767" s="462"/>
      <c r="QXH767" s="462"/>
      <c r="QXI767" s="462"/>
      <c r="QXJ767" s="462"/>
      <c r="QXK767" s="462"/>
      <c r="QXL767" s="462"/>
      <c r="QXM767" s="462"/>
      <c r="QXN767" s="462"/>
      <c r="QXO767" s="462"/>
      <c r="QXP767" s="462"/>
      <c r="QXQ767" s="462"/>
      <c r="QXR767" s="462"/>
      <c r="QXS767" s="462"/>
      <c r="QXT767" s="462"/>
      <c r="QXU767" s="462"/>
      <c r="QXV767" s="462"/>
      <c r="QXW767" s="462"/>
      <c r="QXX767" s="462"/>
      <c r="QXY767" s="462"/>
      <c r="QXZ767" s="462"/>
      <c r="QYA767" s="462"/>
      <c r="QYB767" s="462"/>
      <c r="QYC767" s="462"/>
      <c r="QYD767" s="462"/>
      <c r="QYE767" s="462"/>
      <c r="QYF767" s="462"/>
      <c r="QYG767" s="462"/>
      <c r="QYH767" s="462"/>
      <c r="QYI767" s="462"/>
      <c r="QYJ767" s="462"/>
      <c r="QYK767" s="462"/>
      <c r="QYL767" s="462"/>
      <c r="QYM767" s="462"/>
      <c r="QYN767" s="462"/>
      <c r="QYO767" s="462"/>
      <c r="QYP767" s="462"/>
      <c r="QYQ767" s="462"/>
      <c r="QYR767" s="462"/>
      <c r="QYS767" s="462"/>
      <c r="QYT767" s="462"/>
      <c r="QYU767" s="462"/>
      <c r="QYV767" s="462"/>
      <c r="QYW767" s="462"/>
      <c r="QYX767" s="462"/>
      <c r="QYY767" s="462"/>
      <c r="QYZ767" s="462"/>
      <c r="QZA767" s="462"/>
      <c r="QZB767" s="462"/>
      <c r="QZC767" s="462"/>
      <c r="QZD767" s="462"/>
      <c r="QZE767" s="462"/>
      <c r="QZF767" s="462"/>
      <c r="QZG767" s="462"/>
      <c r="QZH767" s="462"/>
      <c r="QZI767" s="462"/>
      <c r="QZJ767" s="462"/>
      <c r="QZK767" s="462"/>
      <c r="QZL767" s="462"/>
      <c r="QZM767" s="462"/>
      <c r="QZN767" s="462"/>
      <c r="QZO767" s="462"/>
      <c r="QZP767" s="462"/>
      <c r="QZQ767" s="462"/>
      <c r="QZR767" s="462"/>
      <c r="QZS767" s="462"/>
      <c r="QZT767" s="462"/>
      <c r="QZU767" s="462"/>
      <c r="QZV767" s="462"/>
      <c r="QZW767" s="462"/>
      <c r="QZX767" s="462"/>
      <c r="QZY767" s="462"/>
      <c r="QZZ767" s="462"/>
      <c r="RAA767" s="462"/>
      <c r="RAB767" s="462"/>
      <c r="RAC767" s="462"/>
      <c r="RAD767" s="462"/>
      <c r="RAE767" s="462"/>
      <c r="RAF767" s="462"/>
      <c r="RAG767" s="462"/>
      <c r="RAH767" s="462"/>
      <c r="RAI767" s="462"/>
      <c r="RAJ767" s="462"/>
      <c r="RAK767" s="462"/>
      <c r="RAL767" s="462"/>
      <c r="RAM767" s="462"/>
      <c r="RAN767" s="462"/>
      <c r="RAO767" s="462"/>
      <c r="RAP767" s="462"/>
      <c r="RAQ767" s="462"/>
      <c r="RAR767" s="462"/>
      <c r="RAS767" s="462"/>
      <c r="RAT767" s="462"/>
      <c r="RAU767" s="462"/>
      <c r="RAV767" s="462"/>
      <c r="RAW767" s="462"/>
      <c r="RAX767" s="462"/>
      <c r="RAY767" s="462"/>
      <c r="RAZ767" s="462"/>
      <c r="RBA767" s="462"/>
      <c r="RBB767" s="462"/>
      <c r="RBC767" s="462"/>
      <c r="RBD767" s="462"/>
      <c r="RBE767" s="462"/>
      <c r="RBF767" s="462"/>
      <c r="RBG767" s="462"/>
      <c r="RBH767" s="462"/>
      <c r="RBI767" s="462"/>
      <c r="RBJ767" s="462"/>
      <c r="RBK767" s="462"/>
      <c r="RBL767" s="462"/>
      <c r="RBM767" s="462"/>
      <c r="RBN767" s="462"/>
      <c r="RBO767" s="462"/>
      <c r="RBP767" s="462"/>
      <c r="RBQ767" s="462"/>
      <c r="RBR767" s="462"/>
      <c r="RBS767" s="462"/>
      <c r="RBT767" s="462"/>
      <c r="RBU767" s="462"/>
      <c r="RBV767" s="462"/>
      <c r="RBW767" s="462"/>
      <c r="RBX767" s="462"/>
      <c r="RBY767" s="462"/>
      <c r="RBZ767" s="462"/>
      <c r="RCA767" s="462"/>
      <c r="RCB767" s="462"/>
      <c r="RCC767" s="462"/>
      <c r="RCD767" s="462"/>
      <c r="RCE767" s="462"/>
      <c r="RCF767" s="462"/>
      <c r="RCG767" s="462"/>
      <c r="RCH767" s="462"/>
      <c r="RCI767" s="462"/>
      <c r="RCJ767" s="462"/>
      <c r="RCK767" s="462"/>
      <c r="RCL767" s="462"/>
      <c r="RCM767" s="462"/>
      <c r="RCN767" s="462"/>
      <c r="RCO767" s="462"/>
      <c r="RCP767" s="462"/>
      <c r="RCQ767" s="462"/>
      <c r="RCR767" s="462"/>
      <c r="RCS767" s="462"/>
      <c r="RCT767" s="462"/>
      <c r="RCU767" s="462"/>
      <c r="RCV767" s="462"/>
      <c r="RCW767" s="462"/>
      <c r="RCX767" s="462"/>
      <c r="RCY767" s="462"/>
      <c r="RCZ767" s="462"/>
      <c r="RDA767" s="462"/>
      <c r="RDB767" s="462"/>
      <c r="RDC767" s="462"/>
      <c r="RDD767" s="462"/>
      <c r="RDE767" s="462"/>
      <c r="RDF767" s="462"/>
      <c r="RDG767" s="462"/>
      <c r="RDH767" s="462"/>
      <c r="RDI767" s="462"/>
      <c r="RDJ767" s="462"/>
      <c r="RDK767" s="462"/>
      <c r="RDL767" s="462"/>
      <c r="RDM767" s="462"/>
      <c r="RDN767" s="462"/>
      <c r="RDO767" s="462"/>
      <c r="RDP767" s="462"/>
      <c r="RDQ767" s="462"/>
      <c r="RDR767" s="462"/>
      <c r="RDS767" s="462"/>
      <c r="RDT767" s="462"/>
      <c r="RDU767" s="462"/>
      <c r="RDV767" s="462"/>
      <c r="RDW767" s="462"/>
      <c r="RDX767" s="462"/>
      <c r="RDY767" s="462"/>
      <c r="RDZ767" s="462"/>
      <c r="REA767" s="462"/>
      <c r="REB767" s="462"/>
      <c r="REC767" s="462"/>
      <c r="RED767" s="462"/>
      <c r="REE767" s="462"/>
      <c r="REF767" s="462"/>
      <c r="REG767" s="462"/>
      <c r="REH767" s="462"/>
      <c r="REI767" s="462"/>
      <c r="REJ767" s="462"/>
      <c r="REK767" s="462"/>
      <c r="REL767" s="462"/>
      <c r="REM767" s="462"/>
      <c r="REN767" s="462"/>
      <c r="REO767" s="462"/>
      <c r="REP767" s="462"/>
      <c r="REQ767" s="462"/>
      <c r="RER767" s="462"/>
      <c r="RES767" s="462"/>
      <c r="RET767" s="462"/>
      <c r="REU767" s="462"/>
      <c r="REV767" s="462"/>
      <c r="REW767" s="462"/>
      <c r="REX767" s="462"/>
      <c r="REY767" s="462"/>
      <c r="REZ767" s="462"/>
      <c r="RFA767" s="462"/>
      <c r="RFB767" s="462"/>
      <c r="RFC767" s="462"/>
      <c r="RFD767" s="462"/>
      <c r="RFE767" s="462"/>
      <c r="RFF767" s="462"/>
      <c r="RFG767" s="462"/>
      <c r="RFH767" s="462"/>
      <c r="RFI767" s="462"/>
      <c r="RFJ767" s="462"/>
      <c r="RFK767" s="462"/>
      <c r="RFL767" s="462"/>
      <c r="RFM767" s="462"/>
      <c r="RFN767" s="462"/>
      <c r="RFO767" s="462"/>
      <c r="RFP767" s="462"/>
      <c r="RFQ767" s="462"/>
      <c r="RFR767" s="462"/>
      <c r="RFS767" s="462"/>
      <c r="RFT767" s="462"/>
      <c r="RFU767" s="462"/>
      <c r="RFV767" s="462"/>
      <c r="RFW767" s="462"/>
      <c r="RFX767" s="462"/>
      <c r="RFY767" s="462"/>
      <c r="RFZ767" s="462"/>
      <c r="RGA767" s="462"/>
      <c r="RGB767" s="462"/>
      <c r="RGC767" s="462"/>
      <c r="RGD767" s="462"/>
      <c r="RGE767" s="462"/>
      <c r="RGF767" s="462"/>
      <c r="RGG767" s="462"/>
      <c r="RGH767" s="462"/>
      <c r="RGI767" s="462"/>
      <c r="RGJ767" s="462"/>
      <c r="RGK767" s="462"/>
      <c r="RGL767" s="462"/>
      <c r="RGM767" s="462"/>
      <c r="RGN767" s="462"/>
      <c r="RGO767" s="462"/>
      <c r="RGP767" s="462"/>
      <c r="RGQ767" s="462"/>
      <c r="RGR767" s="462"/>
      <c r="RGS767" s="462"/>
      <c r="RGT767" s="462"/>
      <c r="RGU767" s="462"/>
      <c r="RGV767" s="462"/>
      <c r="RGW767" s="462"/>
      <c r="RGX767" s="462"/>
      <c r="RGY767" s="462"/>
      <c r="RGZ767" s="462"/>
      <c r="RHA767" s="462"/>
      <c r="RHB767" s="462"/>
      <c r="RHC767" s="462"/>
      <c r="RHD767" s="462"/>
      <c r="RHE767" s="462"/>
      <c r="RHF767" s="462"/>
      <c r="RHG767" s="462"/>
      <c r="RHH767" s="462"/>
      <c r="RHI767" s="462"/>
      <c r="RHJ767" s="462"/>
      <c r="RHK767" s="462"/>
      <c r="RHL767" s="462"/>
      <c r="RHM767" s="462"/>
      <c r="RHN767" s="462"/>
      <c r="RHO767" s="462"/>
      <c r="RHP767" s="462"/>
      <c r="RHQ767" s="462"/>
      <c r="RHR767" s="462"/>
      <c r="RHS767" s="462"/>
      <c r="RHT767" s="462"/>
      <c r="RHU767" s="462"/>
      <c r="RHV767" s="462"/>
      <c r="RHW767" s="462"/>
      <c r="RHX767" s="462"/>
      <c r="RHY767" s="462"/>
      <c r="RHZ767" s="462"/>
      <c r="RIA767" s="462"/>
      <c r="RIB767" s="462"/>
      <c r="RIC767" s="462"/>
      <c r="RID767" s="462"/>
      <c r="RIE767" s="462"/>
      <c r="RIF767" s="462"/>
      <c r="RIG767" s="462"/>
      <c r="RIH767" s="462"/>
      <c r="RII767" s="462"/>
      <c r="RIJ767" s="462"/>
      <c r="RIK767" s="462"/>
      <c r="RIL767" s="462"/>
      <c r="RIM767" s="462"/>
      <c r="RIN767" s="462"/>
      <c r="RIO767" s="462"/>
      <c r="RIP767" s="462"/>
      <c r="RIQ767" s="462"/>
      <c r="RIR767" s="462"/>
      <c r="RIS767" s="462"/>
      <c r="RIT767" s="462"/>
      <c r="RIU767" s="462"/>
      <c r="RIV767" s="462"/>
      <c r="RIW767" s="462"/>
      <c r="RIX767" s="462"/>
      <c r="RIY767" s="462"/>
      <c r="RIZ767" s="462"/>
      <c r="RJA767" s="462"/>
      <c r="RJB767" s="462"/>
      <c r="RJC767" s="462"/>
      <c r="RJD767" s="462"/>
      <c r="RJE767" s="462"/>
      <c r="RJF767" s="462"/>
      <c r="RJG767" s="462"/>
      <c r="RJH767" s="462"/>
      <c r="RJI767" s="462"/>
      <c r="RJJ767" s="462"/>
      <c r="RJK767" s="462"/>
      <c r="RJL767" s="462"/>
      <c r="RJM767" s="462"/>
      <c r="RJN767" s="462"/>
      <c r="RJO767" s="462"/>
      <c r="RJP767" s="462"/>
      <c r="RJQ767" s="462"/>
      <c r="RJR767" s="462"/>
      <c r="RJS767" s="462"/>
      <c r="RJT767" s="462"/>
      <c r="RJU767" s="462"/>
      <c r="RJV767" s="462"/>
      <c r="RJW767" s="462"/>
      <c r="RJX767" s="462"/>
      <c r="RJY767" s="462"/>
      <c r="RJZ767" s="462"/>
      <c r="RKA767" s="462"/>
      <c r="RKB767" s="462"/>
      <c r="RKC767" s="462"/>
      <c r="RKD767" s="462"/>
      <c r="RKE767" s="462"/>
      <c r="RKF767" s="462"/>
      <c r="RKG767" s="462"/>
      <c r="RKH767" s="462"/>
      <c r="RKI767" s="462"/>
      <c r="RKJ767" s="462"/>
      <c r="RKK767" s="462"/>
      <c r="RKL767" s="462"/>
      <c r="RKM767" s="462"/>
      <c r="RKN767" s="462"/>
      <c r="RKO767" s="462"/>
      <c r="RKP767" s="462"/>
      <c r="RKQ767" s="462"/>
      <c r="RKR767" s="462"/>
      <c r="RKS767" s="462"/>
      <c r="RKT767" s="462"/>
      <c r="RKU767" s="462"/>
      <c r="RKV767" s="462"/>
      <c r="RKW767" s="462"/>
      <c r="RKX767" s="462"/>
      <c r="RKY767" s="462"/>
      <c r="RKZ767" s="462"/>
      <c r="RLA767" s="462"/>
      <c r="RLB767" s="462"/>
      <c r="RLC767" s="462"/>
      <c r="RLD767" s="462"/>
      <c r="RLE767" s="462"/>
      <c r="RLF767" s="462"/>
      <c r="RLG767" s="462"/>
      <c r="RLH767" s="462"/>
      <c r="RLI767" s="462"/>
      <c r="RLJ767" s="462"/>
      <c r="RLK767" s="462"/>
      <c r="RLL767" s="462"/>
      <c r="RLM767" s="462"/>
      <c r="RLN767" s="462"/>
      <c r="RLO767" s="462"/>
      <c r="RLP767" s="462"/>
      <c r="RLQ767" s="462"/>
      <c r="RLR767" s="462"/>
      <c r="RLS767" s="462"/>
      <c r="RLT767" s="462"/>
      <c r="RLU767" s="462"/>
      <c r="RLV767" s="462"/>
      <c r="RLW767" s="462"/>
      <c r="RLX767" s="462"/>
      <c r="RLY767" s="462"/>
      <c r="RLZ767" s="462"/>
      <c r="RMA767" s="462"/>
      <c r="RMB767" s="462"/>
      <c r="RMC767" s="462"/>
      <c r="RMD767" s="462"/>
      <c r="RME767" s="462"/>
      <c r="RMF767" s="462"/>
      <c r="RMG767" s="462"/>
      <c r="RMH767" s="462"/>
      <c r="RMI767" s="462"/>
      <c r="RMJ767" s="462"/>
      <c r="RMK767" s="462"/>
      <c r="RML767" s="462"/>
      <c r="RMM767" s="462"/>
      <c r="RMN767" s="462"/>
      <c r="RMO767" s="462"/>
      <c r="RMP767" s="462"/>
      <c r="RMQ767" s="462"/>
      <c r="RMR767" s="462"/>
      <c r="RMS767" s="462"/>
      <c r="RMT767" s="462"/>
      <c r="RMU767" s="462"/>
      <c r="RMV767" s="462"/>
      <c r="RMW767" s="462"/>
      <c r="RMX767" s="462"/>
      <c r="RMY767" s="462"/>
      <c r="RMZ767" s="462"/>
      <c r="RNA767" s="462"/>
      <c r="RNB767" s="462"/>
      <c r="RNC767" s="462"/>
      <c r="RND767" s="462"/>
      <c r="RNE767" s="462"/>
      <c r="RNF767" s="462"/>
      <c r="RNG767" s="462"/>
      <c r="RNH767" s="462"/>
      <c r="RNI767" s="462"/>
      <c r="RNJ767" s="462"/>
      <c r="RNK767" s="462"/>
      <c r="RNL767" s="462"/>
      <c r="RNM767" s="462"/>
      <c r="RNN767" s="462"/>
      <c r="RNO767" s="462"/>
      <c r="RNP767" s="462"/>
      <c r="RNQ767" s="462"/>
      <c r="RNR767" s="462"/>
      <c r="RNS767" s="462"/>
      <c r="RNT767" s="462"/>
      <c r="RNU767" s="462"/>
      <c r="RNV767" s="462"/>
      <c r="RNW767" s="462"/>
      <c r="RNX767" s="462"/>
      <c r="RNY767" s="462"/>
      <c r="RNZ767" s="462"/>
      <c r="ROA767" s="462"/>
      <c r="ROB767" s="462"/>
      <c r="ROC767" s="462"/>
      <c r="ROD767" s="462"/>
      <c r="ROE767" s="462"/>
      <c r="ROF767" s="462"/>
      <c r="ROG767" s="462"/>
      <c r="ROH767" s="462"/>
      <c r="ROI767" s="462"/>
      <c r="ROJ767" s="462"/>
      <c r="ROK767" s="462"/>
      <c r="ROL767" s="462"/>
      <c r="ROM767" s="462"/>
      <c r="RON767" s="462"/>
      <c r="ROO767" s="462"/>
      <c r="ROP767" s="462"/>
      <c r="ROQ767" s="462"/>
      <c r="ROR767" s="462"/>
      <c r="ROS767" s="462"/>
      <c r="ROT767" s="462"/>
      <c r="ROU767" s="462"/>
      <c r="ROV767" s="462"/>
      <c r="ROW767" s="462"/>
      <c r="ROX767" s="462"/>
      <c r="ROY767" s="462"/>
      <c r="ROZ767" s="462"/>
      <c r="RPA767" s="462"/>
      <c r="RPB767" s="462"/>
      <c r="RPC767" s="462"/>
      <c r="RPD767" s="462"/>
      <c r="RPE767" s="462"/>
      <c r="RPF767" s="462"/>
      <c r="RPG767" s="462"/>
      <c r="RPH767" s="462"/>
      <c r="RPI767" s="462"/>
      <c r="RPJ767" s="462"/>
      <c r="RPK767" s="462"/>
      <c r="RPL767" s="462"/>
      <c r="RPM767" s="462"/>
      <c r="RPN767" s="462"/>
      <c r="RPO767" s="462"/>
      <c r="RPP767" s="462"/>
      <c r="RPQ767" s="462"/>
      <c r="RPR767" s="462"/>
      <c r="RPS767" s="462"/>
      <c r="RPT767" s="462"/>
      <c r="RPU767" s="462"/>
      <c r="RPV767" s="462"/>
      <c r="RPW767" s="462"/>
      <c r="RPX767" s="462"/>
      <c r="RPY767" s="462"/>
      <c r="RPZ767" s="462"/>
      <c r="RQA767" s="462"/>
      <c r="RQB767" s="462"/>
      <c r="RQC767" s="462"/>
      <c r="RQD767" s="462"/>
      <c r="RQE767" s="462"/>
      <c r="RQF767" s="462"/>
      <c r="RQG767" s="462"/>
      <c r="RQH767" s="462"/>
      <c r="RQI767" s="462"/>
      <c r="RQJ767" s="462"/>
      <c r="RQK767" s="462"/>
      <c r="RQL767" s="462"/>
      <c r="RQM767" s="462"/>
      <c r="RQN767" s="462"/>
      <c r="RQO767" s="462"/>
      <c r="RQP767" s="462"/>
      <c r="RQQ767" s="462"/>
      <c r="RQR767" s="462"/>
      <c r="RQS767" s="462"/>
      <c r="RQT767" s="462"/>
      <c r="RQU767" s="462"/>
      <c r="RQV767" s="462"/>
      <c r="RQW767" s="462"/>
      <c r="RQX767" s="462"/>
      <c r="RQY767" s="462"/>
      <c r="RQZ767" s="462"/>
      <c r="RRA767" s="462"/>
      <c r="RRB767" s="462"/>
      <c r="RRC767" s="462"/>
      <c r="RRD767" s="462"/>
      <c r="RRE767" s="462"/>
      <c r="RRF767" s="462"/>
      <c r="RRG767" s="462"/>
      <c r="RRH767" s="462"/>
      <c r="RRI767" s="462"/>
      <c r="RRJ767" s="462"/>
      <c r="RRK767" s="462"/>
      <c r="RRL767" s="462"/>
      <c r="RRM767" s="462"/>
      <c r="RRN767" s="462"/>
      <c r="RRO767" s="462"/>
      <c r="RRP767" s="462"/>
      <c r="RRQ767" s="462"/>
      <c r="RRR767" s="462"/>
      <c r="RRS767" s="462"/>
      <c r="RRT767" s="462"/>
      <c r="RRU767" s="462"/>
      <c r="RRV767" s="462"/>
      <c r="RRW767" s="462"/>
      <c r="RRX767" s="462"/>
      <c r="RRY767" s="462"/>
      <c r="RRZ767" s="462"/>
      <c r="RSA767" s="462"/>
      <c r="RSB767" s="462"/>
      <c r="RSC767" s="462"/>
      <c r="RSD767" s="462"/>
      <c r="RSE767" s="462"/>
      <c r="RSF767" s="462"/>
      <c r="RSG767" s="462"/>
      <c r="RSH767" s="462"/>
      <c r="RSI767" s="462"/>
      <c r="RSJ767" s="462"/>
      <c r="RSK767" s="462"/>
      <c r="RSL767" s="462"/>
      <c r="RSM767" s="462"/>
      <c r="RSN767" s="462"/>
      <c r="RSO767" s="462"/>
      <c r="RSP767" s="462"/>
      <c r="RSQ767" s="462"/>
      <c r="RSR767" s="462"/>
      <c r="RSS767" s="462"/>
      <c r="RST767" s="462"/>
      <c r="RSU767" s="462"/>
      <c r="RSV767" s="462"/>
      <c r="RSW767" s="462"/>
      <c r="RSX767" s="462"/>
      <c r="RSY767" s="462"/>
      <c r="RSZ767" s="462"/>
      <c r="RTA767" s="462"/>
      <c r="RTB767" s="462"/>
      <c r="RTC767" s="462"/>
      <c r="RTD767" s="462"/>
      <c r="RTE767" s="462"/>
      <c r="RTF767" s="462"/>
      <c r="RTG767" s="462"/>
      <c r="RTH767" s="462"/>
      <c r="RTI767" s="462"/>
      <c r="RTJ767" s="462"/>
      <c r="RTK767" s="462"/>
      <c r="RTL767" s="462"/>
      <c r="RTM767" s="462"/>
      <c r="RTN767" s="462"/>
      <c r="RTO767" s="462"/>
      <c r="RTP767" s="462"/>
      <c r="RTQ767" s="462"/>
      <c r="RTR767" s="462"/>
      <c r="RTS767" s="462"/>
      <c r="RTT767" s="462"/>
      <c r="RTU767" s="462"/>
      <c r="RTV767" s="462"/>
      <c r="RTW767" s="462"/>
      <c r="RTX767" s="462"/>
      <c r="RTY767" s="462"/>
      <c r="RTZ767" s="462"/>
      <c r="RUA767" s="462"/>
      <c r="RUB767" s="462"/>
      <c r="RUC767" s="462"/>
      <c r="RUD767" s="462"/>
      <c r="RUE767" s="462"/>
      <c r="RUF767" s="462"/>
      <c r="RUG767" s="462"/>
      <c r="RUH767" s="462"/>
      <c r="RUI767" s="462"/>
      <c r="RUJ767" s="462"/>
      <c r="RUK767" s="462"/>
      <c r="RUL767" s="462"/>
      <c r="RUM767" s="462"/>
      <c r="RUN767" s="462"/>
      <c r="RUO767" s="462"/>
      <c r="RUP767" s="462"/>
      <c r="RUQ767" s="462"/>
      <c r="RUR767" s="462"/>
      <c r="RUS767" s="462"/>
      <c r="RUT767" s="462"/>
      <c r="RUU767" s="462"/>
      <c r="RUV767" s="462"/>
      <c r="RUW767" s="462"/>
      <c r="RUX767" s="462"/>
      <c r="RUY767" s="462"/>
      <c r="RUZ767" s="462"/>
      <c r="RVA767" s="462"/>
      <c r="RVB767" s="462"/>
      <c r="RVC767" s="462"/>
      <c r="RVD767" s="462"/>
      <c r="RVE767" s="462"/>
      <c r="RVF767" s="462"/>
      <c r="RVG767" s="462"/>
      <c r="RVH767" s="462"/>
      <c r="RVI767" s="462"/>
      <c r="RVJ767" s="462"/>
      <c r="RVK767" s="462"/>
      <c r="RVL767" s="462"/>
      <c r="RVM767" s="462"/>
      <c r="RVN767" s="462"/>
      <c r="RVO767" s="462"/>
      <c r="RVP767" s="462"/>
      <c r="RVQ767" s="462"/>
      <c r="RVR767" s="462"/>
      <c r="RVS767" s="462"/>
      <c r="RVT767" s="462"/>
      <c r="RVU767" s="462"/>
      <c r="RVV767" s="462"/>
      <c r="RVW767" s="462"/>
      <c r="RVX767" s="462"/>
      <c r="RVY767" s="462"/>
      <c r="RVZ767" s="462"/>
      <c r="RWA767" s="462"/>
      <c r="RWB767" s="462"/>
      <c r="RWC767" s="462"/>
      <c r="RWD767" s="462"/>
      <c r="RWE767" s="462"/>
      <c r="RWF767" s="462"/>
      <c r="RWG767" s="462"/>
      <c r="RWH767" s="462"/>
      <c r="RWI767" s="462"/>
      <c r="RWJ767" s="462"/>
      <c r="RWK767" s="462"/>
      <c r="RWL767" s="462"/>
      <c r="RWM767" s="462"/>
      <c r="RWN767" s="462"/>
      <c r="RWO767" s="462"/>
      <c r="RWP767" s="462"/>
      <c r="RWQ767" s="462"/>
      <c r="RWR767" s="462"/>
      <c r="RWS767" s="462"/>
      <c r="RWT767" s="462"/>
      <c r="RWU767" s="462"/>
      <c r="RWV767" s="462"/>
      <c r="RWW767" s="462"/>
      <c r="RWX767" s="462"/>
      <c r="RWY767" s="462"/>
      <c r="RWZ767" s="462"/>
      <c r="RXA767" s="462"/>
      <c r="RXB767" s="462"/>
      <c r="RXC767" s="462"/>
      <c r="RXD767" s="462"/>
      <c r="RXE767" s="462"/>
      <c r="RXF767" s="462"/>
      <c r="RXG767" s="462"/>
      <c r="RXH767" s="462"/>
      <c r="RXI767" s="462"/>
      <c r="RXJ767" s="462"/>
      <c r="RXK767" s="462"/>
      <c r="RXL767" s="462"/>
      <c r="RXM767" s="462"/>
      <c r="RXN767" s="462"/>
      <c r="RXO767" s="462"/>
      <c r="RXP767" s="462"/>
      <c r="RXQ767" s="462"/>
      <c r="RXR767" s="462"/>
      <c r="RXS767" s="462"/>
      <c r="RXT767" s="462"/>
      <c r="RXU767" s="462"/>
      <c r="RXV767" s="462"/>
      <c r="RXW767" s="462"/>
      <c r="RXX767" s="462"/>
      <c r="RXY767" s="462"/>
      <c r="RXZ767" s="462"/>
      <c r="RYA767" s="462"/>
      <c r="RYB767" s="462"/>
      <c r="RYC767" s="462"/>
      <c r="RYD767" s="462"/>
      <c r="RYE767" s="462"/>
      <c r="RYF767" s="462"/>
      <c r="RYG767" s="462"/>
      <c r="RYH767" s="462"/>
      <c r="RYI767" s="462"/>
      <c r="RYJ767" s="462"/>
      <c r="RYK767" s="462"/>
      <c r="RYL767" s="462"/>
      <c r="RYM767" s="462"/>
      <c r="RYN767" s="462"/>
      <c r="RYO767" s="462"/>
      <c r="RYP767" s="462"/>
      <c r="RYQ767" s="462"/>
      <c r="RYR767" s="462"/>
      <c r="RYS767" s="462"/>
      <c r="RYT767" s="462"/>
      <c r="RYU767" s="462"/>
      <c r="RYV767" s="462"/>
      <c r="RYW767" s="462"/>
      <c r="RYX767" s="462"/>
      <c r="RYY767" s="462"/>
      <c r="RYZ767" s="462"/>
      <c r="RZA767" s="462"/>
      <c r="RZB767" s="462"/>
      <c r="RZC767" s="462"/>
      <c r="RZD767" s="462"/>
      <c r="RZE767" s="462"/>
      <c r="RZF767" s="462"/>
      <c r="RZG767" s="462"/>
      <c r="RZH767" s="462"/>
      <c r="RZI767" s="462"/>
      <c r="RZJ767" s="462"/>
      <c r="RZK767" s="462"/>
      <c r="RZL767" s="462"/>
      <c r="RZM767" s="462"/>
      <c r="RZN767" s="462"/>
      <c r="RZO767" s="462"/>
      <c r="RZP767" s="462"/>
      <c r="RZQ767" s="462"/>
      <c r="RZR767" s="462"/>
      <c r="RZS767" s="462"/>
      <c r="RZT767" s="462"/>
      <c r="RZU767" s="462"/>
      <c r="RZV767" s="462"/>
      <c r="RZW767" s="462"/>
      <c r="RZX767" s="462"/>
      <c r="RZY767" s="462"/>
      <c r="RZZ767" s="462"/>
      <c r="SAA767" s="462"/>
      <c r="SAB767" s="462"/>
      <c r="SAC767" s="462"/>
      <c r="SAD767" s="462"/>
      <c r="SAE767" s="462"/>
      <c r="SAF767" s="462"/>
      <c r="SAG767" s="462"/>
      <c r="SAH767" s="462"/>
      <c r="SAI767" s="462"/>
      <c r="SAJ767" s="462"/>
      <c r="SAK767" s="462"/>
      <c r="SAL767" s="462"/>
      <c r="SAM767" s="462"/>
      <c r="SAN767" s="462"/>
      <c r="SAO767" s="462"/>
      <c r="SAP767" s="462"/>
      <c r="SAQ767" s="462"/>
      <c r="SAR767" s="462"/>
      <c r="SAS767" s="462"/>
      <c r="SAT767" s="462"/>
      <c r="SAU767" s="462"/>
      <c r="SAV767" s="462"/>
      <c r="SAW767" s="462"/>
      <c r="SAX767" s="462"/>
      <c r="SAY767" s="462"/>
      <c r="SAZ767" s="462"/>
      <c r="SBA767" s="462"/>
      <c r="SBB767" s="462"/>
      <c r="SBC767" s="462"/>
      <c r="SBD767" s="462"/>
      <c r="SBE767" s="462"/>
      <c r="SBF767" s="462"/>
      <c r="SBG767" s="462"/>
      <c r="SBH767" s="462"/>
      <c r="SBI767" s="462"/>
      <c r="SBJ767" s="462"/>
      <c r="SBK767" s="462"/>
      <c r="SBL767" s="462"/>
      <c r="SBM767" s="462"/>
      <c r="SBN767" s="462"/>
      <c r="SBO767" s="462"/>
      <c r="SBP767" s="462"/>
      <c r="SBQ767" s="462"/>
      <c r="SBR767" s="462"/>
      <c r="SBS767" s="462"/>
      <c r="SBT767" s="462"/>
      <c r="SBU767" s="462"/>
      <c r="SBV767" s="462"/>
      <c r="SBW767" s="462"/>
      <c r="SBX767" s="462"/>
      <c r="SBY767" s="462"/>
      <c r="SBZ767" s="462"/>
      <c r="SCA767" s="462"/>
      <c r="SCB767" s="462"/>
      <c r="SCC767" s="462"/>
      <c r="SCD767" s="462"/>
      <c r="SCE767" s="462"/>
      <c r="SCF767" s="462"/>
      <c r="SCG767" s="462"/>
      <c r="SCH767" s="462"/>
      <c r="SCI767" s="462"/>
      <c r="SCJ767" s="462"/>
      <c r="SCK767" s="462"/>
      <c r="SCL767" s="462"/>
      <c r="SCM767" s="462"/>
      <c r="SCN767" s="462"/>
      <c r="SCO767" s="462"/>
      <c r="SCP767" s="462"/>
      <c r="SCQ767" s="462"/>
      <c r="SCR767" s="462"/>
      <c r="SCS767" s="462"/>
      <c r="SCT767" s="462"/>
      <c r="SCU767" s="462"/>
      <c r="SCV767" s="462"/>
      <c r="SCW767" s="462"/>
      <c r="SCX767" s="462"/>
      <c r="SCY767" s="462"/>
      <c r="SCZ767" s="462"/>
      <c r="SDA767" s="462"/>
      <c r="SDB767" s="462"/>
      <c r="SDC767" s="462"/>
      <c r="SDD767" s="462"/>
      <c r="SDE767" s="462"/>
      <c r="SDF767" s="462"/>
      <c r="SDG767" s="462"/>
      <c r="SDH767" s="462"/>
      <c r="SDI767" s="462"/>
      <c r="SDJ767" s="462"/>
      <c r="SDK767" s="462"/>
      <c r="SDL767" s="462"/>
      <c r="SDM767" s="462"/>
      <c r="SDN767" s="462"/>
      <c r="SDO767" s="462"/>
      <c r="SDP767" s="462"/>
      <c r="SDQ767" s="462"/>
      <c r="SDR767" s="462"/>
      <c r="SDS767" s="462"/>
      <c r="SDT767" s="462"/>
      <c r="SDU767" s="462"/>
      <c r="SDV767" s="462"/>
      <c r="SDW767" s="462"/>
      <c r="SDX767" s="462"/>
      <c r="SDY767" s="462"/>
      <c r="SDZ767" s="462"/>
      <c r="SEA767" s="462"/>
      <c r="SEB767" s="462"/>
      <c r="SEC767" s="462"/>
      <c r="SED767" s="462"/>
      <c r="SEE767" s="462"/>
      <c r="SEF767" s="462"/>
      <c r="SEG767" s="462"/>
      <c r="SEH767" s="462"/>
      <c r="SEI767" s="462"/>
      <c r="SEJ767" s="462"/>
      <c r="SEK767" s="462"/>
      <c r="SEL767" s="462"/>
      <c r="SEM767" s="462"/>
      <c r="SEN767" s="462"/>
      <c r="SEO767" s="462"/>
      <c r="SEP767" s="462"/>
      <c r="SEQ767" s="462"/>
      <c r="SER767" s="462"/>
      <c r="SES767" s="462"/>
      <c r="SET767" s="462"/>
      <c r="SEU767" s="462"/>
      <c r="SEV767" s="462"/>
      <c r="SEW767" s="462"/>
      <c r="SEX767" s="462"/>
      <c r="SEY767" s="462"/>
      <c r="SEZ767" s="462"/>
      <c r="SFA767" s="462"/>
      <c r="SFB767" s="462"/>
      <c r="SFC767" s="462"/>
      <c r="SFD767" s="462"/>
      <c r="SFE767" s="462"/>
      <c r="SFF767" s="462"/>
      <c r="SFG767" s="462"/>
      <c r="SFH767" s="462"/>
      <c r="SFI767" s="462"/>
      <c r="SFJ767" s="462"/>
      <c r="SFK767" s="462"/>
      <c r="SFL767" s="462"/>
      <c r="SFM767" s="462"/>
      <c r="SFN767" s="462"/>
      <c r="SFO767" s="462"/>
      <c r="SFP767" s="462"/>
      <c r="SFQ767" s="462"/>
      <c r="SFR767" s="462"/>
      <c r="SFS767" s="462"/>
      <c r="SFT767" s="462"/>
      <c r="SFU767" s="462"/>
      <c r="SFV767" s="462"/>
      <c r="SFW767" s="462"/>
      <c r="SFX767" s="462"/>
      <c r="SFY767" s="462"/>
      <c r="SFZ767" s="462"/>
      <c r="SGA767" s="462"/>
      <c r="SGB767" s="462"/>
      <c r="SGC767" s="462"/>
      <c r="SGD767" s="462"/>
      <c r="SGE767" s="462"/>
      <c r="SGF767" s="462"/>
      <c r="SGG767" s="462"/>
      <c r="SGH767" s="462"/>
      <c r="SGI767" s="462"/>
      <c r="SGJ767" s="462"/>
      <c r="SGK767" s="462"/>
      <c r="SGL767" s="462"/>
      <c r="SGM767" s="462"/>
      <c r="SGN767" s="462"/>
      <c r="SGO767" s="462"/>
      <c r="SGP767" s="462"/>
      <c r="SGQ767" s="462"/>
      <c r="SGR767" s="462"/>
      <c r="SGS767" s="462"/>
      <c r="SGT767" s="462"/>
      <c r="SGU767" s="462"/>
      <c r="SGV767" s="462"/>
      <c r="SGW767" s="462"/>
      <c r="SGX767" s="462"/>
      <c r="SGY767" s="462"/>
      <c r="SGZ767" s="462"/>
      <c r="SHA767" s="462"/>
      <c r="SHB767" s="462"/>
      <c r="SHC767" s="462"/>
      <c r="SHD767" s="462"/>
      <c r="SHE767" s="462"/>
      <c r="SHF767" s="462"/>
      <c r="SHG767" s="462"/>
      <c r="SHH767" s="462"/>
      <c r="SHI767" s="462"/>
      <c r="SHJ767" s="462"/>
      <c r="SHK767" s="462"/>
      <c r="SHL767" s="462"/>
      <c r="SHM767" s="462"/>
      <c r="SHN767" s="462"/>
      <c r="SHO767" s="462"/>
      <c r="SHP767" s="462"/>
      <c r="SHQ767" s="462"/>
      <c r="SHR767" s="462"/>
      <c r="SHS767" s="462"/>
      <c r="SHT767" s="462"/>
      <c r="SHU767" s="462"/>
      <c r="SHV767" s="462"/>
      <c r="SHW767" s="462"/>
      <c r="SHX767" s="462"/>
      <c r="SHY767" s="462"/>
      <c r="SHZ767" s="462"/>
      <c r="SIA767" s="462"/>
      <c r="SIB767" s="462"/>
      <c r="SIC767" s="462"/>
      <c r="SID767" s="462"/>
      <c r="SIE767" s="462"/>
      <c r="SIF767" s="462"/>
      <c r="SIG767" s="462"/>
      <c r="SIH767" s="462"/>
      <c r="SII767" s="462"/>
      <c r="SIJ767" s="462"/>
      <c r="SIK767" s="462"/>
      <c r="SIL767" s="462"/>
      <c r="SIM767" s="462"/>
      <c r="SIN767" s="462"/>
      <c r="SIO767" s="462"/>
      <c r="SIP767" s="462"/>
      <c r="SIQ767" s="462"/>
      <c r="SIR767" s="462"/>
      <c r="SIS767" s="462"/>
      <c r="SIT767" s="462"/>
      <c r="SIU767" s="462"/>
      <c r="SIV767" s="462"/>
      <c r="SIW767" s="462"/>
      <c r="SIX767" s="462"/>
      <c r="SIY767" s="462"/>
      <c r="SIZ767" s="462"/>
      <c r="SJA767" s="462"/>
      <c r="SJB767" s="462"/>
      <c r="SJC767" s="462"/>
      <c r="SJD767" s="462"/>
      <c r="SJE767" s="462"/>
      <c r="SJF767" s="462"/>
      <c r="SJG767" s="462"/>
      <c r="SJH767" s="462"/>
      <c r="SJI767" s="462"/>
      <c r="SJJ767" s="462"/>
      <c r="SJK767" s="462"/>
      <c r="SJL767" s="462"/>
      <c r="SJM767" s="462"/>
      <c r="SJN767" s="462"/>
      <c r="SJO767" s="462"/>
      <c r="SJP767" s="462"/>
      <c r="SJQ767" s="462"/>
      <c r="SJR767" s="462"/>
      <c r="SJS767" s="462"/>
      <c r="SJT767" s="462"/>
      <c r="SJU767" s="462"/>
      <c r="SJV767" s="462"/>
      <c r="SJW767" s="462"/>
      <c r="SJX767" s="462"/>
      <c r="SJY767" s="462"/>
      <c r="SJZ767" s="462"/>
      <c r="SKA767" s="462"/>
      <c r="SKB767" s="462"/>
      <c r="SKC767" s="462"/>
      <c r="SKD767" s="462"/>
      <c r="SKE767" s="462"/>
      <c r="SKF767" s="462"/>
      <c r="SKG767" s="462"/>
      <c r="SKH767" s="462"/>
      <c r="SKI767" s="462"/>
      <c r="SKJ767" s="462"/>
      <c r="SKK767" s="462"/>
      <c r="SKL767" s="462"/>
      <c r="SKM767" s="462"/>
      <c r="SKN767" s="462"/>
      <c r="SKO767" s="462"/>
      <c r="SKP767" s="462"/>
      <c r="SKQ767" s="462"/>
      <c r="SKR767" s="462"/>
      <c r="SKS767" s="462"/>
      <c r="SKT767" s="462"/>
      <c r="SKU767" s="462"/>
      <c r="SKV767" s="462"/>
      <c r="SKW767" s="462"/>
      <c r="SKX767" s="462"/>
      <c r="SKY767" s="462"/>
      <c r="SKZ767" s="462"/>
      <c r="SLA767" s="462"/>
      <c r="SLB767" s="462"/>
      <c r="SLC767" s="462"/>
      <c r="SLD767" s="462"/>
      <c r="SLE767" s="462"/>
      <c r="SLF767" s="462"/>
      <c r="SLG767" s="462"/>
      <c r="SLH767" s="462"/>
      <c r="SLI767" s="462"/>
      <c r="SLJ767" s="462"/>
      <c r="SLK767" s="462"/>
      <c r="SLL767" s="462"/>
      <c r="SLM767" s="462"/>
      <c r="SLN767" s="462"/>
      <c r="SLO767" s="462"/>
      <c r="SLP767" s="462"/>
      <c r="SLQ767" s="462"/>
      <c r="SLR767" s="462"/>
      <c r="SLS767" s="462"/>
      <c r="SLT767" s="462"/>
      <c r="SLU767" s="462"/>
      <c r="SLV767" s="462"/>
      <c r="SLW767" s="462"/>
      <c r="SLX767" s="462"/>
      <c r="SLY767" s="462"/>
      <c r="SLZ767" s="462"/>
      <c r="SMA767" s="462"/>
      <c r="SMB767" s="462"/>
      <c r="SMC767" s="462"/>
      <c r="SMD767" s="462"/>
      <c r="SME767" s="462"/>
      <c r="SMF767" s="462"/>
      <c r="SMG767" s="462"/>
      <c r="SMH767" s="462"/>
      <c r="SMI767" s="462"/>
      <c r="SMJ767" s="462"/>
      <c r="SMK767" s="462"/>
      <c r="SML767" s="462"/>
      <c r="SMM767" s="462"/>
      <c r="SMN767" s="462"/>
      <c r="SMO767" s="462"/>
      <c r="SMP767" s="462"/>
      <c r="SMQ767" s="462"/>
      <c r="SMR767" s="462"/>
      <c r="SMS767" s="462"/>
      <c r="SMT767" s="462"/>
      <c r="SMU767" s="462"/>
      <c r="SMV767" s="462"/>
      <c r="SMW767" s="462"/>
      <c r="SMX767" s="462"/>
      <c r="SMY767" s="462"/>
      <c r="SMZ767" s="462"/>
      <c r="SNA767" s="462"/>
      <c r="SNB767" s="462"/>
      <c r="SNC767" s="462"/>
      <c r="SND767" s="462"/>
      <c r="SNE767" s="462"/>
      <c r="SNF767" s="462"/>
      <c r="SNG767" s="462"/>
      <c r="SNH767" s="462"/>
      <c r="SNI767" s="462"/>
      <c r="SNJ767" s="462"/>
      <c r="SNK767" s="462"/>
      <c r="SNL767" s="462"/>
      <c r="SNM767" s="462"/>
      <c r="SNN767" s="462"/>
      <c r="SNO767" s="462"/>
      <c r="SNP767" s="462"/>
      <c r="SNQ767" s="462"/>
      <c r="SNR767" s="462"/>
      <c r="SNS767" s="462"/>
      <c r="SNT767" s="462"/>
      <c r="SNU767" s="462"/>
      <c r="SNV767" s="462"/>
      <c r="SNW767" s="462"/>
      <c r="SNX767" s="462"/>
      <c r="SNY767" s="462"/>
      <c r="SNZ767" s="462"/>
      <c r="SOA767" s="462"/>
      <c r="SOB767" s="462"/>
      <c r="SOC767" s="462"/>
      <c r="SOD767" s="462"/>
      <c r="SOE767" s="462"/>
      <c r="SOF767" s="462"/>
      <c r="SOG767" s="462"/>
      <c r="SOH767" s="462"/>
      <c r="SOI767" s="462"/>
      <c r="SOJ767" s="462"/>
      <c r="SOK767" s="462"/>
      <c r="SOL767" s="462"/>
      <c r="SOM767" s="462"/>
      <c r="SON767" s="462"/>
      <c r="SOO767" s="462"/>
      <c r="SOP767" s="462"/>
      <c r="SOQ767" s="462"/>
      <c r="SOR767" s="462"/>
      <c r="SOS767" s="462"/>
      <c r="SOT767" s="462"/>
      <c r="SOU767" s="462"/>
      <c r="SOV767" s="462"/>
      <c r="SOW767" s="462"/>
      <c r="SOX767" s="462"/>
      <c r="SOY767" s="462"/>
      <c r="SOZ767" s="462"/>
      <c r="SPA767" s="462"/>
      <c r="SPB767" s="462"/>
      <c r="SPC767" s="462"/>
      <c r="SPD767" s="462"/>
      <c r="SPE767" s="462"/>
      <c r="SPF767" s="462"/>
      <c r="SPG767" s="462"/>
      <c r="SPH767" s="462"/>
      <c r="SPI767" s="462"/>
      <c r="SPJ767" s="462"/>
      <c r="SPK767" s="462"/>
      <c r="SPL767" s="462"/>
      <c r="SPM767" s="462"/>
      <c r="SPN767" s="462"/>
      <c r="SPO767" s="462"/>
      <c r="SPP767" s="462"/>
      <c r="SPQ767" s="462"/>
      <c r="SPR767" s="462"/>
      <c r="SPS767" s="462"/>
      <c r="SPT767" s="462"/>
      <c r="SPU767" s="462"/>
      <c r="SPV767" s="462"/>
      <c r="SPW767" s="462"/>
      <c r="SPX767" s="462"/>
      <c r="SPY767" s="462"/>
      <c r="SPZ767" s="462"/>
      <c r="SQA767" s="462"/>
      <c r="SQB767" s="462"/>
      <c r="SQC767" s="462"/>
      <c r="SQD767" s="462"/>
      <c r="SQE767" s="462"/>
      <c r="SQF767" s="462"/>
      <c r="SQG767" s="462"/>
      <c r="SQH767" s="462"/>
      <c r="SQI767" s="462"/>
      <c r="SQJ767" s="462"/>
      <c r="SQK767" s="462"/>
      <c r="SQL767" s="462"/>
      <c r="SQM767" s="462"/>
      <c r="SQN767" s="462"/>
      <c r="SQO767" s="462"/>
      <c r="SQP767" s="462"/>
      <c r="SQQ767" s="462"/>
      <c r="SQR767" s="462"/>
      <c r="SQS767" s="462"/>
      <c r="SQT767" s="462"/>
      <c r="SQU767" s="462"/>
      <c r="SQV767" s="462"/>
      <c r="SQW767" s="462"/>
      <c r="SQX767" s="462"/>
      <c r="SQY767" s="462"/>
      <c r="SQZ767" s="462"/>
      <c r="SRA767" s="462"/>
      <c r="SRB767" s="462"/>
      <c r="SRC767" s="462"/>
      <c r="SRD767" s="462"/>
      <c r="SRE767" s="462"/>
      <c r="SRF767" s="462"/>
      <c r="SRG767" s="462"/>
      <c r="SRH767" s="462"/>
      <c r="SRI767" s="462"/>
      <c r="SRJ767" s="462"/>
      <c r="SRK767" s="462"/>
      <c r="SRL767" s="462"/>
      <c r="SRM767" s="462"/>
      <c r="SRN767" s="462"/>
      <c r="SRO767" s="462"/>
      <c r="SRP767" s="462"/>
      <c r="SRQ767" s="462"/>
      <c r="SRR767" s="462"/>
      <c r="SRS767" s="462"/>
      <c r="SRT767" s="462"/>
      <c r="SRU767" s="462"/>
      <c r="SRV767" s="462"/>
      <c r="SRW767" s="462"/>
      <c r="SRX767" s="462"/>
      <c r="SRY767" s="462"/>
      <c r="SRZ767" s="462"/>
      <c r="SSA767" s="462"/>
      <c r="SSB767" s="462"/>
      <c r="SSC767" s="462"/>
      <c r="SSD767" s="462"/>
      <c r="SSE767" s="462"/>
      <c r="SSF767" s="462"/>
      <c r="SSG767" s="462"/>
      <c r="SSH767" s="462"/>
      <c r="SSI767" s="462"/>
      <c r="SSJ767" s="462"/>
      <c r="SSK767" s="462"/>
      <c r="SSL767" s="462"/>
      <c r="SSM767" s="462"/>
      <c r="SSN767" s="462"/>
      <c r="SSO767" s="462"/>
      <c r="SSP767" s="462"/>
      <c r="SSQ767" s="462"/>
      <c r="SSR767" s="462"/>
      <c r="SSS767" s="462"/>
      <c r="SST767" s="462"/>
      <c r="SSU767" s="462"/>
      <c r="SSV767" s="462"/>
      <c r="SSW767" s="462"/>
      <c r="SSX767" s="462"/>
      <c r="SSY767" s="462"/>
      <c r="SSZ767" s="462"/>
      <c r="STA767" s="462"/>
      <c r="STB767" s="462"/>
      <c r="STC767" s="462"/>
      <c r="STD767" s="462"/>
      <c r="STE767" s="462"/>
      <c r="STF767" s="462"/>
      <c r="STG767" s="462"/>
      <c r="STH767" s="462"/>
      <c r="STI767" s="462"/>
      <c r="STJ767" s="462"/>
      <c r="STK767" s="462"/>
      <c r="STL767" s="462"/>
      <c r="STM767" s="462"/>
      <c r="STN767" s="462"/>
      <c r="STO767" s="462"/>
      <c r="STP767" s="462"/>
      <c r="STQ767" s="462"/>
      <c r="STR767" s="462"/>
      <c r="STS767" s="462"/>
      <c r="STT767" s="462"/>
      <c r="STU767" s="462"/>
      <c r="STV767" s="462"/>
      <c r="STW767" s="462"/>
      <c r="STX767" s="462"/>
      <c r="STY767" s="462"/>
      <c r="STZ767" s="462"/>
      <c r="SUA767" s="462"/>
      <c r="SUB767" s="462"/>
      <c r="SUC767" s="462"/>
      <c r="SUD767" s="462"/>
      <c r="SUE767" s="462"/>
      <c r="SUF767" s="462"/>
      <c r="SUG767" s="462"/>
      <c r="SUH767" s="462"/>
      <c r="SUI767" s="462"/>
      <c r="SUJ767" s="462"/>
      <c r="SUK767" s="462"/>
      <c r="SUL767" s="462"/>
      <c r="SUM767" s="462"/>
      <c r="SUN767" s="462"/>
      <c r="SUO767" s="462"/>
      <c r="SUP767" s="462"/>
      <c r="SUQ767" s="462"/>
      <c r="SUR767" s="462"/>
      <c r="SUS767" s="462"/>
      <c r="SUT767" s="462"/>
      <c r="SUU767" s="462"/>
      <c r="SUV767" s="462"/>
      <c r="SUW767" s="462"/>
      <c r="SUX767" s="462"/>
      <c r="SUY767" s="462"/>
      <c r="SUZ767" s="462"/>
      <c r="SVA767" s="462"/>
      <c r="SVB767" s="462"/>
      <c r="SVC767" s="462"/>
      <c r="SVD767" s="462"/>
      <c r="SVE767" s="462"/>
      <c r="SVF767" s="462"/>
      <c r="SVG767" s="462"/>
      <c r="SVH767" s="462"/>
      <c r="SVI767" s="462"/>
      <c r="SVJ767" s="462"/>
      <c r="SVK767" s="462"/>
      <c r="SVL767" s="462"/>
      <c r="SVM767" s="462"/>
      <c r="SVN767" s="462"/>
      <c r="SVO767" s="462"/>
      <c r="SVP767" s="462"/>
      <c r="SVQ767" s="462"/>
      <c r="SVR767" s="462"/>
      <c r="SVS767" s="462"/>
      <c r="SVT767" s="462"/>
      <c r="SVU767" s="462"/>
      <c r="SVV767" s="462"/>
      <c r="SVW767" s="462"/>
      <c r="SVX767" s="462"/>
      <c r="SVY767" s="462"/>
      <c r="SVZ767" s="462"/>
      <c r="SWA767" s="462"/>
      <c r="SWB767" s="462"/>
      <c r="SWC767" s="462"/>
      <c r="SWD767" s="462"/>
      <c r="SWE767" s="462"/>
      <c r="SWF767" s="462"/>
      <c r="SWG767" s="462"/>
      <c r="SWH767" s="462"/>
      <c r="SWI767" s="462"/>
      <c r="SWJ767" s="462"/>
      <c r="SWK767" s="462"/>
      <c r="SWL767" s="462"/>
      <c r="SWM767" s="462"/>
      <c r="SWN767" s="462"/>
      <c r="SWO767" s="462"/>
      <c r="SWP767" s="462"/>
      <c r="SWQ767" s="462"/>
      <c r="SWR767" s="462"/>
      <c r="SWS767" s="462"/>
      <c r="SWT767" s="462"/>
      <c r="SWU767" s="462"/>
      <c r="SWV767" s="462"/>
      <c r="SWW767" s="462"/>
      <c r="SWX767" s="462"/>
      <c r="SWY767" s="462"/>
      <c r="SWZ767" s="462"/>
      <c r="SXA767" s="462"/>
      <c r="SXB767" s="462"/>
      <c r="SXC767" s="462"/>
      <c r="SXD767" s="462"/>
      <c r="SXE767" s="462"/>
      <c r="SXF767" s="462"/>
      <c r="SXG767" s="462"/>
      <c r="SXH767" s="462"/>
      <c r="SXI767" s="462"/>
      <c r="SXJ767" s="462"/>
      <c r="SXK767" s="462"/>
      <c r="SXL767" s="462"/>
      <c r="SXM767" s="462"/>
      <c r="SXN767" s="462"/>
      <c r="SXO767" s="462"/>
      <c r="SXP767" s="462"/>
      <c r="SXQ767" s="462"/>
      <c r="SXR767" s="462"/>
      <c r="SXS767" s="462"/>
      <c r="SXT767" s="462"/>
      <c r="SXU767" s="462"/>
      <c r="SXV767" s="462"/>
      <c r="SXW767" s="462"/>
      <c r="SXX767" s="462"/>
      <c r="SXY767" s="462"/>
      <c r="SXZ767" s="462"/>
      <c r="SYA767" s="462"/>
      <c r="SYB767" s="462"/>
      <c r="SYC767" s="462"/>
      <c r="SYD767" s="462"/>
      <c r="SYE767" s="462"/>
      <c r="SYF767" s="462"/>
      <c r="SYG767" s="462"/>
      <c r="SYH767" s="462"/>
      <c r="SYI767" s="462"/>
      <c r="SYJ767" s="462"/>
      <c r="SYK767" s="462"/>
      <c r="SYL767" s="462"/>
      <c r="SYM767" s="462"/>
      <c r="SYN767" s="462"/>
      <c r="SYO767" s="462"/>
      <c r="SYP767" s="462"/>
      <c r="SYQ767" s="462"/>
      <c r="SYR767" s="462"/>
      <c r="SYS767" s="462"/>
      <c r="SYT767" s="462"/>
      <c r="SYU767" s="462"/>
      <c r="SYV767" s="462"/>
      <c r="SYW767" s="462"/>
      <c r="SYX767" s="462"/>
      <c r="SYY767" s="462"/>
      <c r="SYZ767" s="462"/>
      <c r="SZA767" s="462"/>
      <c r="SZB767" s="462"/>
      <c r="SZC767" s="462"/>
      <c r="SZD767" s="462"/>
      <c r="SZE767" s="462"/>
      <c r="SZF767" s="462"/>
      <c r="SZG767" s="462"/>
      <c r="SZH767" s="462"/>
      <c r="SZI767" s="462"/>
      <c r="SZJ767" s="462"/>
      <c r="SZK767" s="462"/>
      <c r="SZL767" s="462"/>
      <c r="SZM767" s="462"/>
      <c r="SZN767" s="462"/>
      <c r="SZO767" s="462"/>
      <c r="SZP767" s="462"/>
      <c r="SZQ767" s="462"/>
      <c r="SZR767" s="462"/>
      <c r="SZS767" s="462"/>
      <c r="SZT767" s="462"/>
      <c r="SZU767" s="462"/>
      <c r="SZV767" s="462"/>
      <c r="SZW767" s="462"/>
      <c r="SZX767" s="462"/>
      <c r="SZY767" s="462"/>
      <c r="SZZ767" s="462"/>
      <c r="TAA767" s="462"/>
      <c r="TAB767" s="462"/>
      <c r="TAC767" s="462"/>
      <c r="TAD767" s="462"/>
      <c r="TAE767" s="462"/>
      <c r="TAF767" s="462"/>
      <c r="TAG767" s="462"/>
      <c r="TAH767" s="462"/>
      <c r="TAI767" s="462"/>
      <c r="TAJ767" s="462"/>
      <c r="TAK767" s="462"/>
      <c r="TAL767" s="462"/>
      <c r="TAM767" s="462"/>
      <c r="TAN767" s="462"/>
      <c r="TAO767" s="462"/>
      <c r="TAP767" s="462"/>
      <c r="TAQ767" s="462"/>
      <c r="TAR767" s="462"/>
      <c r="TAS767" s="462"/>
      <c r="TAT767" s="462"/>
      <c r="TAU767" s="462"/>
      <c r="TAV767" s="462"/>
      <c r="TAW767" s="462"/>
      <c r="TAX767" s="462"/>
      <c r="TAY767" s="462"/>
      <c r="TAZ767" s="462"/>
      <c r="TBA767" s="462"/>
      <c r="TBB767" s="462"/>
      <c r="TBC767" s="462"/>
      <c r="TBD767" s="462"/>
      <c r="TBE767" s="462"/>
      <c r="TBF767" s="462"/>
      <c r="TBG767" s="462"/>
      <c r="TBH767" s="462"/>
      <c r="TBI767" s="462"/>
      <c r="TBJ767" s="462"/>
      <c r="TBK767" s="462"/>
      <c r="TBL767" s="462"/>
      <c r="TBM767" s="462"/>
      <c r="TBN767" s="462"/>
      <c r="TBO767" s="462"/>
      <c r="TBP767" s="462"/>
      <c r="TBQ767" s="462"/>
      <c r="TBR767" s="462"/>
      <c r="TBS767" s="462"/>
      <c r="TBT767" s="462"/>
      <c r="TBU767" s="462"/>
      <c r="TBV767" s="462"/>
      <c r="TBW767" s="462"/>
      <c r="TBX767" s="462"/>
      <c r="TBY767" s="462"/>
      <c r="TBZ767" s="462"/>
      <c r="TCA767" s="462"/>
      <c r="TCB767" s="462"/>
      <c r="TCC767" s="462"/>
      <c r="TCD767" s="462"/>
      <c r="TCE767" s="462"/>
      <c r="TCF767" s="462"/>
      <c r="TCG767" s="462"/>
      <c r="TCH767" s="462"/>
      <c r="TCI767" s="462"/>
      <c r="TCJ767" s="462"/>
      <c r="TCK767" s="462"/>
      <c r="TCL767" s="462"/>
      <c r="TCM767" s="462"/>
      <c r="TCN767" s="462"/>
      <c r="TCO767" s="462"/>
      <c r="TCP767" s="462"/>
      <c r="TCQ767" s="462"/>
      <c r="TCR767" s="462"/>
      <c r="TCS767" s="462"/>
      <c r="TCT767" s="462"/>
      <c r="TCU767" s="462"/>
      <c r="TCV767" s="462"/>
      <c r="TCW767" s="462"/>
      <c r="TCX767" s="462"/>
      <c r="TCY767" s="462"/>
      <c r="TCZ767" s="462"/>
      <c r="TDA767" s="462"/>
      <c r="TDB767" s="462"/>
      <c r="TDC767" s="462"/>
      <c r="TDD767" s="462"/>
      <c r="TDE767" s="462"/>
      <c r="TDF767" s="462"/>
      <c r="TDG767" s="462"/>
      <c r="TDH767" s="462"/>
      <c r="TDI767" s="462"/>
      <c r="TDJ767" s="462"/>
      <c r="TDK767" s="462"/>
      <c r="TDL767" s="462"/>
      <c r="TDM767" s="462"/>
      <c r="TDN767" s="462"/>
      <c r="TDO767" s="462"/>
      <c r="TDP767" s="462"/>
      <c r="TDQ767" s="462"/>
      <c r="TDR767" s="462"/>
      <c r="TDS767" s="462"/>
      <c r="TDT767" s="462"/>
      <c r="TDU767" s="462"/>
      <c r="TDV767" s="462"/>
      <c r="TDW767" s="462"/>
      <c r="TDX767" s="462"/>
      <c r="TDY767" s="462"/>
      <c r="TDZ767" s="462"/>
      <c r="TEA767" s="462"/>
      <c r="TEB767" s="462"/>
      <c r="TEC767" s="462"/>
      <c r="TED767" s="462"/>
      <c r="TEE767" s="462"/>
      <c r="TEF767" s="462"/>
      <c r="TEG767" s="462"/>
      <c r="TEH767" s="462"/>
      <c r="TEI767" s="462"/>
      <c r="TEJ767" s="462"/>
      <c r="TEK767" s="462"/>
      <c r="TEL767" s="462"/>
      <c r="TEM767" s="462"/>
      <c r="TEN767" s="462"/>
      <c r="TEO767" s="462"/>
      <c r="TEP767" s="462"/>
      <c r="TEQ767" s="462"/>
      <c r="TER767" s="462"/>
      <c r="TES767" s="462"/>
      <c r="TET767" s="462"/>
      <c r="TEU767" s="462"/>
      <c r="TEV767" s="462"/>
      <c r="TEW767" s="462"/>
      <c r="TEX767" s="462"/>
      <c r="TEY767" s="462"/>
      <c r="TEZ767" s="462"/>
      <c r="TFA767" s="462"/>
      <c r="TFB767" s="462"/>
      <c r="TFC767" s="462"/>
      <c r="TFD767" s="462"/>
      <c r="TFE767" s="462"/>
      <c r="TFF767" s="462"/>
      <c r="TFG767" s="462"/>
      <c r="TFH767" s="462"/>
      <c r="TFI767" s="462"/>
      <c r="TFJ767" s="462"/>
      <c r="TFK767" s="462"/>
      <c r="TFL767" s="462"/>
      <c r="TFM767" s="462"/>
      <c r="TFN767" s="462"/>
      <c r="TFO767" s="462"/>
      <c r="TFP767" s="462"/>
      <c r="TFQ767" s="462"/>
      <c r="TFR767" s="462"/>
      <c r="TFS767" s="462"/>
      <c r="TFT767" s="462"/>
      <c r="TFU767" s="462"/>
      <c r="TFV767" s="462"/>
      <c r="TFW767" s="462"/>
      <c r="TFX767" s="462"/>
      <c r="TFY767" s="462"/>
      <c r="TFZ767" s="462"/>
      <c r="TGA767" s="462"/>
      <c r="TGB767" s="462"/>
      <c r="TGC767" s="462"/>
      <c r="TGD767" s="462"/>
      <c r="TGE767" s="462"/>
      <c r="TGF767" s="462"/>
      <c r="TGG767" s="462"/>
      <c r="TGH767" s="462"/>
      <c r="TGI767" s="462"/>
      <c r="TGJ767" s="462"/>
      <c r="TGK767" s="462"/>
      <c r="TGL767" s="462"/>
      <c r="TGM767" s="462"/>
      <c r="TGN767" s="462"/>
      <c r="TGO767" s="462"/>
      <c r="TGP767" s="462"/>
      <c r="TGQ767" s="462"/>
      <c r="TGR767" s="462"/>
      <c r="TGS767" s="462"/>
      <c r="TGT767" s="462"/>
      <c r="TGU767" s="462"/>
      <c r="TGV767" s="462"/>
      <c r="TGW767" s="462"/>
      <c r="TGX767" s="462"/>
      <c r="TGY767" s="462"/>
      <c r="TGZ767" s="462"/>
      <c r="THA767" s="462"/>
      <c r="THB767" s="462"/>
      <c r="THC767" s="462"/>
      <c r="THD767" s="462"/>
      <c r="THE767" s="462"/>
      <c r="THF767" s="462"/>
      <c r="THG767" s="462"/>
      <c r="THH767" s="462"/>
      <c r="THI767" s="462"/>
      <c r="THJ767" s="462"/>
      <c r="THK767" s="462"/>
      <c r="THL767" s="462"/>
      <c r="THM767" s="462"/>
      <c r="THN767" s="462"/>
      <c r="THO767" s="462"/>
      <c r="THP767" s="462"/>
      <c r="THQ767" s="462"/>
      <c r="THR767" s="462"/>
      <c r="THS767" s="462"/>
      <c r="THT767" s="462"/>
      <c r="THU767" s="462"/>
      <c r="THV767" s="462"/>
      <c r="THW767" s="462"/>
      <c r="THX767" s="462"/>
      <c r="THY767" s="462"/>
      <c r="THZ767" s="462"/>
      <c r="TIA767" s="462"/>
      <c r="TIB767" s="462"/>
      <c r="TIC767" s="462"/>
      <c r="TID767" s="462"/>
      <c r="TIE767" s="462"/>
      <c r="TIF767" s="462"/>
      <c r="TIG767" s="462"/>
      <c r="TIH767" s="462"/>
      <c r="TII767" s="462"/>
      <c r="TIJ767" s="462"/>
      <c r="TIK767" s="462"/>
      <c r="TIL767" s="462"/>
      <c r="TIM767" s="462"/>
      <c r="TIN767" s="462"/>
      <c r="TIO767" s="462"/>
      <c r="TIP767" s="462"/>
      <c r="TIQ767" s="462"/>
      <c r="TIR767" s="462"/>
      <c r="TIS767" s="462"/>
      <c r="TIT767" s="462"/>
      <c r="TIU767" s="462"/>
      <c r="TIV767" s="462"/>
      <c r="TIW767" s="462"/>
      <c r="TIX767" s="462"/>
      <c r="TIY767" s="462"/>
      <c r="TIZ767" s="462"/>
      <c r="TJA767" s="462"/>
      <c r="TJB767" s="462"/>
      <c r="TJC767" s="462"/>
      <c r="TJD767" s="462"/>
      <c r="TJE767" s="462"/>
      <c r="TJF767" s="462"/>
      <c r="TJG767" s="462"/>
      <c r="TJH767" s="462"/>
      <c r="TJI767" s="462"/>
      <c r="TJJ767" s="462"/>
      <c r="TJK767" s="462"/>
      <c r="TJL767" s="462"/>
      <c r="TJM767" s="462"/>
      <c r="TJN767" s="462"/>
      <c r="TJO767" s="462"/>
      <c r="TJP767" s="462"/>
      <c r="TJQ767" s="462"/>
      <c r="TJR767" s="462"/>
      <c r="TJS767" s="462"/>
      <c r="TJT767" s="462"/>
      <c r="TJU767" s="462"/>
      <c r="TJV767" s="462"/>
      <c r="TJW767" s="462"/>
      <c r="TJX767" s="462"/>
      <c r="TJY767" s="462"/>
      <c r="TJZ767" s="462"/>
      <c r="TKA767" s="462"/>
      <c r="TKB767" s="462"/>
      <c r="TKC767" s="462"/>
      <c r="TKD767" s="462"/>
      <c r="TKE767" s="462"/>
      <c r="TKF767" s="462"/>
      <c r="TKG767" s="462"/>
      <c r="TKH767" s="462"/>
      <c r="TKI767" s="462"/>
      <c r="TKJ767" s="462"/>
      <c r="TKK767" s="462"/>
      <c r="TKL767" s="462"/>
      <c r="TKM767" s="462"/>
      <c r="TKN767" s="462"/>
      <c r="TKO767" s="462"/>
      <c r="TKP767" s="462"/>
      <c r="TKQ767" s="462"/>
      <c r="TKR767" s="462"/>
      <c r="TKS767" s="462"/>
      <c r="TKT767" s="462"/>
      <c r="TKU767" s="462"/>
      <c r="TKV767" s="462"/>
      <c r="TKW767" s="462"/>
      <c r="TKX767" s="462"/>
      <c r="TKY767" s="462"/>
      <c r="TKZ767" s="462"/>
      <c r="TLA767" s="462"/>
      <c r="TLB767" s="462"/>
      <c r="TLC767" s="462"/>
      <c r="TLD767" s="462"/>
      <c r="TLE767" s="462"/>
      <c r="TLF767" s="462"/>
      <c r="TLG767" s="462"/>
      <c r="TLH767" s="462"/>
      <c r="TLI767" s="462"/>
      <c r="TLJ767" s="462"/>
      <c r="TLK767" s="462"/>
      <c r="TLL767" s="462"/>
      <c r="TLM767" s="462"/>
      <c r="TLN767" s="462"/>
      <c r="TLO767" s="462"/>
      <c r="TLP767" s="462"/>
      <c r="TLQ767" s="462"/>
      <c r="TLR767" s="462"/>
      <c r="TLS767" s="462"/>
      <c r="TLT767" s="462"/>
      <c r="TLU767" s="462"/>
      <c r="TLV767" s="462"/>
      <c r="TLW767" s="462"/>
      <c r="TLX767" s="462"/>
      <c r="TLY767" s="462"/>
      <c r="TLZ767" s="462"/>
      <c r="TMA767" s="462"/>
      <c r="TMB767" s="462"/>
      <c r="TMC767" s="462"/>
      <c r="TMD767" s="462"/>
      <c r="TME767" s="462"/>
      <c r="TMF767" s="462"/>
      <c r="TMG767" s="462"/>
      <c r="TMH767" s="462"/>
      <c r="TMI767" s="462"/>
      <c r="TMJ767" s="462"/>
      <c r="TMK767" s="462"/>
      <c r="TML767" s="462"/>
      <c r="TMM767" s="462"/>
      <c r="TMN767" s="462"/>
      <c r="TMO767" s="462"/>
      <c r="TMP767" s="462"/>
      <c r="TMQ767" s="462"/>
      <c r="TMR767" s="462"/>
      <c r="TMS767" s="462"/>
      <c r="TMT767" s="462"/>
      <c r="TMU767" s="462"/>
      <c r="TMV767" s="462"/>
      <c r="TMW767" s="462"/>
      <c r="TMX767" s="462"/>
      <c r="TMY767" s="462"/>
      <c r="TMZ767" s="462"/>
      <c r="TNA767" s="462"/>
      <c r="TNB767" s="462"/>
      <c r="TNC767" s="462"/>
      <c r="TND767" s="462"/>
      <c r="TNE767" s="462"/>
      <c r="TNF767" s="462"/>
      <c r="TNG767" s="462"/>
      <c r="TNH767" s="462"/>
      <c r="TNI767" s="462"/>
      <c r="TNJ767" s="462"/>
      <c r="TNK767" s="462"/>
      <c r="TNL767" s="462"/>
      <c r="TNM767" s="462"/>
      <c r="TNN767" s="462"/>
      <c r="TNO767" s="462"/>
      <c r="TNP767" s="462"/>
      <c r="TNQ767" s="462"/>
      <c r="TNR767" s="462"/>
      <c r="TNS767" s="462"/>
      <c r="TNT767" s="462"/>
      <c r="TNU767" s="462"/>
      <c r="TNV767" s="462"/>
      <c r="TNW767" s="462"/>
      <c r="TNX767" s="462"/>
      <c r="TNY767" s="462"/>
      <c r="TNZ767" s="462"/>
      <c r="TOA767" s="462"/>
      <c r="TOB767" s="462"/>
      <c r="TOC767" s="462"/>
      <c r="TOD767" s="462"/>
      <c r="TOE767" s="462"/>
      <c r="TOF767" s="462"/>
      <c r="TOG767" s="462"/>
      <c r="TOH767" s="462"/>
      <c r="TOI767" s="462"/>
      <c r="TOJ767" s="462"/>
      <c r="TOK767" s="462"/>
      <c r="TOL767" s="462"/>
      <c r="TOM767" s="462"/>
      <c r="TON767" s="462"/>
      <c r="TOO767" s="462"/>
      <c r="TOP767" s="462"/>
      <c r="TOQ767" s="462"/>
      <c r="TOR767" s="462"/>
      <c r="TOS767" s="462"/>
      <c r="TOT767" s="462"/>
      <c r="TOU767" s="462"/>
      <c r="TOV767" s="462"/>
      <c r="TOW767" s="462"/>
      <c r="TOX767" s="462"/>
      <c r="TOY767" s="462"/>
      <c r="TOZ767" s="462"/>
      <c r="TPA767" s="462"/>
      <c r="TPB767" s="462"/>
      <c r="TPC767" s="462"/>
      <c r="TPD767" s="462"/>
      <c r="TPE767" s="462"/>
      <c r="TPF767" s="462"/>
      <c r="TPG767" s="462"/>
      <c r="TPH767" s="462"/>
      <c r="TPI767" s="462"/>
      <c r="TPJ767" s="462"/>
      <c r="TPK767" s="462"/>
      <c r="TPL767" s="462"/>
      <c r="TPM767" s="462"/>
      <c r="TPN767" s="462"/>
      <c r="TPO767" s="462"/>
      <c r="TPP767" s="462"/>
      <c r="TPQ767" s="462"/>
      <c r="TPR767" s="462"/>
      <c r="TPS767" s="462"/>
      <c r="TPT767" s="462"/>
      <c r="TPU767" s="462"/>
      <c r="TPV767" s="462"/>
      <c r="TPW767" s="462"/>
      <c r="TPX767" s="462"/>
      <c r="TPY767" s="462"/>
      <c r="TPZ767" s="462"/>
      <c r="TQA767" s="462"/>
      <c r="TQB767" s="462"/>
      <c r="TQC767" s="462"/>
      <c r="TQD767" s="462"/>
      <c r="TQE767" s="462"/>
      <c r="TQF767" s="462"/>
      <c r="TQG767" s="462"/>
      <c r="TQH767" s="462"/>
      <c r="TQI767" s="462"/>
      <c r="TQJ767" s="462"/>
      <c r="TQK767" s="462"/>
      <c r="TQL767" s="462"/>
      <c r="TQM767" s="462"/>
      <c r="TQN767" s="462"/>
      <c r="TQO767" s="462"/>
      <c r="TQP767" s="462"/>
      <c r="TQQ767" s="462"/>
      <c r="TQR767" s="462"/>
      <c r="TQS767" s="462"/>
      <c r="TQT767" s="462"/>
      <c r="TQU767" s="462"/>
      <c r="TQV767" s="462"/>
      <c r="TQW767" s="462"/>
      <c r="TQX767" s="462"/>
      <c r="TQY767" s="462"/>
      <c r="TQZ767" s="462"/>
      <c r="TRA767" s="462"/>
      <c r="TRB767" s="462"/>
      <c r="TRC767" s="462"/>
      <c r="TRD767" s="462"/>
      <c r="TRE767" s="462"/>
      <c r="TRF767" s="462"/>
      <c r="TRG767" s="462"/>
      <c r="TRH767" s="462"/>
      <c r="TRI767" s="462"/>
      <c r="TRJ767" s="462"/>
      <c r="TRK767" s="462"/>
      <c r="TRL767" s="462"/>
      <c r="TRM767" s="462"/>
      <c r="TRN767" s="462"/>
      <c r="TRO767" s="462"/>
      <c r="TRP767" s="462"/>
      <c r="TRQ767" s="462"/>
      <c r="TRR767" s="462"/>
      <c r="TRS767" s="462"/>
      <c r="TRT767" s="462"/>
      <c r="TRU767" s="462"/>
      <c r="TRV767" s="462"/>
      <c r="TRW767" s="462"/>
      <c r="TRX767" s="462"/>
      <c r="TRY767" s="462"/>
      <c r="TRZ767" s="462"/>
      <c r="TSA767" s="462"/>
      <c r="TSB767" s="462"/>
      <c r="TSC767" s="462"/>
      <c r="TSD767" s="462"/>
      <c r="TSE767" s="462"/>
      <c r="TSF767" s="462"/>
      <c r="TSG767" s="462"/>
      <c r="TSH767" s="462"/>
      <c r="TSI767" s="462"/>
      <c r="TSJ767" s="462"/>
      <c r="TSK767" s="462"/>
      <c r="TSL767" s="462"/>
      <c r="TSM767" s="462"/>
      <c r="TSN767" s="462"/>
      <c r="TSO767" s="462"/>
      <c r="TSP767" s="462"/>
      <c r="TSQ767" s="462"/>
      <c r="TSR767" s="462"/>
      <c r="TSS767" s="462"/>
      <c r="TST767" s="462"/>
      <c r="TSU767" s="462"/>
      <c r="TSV767" s="462"/>
      <c r="TSW767" s="462"/>
      <c r="TSX767" s="462"/>
      <c r="TSY767" s="462"/>
      <c r="TSZ767" s="462"/>
      <c r="TTA767" s="462"/>
      <c r="TTB767" s="462"/>
      <c r="TTC767" s="462"/>
      <c r="TTD767" s="462"/>
      <c r="TTE767" s="462"/>
      <c r="TTF767" s="462"/>
      <c r="TTG767" s="462"/>
      <c r="TTH767" s="462"/>
      <c r="TTI767" s="462"/>
      <c r="TTJ767" s="462"/>
      <c r="TTK767" s="462"/>
      <c r="TTL767" s="462"/>
      <c r="TTM767" s="462"/>
      <c r="TTN767" s="462"/>
      <c r="TTO767" s="462"/>
      <c r="TTP767" s="462"/>
      <c r="TTQ767" s="462"/>
      <c r="TTR767" s="462"/>
      <c r="TTS767" s="462"/>
      <c r="TTT767" s="462"/>
      <c r="TTU767" s="462"/>
      <c r="TTV767" s="462"/>
      <c r="TTW767" s="462"/>
      <c r="TTX767" s="462"/>
      <c r="TTY767" s="462"/>
      <c r="TTZ767" s="462"/>
      <c r="TUA767" s="462"/>
      <c r="TUB767" s="462"/>
      <c r="TUC767" s="462"/>
      <c r="TUD767" s="462"/>
      <c r="TUE767" s="462"/>
      <c r="TUF767" s="462"/>
      <c r="TUG767" s="462"/>
      <c r="TUH767" s="462"/>
      <c r="TUI767" s="462"/>
      <c r="TUJ767" s="462"/>
      <c r="TUK767" s="462"/>
      <c r="TUL767" s="462"/>
      <c r="TUM767" s="462"/>
      <c r="TUN767" s="462"/>
      <c r="TUO767" s="462"/>
      <c r="TUP767" s="462"/>
      <c r="TUQ767" s="462"/>
      <c r="TUR767" s="462"/>
      <c r="TUS767" s="462"/>
      <c r="TUT767" s="462"/>
      <c r="TUU767" s="462"/>
      <c r="TUV767" s="462"/>
      <c r="TUW767" s="462"/>
      <c r="TUX767" s="462"/>
      <c r="TUY767" s="462"/>
      <c r="TUZ767" s="462"/>
      <c r="TVA767" s="462"/>
      <c r="TVB767" s="462"/>
      <c r="TVC767" s="462"/>
      <c r="TVD767" s="462"/>
      <c r="TVE767" s="462"/>
      <c r="TVF767" s="462"/>
      <c r="TVG767" s="462"/>
      <c r="TVH767" s="462"/>
      <c r="TVI767" s="462"/>
      <c r="TVJ767" s="462"/>
      <c r="TVK767" s="462"/>
      <c r="TVL767" s="462"/>
      <c r="TVM767" s="462"/>
      <c r="TVN767" s="462"/>
      <c r="TVO767" s="462"/>
      <c r="TVP767" s="462"/>
      <c r="TVQ767" s="462"/>
      <c r="TVR767" s="462"/>
      <c r="TVS767" s="462"/>
      <c r="TVT767" s="462"/>
      <c r="TVU767" s="462"/>
      <c r="TVV767" s="462"/>
      <c r="TVW767" s="462"/>
      <c r="TVX767" s="462"/>
      <c r="TVY767" s="462"/>
      <c r="TVZ767" s="462"/>
      <c r="TWA767" s="462"/>
      <c r="TWB767" s="462"/>
      <c r="TWC767" s="462"/>
      <c r="TWD767" s="462"/>
      <c r="TWE767" s="462"/>
      <c r="TWF767" s="462"/>
      <c r="TWG767" s="462"/>
      <c r="TWH767" s="462"/>
      <c r="TWI767" s="462"/>
      <c r="TWJ767" s="462"/>
      <c r="TWK767" s="462"/>
      <c r="TWL767" s="462"/>
      <c r="TWM767" s="462"/>
      <c r="TWN767" s="462"/>
      <c r="TWO767" s="462"/>
      <c r="TWP767" s="462"/>
      <c r="TWQ767" s="462"/>
      <c r="TWR767" s="462"/>
      <c r="TWS767" s="462"/>
      <c r="TWT767" s="462"/>
      <c r="TWU767" s="462"/>
      <c r="TWV767" s="462"/>
      <c r="TWW767" s="462"/>
      <c r="TWX767" s="462"/>
      <c r="TWY767" s="462"/>
      <c r="TWZ767" s="462"/>
      <c r="TXA767" s="462"/>
      <c r="TXB767" s="462"/>
      <c r="TXC767" s="462"/>
      <c r="TXD767" s="462"/>
      <c r="TXE767" s="462"/>
      <c r="TXF767" s="462"/>
      <c r="TXG767" s="462"/>
      <c r="TXH767" s="462"/>
      <c r="TXI767" s="462"/>
      <c r="TXJ767" s="462"/>
      <c r="TXK767" s="462"/>
      <c r="TXL767" s="462"/>
      <c r="TXM767" s="462"/>
      <c r="TXN767" s="462"/>
      <c r="TXO767" s="462"/>
      <c r="TXP767" s="462"/>
      <c r="TXQ767" s="462"/>
      <c r="TXR767" s="462"/>
      <c r="TXS767" s="462"/>
      <c r="TXT767" s="462"/>
      <c r="TXU767" s="462"/>
      <c r="TXV767" s="462"/>
      <c r="TXW767" s="462"/>
      <c r="TXX767" s="462"/>
      <c r="TXY767" s="462"/>
      <c r="TXZ767" s="462"/>
      <c r="TYA767" s="462"/>
      <c r="TYB767" s="462"/>
      <c r="TYC767" s="462"/>
      <c r="TYD767" s="462"/>
      <c r="TYE767" s="462"/>
      <c r="TYF767" s="462"/>
      <c r="TYG767" s="462"/>
      <c r="TYH767" s="462"/>
      <c r="TYI767" s="462"/>
      <c r="TYJ767" s="462"/>
      <c r="TYK767" s="462"/>
      <c r="TYL767" s="462"/>
      <c r="TYM767" s="462"/>
      <c r="TYN767" s="462"/>
      <c r="TYO767" s="462"/>
      <c r="TYP767" s="462"/>
      <c r="TYQ767" s="462"/>
      <c r="TYR767" s="462"/>
      <c r="TYS767" s="462"/>
      <c r="TYT767" s="462"/>
      <c r="TYU767" s="462"/>
      <c r="TYV767" s="462"/>
      <c r="TYW767" s="462"/>
      <c r="TYX767" s="462"/>
      <c r="TYY767" s="462"/>
      <c r="TYZ767" s="462"/>
      <c r="TZA767" s="462"/>
      <c r="TZB767" s="462"/>
      <c r="TZC767" s="462"/>
      <c r="TZD767" s="462"/>
      <c r="TZE767" s="462"/>
      <c r="TZF767" s="462"/>
      <c r="TZG767" s="462"/>
      <c r="TZH767" s="462"/>
      <c r="TZI767" s="462"/>
      <c r="TZJ767" s="462"/>
      <c r="TZK767" s="462"/>
      <c r="TZL767" s="462"/>
      <c r="TZM767" s="462"/>
      <c r="TZN767" s="462"/>
      <c r="TZO767" s="462"/>
      <c r="TZP767" s="462"/>
      <c r="TZQ767" s="462"/>
      <c r="TZR767" s="462"/>
      <c r="TZS767" s="462"/>
      <c r="TZT767" s="462"/>
      <c r="TZU767" s="462"/>
      <c r="TZV767" s="462"/>
      <c r="TZW767" s="462"/>
      <c r="TZX767" s="462"/>
      <c r="TZY767" s="462"/>
      <c r="TZZ767" s="462"/>
      <c r="UAA767" s="462"/>
      <c r="UAB767" s="462"/>
      <c r="UAC767" s="462"/>
      <c r="UAD767" s="462"/>
      <c r="UAE767" s="462"/>
      <c r="UAF767" s="462"/>
      <c r="UAG767" s="462"/>
      <c r="UAH767" s="462"/>
      <c r="UAI767" s="462"/>
      <c r="UAJ767" s="462"/>
      <c r="UAK767" s="462"/>
      <c r="UAL767" s="462"/>
      <c r="UAM767" s="462"/>
      <c r="UAN767" s="462"/>
      <c r="UAO767" s="462"/>
      <c r="UAP767" s="462"/>
      <c r="UAQ767" s="462"/>
      <c r="UAR767" s="462"/>
      <c r="UAS767" s="462"/>
      <c r="UAT767" s="462"/>
      <c r="UAU767" s="462"/>
      <c r="UAV767" s="462"/>
      <c r="UAW767" s="462"/>
      <c r="UAX767" s="462"/>
      <c r="UAY767" s="462"/>
      <c r="UAZ767" s="462"/>
      <c r="UBA767" s="462"/>
      <c r="UBB767" s="462"/>
      <c r="UBC767" s="462"/>
      <c r="UBD767" s="462"/>
      <c r="UBE767" s="462"/>
      <c r="UBF767" s="462"/>
      <c r="UBG767" s="462"/>
      <c r="UBH767" s="462"/>
      <c r="UBI767" s="462"/>
      <c r="UBJ767" s="462"/>
      <c r="UBK767" s="462"/>
      <c r="UBL767" s="462"/>
      <c r="UBM767" s="462"/>
      <c r="UBN767" s="462"/>
      <c r="UBO767" s="462"/>
      <c r="UBP767" s="462"/>
      <c r="UBQ767" s="462"/>
      <c r="UBR767" s="462"/>
      <c r="UBS767" s="462"/>
      <c r="UBT767" s="462"/>
      <c r="UBU767" s="462"/>
      <c r="UBV767" s="462"/>
      <c r="UBW767" s="462"/>
      <c r="UBX767" s="462"/>
      <c r="UBY767" s="462"/>
      <c r="UBZ767" s="462"/>
      <c r="UCA767" s="462"/>
      <c r="UCB767" s="462"/>
      <c r="UCC767" s="462"/>
      <c r="UCD767" s="462"/>
      <c r="UCE767" s="462"/>
      <c r="UCF767" s="462"/>
      <c r="UCG767" s="462"/>
      <c r="UCH767" s="462"/>
      <c r="UCI767" s="462"/>
      <c r="UCJ767" s="462"/>
      <c r="UCK767" s="462"/>
      <c r="UCL767" s="462"/>
      <c r="UCM767" s="462"/>
      <c r="UCN767" s="462"/>
      <c r="UCO767" s="462"/>
      <c r="UCP767" s="462"/>
      <c r="UCQ767" s="462"/>
      <c r="UCR767" s="462"/>
      <c r="UCS767" s="462"/>
      <c r="UCT767" s="462"/>
      <c r="UCU767" s="462"/>
      <c r="UCV767" s="462"/>
      <c r="UCW767" s="462"/>
      <c r="UCX767" s="462"/>
      <c r="UCY767" s="462"/>
      <c r="UCZ767" s="462"/>
      <c r="UDA767" s="462"/>
      <c r="UDB767" s="462"/>
      <c r="UDC767" s="462"/>
      <c r="UDD767" s="462"/>
      <c r="UDE767" s="462"/>
      <c r="UDF767" s="462"/>
      <c r="UDG767" s="462"/>
      <c r="UDH767" s="462"/>
      <c r="UDI767" s="462"/>
      <c r="UDJ767" s="462"/>
      <c r="UDK767" s="462"/>
      <c r="UDL767" s="462"/>
      <c r="UDM767" s="462"/>
      <c r="UDN767" s="462"/>
      <c r="UDO767" s="462"/>
      <c r="UDP767" s="462"/>
      <c r="UDQ767" s="462"/>
      <c r="UDR767" s="462"/>
      <c r="UDS767" s="462"/>
      <c r="UDT767" s="462"/>
      <c r="UDU767" s="462"/>
      <c r="UDV767" s="462"/>
      <c r="UDW767" s="462"/>
      <c r="UDX767" s="462"/>
      <c r="UDY767" s="462"/>
      <c r="UDZ767" s="462"/>
      <c r="UEA767" s="462"/>
      <c r="UEB767" s="462"/>
      <c r="UEC767" s="462"/>
      <c r="UED767" s="462"/>
      <c r="UEE767" s="462"/>
      <c r="UEF767" s="462"/>
      <c r="UEG767" s="462"/>
      <c r="UEH767" s="462"/>
      <c r="UEI767" s="462"/>
      <c r="UEJ767" s="462"/>
      <c r="UEK767" s="462"/>
      <c r="UEL767" s="462"/>
      <c r="UEM767" s="462"/>
      <c r="UEN767" s="462"/>
      <c r="UEO767" s="462"/>
      <c r="UEP767" s="462"/>
      <c r="UEQ767" s="462"/>
      <c r="UER767" s="462"/>
      <c r="UES767" s="462"/>
      <c r="UET767" s="462"/>
      <c r="UEU767" s="462"/>
      <c r="UEV767" s="462"/>
      <c r="UEW767" s="462"/>
      <c r="UEX767" s="462"/>
      <c r="UEY767" s="462"/>
      <c r="UEZ767" s="462"/>
      <c r="UFA767" s="462"/>
      <c r="UFB767" s="462"/>
      <c r="UFC767" s="462"/>
      <c r="UFD767" s="462"/>
      <c r="UFE767" s="462"/>
      <c r="UFF767" s="462"/>
      <c r="UFG767" s="462"/>
      <c r="UFH767" s="462"/>
      <c r="UFI767" s="462"/>
      <c r="UFJ767" s="462"/>
      <c r="UFK767" s="462"/>
      <c r="UFL767" s="462"/>
      <c r="UFM767" s="462"/>
      <c r="UFN767" s="462"/>
      <c r="UFO767" s="462"/>
      <c r="UFP767" s="462"/>
      <c r="UFQ767" s="462"/>
      <c r="UFR767" s="462"/>
      <c r="UFS767" s="462"/>
      <c r="UFT767" s="462"/>
      <c r="UFU767" s="462"/>
      <c r="UFV767" s="462"/>
      <c r="UFW767" s="462"/>
      <c r="UFX767" s="462"/>
      <c r="UFY767" s="462"/>
      <c r="UFZ767" s="462"/>
      <c r="UGA767" s="462"/>
      <c r="UGB767" s="462"/>
      <c r="UGC767" s="462"/>
      <c r="UGD767" s="462"/>
      <c r="UGE767" s="462"/>
      <c r="UGF767" s="462"/>
      <c r="UGG767" s="462"/>
      <c r="UGH767" s="462"/>
      <c r="UGI767" s="462"/>
      <c r="UGJ767" s="462"/>
      <c r="UGK767" s="462"/>
      <c r="UGL767" s="462"/>
      <c r="UGM767" s="462"/>
      <c r="UGN767" s="462"/>
      <c r="UGO767" s="462"/>
      <c r="UGP767" s="462"/>
      <c r="UGQ767" s="462"/>
      <c r="UGR767" s="462"/>
      <c r="UGS767" s="462"/>
      <c r="UGT767" s="462"/>
      <c r="UGU767" s="462"/>
      <c r="UGV767" s="462"/>
      <c r="UGW767" s="462"/>
      <c r="UGX767" s="462"/>
      <c r="UGY767" s="462"/>
      <c r="UGZ767" s="462"/>
      <c r="UHA767" s="462"/>
      <c r="UHB767" s="462"/>
      <c r="UHC767" s="462"/>
      <c r="UHD767" s="462"/>
      <c r="UHE767" s="462"/>
      <c r="UHF767" s="462"/>
      <c r="UHG767" s="462"/>
      <c r="UHH767" s="462"/>
      <c r="UHI767" s="462"/>
      <c r="UHJ767" s="462"/>
      <c r="UHK767" s="462"/>
      <c r="UHL767" s="462"/>
      <c r="UHM767" s="462"/>
      <c r="UHN767" s="462"/>
      <c r="UHO767" s="462"/>
      <c r="UHP767" s="462"/>
      <c r="UHQ767" s="462"/>
      <c r="UHR767" s="462"/>
      <c r="UHS767" s="462"/>
      <c r="UHT767" s="462"/>
      <c r="UHU767" s="462"/>
      <c r="UHV767" s="462"/>
      <c r="UHW767" s="462"/>
      <c r="UHX767" s="462"/>
      <c r="UHY767" s="462"/>
      <c r="UHZ767" s="462"/>
      <c r="UIA767" s="462"/>
      <c r="UIB767" s="462"/>
      <c r="UIC767" s="462"/>
      <c r="UID767" s="462"/>
      <c r="UIE767" s="462"/>
      <c r="UIF767" s="462"/>
      <c r="UIG767" s="462"/>
      <c r="UIH767" s="462"/>
      <c r="UII767" s="462"/>
      <c r="UIJ767" s="462"/>
      <c r="UIK767" s="462"/>
      <c r="UIL767" s="462"/>
      <c r="UIM767" s="462"/>
      <c r="UIN767" s="462"/>
      <c r="UIO767" s="462"/>
      <c r="UIP767" s="462"/>
      <c r="UIQ767" s="462"/>
      <c r="UIR767" s="462"/>
      <c r="UIS767" s="462"/>
      <c r="UIT767" s="462"/>
      <c r="UIU767" s="462"/>
      <c r="UIV767" s="462"/>
      <c r="UIW767" s="462"/>
      <c r="UIX767" s="462"/>
      <c r="UIY767" s="462"/>
      <c r="UIZ767" s="462"/>
      <c r="UJA767" s="462"/>
      <c r="UJB767" s="462"/>
      <c r="UJC767" s="462"/>
      <c r="UJD767" s="462"/>
      <c r="UJE767" s="462"/>
      <c r="UJF767" s="462"/>
      <c r="UJG767" s="462"/>
      <c r="UJH767" s="462"/>
      <c r="UJI767" s="462"/>
      <c r="UJJ767" s="462"/>
      <c r="UJK767" s="462"/>
      <c r="UJL767" s="462"/>
      <c r="UJM767" s="462"/>
      <c r="UJN767" s="462"/>
      <c r="UJO767" s="462"/>
      <c r="UJP767" s="462"/>
      <c r="UJQ767" s="462"/>
      <c r="UJR767" s="462"/>
      <c r="UJS767" s="462"/>
      <c r="UJT767" s="462"/>
      <c r="UJU767" s="462"/>
      <c r="UJV767" s="462"/>
      <c r="UJW767" s="462"/>
      <c r="UJX767" s="462"/>
      <c r="UJY767" s="462"/>
      <c r="UJZ767" s="462"/>
      <c r="UKA767" s="462"/>
      <c r="UKB767" s="462"/>
      <c r="UKC767" s="462"/>
      <c r="UKD767" s="462"/>
      <c r="UKE767" s="462"/>
      <c r="UKF767" s="462"/>
      <c r="UKG767" s="462"/>
      <c r="UKH767" s="462"/>
      <c r="UKI767" s="462"/>
      <c r="UKJ767" s="462"/>
      <c r="UKK767" s="462"/>
      <c r="UKL767" s="462"/>
      <c r="UKM767" s="462"/>
      <c r="UKN767" s="462"/>
      <c r="UKO767" s="462"/>
      <c r="UKP767" s="462"/>
      <c r="UKQ767" s="462"/>
      <c r="UKR767" s="462"/>
      <c r="UKS767" s="462"/>
      <c r="UKT767" s="462"/>
      <c r="UKU767" s="462"/>
      <c r="UKV767" s="462"/>
      <c r="UKW767" s="462"/>
      <c r="UKX767" s="462"/>
      <c r="UKY767" s="462"/>
      <c r="UKZ767" s="462"/>
      <c r="ULA767" s="462"/>
      <c r="ULB767" s="462"/>
      <c r="ULC767" s="462"/>
      <c r="ULD767" s="462"/>
      <c r="ULE767" s="462"/>
      <c r="ULF767" s="462"/>
      <c r="ULG767" s="462"/>
      <c r="ULH767" s="462"/>
      <c r="ULI767" s="462"/>
      <c r="ULJ767" s="462"/>
      <c r="ULK767" s="462"/>
      <c r="ULL767" s="462"/>
      <c r="ULM767" s="462"/>
      <c r="ULN767" s="462"/>
      <c r="ULO767" s="462"/>
      <c r="ULP767" s="462"/>
      <c r="ULQ767" s="462"/>
      <c r="ULR767" s="462"/>
      <c r="ULS767" s="462"/>
      <c r="ULT767" s="462"/>
      <c r="ULU767" s="462"/>
      <c r="ULV767" s="462"/>
      <c r="ULW767" s="462"/>
      <c r="ULX767" s="462"/>
      <c r="ULY767" s="462"/>
      <c r="ULZ767" s="462"/>
      <c r="UMA767" s="462"/>
      <c r="UMB767" s="462"/>
      <c r="UMC767" s="462"/>
      <c r="UMD767" s="462"/>
      <c r="UME767" s="462"/>
      <c r="UMF767" s="462"/>
      <c r="UMG767" s="462"/>
      <c r="UMH767" s="462"/>
      <c r="UMI767" s="462"/>
      <c r="UMJ767" s="462"/>
      <c r="UMK767" s="462"/>
      <c r="UML767" s="462"/>
      <c r="UMM767" s="462"/>
      <c r="UMN767" s="462"/>
      <c r="UMO767" s="462"/>
      <c r="UMP767" s="462"/>
      <c r="UMQ767" s="462"/>
      <c r="UMR767" s="462"/>
      <c r="UMS767" s="462"/>
      <c r="UMT767" s="462"/>
      <c r="UMU767" s="462"/>
      <c r="UMV767" s="462"/>
      <c r="UMW767" s="462"/>
      <c r="UMX767" s="462"/>
      <c r="UMY767" s="462"/>
      <c r="UMZ767" s="462"/>
      <c r="UNA767" s="462"/>
      <c r="UNB767" s="462"/>
      <c r="UNC767" s="462"/>
      <c r="UND767" s="462"/>
      <c r="UNE767" s="462"/>
      <c r="UNF767" s="462"/>
      <c r="UNG767" s="462"/>
      <c r="UNH767" s="462"/>
      <c r="UNI767" s="462"/>
      <c r="UNJ767" s="462"/>
      <c r="UNK767" s="462"/>
      <c r="UNL767" s="462"/>
      <c r="UNM767" s="462"/>
      <c r="UNN767" s="462"/>
      <c r="UNO767" s="462"/>
      <c r="UNP767" s="462"/>
      <c r="UNQ767" s="462"/>
      <c r="UNR767" s="462"/>
      <c r="UNS767" s="462"/>
      <c r="UNT767" s="462"/>
      <c r="UNU767" s="462"/>
      <c r="UNV767" s="462"/>
      <c r="UNW767" s="462"/>
      <c r="UNX767" s="462"/>
      <c r="UNY767" s="462"/>
      <c r="UNZ767" s="462"/>
      <c r="UOA767" s="462"/>
      <c r="UOB767" s="462"/>
      <c r="UOC767" s="462"/>
      <c r="UOD767" s="462"/>
      <c r="UOE767" s="462"/>
      <c r="UOF767" s="462"/>
      <c r="UOG767" s="462"/>
      <c r="UOH767" s="462"/>
      <c r="UOI767" s="462"/>
      <c r="UOJ767" s="462"/>
      <c r="UOK767" s="462"/>
      <c r="UOL767" s="462"/>
      <c r="UOM767" s="462"/>
      <c r="UON767" s="462"/>
      <c r="UOO767" s="462"/>
      <c r="UOP767" s="462"/>
      <c r="UOQ767" s="462"/>
      <c r="UOR767" s="462"/>
      <c r="UOS767" s="462"/>
      <c r="UOT767" s="462"/>
      <c r="UOU767" s="462"/>
      <c r="UOV767" s="462"/>
      <c r="UOW767" s="462"/>
      <c r="UOX767" s="462"/>
      <c r="UOY767" s="462"/>
      <c r="UOZ767" s="462"/>
      <c r="UPA767" s="462"/>
      <c r="UPB767" s="462"/>
      <c r="UPC767" s="462"/>
      <c r="UPD767" s="462"/>
      <c r="UPE767" s="462"/>
      <c r="UPF767" s="462"/>
      <c r="UPG767" s="462"/>
      <c r="UPH767" s="462"/>
      <c r="UPI767" s="462"/>
      <c r="UPJ767" s="462"/>
      <c r="UPK767" s="462"/>
      <c r="UPL767" s="462"/>
      <c r="UPM767" s="462"/>
      <c r="UPN767" s="462"/>
      <c r="UPO767" s="462"/>
      <c r="UPP767" s="462"/>
      <c r="UPQ767" s="462"/>
      <c r="UPR767" s="462"/>
      <c r="UPS767" s="462"/>
      <c r="UPT767" s="462"/>
      <c r="UPU767" s="462"/>
      <c r="UPV767" s="462"/>
      <c r="UPW767" s="462"/>
      <c r="UPX767" s="462"/>
      <c r="UPY767" s="462"/>
      <c r="UPZ767" s="462"/>
      <c r="UQA767" s="462"/>
      <c r="UQB767" s="462"/>
      <c r="UQC767" s="462"/>
      <c r="UQD767" s="462"/>
      <c r="UQE767" s="462"/>
      <c r="UQF767" s="462"/>
      <c r="UQG767" s="462"/>
      <c r="UQH767" s="462"/>
      <c r="UQI767" s="462"/>
      <c r="UQJ767" s="462"/>
      <c r="UQK767" s="462"/>
      <c r="UQL767" s="462"/>
      <c r="UQM767" s="462"/>
      <c r="UQN767" s="462"/>
      <c r="UQO767" s="462"/>
      <c r="UQP767" s="462"/>
      <c r="UQQ767" s="462"/>
      <c r="UQR767" s="462"/>
      <c r="UQS767" s="462"/>
      <c r="UQT767" s="462"/>
      <c r="UQU767" s="462"/>
      <c r="UQV767" s="462"/>
      <c r="UQW767" s="462"/>
      <c r="UQX767" s="462"/>
      <c r="UQY767" s="462"/>
      <c r="UQZ767" s="462"/>
      <c r="URA767" s="462"/>
      <c r="URB767" s="462"/>
      <c r="URC767" s="462"/>
      <c r="URD767" s="462"/>
      <c r="URE767" s="462"/>
      <c r="URF767" s="462"/>
      <c r="URG767" s="462"/>
      <c r="URH767" s="462"/>
      <c r="URI767" s="462"/>
      <c r="URJ767" s="462"/>
      <c r="URK767" s="462"/>
      <c r="URL767" s="462"/>
      <c r="URM767" s="462"/>
      <c r="URN767" s="462"/>
      <c r="URO767" s="462"/>
      <c r="URP767" s="462"/>
      <c r="URQ767" s="462"/>
      <c r="URR767" s="462"/>
      <c r="URS767" s="462"/>
      <c r="URT767" s="462"/>
      <c r="URU767" s="462"/>
      <c r="URV767" s="462"/>
      <c r="URW767" s="462"/>
      <c r="URX767" s="462"/>
      <c r="URY767" s="462"/>
      <c r="URZ767" s="462"/>
      <c r="USA767" s="462"/>
      <c r="USB767" s="462"/>
      <c r="USC767" s="462"/>
      <c r="USD767" s="462"/>
      <c r="USE767" s="462"/>
      <c r="USF767" s="462"/>
      <c r="USG767" s="462"/>
      <c r="USH767" s="462"/>
      <c r="USI767" s="462"/>
      <c r="USJ767" s="462"/>
      <c r="USK767" s="462"/>
      <c r="USL767" s="462"/>
      <c r="USM767" s="462"/>
      <c r="USN767" s="462"/>
      <c r="USO767" s="462"/>
      <c r="USP767" s="462"/>
      <c r="USQ767" s="462"/>
      <c r="USR767" s="462"/>
      <c r="USS767" s="462"/>
      <c r="UST767" s="462"/>
      <c r="USU767" s="462"/>
      <c r="USV767" s="462"/>
      <c r="USW767" s="462"/>
      <c r="USX767" s="462"/>
      <c r="USY767" s="462"/>
      <c r="USZ767" s="462"/>
      <c r="UTA767" s="462"/>
      <c r="UTB767" s="462"/>
      <c r="UTC767" s="462"/>
      <c r="UTD767" s="462"/>
      <c r="UTE767" s="462"/>
      <c r="UTF767" s="462"/>
      <c r="UTG767" s="462"/>
      <c r="UTH767" s="462"/>
      <c r="UTI767" s="462"/>
      <c r="UTJ767" s="462"/>
      <c r="UTK767" s="462"/>
      <c r="UTL767" s="462"/>
      <c r="UTM767" s="462"/>
      <c r="UTN767" s="462"/>
      <c r="UTO767" s="462"/>
      <c r="UTP767" s="462"/>
      <c r="UTQ767" s="462"/>
      <c r="UTR767" s="462"/>
      <c r="UTS767" s="462"/>
      <c r="UTT767" s="462"/>
      <c r="UTU767" s="462"/>
      <c r="UTV767" s="462"/>
      <c r="UTW767" s="462"/>
      <c r="UTX767" s="462"/>
      <c r="UTY767" s="462"/>
      <c r="UTZ767" s="462"/>
      <c r="UUA767" s="462"/>
      <c r="UUB767" s="462"/>
      <c r="UUC767" s="462"/>
      <c r="UUD767" s="462"/>
      <c r="UUE767" s="462"/>
      <c r="UUF767" s="462"/>
      <c r="UUG767" s="462"/>
      <c r="UUH767" s="462"/>
      <c r="UUI767" s="462"/>
      <c r="UUJ767" s="462"/>
      <c r="UUK767" s="462"/>
      <c r="UUL767" s="462"/>
      <c r="UUM767" s="462"/>
      <c r="UUN767" s="462"/>
      <c r="UUO767" s="462"/>
      <c r="UUP767" s="462"/>
      <c r="UUQ767" s="462"/>
      <c r="UUR767" s="462"/>
      <c r="UUS767" s="462"/>
      <c r="UUT767" s="462"/>
      <c r="UUU767" s="462"/>
      <c r="UUV767" s="462"/>
      <c r="UUW767" s="462"/>
      <c r="UUX767" s="462"/>
      <c r="UUY767" s="462"/>
      <c r="UUZ767" s="462"/>
      <c r="UVA767" s="462"/>
      <c r="UVB767" s="462"/>
      <c r="UVC767" s="462"/>
      <c r="UVD767" s="462"/>
      <c r="UVE767" s="462"/>
      <c r="UVF767" s="462"/>
      <c r="UVG767" s="462"/>
      <c r="UVH767" s="462"/>
      <c r="UVI767" s="462"/>
      <c r="UVJ767" s="462"/>
      <c r="UVK767" s="462"/>
      <c r="UVL767" s="462"/>
      <c r="UVM767" s="462"/>
      <c r="UVN767" s="462"/>
      <c r="UVO767" s="462"/>
      <c r="UVP767" s="462"/>
      <c r="UVQ767" s="462"/>
      <c r="UVR767" s="462"/>
      <c r="UVS767" s="462"/>
      <c r="UVT767" s="462"/>
      <c r="UVU767" s="462"/>
      <c r="UVV767" s="462"/>
      <c r="UVW767" s="462"/>
      <c r="UVX767" s="462"/>
      <c r="UVY767" s="462"/>
      <c r="UVZ767" s="462"/>
      <c r="UWA767" s="462"/>
      <c r="UWB767" s="462"/>
      <c r="UWC767" s="462"/>
      <c r="UWD767" s="462"/>
      <c r="UWE767" s="462"/>
      <c r="UWF767" s="462"/>
      <c r="UWG767" s="462"/>
      <c r="UWH767" s="462"/>
      <c r="UWI767" s="462"/>
      <c r="UWJ767" s="462"/>
      <c r="UWK767" s="462"/>
      <c r="UWL767" s="462"/>
      <c r="UWM767" s="462"/>
      <c r="UWN767" s="462"/>
      <c r="UWO767" s="462"/>
      <c r="UWP767" s="462"/>
      <c r="UWQ767" s="462"/>
      <c r="UWR767" s="462"/>
      <c r="UWS767" s="462"/>
      <c r="UWT767" s="462"/>
      <c r="UWU767" s="462"/>
      <c r="UWV767" s="462"/>
      <c r="UWW767" s="462"/>
      <c r="UWX767" s="462"/>
      <c r="UWY767" s="462"/>
      <c r="UWZ767" s="462"/>
      <c r="UXA767" s="462"/>
      <c r="UXB767" s="462"/>
      <c r="UXC767" s="462"/>
      <c r="UXD767" s="462"/>
      <c r="UXE767" s="462"/>
      <c r="UXF767" s="462"/>
      <c r="UXG767" s="462"/>
      <c r="UXH767" s="462"/>
      <c r="UXI767" s="462"/>
      <c r="UXJ767" s="462"/>
      <c r="UXK767" s="462"/>
      <c r="UXL767" s="462"/>
      <c r="UXM767" s="462"/>
      <c r="UXN767" s="462"/>
      <c r="UXO767" s="462"/>
      <c r="UXP767" s="462"/>
      <c r="UXQ767" s="462"/>
      <c r="UXR767" s="462"/>
      <c r="UXS767" s="462"/>
      <c r="UXT767" s="462"/>
      <c r="UXU767" s="462"/>
      <c r="UXV767" s="462"/>
      <c r="UXW767" s="462"/>
      <c r="UXX767" s="462"/>
      <c r="UXY767" s="462"/>
      <c r="UXZ767" s="462"/>
      <c r="UYA767" s="462"/>
      <c r="UYB767" s="462"/>
      <c r="UYC767" s="462"/>
      <c r="UYD767" s="462"/>
      <c r="UYE767" s="462"/>
      <c r="UYF767" s="462"/>
      <c r="UYG767" s="462"/>
      <c r="UYH767" s="462"/>
      <c r="UYI767" s="462"/>
      <c r="UYJ767" s="462"/>
      <c r="UYK767" s="462"/>
      <c r="UYL767" s="462"/>
      <c r="UYM767" s="462"/>
      <c r="UYN767" s="462"/>
      <c r="UYO767" s="462"/>
      <c r="UYP767" s="462"/>
      <c r="UYQ767" s="462"/>
      <c r="UYR767" s="462"/>
      <c r="UYS767" s="462"/>
      <c r="UYT767" s="462"/>
      <c r="UYU767" s="462"/>
      <c r="UYV767" s="462"/>
      <c r="UYW767" s="462"/>
      <c r="UYX767" s="462"/>
      <c r="UYY767" s="462"/>
      <c r="UYZ767" s="462"/>
      <c r="UZA767" s="462"/>
      <c r="UZB767" s="462"/>
      <c r="UZC767" s="462"/>
      <c r="UZD767" s="462"/>
      <c r="UZE767" s="462"/>
      <c r="UZF767" s="462"/>
      <c r="UZG767" s="462"/>
      <c r="UZH767" s="462"/>
      <c r="UZI767" s="462"/>
      <c r="UZJ767" s="462"/>
      <c r="UZK767" s="462"/>
      <c r="UZL767" s="462"/>
      <c r="UZM767" s="462"/>
      <c r="UZN767" s="462"/>
      <c r="UZO767" s="462"/>
      <c r="UZP767" s="462"/>
      <c r="UZQ767" s="462"/>
      <c r="UZR767" s="462"/>
      <c r="UZS767" s="462"/>
      <c r="UZT767" s="462"/>
      <c r="UZU767" s="462"/>
      <c r="UZV767" s="462"/>
      <c r="UZW767" s="462"/>
      <c r="UZX767" s="462"/>
      <c r="UZY767" s="462"/>
      <c r="UZZ767" s="462"/>
      <c r="VAA767" s="462"/>
      <c r="VAB767" s="462"/>
      <c r="VAC767" s="462"/>
      <c r="VAD767" s="462"/>
      <c r="VAE767" s="462"/>
      <c r="VAF767" s="462"/>
      <c r="VAG767" s="462"/>
      <c r="VAH767" s="462"/>
      <c r="VAI767" s="462"/>
      <c r="VAJ767" s="462"/>
      <c r="VAK767" s="462"/>
      <c r="VAL767" s="462"/>
      <c r="VAM767" s="462"/>
      <c r="VAN767" s="462"/>
      <c r="VAO767" s="462"/>
      <c r="VAP767" s="462"/>
      <c r="VAQ767" s="462"/>
      <c r="VAR767" s="462"/>
      <c r="VAS767" s="462"/>
      <c r="VAT767" s="462"/>
      <c r="VAU767" s="462"/>
      <c r="VAV767" s="462"/>
      <c r="VAW767" s="462"/>
      <c r="VAX767" s="462"/>
      <c r="VAY767" s="462"/>
      <c r="VAZ767" s="462"/>
      <c r="VBA767" s="462"/>
      <c r="VBB767" s="462"/>
      <c r="VBC767" s="462"/>
      <c r="VBD767" s="462"/>
      <c r="VBE767" s="462"/>
      <c r="VBF767" s="462"/>
      <c r="VBG767" s="462"/>
      <c r="VBH767" s="462"/>
      <c r="VBI767" s="462"/>
      <c r="VBJ767" s="462"/>
      <c r="VBK767" s="462"/>
      <c r="VBL767" s="462"/>
      <c r="VBM767" s="462"/>
      <c r="VBN767" s="462"/>
      <c r="VBO767" s="462"/>
      <c r="VBP767" s="462"/>
      <c r="VBQ767" s="462"/>
      <c r="VBR767" s="462"/>
      <c r="VBS767" s="462"/>
      <c r="VBT767" s="462"/>
      <c r="VBU767" s="462"/>
      <c r="VBV767" s="462"/>
      <c r="VBW767" s="462"/>
      <c r="VBX767" s="462"/>
      <c r="VBY767" s="462"/>
      <c r="VBZ767" s="462"/>
      <c r="VCA767" s="462"/>
      <c r="VCB767" s="462"/>
      <c r="VCC767" s="462"/>
      <c r="VCD767" s="462"/>
      <c r="VCE767" s="462"/>
      <c r="VCF767" s="462"/>
      <c r="VCG767" s="462"/>
      <c r="VCH767" s="462"/>
      <c r="VCI767" s="462"/>
      <c r="VCJ767" s="462"/>
      <c r="VCK767" s="462"/>
      <c r="VCL767" s="462"/>
      <c r="VCM767" s="462"/>
      <c r="VCN767" s="462"/>
      <c r="VCO767" s="462"/>
      <c r="VCP767" s="462"/>
      <c r="VCQ767" s="462"/>
      <c r="VCR767" s="462"/>
      <c r="VCS767" s="462"/>
      <c r="VCT767" s="462"/>
      <c r="VCU767" s="462"/>
      <c r="VCV767" s="462"/>
      <c r="VCW767" s="462"/>
      <c r="VCX767" s="462"/>
      <c r="VCY767" s="462"/>
      <c r="VCZ767" s="462"/>
      <c r="VDA767" s="462"/>
      <c r="VDB767" s="462"/>
      <c r="VDC767" s="462"/>
      <c r="VDD767" s="462"/>
      <c r="VDE767" s="462"/>
      <c r="VDF767" s="462"/>
      <c r="VDG767" s="462"/>
      <c r="VDH767" s="462"/>
      <c r="VDI767" s="462"/>
      <c r="VDJ767" s="462"/>
      <c r="VDK767" s="462"/>
      <c r="VDL767" s="462"/>
      <c r="VDM767" s="462"/>
      <c r="VDN767" s="462"/>
      <c r="VDO767" s="462"/>
      <c r="VDP767" s="462"/>
      <c r="VDQ767" s="462"/>
      <c r="VDR767" s="462"/>
      <c r="VDS767" s="462"/>
      <c r="VDT767" s="462"/>
      <c r="VDU767" s="462"/>
      <c r="VDV767" s="462"/>
      <c r="VDW767" s="462"/>
      <c r="VDX767" s="462"/>
      <c r="VDY767" s="462"/>
      <c r="VDZ767" s="462"/>
      <c r="VEA767" s="462"/>
      <c r="VEB767" s="462"/>
      <c r="VEC767" s="462"/>
      <c r="VED767" s="462"/>
      <c r="VEE767" s="462"/>
      <c r="VEF767" s="462"/>
      <c r="VEG767" s="462"/>
      <c r="VEH767" s="462"/>
      <c r="VEI767" s="462"/>
      <c r="VEJ767" s="462"/>
      <c r="VEK767" s="462"/>
      <c r="VEL767" s="462"/>
      <c r="VEM767" s="462"/>
      <c r="VEN767" s="462"/>
      <c r="VEO767" s="462"/>
      <c r="VEP767" s="462"/>
      <c r="VEQ767" s="462"/>
      <c r="VER767" s="462"/>
      <c r="VES767" s="462"/>
      <c r="VET767" s="462"/>
      <c r="VEU767" s="462"/>
      <c r="VEV767" s="462"/>
      <c r="VEW767" s="462"/>
      <c r="VEX767" s="462"/>
      <c r="VEY767" s="462"/>
      <c r="VEZ767" s="462"/>
      <c r="VFA767" s="462"/>
      <c r="VFB767" s="462"/>
      <c r="VFC767" s="462"/>
      <c r="VFD767" s="462"/>
      <c r="VFE767" s="462"/>
      <c r="VFF767" s="462"/>
      <c r="VFG767" s="462"/>
      <c r="VFH767" s="462"/>
      <c r="VFI767" s="462"/>
      <c r="VFJ767" s="462"/>
      <c r="VFK767" s="462"/>
      <c r="VFL767" s="462"/>
      <c r="VFM767" s="462"/>
      <c r="VFN767" s="462"/>
      <c r="VFO767" s="462"/>
      <c r="VFP767" s="462"/>
      <c r="VFQ767" s="462"/>
      <c r="VFR767" s="462"/>
      <c r="VFS767" s="462"/>
      <c r="VFT767" s="462"/>
      <c r="VFU767" s="462"/>
      <c r="VFV767" s="462"/>
      <c r="VFW767" s="462"/>
      <c r="VFX767" s="462"/>
      <c r="VFY767" s="462"/>
      <c r="VFZ767" s="462"/>
      <c r="VGA767" s="462"/>
      <c r="VGB767" s="462"/>
      <c r="VGC767" s="462"/>
      <c r="VGD767" s="462"/>
      <c r="VGE767" s="462"/>
      <c r="VGF767" s="462"/>
      <c r="VGG767" s="462"/>
      <c r="VGH767" s="462"/>
      <c r="VGI767" s="462"/>
      <c r="VGJ767" s="462"/>
      <c r="VGK767" s="462"/>
      <c r="VGL767" s="462"/>
      <c r="VGM767" s="462"/>
      <c r="VGN767" s="462"/>
      <c r="VGO767" s="462"/>
      <c r="VGP767" s="462"/>
      <c r="VGQ767" s="462"/>
      <c r="VGR767" s="462"/>
      <c r="VGS767" s="462"/>
      <c r="VGT767" s="462"/>
      <c r="VGU767" s="462"/>
      <c r="VGV767" s="462"/>
      <c r="VGW767" s="462"/>
      <c r="VGX767" s="462"/>
      <c r="VGY767" s="462"/>
      <c r="VGZ767" s="462"/>
      <c r="VHA767" s="462"/>
      <c r="VHB767" s="462"/>
      <c r="VHC767" s="462"/>
      <c r="VHD767" s="462"/>
      <c r="VHE767" s="462"/>
      <c r="VHF767" s="462"/>
      <c r="VHG767" s="462"/>
      <c r="VHH767" s="462"/>
      <c r="VHI767" s="462"/>
      <c r="VHJ767" s="462"/>
      <c r="VHK767" s="462"/>
      <c r="VHL767" s="462"/>
      <c r="VHM767" s="462"/>
      <c r="VHN767" s="462"/>
      <c r="VHO767" s="462"/>
      <c r="VHP767" s="462"/>
      <c r="VHQ767" s="462"/>
      <c r="VHR767" s="462"/>
      <c r="VHS767" s="462"/>
      <c r="VHT767" s="462"/>
      <c r="VHU767" s="462"/>
      <c r="VHV767" s="462"/>
      <c r="VHW767" s="462"/>
      <c r="VHX767" s="462"/>
      <c r="VHY767" s="462"/>
      <c r="VHZ767" s="462"/>
      <c r="VIA767" s="462"/>
      <c r="VIB767" s="462"/>
      <c r="VIC767" s="462"/>
      <c r="VID767" s="462"/>
      <c r="VIE767" s="462"/>
      <c r="VIF767" s="462"/>
      <c r="VIG767" s="462"/>
      <c r="VIH767" s="462"/>
      <c r="VII767" s="462"/>
      <c r="VIJ767" s="462"/>
      <c r="VIK767" s="462"/>
      <c r="VIL767" s="462"/>
      <c r="VIM767" s="462"/>
      <c r="VIN767" s="462"/>
      <c r="VIO767" s="462"/>
      <c r="VIP767" s="462"/>
      <c r="VIQ767" s="462"/>
      <c r="VIR767" s="462"/>
      <c r="VIS767" s="462"/>
      <c r="VIT767" s="462"/>
      <c r="VIU767" s="462"/>
      <c r="VIV767" s="462"/>
      <c r="VIW767" s="462"/>
      <c r="VIX767" s="462"/>
      <c r="VIY767" s="462"/>
      <c r="VIZ767" s="462"/>
      <c r="VJA767" s="462"/>
      <c r="VJB767" s="462"/>
      <c r="VJC767" s="462"/>
      <c r="VJD767" s="462"/>
      <c r="VJE767" s="462"/>
      <c r="VJF767" s="462"/>
      <c r="VJG767" s="462"/>
      <c r="VJH767" s="462"/>
      <c r="VJI767" s="462"/>
      <c r="VJJ767" s="462"/>
      <c r="VJK767" s="462"/>
      <c r="VJL767" s="462"/>
      <c r="VJM767" s="462"/>
      <c r="VJN767" s="462"/>
      <c r="VJO767" s="462"/>
      <c r="VJP767" s="462"/>
      <c r="VJQ767" s="462"/>
      <c r="VJR767" s="462"/>
      <c r="VJS767" s="462"/>
      <c r="VJT767" s="462"/>
      <c r="VJU767" s="462"/>
      <c r="VJV767" s="462"/>
      <c r="VJW767" s="462"/>
      <c r="VJX767" s="462"/>
      <c r="VJY767" s="462"/>
      <c r="VJZ767" s="462"/>
      <c r="VKA767" s="462"/>
      <c r="VKB767" s="462"/>
      <c r="VKC767" s="462"/>
      <c r="VKD767" s="462"/>
      <c r="VKE767" s="462"/>
      <c r="VKF767" s="462"/>
      <c r="VKG767" s="462"/>
      <c r="VKH767" s="462"/>
      <c r="VKI767" s="462"/>
      <c r="VKJ767" s="462"/>
      <c r="VKK767" s="462"/>
      <c r="VKL767" s="462"/>
      <c r="VKM767" s="462"/>
      <c r="VKN767" s="462"/>
      <c r="VKO767" s="462"/>
      <c r="VKP767" s="462"/>
      <c r="VKQ767" s="462"/>
      <c r="VKR767" s="462"/>
      <c r="VKS767" s="462"/>
      <c r="VKT767" s="462"/>
      <c r="VKU767" s="462"/>
      <c r="VKV767" s="462"/>
      <c r="VKW767" s="462"/>
      <c r="VKX767" s="462"/>
      <c r="VKY767" s="462"/>
      <c r="VKZ767" s="462"/>
      <c r="VLA767" s="462"/>
      <c r="VLB767" s="462"/>
      <c r="VLC767" s="462"/>
      <c r="VLD767" s="462"/>
      <c r="VLE767" s="462"/>
      <c r="VLF767" s="462"/>
      <c r="VLG767" s="462"/>
      <c r="VLH767" s="462"/>
      <c r="VLI767" s="462"/>
      <c r="VLJ767" s="462"/>
      <c r="VLK767" s="462"/>
      <c r="VLL767" s="462"/>
      <c r="VLM767" s="462"/>
      <c r="VLN767" s="462"/>
      <c r="VLO767" s="462"/>
      <c r="VLP767" s="462"/>
      <c r="VLQ767" s="462"/>
      <c r="VLR767" s="462"/>
      <c r="VLS767" s="462"/>
      <c r="VLT767" s="462"/>
      <c r="VLU767" s="462"/>
      <c r="VLV767" s="462"/>
      <c r="VLW767" s="462"/>
      <c r="VLX767" s="462"/>
      <c r="VLY767" s="462"/>
      <c r="VLZ767" s="462"/>
      <c r="VMA767" s="462"/>
      <c r="VMB767" s="462"/>
      <c r="VMC767" s="462"/>
      <c r="VMD767" s="462"/>
      <c r="VME767" s="462"/>
      <c r="VMF767" s="462"/>
      <c r="VMG767" s="462"/>
      <c r="VMH767" s="462"/>
      <c r="VMI767" s="462"/>
      <c r="VMJ767" s="462"/>
      <c r="VMK767" s="462"/>
      <c r="VML767" s="462"/>
      <c r="VMM767" s="462"/>
      <c r="VMN767" s="462"/>
      <c r="VMO767" s="462"/>
      <c r="VMP767" s="462"/>
      <c r="VMQ767" s="462"/>
      <c r="VMR767" s="462"/>
      <c r="VMS767" s="462"/>
      <c r="VMT767" s="462"/>
      <c r="VMU767" s="462"/>
      <c r="VMV767" s="462"/>
      <c r="VMW767" s="462"/>
      <c r="VMX767" s="462"/>
      <c r="VMY767" s="462"/>
      <c r="VMZ767" s="462"/>
      <c r="VNA767" s="462"/>
      <c r="VNB767" s="462"/>
      <c r="VNC767" s="462"/>
      <c r="VND767" s="462"/>
      <c r="VNE767" s="462"/>
      <c r="VNF767" s="462"/>
      <c r="VNG767" s="462"/>
      <c r="VNH767" s="462"/>
      <c r="VNI767" s="462"/>
      <c r="VNJ767" s="462"/>
      <c r="VNK767" s="462"/>
      <c r="VNL767" s="462"/>
      <c r="VNM767" s="462"/>
      <c r="VNN767" s="462"/>
      <c r="VNO767" s="462"/>
      <c r="VNP767" s="462"/>
      <c r="VNQ767" s="462"/>
      <c r="VNR767" s="462"/>
      <c r="VNS767" s="462"/>
      <c r="VNT767" s="462"/>
      <c r="VNU767" s="462"/>
      <c r="VNV767" s="462"/>
      <c r="VNW767" s="462"/>
      <c r="VNX767" s="462"/>
      <c r="VNY767" s="462"/>
      <c r="VNZ767" s="462"/>
      <c r="VOA767" s="462"/>
      <c r="VOB767" s="462"/>
      <c r="VOC767" s="462"/>
      <c r="VOD767" s="462"/>
      <c r="VOE767" s="462"/>
      <c r="VOF767" s="462"/>
      <c r="VOG767" s="462"/>
      <c r="VOH767" s="462"/>
      <c r="VOI767" s="462"/>
      <c r="VOJ767" s="462"/>
      <c r="VOK767" s="462"/>
      <c r="VOL767" s="462"/>
      <c r="VOM767" s="462"/>
      <c r="VON767" s="462"/>
      <c r="VOO767" s="462"/>
      <c r="VOP767" s="462"/>
      <c r="VOQ767" s="462"/>
      <c r="VOR767" s="462"/>
      <c r="VOS767" s="462"/>
      <c r="VOT767" s="462"/>
      <c r="VOU767" s="462"/>
      <c r="VOV767" s="462"/>
      <c r="VOW767" s="462"/>
      <c r="VOX767" s="462"/>
      <c r="VOY767" s="462"/>
      <c r="VOZ767" s="462"/>
      <c r="VPA767" s="462"/>
      <c r="VPB767" s="462"/>
      <c r="VPC767" s="462"/>
      <c r="VPD767" s="462"/>
      <c r="VPE767" s="462"/>
      <c r="VPF767" s="462"/>
      <c r="VPG767" s="462"/>
      <c r="VPH767" s="462"/>
      <c r="VPI767" s="462"/>
      <c r="VPJ767" s="462"/>
      <c r="VPK767" s="462"/>
      <c r="VPL767" s="462"/>
      <c r="VPM767" s="462"/>
      <c r="VPN767" s="462"/>
      <c r="VPO767" s="462"/>
      <c r="VPP767" s="462"/>
      <c r="VPQ767" s="462"/>
      <c r="VPR767" s="462"/>
      <c r="VPS767" s="462"/>
      <c r="VPT767" s="462"/>
      <c r="VPU767" s="462"/>
      <c r="VPV767" s="462"/>
      <c r="VPW767" s="462"/>
      <c r="VPX767" s="462"/>
      <c r="VPY767" s="462"/>
      <c r="VPZ767" s="462"/>
      <c r="VQA767" s="462"/>
      <c r="VQB767" s="462"/>
      <c r="VQC767" s="462"/>
      <c r="VQD767" s="462"/>
      <c r="VQE767" s="462"/>
      <c r="VQF767" s="462"/>
      <c r="VQG767" s="462"/>
      <c r="VQH767" s="462"/>
      <c r="VQI767" s="462"/>
      <c r="VQJ767" s="462"/>
      <c r="VQK767" s="462"/>
      <c r="VQL767" s="462"/>
      <c r="VQM767" s="462"/>
      <c r="VQN767" s="462"/>
      <c r="VQO767" s="462"/>
      <c r="VQP767" s="462"/>
      <c r="VQQ767" s="462"/>
      <c r="VQR767" s="462"/>
      <c r="VQS767" s="462"/>
      <c r="VQT767" s="462"/>
      <c r="VQU767" s="462"/>
      <c r="VQV767" s="462"/>
      <c r="VQW767" s="462"/>
      <c r="VQX767" s="462"/>
      <c r="VQY767" s="462"/>
      <c r="VQZ767" s="462"/>
      <c r="VRA767" s="462"/>
      <c r="VRB767" s="462"/>
      <c r="VRC767" s="462"/>
      <c r="VRD767" s="462"/>
      <c r="VRE767" s="462"/>
      <c r="VRF767" s="462"/>
      <c r="VRG767" s="462"/>
      <c r="VRH767" s="462"/>
      <c r="VRI767" s="462"/>
      <c r="VRJ767" s="462"/>
      <c r="VRK767" s="462"/>
      <c r="VRL767" s="462"/>
      <c r="VRM767" s="462"/>
      <c r="VRN767" s="462"/>
      <c r="VRO767" s="462"/>
      <c r="VRP767" s="462"/>
      <c r="VRQ767" s="462"/>
      <c r="VRR767" s="462"/>
      <c r="VRS767" s="462"/>
      <c r="VRT767" s="462"/>
      <c r="VRU767" s="462"/>
      <c r="VRV767" s="462"/>
      <c r="VRW767" s="462"/>
      <c r="VRX767" s="462"/>
      <c r="VRY767" s="462"/>
      <c r="VRZ767" s="462"/>
      <c r="VSA767" s="462"/>
      <c r="VSB767" s="462"/>
      <c r="VSC767" s="462"/>
      <c r="VSD767" s="462"/>
      <c r="VSE767" s="462"/>
      <c r="VSF767" s="462"/>
      <c r="VSG767" s="462"/>
      <c r="VSH767" s="462"/>
      <c r="VSI767" s="462"/>
      <c r="VSJ767" s="462"/>
      <c r="VSK767" s="462"/>
      <c r="VSL767" s="462"/>
      <c r="VSM767" s="462"/>
      <c r="VSN767" s="462"/>
      <c r="VSO767" s="462"/>
      <c r="VSP767" s="462"/>
      <c r="VSQ767" s="462"/>
      <c r="VSR767" s="462"/>
      <c r="VSS767" s="462"/>
      <c r="VST767" s="462"/>
      <c r="VSU767" s="462"/>
      <c r="VSV767" s="462"/>
      <c r="VSW767" s="462"/>
      <c r="VSX767" s="462"/>
      <c r="VSY767" s="462"/>
      <c r="VSZ767" s="462"/>
      <c r="VTA767" s="462"/>
      <c r="VTB767" s="462"/>
      <c r="VTC767" s="462"/>
      <c r="VTD767" s="462"/>
      <c r="VTE767" s="462"/>
      <c r="VTF767" s="462"/>
      <c r="VTG767" s="462"/>
      <c r="VTH767" s="462"/>
      <c r="VTI767" s="462"/>
      <c r="VTJ767" s="462"/>
      <c r="VTK767" s="462"/>
      <c r="VTL767" s="462"/>
      <c r="VTM767" s="462"/>
      <c r="VTN767" s="462"/>
      <c r="VTO767" s="462"/>
      <c r="VTP767" s="462"/>
      <c r="VTQ767" s="462"/>
      <c r="VTR767" s="462"/>
      <c r="VTS767" s="462"/>
      <c r="VTT767" s="462"/>
      <c r="VTU767" s="462"/>
      <c r="VTV767" s="462"/>
      <c r="VTW767" s="462"/>
      <c r="VTX767" s="462"/>
      <c r="VTY767" s="462"/>
      <c r="VTZ767" s="462"/>
      <c r="VUA767" s="462"/>
      <c r="VUB767" s="462"/>
      <c r="VUC767" s="462"/>
      <c r="VUD767" s="462"/>
      <c r="VUE767" s="462"/>
      <c r="VUF767" s="462"/>
      <c r="VUG767" s="462"/>
      <c r="VUH767" s="462"/>
      <c r="VUI767" s="462"/>
      <c r="VUJ767" s="462"/>
      <c r="VUK767" s="462"/>
      <c r="VUL767" s="462"/>
      <c r="VUM767" s="462"/>
      <c r="VUN767" s="462"/>
      <c r="VUO767" s="462"/>
      <c r="VUP767" s="462"/>
      <c r="VUQ767" s="462"/>
      <c r="VUR767" s="462"/>
      <c r="VUS767" s="462"/>
      <c r="VUT767" s="462"/>
      <c r="VUU767" s="462"/>
      <c r="VUV767" s="462"/>
      <c r="VUW767" s="462"/>
      <c r="VUX767" s="462"/>
      <c r="VUY767" s="462"/>
      <c r="VUZ767" s="462"/>
      <c r="VVA767" s="462"/>
      <c r="VVB767" s="462"/>
      <c r="VVC767" s="462"/>
      <c r="VVD767" s="462"/>
      <c r="VVE767" s="462"/>
      <c r="VVF767" s="462"/>
      <c r="VVG767" s="462"/>
      <c r="VVH767" s="462"/>
      <c r="VVI767" s="462"/>
      <c r="VVJ767" s="462"/>
      <c r="VVK767" s="462"/>
      <c r="VVL767" s="462"/>
      <c r="VVM767" s="462"/>
      <c r="VVN767" s="462"/>
      <c r="VVO767" s="462"/>
      <c r="VVP767" s="462"/>
      <c r="VVQ767" s="462"/>
      <c r="VVR767" s="462"/>
      <c r="VVS767" s="462"/>
      <c r="VVT767" s="462"/>
      <c r="VVU767" s="462"/>
      <c r="VVV767" s="462"/>
      <c r="VVW767" s="462"/>
      <c r="VVX767" s="462"/>
      <c r="VVY767" s="462"/>
      <c r="VVZ767" s="462"/>
      <c r="VWA767" s="462"/>
      <c r="VWB767" s="462"/>
      <c r="VWC767" s="462"/>
      <c r="VWD767" s="462"/>
      <c r="VWE767" s="462"/>
      <c r="VWF767" s="462"/>
      <c r="VWG767" s="462"/>
      <c r="VWH767" s="462"/>
      <c r="VWI767" s="462"/>
      <c r="VWJ767" s="462"/>
      <c r="VWK767" s="462"/>
      <c r="VWL767" s="462"/>
      <c r="VWM767" s="462"/>
      <c r="VWN767" s="462"/>
      <c r="VWO767" s="462"/>
      <c r="VWP767" s="462"/>
      <c r="VWQ767" s="462"/>
      <c r="VWR767" s="462"/>
      <c r="VWS767" s="462"/>
      <c r="VWT767" s="462"/>
      <c r="VWU767" s="462"/>
      <c r="VWV767" s="462"/>
      <c r="VWW767" s="462"/>
      <c r="VWX767" s="462"/>
      <c r="VWY767" s="462"/>
      <c r="VWZ767" s="462"/>
      <c r="VXA767" s="462"/>
      <c r="VXB767" s="462"/>
      <c r="VXC767" s="462"/>
      <c r="VXD767" s="462"/>
      <c r="VXE767" s="462"/>
      <c r="VXF767" s="462"/>
      <c r="VXG767" s="462"/>
      <c r="VXH767" s="462"/>
      <c r="VXI767" s="462"/>
      <c r="VXJ767" s="462"/>
      <c r="VXK767" s="462"/>
      <c r="VXL767" s="462"/>
      <c r="VXM767" s="462"/>
      <c r="VXN767" s="462"/>
      <c r="VXO767" s="462"/>
      <c r="VXP767" s="462"/>
      <c r="VXQ767" s="462"/>
      <c r="VXR767" s="462"/>
      <c r="VXS767" s="462"/>
      <c r="VXT767" s="462"/>
      <c r="VXU767" s="462"/>
      <c r="VXV767" s="462"/>
      <c r="VXW767" s="462"/>
      <c r="VXX767" s="462"/>
      <c r="VXY767" s="462"/>
      <c r="VXZ767" s="462"/>
      <c r="VYA767" s="462"/>
      <c r="VYB767" s="462"/>
      <c r="VYC767" s="462"/>
      <c r="VYD767" s="462"/>
      <c r="VYE767" s="462"/>
      <c r="VYF767" s="462"/>
      <c r="VYG767" s="462"/>
      <c r="VYH767" s="462"/>
      <c r="VYI767" s="462"/>
      <c r="VYJ767" s="462"/>
      <c r="VYK767" s="462"/>
      <c r="VYL767" s="462"/>
      <c r="VYM767" s="462"/>
      <c r="VYN767" s="462"/>
      <c r="VYO767" s="462"/>
      <c r="VYP767" s="462"/>
      <c r="VYQ767" s="462"/>
      <c r="VYR767" s="462"/>
      <c r="VYS767" s="462"/>
      <c r="VYT767" s="462"/>
      <c r="VYU767" s="462"/>
      <c r="VYV767" s="462"/>
      <c r="VYW767" s="462"/>
      <c r="VYX767" s="462"/>
      <c r="VYY767" s="462"/>
      <c r="VYZ767" s="462"/>
      <c r="VZA767" s="462"/>
      <c r="VZB767" s="462"/>
      <c r="VZC767" s="462"/>
      <c r="VZD767" s="462"/>
      <c r="VZE767" s="462"/>
      <c r="VZF767" s="462"/>
      <c r="VZG767" s="462"/>
      <c r="VZH767" s="462"/>
      <c r="VZI767" s="462"/>
      <c r="VZJ767" s="462"/>
      <c r="VZK767" s="462"/>
      <c r="VZL767" s="462"/>
      <c r="VZM767" s="462"/>
      <c r="VZN767" s="462"/>
      <c r="VZO767" s="462"/>
      <c r="VZP767" s="462"/>
      <c r="VZQ767" s="462"/>
      <c r="VZR767" s="462"/>
      <c r="VZS767" s="462"/>
      <c r="VZT767" s="462"/>
      <c r="VZU767" s="462"/>
      <c r="VZV767" s="462"/>
      <c r="VZW767" s="462"/>
      <c r="VZX767" s="462"/>
      <c r="VZY767" s="462"/>
      <c r="VZZ767" s="462"/>
      <c r="WAA767" s="462"/>
      <c r="WAB767" s="462"/>
      <c r="WAC767" s="462"/>
      <c r="WAD767" s="462"/>
      <c r="WAE767" s="462"/>
      <c r="WAF767" s="462"/>
      <c r="WAG767" s="462"/>
      <c r="WAH767" s="462"/>
      <c r="WAI767" s="462"/>
      <c r="WAJ767" s="462"/>
      <c r="WAK767" s="462"/>
      <c r="WAL767" s="462"/>
      <c r="WAM767" s="462"/>
      <c r="WAN767" s="462"/>
      <c r="WAO767" s="462"/>
      <c r="WAP767" s="462"/>
      <c r="WAQ767" s="462"/>
      <c r="WAR767" s="462"/>
      <c r="WAS767" s="462"/>
      <c r="WAT767" s="462"/>
      <c r="WAU767" s="462"/>
      <c r="WAV767" s="462"/>
      <c r="WAW767" s="462"/>
      <c r="WAX767" s="462"/>
      <c r="WAY767" s="462"/>
      <c r="WAZ767" s="462"/>
      <c r="WBA767" s="462"/>
      <c r="WBB767" s="462"/>
      <c r="WBC767" s="462"/>
      <c r="WBD767" s="462"/>
      <c r="WBE767" s="462"/>
      <c r="WBF767" s="462"/>
      <c r="WBG767" s="462"/>
      <c r="WBH767" s="462"/>
      <c r="WBI767" s="462"/>
      <c r="WBJ767" s="462"/>
      <c r="WBK767" s="462"/>
      <c r="WBL767" s="462"/>
      <c r="WBM767" s="462"/>
      <c r="WBN767" s="462"/>
      <c r="WBO767" s="462"/>
      <c r="WBP767" s="462"/>
      <c r="WBQ767" s="462"/>
      <c r="WBR767" s="462"/>
      <c r="WBS767" s="462"/>
      <c r="WBT767" s="462"/>
      <c r="WBU767" s="462"/>
      <c r="WBV767" s="462"/>
      <c r="WBW767" s="462"/>
      <c r="WBX767" s="462"/>
      <c r="WBY767" s="462"/>
      <c r="WBZ767" s="462"/>
      <c r="WCA767" s="462"/>
      <c r="WCB767" s="462"/>
      <c r="WCC767" s="462"/>
      <c r="WCD767" s="462"/>
      <c r="WCE767" s="462"/>
      <c r="WCF767" s="462"/>
      <c r="WCG767" s="462"/>
      <c r="WCH767" s="462"/>
      <c r="WCI767" s="462"/>
      <c r="WCJ767" s="462"/>
      <c r="WCK767" s="462"/>
      <c r="WCL767" s="462"/>
      <c r="WCM767" s="462"/>
      <c r="WCN767" s="462"/>
      <c r="WCO767" s="462"/>
      <c r="WCP767" s="462"/>
      <c r="WCQ767" s="462"/>
      <c r="WCR767" s="462"/>
      <c r="WCS767" s="462"/>
      <c r="WCT767" s="462"/>
      <c r="WCU767" s="462"/>
      <c r="WCV767" s="462"/>
      <c r="WCW767" s="462"/>
      <c r="WCX767" s="462"/>
      <c r="WCY767" s="462"/>
      <c r="WCZ767" s="462"/>
      <c r="WDA767" s="462"/>
      <c r="WDB767" s="462"/>
      <c r="WDC767" s="462"/>
      <c r="WDD767" s="462"/>
      <c r="WDE767" s="462"/>
      <c r="WDF767" s="462"/>
      <c r="WDG767" s="462"/>
      <c r="WDH767" s="462"/>
      <c r="WDI767" s="462"/>
      <c r="WDJ767" s="462"/>
      <c r="WDK767" s="462"/>
      <c r="WDL767" s="462"/>
      <c r="WDM767" s="462"/>
      <c r="WDN767" s="462"/>
      <c r="WDO767" s="462"/>
      <c r="WDP767" s="462"/>
      <c r="WDQ767" s="462"/>
      <c r="WDR767" s="462"/>
      <c r="WDS767" s="462"/>
      <c r="WDT767" s="462"/>
      <c r="WDU767" s="462"/>
      <c r="WDV767" s="462"/>
      <c r="WDW767" s="462"/>
      <c r="WDX767" s="462"/>
      <c r="WDY767" s="462"/>
      <c r="WDZ767" s="462"/>
      <c r="WEA767" s="462"/>
      <c r="WEB767" s="462"/>
      <c r="WEC767" s="462"/>
      <c r="WED767" s="462"/>
      <c r="WEE767" s="462"/>
      <c r="WEF767" s="462"/>
      <c r="WEG767" s="462"/>
      <c r="WEH767" s="462"/>
      <c r="WEI767" s="462"/>
      <c r="WEJ767" s="462"/>
      <c r="WEK767" s="462"/>
      <c r="WEL767" s="462"/>
      <c r="WEM767" s="462"/>
      <c r="WEN767" s="462"/>
      <c r="WEO767" s="462"/>
      <c r="WEP767" s="462"/>
      <c r="WEQ767" s="462"/>
      <c r="WER767" s="462"/>
      <c r="WES767" s="462"/>
      <c r="WET767" s="462"/>
      <c r="WEU767" s="462"/>
      <c r="WEV767" s="462"/>
      <c r="WEW767" s="462"/>
      <c r="WEX767" s="462"/>
      <c r="WEY767" s="462"/>
      <c r="WEZ767" s="462"/>
      <c r="WFA767" s="462"/>
      <c r="WFB767" s="462"/>
      <c r="WFC767" s="462"/>
      <c r="WFD767" s="462"/>
      <c r="WFE767" s="462"/>
      <c r="WFF767" s="462"/>
      <c r="WFG767" s="462"/>
      <c r="WFH767" s="462"/>
      <c r="WFI767" s="462"/>
      <c r="WFJ767" s="462"/>
      <c r="WFK767" s="462"/>
      <c r="WFL767" s="462"/>
      <c r="WFM767" s="462"/>
      <c r="WFN767" s="462"/>
      <c r="WFO767" s="462"/>
      <c r="WFP767" s="462"/>
      <c r="WFQ767" s="462"/>
      <c r="WFR767" s="462"/>
      <c r="WFS767" s="462"/>
      <c r="WFT767" s="462"/>
      <c r="WFU767" s="462"/>
      <c r="WFV767" s="462"/>
      <c r="WFW767" s="462"/>
      <c r="WFX767" s="462"/>
      <c r="WFY767" s="462"/>
      <c r="WFZ767" s="462"/>
      <c r="WGA767" s="462"/>
      <c r="WGB767" s="462"/>
      <c r="WGC767" s="462"/>
      <c r="WGD767" s="462"/>
      <c r="WGE767" s="462"/>
      <c r="WGF767" s="462"/>
      <c r="WGG767" s="462"/>
      <c r="WGH767" s="462"/>
      <c r="WGI767" s="462"/>
      <c r="WGJ767" s="462"/>
      <c r="WGK767" s="462"/>
      <c r="WGL767" s="462"/>
      <c r="WGM767" s="462"/>
      <c r="WGN767" s="462"/>
      <c r="WGO767" s="462"/>
      <c r="WGP767" s="462"/>
      <c r="WGQ767" s="462"/>
      <c r="WGR767" s="462"/>
      <c r="WGS767" s="462"/>
      <c r="WGT767" s="462"/>
      <c r="WGU767" s="462"/>
      <c r="WGV767" s="462"/>
      <c r="WGW767" s="462"/>
      <c r="WGX767" s="462"/>
      <c r="WGY767" s="462"/>
      <c r="WGZ767" s="462"/>
      <c r="WHA767" s="462"/>
      <c r="WHB767" s="462"/>
      <c r="WHC767" s="462"/>
      <c r="WHD767" s="462"/>
      <c r="WHE767" s="462"/>
      <c r="WHF767" s="462"/>
      <c r="WHG767" s="462"/>
      <c r="WHH767" s="462"/>
      <c r="WHI767" s="462"/>
      <c r="WHJ767" s="462"/>
      <c r="WHK767" s="462"/>
      <c r="WHL767" s="462"/>
      <c r="WHM767" s="462"/>
      <c r="WHN767" s="462"/>
      <c r="WHO767" s="462"/>
      <c r="WHP767" s="462"/>
      <c r="WHQ767" s="462"/>
      <c r="WHR767" s="462"/>
      <c r="WHS767" s="462"/>
      <c r="WHT767" s="462"/>
      <c r="WHU767" s="462"/>
      <c r="WHV767" s="462"/>
      <c r="WHW767" s="462"/>
      <c r="WHX767" s="462"/>
      <c r="WHY767" s="462"/>
      <c r="WHZ767" s="462"/>
      <c r="WIA767" s="462"/>
      <c r="WIB767" s="462"/>
      <c r="WIC767" s="462"/>
      <c r="WID767" s="462"/>
      <c r="WIE767" s="462"/>
      <c r="WIF767" s="462"/>
      <c r="WIG767" s="462"/>
      <c r="WIH767" s="462"/>
      <c r="WII767" s="462"/>
      <c r="WIJ767" s="462"/>
      <c r="WIK767" s="462"/>
      <c r="WIL767" s="462"/>
      <c r="WIM767" s="462"/>
      <c r="WIN767" s="462"/>
      <c r="WIO767" s="462"/>
      <c r="WIP767" s="462"/>
      <c r="WIQ767" s="462"/>
      <c r="WIR767" s="462"/>
      <c r="WIS767" s="462"/>
      <c r="WIT767" s="462"/>
      <c r="WIU767" s="462"/>
      <c r="WIV767" s="462"/>
      <c r="WIW767" s="462"/>
      <c r="WIX767" s="462"/>
      <c r="WIY767" s="462"/>
      <c r="WIZ767" s="462"/>
      <c r="WJA767" s="462"/>
      <c r="WJB767" s="462"/>
      <c r="WJC767" s="462"/>
      <c r="WJD767" s="462"/>
      <c r="WJE767" s="462"/>
      <c r="WJF767" s="462"/>
      <c r="WJG767" s="462"/>
      <c r="WJH767" s="462"/>
      <c r="WJI767" s="462"/>
      <c r="WJJ767" s="462"/>
      <c r="WJK767" s="462"/>
      <c r="WJL767" s="462"/>
      <c r="WJM767" s="462"/>
      <c r="WJN767" s="462"/>
      <c r="WJO767" s="462"/>
      <c r="WJP767" s="462"/>
      <c r="WJQ767" s="462"/>
      <c r="WJR767" s="462"/>
      <c r="WJS767" s="462"/>
      <c r="WJT767" s="462"/>
      <c r="WJU767" s="462"/>
      <c r="WJV767" s="462"/>
      <c r="WJW767" s="462"/>
      <c r="WJX767" s="462"/>
      <c r="WJY767" s="462"/>
      <c r="WJZ767" s="462"/>
      <c r="WKA767" s="462"/>
      <c r="WKB767" s="462"/>
      <c r="WKC767" s="462"/>
      <c r="WKD767" s="462"/>
      <c r="WKE767" s="462"/>
      <c r="WKF767" s="462"/>
      <c r="WKG767" s="462"/>
      <c r="WKH767" s="462"/>
      <c r="WKI767" s="462"/>
      <c r="WKJ767" s="462"/>
      <c r="WKK767" s="462"/>
      <c r="WKL767" s="462"/>
      <c r="WKM767" s="462"/>
      <c r="WKN767" s="462"/>
      <c r="WKO767" s="462"/>
      <c r="WKP767" s="462"/>
      <c r="WKQ767" s="462"/>
      <c r="WKR767" s="462"/>
      <c r="WKS767" s="462"/>
      <c r="WKT767" s="462"/>
      <c r="WKU767" s="462"/>
      <c r="WKV767" s="462"/>
      <c r="WKW767" s="462"/>
      <c r="WKX767" s="462"/>
      <c r="WKY767" s="462"/>
      <c r="WKZ767" s="462"/>
      <c r="WLA767" s="462"/>
      <c r="WLB767" s="462"/>
      <c r="WLC767" s="462"/>
      <c r="WLD767" s="462"/>
      <c r="WLE767" s="462"/>
      <c r="WLF767" s="462"/>
      <c r="WLG767" s="462"/>
      <c r="WLH767" s="462"/>
      <c r="WLI767" s="462"/>
      <c r="WLJ767" s="462"/>
      <c r="WLK767" s="462"/>
      <c r="WLL767" s="462"/>
      <c r="WLM767" s="462"/>
      <c r="WLN767" s="462"/>
      <c r="WLO767" s="462"/>
      <c r="WLP767" s="462"/>
      <c r="WLQ767" s="462"/>
      <c r="WLR767" s="462"/>
      <c r="WLS767" s="462"/>
      <c r="WLT767" s="462"/>
      <c r="WLU767" s="462"/>
      <c r="WLV767" s="462"/>
      <c r="WLW767" s="462"/>
      <c r="WLX767" s="462"/>
      <c r="WLY767" s="462"/>
      <c r="WLZ767" s="462"/>
      <c r="WMA767" s="462"/>
      <c r="WMB767" s="462"/>
      <c r="WMC767" s="462"/>
      <c r="WMD767" s="462"/>
      <c r="WME767" s="462"/>
      <c r="WMF767" s="462"/>
      <c r="WMG767" s="462"/>
      <c r="WMH767" s="462"/>
      <c r="WMI767" s="462"/>
      <c r="WMJ767" s="462"/>
      <c r="WMK767" s="462"/>
      <c r="WML767" s="462"/>
      <c r="WMM767" s="462"/>
      <c r="WMN767" s="462"/>
      <c r="WMO767" s="462"/>
      <c r="WMP767" s="462"/>
      <c r="WMQ767" s="462"/>
      <c r="WMR767" s="462"/>
      <c r="WMS767" s="462"/>
      <c r="WMT767" s="462"/>
      <c r="WMU767" s="462"/>
      <c r="WMV767" s="462"/>
      <c r="WMW767" s="462"/>
      <c r="WMX767" s="462"/>
      <c r="WMY767" s="462"/>
      <c r="WMZ767" s="462"/>
      <c r="WNA767" s="462"/>
      <c r="WNB767" s="462"/>
      <c r="WNC767" s="462"/>
      <c r="WND767" s="462"/>
      <c r="WNE767" s="462"/>
      <c r="WNF767" s="462"/>
      <c r="WNG767" s="462"/>
      <c r="WNH767" s="462"/>
      <c r="WNI767" s="462"/>
      <c r="WNJ767" s="462"/>
      <c r="WNK767" s="462"/>
      <c r="WNL767" s="462"/>
      <c r="WNM767" s="462"/>
      <c r="WNN767" s="462"/>
      <c r="WNO767" s="462"/>
      <c r="WNP767" s="462"/>
      <c r="WNQ767" s="462"/>
      <c r="WNR767" s="462"/>
      <c r="WNS767" s="462"/>
      <c r="WNT767" s="462"/>
      <c r="WNU767" s="462"/>
      <c r="WNV767" s="462"/>
      <c r="WNW767" s="462"/>
      <c r="WNX767" s="462"/>
      <c r="WNY767" s="462"/>
      <c r="WNZ767" s="462"/>
      <c r="WOA767" s="462"/>
      <c r="WOB767" s="462"/>
      <c r="WOC767" s="462"/>
      <c r="WOD767" s="462"/>
      <c r="WOE767" s="462"/>
      <c r="WOF767" s="462"/>
      <c r="WOG767" s="462"/>
      <c r="WOH767" s="462"/>
      <c r="WOI767" s="462"/>
      <c r="WOJ767" s="462"/>
      <c r="WOK767" s="462"/>
      <c r="WOL767" s="462"/>
      <c r="WOM767" s="462"/>
      <c r="WON767" s="462"/>
      <c r="WOO767" s="462"/>
      <c r="WOP767" s="462"/>
      <c r="WOQ767" s="462"/>
      <c r="WOR767" s="462"/>
      <c r="WOS767" s="462"/>
      <c r="WOT767" s="462"/>
      <c r="WOU767" s="462"/>
      <c r="WOV767" s="462"/>
      <c r="WOW767" s="462"/>
      <c r="WOX767" s="462"/>
      <c r="WOY767" s="462"/>
      <c r="WOZ767" s="462"/>
      <c r="WPA767" s="462"/>
      <c r="WPB767" s="462"/>
      <c r="WPC767" s="462"/>
      <c r="WPD767" s="462"/>
      <c r="WPE767" s="462"/>
      <c r="WPF767" s="462"/>
      <c r="WPG767" s="462"/>
      <c r="WPH767" s="462"/>
      <c r="WPI767" s="462"/>
      <c r="WPJ767" s="462"/>
      <c r="WPK767" s="462"/>
      <c r="WPL767" s="462"/>
      <c r="WPM767" s="462"/>
      <c r="WPN767" s="462"/>
      <c r="WPO767" s="462"/>
      <c r="WPP767" s="462"/>
      <c r="WPQ767" s="462"/>
      <c r="WPR767" s="462"/>
      <c r="WPS767" s="462"/>
      <c r="WPT767" s="462"/>
      <c r="WPU767" s="462"/>
      <c r="WPV767" s="462"/>
      <c r="WPW767" s="462"/>
      <c r="WPX767" s="462"/>
      <c r="WPY767" s="462"/>
      <c r="WPZ767" s="462"/>
      <c r="WQA767" s="462"/>
      <c r="WQB767" s="462"/>
      <c r="WQC767" s="462"/>
      <c r="WQD767" s="462"/>
      <c r="WQE767" s="462"/>
      <c r="WQF767" s="462"/>
      <c r="WQG767" s="462"/>
      <c r="WQH767" s="462"/>
      <c r="WQI767" s="462"/>
      <c r="WQJ767" s="462"/>
      <c r="WQK767" s="462"/>
      <c r="WQL767" s="462"/>
      <c r="WQM767" s="462"/>
      <c r="WQN767" s="462"/>
      <c r="WQO767" s="462"/>
      <c r="WQP767" s="462"/>
      <c r="WQQ767" s="462"/>
      <c r="WQR767" s="462"/>
      <c r="WQS767" s="462"/>
      <c r="WQT767" s="462"/>
      <c r="WQU767" s="462"/>
      <c r="WQV767" s="462"/>
      <c r="WQW767" s="462"/>
      <c r="WQX767" s="462"/>
      <c r="WQY767" s="462"/>
      <c r="WQZ767" s="462"/>
      <c r="WRA767" s="462"/>
      <c r="WRB767" s="462"/>
      <c r="WRC767" s="462"/>
      <c r="WRD767" s="462"/>
      <c r="WRE767" s="462"/>
      <c r="WRF767" s="462"/>
      <c r="WRG767" s="462"/>
      <c r="WRH767" s="462"/>
      <c r="WRI767" s="462"/>
      <c r="WRJ767" s="462"/>
      <c r="WRK767" s="462"/>
      <c r="WRL767" s="462"/>
      <c r="WRM767" s="462"/>
      <c r="WRN767" s="462"/>
      <c r="WRO767" s="462"/>
      <c r="WRP767" s="462"/>
      <c r="WRQ767" s="462"/>
      <c r="WRR767" s="462"/>
      <c r="WRS767" s="462"/>
      <c r="WRT767" s="462"/>
      <c r="WRU767" s="462"/>
      <c r="WRV767" s="462"/>
      <c r="WRW767" s="462"/>
      <c r="WRX767" s="462"/>
      <c r="WRY767" s="462"/>
      <c r="WRZ767" s="462"/>
      <c r="WSA767" s="462"/>
      <c r="WSB767" s="462"/>
      <c r="WSC767" s="462"/>
      <c r="WSD767" s="462"/>
      <c r="WSE767" s="462"/>
      <c r="WSF767" s="462"/>
      <c r="WSG767" s="462"/>
      <c r="WSH767" s="462"/>
      <c r="WSI767" s="462"/>
      <c r="WSJ767" s="462"/>
      <c r="WSK767" s="462"/>
      <c r="WSL767" s="462"/>
      <c r="WSM767" s="462"/>
      <c r="WSN767" s="462"/>
      <c r="WSO767" s="462"/>
      <c r="WSP767" s="462"/>
      <c r="WSQ767" s="462"/>
      <c r="WSR767" s="462"/>
      <c r="WSS767" s="462"/>
      <c r="WST767" s="462"/>
      <c r="WSU767" s="462"/>
      <c r="WSV767" s="462"/>
      <c r="WSW767" s="462"/>
      <c r="WSX767" s="462"/>
      <c r="WSY767" s="462"/>
      <c r="WSZ767" s="462"/>
      <c r="WTA767" s="462"/>
      <c r="WTB767" s="462"/>
      <c r="WTC767" s="462"/>
      <c r="WTD767" s="462"/>
      <c r="WTE767" s="462"/>
      <c r="WTF767" s="462"/>
      <c r="WTG767" s="462"/>
      <c r="WTH767" s="462"/>
      <c r="WTI767" s="462"/>
      <c r="WTJ767" s="462"/>
      <c r="WTK767" s="462"/>
      <c r="WTL767" s="462"/>
      <c r="WTM767" s="462"/>
      <c r="WTN767" s="462"/>
      <c r="WTO767" s="462"/>
      <c r="WTP767" s="462"/>
      <c r="WTQ767" s="462"/>
      <c r="WTR767" s="462"/>
      <c r="WTS767" s="462"/>
      <c r="WTT767" s="462"/>
      <c r="WTU767" s="462"/>
      <c r="WTV767" s="462"/>
      <c r="WTW767" s="462"/>
      <c r="WTX767" s="462"/>
      <c r="WTY767" s="462"/>
      <c r="WTZ767" s="462"/>
      <c r="WUA767" s="462"/>
      <c r="WUB767" s="462"/>
      <c r="WUC767" s="462"/>
      <c r="WUD767" s="462"/>
      <c r="WUE767" s="462"/>
      <c r="WUF767" s="462"/>
      <c r="WUG767" s="462"/>
      <c r="WUH767" s="462"/>
      <c r="WUI767" s="462"/>
      <c r="WUJ767" s="462"/>
      <c r="WUK767" s="462"/>
      <c r="WUL767" s="462"/>
      <c r="WUM767" s="462"/>
      <c r="WUN767" s="462"/>
      <c r="WUO767" s="462"/>
      <c r="WUP767" s="462"/>
      <c r="WUQ767" s="462"/>
      <c r="WUR767" s="462"/>
      <c r="WUS767" s="462"/>
      <c r="WUT767" s="462"/>
      <c r="WUU767" s="462"/>
      <c r="WUV767" s="462"/>
      <c r="WUW767" s="462"/>
      <c r="WUX767" s="462"/>
      <c r="WUY767" s="462"/>
      <c r="WUZ767" s="462"/>
      <c r="WVA767" s="462"/>
      <c r="WVB767" s="462"/>
      <c r="WVC767" s="462"/>
      <c r="WVD767" s="462"/>
      <c r="WVE767" s="462"/>
      <c r="WVF767" s="462"/>
      <c r="WVG767" s="462"/>
      <c r="WVH767" s="462"/>
      <c r="WVI767" s="462"/>
      <c r="WVJ767" s="462"/>
      <c r="WVK767" s="462"/>
      <c r="WVL767" s="462"/>
      <c r="WVM767" s="462"/>
      <c r="WVN767" s="462"/>
      <c r="WVO767" s="462"/>
      <c r="WVP767" s="462"/>
      <c r="WVQ767" s="462"/>
      <c r="WVR767" s="462"/>
      <c r="WVS767" s="462"/>
      <c r="WVT767" s="462"/>
      <c r="WVU767" s="462"/>
      <c r="WVV767" s="462"/>
      <c r="WVW767" s="462"/>
      <c r="WVX767" s="462"/>
      <c r="WVY767" s="462"/>
      <c r="WVZ767" s="462"/>
      <c r="WWA767" s="462"/>
      <c r="WWB767" s="462"/>
      <c r="WWC767" s="462"/>
      <c r="WWD767" s="462"/>
      <c r="WWE767" s="462"/>
      <c r="WWF767" s="462"/>
      <c r="WWG767" s="462"/>
      <c r="WWH767" s="462"/>
      <c r="WWI767" s="462"/>
      <c r="WWJ767" s="462"/>
      <c r="WWK767" s="462"/>
      <c r="WWL767" s="462"/>
      <c r="WWM767" s="462"/>
      <c r="WWN767" s="462"/>
      <c r="WWO767" s="462"/>
      <c r="WWP767" s="462"/>
      <c r="WWQ767" s="462"/>
      <c r="WWR767" s="462"/>
      <c r="WWS767" s="462"/>
      <c r="WWT767" s="462"/>
      <c r="WWU767" s="462"/>
      <c r="WWV767" s="462"/>
      <c r="WWW767" s="462"/>
      <c r="WWX767" s="462"/>
      <c r="WWY767" s="462"/>
      <c r="WWZ767" s="462"/>
      <c r="WXA767" s="462"/>
      <c r="WXB767" s="462"/>
      <c r="WXC767" s="462"/>
      <c r="WXD767" s="462"/>
      <c r="WXE767" s="462"/>
      <c r="WXF767" s="462"/>
      <c r="WXG767" s="462"/>
      <c r="WXH767" s="462"/>
      <c r="WXI767" s="462"/>
      <c r="WXJ767" s="462"/>
      <c r="WXK767" s="462"/>
      <c r="WXL767" s="462"/>
      <c r="WXM767" s="462"/>
      <c r="WXN767" s="462"/>
      <c r="WXO767" s="462"/>
      <c r="WXP767" s="462"/>
      <c r="WXQ767" s="462"/>
      <c r="WXR767" s="462"/>
      <c r="WXS767" s="462"/>
      <c r="WXT767" s="462"/>
      <c r="WXU767" s="462"/>
      <c r="WXV767" s="462"/>
      <c r="WXW767" s="462"/>
      <c r="WXX767" s="462"/>
      <c r="WXY767" s="462"/>
      <c r="WXZ767" s="462"/>
      <c r="WYA767" s="462"/>
      <c r="WYB767" s="462"/>
      <c r="WYC767" s="462"/>
      <c r="WYD767" s="462"/>
      <c r="WYE767" s="462"/>
      <c r="WYF767" s="462"/>
      <c r="WYG767" s="462"/>
      <c r="WYH767" s="462"/>
      <c r="WYI767" s="462"/>
      <c r="WYJ767" s="462"/>
      <c r="WYK767" s="462"/>
      <c r="WYL767" s="462"/>
      <c r="WYM767" s="462"/>
      <c r="WYN767" s="462"/>
      <c r="WYO767" s="462"/>
      <c r="WYP767" s="462"/>
      <c r="WYQ767" s="462"/>
      <c r="WYR767" s="462"/>
      <c r="WYS767" s="462"/>
      <c r="WYT767" s="462"/>
      <c r="WYU767" s="462"/>
      <c r="WYV767" s="462"/>
      <c r="WYW767" s="462"/>
      <c r="WYX767" s="462"/>
      <c r="WYY767" s="462"/>
      <c r="WYZ767" s="462"/>
      <c r="WZA767" s="462"/>
      <c r="WZB767" s="462"/>
      <c r="WZC767" s="462"/>
      <c r="WZD767" s="462"/>
      <c r="WZE767" s="462"/>
      <c r="WZF767" s="462"/>
      <c r="WZG767" s="462"/>
      <c r="WZH767" s="462"/>
      <c r="WZI767" s="462"/>
      <c r="WZJ767" s="462"/>
      <c r="WZK767" s="462"/>
      <c r="WZL767" s="462"/>
      <c r="WZM767" s="462"/>
      <c r="WZN767" s="462"/>
      <c r="WZO767" s="462"/>
      <c r="WZP767" s="462"/>
      <c r="WZQ767" s="462"/>
      <c r="WZR767" s="462"/>
      <c r="WZS767" s="462"/>
      <c r="WZT767" s="462"/>
      <c r="WZU767" s="462"/>
      <c r="WZV767" s="462"/>
      <c r="WZW767" s="462"/>
      <c r="WZX767" s="462"/>
      <c r="WZY767" s="462"/>
      <c r="WZZ767" s="462"/>
      <c r="XAA767" s="462"/>
      <c r="XAB767" s="462"/>
      <c r="XAC767" s="462"/>
      <c r="XAD767" s="462"/>
      <c r="XAE767" s="462"/>
      <c r="XAF767" s="462"/>
      <c r="XAG767" s="462"/>
      <c r="XAH767" s="462"/>
      <c r="XAI767" s="462"/>
      <c r="XAJ767" s="462"/>
      <c r="XAK767" s="462"/>
      <c r="XAL767" s="462"/>
      <c r="XAM767" s="462"/>
      <c r="XAN767" s="462"/>
      <c r="XAO767" s="462"/>
      <c r="XAP767" s="462"/>
      <c r="XAQ767" s="462"/>
      <c r="XAR767" s="462"/>
      <c r="XAS767" s="462"/>
      <c r="XAT767" s="462"/>
      <c r="XAU767" s="462"/>
      <c r="XAV767" s="462"/>
      <c r="XAW767" s="462"/>
      <c r="XAX767" s="462"/>
      <c r="XAY767" s="462"/>
      <c r="XAZ767" s="462"/>
      <c r="XBA767" s="462"/>
      <c r="XBB767" s="462"/>
      <c r="XBC767" s="462"/>
      <c r="XBD767" s="462"/>
      <c r="XBE767" s="462"/>
      <c r="XBF767" s="462"/>
      <c r="XBG767" s="462"/>
      <c r="XBH767" s="462"/>
      <c r="XBI767" s="462"/>
      <c r="XBJ767" s="462"/>
      <c r="XBK767" s="462"/>
      <c r="XBL767" s="462"/>
      <c r="XBM767" s="462"/>
      <c r="XBN767" s="462"/>
      <c r="XBO767" s="462"/>
      <c r="XBP767" s="462"/>
      <c r="XBQ767" s="462"/>
      <c r="XBR767" s="462"/>
      <c r="XBS767" s="462"/>
      <c r="XBT767" s="462"/>
      <c r="XBU767" s="462"/>
      <c r="XBV767" s="462"/>
      <c r="XBW767" s="462"/>
      <c r="XBX767" s="462"/>
      <c r="XBY767" s="462"/>
      <c r="XBZ767" s="462"/>
      <c r="XCA767" s="462"/>
      <c r="XCB767" s="462"/>
      <c r="XCC767" s="462"/>
      <c r="XCD767" s="462"/>
      <c r="XCE767" s="462"/>
      <c r="XCF767" s="462"/>
      <c r="XCG767" s="462"/>
      <c r="XCH767" s="462"/>
      <c r="XCI767" s="462"/>
      <c r="XCJ767" s="462"/>
      <c r="XCK767" s="462"/>
      <c r="XCL767" s="462"/>
      <c r="XCM767" s="462"/>
      <c r="XCN767" s="462"/>
      <c r="XCO767" s="462"/>
      <c r="XCP767" s="462"/>
      <c r="XCQ767" s="462"/>
      <c r="XCR767" s="462"/>
      <c r="XCS767" s="462"/>
      <c r="XCT767" s="462"/>
      <c r="XCU767" s="462"/>
      <c r="XCV767" s="462"/>
      <c r="XCW767" s="462"/>
      <c r="XCX767" s="462"/>
      <c r="XCY767" s="462"/>
      <c r="XCZ767" s="462"/>
      <c r="XDA767" s="462"/>
      <c r="XDB767" s="462"/>
      <c r="XDC767" s="462"/>
      <c r="XDD767" s="462"/>
      <c r="XDE767" s="462"/>
      <c r="XDF767" s="462"/>
      <c r="XDG767" s="462"/>
      <c r="XDH767" s="462"/>
      <c r="XDI767" s="462"/>
      <c r="XDJ767" s="462"/>
      <c r="XDK767" s="462"/>
      <c r="XDL767" s="462"/>
      <c r="XDM767" s="462"/>
      <c r="XDN767" s="462"/>
      <c r="XDO767" s="462"/>
      <c r="XDP767" s="462"/>
      <c r="XDQ767" s="462"/>
      <c r="XDR767" s="462"/>
      <c r="XDS767" s="462"/>
      <c r="XDT767" s="462"/>
      <c r="XDU767" s="462"/>
      <c r="XDV767" s="462"/>
      <c r="XDW767" s="462"/>
      <c r="XDX767" s="462"/>
      <c r="XDY767" s="462"/>
      <c r="XDZ767" s="462"/>
      <c r="XEA767" s="462"/>
      <c r="XEB767" s="462"/>
      <c r="XEC767" s="462"/>
      <c r="XED767" s="462"/>
      <c r="XEE767" s="462"/>
      <c r="XEF767" s="462"/>
      <c r="XEG767" s="462"/>
      <c r="XEH767" s="462"/>
      <c r="XEI767" s="462"/>
      <c r="XEJ767" s="462"/>
      <c r="XEK767" s="462"/>
      <c r="XEL767" s="462"/>
      <c r="XEM767" s="462"/>
      <c r="XEN767" s="462"/>
      <c r="XEO767" s="462"/>
      <c r="XEP767" s="462"/>
      <c r="XEQ767" s="462"/>
      <c r="XER767" s="462"/>
      <c r="XES767" s="462"/>
      <c r="XET767" s="462"/>
      <c r="XEU767" s="462"/>
      <c r="XEV767" s="462"/>
      <c r="XEW767" s="462"/>
      <c r="XEX767" s="462"/>
      <c r="XEY767" s="462"/>
      <c r="XEZ767" s="462"/>
      <c r="XFA767" s="462"/>
      <c r="XFB767" s="462"/>
      <c r="XFC767" s="462"/>
    </row>
    <row r="768" spans="1:16383" ht="12.75" customHeight="1">
      <c r="A768" s="462"/>
      <c r="B768" s="462"/>
      <c r="C768" s="462"/>
      <c r="D768" s="462"/>
      <c r="E768" s="462"/>
      <c r="F768" s="462"/>
      <c r="G768" s="462"/>
      <c r="H768" s="462"/>
      <c r="I768" s="462"/>
      <c r="J768" s="2090" t="s">
        <v>1542</v>
      </c>
      <c r="K768" s="2091"/>
      <c r="L768" s="2091"/>
      <c r="M768" s="2091"/>
      <c r="N768" s="2092"/>
      <c r="O768" s="2176" t="s">
        <v>1543</v>
      </c>
      <c r="P768" s="2176"/>
      <c r="Q768" s="2176"/>
      <c r="R768" s="2176"/>
      <c r="S768" s="2176"/>
      <c r="T768" s="2102" t="s">
        <v>1544</v>
      </c>
      <c r="U768" s="2103"/>
      <c r="V768" s="2103"/>
      <c r="W768" s="2104"/>
      <c r="X768" s="2090" t="s">
        <v>1545</v>
      </c>
      <c r="Y768" s="2091"/>
      <c r="Z768" s="2091"/>
      <c r="AA768" s="2091"/>
      <c r="AB768" s="2092"/>
      <c r="AC768" s="2090" t="s">
        <v>1546</v>
      </c>
      <c r="AD768" s="2091"/>
      <c r="AE768" s="2091"/>
      <c r="AF768" s="2091"/>
      <c r="AG768" s="2092"/>
      <c r="AH768" s="1340"/>
      <c r="AI768" s="1340"/>
      <c r="AJ768" s="1340"/>
      <c r="AK768" s="1340"/>
      <c r="AL768" s="1340"/>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2"/>
      <c r="DH768" s="462"/>
      <c r="DI768" s="462"/>
      <c r="DJ768" s="462"/>
      <c r="DK768" s="462"/>
      <c r="DL768" s="462"/>
      <c r="DM768" s="462"/>
      <c r="DN768" s="462"/>
      <c r="DO768" s="462"/>
      <c r="DP768" s="462"/>
      <c r="DQ768" s="462"/>
      <c r="DR768" s="462"/>
      <c r="DS768" s="462"/>
      <c r="DT768" s="462"/>
      <c r="DU768" s="462"/>
      <c r="DV768" s="462"/>
      <c r="DW768" s="462"/>
      <c r="DX768" s="462"/>
      <c r="DY768" s="462"/>
      <c r="DZ768" s="462"/>
      <c r="EA768" s="462"/>
      <c r="EB768" s="462"/>
      <c r="EC768" s="462"/>
      <c r="ED768" s="462"/>
      <c r="EE768" s="462"/>
      <c r="EF768" s="462"/>
      <c r="EG768" s="462"/>
      <c r="EH768" s="462"/>
      <c r="EI768" s="462"/>
      <c r="EJ768" s="462"/>
      <c r="EK768" s="462"/>
      <c r="EL768" s="462"/>
      <c r="EM768" s="462"/>
      <c r="EN768" s="462"/>
      <c r="EO768" s="462"/>
      <c r="EP768" s="462"/>
      <c r="EQ768" s="462"/>
      <c r="ER768" s="462"/>
      <c r="ES768" s="462"/>
      <c r="ET768" s="462"/>
      <c r="EU768" s="462"/>
      <c r="EV768" s="462"/>
      <c r="EW768" s="462"/>
      <c r="EX768" s="462"/>
      <c r="EY768" s="462"/>
      <c r="EZ768" s="462"/>
      <c r="FA768" s="462"/>
      <c r="FB768" s="462"/>
      <c r="FC768" s="462"/>
      <c r="FD768" s="462"/>
      <c r="FE768" s="462"/>
      <c r="FF768" s="462"/>
      <c r="FG768" s="462"/>
      <c r="FH768" s="462"/>
      <c r="FI768" s="462"/>
      <c r="FJ768" s="462"/>
      <c r="FK768" s="462"/>
      <c r="FL768" s="462"/>
      <c r="FM768" s="462"/>
      <c r="FN768" s="462"/>
      <c r="FO768" s="462"/>
      <c r="FP768" s="462"/>
      <c r="FQ768" s="462"/>
      <c r="FR768" s="462"/>
      <c r="FS768" s="462"/>
      <c r="FT768" s="462"/>
      <c r="FU768" s="462"/>
      <c r="FV768" s="462"/>
      <c r="FW768" s="462"/>
      <c r="FX768" s="462"/>
      <c r="FY768" s="462"/>
      <c r="FZ768" s="462"/>
      <c r="GA768" s="462"/>
      <c r="GB768" s="462"/>
      <c r="GC768" s="462"/>
      <c r="GD768" s="462"/>
      <c r="GE768" s="462"/>
      <c r="GF768" s="462"/>
      <c r="GG768" s="462"/>
      <c r="GH768" s="462"/>
      <c r="GI768" s="462"/>
      <c r="GJ768" s="462"/>
      <c r="GK768" s="462"/>
      <c r="GL768" s="462"/>
      <c r="GM768" s="462"/>
      <c r="GN768" s="462"/>
      <c r="GO768" s="462"/>
      <c r="GP768" s="462"/>
      <c r="GQ768" s="462"/>
      <c r="GR768" s="462"/>
      <c r="GS768" s="462"/>
      <c r="GT768" s="462"/>
      <c r="GU768" s="462"/>
      <c r="GV768" s="462"/>
      <c r="GW768" s="462"/>
      <c r="GX768" s="462"/>
      <c r="GY768" s="462"/>
      <c r="GZ768" s="462"/>
      <c r="HA768" s="462"/>
      <c r="HB768" s="462"/>
      <c r="HC768" s="462"/>
      <c r="HD768" s="462"/>
      <c r="HE768" s="462"/>
      <c r="HF768" s="462"/>
      <c r="HG768" s="462"/>
      <c r="HH768" s="462"/>
      <c r="HI768" s="462"/>
      <c r="HJ768" s="462"/>
      <c r="HK768" s="462"/>
      <c r="HL768" s="462"/>
      <c r="HM768" s="462"/>
      <c r="HN768" s="462"/>
      <c r="HO768" s="462"/>
      <c r="HP768" s="462"/>
      <c r="HQ768" s="462"/>
      <c r="HR768" s="462"/>
      <c r="HS768" s="462"/>
      <c r="HT768" s="462"/>
      <c r="HU768" s="462"/>
      <c r="HV768" s="462"/>
      <c r="HW768" s="462"/>
      <c r="HX768" s="462"/>
      <c r="HY768" s="462"/>
      <c r="HZ768" s="462"/>
      <c r="IA768" s="462"/>
      <c r="IB768" s="462"/>
      <c r="IC768" s="462"/>
      <c r="ID768" s="462"/>
      <c r="IE768" s="462"/>
      <c r="IF768" s="462"/>
      <c r="IG768" s="462"/>
      <c r="IH768" s="462"/>
      <c r="II768" s="462"/>
      <c r="IJ768" s="462"/>
      <c r="IK768" s="462"/>
      <c r="IL768" s="462"/>
      <c r="IM768" s="462"/>
      <c r="IN768" s="462"/>
      <c r="IO768" s="462"/>
      <c r="IP768" s="462"/>
      <c r="IQ768" s="462"/>
      <c r="IR768" s="462"/>
      <c r="IS768" s="462"/>
      <c r="IT768" s="462"/>
      <c r="IU768" s="462"/>
      <c r="IV768" s="462"/>
      <c r="IW768" s="462"/>
      <c r="IX768" s="462"/>
      <c r="IY768" s="462"/>
      <c r="IZ768" s="462"/>
      <c r="JA768" s="462"/>
      <c r="JB768" s="462"/>
      <c r="JC768" s="462"/>
      <c r="JD768" s="462"/>
      <c r="JE768" s="462"/>
      <c r="JF768" s="462"/>
      <c r="JG768" s="462"/>
      <c r="JH768" s="462"/>
      <c r="JI768" s="462"/>
      <c r="JJ768" s="462"/>
      <c r="JK768" s="462"/>
      <c r="JL768" s="462"/>
      <c r="JM768" s="462"/>
      <c r="JN768" s="462"/>
      <c r="JO768" s="462"/>
      <c r="JP768" s="462"/>
      <c r="JQ768" s="462"/>
      <c r="JR768" s="462"/>
      <c r="JS768" s="462"/>
      <c r="JT768" s="462"/>
      <c r="JU768" s="462"/>
      <c r="JV768" s="462"/>
      <c r="JW768" s="462"/>
      <c r="JX768" s="462"/>
      <c r="JY768" s="462"/>
      <c r="JZ768" s="462"/>
      <c r="KA768" s="462"/>
      <c r="KB768" s="462"/>
      <c r="KC768" s="462"/>
      <c r="KD768" s="462"/>
      <c r="KE768" s="462"/>
      <c r="KF768" s="462"/>
      <c r="KG768" s="462"/>
      <c r="KH768" s="462"/>
      <c r="KI768" s="462"/>
      <c r="KJ768" s="462"/>
      <c r="KK768" s="462"/>
      <c r="KL768" s="462"/>
      <c r="KM768" s="462"/>
      <c r="KN768" s="462"/>
      <c r="KO768" s="462"/>
      <c r="KP768" s="462"/>
      <c r="KQ768" s="462"/>
      <c r="KR768" s="462"/>
      <c r="KS768" s="462"/>
      <c r="KT768" s="462"/>
      <c r="KU768" s="462"/>
      <c r="KV768" s="462"/>
      <c r="KW768" s="462"/>
      <c r="KX768" s="462"/>
      <c r="KY768" s="462"/>
      <c r="KZ768" s="462"/>
      <c r="LA768" s="462"/>
      <c r="LB768" s="462"/>
      <c r="LC768" s="462"/>
      <c r="LD768" s="462"/>
      <c r="LE768" s="462"/>
      <c r="LF768" s="462"/>
      <c r="LG768" s="462"/>
      <c r="LH768" s="462"/>
      <c r="LI768" s="462"/>
      <c r="LJ768" s="462"/>
      <c r="LK768" s="462"/>
      <c r="LL768" s="462"/>
      <c r="LM768" s="462"/>
      <c r="LN768" s="462"/>
      <c r="LO768" s="462"/>
      <c r="LP768" s="462"/>
      <c r="LQ768" s="462"/>
      <c r="LR768" s="462"/>
      <c r="LS768" s="462"/>
      <c r="LT768" s="462"/>
      <c r="LU768" s="462"/>
      <c r="LV768" s="462"/>
      <c r="LW768" s="462"/>
      <c r="LX768" s="462"/>
      <c r="LY768" s="462"/>
      <c r="LZ768" s="462"/>
      <c r="MA768" s="462"/>
      <c r="MB768" s="462"/>
      <c r="MC768" s="462"/>
      <c r="MD768" s="462"/>
      <c r="ME768" s="462"/>
      <c r="MF768" s="462"/>
      <c r="MG768" s="462"/>
      <c r="MH768" s="462"/>
      <c r="MI768" s="462"/>
      <c r="MJ768" s="462"/>
      <c r="MK768" s="462"/>
      <c r="ML768" s="462"/>
      <c r="MM768" s="462"/>
      <c r="MN768" s="462"/>
      <c r="MO768" s="462"/>
      <c r="MP768" s="462"/>
      <c r="MQ768" s="462"/>
      <c r="MR768" s="462"/>
      <c r="MS768" s="462"/>
      <c r="MT768" s="462"/>
      <c r="MU768" s="462"/>
      <c r="MV768" s="462"/>
      <c r="MW768" s="462"/>
      <c r="MX768" s="462"/>
      <c r="MY768" s="462"/>
      <c r="MZ768" s="462"/>
      <c r="NA768" s="462"/>
      <c r="NB768" s="462"/>
      <c r="NC768" s="462"/>
      <c r="ND768" s="462"/>
      <c r="NE768" s="462"/>
      <c r="NF768" s="462"/>
      <c r="NG768" s="462"/>
      <c r="NH768" s="462"/>
      <c r="NI768" s="462"/>
      <c r="NJ768" s="462"/>
      <c r="NK768" s="462"/>
      <c r="NL768" s="462"/>
      <c r="NM768" s="462"/>
      <c r="NN768" s="462"/>
      <c r="NO768" s="462"/>
      <c r="NP768" s="462"/>
      <c r="NQ768" s="462"/>
      <c r="NR768" s="462"/>
      <c r="NS768" s="462"/>
      <c r="NT768" s="462"/>
      <c r="NU768" s="462"/>
      <c r="NV768" s="462"/>
      <c r="NW768" s="462"/>
      <c r="NX768" s="462"/>
      <c r="NY768" s="462"/>
      <c r="NZ768" s="462"/>
      <c r="OA768" s="462"/>
      <c r="OB768" s="462"/>
      <c r="OC768" s="462"/>
      <c r="OD768" s="462"/>
      <c r="OE768" s="462"/>
      <c r="OF768" s="462"/>
      <c r="OG768" s="462"/>
      <c r="OH768" s="462"/>
      <c r="OI768" s="462"/>
      <c r="OJ768" s="462"/>
      <c r="OK768" s="462"/>
      <c r="OL768" s="462"/>
      <c r="OM768" s="462"/>
      <c r="ON768" s="462"/>
      <c r="OO768" s="462"/>
      <c r="OP768" s="462"/>
      <c r="OQ768" s="462"/>
      <c r="OR768" s="462"/>
      <c r="OS768" s="462"/>
      <c r="OT768" s="462"/>
      <c r="OU768" s="462"/>
      <c r="OV768" s="462"/>
      <c r="OW768" s="462"/>
      <c r="OX768" s="462"/>
      <c r="OY768" s="462"/>
      <c r="OZ768" s="462"/>
      <c r="PA768" s="462"/>
      <c r="PB768" s="462"/>
      <c r="PC768" s="462"/>
      <c r="PD768" s="462"/>
      <c r="PE768" s="462"/>
      <c r="PF768" s="462"/>
      <c r="PG768" s="462"/>
      <c r="PH768" s="462"/>
      <c r="PI768" s="462"/>
      <c r="PJ768" s="462"/>
      <c r="PK768" s="462"/>
      <c r="PL768" s="462"/>
      <c r="PM768" s="462"/>
      <c r="PN768" s="462"/>
      <c r="PO768" s="462"/>
      <c r="PP768" s="462"/>
      <c r="PQ768" s="462"/>
      <c r="PR768" s="462"/>
      <c r="PS768" s="462"/>
      <c r="PT768" s="462"/>
      <c r="PU768" s="462"/>
      <c r="PV768" s="462"/>
      <c r="PW768" s="462"/>
      <c r="PX768" s="462"/>
      <c r="PY768" s="462"/>
      <c r="PZ768" s="462"/>
      <c r="QA768" s="462"/>
      <c r="QB768" s="462"/>
      <c r="QC768" s="462"/>
      <c r="QD768" s="462"/>
      <c r="QE768" s="462"/>
      <c r="QF768" s="462"/>
      <c r="QG768" s="462"/>
      <c r="QH768" s="462"/>
      <c r="QI768" s="462"/>
      <c r="QJ768" s="462"/>
      <c r="QK768" s="462"/>
      <c r="QL768" s="462"/>
      <c r="QM768" s="462"/>
      <c r="QN768" s="462"/>
      <c r="QO768" s="462"/>
      <c r="QP768" s="462"/>
      <c r="QQ768" s="462"/>
      <c r="QR768" s="462"/>
      <c r="QS768" s="462"/>
      <c r="QT768" s="462"/>
      <c r="QU768" s="462"/>
      <c r="QV768" s="462"/>
      <c r="QW768" s="462"/>
      <c r="QX768" s="462"/>
      <c r="QY768" s="462"/>
      <c r="QZ768" s="462"/>
      <c r="RA768" s="462"/>
      <c r="RB768" s="462"/>
      <c r="RC768" s="462"/>
      <c r="RD768" s="462"/>
      <c r="RE768" s="462"/>
      <c r="RF768" s="462"/>
      <c r="RG768" s="462"/>
      <c r="RH768" s="462"/>
      <c r="RI768" s="462"/>
      <c r="RJ768" s="462"/>
      <c r="RK768" s="462"/>
      <c r="RL768" s="462"/>
      <c r="RM768" s="462"/>
      <c r="RN768" s="462"/>
      <c r="RO768" s="462"/>
      <c r="RP768" s="462"/>
      <c r="RQ768" s="462"/>
      <c r="RR768" s="462"/>
      <c r="RS768" s="462"/>
      <c r="RT768" s="462"/>
      <c r="RU768" s="462"/>
      <c r="RV768" s="462"/>
      <c r="RW768" s="462"/>
      <c r="RX768" s="462"/>
      <c r="RY768" s="462"/>
      <c r="RZ768" s="462"/>
      <c r="SA768" s="462"/>
      <c r="SB768" s="462"/>
      <c r="SC768" s="462"/>
      <c r="SD768" s="462"/>
      <c r="SE768" s="462"/>
      <c r="SF768" s="462"/>
      <c r="SG768" s="462"/>
      <c r="SH768" s="462"/>
      <c r="SI768" s="462"/>
      <c r="SJ768" s="462"/>
      <c r="SK768" s="462"/>
      <c r="SL768" s="462"/>
      <c r="SM768" s="462"/>
      <c r="SN768" s="462"/>
      <c r="SO768" s="462"/>
      <c r="SP768" s="462"/>
      <c r="SQ768" s="462"/>
      <c r="SR768" s="462"/>
      <c r="SS768" s="462"/>
      <c r="ST768" s="462"/>
      <c r="SU768" s="462"/>
      <c r="SV768" s="462"/>
      <c r="SW768" s="462"/>
      <c r="SX768" s="462"/>
      <c r="SY768" s="462"/>
      <c r="SZ768" s="462"/>
      <c r="TA768" s="462"/>
      <c r="TB768" s="462"/>
      <c r="TC768" s="462"/>
      <c r="TD768" s="462"/>
      <c r="TE768" s="462"/>
      <c r="TF768" s="462"/>
      <c r="TG768" s="462"/>
      <c r="TH768" s="462"/>
      <c r="TI768" s="462"/>
      <c r="TJ768" s="462"/>
      <c r="TK768" s="462"/>
      <c r="TL768" s="462"/>
      <c r="TM768" s="462"/>
      <c r="TN768" s="462"/>
      <c r="TO768" s="462"/>
      <c r="TP768" s="462"/>
      <c r="TQ768" s="462"/>
      <c r="TR768" s="462"/>
      <c r="TS768" s="462"/>
      <c r="TT768" s="462"/>
      <c r="TU768" s="462"/>
      <c r="TV768" s="462"/>
      <c r="TW768" s="462"/>
      <c r="TX768" s="462"/>
      <c r="TY768" s="462"/>
      <c r="TZ768" s="462"/>
      <c r="UA768" s="462"/>
      <c r="UB768" s="462"/>
      <c r="UC768" s="462"/>
      <c r="UD768" s="462"/>
      <c r="UE768" s="462"/>
      <c r="UF768" s="462"/>
      <c r="UG768" s="462"/>
      <c r="UH768" s="462"/>
      <c r="UI768" s="462"/>
      <c r="UJ768" s="462"/>
      <c r="UK768" s="462"/>
      <c r="UL768" s="462"/>
      <c r="UM768" s="462"/>
      <c r="UN768" s="462"/>
      <c r="UO768" s="462"/>
      <c r="UP768" s="462"/>
      <c r="UQ768" s="462"/>
      <c r="UR768" s="462"/>
      <c r="US768" s="462"/>
      <c r="UT768" s="462"/>
      <c r="UU768" s="462"/>
      <c r="UV768" s="462"/>
      <c r="UW768" s="462"/>
      <c r="UX768" s="462"/>
      <c r="UY768" s="462"/>
      <c r="UZ768" s="462"/>
      <c r="VA768" s="462"/>
      <c r="VB768" s="462"/>
      <c r="VC768" s="462"/>
      <c r="VD768" s="462"/>
      <c r="VE768" s="462"/>
      <c r="VF768" s="462"/>
      <c r="VG768" s="462"/>
      <c r="VH768" s="462"/>
      <c r="VI768" s="462"/>
      <c r="VJ768" s="462"/>
      <c r="VK768" s="462"/>
      <c r="VL768" s="462"/>
      <c r="VM768" s="462"/>
      <c r="VN768" s="462"/>
      <c r="VO768" s="462"/>
      <c r="VP768" s="462"/>
      <c r="VQ768" s="462"/>
      <c r="VR768" s="462"/>
      <c r="VS768" s="462"/>
      <c r="VT768" s="462"/>
      <c r="VU768" s="462"/>
      <c r="VV768" s="462"/>
      <c r="VW768" s="462"/>
      <c r="VX768" s="462"/>
      <c r="VY768" s="462"/>
      <c r="VZ768" s="462"/>
      <c r="WA768" s="462"/>
      <c r="WB768" s="462"/>
      <c r="WC768" s="462"/>
      <c r="WD768" s="462"/>
      <c r="WE768" s="462"/>
      <c r="WF768" s="462"/>
      <c r="WG768" s="462"/>
      <c r="WH768" s="462"/>
      <c r="WI768" s="462"/>
      <c r="WJ768" s="462"/>
      <c r="WK768" s="462"/>
      <c r="WL768" s="462"/>
      <c r="WM768" s="462"/>
      <c r="WN768" s="462"/>
      <c r="WO768" s="462"/>
      <c r="WP768" s="462"/>
      <c r="WQ768" s="462"/>
      <c r="WR768" s="462"/>
      <c r="WS768" s="462"/>
      <c r="WT768" s="462"/>
      <c r="WU768" s="462"/>
      <c r="WV768" s="462"/>
      <c r="WW768" s="462"/>
      <c r="WX768" s="462"/>
      <c r="WY768" s="462"/>
      <c r="WZ768" s="462"/>
      <c r="XA768" s="462"/>
      <c r="XB768" s="462"/>
      <c r="XC768" s="462"/>
      <c r="XD768" s="462"/>
      <c r="XE768" s="462"/>
      <c r="XF768" s="462"/>
      <c r="XG768" s="462"/>
      <c r="XH768" s="462"/>
      <c r="XI768" s="462"/>
      <c r="XJ768" s="462"/>
      <c r="XK768" s="462"/>
      <c r="XL768" s="462"/>
      <c r="XM768" s="462"/>
      <c r="XN768" s="462"/>
      <c r="XO768" s="462"/>
      <c r="XP768" s="462"/>
      <c r="XQ768" s="462"/>
      <c r="XR768" s="462"/>
      <c r="XS768" s="462"/>
      <c r="XT768" s="462"/>
      <c r="XU768" s="462"/>
      <c r="XV768" s="462"/>
      <c r="XW768" s="462"/>
      <c r="XX768" s="462"/>
      <c r="XY768" s="462"/>
      <c r="XZ768" s="462"/>
      <c r="YA768" s="462"/>
      <c r="YB768" s="462"/>
      <c r="YC768" s="462"/>
      <c r="YD768" s="462"/>
      <c r="YE768" s="462"/>
      <c r="YF768" s="462"/>
      <c r="YG768" s="462"/>
      <c r="YH768" s="462"/>
      <c r="YI768" s="462"/>
      <c r="YJ768" s="462"/>
      <c r="YK768" s="462"/>
      <c r="YL768" s="462"/>
      <c r="YM768" s="462"/>
      <c r="YN768" s="462"/>
      <c r="YO768" s="462"/>
      <c r="YP768" s="462"/>
      <c r="YQ768" s="462"/>
      <c r="YR768" s="462"/>
      <c r="YS768" s="462"/>
      <c r="YT768" s="462"/>
      <c r="YU768" s="462"/>
      <c r="YV768" s="462"/>
      <c r="YW768" s="462"/>
      <c r="YX768" s="462"/>
      <c r="YY768" s="462"/>
      <c r="YZ768" s="462"/>
      <c r="ZA768" s="462"/>
      <c r="ZB768" s="462"/>
      <c r="ZC768" s="462"/>
      <c r="ZD768" s="462"/>
      <c r="ZE768" s="462"/>
      <c r="ZF768" s="462"/>
      <c r="ZG768" s="462"/>
      <c r="ZH768" s="462"/>
      <c r="ZI768" s="462"/>
      <c r="ZJ768" s="462"/>
      <c r="ZK768" s="462"/>
      <c r="ZL768" s="462"/>
      <c r="ZM768" s="462"/>
      <c r="ZN768" s="462"/>
      <c r="ZO768" s="462"/>
      <c r="ZP768" s="462"/>
      <c r="ZQ768" s="462"/>
      <c r="ZR768" s="462"/>
      <c r="ZS768" s="462"/>
      <c r="ZT768" s="462"/>
      <c r="ZU768" s="462"/>
      <c r="ZV768" s="462"/>
      <c r="ZW768" s="462"/>
      <c r="ZX768" s="462"/>
      <c r="ZY768" s="462"/>
      <c r="ZZ768" s="462"/>
      <c r="AAA768" s="462"/>
      <c r="AAB768" s="462"/>
      <c r="AAC768" s="462"/>
      <c r="AAD768" s="462"/>
      <c r="AAE768" s="462"/>
      <c r="AAF768" s="462"/>
      <c r="AAG768" s="462"/>
      <c r="AAH768" s="462"/>
      <c r="AAI768" s="462"/>
      <c r="AAJ768" s="462"/>
      <c r="AAK768" s="462"/>
      <c r="AAL768" s="462"/>
      <c r="AAM768" s="462"/>
      <c r="AAN768" s="462"/>
      <c r="AAO768" s="462"/>
      <c r="AAP768" s="462"/>
      <c r="AAQ768" s="462"/>
      <c r="AAR768" s="462"/>
      <c r="AAS768" s="462"/>
      <c r="AAT768" s="462"/>
      <c r="AAU768" s="462"/>
      <c r="AAV768" s="462"/>
      <c r="AAW768" s="462"/>
      <c r="AAX768" s="462"/>
      <c r="AAY768" s="462"/>
      <c r="AAZ768" s="462"/>
      <c r="ABA768" s="462"/>
      <c r="ABB768" s="462"/>
      <c r="ABC768" s="462"/>
      <c r="ABD768" s="462"/>
      <c r="ABE768" s="462"/>
      <c r="ABF768" s="462"/>
      <c r="ABG768" s="462"/>
      <c r="ABH768" s="462"/>
      <c r="ABI768" s="462"/>
      <c r="ABJ768" s="462"/>
      <c r="ABK768" s="462"/>
      <c r="ABL768" s="462"/>
      <c r="ABM768" s="462"/>
      <c r="ABN768" s="462"/>
      <c r="ABO768" s="462"/>
      <c r="ABP768" s="462"/>
      <c r="ABQ768" s="462"/>
      <c r="ABR768" s="462"/>
      <c r="ABS768" s="462"/>
      <c r="ABT768" s="462"/>
      <c r="ABU768" s="462"/>
      <c r="ABV768" s="462"/>
      <c r="ABW768" s="462"/>
      <c r="ABX768" s="462"/>
      <c r="ABY768" s="462"/>
      <c r="ABZ768" s="462"/>
      <c r="ACA768" s="462"/>
      <c r="ACB768" s="462"/>
      <c r="ACC768" s="462"/>
      <c r="ACD768" s="462"/>
      <c r="ACE768" s="462"/>
      <c r="ACF768" s="462"/>
      <c r="ACG768" s="462"/>
      <c r="ACH768" s="462"/>
      <c r="ACI768" s="462"/>
      <c r="ACJ768" s="462"/>
      <c r="ACK768" s="462"/>
      <c r="ACL768" s="462"/>
      <c r="ACM768" s="462"/>
      <c r="ACN768" s="462"/>
      <c r="ACO768" s="462"/>
      <c r="ACP768" s="462"/>
      <c r="ACQ768" s="462"/>
      <c r="ACR768" s="462"/>
      <c r="ACS768" s="462"/>
      <c r="ACT768" s="462"/>
      <c r="ACU768" s="462"/>
      <c r="ACV768" s="462"/>
      <c r="ACW768" s="462"/>
      <c r="ACX768" s="462"/>
      <c r="ACY768" s="462"/>
      <c r="ACZ768" s="462"/>
      <c r="ADA768" s="462"/>
      <c r="ADB768" s="462"/>
      <c r="ADC768" s="462"/>
      <c r="ADD768" s="462"/>
      <c r="ADE768" s="462"/>
      <c r="ADF768" s="462"/>
      <c r="ADG768" s="462"/>
      <c r="ADH768" s="462"/>
      <c r="ADI768" s="462"/>
      <c r="ADJ768" s="462"/>
      <c r="ADK768" s="462"/>
      <c r="ADL768" s="462"/>
      <c r="ADM768" s="462"/>
      <c r="ADN768" s="462"/>
      <c r="ADO768" s="462"/>
      <c r="ADP768" s="462"/>
      <c r="ADQ768" s="462"/>
      <c r="ADR768" s="462"/>
      <c r="ADS768" s="462"/>
      <c r="ADT768" s="462"/>
      <c r="ADU768" s="462"/>
      <c r="ADV768" s="462"/>
      <c r="ADW768" s="462"/>
      <c r="ADX768" s="462"/>
      <c r="ADY768" s="462"/>
      <c r="ADZ768" s="462"/>
      <c r="AEA768" s="462"/>
      <c r="AEB768" s="462"/>
      <c r="AEC768" s="462"/>
      <c r="AED768" s="462"/>
      <c r="AEE768" s="462"/>
      <c r="AEF768" s="462"/>
      <c r="AEG768" s="462"/>
      <c r="AEH768" s="462"/>
      <c r="AEI768" s="462"/>
      <c r="AEJ768" s="462"/>
      <c r="AEK768" s="462"/>
      <c r="AEL768" s="462"/>
      <c r="AEM768" s="462"/>
      <c r="AEN768" s="462"/>
      <c r="AEO768" s="462"/>
      <c r="AEP768" s="462"/>
      <c r="AEQ768" s="462"/>
      <c r="AER768" s="462"/>
      <c r="AES768" s="462"/>
      <c r="AET768" s="462"/>
      <c r="AEU768" s="462"/>
      <c r="AEV768" s="462"/>
      <c r="AEW768" s="462"/>
      <c r="AEX768" s="462"/>
      <c r="AEY768" s="462"/>
      <c r="AEZ768" s="462"/>
      <c r="AFA768" s="462"/>
      <c r="AFB768" s="462"/>
      <c r="AFC768" s="462"/>
      <c r="AFD768" s="462"/>
      <c r="AFE768" s="462"/>
      <c r="AFF768" s="462"/>
      <c r="AFG768" s="462"/>
      <c r="AFH768" s="462"/>
      <c r="AFI768" s="462"/>
      <c r="AFJ768" s="462"/>
      <c r="AFK768" s="462"/>
      <c r="AFL768" s="462"/>
      <c r="AFM768" s="462"/>
      <c r="AFN768" s="462"/>
      <c r="AFO768" s="462"/>
      <c r="AFP768" s="462"/>
      <c r="AFQ768" s="462"/>
      <c r="AFR768" s="462"/>
      <c r="AFS768" s="462"/>
      <c r="AFT768" s="462"/>
      <c r="AFU768" s="462"/>
      <c r="AFV768" s="462"/>
      <c r="AFW768" s="462"/>
      <c r="AFX768" s="462"/>
      <c r="AFY768" s="462"/>
      <c r="AFZ768" s="462"/>
      <c r="AGA768" s="462"/>
      <c r="AGB768" s="462"/>
      <c r="AGC768" s="462"/>
      <c r="AGD768" s="462"/>
      <c r="AGE768" s="462"/>
      <c r="AGF768" s="462"/>
      <c r="AGG768" s="462"/>
      <c r="AGH768" s="462"/>
      <c r="AGI768" s="462"/>
      <c r="AGJ768" s="462"/>
      <c r="AGK768" s="462"/>
      <c r="AGL768" s="462"/>
      <c r="AGM768" s="462"/>
      <c r="AGN768" s="462"/>
      <c r="AGO768" s="462"/>
      <c r="AGP768" s="462"/>
      <c r="AGQ768" s="462"/>
      <c r="AGR768" s="462"/>
      <c r="AGS768" s="462"/>
      <c r="AGT768" s="462"/>
      <c r="AGU768" s="462"/>
      <c r="AGV768" s="462"/>
      <c r="AGW768" s="462"/>
      <c r="AGX768" s="462"/>
      <c r="AGY768" s="462"/>
      <c r="AGZ768" s="462"/>
      <c r="AHA768" s="462"/>
      <c r="AHB768" s="462"/>
      <c r="AHC768" s="462"/>
      <c r="AHD768" s="462"/>
      <c r="AHE768" s="462"/>
      <c r="AHF768" s="462"/>
      <c r="AHG768" s="462"/>
      <c r="AHH768" s="462"/>
      <c r="AHI768" s="462"/>
      <c r="AHJ768" s="462"/>
      <c r="AHK768" s="462"/>
      <c r="AHL768" s="462"/>
      <c r="AHM768" s="462"/>
      <c r="AHN768" s="462"/>
      <c r="AHO768" s="462"/>
      <c r="AHP768" s="462"/>
      <c r="AHQ768" s="462"/>
      <c r="AHR768" s="462"/>
      <c r="AHS768" s="462"/>
      <c r="AHT768" s="462"/>
      <c r="AHU768" s="462"/>
      <c r="AHV768" s="462"/>
      <c r="AHW768" s="462"/>
      <c r="AHX768" s="462"/>
      <c r="AHY768" s="462"/>
      <c r="AHZ768" s="462"/>
      <c r="AIA768" s="462"/>
      <c r="AIB768" s="462"/>
      <c r="AIC768" s="462"/>
      <c r="AID768" s="462"/>
      <c r="AIE768" s="462"/>
      <c r="AIF768" s="462"/>
      <c r="AIG768" s="462"/>
      <c r="AIH768" s="462"/>
      <c r="AII768" s="462"/>
      <c r="AIJ768" s="462"/>
      <c r="AIK768" s="462"/>
      <c r="AIL768" s="462"/>
      <c r="AIM768" s="462"/>
      <c r="AIN768" s="462"/>
      <c r="AIO768" s="462"/>
      <c r="AIP768" s="462"/>
      <c r="AIQ768" s="462"/>
      <c r="AIR768" s="462"/>
      <c r="AIS768" s="462"/>
      <c r="AIT768" s="462"/>
      <c r="AIU768" s="462"/>
      <c r="AIV768" s="462"/>
      <c r="AIW768" s="462"/>
      <c r="AIX768" s="462"/>
      <c r="AIY768" s="462"/>
      <c r="AIZ768" s="462"/>
      <c r="AJA768" s="462"/>
      <c r="AJB768" s="462"/>
      <c r="AJC768" s="462"/>
      <c r="AJD768" s="462"/>
      <c r="AJE768" s="462"/>
      <c r="AJF768" s="462"/>
      <c r="AJG768" s="462"/>
      <c r="AJH768" s="462"/>
      <c r="AJI768" s="462"/>
      <c r="AJJ768" s="462"/>
      <c r="AJK768" s="462"/>
      <c r="AJL768" s="462"/>
      <c r="AJM768" s="462"/>
      <c r="AJN768" s="462"/>
      <c r="AJO768" s="462"/>
      <c r="AJP768" s="462"/>
      <c r="AJQ768" s="462"/>
      <c r="AJR768" s="462"/>
      <c r="AJS768" s="462"/>
      <c r="AJT768" s="462"/>
      <c r="AJU768" s="462"/>
      <c r="AJV768" s="462"/>
      <c r="AJW768" s="462"/>
      <c r="AJX768" s="462"/>
      <c r="AJY768" s="462"/>
      <c r="AJZ768" s="462"/>
      <c r="AKA768" s="462"/>
      <c r="AKB768" s="462"/>
      <c r="AKC768" s="462"/>
      <c r="AKD768" s="462"/>
      <c r="AKE768" s="462"/>
      <c r="AKF768" s="462"/>
      <c r="AKG768" s="462"/>
      <c r="AKH768" s="462"/>
      <c r="AKI768" s="462"/>
      <c r="AKJ768" s="462"/>
      <c r="AKK768" s="462"/>
      <c r="AKL768" s="462"/>
      <c r="AKM768" s="462"/>
      <c r="AKN768" s="462"/>
      <c r="AKO768" s="462"/>
      <c r="AKP768" s="462"/>
      <c r="AKQ768" s="462"/>
      <c r="AKR768" s="462"/>
      <c r="AKS768" s="462"/>
      <c r="AKT768" s="462"/>
      <c r="AKU768" s="462"/>
      <c r="AKV768" s="462"/>
      <c r="AKW768" s="462"/>
      <c r="AKX768" s="462"/>
      <c r="AKY768" s="462"/>
      <c r="AKZ768" s="462"/>
      <c r="ALA768" s="462"/>
      <c r="ALB768" s="462"/>
      <c r="ALC768" s="462"/>
      <c r="ALD768" s="462"/>
      <c r="ALE768" s="462"/>
      <c r="ALF768" s="462"/>
      <c r="ALG768" s="462"/>
      <c r="ALH768" s="462"/>
      <c r="ALI768" s="462"/>
      <c r="ALJ768" s="462"/>
      <c r="ALK768" s="462"/>
      <c r="ALL768" s="462"/>
      <c r="ALM768" s="462"/>
      <c r="ALN768" s="462"/>
      <c r="ALO768" s="462"/>
      <c r="ALP768" s="462"/>
      <c r="ALQ768" s="462"/>
      <c r="ALR768" s="462"/>
      <c r="ALS768" s="462"/>
      <c r="ALT768" s="462"/>
      <c r="ALU768" s="462"/>
      <c r="ALV768" s="462"/>
      <c r="ALW768" s="462"/>
      <c r="ALX768" s="462"/>
      <c r="ALY768" s="462"/>
      <c r="ALZ768" s="462"/>
      <c r="AMA768" s="462"/>
      <c r="AMB768" s="462"/>
      <c r="AMC768" s="462"/>
      <c r="AMD768" s="462"/>
      <c r="AME768" s="462"/>
      <c r="AMF768" s="462"/>
      <c r="AMG768" s="462"/>
      <c r="AMH768" s="462"/>
      <c r="AMI768" s="462"/>
      <c r="AMJ768" s="462"/>
      <c r="AMK768" s="462"/>
      <c r="AML768" s="462"/>
      <c r="AMM768" s="462"/>
      <c r="AMN768" s="462"/>
      <c r="AMO768" s="462"/>
      <c r="AMP768" s="462"/>
      <c r="AMQ768" s="462"/>
      <c r="AMR768" s="462"/>
      <c r="AMS768" s="462"/>
      <c r="AMT768" s="462"/>
      <c r="AMU768" s="462"/>
      <c r="AMV768" s="462"/>
      <c r="AMW768" s="462"/>
      <c r="AMX768" s="462"/>
      <c r="AMY768" s="462"/>
      <c r="AMZ768" s="462"/>
      <c r="ANA768" s="462"/>
      <c r="ANB768" s="462"/>
      <c r="ANC768" s="462"/>
      <c r="AND768" s="462"/>
      <c r="ANE768" s="462"/>
      <c r="ANF768" s="462"/>
      <c r="ANG768" s="462"/>
      <c r="ANH768" s="462"/>
      <c r="ANI768" s="462"/>
      <c r="ANJ768" s="462"/>
      <c r="ANK768" s="462"/>
      <c r="ANL768" s="462"/>
      <c r="ANM768" s="462"/>
      <c r="ANN768" s="462"/>
      <c r="ANO768" s="462"/>
      <c r="ANP768" s="462"/>
      <c r="ANQ768" s="462"/>
      <c r="ANR768" s="462"/>
      <c r="ANS768" s="462"/>
      <c r="ANT768" s="462"/>
      <c r="ANU768" s="462"/>
      <c r="ANV768" s="462"/>
      <c r="ANW768" s="462"/>
      <c r="ANX768" s="462"/>
      <c r="ANY768" s="462"/>
      <c r="ANZ768" s="462"/>
      <c r="AOA768" s="462"/>
      <c r="AOB768" s="462"/>
      <c r="AOC768" s="462"/>
      <c r="AOD768" s="462"/>
      <c r="AOE768" s="462"/>
      <c r="AOF768" s="462"/>
      <c r="AOG768" s="462"/>
      <c r="AOH768" s="462"/>
      <c r="AOI768" s="462"/>
      <c r="AOJ768" s="462"/>
      <c r="AOK768" s="462"/>
      <c r="AOL768" s="462"/>
      <c r="AOM768" s="462"/>
      <c r="AON768" s="462"/>
      <c r="AOO768" s="462"/>
      <c r="AOP768" s="462"/>
      <c r="AOQ768" s="462"/>
      <c r="AOR768" s="462"/>
      <c r="AOS768" s="462"/>
      <c r="AOT768" s="462"/>
      <c r="AOU768" s="462"/>
      <c r="AOV768" s="462"/>
      <c r="AOW768" s="462"/>
      <c r="AOX768" s="462"/>
      <c r="AOY768" s="462"/>
      <c r="AOZ768" s="462"/>
      <c r="APA768" s="462"/>
      <c r="APB768" s="462"/>
      <c r="APC768" s="462"/>
      <c r="APD768" s="462"/>
      <c r="APE768" s="462"/>
      <c r="APF768" s="462"/>
      <c r="APG768" s="462"/>
      <c r="APH768" s="462"/>
      <c r="API768" s="462"/>
      <c r="APJ768" s="462"/>
      <c r="APK768" s="462"/>
      <c r="APL768" s="462"/>
      <c r="APM768" s="462"/>
      <c r="APN768" s="462"/>
      <c r="APO768" s="462"/>
      <c r="APP768" s="462"/>
      <c r="APQ768" s="462"/>
      <c r="APR768" s="462"/>
      <c r="APS768" s="462"/>
      <c r="APT768" s="462"/>
      <c r="APU768" s="462"/>
      <c r="APV768" s="462"/>
      <c r="APW768" s="462"/>
      <c r="APX768" s="462"/>
      <c r="APY768" s="462"/>
      <c r="APZ768" s="462"/>
      <c r="AQA768" s="462"/>
      <c r="AQB768" s="462"/>
      <c r="AQC768" s="462"/>
      <c r="AQD768" s="462"/>
      <c r="AQE768" s="462"/>
      <c r="AQF768" s="462"/>
      <c r="AQG768" s="462"/>
      <c r="AQH768" s="462"/>
      <c r="AQI768" s="462"/>
      <c r="AQJ768" s="462"/>
      <c r="AQK768" s="462"/>
      <c r="AQL768" s="462"/>
      <c r="AQM768" s="462"/>
      <c r="AQN768" s="462"/>
      <c r="AQO768" s="462"/>
      <c r="AQP768" s="462"/>
      <c r="AQQ768" s="462"/>
      <c r="AQR768" s="462"/>
      <c r="AQS768" s="462"/>
      <c r="AQT768" s="462"/>
      <c r="AQU768" s="462"/>
      <c r="AQV768" s="462"/>
      <c r="AQW768" s="462"/>
      <c r="AQX768" s="462"/>
      <c r="AQY768" s="462"/>
      <c r="AQZ768" s="462"/>
      <c r="ARA768" s="462"/>
      <c r="ARB768" s="462"/>
      <c r="ARC768" s="462"/>
      <c r="ARD768" s="462"/>
      <c r="ARE768" s="462"/>
      <c r="ARF768" s="462"/>
      <c r="ARG768" s="462"/>
      <c r="ARH768" s="462"/>
      <c r="ARI768" s="462"/>
      <c r="ARJ768" s="462"/>
      <c r="ARK768" s="462"/>
      <c r="ARL768" s="462"/>
      <c r="ARM768" s="462"/>
      <c r="ARN768" s="462"/>
      <c r="ARO768" s="462"/>
      <c r="ARP768" s="462"/>
      <c r="ARQ768" s="462"/>
      <c r="ARR768" s="462"/>
      <c r="ARS768" s="462"/>
      <c r="ART768" s="462"/>
      <c r="ARU768" s="462"/>
      <c r="ARV768" s="462"/>
      <c r="ARW768" s="462"/>
      <c r="ARX768" s="462"/>
      <c r="ARY768" s="462"/>
      <c r="ARZ768" s="462"/>
      <c r="ASA768" s="462"/>
      <c r="ASB768" s="462"/>
      <c r="ASC768" s="462"/>
      <c r="ASD768" s="462"/>
      <c r="ASE768" s="462"/>
      <c r="ASF768" s="462"/>
      <c r="ASG768" s="462"/>
      <c r="ASH768" s="462"/>
      <c r="ASI768" s="462"/>
      <c r="ASJ768" s="462"/>
      <c r="ASK768" s="462"/>
      <c r="ASL768" s="462"/>
      <c r="ASM768" s="462"/>
      <c r="ASN768" s="462"/>
      <c r="ASO768" s="462"/>
      <c r="ASP768" s="462"/>
      <c r="ASQ768" s="462"/>
      <c r="ASR768" s="462"/>
      <c r="ASS768" s="462"/>
      <c r="AST768" s="462"/>
      <c r="ASU768" s="462"/>
      <c r="ASV768" s="462"/>
      <c r="ASW768" s="462"/>
      <c r="ASX768" s="462"/>
      <c r="ASY768" s="462"/>
      <c r="ASZ768" s="462"/>
      <c r="ATA768" s="462"/>
      <c r="ATB768" s="462"/>
      <c r="ATC768" s="462"/>
      <c r="ATD768" s="462"/>
      <c r="ATE768" s="462"/>
      <c r="ATF768" s="462"/>
      <c r="ATG768" s="462"/>
      <c r="ATH768" s="462"/>
      <c r="ATI768" s="462"/>
      <c r="ATJ768" s="462"/>
      <c r="ATK768" s="462"/>
      <c r="ATL768" s="462"/>
      <c r="ATM768" s="462"/>
      <c r="ATN768" s="462"/>
      <c r="ATO768" s="462"/>
      <c r="ATP768" s="462"/>
      <c r="ATQ768" s="462"/>
      <c r="ATR768" s="462"/>
      <c r="ATS768" s="462"/>
      <c r="ATT768" s="462"/>
      <c r="ATU768" s="462"/>
      <c r="ATV768" s="462"/>
      <c r="ATW768" s="462"/>
      <c r="ATX768" s="462"/>
      <c r="ATY768" s="462"/>
      <c r="ATZ768" s="462"/>
      <c r="AUA768" s="462"/>
      <c r="AUB768" s="462"/>
      <c r="AUC768" s="462"/>
      <c r="AUD768" s="462"/>
      <c r="AUE768" s="462"/>
      <c r="AUF768" s="462"/>
      <c r="AUG768" s="462"/>
      <c r="AUH768" s="462"/>
      <c r="AUI768" s="462"/>
      <c r="AUJ768" s="462"/>
      <c r="AUK768" s="462"/>
      <c r="AUL768" s="462"/>
      <c r="AUM768" s="462"/>
      <c r="AUN768" s="462"/>
      <c r="AUO768" s="462"/>
      <c r="AUP768" s="462"/>
      <c r="AUQ768" s="462"/>
      <c r="AUR768" s="462"/>
      <c r="AUS768" s="462"/>
      <c r="AUT768" s="462"/>
      <c r="AUU768" s="462"/>
      <c r="AUV768" s="462"/>
      <c r="AUW768" s="462"/>
      <c r="AUX768" s="462"/>
      <c r="AUY768" s="462"/>
      <c r="AUZ768" s="462"/>
      <c r="AVA768" s="462"/>
      <c r="AVB768" s="462"/>
      <c r="AVC768" s="462"/>
      <c r="AVD768" s="462"/>
      <c r="AVE768" s="462"/>
      <c r="AVF768" s="462"/>
      <c r="AVG768" s="462"/>
      <c r="AVH768" s="462"/>
      <c r="AVI768" s="462"/>
      <c r="AVJ768" s="462"/>
      <c r="AVK768" s="462"/>
      <c r="AVL768" s="462"/>
      <c r="AVM768" s="462"/>
      <c r="AVN768" s="462"/>
      <c r="AVO768" s="462"/>
      <c r="AVP768" s="462"/>
      <c r="AVQ768" s="462"/>
      <c r="AVR768" s="462"/>
      <c r="AVS768" s="462"/>
      <c r="AVT768" s="462"/>
      <c r="AVU768" s="462"/>
      <c r="AVV768" s="462"/>
      <c r="AVW768" s="462"/>
      <c r="AVX768" s="462"/>
      <c r="AVY768" s="462"/>
      <c r="AVZ768" s="462"/>
      <c r="AWA768" s="462"/>
      <c r="AWB768" s="462"/>
      <c r="AWC768" s="462"/>
      <c r="AWD768" s="462"/>
      <c r="AWE768" s="462"/>
      <c r="AWF768" s="462"/>
      <c r="AWG768" s="462"/>
      <c r="AWH768" s="462"/>
      <c r="AWI768" s="462"/>
      <c r="AWJ768" s="462"/>
      <c r="AWK768" s="462"/>
      <c r="AWL768" s="462"/>
      <c r="AWM768" s="462"/>
      <c r="AWN768" s="462"/>
      <c r="AWO768" s="462"/>
      <c r="AWP768" s="462"/>
      <c r="AWQ768" s="462"/>
      <c r="AWR768" s="462"/>
      <c r="AWS768" s="462"/>
      <c r="AWT768" s="462"/>
      <c r="AWU768" s="462"/>
      <c r="AWV768" s="462"/>
      <c r="AWW768" s="462"/>
      <c r="AWX768" s="462"/>
      <c r="AWY768" s="462"/>
      <c r="AWZ768" s="462"/>
      <c r="AXA768" s="462"/>
      <c r="AXB768" s="462"/>
      <c r="AXC768" s="462"/>
      <c r="AXD768" s="462"/>
      <c r="AXE768" s="462"/>
      <c r="AXF768" s="462"/>
      <c r="AXG768" s="462"/>
      <c r="AXH768" s="462"/>
      <c r="AXI768" s="462"/>
      <c r="AXJ768" s="462"/>
      <c r="AXK768" s="462"/>
      <c r="AXL768" s="462"/>
      <c r="AXM768" s="462"/>
      <c r="AXN768" s="462"/>
      <c r="AXO768" s="462"/>
      <c r="AXP768" s="462"/>
      <c r="AXQ768" s="462"/>
      <c r="AXR768" s="462"/>
      <c r="AXS768" s="462"/>
      <c r="AXT768" s="462"/>
      <c r="AXU768" s="462"/>
      <c r="AXV768" s="462"/>
      <c r="AXW768" s="462"/>
      <c r="AXX768" s="462"/>
      <c r="AXY768" s="462"/>
      <c r="AXZ768" s="462"/>
      <c r="AYA768" s="462"/>
      <c r="AYB768" s="462"/>
      <c r="AYC768" s="462"/>
      <c r="AYD768" s="462"/>
      <c r="AYE768" s="462"/>
      <c r="AYF768" s="462"/>
      <c r="AYG768" s="462"/>
      <c r="AYH768" s="462"/>
      <c r="AYI768" s="462"/>
      <c r="AYJ768" s="462"/>
      <c r="AYK768" s="462"/>
      <c r="AYL768" s="462"/>
      <c r="AYM768" s="462"/>
      <c r="AYN768" s="462"/>
      <c r="AYO768" s="462"/>
      <c r="AYP768" s="462"/>
      <c r="AYQ768" s="462"/>
      <c r="AYR768" s="462"/>
      <c r="AYS768" s="462"/>
      <c r="AYT768" s="462"/>
      <c r="AYU768" s="462"/>
      <c r="AYV768" s="462"/>
      <c r="AYW768" s="462"/>
      <c r="AYX768" s="462"/>
      <c r="AYY768" s="462"/>
      <c r="AYZ768" s="462"/>
      <c r="AZA768" s="462"/>
      <c r="AZB768" s="462"/>
      <c r="AZC768" s="462"/>
      <c r="AZD768" s="462"/>
      <c r="AZE768" s="462"/>
      <c r="AZF768" s="462"/>
      <c r="AZG768" s="462"/>
      <c r="AZH768" s="462"/>
      <c r="AZI768" s="462"/>
      <c r="AZJ768" s="462"/>
      <c r="AZK768" s="462"/>
      <c r="AZL768" s="462"/>
      <c r="AZM768" s="462"/>
      <c r="AZN768" s="462"/>
      <c r="AZO768" s="462"/>
      <c r="AZP768" s="462"/>
      <c r="AZQ768" s="462"/>
      <c r="AZR768" s="462"/>
      <c r="AZS768" s="462"/>
      <c r="AZT768" s="462"/>
      <c r="AZU768" s="462"/>
      <c r="AZV768" s="462"/>
      <c r="AZW768" s="462"/>
      <c r="AZX768" s="462"/>
      <c r="AZY768" s="462"/>
      <c r="AZZ768" s="462"/>
      <c r="BAA768" s="462"/>
      <c r="BAB768" s="462"/>
      <c r="BAC768" s="462"/>
      <c r="BAD768" s="462"/>
      <c r="BAE768" s="462"/>
      <c r="BAF768" s="462"/>
      <c r="BAG768" s="462"/>
      <c r="BAH768" s="462"/>
      <c r="BAI768" s="462"/>
      <c r="BAJ768" s="462"/>
      <c r="BAK768" s="462"/>
      <c r="BAL768" s="462"/>
      <c r="BAM768" s="462"/>
      <c r="BAN768" s="462"/>
      <c r="BAO768" s="462"/>
      <c r="BAP768" s="462"/>
      <c r="BAQ768" s="462"/>
      <c r="BAR768" s="462"/>
      <c r="BAS768" s="462"/>
      <c r="BAT768" s="462"/>
      <c r="BAU768" s="462"/>
      <c r="BAV768" s="462"/>
      <c r="BAW768" s="462"/>
      <c r="BAX768" s="462"/>
      <c r="BAY768" s="462"/>
      <c r="BAZ768" s="462"/>
      <c r="BBA768" s="462"/>
      <c r="BBB768" s="462"/>
      <c r="BBC768" s="462"/>
      <c r="BBD768" s="462"/>
      <c r="BBE768" s="462"/>
      <c r="BBF768" s="462"/>
      <c r="BBG768" s="462"/>
      <c r="BBH768" s="462"/>
      <c r="BBI768" s="462"/>
      <c r="BBJ768" s="462"/>
      <c r="BBK768" s="462"/>
      <c r="BBL768" s="462"/>
      <c r="BBM768" s="462"/>
      <c r="BBN768" s="462"/>
      <c r="BBO768" s="462"/>
      <c r="BBP768" s="462"/>
      <c r="BBQ768" s="462"/>
      <c r="BBR768" s="462"/>
      <c r="BBS768" s="462"/>
      <c r="BBT768" s="462"/>
      <c r="BBU768" s="462"/>
      <c r="BBV768" s="462"/>
      <c r="BBW768" s="462"/>
      <c r="BBX768" s="462"/>
      <c r="BBY768" s="462"/>
      <c r="BBZ768" s="462"/>
      <c r="BCA768" s="462"/>
      <c r="BCB768" s="462"/>
      <c r="BCC768" s="462"/>
      <c r="BCD768" s="462"/>
      <c r="BCE768" s="462"/>
      <c r="BCF768" s="462"/>
      <c r="BCG768" s="462"/>
      <c r="BCH768" s="462"/>
      <c r="BCI768" s="462"/>
      <c r="BCJ768" s="462"/>
      <c r="BCK768" s="462"/>
      <c r="BCL768" s="462"/>
      <c r="BCM768" s="462"/>
      <c r="BCN768" s="462"/>
      <c r="BCO768" s="462"/>
      <c r="BCP768" s="462"/>
      <c r="BCQ768" s="462"/>
      <c r="BCR768" s="462"/>
      <c r="BCS768" s="462"/>
      <c r="BCT768" s="462"/>
      <c r="BCU768" s="462"/>
      <c r="BCV768" s="462"/>
      <c r="BCW768" s="462"/>
      <c r="BCX768" s="462"/>
      <c r="BCY768" s="462"/>
      <c r="BCZ768" s="462"/>
      <c r="BDA768" s="462"/>
      <c r="BDB768" s="462"/>
      <c r="BDC768" s="462"/>
      <c r="BDD768" s="462"/>
      <c r="BDE768" s="462"/>
      <c r="BDF768" s="462"/>
      <c r="BDG768" s="462"/>
      <c r="BDH768" s="462"/>
      <c r="BDI768" s="462"/>
      <c r="BDJ768" s="462"/>
      <c r="BDK768" s="462"/>
      <c r="BDL768" s="462"/>
      <c r="BDM768" s="462"/>
      <c r="BDN768" s="462"/>
      <c r="BDO768" s="462"/>
      <c r="BDP768" s="462"/>
      <c r="BDQ768" s="462"/>
      <c r="BDR768" s="462"/>
      <c r="BDS768" s="462"/>
      <c r="BDT768" s="462"/>
      <c r="BDU768" s="462"/>
      <c r="BDV768" s="462"/>
      <c r="BDW768" s="462"/>
      <c r="BDX768" s="462"/>
      <c r="BDY768" s="462"/>
      <c r="BDZ768" s="462"/>
      <c r="BEA768" s="462"/>
      <c r="BEB768" s="462"/>
      <c r="BEC768" s="462"/>
      <c r="BED768" s="462"/>
      <c r="BEE768" s="462"/>
      <c r="BEF768" s="462"/>
      <c r="BEG768" s="462"/>
      <c r="BEH768" s="462"/>
      <c r="BEI768" s="462"/>
      <c r="BEJ768" s="462"/>
      <c r="BEK768" s="462"/>
      <c r="BEL768" s="462"/>
      <c r="BEM768" s="462"/>
      <c r="BEN768" s="462"/>
      <c r="BEO768" s="462"/>
      <c r="BEP768" s="462"/>
      <c r="BEQ768" s="462"/>
      <c r="BER768" s="462"/>
      <c r="BES768" s="462"/>
      <c r="BET768" s="462"/>
      <c r="BEU768" s="462"/>
      <c r="BEV768" s="462"/>
      <c r="BEW768" s="462"/>
      <c r="BEX768" s="462"/>
      <c r="BEY768" s="462"/>
      <c r="BEZ768" s="462"/>
      <c r="BFA768" s="462"/>
      <c r="BFB768" s="462"/>
      <c r="BFC768" s="462"/>
      <c r="BFD768" s="462"/>
      <c r="BFE768" s="462"/>
      <c r="BFF768" s="462"/>
      <c r="BFG768" s="462"/>
      <c r="BFH768" s="462"/>
      <c r="BFI768" s="462"/>
      <c r="BFJ768" s="462"/>
      <c r="BFK768" s="462"/>
      <c r="BFL768" s="462"/>
      <c r="BFM768" s="462"/>
      <c r="BFN768" s="462"/>
      <c r="BFO768" s="462"/>
      <c r="BFP768" s="462"/>
      <c r="BFQ768" s="462"/>
      <c r="BFR768" s="462"/>
      <c r="BFS768" s="462"/>
      <c r="BFT768" s="462"/>
      <c r="BFU768" s="462"/>
      <c r="BFV768" s="462"/>
      <c r="BFW768" s="462"/>
      <c r="BFX768" s="462"/>
      <c r="BFY768" s="462"/>
      <c r="BFZ768" s="462"/>
      <c r="BGA768" s="462"/>
      <c r="BGB768" s="462"/>
      <c r="BGC768" s="462"/>
      <c r="BGD768" s="462"/>
      <c r="BGE768" s="462"/>
      <c r="BGF768" s="462"/>
      <c r="BGG768" s="462"/>
      <c r="BGH768" s="462"/>
      <c r="BGI768" s="462"/>
      <c r="BGJ768" s="462"/>
      <c r="BGK768" s="462"/>
      <c r="BGL768" s="462"/>
      <c r="BGM768" s="462"/>
      <c r="BGN768" s="462"/>
      <c r="BGO768" s="462"/>
      <c r="BGP768" s="462"/>
      <c r="BGQ768" s="462"/>
      <c r="BGR768" s="462"/>
      <c r="BGS768" s="462"/>
      <c r="BGT768" s="462"/>
      <c r="BGU768" s="462"/>
      <c r="BGV768" s="462"/>
      <c r="BGW768" s="462"/>
      <c r="BGX768" s="462"/>
      <c r="BGY768" s="462"/>
      <c r="BGZ768" s="462"/>
      <c r="BHA768" s="462"/>
      <c r="BHB768" s="462"/>
      <c r="BHC768" s="462"/>
      <c r="BHD768" s="462"/>
      <c r="BHE768" s="462"/>
      <c r="BHF768" s="462"/>
      <c r="BHG768" s="462"/>
      <c r="BHH768" s="462"/>
      <c r="BHI768" s="462"/>
      <c r="BHJ768" s="462"/>
      <c r="BHK768" s="462"/>
      <c r="BHL768" s="462"/>
      <c r="BHM768" s="462"/>
      <c r="BHN768" s="462"/>
      <c r="BHO768" s="462"/>
      <c r="BHP768" s="462"/>
      <c r="BHQ768" s="462"/>
      <c r="BHR768" s="462"/>
      <c r="BHS768" s="462"/>
      <c r="BHT768" s="462"/>
      <c r="BHU768" s="462"/>
      <c r="BHV768" s="462"/>
      <c r="BHW768" s="462"/>
      <c r="BHX768" s="462"/>
      <c r="BHY768" s="462"/>
      <c r="BHZ768" s="462"/>
      <c r="BIA768" s="462"/>
      <c r="BIB768" s="462"/>
      <c r="BIC768" s="462"/>
      <c r="BID768" s="462"/>
      <c r="BIE768" s="462"/>
      <c r="BIF768" s="462"/>
      <c r="BIG768" s="462"/>
      <c r="BIH768" s="462"/>
      <c r="BII768" s="462"/>
      <c r="BIJ768" s="462"/>
      <c r="BIK768" s="462"/>
      <c r="BIL768" s="462"/>
      <c r="BIM768" s="462"/>
      <c r="BIN768" s="462"/>
      <c r="BIO768" s="462"/>
      <c r="BIP768" s="462"/>
      <c r="BIQ768" s="462"/>
      <c r="BIR768" s="462"/>
      <c r="BIS768" s="462"/>
      <c r="BIT768" s="462"/>
      <c r="BIU768" s="462"/>
      <c r="BIV768" s="462"/>
      <c r="BIW768" s="462"/>
      <c r="BIX768" s="462"/>
      <c r="BIY768" s="462"/>
      <c r="BIZ768" s="462"/>
      <c r="BJA768" s="462"/>
      <c r="BJB768" s="462"/>
      <c r="BJC768" s="462"/>
      <c r="BJD768" s="462"/>
      <c r="BJE768" s="462"/>
      <c r="BJF768" s="462"/>
      <c r="BJG768" s="462"/>
      <c r="BJH768" s="462"/>
      <c r="BJI768" s="462"/>
      <c r="BJJ768" s="462"/>
      <c r="BJK768" s="462"/>
      <c r="BJL768" s="462"/>
      <c r="BJM768" s="462"/>
      <c r="BJN768" s="462"/>
      <c r="BJO768" s="462"/>
      <c r="BJP768" s="462"/>
      <c r="BJQ768" s="462"/>
      <c r="BJR768" s="462"/>
      <c r="BJS768" s="462"/>
      <c r="BJT768" s="462"/>
      <c r="BJU768" s="462"/>
      <c r="BJV768" s="462"/>
      <c r="BJW768" s="462"/>
      <c r="BJX768" s="462"/>
      <c r="BJY768" s="462"/>
      <c r="BJZ768" s="462"/>
      <c r="BKA768" s="462"/>
      <c r="BKB768" s="462"/>
      <c r="BKC768" s="462"/>
      <c r="BKD768" s="462"/>
      <c r="BKE768" s="462"/>
      <c r="BKF768" s="462"/>
      <c r="BKG768" s="462"/>
      <c r="BKH768" s="462"/>
      <c r="BKI768" s="462"/>
      <c r="BKJ768" s="462"/>
      <c r="BKK768" s="462"/>
      <c r="BKL768" s="462"/>
      <c r="BKM768" s="462"/>
      <c r="BKN768" s="462"/>
      <c r="BKO768" s="462"/>
      <c r="BKP768" s="462"/>
      <c r="BKQ768" s="462"/>
      <c r="BKR768" s="462"/>
      <c r="BKS768" s="462"/>
      <c r="BKT768" s="462"/>
      <c r="BKU768" s="462"/>
      <c r="BKV768" s="462"/>
      <c r="BKW768" s="462"/>
      <c r="BKX768" s="462"/>
      <c r="BKY768" s="462"/>
      <c r="BKZ768" s="462"/>
      <c r="BLA768" s="462"/>
      <c r="BLB768" s="462"/>
      <c r="BLC768" s="462"/>
      <c r="BLD768" s="462"/>
      <c r="BLE768" s="462"/>
      <c r="BLF768" s="462"/>
      <c r="BLG768" s="462"/>
      <c r="BLH768" s="462"/>
      <c r="BLI768" s="462"/>
      <c r="BLJ768" s="462"/>
      <c r="BLK768" s="462"/>
      <c r="BLL768" s="462"/>
      <c r="BLM768" s="462"/>
      <c r="BLN768" s="462"/>
      <c r="BLO768" s="462"/>
      <c r="BLP768" s="462"/>
      <c r="BLQ768" s="462"/>
      <c r="BLR768" s="462"/>
      <c r="BLS768" s="462"/>
      <c r="BLT768" s="462"/>
      <c r="BLU768" s="462"/>
      <c r="BLV768" s="462"/>
      <c r="BLW768" s="462"/>
      <c r="BLX768" s="462"/>
      <c r="BLY768" s="462"/>
      <c r="BLZ768" s="462"/>
      <c r="BMA768" s="462"/>
      <c r="BMB768" s="462"/>
      <c r="BMC768" s="462"/>
      <c r="BMD768" s="462"/>
      <c r="BME768" s="462"/>
      <c r="BMF768" s="462"/>
      <c r="BMG768" s="462"/>
      <c r="BMH768" s="462"/>
      <c r="BMI768" s="462"/>
      <c r="BMJ768" s="462"/>
      <c r="BMK768" s="462"/>
      <c r="BML768" s="462"/>
      <c r="BMM768" s="462"/>
      <c r="BMN768" s="462"/>
      <c r="BMO768" s="462"/>
      <c r="BMP768" s="462"/>
      <c r="BMQ768" s="462"/>
      <c r="BMR768" s="462"/>
      <c r="BMS768" s="462"/>
      <c r="BMT768" s="462"/>
      <c r="BMU768" s="462"/>
      <c r="BMV768" s="462"/>
      <c r="BMW768" s="462"/>
      <c r="BMX768" s="462"/>
      <c r="BMY768" s="462"/>
      <c r="BMZ768" s="462"/>
      <c r="BNA768" s="462"/>
      <c r="BNB768" s="462"/>
      <c r="BNC768" s="462"/>
      <c r="BND768" s="462"/>
      <c r="BNE768" s="462"/>
      <c r="BNF768" s="462"/>
      <c r="BNG768" s="462"/>
      <c r="BNH768" s="462"/>
      <c r="BNI768" s="462"/>
      <c r="BNJ768" s="462"/>
      <c r="BNK768" s="462"/>
      <c r="BNL768" s="462"/>
      <c r="BNM768" s="462"/>
      <c r="BNN768" s="462"/>
      <c r="BNO768" s="462"/>
      <c r="BNP768" s="462"/>
      <c r="BNQ768" s="462"/>
      <c r="BNR768" s="462"/>
      <c r="BNS768" s="462"/>
      <c r="BNT768" s="462"/>
      <c r="BNU768" s="462"/>
      <c r="BNV768" s="462"/>
      <c r="BNW768" s="462"/>
      <c r="BNX768" s="462"/>
      <c r="BNY768" s="462"/>
      <c r="BNZ768" s="462"/>
      <c r="BOA768" s="462"/>
      <c r="BOB768" s="462"/>
      <c r="BOC768" s="462"/>
      <c r="BOD768" s="462"/>
      <c r="BOE768" s="462"/>
      <c r="BOF768" s="462"/>
      <c r="BOG768" s="462"/>
      <c r="BOH768" s="462"/>
      <c r="BOI768" s="462"/>
      <c r="BOJ768" s="462"/>
      <c r="BOK768" s="462"/>
      <c r="BOL768" s="462"/>
      <c r="BOM768" s="462"/>
      <c r="BON768" s="462"/>
      <c r="BOO768" s="462"/>
      <c r="BOP768" s="462"/>
      <c r="BOQ768" s="462"/>
      <c r="BOR768" s="462"/>
      <c r="BOS768" s="462"/>
      <c r="BOT768" s="462"/>
      <c r="BOU768" s="462"/>
      <c r="BOV768" s="462"/>
      <c r="BOW768" s="462"/>
      <c r="BOX768" s="462"/>
      <c r="BOY768" s="462"/>
      <c r="BOZ768" s="462"/>
      <c r="BPA768" s="462"/>
      <c r="BPB768" s="462"/>
      <c r="BPC768" s="462"/>
      <c r="BPD768" s="462"/>
      <c r="BPE768" s="462"/>
      <c r="BPF768" s="462"/>
      <c r="BPG768" s="462"/>
      <c r="BPH768" s="462"/>
      <c r="BPI768" s="462"/>
      <c r="BPJ768" s="462"/>
      <c r="BPK768" s="462"/>
      <c r="BPL768" s="462"/>
      <c r="BPM768" s="462"/>
      <c r="BPN768" s="462"/>
      <c r="BPO768" s="462"/>
      <c r="BPP768" s="462"/>
      <c r="BPQ768" s="462"/>
      <c r="BPR768" s="462"/>
      <c r="BPS768" s="462"/>
      <c r="BPT768" s="462"/>
      <c r="BPU768" s="462"/>
      <c r="BPV768" s="462"/>
      <c r="BPW768" s="462"/>
      <c r="BPX768" s="462"/>
      <c r="BPY768" s="462"/>
      <c r="BPZ768" s="462"/>
      <c r="BQA768" s="462"/>
      <c r="BQB768" s="462"/>
      <c r="BQC768" s="462"/>
      <c r="BQD768" s="462"/>
      <c r="BQE768" s="462"/>
      <c r="BQF768" s="462"/>
      <c r="BQG768" s="462"/>
      <c r="BQH768" s="462"/>
      <c r="BQI768" s="462"/>
      <c r="BQJ768" s="462"/>
      <c r="BQK768" s="462"/>
      <c r="BQL768" s="462"/>
      <c r="BQM768" s="462"/>
      <c r="BQN768" s="462"/>
      <c r="BQO768" s="462"/>
      <c r="BQP768" s="462"/>
      <c r="BQQ768" s="462"/>
      <c r="BQR768" s="462"/>
      <c r="BQS768" s="462"/>
      <c r="BQT768" s="462"/>
      <c r="BQU768" s="462"/>
      <c r="BQV768" s="462"/>
      <c r="BQW768" s="462"/>
      <c r="BQX768" s="462"/>
      <c r="BQY768" s="462"/>
      <c r="BQZ768" s="462"/>
      <c r="BRA768" s="462"/>
      <c r="BRB768" s="462"/>
      <c r="BRC768" s="462"/>
      <c r="BRD768" s="462"/>
      <c r="BRE768" s="462"/>
      <c r="BRF768" s="462"/>
      <c r="BRG768" s="462"/>
      <c r="BRH768" s="462"/>
      <c r="BRI768" s="462"/>
      <c r="BRJ768" s="462"/>
      <c r="BRK768" s="462"/>
      <c r="BRL768" s="462"/>
      <c r="BRM768" s="462"/>
      <c r="BRN768" s="462"/>
      <c r="BRO768" s="462"/>
      <c r="BRP768" s="462"/>
      <c r="BRQ768" s="462"/>
      <c r="BRR768" s="462"/>
      <c r="BRS768" s="462"/>
      <c r="BRT768" s="462"/>
      <c r="BRU768" s="462"/>
      <c r="BRV768" s="462"/>
      <c r="BRW768" s="462"/>
      <c r="BRX768" s="462"/>
      <c r="BRY768" s="462"/>
      <c r="BRZ768" s="462"/>
      <c r="BSA768" s="462"/>
      <c r="BSB768" s="462"/>
      <c r="BSC768" s="462"/>
      <c r="BSD768" s="462"/>
      <c r="BSE768" s="462"/>
      <c r="BSF768" s="462"/>
      <c r="BSG768" s="462"/>
      <c r="BSH768" s="462"/>
      <c r="BSI768" s="462"/>
      <c r="BSJ768" s="462"/>
      <c r="BSK768" s="462"/>
      <c r="BSL768" s="462"/>
      <c r="BSM768" s="462"/>
      <c r="BSN768" s="462"/>
      <c r="BSO768" s="462"/>
      <c r="BSP768" s="462"/>
      <c r="BSQ768" s="462"/>
      <c r="BSR768" s="462"/>
      <c r="BSS768" s="462"/>
      <c r="BST768" s="462"/>
      <c r="BSU768" s="462"/>
      <c r="BSV768" s="462"/>
      <c r="BSW768" s="462"/>
      <c r="BSX768" s="462"/>
      <c r="BSY768" s="462"/>
      <c r="BSZ768" s="462"/>
      <c r="BTA768" s="462"/>
      <c r="BTB768" s="462"/>
      <c r="BTC768" s="462"/>
      <c r="BTD768" s="462"/>
      <c r="BTE768" s="462"/>
      <c r="BTF768" s="462"/>
      <c r="BTG768" s="462"/>
      <c r="BTH768" s="462"/>
      <c r="BTI768" s="462"/>
      <c r="BTJ768" s="462"/>
      <c r="BTK768" s="462"/>
      <c r="BTL768" s="462"/>
      <c r="BTM768" s="462"/>
      <c r="BTN768" s="462"/>
      <c r="BTO768" s="462"/>
      <c r="BTP768" s="462"/>
      <c r="BTQ768" s="462"/>
      <c r="BTR768" s="462"/>
      <c r="BTS768" s="462"/>
      <c r="BTT768" s="462"/>
      <c r="BTU768" s="462"/>
      <c r="BTV768" s="462"/>
      <c r="BTW768" s="462"/>
      <c r="BTX768" s="462"/>
      <c r="BTY768" s="462"/>
      <c r="BTZ768" s="462"/>
      <c r="BUA768" s="462"/>
      <c r="BUB768" s="462"/>
      <c r="BUC768" s="462"/>
      <c r="BUD768" s="462"/>
      <c r="BUE768" s="462"/>
      <c r="BUF768" s="462"/>
      <c r="BUG768" s="462"/>
      <c r="BUH768" s="462"/>
      <c r="BUI768" s="462"/>
      <c r="BUJ768" s="462"/>
      <c r="BUK768" s="462"/>
      <c r="BUL768" s="462"/>
      <c r="BUM768" s="462"/>
      <c r="BUN768" s="462"/>
      <c r="BUO768" s="462"/>
      <c r="BUP768" s="462"/>
      <c r="BUQ768" s="462"/>
      <c r="BUR768" s="462"/>
      <c r="BUS768" s="462"/>
      <c r="BUT768" s="462"/>
      <c r="BUU768" s="462"/>
      <c r="BUV768" s="462"/>
      <c r="BUW768" s="462"/>
      <c r="BUX768" s="462"/>
      <c r="BUY768" s="462"/>
      <c r="BUZ768" s="462"/>
      <c r="BVA768" s="462"/>
      <c r="BVB768" s="462"/>
      <c r="BVC768" s="462"/>
      <c r="BVD768" s="462"/>
      <c r="BVE768" s="462"/>
      <c r="BVF768" s="462"/>
      <c r="BVG768" s="462"/>
      <c r="BVH768" s="462"/>
      <c r="BVI768" s="462"/>
      <c r="BVJ768" s="462"/>
      <c r="BVK768" s="462"/>
      <c r="BVL768" s="462"/>
      <c r="BVM768" s="462"/>
      <c r="BVN768" s="462"/>
      <c r="BVO768" s="462"/>
      <c r="BVP768" s="462"/>
      <c r="BVQ768" s="462"/>
      <c r="BVR768" s="462"/>
      <c r="BVS768" s="462"/>
      <c r="BVT768" s="462"/>
      <c r="BVU768" s="462"/>
      <c r="BVV768" s="462"/>
      <c r="BVW768" s="462"/>
      <c r="BVX768" s="462"/>
      <c r="BVY768" s="462"/>
      <c r="BVZ768" s="462"/>
      <c r="BWA768" s="462"/>
      <c r="BWB768" s="462"/>
      <c r="BWC768" s="462"/>
      <c r="BWD768" s="462"/>
      <c r="BWE768" s="462"/>
      <c r="BWF768" s="462"/>
      <c r="BWG768" s="462"/>
      <c r="BWH768" s="462"/>
      <c r="BWI768" s="462"/>
      <c r="BWJ768" s="462"/>
      <c r="BWK768" s="462"/>
      <c r="BWL768" s="462"/>
      <c r="BWM768" s="462"/>
      <c r="BWN768" s="462"/>
      <c r="BWO768" s="462"/>
      <c r="BWP768" s="462"/>
      <c r="BWQ768" s="462"/>
      <c r="BWR768" s="462"/>
      <c r="BWS768" s="462"/>
      <c r="BWT768" s="462"/>
      <c r="BWU768" s="462"/>
      <c r="BWV768" s="462"/>
      <c r="BWW768" s="462"/>
      <c r="BWX768" s="462"/>
      <c r="BWY768" s="462"/>
      <c r="BWZ768" s="462"/>
      <c r="BXA768" s="462"/>
      <c r="BXB768" s="462"/>
      <c r="BXC768" s="462"/>
      <c r="BXD768" s="462"/>
      <c r="BXE768" s="462"/>
      <c r="BXF768" s="462"/>
      <c r="BXG768" s="462"/>
      <c r="BXH768" s="462"/>
      <c r="BXI768" s="462"/>
      <c r="BXJ768" s="462"/>
      <c r="BXK768" s="462"/>
      <c r="BXL768" s="462"/>
      <c r="BXM768" s="462"/>
      <c r="BXN768" s="462"/>
      <c r="BXO768" s="462"/>
      <c r="BXP768" s="462"/>
      <c r="BXQ768" s="462"/>
      <c r="BXR768" s="462"/>
      <c r="BXS768" s="462"/>
      <c r="BXT768" s="462"/>
      <c r="BXU768" s="462"/>
      <c r="BXV768" s="462"/>
      <c r="BXW768" s="462"/>
      <c r="BXX768" s="462"/>
      <c r="BXY768" s="462"/>
      <c r="BXZ768" s="462"/>
      <c r="BYA768" s="462"/>
      <c r="BYB768" s="462"/>
      <c r="BYC768" s="462"/>
      <c r="BYD768" s="462"/>
      <c r="BYE768" s="462"/>
      <c r="BYF768" s="462"/>
      <c r="BYG768" s="462"/>
      <c r="BYH768" s="462"/>
      <c r="BYI768" s="462"/>
      <c r="BYJ768" s="462"/>
      <c r="BYK768" s="462"/>
      <c r="BYL768" s="462"/>
      <c r="BYM768" s="462"/>
      <c r="BYN768" s="462"/>
      <c r="BYO768" s="462"/>
      <c r="BYP768" s="462"/>
      <c r="BYQ768" s="462"/>
      <c r="BYR768" s="462"/>
      <c r="BYS768" s="462"/>
      <c r="BYT768" s="462"/>
      <c r="BYU768" s="462"/>
      <c r="BYV768" s="462"/>
      <c r="BYW768" s="462"/>
      <c r="BYX768" s="462"/>
      <c r="BYY768" s="462"/>
      <c r="BYZ768" s="462"/>
      <c r="BZA768" s="462"/>
      <c r="BZB768" s="462"/>
      <c r="BZC768" s="462"/>
      <c r="BZD768" s="462"/>
      <c r="BZE768" s="462"/>
      <c r="BZF768" s="462"/>
      <c r="BZG768" s="462"/>
      <c r="BZH768" s="462"/>
      <c r="BZI768" s="462"/>
      <c r="BZJ768" s="462"/>
      <c r="BZK768" s="462"/>
      <c r="BZL768" s="462"/>
      <c r="BZM768" s="462"/>
      <c r="BZN768" s="462"/>
      <c r="BZO768" s="462"/>
      <c r="BZP768" s="462"/>
      <c r="BZQ768" s="462"/>
      <c r="BZR768" s="462"/>
      <c r="BZS768" s="462"/>
      <c r="BZT768" s="462"/>
      <c r="BZU768" s="462"/>
      <c r="BZV768" s="462"/>
      <c r="BZW768" s="462"/>
      <c r="BZX768" s="462"/>
      <c r="BZY768" s="462"/>
      <c r="BZZ768" s="462"/>
      <c r="CAA768" s="462"/>
      <c r="CAB768" s="462"/>
      <c r="CAC768" s="462"/>
      <c r="CAD768" s="462"/>
      <c r="CAE768" s="462"/>
      <c r="CAF768" s="462"/>
      <c r="CAG768" s="462"/>
      <c r="CAH768" s="462"/>
      <c r="CAI768" s="462"/>
      <c r="CAJ768" s="462"/>
      <c r="CAK768" s="462"/>
      <c r="CAL768" s="462"/>
      <c r="CAM768" s="462"/>
      <c r="CAN768" s="462"/>
      <c r="CAO768" s="462"/>
      <c r="CAP768" s="462"/>
      <c r="CAQ768" s="462"/>
      <c r="CAR768" s="462"/>
      <c r="CAS768" s="462"/>
      <c r="CAT768" s="462"/>
      <c r="CAU768" s="462"/>
      <c r="CAV768" s="462"/>
      <c r="CAW768" s="462"/>
      <c r="CAX768" s="462"/>
      <c r="CAY768" s="462"/>
      <c r="CAZ768" s="462"/>
      <c r="CBA768" s="462"/>
      <c r="CBB768" s="462"/>
      <c r="CBC768" s="462"/>
      <c r="CBD768" s="462"/>
      <c r="CBE768" s="462"/>
      <c r="CBF768" s="462"/>
      <c r="CBG768" s="462"/>
      <c r="CBH768" s="462"/>
      <c r="CBI768" s="462"/>
      <c r="CBJ768" s="462"/>
      <c r="CBK768" s="462"/>
      <c r="CBL768" s="462"/>
      <c r="CBM768" s="462"/>
      <c r="CBN768" s="462"/>
      <c r="CBO768" s="462"/>
      <c r="CBP768" s="462"/>
      <c r="CBQ768" s="462"/>
      <c r="CBR768" s="462"/>
      <c r="CBS768" s="462"/>
      <c r="CBT768" s="462"/>
      <c r="CBU768" s="462"/>
      <c r="CBV768" s="462"/>
      <c r="CBW768" s="462"/>
      <c r="CBX768" s="462"/>
      <c r="CBY768" s="462"/>
      <c r="CBZ768" s="462"/>
      <c r="CCA768" s="462"/>
      <c r="CCB768" s="462"/>
      <c r="CCC768" s="462"/>
      <c r="CCD768" s="462"/>
      <c r="CCE768" s="462"/>
      <c r="CCF768" s="462"/>
      <c r="CCG768" s="462"/>
      <c r="CCH768" s="462"/>
      <c r="CCI768" s="462"/>
      <c r="CCJ768" s="462"/>
      <c r="CCK768" s="462"/>
      <c r="CCL768" s="462"/>
      <c r="CCM768" s="462"/>
      <c r="CCN768" s="462"/>
      <c r="CCO768" s="462"/>
      <c r="CCP768" s="462"/>
      <c r="CCQ768" s="462"/>
      <c r="CCR768" s="462"/>
      <c r="CCS768" s="462"/>
      <c r="CCT768" s="462"/>
      <c r="CCU768" s="462"/>
      <c r="CCV768" s="462"/>
      <c r="CCW768" s="462"/>
      <c r="CCX768" s="462"/>
      <c r="CCY768" s="462"/>
      <c r="CCZ768" s="462"/>
      <c r="CDA768" s="462"/>
      <c r="CDB768" s="462"/>
      <c r="CDC768" s="462"/>
      <c r="CDD768" s="462"/>
      <c r="CDE768" s="462"/>
      <c r="CDF768" s="462"/>
      <c r="CDG768" s="462"/>
      <c r="CDH768" s="462"/>
      <c r="CDI768" s="462"/>
      <c r="CDJ768" s="462"/>
      <c r="CDK768" s="462"/>
      <c r="CDL768" s="462"/>
      <c r="CDM768" s="462"/>
      <c r="CDN768" s="462"/>
      <c r="CDO768" s="462"/>
      <c r="CDP768" s="462"/>
      <c r="CDQ768" s="462"/>
      <c r="CDR768" s="462"/>
      <c r="CDS768" s="462"/>
      <c r="CDT768" s="462"/>
      <c r="CDU768" s="462"/>
      <c r="CDV768" s="462"/>
      <c r="CDW768" s="462"/>
      <c r="CDX768" s="462"/>
      <c r="CDY768" s="462"/>
      <c r="CDZ768" s="462"/>
      <c r="CEA768" s="462"/>
      <c r="CEB768" s="462"/>
      <c r="CEC768" s="462"/>
      <c r="CED768" s="462"/>
      <c r="CEE768" s="462"/>
      <c r="CEF768" s="462"/>
      <c r="CEG768" s="462"/>
      <c r="CEH768" s="462"/>
      <c r="CEI768" s="462"/>
      <c r="CEJ768" s="462"/>
      <c r="CEK768" s="462"/>
      <c r="CEL768" s="462"/>
      <c r="CEM768" s="462"/>
      <c r="CEN768" s="462"/>
      <c r="CEO768" s="462"/>
      <c r="CEP768" s="462"/>
      <c r="CEQ768" s="462"/>
      <c r="CER768" s="462"/>
      <c r="CES768" s="462"/>
      <c r="CET768" s="462"/>
      <c r="CEU768" s="462"/>
      <c r="CEV768" s="462"/>
      <c r="CEW768" s="462"/>
      <c r="CEX768" s="462"/>
      <c r="CEY768" s="462"/>
      <c r="CEZ768" s="462"/>
      <c r="CFA768" s="462"/>
      <c r="CFB768" s="462"/>
      <c r="CFC768" s="462"/>
      <c r="CFD768" s="462"/>
      <c r="CFE768" s="462"/>
      <c r="CFF768" s="462"/>
      <c r="CFG768" s="462"/>
      <c r="CFH768" s="462"/>
      <c r="CFI768" s="462"/>
      <c r="CFJ768" s="462"/>
      <c r="CFK768" s="462"/>
      <c r="CFL768" s="462"/>
      <c r="CFM768" s="462"/>
      <c r="CFN768" s="462"/>
      <c r="CFO768" s="462"/>
      <c r="CFP768" s="462"/>
      <c r="CFQ768" s="462"/>
      <c r="CFR768" s="462"/>
      <c r="CFS768" s="462"/>
      <c r="CFT768" s="462"/>
      <c r="CFU768" s="462"/>
      <c r="CFV768" s="462"/>
      <c r="CFW768" s="462"/>
      <c r="CFX768" s="462"/>
      <c r="CFY768" s="462"/>
      <c r="CFZ768" s="462"/>
      <c r="CGA768" s="462"/>
      <c r="CGB768" s="462"/>
      <c r="CGC768" s="462"/>
      <c r="CGD768" s="462"/>
      <c r="CGE768" s="462"/>
      <c r="CGF768" s="462"/>
      <c r="CGG768" s="462"/>
      <c r="CGH768" s="462"/>
      <c r="CGI768" s="462"/>
      <c r="CGJ768" s="462"/>
      <c r="CGK768" s="462"/>
      <c r="CGL768" s="462"/>
      <c r="CGM768" s="462"/>
      <c r="CGN768" s="462"/>
      <c r="CGO768" s="462"/>
      <c r="CGP768" s="462"/>
      <c r="CGQ768" s="462"/>
      <c r="CGR768" s="462"/>
      <c r="CGS768" s="462"/>
      <c r="CGT768" s="462"/>
      <c r="CGU768" s="462"/>
      <c r="CGV768" s="462"/>
      <c r="CGW768" s="462"/>
      <c r="CGX768" s="462"/>
      <c r="CGY768" s="462"/>
      <c r="CGZ768" s="462"/>
      <c r="CHA768" s="462"/>
      <c r="CHB768" s="462"/>
      <c r="CHC768" s="462"/>
      <c r="CHD768" s="462"/>
      <c r="CHE768" s="462"/>
      <c r="CHF768" s="462"/>
      <c r="CHG768" s="462"/>
      <c r="CHH768" s="462"/>
      <c r="CHI768" s="462"/>
      <c r="CHJ768" s="462"/>
      <c r="CHK768" s="462"/>
      <c r="CHL768" s="462"/>
      <c r="CHM768" s="462"/>
      <c r="CHN768" s="462"/>
      <c r="CHO768" s="462"/>
      <c r="CHP768" s="462"/>
      <c r="CHQ768" s="462"/>
      <c r="CHR768" s="462"/>
      <c r="CHS768" s="462"/>
      <c r="CHT768" s="462"/>
      <c r="CHU768" s="462"/>
      <c r="CHV768" s="462"/>
      <c r="CHW768" s="462"/>
      <c r="CHX768" s="462"/>
      <c r="CHY768" s="462"/>
      <c r="CHZ768" s="462"/>
      <c r="CIA768" s="462"/>
      <c r="CIB768" s="462"/>
      <c r="CIC768" s="462"/>
      <c r="CID768" s="462"/>
      <c r="CIE768" s="462"/>
      <c r="CIF768" s="462"/>
      <c r="CIG768" s="462"/>
      <c r="CIH768" s="462"/>
      <c r="CII768" s="462"/>
      <c r="CIJ768" s="462"/>
      <c r="CIK768" s="462"/>
      <c r="CIL768" s="462"/>
      <c r="CIM768" s="462"/>
      <c r="CIN768" s="462"/>
      <c r="CIO768" s="462"/>
      <c r="CIP768" s="462"/>
      <c r="CIQ768" s="462"/>
      <c r="CIR768" s="462"/>
      <c r="CIS768" s="462"/>
      <c r="CIT768" s="462"/>
      <c r="CIU768" s="462"/>
      <c r="CIV768" s="462"/>
      <c r="CIW768" s="462"/>
      <c r="CIX768" s="462"/>
      <c r="CIY768" s="462"/>
      <c r="CIZ768" s="462"/>
      <c r="CJA768" s="462"/>
      <c r="CJB768" s="462"/>
      <c r="CJC768" s="462"/>
      <c r="CJD768" s="462"/>
      <c r="CJE768" s="462"/>
      <c r="CJF768" s="462"/>
      <c r="CJG768" s="462"/>
      <c r="CJH768" s="462"/>
      <c r="CJI768" s="462"/>
      <c r="CJJ768" s="462"/>
      <c r="CJK768" s="462"/>
      <c r="CJL768" s="462"/>
      <c r="CJM768" s="462"/>
      <c r="CJN768" s="462"/>
      <c r="CJO768" s="462"/>
      <c r="CJP768" s="462"/>
      <c r="CJQ768" s="462"/>
      <c r="CJR768" s="462"/>
      <c r="CJS768" s="462"/>
      <c r="CJT768" s="462"/>
      <c r="CJU768" s="462"/>
      <c r="CJV768" s="462"/>
      <c r="CJW768" s="462"/>
      <c r="CJX768" s="462"/>
      <c r="CJY768" s="462"/>
      <c r="CJZ768" s="462"/>
      <c r="CKA768" s="462"/>
      <c r="CKB768" s="462"/>
      <c r="CKC768" s="462"/>
      <c r="CKD768" s="462"/>
      <c r="CKE768" s="462"/>
      <c r="CKF768" s="462"/>
      <c r="CKG768" s="462"/>
      <c r="CKH768" s="462"/>
      <c r="CKI768" s="462"/>
      <c r="CKJ768" s="462"/>
      <c r="CKK768" s="462"/>
      <c r="CKL768" s="462"/>
      <c r="CKM768" s="462"/>
      <c r="CKN768" s="462"/>
      <c r="CKO768" s="462"/>
      <c r="CKP768" s="462"/>
      <c r="CKQ768" s="462"/>
      <c r="CKR768" s="462"/>
      <c r="CKS768" s="462"/>
      <c r="CKT768" s="462"/>
      <c r="CKU768" s="462"/>
      <c r="CKV768" s="462"/>
      <c r="CKW768" s="462"/>
      <c r="CKX768" s="462"/>
      <c r="CKY768" s="462"/>
      <c r="CKZ768" s="462"/>
      <c r="CLA768" s="462"/>
      <c r="CLB768" s="462"/>
      <c r="CLC768" s="462"/>
      <c r="CLD768" s="462"/>
      <c r="CLE768" s="462"/>
      <c r="CLF768" s="462"/>
      <c r="CLG768" s="462"/>
      <c r="CLH768" s="462"/>
      <c r="CLI768" s="462"/>
      <c r="CLJ768" s="462"/>
      <c r="CLK768" s="462"/>
      <c r="CLL768" s="462"/>
      <c r="CLM768" s="462"/>
      <c r="CLN768" s="462"/>
      <c r="CLO768" s="462"/>
      <c r="CLP768" s="462"/>
      <c r="CLQ768" s="462"/>
      <c r="CLR768" s="462"/>
      <c r="CLS768" s="462"/>
      <c r="CLT768" s="462"/>
      <c r="CLU768" s="462"/>
      <c r="CLV768" s="462"/>
      <c r="CLW768" s="462"/>
      <c r="CLX768" s="462"/>
      <c r="CLY768" s="462"/>
      <c r="CLZ768" s="462"/>
      <c r="CMA768" s="462"/>
      <c r="CMB768" s="462"/>
      <c r="CMC768" s="462"/>
      <c r="CMD768" s="462"/>
      <c r="CME768" s="462"/>
      <c r="CMF768" s="462"/>
      <c r="CMG768" s="462"/>
      <c r="CMH768" s="462"/>
      <c r="CMI768" s="462"/>
      <c r="CMJ768" s="462"/>
      <c r="CMK768" s="462"/>
      <c r="CML768" s="462"/>
      <c r="CMM768" s="462"/>
      <c r="CMN768" s="462"/>
      <c r="CMO768" s="462"/>
      <c r="CMP768" s="462"/>
      <c r="CMQ768" s="462"/>
      <c r="CMR768" s="462"/>
      <c r="CMS768" s="462"/>
      <c r="CMT768" s="462"/>
      <c r="CMU768" s="462"/>
      <c r="CMV768" s="462"/>
      <c r="CMW768" s="462"/>
      <c r="CMX768" s="462"/>
      <c r="CMY768" s="462"/>
      <c r="CMZ768" s="462"/>
      <c r="CNA768" s="462"/>
      <c r="CNB768" s="462"/>
      <c r="CNC768" s="462"/>
      <c r="CND768" s="462"/>
      <c r="CNE768" s="462"/>
      <c r="CNF768" s="462"/>
      <c r="CNG768" s="462"/>
      <c r="CNH768" s="462"/>
      <c r="CNI768" s="462"/>
      <c r="CNJ768" s="462"/>
      <c r="CNK768" s="462"/>
      <c r="CNL768" s="462"/>
      <c r="CNM768" s="462"/>
      <c r="CNN768" s="462"/>
      <c r="CNO768" s="462"/>
      <c r="CNP768" s="462"/>
      <c r="CNQ768" s="462"/>
      <c r="CNR768" s="462"/>
      <c r="CNS768" s="462"/>
      <c r="CNT768" s="462"/>
      <c r="CNU768" s="462"/>
      <c r="CNV768" s="462"/>
      <c r="CNW768" s="462"/>
      <c r="CNX768" s="462"/>
      <c r="CNY768" s="462"/>
      <c r="CNZ768" s="462"/>
      <c r="COA768" s="462"/>
      <c r="COB768" s="462"/>
      <c r="COC768" s="462"/>
      <c r="COD768" s="462"/>
      <c r="COE768" s="462"/>
      <c r="COF768" s="462"/>
      <c r="COG768" s="462"/>
      <c r="COH768" s="462"/>
      <c r="COI768" s="462"/>
      <c r="COJ768" s="462"/>
      <c r="COK768" s="462"/>
      <c r="COL768" s="462"/>
      <c r="COM768" s="462"/>
      <c r="CON768" s="462"/>
      <c r="COO768" s="462"/>
      <c r="COP768" s="462"/>
      <c r="COQ768" s="462"/>
      <c r="COR768" s="462"/>
      <c r="COS768" s="462"/>
      <c r="COT768" s="462"/>
      <c r="COU768" s="462"/>
      <c r="COV768" s="462"/>
      <c r="COW768" s="462"/>
      <c r="COX768" s="462"/>
      <c r="COY768" s="462"/>
      <c r="COZ768" s="462"/>
      <c r="CPA768" s="462"/>
      <c r="CPB768" s="462"/>
      <c r="CPC768" s="462"/>
      <c r="CPD768" s="462"/>
      <c r="CPE768" s="462"/>
      <c r="CPF768" s="462"/>
      <c r="CPG768" s="462"/>
      <c r="CPH768" s="462"/>
      <c r="CPI768" s="462"/>
      <c r="CPJ768" s="462"/>
      <c r="CPK768" s="462"/>
      <c r="CPL768" s="462"/>
      <c r="CPM768" s="462"/>
      <c r="CPN768" s="462"/>
      <c r="CPO768" s="462"/>
      <c r="CPP768" s="462"/>
      <c r="CPQ768" s="462"/>
      <c r="CPR768" s="462"/>
      <c r="CPS768" s="462"/>
      <c r="CPT768" s="462"/>
      <c r="CPU768" s="462"/>
      <c r="CPV768" s="462"/>
      <c r="CPW768" s="462"/>
      <c r="CPX768" s="462"/>
      <c r="CPY768" s="462"/>
      <c r="CPZ768" s="462"/>
      <c r="CQA768" s="462"/>
      <c r="CQB768" s="462"/>
      <c r="CQC768" s="462"/>
      <c r="CQD768" s="462"/>
      <c r="CQE768" s="462"/>
      <c r="CQF768" s="462"/>
      <c r="CQG768" s="462"/>
      <c r="CQH768" s="462"/>
      <c r="CQI768" s="462"/>
      <c r="CQJ768" s="462"/>
      <c r="CQK768" s="462"/>
      <c r="CQL768" s="462"/>
      <c r="CQM768" s="462"/>
      <c r="CQN768" s="462"/>
      <c r="CQO768" s="462"/>
      <c r="CQP768" s="462"/>
      <c r="CQQ768" s="462"/>
      <c r="CQR768" s="462"/>
      <c r="CQS768" s="462"/>
      <c r="CQT768" s="462"/>
      <c r="CQU768" s="462"/>
      <c r="CQV768" s="462"/>
      <c r="CQW768" s="462"/>
      <c r="CQX768" s="462"/>
      <c r="CQY768" s="462"/>
      <c r="CQZ768" s="462"/>
      <c r="CRA768" s="462"/>
      <c r="CRB768" s="462"/>
      <c r="CRC768" s="462"/>
      <c r="CRD768" s="462"/>
      <c r="CRE768" s="462"/>
      <c r="CRF768" s="462"/>
      <c r="CRG768" s="462"/>
      <c r="CRH768" s="462"/>
      <c r="CRI768" s="462"/>
      <c r="CRJ768" s="462"/>
      <c r="CRK768" s="462"/>
      <c r="CRL768" s="462"/>
      <c r="CRM768" s="462"/>
      <c r="CRN768" s="462"/>
      <c r="CRO768" s="462"/>
      <c r="CRP768" s="462"/>
      <c r="CRQ768" s="462"/>
      <c r="CRR768" s="462"/>
      <c r="CRS768" s="462"/>
      <c r="CRT768" s="462"/>
      <c r="CRU768" s="462"/>
      <c r="CRV768" s="462"/>
      <c r="CRW768" s="462"/>
      <c r="CRX768" s="462"/>
      <c r="CRY768" s="462"/>
      <c r="CRZ768" s="462"/>
      <c r="CSA768" s="462"/>
      <c r="CSB768" s="462"/>
      <c r="CSC768" s="462"/>
      <c r="CSD768" s="462"/>
      <c r="CSE768" s="462"/>
      <c r="CSF768" s="462"/>
      <c r="CSG768" s="462"/>
      <c r="CSH768" s="462"/>
      <c r="CSI768" s="462"/>
      <c r="CSJ768" s="462"/>
      <c r="CSK768" s="462"/>
      <c r="CSL768" s="462"/>
      <c r="CSM768" s="462"/>
      <c r="CSN768" s="462"/>
      <c r="CSO768" s="462"/>
      <c r="CSP768" s="462"/>
      <c r="CSQ768" s="462"/>
      <c r="CSR768" s="462"/>
      <c r="CSS768" s="462"/>
      <c r="CST768" s="462"/>
      <c r="CSU768" s="462"/>
      <c r="CSV768" s="462"/>
      <c r="CSW768" s="462"/>
      <c r="CSX768" s="462"/>
      <c r="CSY768" s="462"/>
      <c r="CSZ768" s="462"/>
      <c r="CTA768" s="462"/>
      <c r="CTB768" s="462"/>
      <c r="CTC768" s="462"/>
      <c r="CTD768" s="462"/>
      <c r="CTE768" s="462"/>
      <c r="CTF768" s="462"/>
      <c r="CTG768" s="462"/>
      <c r="CTH768" s="462"/>
      <c r="CTI768" s="462"/>
      <c r="CTJ768" s="462"/>
      <c r="CTK768" s="462"/>
      <c r="CTL768" s="462"/>
      <c r="CTM768" s="462"/>
      <c r="CTN768" s="462"/>
      <c r="CTO768" s="462"/>
      <c r="CTP768" s="462"/>
      <c r="CTQ768" s="462"/>
      <c r="CTR768" s="462"/>
      <c r="CTS768" s="462"/>
      <c r="CTT768" s="462"/>
      <c r="CTU768" s="462"/>
      <c r="CTV768" s="462"/>
      <c r="CTW768" s="462"/>
      <c r="CTX768" s="462"/>
      <c r="CTY768" s="462"/>
      <c r="CTZ768" s="462"/>
      <c r="CUA768" s="462"/>
      <c r="CUB768" s="462"/>
      <c r="CUC768" s="462"/>
      <c r="CUD768" s="462"/>
      <c r="CUE768" s="462"/>
      <c r="CUF768" s="462"/>
      <c r="CUG768" s="462"/>
      <c r="CUH768" s="462"/>
      <c r="CUI768" s="462"/>
      <c r="CUJ768" s="462"/>
      <c r="CUK768" s="462"/>
      <c r="CUL768" s="462"/>
      <c r="CUM768" s="462"/>
      <c r="CUN768" s="462"/>
      <c r="CUO768" s="462"/>
      <c r="CUP768" s="462"/>
      <c r="CUQ768" s="462"/>
      <c r="CUR768" s="462"/>
      <c r="CUS768" s="462"/>
      <c r="CUT768" s="462"/>
      <c r="CUU768" s="462"/>
      <c r="CUV768" s="462"/>
      <c r="CUW768" s="462"/>
      <c r="CUX768" s="462"/>
      <c r="CUY768" s="462"/>
      <c r="CUZ768" s="462"/>
      <c r="CVA768" s="462"/>
      <c r="CVB768" s="462"/>
      <c r="CVC768" s="462"/>
      <c r="CVD768" s="462"/>
      <c r="CVE768" s="462"/>
      <c r="CVF768" s="462"/>
      <c r="CVG768" s="462"/>
      <c r="CVH768" s="462"/>
      <c r="CVI768" s="462"/>
      <c r="CVJ768" s="462"/>
      <c r="CVK768" s="462"/>
      <c r="CVL768" s="462"/>
      <c r="CVM768" s="462"/>
      <c r="CVN768" s="462"/>
      <c r="CVO768" s="462"/>
      <c r="CVP768" s="462"/>
      <c r="CVQ768" s="462"/>
      <c r="CVR768" s="462"/>
      <c r="CVS768" s="462"/>
      <c r="CVT768" s="462"/>
      <c r="CVU768" s="462"/>
      <c r="CVV768" s="462"/>
      <c r="CVW768" s="462"/>
      <c r="CVX768" s="462"/>
      <c r="CVY768" s="462"/>
      <c r="CVZ768" s="462"/>
      <c r="CWA768" s="462"/>
      <c r="CWB768" s="462"/>
      <c r="CWC768" s="462"/>
      <c r="CWD768" s="462"/>
      <c r="CWE768" s="462"/>
      <c r="CWF768" s="462"/>
      <c r="CWG768" s="462"/>
      <c r="CWH768" s="462"/>
      <c r="CWI768" s="462"/>
      <c r="CWJ768" s="462"/>
      <c r="CWK768" s="462"/>
      <c r="CWL768" s="462"/>
      <c r="CWM768" s="462"/>
      <c r="CWN768" s="462"/>
      <c r="CWO768" s="462"/>
      <c r="CWP768" s="462"/>
      <c r="CWQ768" s="462"/>
      <c r="CWR768" s="462"/>
      <c r="CWS768" s="462"/>
      <c r="CWT768" s="462"/>
      <c r="CWU768" s="462"/>
      <c r="CWV768" s="462"/>
      <c r="CWW768" s="462"/>
      <c r="CWX768" s="462"/>
      <c r="CWY768" s="462"/>
      <c r="CWZ768" s="462"/>
      <c r="CXA768" s="462"/>
      <c r="CXB768" s="462"/>
      <c r="CXC768" s="462"/>
      <c r="CXD768" s="462"/>
      <c r="CXE768" s="462"/>
      <c r="CXF768" s="462"/>
      <c r="CXG768" s="462"/>
      <c r="CXH768" s="462"/>
      <c r="CXI768" s="462"/>
      <c r="CXJ768" s="462"/>
      <c r="CXK768" s="462"/>
      <c r="CXL768" s="462"/>
      <c r="CXM768" s="462"/>
      <c r="CXN768" s="462"/>
      <c r="CXO768" s="462"/>
      <c r="CXP768" s="462"/>
      <c r="CXQ768" s="462"/>
      <c r="CXR768" s="462"/>
      <c r="CXS768" s="462"/>
      <c r="CXT768" s="462"/>
      <c r="CXU768" s="462"/>
      <c r="CXV768" s="462"/>
      <c r="CXW768" s="462"/>
      <c r="CXX768" s="462"/>
      <c r="CXY768" s="462"/>
      <c r="CXZ768" s="462"/>
      <c r="CYA768" s="462"/>
      <c r="CYB768" s="462"/>
      <c r="CYC768" s="462"/>
      <c r="CYD768" s="462"/>
      <c r="CYE768" s="462"/>
      <c r="CYF768" s="462"/>
      <c r="CYG768" s="462"/>
      <c r="CYH768" s="462"/>
      <c r="CYI768" s="462"/>
      <c r="CYJ768" s="462"/>
      <c r="CYK768" s="462"/>
      <c r="CYL768" s="462"/>
      <c r="CYM768" s="462"/>
      <c r="CYN768" s="462"/>
      <c r="CYO768" s="462"/>
      <c r="CYP768" s="462"/>
      <c r="CYQ768" s="462"/>
      <c r="CYR768" s="462"/>
      <c r="CYS768" s="462"/>
      <c r="CYT768" s="462"/>
      <c r="CYU768" s="462"/>
      <c r="CYV768" s="462"/>
      <c r="CYW768" s="462"/>
      <c r="CYX768" s="462"/>
      <c r="CYY768" s="462"/>
      <c r="CYZ768" s="462"/>
      <c r="CZA768" s="462"/>
      <c r="CZB768" s="462"/>
      <c r="CZC768" s="462"/>
      <c r="CZD768" s="462"/>
      <c r="CZE768" s="462"/>
      <c r="CZF768" s="462"/>
      <c r="CZG768" s="462"/>
      <c r="CZH768" s="462"/>
      <c r="CZI768" s="462"/>
      <c r="CZJ768" s="462"/>
      <c r="CZK768" s="462"/>
      <c r="CZL768" s="462"/>
      <c r="CZM768" s="462"/>
      <c r="CZN768" s="462"/>
      <c r="CZO768" s="462"/>
      <c r="CZP768" s="462"/>
      <c r="CZQ768" s="462"/>
      <c r="CZR768" s="462"/>
      <c r="CZS768" s="462"/>
      <c r="CZT768" s="462"/>
      <c r="CZU768" s="462"/>
      <c r="CZV768" s="462"/>
      <c r="CZW768" s="462"/>
      <c r="CZX768" s="462"/>
      <c r="CZY768" s="462"/>
      <c r="CZZ768" s="462"/>
      <c r="DAA768" s="462"/>
      <c r="DAB768" s="462"/>
      <c r="DAC768" s="462"/>
      <c r="DAD768" s="462"/>
      <c r="DAE768" s="462"/>
      <c r="DAF768" s="462"/>
      <c r="DAG768" s="462"/>
      <c r="DAH768" s="462"/>
      <c r="DAI768" s="462"/>
      <c r="DAJ768" s="462"/>
      <c r="DAK768" s="462"/>
      <c r="DAL768" s="462"/>
      <c r="DAM768" s="462"/>
      <c r="DAN768" s="462"/>
      <c r="DAO768" s="462"/>
      <c r="DAP768" s="462"/>
      <c r="DAQ768" s="462"/>
      <c r="DAR768" s="462"/>
      <c r="DAS768" s="462"/>
      <c r="DAT768" s="462"/>
      <c r="DAU768" s="462"/>
      <c r="DAV768" s="462"/>
      <c r="DAW768" s="462"/>
      <c r="DAX768" s="462"/>
      <c r="DAY768" s="462"/>
      <c r="DAZ768" s="462"/>
      <c r="DBA768" s="462"/>
      <c r="DBB768" s="462"/>
      <c r="DBC768" s="462"/>
      <c r="DBD768" s="462"/>
      <c r="DBE768" s="462"/>
      <c r="DBF768" s="462"/>
      <c r="DBG768" s="462"/>
      <c r="DBH768" s="462"/>
      <c r="DBI768" s="462"/>
      <c r="DBJ768" s="462"/>
      <c r="DBK768" s="462"/>
      <c r="DBL768" s="462"/>
      <c r="DBM768" s="462"/>
      <c r="DBN768" s="462"/>
      <c r="DBO768" s="462"/>
      <c r="DBP768" s="462"/>
      <c r="DBQ768" s="462"/>
      <c r="DBR768" s="462"/>
      <c r="DBS768" s="462"/>
      <c r="DBT768" s="462"/>
      <c r="DBU768" s="462"/>
      <c r="DBV768" s="462"/>
      <c r="DBW768" s="462"/>
      <c r="DBX768" s="462"/>
      <c r="DBY768" s="462"/>
      <c r="DBZ768" s="462"/>
      <c r="DCA768" s="462"/>
      <c r="DCB768" s="462"/>
      <c r="DCC768" s="462"/>
      <c r="DCD768" s="462"/>
      <c r="DCE768" s="462"/>
      <c r="DCF768" s="462"/>
      <c r="DCG768" s="462"/>
      <c r="DCH768" s="462"/>
      <c r="DCI768" s="462"/>
      <c r="DCJ768" s="462"/>
      <c r="DCK768" s="462"/>
      <c r="DCL768" s="462"/>
      <c r="DCM768" s="462"/>
      <c r="DCN768" s="462"/>
      <c r="DCO768" s="462"/>
      <c r="DCP768" s="462"/>
      <c r="DCQ768" s="462"/>
      <c r="DCR768" s="462"/>
      <c r="DCS768" s="462"/>
      <c r="DCT768" s="462"/>
      <c r="DCU768" s="462"/>
      <c r="DCV768" s="462"/>
      <c r="DCW768" s="462"/>
      <c r="DCX768" s="462"/>
      <c r="DCY768" s="462"/>
      <c r="DCZ768" s="462"/>
      <c r="DDA768" s="462"/>
      <c r="DDB768" s="462"/>
      <c r="DDC768" s="462"/>
      <c r="DDD768" s="462"/>
      <c r="DDE768" s="462"/>
      <c r="DDF768" s="462"/>
      <c r="DDG768" s="462"/>
      <c r="DDH768" s="462"/>
      <c r="DDI768" s="462"/>
      <c r="DDJ768" s="462"/>
      <c r="DDK768" s="462"/>
      <c r="DDL768" s="462"/>
      <c r="DDM768" s="462"/>
      <c r="DDN768" s="462"/>
      <c r="DDO768" s="462"/>
      <c r="DDP768" s="462"/>
      <c r="DDQ768" s="462"/>
      <c r="DDR768" s="462"/>
      <c r="DDS768" s="462"/>
      <c r="DDT768" s="462"/>
      <c r="DDU768" s="462"/>
      <c r="DDV768" s="462"/>
      <c r="DDW768" s="462"/>
      <c r="DDX768" s="462"/>
      <c r="DDY768" s="462"/>
      <c r="DDZ768" s="462"/>
      <c r="DEA768" s="462"/>
      <c r="DEB768" s="462"/>
      <c r="DEC768" s="462"/>
      <c r="DED768" s="462"/>
      <c r="DEE768" s="462"/>
      <c r="DEF768" s="462"/>
      <c r="DEG768" s="462"/>
      <c r="DEH768" s="462"/>
      <c r="DEI768" s="462"/>
      <c r="DEJ768" s="462"/>
      <c r="DEK768" s="462"/>
      <c r="DEL768" s="462"/>
      <c r="DEM768" s="462"/>
      <c r="DEN768" s="462"/>
      <c r="DEO768" s="462"/>
      <c r="DEP768" s="462"/>
      <c r="DEQ768" s="462"/>
      <c r="DER768" s="462"/>
      <c r="DES768" s="462"/>
      <c r="DET768" s="462"/>
      <c r="DEU768" s="462"/>
      <c r="DEV768" s="462"/>
      <c r="DEW768" s="462"/>
      <c r="DEX768" s="462"/>
      <c r="DEY768" s="462"/>
      <c r="DEZ768" s="462"/>
      <c r="DFA768" s="462"/>
      <c r="DFB768" s="462"/>
      <c r="DFC768" s="462"/>
      <c r="DFD768" s="462"/>
      <c r="DFE768" s="462"/>
      <c r="DFF768" s="462"/>
      <c r="DFG768" s="462"/>
      <c r="DFH768" s="462"/>
      <c r="DFI768" s="462"/>
      <c r="DFJ768" s="462"/>
      <c r="DFK768" s="462"/>
      <c r="DFL768" s="462"/>
      <c r="DFM768" s="462"/>
      <c r="DFN768" s="462"/>
      <c r="DFO768" s="462"/>
      <c r="DFP768" s="462"/>
      <c r="DFQ768" s="462"/>
      <c r="DFR768" s="462"/>
      <c r="DFS768" s="462"/>
      <c r="DFT768" s="462"/>
      <c r="DFU768" s="462"/>
      <c r="DFV768" s="462"/>
      <c r="DFW768" s="462"/>
      <c r="DFX768" s="462"/>
      <c r="DFY768" s="462"/>
      <c r="DFZ768" s="462"/>
      <c r="DGA768" s="462"/>
      <c r="DGB768" s="462"/>
      <c r="DGC768" s="462"/>
      <c r="DGD768" s="462"/>
      <c r="DGE768" s="462"/>
      <c r="DGF768" s="462"/>
      <c r="DGG768" s="462"/>
      <c r="DGH768" s="462"/>
      <c r="DGI768" s="462"/>
      <c r="DGJ768" s="462"/>
      <c r="DGK768" s="462"/>
      <c r="DGL768" s="462"/>
      <c r="DGM768" s="462"/>
      <c r="DGN768" s="462"/>
      <c r="DGO768" s="462"/>
      <c r="DGP768" s="462"/>
      <c r="DGQ768" s="462"/>
      <c r="DGR768" s="462"/>
      <c r="DGS768" s="462"/>
      <c r="DGT768" s="462"/>
      <c r="DGU768" s="462"/>
      <c r="DGV768" s="462"/>
      <c r="DGW768" s="462"/>
      <c r="DGX768" s="462"/>
      <c r="DGY768" s="462"/>
      <c r="DGZ768" s="462"/>
      <c r="DHA768" s="462"/>
      <c r="DHB768" s="462"/>
      <c r="DHC768" s="462"/>
      <c r="DHD768" s="462"/>
      <c r="DHE768" s="462"/>
      <c r="DHF768" s="462"/>
      <c r="DHG768" s="462"/>
      <c r="DHH768" s="462"/>
      <c r="DHI768" s="462"/>
      <c r="DHJ768" s="462"/>
      <c r="DHK768" s="462"/>
      <c r="DHL768" s="462"/>
      <c r="DHM768" s="462"/>
      <c r="DHN768" s="462"/>
      <c r="DHO768" s="462"/>
      <c r="DHP768" s="462"/>
      <c r="DHQ768" s="462"/>
      <c r="DHR768" s="462"/>
      <c r="DHS768" s="462"/>
      <c r="DHT768" s="462"/>
      <c r="DHU768" s="462"/>
      <c r="DHV768" s="462"/>
      <c r="DHW768" s="462"/>
      <c r="DHX768" s="462"/>
      <c r="DHY768" s="462"/>
      <c r="DHZ768" s="462"/>
      <c r="DIA768" s="462"/>
      <c r="DIB768" s="462"/>
      <c r="DIC768" s="462"/>
      <c r="DID768" s="462"/>
      <c r="DIE768" s="462"/>
      <c r="DIF768" s="462"/>
      <c r="DIG768" s="462"/>
      <c r="DIH768" s="462"/>
      <c r="DII768" s="462"/>
      <c r="DIJ768" s="462"/>
      <c r="DIK768" s="462"/>
      <c r="DIL768" s="462"/>
      <c r="DIM768" s="462"/>
      <c r="DIN768" s="462"/>
      <c r="DIO768" s="462"/>
      <c r="DIP768" s="462"/>
      <c r="DIQ768" s="462"/>
      <c r="DIR768" s="462"/>
      <c r="DIS768" s="462"/>
      <c r="DIT768" s="462"/>
      <c r="DIU768" s="462"/>
      <c r="DIV768" s="462"/>
      <c r="DIW768" s="462"/>
      <c r="DIX768" s="462"/>
      <c r="DIY768" s="462"/>
      <c r="DIZ768" s="462"/>
      <c r="DJA768" s="462"/>
      <c r="DJB768" s="462"/>
      <c r="DJC768" s="462"/>
      <c r="DJD768" s="462"/>
      <c r="DJE768" s="462"/>
      <c r="DJF768" s="462"/>
      <c r="DJG768" s="462"/>
      <c r="DJH768" s="462"/>
      <c r="DJI768" s="462"/>
      <c r="DJJ768" s="462"/>
      <c r="DJK768" s="462"/>
      <c r="DJL768" s="462"/>
      <c r="DJM768" s="462"/>
      <c r="DJN768" s="462"/>
      <c r="DJO768" s="462"/>
      <c r="DJP768" s="462"/>
      <c r="DJQ768" s="462"/>
      <c r="DJR768" s="462"/>
      <c r="DJS768" s="462"/>
      <c r="DJT768" s="462"/>
      <c r="DJU768" s="462"/>
      <c r="DJV768" s="462"/>
      <c r="DJW768" s="462"/>
      <c r="DJX768" s="462"/>
      <c r="DJY768" s="462"/>
      <c r="DJZ768" s="462"/>
      <c r="DKA768" s="462"/>
      <c r="DKB768" s="462"/>
      <c r="DKC768" s="462"/>
      <c r="DKD768" s="462"/>
      <c r="DKE768" s="462"/>
      <c r="DKF768" s="462"/>
      <c r="DKG768" s="462"/>
      <c r="DKH768" s="462"/>
      <c r="DKI768" s="462"/>
      <c r="DKJ768" s="462"/>
      <c r="DKK768" s="462"/>
      <c r="DKL768" s="462"/>
      <c r="DKM768" s="462"/>
      <c r="DKN768" s="462"/>
      <c r="DKO768" s="462"/>
      <c r="DKP768" s="462"/>
      <c r="DKQ768" s="462"/>
      <c r="DKR768" s="462"/>
      <c r="DKS768" s="462"/>
      <c r="DKT768" s="462"/>
      <c r="DKU768" s="462"/>
      <c r="DKV768" s="462"/>
      <c r="DKW768" s="462"/>
      <c r="DKX768" s="462"/>
      <c r="DKY768" s="462"/>
      <c r="DKZ768" s="462"/>
      <c r="DLA768" s="462"/>
      <c r="DLB768" s="462"/>
      <c r="DLC768" s="462"/>
      <c r="DLD768" s="462"/>
      <c r="DLE768" s="462"/>
      <c r="DLF768" s="462"/>
      <c r="DLG768" s="462"/>
      <c r="DLH768" s="462"/>
      <c r="DLI768" s="462"/>
      <c r="DLJ768" s="462"/>
      <c r="DLK768" s="462"/>
      <c r="DLL768" s="462"/>
      <c r="DLM768" s="462"/>
      <c r="DLN768" s="462"/>
      <c r="DLO768" s="462"/>
      <c r="DLP768" s="462"/>
      <c r="DLQ768" s="462"/>
      <c r="DLR768" s="462"/>
      <c r="DLS768" s="462"/>
      <c r="DLT768" s="462"/>
      <c r="DLU768" s="462"/>
      <c r="DLV768" s="462"/>
      <c r="DLW768" s="462"/>
      <c r="DLX768" s="462"/>
      <c r="DLY768" s="462"/>
      <c r="DLZ768" s="462"/>
      <c r="DMA768" s="462"/>
      <c r="DMB768" s="462"/>
      <c r="DMC768" s="462"/>
      <c r="DMD768" s="462"/>
      <c r="DME768" s="462"/>
      <c r="DMF768" s="462"/>
      <c r="DMG768" s="462"/>
      <c r="DMH768" s="462"/>
      <c r="DMI768" s="462"/>
      <c r="DMJ768" s="462"/>
      <c r="DMK768" s="462"/>
      <c r="DML768" s="462"/>
      <c r="DMM768" s="462"/>
      <c r="DMN768" s="462"/>
      <c r="DMO768" s="462"/>
      <c r="DMP768" s="462"/>
      <c r="DMQ768" s="462"/>
      <c r="DMR768" s="462"/>
      <c r="DMS768" s="462"/>
      <c r="DMT768" s="462"/>
      <c r="DMU768" s="462"/>
      <c r="DMV768" s="462"/>
      <c r="DMW768" s="462"/>
      <c r="DMX768" s="462"/>
      <c r="DMY768" s="462"/>
      <c r="DMZ768" s="462"/>
      <c r="DNA768" s="462"/>
      <c r="DNB768" s="462"/>
      <c r="DNC768" s="462"/>
      <c r="DND768" s="462"/>
      <c r="DNE768" s="462"/>
      <c r="DNF768" s="462"/>
      <c r="DNG768" s="462"/>
      <c r="DNH768" s="462"/>
      <c r="DNI768" s="462"/>
      <c r="DNJ768" s="462"/>
      <c r="DNK768" s="462"/>
      <c r="DNL768" s="462"/>
      <c r="DNM768" s="462"/>
      <c r="DNN768" s="462"/>
      <c r="DNO768" s="462"/>
      <c r="DNP768" s="462"/>
      <c r="DNQ768" s="462"/>
      <c r="DNR768" s="462"/>
      <c r="DNS768" s="462"/>
      <c r="DNT768" s="462"/>
      <c r="DNU768" s="462"/>
      <c r="DNV768" s="462"/>
      <c r="DNW768" s="462"/>
      <c r="DNX768" s="462"/>
      <c r="DNY768" s="462"/>
      <c r="DNZ768" s="462"/>
      <c r="DOA768" s="462"/>
      <c r="DOB768" s="462"/>
      <c r="DOC768" s="462"/>
      <c r="DOD768" s="462"/>
      <c r="DOE768" s="462"/>
      <c r="DOF768" s="462"/>
      <c r="DOG768" s="462"/>
      <c r="DOH768" s="462"/>
      <c r="DOI768" s="462"/>
      <c r="DOJ768" s="462"/>
      <c r="DOK768" s="462"/>
      <c r="DOL768" s="462"/>
      <c r="DOM768" s="462"/>
      <c r="DON768" s="462"/>
      <c r="DOO768" s="462"/>
      <c r="DOP768" s="462"/>
      <c r="DOQ768" s="462"/>
      <c r="DOR768" s="462"/>
      <c r="DOS768" s="462"/>
      <c r="DOT768" s="462"/>
      <c r="DOU768" s="462"/>
      <c r="DOV768" s="462"/>
      <c r="DOW768" s="462"/>
      <c r="DOX768" s="462"/>
      <c r="DOY768" s="462"/>
      <c r="DOZ768" s="462"/>
      <c r="DPA768" s="462"/>
      <c r="DPB768" s="462"/>
      <c r="DPC768" s="462"/>
      <c r="DPD768" s="462"/>
      <c r="DPE768" s="462"/>
      <c r="DPF768" s="462"/>
      <c r="DPG768" s="462"/>
      <c r="DPH768" s="462"/>
      <c r="DPI768" s="462"/>
      <c r="DPJ768" s="462"/>
      <c r="DPK768" s="462"/>
      <c r="DPL768" s="462"/>
      <c r="DPM768" s="462"/>
      <c r="DPN768" s="462"/>
      <c r="DPO768" s="462"/>
      <c r="DPP768" s="462"/>
      <c r="DPQ768" s="462"/>
      <c r="DPR768" s="462"/>
      <c r="DPS768" s="462"/>
      <c r="DPT768" s="462"/>
      <c r="DPU768" s="462"/>
      <c r="DPV768" s="462"/>
      <c r="DPW768" s="462"/>
      <c r="DPX768" s="462"/>
      <c r="DPY768" s="462"/>
      <c r="DPZ768" s="462"/>
      <c r="DQA768" s="462"/>
      <c r="DQB768" s="462"/>
      <c r="DQC768" s="462"/>
      <c r="DQD768" s="462"/>
      <c r="DQE768" s="462"/>
      <c r="DQF768" s="462"/>
      <c r="DQG768" s="462"/>
      <c r="DQH768" s="462"/>
      <c r="DQI768" s="462"/>
      <c r="DQJ768" s="462"/>
      <c r="DQK768" s="462"/>
      <c r="DQL768" s="462"/>
      <c r="DQM768" s="462"/>
      <c r="DQN768" s="462"/>
      <c r="DQO768" s="462"/>
      <c r="DQP768" s="462"/>
      <c r="DQQ768" s="462"/>
      <c r="DQR768" s="462"/>
      <c r="DQS768" s="462"/>
      <c r="DQT768" s="462"/>
      <c r="DQU768" s="462"/>
      <c r="DQV768" s="462"/>
      <c r="DQW768" s="462"/>
      <c r="DQX768" s="462"/>
      <c r="DQY768" s="462"/>
      <c r="DQZ768" s="462"/>
      <c r="DRA768" s="462"/>
      <c r="DRB768" s="462"/>
      <c r="DRC768" s="462"/>
      <c r="DRD768" s="462"/>
      <c r="DRE768" s="462"/>
      <c r="DRF768" s="462"/>
      <c r="DRG768" s="462"/>
      <c r="DRH768" s="462"/>
      <c r="DRI768" s="462"/>
      <c r="DRJ768" s="462"/>
      <c r="DRK768" s="462"/>
      <c r="DRL768" s="462"/>
      <c r="DRM768" s="462"/>
      <c r="DRN768" s="462"/>
      <c r="DRO768" s="462"/>
      <c r="DRP768" s="462"/>
      <c r="DRQ768" s="462"/>
      <c r="DRR768" s="462"/>
      <c r="DRS768" s="462"/>
      <c r="DRT768" s="462"/>
      <c r="DRU768" s="462"/>
      <c r="DRV768" s="462"/>
      <c r="DRW768" s="462"/>
      <c r="DRX768" s="462"/>
      <c r="DRY768" s="462"/>
      <c r="DRZ768" s="462"/>
      <c r="DSA768" s="462"/>
      <c r="DSB768" s="462"/>
      <c r="DSC768" s="462"/>
      <c r="DSD768" s="462"/>
      <c r="DSE768" s="462"/>
      <c r="DSF768" s="462"/>
      <c r="DSG768" s="462"/>
      <c r="DSH768" s="462"/>
      <c r="DSI768" s="462"/>
      <c r="DSJ768" s="462"/>
      <c r="DSK768" s="462"/>
      <c r="DSL768" s="462"/>
      <c r="DSM768" s="462"/>
      <c r="DSN768" s="462"/>
      <c r="DSO768" s="462"/>
      <c r="DSP768" s="462"/>
      <c r="DSQ768" s="462"/>
      <c r="DSR768" s="462"/>
      <c r="DSS768" s="462"/>
      <c r="DST768" s="462"/>
      <c r="DSU768" s="462"/>
      <c r="DSV768" s="462"/>
      <c r="DSW768" s="462"/>
      <c r="DSX768" s="462"/>
      <c r="DSY768" s="462"/>
      <c r="DSZ768" s="462"/>
      <c r="DTA768" s="462"/>
      <c r="DTB768" s="462"/>
      <c r="DTC768" s="462"/>
      <c r="DTD768" s="462"/>
      <c r="DTE768" s="462"/>
      <c r="DTF768" s="462"/>
      <c r="DTG768" s="462"/>
      <c r="DTH768" s="462"/>
      <c r="DTI768" s="462"/>
      <c r="DTJ768" s="462"/>
      <c r="DTK768" s="462"/>
      <c r="DTL768" s="462"/>
      <c r="DTM768" s="462"/>
      <c r="DTN768" s="462"/>
      <c r="DTO768" s="462"/>
      <c r="DTP768" s="462"/>
      <c r="DTQ768" s="462"/>
      <c r="DTR768" s="462"/>
      <c r="DTS768" s="462"/>
      <c r="DTT768" s="462"/>
      <c r="DTU768" s="462"/>
      <c r="DTV768" s="462"/>
      <c r="DTW768" s="462"/>
      <c r="DTX768" s="462"/>
      <c r="DTY768" s="462"/>
      <c r="DTZ768" s="462"/>
      <c r="DUA768" s="462"/>
      <c r="DUB768" s="462"/>
      <c r="DUC768" s="462"/>
      <c r="DUD768" s="462"/>
      <c r="DUE768" s="462"/>
      <c r="DUF768" s="462"/>
      <c r="DUG768" s="462"/>
      <c r="DUH768" s="462"/>
      <c r="DUI768" s="462"/>
      <c r="DUJ768" s="462"/>
      <c r="DUK768" s="462"/>
      <c r="DUL768" s="462"/>
      <c r="DUM768" s="462"/>
      <c r="DUN768" s="462"/>
      <c r="DUO768" s="462"/>
      <c r="DUP768" s="462"/>
      <c r="DUQ768" s="462"/>
      <c r="DUR768" s="462"/>
      <c r="DUS768" s="462"/>
      <c r="DUT768" s="462"/>
      <c r="DUU768" s="462"/>
      <c r="DUV768" s="462"/>
      <c r="DUW768" s="462"/>
      <c r="DUX768" s="462"/>
      <c r="DUY768" s="462"/>
      <c r="DUZ768" s="462"/>
      <c r="DVA768" s="462"/>
      <c r="DVB768" s="462"/>
      <c r="DVC768" s="462"/>
      <c r="DVD768" s="462"/>
      <c r="DVE768" s="462"/>
      <c r="DVF768" s="462"/>
      <c r="DVG768" s="462"/>
      <c r="DVH768" s="462"/>
      <c r="DVI768" s="462"/>
      <c r="DVJ768" s="462"/>
      <c r="DVK768" s="462"/>
      <c r="DVL768" s="462"/>
      <c r="DVM768" s="462"/>
      <c r="DVN768" s="462"/>
      <c r="DVO768" s="462"/>
      <c r="DVP768" s="462"/>
      <c r="DVQ768" s="462"/>
      <c r="DVR768" s="462"/>
      <c r="DVS768" s="462"/>
      <c r="DVT768" s="462"/>
      <c r="DVU768" s="462"/>
      <c r="DVV768" s="462"/>
      <c r="DVW768" s="462"/>
      <c r="DVX768" s="462"/>
      <c r="DVY768" s="462"/>
      <c r="DVZ768" s="462"/>
      <c r="DWA768" s="462"/>
      <c r="DWB768" s="462"/>
      <c r="DWC768" s="462"/>
      <c r="DWD768" s="462"/>
      <c r="DWE768" s="462"/>
      <c r="DWF768" s="462"/>
      <c r="DWG768" s="462"/>
      <c r="DWH768" s="462"/>
      <c r="DWI768" s="462"/>
      <c r="DWJ768" s="462"/>
      <c r="DWK768" s="462"/>
      <c r="DWL768" s="462"/>
      <c r="DWM768" s="462"/>
      <c r="DWN768" s="462"/>
      <c r="DWO768" s="462"/>
      <c r="DWP768" s="462"/>
      <c r="DWQ768" s="462"/>
      <c r="DWR768" s="462"/>
      <c r="DWS768" s="462"/>
      <c r="DWT768" s="462"/>
      <c r="DWU768" s="462"/>
      <c r="DWV768" s="462"/>
      <c r="DWW768" s="462"/>
      <c r="DWX768" s="462"/>
      <c r="DWY768" s="462"/>
      <c r="DWZ768" s="462"/>
      <c r="DXA768" s="462"/>
      <c r="DXB768" s="462"/>
      <c r="DXC768" s="462"/>
      <c r="DXD768" s="462"/>
      <c r="DXE768" s="462"/>
      <c r="DXF768" s="462"/>
      <c r="DXG768" s="462"/>
      <c r="DXH768" s="462"/>
      <c r="DXI768" s="462"/>
      <c r="DXJ768" s="462"/>
      <c r="DXK768" s="462"/>
      <c r="DXL768" s="462"/>
      <c r="DXM768" s="462"/>
      <c r="DXN768" s="462"/>
      <c r="DXO768" s="462"/>
      <c r="DXP768" s="462"/>
      <c r="DXQ768" s="462"/>
      <c r="DXR768" s="462"/>
      <c r="DXS768" s="462"/>
      <c r="DXT768" s="462"/>
      <c r="DXU768" s="462"/>
      <c r="DXV768" s="462"/>
      <c r="DXW768" s="462"/>
      <c r="DXX768" s="462"/>
      <c r="DXY768" s="462"/>
      <c r="DXZ768" s="462"/>
      <c r="DYA768" s="462"/>
      <c r="DYB768" s="462"/>
      <c r="DYC768" s="462"/>
      <c r="DYD768" s="462"/>
      <c r="DYE768" s="462"/>
      <c r="DYF768" s="462"/>
      <c r="DYG768" s="462"/>
      <c r="DYH768" s="462"/>
      <c r="DYI768" s="462"/>
      <c r="DYJ768" s="462"/>
      <c r="DYK768" s="462"/>
      <c r="DYL768" s="462"/>
      <c r="DYM768" s="462"/>
      <c r="DYN768" s="462"/>
      <c r="DYO768" s="462"/>
      <c r="DYP768" s="462"/>
      <c r="DYQ768" s="462"/>
      <c r="DYR768" s="462"/>
      <c r="DYS768" s="462"/>
      <c r="DYT768" s="462"/>
      <c r="DYU768" s="462"/>
      <c r="DYV768" s="462"/>
      <c r="DYW768" s="462"/>
      <c r="DYX768" s="462"/>
      <c r="DYY768" s="462"/>
      <c r="DYZ768" s="462"/>
      <c r="DZA768" s="462"/>
      <c r="DZB768" s="462"/>
      <c r="DZC768" s="462"/>
      <c r="DZD768" s="462"/>
      <c r="DZE768" s="462"/>
      <c r="DZF768" s="462"/>
      <c r="DZG768" s="462"/>
      <c r="DZH768" s="462"/>
      <c r="DZI768" s="462"/>
      <c r="DZJ768" s="462"/>
      <c r="DZK768" s="462"/>
      <c r="DZL768" s="462"/>
      <c r="DZM768" s="462"/>
      <c r="DZN768" s="462"/>
      <c r="DZO768" s="462"/>
      <c r="DZP768" s="462"/>
      <c r="DZQ768" s="462"/>
      <c r="DZR768" s="462"/>
      <c r="DZS768" s="462"/>
      <c r="DZT768" s="462"/>
      <c r="DZU768" s="462"/>
      <c r="DZV768" s="462"/>
      <c r="DZW768" s="462"/>
      <c r="DZX768" s="462"/>
      <c r="DZY768" s="462"/>
      <c r="DZZ768" s="462"/>
      <c r="EAA768" s="462"/>
      <c r="EAB768" s="462"/>
      <c r="EAC768" s="462"/>
      <c r="EAD768" s="462"/>
      <c r="EAE768" s="462"/>
      <c r="EAF768" s="462"/>
      <c r="EAG768" s="462"/>
      <c r="EAH768" s="462"/>
      <c r="EAI768" s="462"/>
      <c r="EAJ768" s="462"/>
      <c r="EAK768" s="462"/>
      <c r="EAL768" s="462"/>
      <c r="EAM768" s="462"/>
      <c r="EAN768" s="462"/>
      <c r="EAO768" s="462"/>
      <c r="EAP768" s="462"/>
      <c r="EAQ768" s="462"/>
      <c r="EAR768" s="462"/>
      <c r="EAS768" s="462"/>
      <c r="EAT768" s="462"/>
      <c r="EAU768" s="462"/>
      <c r="EAV768" s="462"/>
      <c r="EAW768" s="462"/>
      <c r="EAX768" s="462"/>
      <c r="EAY768" s="462"/>
      <c r="EAZ768" s="462"/>
      <c r="EBA768" s="462"/>
      <c r="EBB768" s="462"/>
      <c r="EBC768" s="462"/>
      <c r="EBD768" s="462"/>
      <c r="EBE768" s="462"/>
      <c r="EBF768" s="462"/>
      <c r="EBG768" s="462"/>
      <c r="EBH768" s="462"/>
      <c r="EBI768" s="462"/>
      <c r="EBJ768" s="462"/>
      <c r="EBK768" s="462"/>
      <c r="EBL768" s="462"/>
      <c r="EBM768" s="462"/>
      <c r="EBN768" s="462"/>
      <c r="EBO768" s="462"/>
      <c r="EBP768" s="462"/>
      <c r="EBQ768" s="462"/>
      <c r="EBR768" s="462"/>
      <c r="EBS768" s="462"/>
      <c r="EBT768" s="462"/>
      <c r="EBU768" s="462"/>
      <c r="EBV768" s="462"/>
      <c r="EBW768" s="462"/>
      <c r="EBX768" s="462"/>
      <c r="EBY768" s="462"/>
      <c r="EBZ768" s="462"/>
      <c r="ECA768" s="462"/>
      <c r="ECB768" s="462"/>
      <c r="ECC768" s="462"/>
      <c r="ECD768" s="462"/>
      <c r="ECE768" s="462"/>
      <c r="ECF768" s="462"/>
      <c r="ECG768" s="462"/>
      <c r="ECH768" s="462"/>
      <c r="ECI768" s="462"/>
      <c r="ECJ768" s="462"/>
      <c r="ECK768" s="462"/>
      <c r="ECL768" s="462"/>
      <c r="ECM768" s="462"/>
      <c r="ECN768" s="462"/>
      <c r="ECO768" s="462"/>
      <c r="ECP768" s="462"/>
      <c r="ECQ768" s="462"/>
      <c r="ECR768" s="462"/>
      <c r="ECS768" s="462"/>
      <c r="ECT768" s="462"/>
      <c r="ECU768" s="462"/>
      <c r="ECV768" s="462"/>
      <c r="ECW768" s="462"/>
      <c r="ECX768" s="462"/>
      <c r="ECY768" s="462"/>
      <c r="ECZ768" s="462"/>
      <c r="EDA768" s="462"/>
      <c r="EDB768" s="462"/>
      <c r="EDC768" s="462"/>
      <c r="EDD768" s="462"/>
      <c r="EDE768" s="462"/>
      <c r="EDF768" s="462"/>
      <c r="EDG768" s="462"/>
      <c r="EDH768" s="462"/>
      <c r="EDI768" s="462"/>
      <c r="EDJ768" s="462"/>
      <c r="EDK768" s="462"/>
      <c r="EDL768" s="462"/>
      <c r="EDM768" s="462"/>
      <c r="EDN768" s="462"/>
      <c r="EDO768" s="462"/>
      <c r="EDP768" s="462"/>
      <c r="EDQ768" s="462"/>
      <c r="EDR768" s="462"/>
      <c r="EDS768" s="462"/>
      <c r="EDT768" s="462"/>
      <c r="EDU768" s="462"/>
      <c r="EDV768" s="462"/>
      <c r="EDW768" s="462"/>
      <c r="EDX768" s="462"/>
      <c r="EDY768" s="462"/>
      <c r="EDZ768" s="462"/>
      <c r="EEA768" s="462"/>
      <c r="EEB768" s="462"/>
      <c r="EEC768" s="462"/>
      <c r="EED768" s="462"/>
      <c r="EEE768" s="462"/>
      <c r="EEF768" s="462"/>
      <c r="EEG768" s="462"/>
      <c r="EEH768" s="462"/>
      <c r="EEI768" s="462"/>
      <c r="EEJ768" s="462"/>
      <c r="EEK768" s="462"/>
      <c r="EEL768" s="462"/>
      <c r="EEM768" s="462"/>
      <c r="EEN768" s="462"/>
      <c r="EEO768" s="462"/>
      <c r="EEP768" s="462"/>
      <c r="EEQ768" s="462"/>
      <c r="EER768" s="462"/>
      <c r="EES768" s="462"/>
      <c r="EET768" s="462"/>
      <c r="EEU768" s="462"/>
      <c r="EEV768" s="462"/>
      <c r="EEW768" s="462"/>
      <c r="EEX768" s="462"/>
      <c r="EEY768" s="462"/>
      <c r="EEZ768" s="462"/>
      <c r="EFA768" s="462"/>
      <c r="EFB768" s="462"/>
      <c r="EFC768" s="462"/>
      <c r="EFD768" s="462"/>
      <c r="EFE768" s="462"/>
      <c r="EFF768" s="462"/>
      <c r="EFG768" s="462"/>
      <c r="EFH768" s="462"/>
      <c r="EFI768" s="462"/>
      <c r="EFJ768" s="462"/>
      <c r="EFK768" s="462"/>
      <c r="EFL768" s="462"/>
      <c r="EFM768" s="462"/>
      <c r="EFN768" s="462"/>
      <c r="EFO768" s="462"/>
      <c r="EFP768" s="462"/>
      <c r="EFQ768" s="462"/>
      <c r="EFR768" s="462"/>
      <c r="EFS768" s="462"/>
      <c r="EFT768" s="462"/>
      <c r="EFU768" s="462"/>
      <c r="EFV768" s="462"/>
      <c r="EFW768" s="462"/>
      <c r="EFX768" s="462"/>
      <c r="EFY768" s="462"/>
      <c r="EFZ768" s="462"/>
      <c r="EGA768" s="462"/>
      <c r="EGB768" s="462"/>
      <c r="EGC768" s="462"/>
      <c r="EGD768" s="462"/>
      <c r="EGE768" s="462"/>
      <c r="EGF768" s="462"/>
      <c r="EGG768" s="462"/>
      <c r="EGH768" s="462"/>
      <c r="EGI768" s="462"/>
      <c r="EGJ768" s="462"/>
      <c r="EGK768" s="462"/>
      <c r="EGL768" s="462"/>
      <c r="EGM768" s="462"/>
      <c r="EGN768" s="462"/>
      <c r="EGO768" s="462"/>
      <c r="EGP768" s="462"/>
      <c r="EGQ768" s="462"/>
      <c r="EGR768" s="462"/>
      <c r="EGS768" s="462"/>
      <c r="EGT768" s="462"/>
      <c r="EGU768" s="462"/>
      <c r="EGV768" s="462"/>
      <c r="EGW768" s="462"/>
      <c r="EGX768" s="462"/>
      <c r="EGY768" s="462"/>
      <c r="EGZ768" s="462"/>
      <c r="EHA768" s="462"/>
      <c r="EHB768" s="462"/>
      <c r="EHC768" s="462"/>
      <c r="EHD768" s="462"/>
      <c r="EHE768" s="462"/>
      <c r="EHF768" s="462"/>
      <c r="EHG768" s="462"/>
      <c r="EHH768" s="462"/>
      <c r="EHI768" s="462"/>
      <c r="EHJ768" s="462"/>
      <c r="EHK768" s="462"/>
      <c r="EHL768" s="462"/>
      <c r="EHM768" s="462"/>
      <c r="EHN768" s="462"/>
      <c r="EHO768" s="462"/>
      <c r="EHP768" s="462"/>
      <c r="EHQ768" s="462"/>
      <c r="EHR768" s="462"/>
      <c r="EHS768" s="462"/>
      <c r="EHT768" s="462"/>
      <c r="EHU768" s="462"/>
      <c r="EHV768" s="462"/>
      <c r="EHW768" s="462"/>
      <c r="EHX768" s="462"/>
      <c r="EHY768" s="462"/>
      <c r="EHZ768" s="462"/>
      <c r="EIA768" s="462"/>
      <c r="EIB768" s="462"/>
      <c r="EIC768" s="462"/>
      <c r="EID768" s="462"/>
      <c r="EIE768" s="462"/>
      <c r="EIF768" s="462"/>
      <c r="EIG768" s="462"/>
      <c r="EIH768" s="462"/>
      <c r="EII768" s="462"/>
      <c r="EIJ768" s="462"/>
      <c r="EIK768" s="462"/>
      <c r="EIL768" s="462"/>
      <c r="EIM768" s="462"/>
      <c r="EIN768" s="462"/>
      <c r="EIO768" s="462"/>
      <c r="EIP768" s="462"/>
      <c r="EIQ768" s="462"/>
      <c r="EIR768" s="462"/>
      <c r="EIS768" s="462"/>
      <c r="EIT768" s="462"/>
      <c r="EIU768" s="462"/>
      <c r="EIV768" s="462"/>
      <c r="EIW768" s="462"/>
      <c r="EIX768" s="462"/>
      <c r="EIY768" s="462"/>
      <c r="EIZ768" s="462"/>
      <c r="EJA768" s="462"/>
      <c r="EJB768" s="462"/>
      <c r="EJC768" s="462"/>
      <c r="EJD768" s="462"/>
      <c r="EJE768" s="462"/>
      <c r="EJF768" s="462"/>
      <c r="EJG768" s="462"/>
      <c r="EJH768" s="462"/>
      <c r="EJI768" s="462"/>
      <c r="EJJ768" s="462"/>
      <c r="EJK768" s="462"/>
      <c r="EJL768" s="462"/>
      <c r="EJM768" s="462"/>
      <c r="EJN768" s="462"/>
      <c r="EJO768" s="462"/>
      <c r="EJP768" s="462"/>
      <c r="EJQ768" s="462"/>
      <c r="EJR768" s="462"/>
      <c r="EJS768" s="462"/>
      <c r="EJT768" s="462"/>
      <c r="EJU768" s="462"/>
      <c r="EJV768" s="462"/>
      <c r="EJW768" s="462"/>
      <c r="EJX768" s="462"/>
      <c r="EJY768" s="462"/>
      <c r="EJZ768" s="462"/>
      <c r="EKA768" s="462"/>
      <c r="EKB768" s="462"/>
      <c r="EKC768" s="462"/>
      <c r="EKD768" s="462"/>
      <c r="EKE768" s="462"/>
      <c r="EKF768" s="462"/>
      <c r="EKG768" s="462"/>
      <c r="EKH768" s="462"/>
      <c r="EKI768" s="462"/>
      <c r="EKJ768" s="462"/>
      <c r="EKK768" s="462"/>
      <c r="EKL768" s="462"/>
      <c r="EKM768" s="462"/>
      <c r="EKN768" s="462"/>
      <c r="EKO768" s="462"/>
      <c r="EKP768" s="462"/>
      <c r="EKQ768" s="462"/>
      <c r="EKR768" s="462"/>
      <c r="EKS768" s="462"/>
      <c r="EKT768" s="462"/>
      <c r="EKU768" s="462"/>
      <c r="EKV768" s="462"/>
      <c r="EKW768" s="462"/>
      <c r="EKX768" s="462"/>
      <c r="EKY768" s="462"/>
      <c r="EKZ768" s="462"/>
      <c r="ELA768" s="462"/>
      <c r="ELB768" s="462"/>
      <c r="ELC768" s="462"/>
      <c r="ELD768" s="462"/>
      <c r="ELE768" s="462"/>
      <c r="ELF768" s="462"/>
      <c r="ELG768" s="462"/>
      <c r="ELH768" s="462"/>
      <c r="ELI768" s="462"/>
      <c r="ELJ768" s="462"/>
      <c r="ELK768" s="462"/>
      <c r="ELL768" s="462"/>
      <c r="ELM768" s="462"/>
      <c r="ELN768" s="462"/>
      <c r="ELO768" s="462"/>
      <c r="ELP768" s="462"/>
      <c r="ELQ768" s="462"/>
      <c r="ELR768" s="462"/>
      <c r="ELS768" s="462"/>
      <c r="ELT768" s="462"/>
      <c r="ELU768" s="462"/>
      <c r="ELV768" s="462"/>
      <c r="ELW768" s="462"/>
      <c r="ELX768" s="462"/>
      <c r="ELY768" s="462"/>
      <c r="ELZ768" s="462"/>
      <c r="EMA768" s="462"/>
      <c r="EMB768" s="462"/>
      <c r="EMC768" s="462"/>
      <c r="EMD768" s="462"/>
      <c r="EME768" s="462"/>
      <c r="EMF768" s="462"/>
      <c r="EMG768" s="462"/>
      <c r="EMH768" s="462"/>
      <c r="EMI768" s="462"/>
      <c r="EMJ768" s="462"/>
      <c r="EMK768" s="462"/>
      <c r="EML768" s="462"/>
      <c r="EMM768" s="462"/>
      <c r="EMN768" s="462"/>
      <c r="EMO768" s="462"/>
      <c r="EMP768" s="462"/>
      <c r="EMQ768" s="462"/>
      <c r="EMR768" s="462"/>
      <c r="EMS768" s="462"/>
      <c r="EMT768" s="462"/>
      <c r="EMU768" s="462"/>
      <c r="EMV768" s="462"/>
      <c r="EMW768" s="462"/>
      <c r="EMX768" s="462"/>
      <c r="EMY768" s="462"/>
      <c r="EMZ768" s="462"/>
      <c r="ENA768" s="462"/>
      <c r="ENB768" s="462"/>
      <c r="ENC768" s="462"/>
      <c r="END768" s="462"/>
      <c r="ENE768" s="462"/>
      <c r="ENF768" s="462"/>
      <c r="ENG768" s="462"/>
      <c r="ENH768" s="462"/>
      <c r="ENI768" s="462"/>
      <c r="ENJ768" s="462"/>
      <c r="ENK768" s="462"/>
      <c r="ENL768" s="462"/>
      <c r="ENM768" s="462"/>
      <c r="ENN768" s="462"/>
      <c r="ENO768" s="462"/>
      <c r="ENP768" s="462"/>
      <c r="ENQ768" s="462"/>
      <c r="ENR768" s="462"/>
      <c r="ENS768" s="462"/>
      <c r="ENT768" s="462"/>
      <c r="ENU768" s="462"/>
      <c r="ENV768" s="462"/>
      <c r="ENW768" s="462"/>
      <c r="ENX768" s="462"/>
      <c r="ENY768" s="462"/>
      <c r="ENZ768" s="462"/>
      <c r="EOA768" s="462"/>
      <c r="EOB768" s="462"/>
      <c r="EOC768" s="462"/>
      <c r="EOD768" s="462"/>
      <c r="EOE768" s="462"/>
      <c r="EOF768" s="462"/>
      <c r="EOG768" s="462"/>
      <c r="EOH768" s="462"/>
      <c r="EOI768" s="462"/>
      <c r="EOJ768" s="462"/>
      <c r="EOK768" s="462"/>
      <c r="EOL768" s="462"/>
      <c r="EOM768" s="462"/>
      <c r="EON768" s="462"/>
      <c r="EOO768" s="462"/>
      <c r="EOP768" s="462"/>
      <c r="EOQ768" s="462"/>
      <c r="EOR768" s="462"/>
      <c r="EOS768" s="462"/>
      <c r="EOT768" s="462"/>
      <c r="EOU768" s="462"/>
      <c r="EOV768" s="462"/>
      <c r="EOW768" s="462"/>
      <c r="EOX768" s="462"/>
      <c r="EOY768" s="462"/>
      <c r="EOZ768" s="462"/>
      <c r="EPA768" s="462"/>
      <c r="EPB768" s="462"/>
      <c r="EPC768" s="462"/>
      <c r="EPD768" s="462"/>
      <c r="EPE768" s="462"/>
      <c r="EPF768" s="462"/>
      <c r="EPG768" s="462"/>
      <c r="EPH768" s="462"/>
      <c r="EPI768" s="462"/>
      <c r="EPJ768" s="462"/>
      <c r="EPK768" s="462"/>
      <c r="EPL768" s="462"/>
      <c r="EPM768" s="462"/>
      <c r="EPN768" s="462"/>
      <c r="EPO768" s="462"/>
      <c r="EPP768" s="462"/>
      <c r="EPQ768" s="462"/>
      <c r="EPR768" s="462"/>
      <c r="EPS768" s="462"/>
      <c r="EPT768" s="462"/>
      <c r="EPU768" s="462"/>
      <c r="EPV768" s="462"/>
      <c r="EPW768" s="462"/>
      <c r="EPX768" s="462"/>
      <c r="EPY768" s="462"/>
      <c r="EPZ768" s="462"/>
      <c r="EQA768" s="462"/>
      <c r="EQB768" s="462"/>
      <c r="EQC768" s="462"/>
      <c r="EQD768" s="462"/>
      <c r="EQE768" s="462"/>
      <c r="EQF768" s="462"/>
      <c r="EQG768" s="462"/>
      <c r="EQH768" s="462"/>
      <c r="EQI768" s="462"/>
      <c r="EQJ768" s="462"/>
      <c r="EQK768" s="462"/>
      <c r="EQL768" s="462"/>
      <c r="EQM768" s="462"/>
      <c r="EQN768" s="462"/>
      <c r="EQO768" s="462"/>
      <c r="EQP768" s="462"/>
      <c r="EQQ768" s="462"/>
      <c r="EQR768" s="462"/>
      <c r="EQS768" s="462"/>
      <c r="EQT768" s="462"/>
      <c r="EQU768" s="462"/>
      <c r="EQV768" s="462"/>
      <c r="EQW768" s="462"/>
      <c r="EQX768" s="462"/>
      <c r="EQY768" s="462"/>
      <c r="EQZ768" s="462"/>
      <c r="ERA768" s="462"/>
      <c r="ERB768" s="462"/>
      <c r="ERC768" s="462"/>
      <c r="ERD768" s="462"/>
      <c r="ERE768" s="462"/>
      <c r="ERF768" s="462"/>
      <c r="ERG768" s="462"/>
      <c r="ERH768" s="462"/>
      <c r="ERI768" s="462"/>
      <c r="ERJ768" s="462"/>
      <c r="ERK768" s="462"/>
      <c r="ERL768" s="462"/>
      <c r="ERM768" s="462"/>
      <c r="ERN768" s="462"/>
      <c r="ERO768" s="462"/>
      <c r="ERP768" s="462"/>
      <c r="ERQ768" s="462"/>
      <c r="ERR768" s="462"/>
      <c r="ERS768" s="462"/>
      <c r="ERT768" s="462"/>
      <c r="ERU768" s="462"/>
      <c r="ERV768" s="462"/>
      <c r="ERW768" s="462"/>
      <c r="ERX768" s="462"/>
      <c r="ERY768" s="462"/>
      <c r="ERZ768" s="462"/>
      <c r="ESA768" s="462"/>
      <c r="ESB768" s="462"/>
      <c r="ESC768" s="462"/>
      <c r="ESD768" s="462"/>
      <c r="ESE768" s="462"/>
      <c r="ESF768" s="462"/>
      <c r="ESG768" s="462"/>
      <c r="ESH768" s="462"/>
      <c r="ESI768" s="462"/>
      <c r="ESJ768" s="462"/>
      <c r="ESK768" s="462"/>
      <c r="ESL768" s="462"/>
      <c r="ESM768" s="462"/>
      <c r="ESN768" s="462"/>
      <c r="ESO768" s="462"/>
      <c r="ESP768" s="462"/>
      <c r="ESQ768" s="462"/>
      <c r="ESR768" s="462"/>
      <c r="ESS768" s="462"/>
      <c r="EST768" s="462"/>
      <c r="ESU768" s="462"/>
      <c r="ESV768" s="462"/>
      <c r="ESW768" s="462"/>
      <c r="ESX768" s="462"/>
      <c r="ESY768" s="462"/>
      <c r="ESZ768" s="462"/>
      <c r="ETA768" s="462"/>
      <c r="ETB768" s="462"/>
      <c r="ETC768" s="462"/>
      <c r="ETD768" s="462"/>
      <c r="ETE768" s="462"/>
      <c r="ETF768" s="462"/>
      <c r="ETG768" s="462"/>
      <c r="ETH768" s="462"/>
      <c r="ETI768" s="462"/>
      <c r="ETJ768" s="462"/>
      <c r="ETK768" s="462"/>
      <c r="ETL768" s="462"/>
      <c r="ETM768" s="462"/>
      <c r="ETN768" s="462"/>
      <c r="ETO768" s="462"/>
      <c r="ETP768" s="462"/>
      <c r="ETQ768" s="462"/>
      <c r="ETR768" s="462"/>
      <c r="ETS768" s="462"/>
      <c r="ETT768" s="462"/>
      <c r="ETU768" s="462"/>
      <c r="ETV768" s="462"/>
      <c r="ETW768" s="462"/>
      <c r="ETX768" s="462"/>
      <c r="ETY768" s="462"/>
      <c r="ETZ768" s="462"/>
      <c r="EUA768" s="462"/>
      <c r="EUB768" s="462"/>
      <c r="EUC768" s="462"/>
      <c r="EUD768" s="462"/>
      <c r="EUE768" s="462"/>
      <c r="EUF768" s="462"/>
      <c r="EUG768" s="462"/>
      <c r="EUH768" s="462"/>
      <c r="EUI768" s="462"/>
      <c r="EUJ768" s="462"/>
      <c r="EUK768" s="462"/>
      <c r="EUL768" s="462"/>
      <c r="EUM768" s="462"/>
      <c r="EUN768" s="462"/>
      <c r="EUO768" s="462"/>
      <c r="EUP768" s="462"/>
      <c r="EUQ768" s="462"/>
      <c r="EUR768" s="462"/>
      <c r="EUS768" s="462"/>
      <c r="EUT768" s="462"/>
      <c r="EUU768" s="462"/>
      <c r="EUV768" s="462"/>
      <c r="EUW768" s="462"/>
      <c r="EUX768" s="462"/>
      <c r="EUY768" s="462"/>
      <c r="EUZ768" s="462"/>
      <c r="EVA768" s="462"/>
      <c r="EVB768" s="462"/>
      <c r="EVC768" s="462"/>
      <c r="EVD768" s="462"/>
      <c r="EVE768" s="462"/>
      <c r="EVF768" s="462"/>
      <c r="EVG768" s="462"/>
      <c r="EVH768" s="462"/>
      <c r="EVI768" s="462"/>
      <c r="EVJ768" s="462"/>
      <c r="EVK768" s="462"/>
      <c r="EVL768" s="462"/>
      <c r="EVM768" s="462"/>
      <c r="EVN768" s="462"/>
      <c r="EVO768" s="462"/>
      <c r="EVP768" s="462"/>
      <c r="EVQ768" s="462"/>
      <c r="EVR768" s="462"/>
      <c r="EVS768" s="462"/>
      <c r="EVT768" s="462"/>
      <c r="EVU768" s="462"/>
      <c r="EVV768" s="462"/>
      <c r="EVW768" s="462"/>
      <c r="EVX768" s="462"/>
      <c r="EVY768" s="462"/>
      <c r="EVZ768" s="462"/>
      <c r="EWA768" s="462"/>
      <c r="EWB768" s="462"/>
      <c r="EWC768" s="462"/>
      <c r="EWD768" s="462"/>
      <c r="EWE768" s="462"/>
      <c r="EWF768" s="462"/>
      <c r="EWG768" s="462"/>
      <c r="EWH768" s="462"/>
      <c r="EWI768" s="462"/>
      <c r="EWJ768" s="462"/>
      <c r="EWK768" s="462"/>
      <c r="EWL768" s="462"/>
      <c r="EWM768" s="462"/>
      <c r="EWN768" s="462"/>
      <c r="EWO768" s="462"/>
      <c r="EWP768" s="462"/>
      <c r="EWQ768" s="462"/>
      <c r="EWR768" s="462"/>
      <c r="EWS768" s="462"/>
      <c r="EWT768" s="462"/>
      <c r="EWU768" s="462"/>
      <c r="EWV768" s="462"/>
      <c r="EWW768" s="462"/>
      <c r="EWX768" s="462"/>
      <c r="EWY768" s="462"/>
      <c r="EWZ768" s="462"/>
      <c r="EXA768" s="462"/>
      <c r="EXB768" s="462"/>
      <c r="EXC768" s="462"/>
      <c r="EXD768" s="462"/>
      <c r="EXE768" s="462"/>
      <c r="EXF768" s="462"/>
      <c r="EXG768" s="462"/>
      <c r="EXH768" s="462"/>
      <c r="EXI768" s="462"/>
      <c r="EXJ768" s="462"/>
      <c r="EXK768" s="462"/>
      <c r="EXL768" s="462"/>
      <c r="EXM768" s="462"/>
      <c r="EXN768" s="462"/>
      <c r="EXO768" s="462"/>
      <c r="EXP768" s="462"/>
      <c r="EXQ768" s="462"/>
      <c r="EXR768" s="462"/>
      <c r="EXS768" s="462"/>
      <c r="EXT768" s="462"/>
      <c r="EXU768" s="462"/>
      <c r="EXV768" s="462"/>
      <c r="EXW768" s="462"/>
      <c r="EXX768" s="462"/>
      <c r="EXY768" s="462"/>
      <c r="EXZ768" s="462"/>
      <c r="EYA768" s="462"/>
      <c r="EYB768" s="462"/>
      <c r="EYC768" s="462"/>
      <c r="EYD768" s="462"/>
      <c r="EYE768" s="462"/>
      <c r="EYF768" s="462"/>
      <c r="EYG768" s="462"/>
      <c r="EYH768" s="462"/>
      <c r="EYI768" s="462"/>
      <c r="EYJ768" s="462"/>
      <c r="EYK768" s="462"/>
      <c r="EYL768" s="462"/>
      <c r="EYM768" s="462"/>
      <c r="EYN768" s="462"/>
      <c r="EYO768" s="462"/>
      <c r="EYP768" s="462"/>
      <c r="EYQ768" s="462"/>
      <c r="EYR768" s="462"/>
      <c r="EYS768" s="462"/>
      <c r="EYT768" s="462"/>
      <c r="EYU768" s="462"/>
      <c r="EYV768" s="462"/>
      <c r="EYW768" s="462"/>
      <c r="EYX768" s="462"/>
      <c r="EYY768" s="462"/>
      <c r="EYZ768" s="462"/>
      <c r="EZA768" s="462"/>
      <c r="EZB768" s="462"/>
      <c r="EZC768" s="462"/>
      <c r="EZD768" s="462"/>
      <c r="EZE768" s="462"/>
      <c r="EZF768" s="462"/>
      <c r="EZG768" s="462"/>
      <c r="EZH768" s="462"/>
      <c r="EZI768" s="462"/>
      <c r="EZJ768" s="462"/>
      <c r="EZK768" s="462"/>
      <c r="EZL768" s="462"/>
      <c r="EZM768" s="462"/>
      <c r="EZN768" s="462"/>
      <c r="EZO768" s="462"/>
      <c r="EZP768" s="462"/>
      <c r="EZQ768" s="462"/>
      <c r="EZR768" s="462"/>
      <c r="EZS768" s="462"/>
      <c r="EZT768" s="462"/>
      <c r="EZU768" s="462"/>
      <c r="EZV768" s="462"/>
      <c r="EZW768" s="462"/>
      <c r="EZX768" s="462"/>
      <c r="EZY768" s="462"/>
      <c r="EZZ768" s="462"/>
      <c r="FAA768" s="462"/>
      <c r="FAB768" s="462"/>
      <c r="FAC768" s="462"/>
      <c r="FAD768" s="462"/>
      <c r="FAE768" s="462"/>
      <c r="FAF768" s="462"/>
      <c r="FAG768" s="462"/>
      <c r="FAH768" s="462"/>
      <c r="FAI768" s="462"/>
      <c r="FAJ768" s="462"/>
      <c r="FAK768" s="462"/>
      <c r="FAL768" s="462"/>
      <c r="FAM768" s="462"/>
      <c r="FAN768" s="462"/>
      <c r="FAO768" s="462"/>
      <c r="FAP768" s="462"/>
      <c r="FAQ768" s="462"/>
      <c r="FAR768" s="462"/>
      <c r="FAS768" s="462"/>
      <c r="FAT768" s="462"/>
      <c r="FAU768" s="462"/>
      <c r="FAV768" s="462"/>
      <c r="FAW768" s="462"/>
      <c r="FAX768" s="462"/>
      <c r="FAY768" s="462"/>
      <c r="FAZ768" s="462"/>
      <c r="FBA768" s="462"/>
      <c r="FBB768" s="462"/>
      <c r="FBC768" s="462"/>
      <c r="FBD768" s="462"/>
      <c r="FBE768" s="462"/>
      <c r="FBF768" s="462"/>
      <c r="FBG768" s="462"/>
      <c r="FBH768" s="462"/>
      <c r="FBI768" s="462"/>
      <c r="FBJ768" s="462"/>
      <c r="FBK768" s="462"/>
      <c r="FBL768" s="462"/>
      <c r="FBM768" s="462"/>
      <c r="FBN768" s="462"/>
      <c r="FBO768" s="462"/>
      <c r="FBP768" s="462"/>
      <c r="FBQ768" s="462"/>
      <c r="FBR768" s="462"/>
      <c r="FBS768" s="462"/>
      <c r="FBT768" s="462"/>
      <c r="FBU768" s="462"/>
      <c r="FBV768" s="462"/>
      <c r="FBW768" s="462"/>
      <c r="FBX768" s="462"/>
      <c r="FBY768" s="462"/>
      <c r="FBZ768" s="462"/>
      <c r="FCA768" s="462"/>
      <c r="FCB768" s="462"/>
      <c r="FCC768" s="462"/>
      <c r="FCD768" s="462"/>
      <c r="FCE768" s="462"/>
      <c r="FCF768" s="462"/>
      <c r="FCG768" s="462"/>
      <c r="FCH768" s="462"/>
      <c r="FCI768" s="462"/>
      <c r="FCJ768" s="462"/>
      <c r="FCK768" s="462"/>
      <c r="FCL768" s="462"/>
      <c r="FCM768" s="462"/>
      <c r="FCN768" s="462"/>
      <c r="FCO768" s="462"/>
      <c r="FCP768" s="462"/>
      <c r="FCQ768" s="462"/>
      <c r="FCR768" s="462"/>
      <c r="FCS768" s="462"/>
      <c r="FCT768" s="462"/>
      <c r="FCU768" s="462"/>
      <c r="FCV768" s="462"/>
      <c r="FCW768" s="462"/>
      <c r="FCX768" s="462"/>
      <c r="FCY768" s="462"/>
      <c r="FCZ768" s="462"/>
      <c r="FDA768" s="462"/>
      <c r="FDB768" s="462"/>
      <c r="FDC768" s="462"/>
      <c r="FDD768" s="462"/>
      <c r="FDE768" s="462"/>
      <c r="FDF768" s="462"/>
      <c r="FDG768" s="462"/>
      <c r="FDH768" s="462"/>
      <c r="FDI768" s="462"/>
      <c r="FDJ768" s="462"/>
      <c r="FDK768" s="462"/>
      <c r="FDL768" s="462"/>
      <c r="FDM768" s="462"/>
      <c r="FDN768" s="462"/>
      <c r="FDO768" s="462"/>
      <c r="FDP768" s="462"/>
      <c r="FDQ768" s="462"/>
      <c r="FDR768" s="462"/>
      <c r="FDS768" s="462"/>
      <c r="FDT768" s="462"/>
      <c r="FDU768" s="462"/>
      <c r="FDV768" s="462"/>
      <c r="FDW768" s="462"/>
      <c r="FDX768" s="462"/>
      <c r="FDY768" s="462"/>
      <c r="FDZ768" s="462"/>
      <c r="FEA768" s="462"/>
      <c r="FEB768" s="462"/>
      <c r="FEC768" s="462"/>
      <c r="FED768" s="462"/>
      <c r="FEE768" s="462"/>
      <c r="FEF768" s="462"/>
      <c r="FEG768" s="462"/>
      <c r="FEH768" s="462"/>
      <c r="FEI768" s="462"/>
      <c r="FEJ768" s="462"/>
      <c r="FEK768" s="462"/>
      <c r="FEL768" s="462"/>
      <c r="FEM768" s="462"/>
      <c r="FEN768" s="462"/>
      <c r="FEO768" s="462"/>
      <c r="FEP768" s="462"/>
      <c r="FEQ768" s="462"/>
      <c r="FER768" s="462"/>
      <c r="FES768" s="462"/>
      <c r="FET768" s="462"/>
      <c r="FEU768" s="462"/>
      <c r="FEV768" s="462"/>
      <c r="FEW768" s="462"/>
      <c r="FEX768" s="462"/>
      <c r="FEY768" s="462"/>
      <c r="FEZ768" s="462"/>
      <c r="FFA768" s="462"/>
      <c r="FFB768" s="462"/>
      <c r="FFC768" s="462"/>
      <c r="FFD768" s="462"/>
      <c r="FFE768" s="462"/>
      <c r="FFF768" s="462"/>
      <c r="FFG768" s="462"/>
      <c r="FFH768" s="462"/>
      <c r="FFI768" s="462"/>
      <c r="FFJ768" s="462"/>
      <c r="FFK768" s="462"/>
      <c r="FFL768" s="462"/>
      <c r="FFM768" s="462"/>
      <c r="FFN768" s="462"/>
      <c r="FFO768" s="462"/>
      <c r="FFP768" s="462"/>
      <c r="FFQ768" s="462"/>
      <c r="FFR768" s="462"/>
      <c r="FFS768" s="462"/>
      <c r="FFT768" s="462"/>
      <c r="FFU768" s="462"/>
      <c r="FFV768" s="462"/>
      <c r="FFW768" s="462"/>
      <c r="FFX768" s="462"/>
      <c r="FFY768" s="462"/>
      <c r="FFZ768" s="462"/>
      <c r="FGA768" s="462"/>
      <c r="FGB768" s="462"/>
      <c r="FGC768" s="462"/>
      <c r="FGD768" s="462"/>
      <c r="FGE768" s="462"/>
      <c r="FGF768" s="462"/>
      <c r="FGG768" s="462"/>
      <c r="FGH768" s="462"/>
      <c r="FGI768" s="462"/>
      <c r="FGJ768" s="462"/>
      <c r="FGK768" s="462"/>
      <c r="FGL768" s="462"/>
      <c r="FGM768" s="462"/>
      <c r="FGN768" s="462"/>
      <c r="FGO768" s="462"/>
      <c r="FGP768" s="462"/>
      <c r="FGQ768" s="462"/>
      <c r="FGR768" s="462"/>
      <c r="FGS768" s="462"/>
      <c r="FGT768" s="462"/>
      <c r="FGU768" s="462"/>
      <c r="FGV768" s="462"/>
      <c r="FGW768" s="462"/>
      <c r="FGX768" s="462"/>
      <c r="FGY768" s="462"/>
      <c r="FGZ768" s="462"/>
      <c r="FHA768" s="462"/>
      <c r="FHB768" s="462"/>
      <c r="FHC768" s="462"/>
      <c r="FHD768" s="462"/>
      <c r="FHE768" s="462"/>
      <c r="FHF768" s="462"/>
      <c r="FHG768" s="462"/>
      <c r="FHH768" s="462"/>
      <c r="FHI768" s="462"/>
      <c r="FHJ768" s="462"/>
      <c r="FHK768" s="462"/>
      <c r="FHL768" s="462"/>
      <c r="FHM768" s="462"/>
      <c r="FHN768" s="462"/>
      <c r="FHO768" s="462"/>
      <c r="FHP768" s="462"/>
      <c r="FHQ768" s="462"/>
      <c r="FHR768" s="462"/>
      <c r="FHS768" s="462"/>
      <c r="FHT768" s="462"/>
      <c r="FHU768" s="462"/>
      <c r="FHV768" s="462"/>
      <c r="FHW768" s="462"/>
      <c r="FHX768" s="462"/>
      <c r="FHY768" s="462"/>
      <c r="FHZ768" s="462"/>
      <c r="FIA768" s="462"/>
      <c r="FIB768" s="462"/>
      <c r="FIC768" s="462"/>
      <c r="FID768" s="462"/>
      <c r="FIE768" s="462"/>
      <c r="FIF768" s="462"/>
      <c r="FIG768" s="462"/>
      <c r="FIH768" s="462"/>
      <c r="FII768" s="462"/>
      <c r="FIJ768" s="462"/>
      <c r="FIK768" s="462"/>
      <c r="FIL768" s="462"/>
      <c r="FIM768" s="462"/>
      <c r="FIN768" s="462"/>
      <c r="FIO768" s="462"/>
      <c r="FIP768" s="462"/>
      <c r="FIQ768" s="462"/>
      <c r="FIR768" s="462"/>
      <c r="FIS768" s="462"/>
      <c r="FIT768" s="462"/>
      <c r="FIU768" s="462"/>
      <c r="FIV768" s="462"/>
      <c r="FIW768" s="462"/>
      <c r="FIX768" s="462"/>
      <c r="FIY768" s="462"/>
      <c r="FIZ768" s="462"/>
      <c r="FJA768" s="462"/>
      <c r="FJB768" s="462"/>
      <c r="FJC768" s="462"/>
      <c r="FJD768" s="462"/>
      <c r="FJE768" s="462"/>
      <c r="FJF768" s="462"/>
      <c r="FJG768" s="462"/>
      <c r="FJH768" s="462"/>
      <c r="FJI768" s="462"/>
      <c r="FJJ768" s="462"/>
      <c r="FJK768" s="462"/>
      <c r="FJL768" s="462"/>
      <c r="FJM768" s="462"/>
      <c r="FJN768" s="462"/>
      <c r="FJO768" s="462"/>
      <c r="FJP768" s="462"/>
      <c r="FJQ768" s="462"/>
      <c r="FJR768" s="462"/>
      <c r="FJS768" s="462"/>
      <c r="FJT768" s="462"/>
      <c r="FJU768" s="462"/>
      <c r="FJV768" s="462"/>
      <c r="FJW768" s="462"/>
      <c r="FJX768" s="462"/>
      <c r="FJY768" s="462"/>
      <c r="FJZ768" s="462"/>
      <c r="FKA768" s="462"/>
      <c r="FKB768" s="462"/>
      <c r="FKC768" s="462"/>
      <c r="FKD768" s="462"/>
      <c r="FKE768" s="462"/>
      <c r="FKF768" s="462"/>
      <c r="FKG768" s="462"/>
      <c r="FKH768" s="462"/>
      <c r="FKI768" s="462"/>
      <c r="FKJ768" s="462"/>
      <c r="FKK768" s="462"/>
      <c r="FKL768" s="462"/>
      <c r="FKM768" s="462"/>
      <c r="FKN768" s="462"/>
      <c r="FKO768" s="462"/>
      <c r="FKP768" s="462"/>
      <c r="FKQ768" s="462"/>
      <c r="FKR768" s="462"/>
      <c r="FKS768" s="462"/>
      <c r="FKT768" s="462"/>
      <c r="FKU768" s="462"/>
      <c r="FKV768" s="462"/>
      <c r="FKW768" s="462"/>
      <c r="FKX768" s="462"/>
      <c r="FKY768" s="462"/>
      <c r="FKZ768" s="462"/>
      <c r="FLA768" s="462"/>
      <c r="FLB768" s="462"/>
      <c r="FLC768" s="462"/>
      <c r="FLD768" s="462"/>
      <c r="FLE768" s="462"/>
      <c r="FLF768" s="462"/>
      <c r="FLG768" s="462"/>
      <c r="FLH768" s="462"/>
      <c r="FLI768" s="462"/>
      <c r="FLJ768" s="462"/>
      <c r="FLK768" s="462"/>
      <c r="FLL768" s="462"/>
      <c r="FLM768" s="462"/>
      <c r="FLN768" s="462"/>
      <c r="FLO768" s="462"/>
      <c r="FLP768" s="462"/>
      <c r="FLQ768" s="462"/>
      <c r="FLR768" s="462"/>
      <c r="FLS768" s="462"/>
      <c r="FLT768" s="462"/>
      <c r="FLU768" s="462"/>
      <c r="FLV768" s="462"/>
      <c r="FLW768" s="462"/>
      <c r="FLX768" s="462"/>
      <c r="FLY768" s="462"/>
      <c r="FLZ768" s="462"/>
      <c r="FMA768" s="462"/>
      <c r="FMB768" s="462"/>
      <c r="FMC768" s="462"/>
      <c r="FMD768" s="462"/>
      <c r="FME768" s="462"/>
      <c r="FMF768" s="462"/>
      <c r="FMG768" s="462"/>
      <c r="FMH768" s="462"/>
      <c r="FMI768" s="462"/>
      <c r="FMJ768" s="462"/>
      <c r="FMK768" s="462"/>
      <c r="FML768" s="462"/>
      <c r="FMM768" s="462"/>
      <c r="FMN768" s="462"/>
      <c r="FMO768" s="462"/>
      <c r="FMP768" s="462"/>
      <c r="FMQ768" s="462"/>
      <c r="FMR768" s="462"/>
      <c r="FMS768" s="462"/>
      <c r="FMT768" s="462"/>
      <c r="FMU768" s="462"/>
      <c r="FMV768" s="462"/>
      <c r="FMW768" s="462"/>
      <c r="FMX768" s="462"/>
      <c r="FMY768" s="462"/>
      <c r="FMZ768" s="462"/>
      <c r="FNA768" s="462"/>
      <c r="FNB768" s="462"/>
      <c r="FNC768" s="462"/>
      <c r="FND768" s="462"/>
      <c r="FNE768" s="462"/>
      <c r="FNF768" s="462"/>
      <c r="FNG768" s="462"/>
      <c r="FNH768" s="462"/>
      <c r="FNI768" s="462"/>
      <c r="FNJ768" s="462"/>
      <c r="FNK768" s="462"/>
      <c r="FNL768" s="462"/>
      <c r="FNM768" s="462"/>
      <c r="FNN768" s="462"/>
      <c r="FNO768" s="462"/>
      <c r="FNP768" s="462"/>
      <c r="FNQ768" s="462"/>
      <c r="FNR768" s="462"/>
      <c r="FNS768" s="462"/>
      <c r="FNT768" s="462"/>
      <c r="FNU768" s="462"/>
      <c r="FNV768" s="462"/>
      <c r="FNW768" s="462"/>
      <c r="FNX768" s="462"/>
      <c r="FNY768" s="462"/>
      <c r="FNZ768" s="462"/>
      <c r="FOA768" s="462"/>
      <c r="FOB768" s="462"/>
      <c r="FOC768" s="462"/>
      <c r="FOD768" s="462"/>
      <c r="FOE768" s="462"/>
      <c r="FOF768" s="462"/>
      <c r="FOG768" s="462"/>
      <c r="FOH768" s="462"/>
      <c r="FOI768" s="462"/>
      <c r="FOJ768" s="462"/>
      <c r="FOK768" s="462"/>
      <c r="FOL768" s="462"/>
      <c r="FOM768" s="462"/>
      <c r="FON768" s="462"/>
      <c r="FOO768" s="462"/>
      <c r="FOP768" s="462"/>
      <c r="FOQ768" s="462"/>
      <c r="FOR768" s="462"/>
      <c r="FOS768" s="462"/>
      <c r="FOT768" s="462"/>
      <c r="FOU768" s="462"/>
      <c r="FOV768" s="462"/>
      <c r="FOW768" s="462"/>
      <c r="FOX768" s="462"/>
      <c r="FOY768" s="462"/>
      <c r="FOZ768" s="462"/>
      <c r="FPA768" s="462"/>
      <c r="FPB768" s="462"/>
      <c r="FPC768" s="462"/>
      <c r="FPD768" s="462"/>
      <c r="FPE768" s="462"/>
      <c r="FPF768" s="462"/>
      <c r="FPG768" s="462"/>
      <c r="FPH768" s="462"/>
      <c r="FPI768" s="462"/>
      <c r="FPJ768" s="462"/>
      <c r="FPK768" s="462"/>
      <c r="FPL768" s="462"/>
      <c r="FPM768" s="462"/>
      <c r="FPN768" s="462"/>
      <c r="FPO768" s="462"/>
      <c r="FPP768" s="462"/>
      <c r="FPQ768" s="462"/>
      <c r="FPR768" s="462"/>
      <c r="FPS768" s="462"/>
      <c r="FPT768" s="462"/>
      <c r="FPU768" s="462"/>
      <c r="FPV768" s="462"/>
      <c r="FPW768" s="462"/>
      <c r="FPX768" s="462"/>
      <c r="FPY768" s="462"/>
      <c r="FPZ768" s="462"/>
      <c r="FQA768" s="462"/>
      <c r="FQB768" s="462"/>
      <c r="FQC768" s="462"/>
      <c r="FQD768" s="462"/>
      <c r="FQE768" s="462"/>
      <c r="FQF768" s="462"/>
      <c r="FQG768" s="462"/>
      <c r="FQH768" s="462"/>
      <c r="FQI768" s="462"/>
      <c r="FQJ768" s="462"/>
      <c r="FQK768" s="462"/>
      <c r="FQL768" s="462"/>
      <c r="FQM768" s="462"/>
      <c r="FQN768" s="462"/>
      <c r="FQO768" s="462"/>
      <c r="FQP768" s="462"/>
      <c r="FQQ768" s="462"/>
      <c r="FQR768" s="462"/>
      <c r="FQS768" s="462"/>
      <c r="FQT768" s="462"/>
      <c r="FQU768" s="462"/>
      <c r="FQV768" s="462"/>
      <c r="FQW768" s="462"/>
      <c r="FQX768" s="462"/>
      <c r="FQY768" s="462"/>
      <c r="FQZ768" s="462"/>
      <c r="FRA768" s="462"/>
      <c r="FRB768" s="462"/>
      <c r="FRC768" s="462"/>
      <c r="FRD768" s="462"/>
      <c r="FRE768" s="462"/>
      <c r="FRF768" s="462"/>
      <c r="FRG768" s="462"/>
      <c r="FRH768" s="462"/>
      <c r="FRI768" s="462"/>
      <c r="FRJ768" s="462"/>
      <c r="FRK768" s="462"/>
      <c r="FRL768" s="462"/>
      <c r="FRM768" s="462"/>
      <c r="FRN768" s="462"/>
      <c r="FRO768" s="462"/>
      <c r="FRP768" s="462"/>
      <c r="FRQ768" s="462"/>
      <c r="FRR768" s="462"/>
      <c r="FRS768" s="462"/>
      <c r="FRT768" s="462"/>
      <c r="FRU768" s="462"/>
      <c r="FRV768" s="462"/>
      <c r="FRW768" s="462"/>
      <c r="FRX768" s="462"/>
      <c r="FRY768" s="462"/>
      <c r="FRZ768" s="462"/>
      <c r="FSA768" s="462"/>
      <c r="FSB768" s="462"/>
      <c r="FSC768" s="462"/>
      <c r="FSD768" s="462"/>
      <c r="FSE768" s="462"/>
      <c r="FSF768" s="462"/>
      <c r="FSG768" s="462"/>
      <c r="FSH768" s="462"/>
      <c r="FSI768" s="462"/>
      <c r="FSJ768" s="462"/>
      <c r="FSK768" s="462"/>
      <c r="FSL768" s="462"/>
      <c r="FSM768" s="462"/>
      <c r="FSN768" s="462"/>
      <c r="FSO768" s="462"/>
      <c r="FSP768" s="462"/>
      <c r="FSQ768" s="462"/>
      <c r="FSR768" s="462"/>
      <c r="FSS768" s="462"/>
      <c r="FST768" s="462"/>
      <c r="FSU768" s="462"/>
      <c r="FSV768" s="462"/>
      <c r="FSW768" s="462"/>
      <c r="FSX768" s="462"/>
      <c r="FSY768" s="462"/>
      <c r="FSZ768" s="462"/>
      <c r="FTA768" s="462"/>
      <c r="FTB768" s="462"/>
      <c r="FTC768" s="462"/>
      <c r="FTD768" s="462"/>
      <c r="FTE768" s="462"/>
      <c r="FTF768" s="462"/>
      <c r="FTG768" s="462"/>
      <c r="FTH768" s="462"/>
      <c r="FTI768" s="462"/>
      <c r="FTJ768" s="462"/>
      <c r="FTK768" s="462"/>
      <c r="FTL768" s="462"/>
      <c r="FTM768" s="462"/>
      <c r="FTN768" s="462"/>
      <c r="FTO768" s="462"/>
      <c r="FTP768" s="462"/>
      <c r="FTQ768" s="462"/>
      <c r="FTR768" s="462"/>
      <c r="FTS768" s="462"/>
      <c r="FTT768" s="462"/>
      <c r="FTU768" s="462"/>
      <c r="FTV768" s="462"/>
      <c r="FTW768" s="462"/>
      <c r="FTX768" s="462"/>
      <c r="FTY768" s="462"/>
      <c r="FTZ768" s="462"/>
      <c r="FUA768" s="462"/>
      <c r="FUB768" s="462"/>
      <c r="FUC768" s="462"/>
      <c r="FUD768" s="462"/>
      <c r="FUE768" s="462"/>
      <c r="FUF768" s="462"/>
      <c r="FUG768" s="462"/>
      <c r="FUH768" s="462"/>
      <c r="FUI768" s="462"/>
      <c r="FUJ768" s="462"/>
      <c r="FUK768" s="462"/>
      <c r="FUL768" s="462"/>
      <c r="FUM768" s="462"/>
      <c r="FUN768" s="462"/>
      <c r="FUO768" s="462"/>
      <c r="FUP768" s="462"/>
      <c r="FUQ768" s="462"/>
      <c r="FUR768" s="462"/>
      <c r="FUS768" s="462"/>
      <c r="FUT768" s="462"/>
      <c r="FUU768" s="462"/>
      <c r="FUV768" s="462"/>
      <c r="FUW768" s="462"/>
      <c r="FUX768" s="462"/>
      <c r="FUY768" s="462"/>
      <c r="FUZ768" s="462"/>
      <c r="FVA768" s="462"/>
      <c r="FVB768" s="462"/>
      <c r="FVC768" s="462"/>
      <c r="FVD768" s="462"/>
      <c r="FVE768" s="462"/>
      <c r="FVF768" s="462"/>
      <c r="FVG768" s="462"/>
      <c r="FVH768" s="462"/>
      <c r="FVI768" s="462"/>
      <c r="FVJ768" s="462"/>
      <c r="FVK768" s="462"/>
      <c r="FVL768" s="462"/>
      <c r="FVM768" s="462"/>
      <c r="FVN768" s="462"/>
      <c r="FVO768" s="462"/>
      <c r="FVP768" s="462"/>
      <c r="FVQ768" s="462"/>
      <c r="FVR768" s="462"/>
      <c r="FVS768" s="462"/>
      <c r="FVT768" s="462"/>
      <c r="FVU768" s="462"/>
      <c r="FVV768" s="462"/>
      <c r="FVW768" s="462"/>
      <c r="FVX768" s="462"/>
      <c r="FVY768" s="462"/>
      <c r="FVZ768" s="462"/>
      <c r="FWA768" s="462"/>
      <c r="FWB768" s="462"/>
      <c r="FWC768" s="462"/>
      <c r="FWD768" s="462"/>
      <c r="FWE768" s="462"/>
      <c r="FWF768" s="462"/>
      <c r="FWG768" s="462"/>
      <c r="FWH768" s="462"/>
      <c r="FWI768" s="462"/>
      <c r="FWJ768" s="462"/>
      <c r="FWK768" s="462"/>
      <c r="FWL768" s="462"/>
      <c r="FWM768" s="462"/>
      <c r="FWN768" s="462"/>
      <c r="FWO768" s="462"/>
      <c r="FWP768" s="462"/>
      <c r="FWQ768" s="462"/>
      <c r="FWR768" s="462"/>
      <c r="FWS768" s="462"/>
      <c r="FWT768" s="462"/>
      <c r="FWU768" s="462"/>
      <c r="FWV768" s="462"/>
      <c r="FWW768" s="462"/>
      <c r="FWX768" s="462"/>
      <c r="FWY768" s="462"/>
      <c r="FWZ768" s="462"/>
      <c r="FXA768" s="462"/>
      <c r="FXB768" s="462"/>
      <c r="FXC768" s="462"/>
      <c r="FXD768" s="462"/>
      <c r="FXE768" s="462"/>
      <c r="FXF768" s="462"/>
      <c r="FXG768" s="462"/>
      <c r="FXH768" s="462"/>
      <c r="FXI768" s="462"/>
      <c r="FXJ768" s="462"/>
      <c r="FXK768" s="462"/>
      <c r="FXL768" s="462"/>
      <c r="FXM768" s="462"/>
      <c r="FXN768" s="462"/>
      <c r="FXO768" s="462"/>
      <c r="FXP768" s="462"/>
      <c r="FXQ768" s="462"/>
      <c r="FXR768" s="462"/>
      <c r="FXS768" s="462"/>
      <c r="FXT768" s="462"/>
      <c r="FXU768" s="462"/>
      <c r="FXV768" s="462"/>
      <c r="FXW768" s="462"/>
      <c r="FXX768" s="462"/>
      <c r="FXY768" s="462"/>
      <c r="FXZ768" s="462"/>
      <c r="FYA768" s="462"/>
      <c r="FYB768" s="462"/>
      <c r="FYC768" s="462"/>
      <c r="FYD768" s="462"/>
      <c r="FYE768" s="462"/>
      <c r="FYF768" s="462"/>
      <c r="FYG768" s="462"/>
      <c r="FYH768" s="462"/>
      <c r="FYI768" s="462"/>
      <c r="FYJ768" s="462"/>
      <c r="FYK768" s="462"/>
      <c r="FYL768" s="462"/>
      <c r="FYM768" s="462"/>
      <c r="FYN768" s="462"/>
      <c r="FYO768" s="462"/>
      <c r="FYP768" s="462"/>
      <c r="FYQ768" s="462"/>
      <c r="FYR768" s="462"/>
      <c r="FYS768" s="462"/>
      <c r="FYT768" s="462"/>
      <c r="FYU768" s="462"/>
      <c r="FYV768" s="462"/>
      <c r="FYW768" s="462"/>
      <c r="FYX768" s="462"/>
      <c r="FYY768" s="462"/>
      <c r="FYZ768" s="462"/>
      <c r="FZA768" s="462"/>
      <c r="FZB768" s="462"/>
      <c r="FZC768" s="462"/>
      <c r="FZD768" s="462"/>
      <c r="FZE768" s="462"/>
      <c r="FZF768" s="462"/>
      <c r="FZG768" s="462"/>
      <c r="FZH768" s="462"/>
      <c r="FZI768" s="462"/>
      <c r="FZJ768" s="462"/>
      <c r="FZK768" s="462"/>
      <c r="FZL768" s="462"/>
      <c r="FZM768" s="462"/>
      <c r="FZN768" s="462"/>
      <c r="FZO768" s="462"/>
      <c r="FZP768" s="462"/>
      <c r="FZQ768" s="462"/>
      <c r="FZR768" s="462"/>
      <c r="FZS768" s="462"/>
      <c r="FZT768" s="462"/>
      <c r="FZU768" s="462"/>
      <c r="FZV768" s="462"/>
      <c r="FZW768" s="462"/>
      <c r="FZX768" s="462"/>
      <c r="FZY768" s="462"/>
      <c r="FZZ768" s="462"/>
      <c r="GAA768" s="462"/>
      <c r="GAB768" s="462"/>
      <c r="GAC768" s="462"/>
      <c r="GAD768" s="462"/>
      <c r="GAE768" s="462"/>
      <c r="GAF768" s="462"/>
      <c r="GAG768" s="462"/>
      <c r="GAH768" s="462"/>
      <c r="GAI768" s="462"/>
      <c r="GAJ768" s="462"/>
      <c r="GAK768" s="462"/>
      <c r="GAL768" s="462"/>
      <c r="GAM768" s="462"/>
      <c r="GAN768" s="462"/>
      <c r="GAO768" s="462"/>
      <c r="GAP768" s="462"/>
      <c r="GAQ768" s="462"/>
      <c r="GAR768" s="462"/>
      <c r="GAS768" s="462"/>
      <c r="GAT768" s="462"/>
      <c r="GAU768" s="462"/>
      <c r="GAV768" s="462"/>
      <c r="GAW768" s="462"/>
      <c r="GAX768" s="462"/>
      <c r="GAY768" s="462"/>
      <c r="GAZ768" s="462"/>
      <c r="GBA768" s="462"/>
      <c r="GBB768" s="462"/>
      <c r="GBC768" s="462"/>
      <c r="GBD768" s="462"/>
      <c r="GBE768" s="462"/>
      <c r="GBF768" s="462"/>
      <c r="GBG768" s="462"/>
      <c r="GBH768" s="462"/>
      <c r="GBI768" s="462"/>
      <c r="GBJ768" s="462"/>
      <c r="GBK768" s="462"/>
      <c r="GBL768" s="462"/>
      <c r="GBM768" s="462"/>
      <c r="GBN768" s="462"/>
      <c r="GBO768" s="462"/>
      <c r="GBP768" s="462"/>
      <c r="GBQ768" s="462"/>
      <c r="GBR768" s="462"/>
      <c r="GBS768" s="462"/>
      <c r="GBT768" s="462"/>
      <c r="GBU768" s="462"/>
      <c r="GBV768" s="462"/>
      <c r="GBW768" s="462"/>
      <c r="GBX768" s="462"/>
      <c r="GBY768" s="462"/>
      <c r="GBZ768" s="462"/>
      <c r="GCA768" s="462"/>
      <c r="GCB768" s="462"/>
      <c r="GCC768" s="462"/>
      <c r="GCD768" s="462"/>
      <c r="GCE768" s="462"/>
      <c r="GCF768" s="462"/>
      <c r="GCG768" s="462"/>
      <c r="GCH768" s="462"/>
      <c r="GCI768" s="462"/>
      <c r="GCJ768" s="462"/>
      <c r="GCK768" s="462"/>
      <c r="GCL768" s="462"/>
      <c r="GCM768" s="462"/>
      <c r="GCN768" s="462"/>
      <c r="GCO768" s="462"/>
      <c r="GCP768" s="462"/>
      <c r="GCQ768" s="462"/>
      <c r="GCR768" s="462"/>
      <c r="GCS768" s="462"/>
      <c r="GCT768" s="462"/>
      <c r="GCU768" s="462"/>
      <c r="GCV768" s="462"/>
      <c r="GCW768" s="462"/>
      <c r="GCX768" s="462"/>
      <c r="GCY768" s="462"/>
      <c r="GCZ768" s="462"/>
      <c r="GDA768" s="462"/>
      <c r="GDB768" s="462"/>
      <c r="GDC768" s="462"/>
      <c r="GDD768" s="462"/>
      <c r="GDE768" s="462"/>
      <c r="GDF768" s="462"/>
      <c r="GDG768" s="462"/>
      <c r="GDH768" s="462"/>
      <c r="GDI768" s="462"/>
      <c r="GDJ768" s="462"/>
      <c r="GDK768" s="462"/>
      <c r="GDL768" s="462"/>
      <c r="GDM768" s="462"/>
      <c r="GDN768" s="462"/>
      <c r="GDO768" s="462"/>
      <c r="GDP768" s="462"/>
      <c r="GDQ768" s="462"/>
      <c r="GDR768" s="462"/>
      <c r="GDS768" s="462"/>
      <c r="GDT768" s="462"/>
      <c r="GDU768" s="462"/>
      <c r="GDV768" s="462"/>
      <c r="GDW768" s="462"/>
      <c r="GDX768" s="462"/>
      <c r="GDY768" s="462"/>
      <c r="GDZ768" s="462"/>
      <c r="GEA768" s="462"/>
      <c r="GEB768" s="462"/>
      <c r="GEC768" s="462"/>
      <c r="GED768" s="462"/>
      <c r="GEE768" s="462"/>
      <c r="GEF768" s="462"/>
      <c r="GEG768" s="462"/>
      <c r="GEH768" s="462"/>
      <c r="GEI768" s="462"/>
      <c r="GEJ768" s="462"/>
      <c r="GEK768" s="462"/>
      <c r="GEL768" s="462"/>
      <c r="GEM768" s="462"/>
      <c r="GEN768" s="462"/>
      <c r="GEO768" s="462"/>
      <c r="GEP768" s="462"/>
      <c r="GEQ768" s="462"/>
      <c r="GER768" s="462"/>
      <c r="GES768" s="462"/>
      <c r="GET768" s="462"/>
      <c r="GEU768" s="462"/>
      <c r="GEV768" s="462"/>
      <c r="GEW768" s="462"/>
      <c r="GEX768" s="462"/>
      <c r="GEY768" s="462"/>
      <c r="GEZ768" s="462"/>
      <c r="GFA768" s="462"/>
      <c r="GFB768" s="462"/>
      <c r="GFC768" s="462"/>
      <c r="GFD768" s="462"/>
      <c r="GFE768" s="462"/>
      <c r="GFF768" s="462"/>
      <c r="GFG768" s="462"/>
      <c r="GFH768" s="462"/>
      <c r="GFI768" s="462"/>
      <c r="GFJ768" s="462"/>
      <c r="GFK768" s="462"/>
      <c r="GFL768" s="462"/>
      <c r="GFM768" s="462"/>
      <c r="GFN768" s="462"/>
      <c r="GFO768" s="462"/>
      <c r="GFP768" s="462"/>
      <c r="GFQ768" s="462"/>
      <c r="GFR768" s="462"/>
      <c r="GFS768" s="462"/>
      <c r="GFT768" s="462"/>
      <c r="GFU768" s="462"/>
      <c r="GFV768" s="462"/>
      <c r="GFW768" s="462"/>
      <c r="GFX768" s="462"/>
      <c r="GFY768" s="462"/>
      <c r="GFZ768" s="462"/>
      <c r="GGA768" s="462"/>
      <c r="GGB768" s="462"/>
      <c r="GGC768" s="462"/>
      <c r="GGD768" s="462"/>
      <c r="GGE768" s="462"/>
      <c r="GGF768" s="462"/>
      <c r="GGG768" s="462"/>
      <c r="GGH768" s="462"/>
      <c r="GGI768" s="462"/>
      <c r="GGJ768" s="462"/>
      <c r="GGK768" s="462"/>
      <c r="GGL768" s="462"/>
      <c r="GGM768" s="462"/>
      <c r="GGN768" s="462"/>
      <c r="GGO768" s="462"/>
      <c r="GGP768" s="462"/>
      <c r="GGQ768" s="462"/>
      <c r="GGR768" s="462"/>
      <c r="GGS768" s="462"/>
      <c r="GGT768" s="462"/>
      <c r="GGU768" s="462"/>
      <c r="GGV768" s="462"/>
      <c r="GGW768" s="462"/>
      <c r="GGX768" s="462"/>
      <c r="GGY768" s="462"/>
      <c r="GGZ768" s="462"/>
      <c r="GHA768" s="462"/>
      <c r="GHB768" s="462"/>
      <c r="GHC768" s="462"/>
      <c r="GHD768" s="462"/>
      <c r="GHE768" s="462"/>
      <c r="GHF768" s="462"/>
      <c r="GHG768" s="462"/>
      <c r="GHH768" s="462"/>
      <c r="GHI768" s="462"/>
      <c r="GHJ768" s="462"/>
      <c r="GHK768" s="462"/>
      <c r="GHL768" s="462"/>
      <c r="GHM768" s="462"/>
      <c r="GHN768" s="462"/>
      <c r="GHO768" s="462"/>
      <c r="GHP768" s="462"/>
      <c r="GHQ768" s="462"/>
      <c r="GHR768" s="462"/>
      <c r="GHS768" s="462"/>
      <c r="GHT768" s="462"/>
      <c r="GHU768" s="462"/>
      <c r="GHV768" s="462"/>
      <c r="GHW768" s="462"/>
      <c r="GHX768" s="462"/>
      <c r="GHY768" s="462"/>
      <c r="GHZ768" s="462"/>
      <c r="GIA768" s="462"/>
      <c r="GIB768" s="462"/>
      <c r="GIC768" s="462"/>
      <c r="GID768" s="462"/>
      <c r="GIE768" s="462"/>
      <c r="GIF768" s="462"/>
      <c r="GIG768" s="462"/>
      <c r="GIH768" s="462"/>
      <c r="GII768" s="462"/>
      <c r="GIJ768" s="462"/>
      <c r="GIK768" s="462"/>
      <c r="GIL768" s="462"/>
      <c r="GIM768" s="462"/>
      <c r="GIN768" s="462"/>
      <c r="GIO768" s="462"/>
      <c r="GIP768" s="462"/>
      <c r="GIQ768" s="462"/>
      <c r="GIR768" s="462"/>
      <c r="GIS768" s="462"/>
      <c r="GIT768" s="462"/>
      <c r="GIU768" s="462"/>
      <c r="GIV768" s="462"/>
      <c r="GIW768" s="462"/>
      <c r="GIX768" s="462"/>
      <c r="GIY768" s="462"/>
      <c r="GIZ768" s="462"/>
      <c r="GJA768" s="462"/>
      <c r="GJB768" s="462"/>
      <c r="GJC768" s="462"/>
      <c r="GJD768" s="462"/>
      <c r="GJE768" s="462"/>
      <c r="GJF768" s="462"/>
      <c r="GJG768" s="462"/>
      <c r="GJH768" s="462"/>
      <c r="GJI768" s="462"/>
      <c r="GJJ768" s="462"/>
      <c r="GJK768" s="462"/>
      <c r="GJL768" s="462"/>
      <c r="GJM768" s="462"/>
      <c r="GJN768" s="462"/>
      <c r="GJO768" s="462"/>
      <c r="GJP768" s="462"/>
      <c r="GJQ768" s="462"/>
      <c r="GJR768" s="462"/>
      <c r="GJS768" s="462"/>
      <c r="GJT768" s="462"/>
      <c r="GJU768" s="462"/>
      <c r="GJV768" s="462"/>
      <c r="GJW768" s="462"/>
      <c r="GJX768" s="462"/>
      <c r="GJY768" s="462"/>
      <c r="GJZ768" s="462"/>
      <c r="GKA768" s="462"/>
      <c r="GKB768" s="462"/>
      <c r="GKC768" s="462"/>
      <c r="GKD768" s="462"/>
      <c r="GKE768" s="462"/>
      <c r="GKF768" s="462"/>
      <c r="GKG768" s="462"/>
      <c r="GKH768" s="462"/>
      <c r="GKI768" s="462"/>
      <c r="GKJ768" s="462"/>
      <c r="GKK768" s="462"/>
      <c r="GKL768" s="462"/>
      <c r="GKM768" s="462"/>
      <c r="GKN768" s="462"/>
      <c r="GKO768" s="462"/>
      <c r="GKP768" s="462"/>
      <c r="GKQ768" s="462"/>
      <c r="GKR768" s="462"/>
      <c r="GKS768" s="462"/>
      <c r="GKT768" s="462"/>
      <c r="GKU768" s="462"/>
      <c r="GKV768" s="462"/>
      <c r="GKW768" s="462"/>
      <c r="GKX768" s="462"/>
      <c r="GKY768" s="462"/>
      <c r="GKZ768" s="462"/>
      <c r="GLA768" s="462"/>
      <c r="GLB768" s="462"/>
      <c r="GLC768" s="462"/>
      <c r="GLD768" s="462"/>
      <c r="GLE768" s="462"/>
      <c r="GLF768" s="462"/>
      <c r="GLG768" s="462"/>
      <c r="GLH768" s="462"/>
      <c r="GLI768" s="462"/>
      <c r="GLJ768" s="462"/>
      <c r="GLK768" s="462"/>
      <c r="GLL768" s="462"/>
      <c r="GLM768" s="462"/>
      <c r="GLN768" s="462"/>
      <c r="GLO768" s="462"/>
      <c r="GLP768" s="462"/>
      <c r="GLQ768" s="462"/>
      <c r="GLR768" s="462"/>
      <c r="GLS768" s="462"/>
      <c r="GLT768" s="462"/>
      <c r="GLU768" s="462"/>
      <c r="GLV768" s="462"/>
      <c r="GLW768" s="462"/>
      <c r="GLX768" s="462"/>
      <c r="GLY768" s="462"/>
      <c r="GLZ768" s="462"/>
      <c r="GMA768" s="462"/>
      <c r="GMB768" s="462"/>
      <c r="GMC768" s="462"/>
      <c r="GMD768" s="462"/>
      <c r="GME768" s="462"/>
      <c r="GMF768" s="462"/>
      <c r="GMG768" s="462"/>
      <c r="GMH768" s="462"/>
      <c r="GMI768" s="462"/>
      <c r="GMJ768" s="462"/>
      <c r="GMK768" s="462"/>
      <c r="GML768" s="462"/>
      <c r="GMM768" s="462"/>
      <c r="GMN768" s="462"/>
      <c r="GMO768" s="462"/>
      <c r="GMP768" s="462"/>
      <c r="GMQ768" s="462"/>
      <c r="GMR768" s="462"/>
      <c r="GMS768" s="462"/>
      <c r="GMT768" s="462"/>
      <c r="GMU768" s="462"/>
      <c r="GMV768" s="462"/>
      <c r="GMW768" s="462"/>
      <c r="GMX768" s="462"/>
      <c r="GMY768" s="462"/>
      <c r="GMZ768" s="462"/>
      <c r="GNA768" s="462"/>
      <c r="GNB768" s="462"/>
      <c r="GNC768" s="462"/>
      <c r="GND768" s="462"/>
      <c r="GNE768" s="462"/>
      <c r="GNF768" s="462"/>
      <c r="GNG768" s="462"/>
      <c r="GNH768" s="462"/>
      <c r="GNI768" s="462"/>
      <c r="GNJ768" s="462"/>
      <c r="GNK768" s="462"/>
      <c r="GNL768" s="462"/>
      <c r="GNM768" s="462"/>
      <c r="GNN768" s="462"/>
      <c r="GNO768" s="462"/>
      <c r="GNP768" s="462"/>
      <c r="GNQ768" s="462"/>
      <c r="GNR768" s="462"/>
      <c r="GNS768" s="462"/>
      <c r="GNT768" s="462"/>
      <c r="GNU768" s="462"/>
      <c r="GNV768" s="462"/>
      <c r="GNW768" s="462"/>
      <c r="GNX768" s="462"/>
      <c r="GNY768" s="462"/>
      <c r="GNZ768" s="462"/>
      <c r="GOA768" s="462"/>
      <c r="GOB768" s="462"/>
      <c r="GOC768" s="462"/>
      <c r="GOD768" s="462"/>
      <c r="GOE768" s="462"/>
      <c r="GOF768" s="462"/>
      <c r="GOG768" s="462"/>
      <c r="GOH768" s="462"/>
      <c r="GOI768" s="462"/>
      <c r="GOJ768" s="462"/>
      <c r="GOK768" s="462"/>
      <c r="GOL768" s="462"/>
      <c r="GOM768" s="462"/>
      <c r="GON768" s="462"/>
      <c r="GOO768" s="462"/>
      <c r="GOP768" s="462"/>
      <c r="GOQ768" s="462"/>
      <c r="GOR768" s="462"/>
      <c r="GOS768" s="462"/>
      <c r="GOT768" s="462"/>
      <c r="GOU768" s="462"/>
      <c r="GOV768" s="462"/>
      <c r="GOW768" s="462"/>
      <c r="GOX768" s="462"/>
      <c r="GOY768" s="462"/>
      <c r="GOZ768" s="462"/>
      <c r="GPA768" s="462"/>
      <c r="GPB768" s="462"/>
      <c r="GPC768" s="462"/>
      <c r="GPD768" s="462"/>
      <c r="GPE768" s="462"/>
      <c r="GPF768" s="462"/>
      <c r="GPG768" s="462"/>
      <c r="GPH768" s="462"/>
      <c r="GPI768" s="462"/>
      <c r="GPJ768" s="462"/>
      <c r="GPK768" s="462"/>
      <c r="GPL768" s="462"/>
      <c r="GPM768" s="462"/>
      <c r="GPN768" s="462"/>
      <c r="GPO768" s="462"/>
      <c r="GPP768" s="462"/>
      <c r="GPQ768" s="462"/>
      <c r="GPR768" s="462"/>
      <c r="GPS768" s="462"/>
      <c r="GPT768" s="462"/>
      <c r="GPU768" s="462"/>
      <c r="GPV768" s="462"/>
      <c r="GPW768" s="462"/>
      <c r="GPX768" s="462"/>
      <c r="GPY768" s="462"/>
      <c r="GPZ768" s="462"/>
      <c r="GQA768" s="462"/>
      <c r="GQB768" s="462"/>
      <c r="GQC768" s="462"/>
      <c r="GQD768" s="462"/>
      <c r="GQE768" s="462"/>
      <c r="GQF768" s="462"/>
      <c r="GQG768" s="462"/>
      <c r="GQH768" s="462"/>
      <c r="GQI768" s="462"/>
      <c r="GQJ768" s="462"/>
      <c r="GQK768" s="462"/>
      <c r="GQL768" s="462"/>
      <c r="GQM768" s="462"/>
      <c r="GQN768" s="462"/>
      <c r="GQO768" s="462"/>
      <c r="GQP768" s="462"/>
      <c r="GQQ768" s="462"/>
      <c r="GQR768" s="462"/>
      <c r="GQS768" s="462"/>
      <c r="GQT768" s="462"/>
      <c r="GQU768" s="462"/>
      <c r="GQV768" s="462"/>
      <c r="GQW768" s="462"/>
      <c r="GQX768" s="462"/>
      <c r="GQY768" s="462"/>
      <c r="GQZ768" s="462"/>
      <c r="GRA768" s="462"/>
      <c r="GRB768" s="462"/>
      <c r="GRC768" s="462"/>
      <c r="GRD768" s="462"/>
      <c r="GRE768" s="462"/>
      <c r="GRF768" s="462"/>
      <c r="GRG768" s="462"/>
      <c r="GRH768" s="462"/>
      <c r="GRI768" s="462"/>
      <c r="GRJ768" s="462"/>
      <c r="GRK768" s="462"/>
      <c r="GRL768" s="462"/>
      <c r="GRM768" s="462"/>
      <c r="GRN768" s="462"/>
      <c r="GRO768" s="462"/>
      <c r="GRP768" s="462"/>
      <c r="GRQ768" s="462"/>
      <c r="GRR768" s="462"/>
      <c r="GRS768" s="462"/>
      <c r="GRT768" s="462"/>
      <c r="GRU768" s="462"/>
      <c r="GRV768" s="462"/>
      <c r="GRW768" s="462"/>
      <c r="GRX768" s="462"/>
      <c r="GRY768" s="462"/>
      <c r="GRZ768" s="462"/>
      <c r="GSA768" s="462"/>
      <c r="GSB768" s="462"/>
      <c r="GSC768" s="462"/>
      <c r="GSD768" s="462"/>
      <c r="GSE768" s="462"/>
      <c r="GSF768" s="462"/>
      <c r="GSG768" s="462"/>
      <c r="GSH768" s="462"/>
      <c r="GSI768" s="462"/>
      <c r="GSJ768" s="462"/>
      <c r="GSK768" s="462"/>
      <c r="GSL768" s="462"/>
      <c r="GSM768" s="462"/>
      <c r="GSN768" s="462"/>
      <c r="GSO768" s="462"/>
      <c r="GSP768" s="462"/>
      <c r="GSQ768" s="462"/>
      <c r="GSR768" s="462"/>
      <c r="GSS768" s="462"/>
      <c r="GST768" s="462"/>
      <c r="GSU768" s="462"/>
      <c r="GSV768" s="462"/>
      <c r="GSW768" s="462"/>
      <c r="GSX768" s="462"/>
      <c r="GSY768" s="462"/>
      <c r="GSZ768" s="462"/>
      <c r="GTA768" s="462"/>
      <c r="GTB768" s="462"/>
      <c r="GTC768" s="462"/>
      <c r="GTD768" s="462"/>
      <c r="GTE768" s="462"/>
      <c r="GTF768" s="462"/>
      <c r="GTG768" s="462"/>
      <c r="GTH768" s="462"/>
      <c r="GTI768" s="462"/>
      <c r="GTJ768" s="462"/>
      <c r="GTK768" s="462"/>
      <c r="GTL768" s="462"/>
      <c r="GTM768" s="462"/>
      <c r="GTN768" s="462"/>
      <c r="GTO768" s="462"/>
      <c r="GTP768" s="462"/>
      <c r="GTQ768" s="462"/>
      <c r="GTR768" s="462"/>
      <c r="GTS768" s="462"/>
      <c r="GTT768" s="462"/>
      <c r="GTU768" s="462"/>
      <c r="GTV768" s="462"/>
      <c r="GTW768" s="462"/>
      <c r="GTX768" s="462"/>
      <c r="GTY768" s="462"/>
      <c r="GTZ768" s="462"/>
      <c r="GUA768" s="462"/>
      <c r="GUB768" s="462"/>
      <c r="GUC768" s="462"/>
      <c r="GUD768" s="462"/>
      <c r="GUE768" s="462"/>
      <c r="GUF768" s="462"/>
      <c r="GUG768" s="462"/>
      <c r="GUH768" s="462"/>
      <c r="GUI768" s="462"/>
      <c r="GUJ768" s="462"/>
      <c r="GUK768" s="462"/>
      <c r="GUL768" s="462"/>
      <c r="GUM768" s="462"/>
      <c r="GUN768" s="462"/>
      <c r="GUO768" s="462"/>
      <c r="GUP768" s="462"/>
      <c r="GUQ768" s="462"/>
      <c r="GUR768" s="462"/>
      <c r="GUS768" s="462"/>
      <c r="GUT768" s="462"/>
      <c r="GUU768" s="462"/>
      <c r="GUV768" s="462"/>
      <c r="GUW768" s="462"/>
      <c r="GUX768" s="462"/>
      <c r="GUY768" s="462"/>
      <c r="GUZ768" s="462"/>
      <c r="GVA768" s="462"/>
      <c r="GVB768" s="462"/>
      <c r="GVC768" s="462"/>
      <c r="GVD768" s="462"/>
      <c r="GVE768" s="462"/>
      <c r="GVF768" s="462"/>
      <c r="GVG768" s="462"/>
      <c r="GVH768" s="462"/>
      <c r="GVI768" s="462"/>
      <c r="GVJ768" s="462"/>
      <c r="GVK768" s="462"/>
      <c r="GVL768" s="462"/>
      <c r="GVM768" s="462"/>
      <c r="GVN768" s="462"/>
      <c r="GVO768" s="462"/>
      <c r="GVP768" s="462"/>
      <c r="GVQ768" s="462"/>
      <c r="GVR768" s="462"/>
      <c r="GVS768" s="462"/>
      <c r="GVT768" s="462"/>
      <c r="GVU768" s="462"/>
      <c r="GVV768" s="462"/>
      <c r="GVW768" s="462"/>
      <c r="GVX768" s="462"/>
      <c r="GVY768" s="462"/>
      <c r="GVZ768" s="462"/>
      <c r="GWA768" s="462"/>
      <c r="GWB768" s="462"/>
      <c r="GWC768" s="462"/>
      <c r="GWD768" s="462"/>
      <c r="GWE768" s="462"/>
      <c r="GWF768" s="462"/>
      <c r="GWG768" s="462"/>
      <c r="GWH768" s="462"/>
      <c r="GWI768" s="462"/>
      <c r="GWJ768" s="462"/>
      <c r="GWK768" s="462"/>
      <c r="GWL768" s="462"/>
      <c r="GWM768" s="462"/>
      <c r="GWN768" s="462"/>
      <c r="GWO768" s="462"/>
      <c r="GWP768" s="462"/>
      <c r="GWQ768" s="462"/>
      <c r="GWR768" s="462"/>
      <c r="GWS768" s="462"/>
      <c r="GWT768" s="462"/>
      <c r="GWU768" s="462"/>
      <c r="GWV768" s="462"/>
      <c r="GWW768" s="462"/>
      <c r="GWX768" s="462"/>
      <c r="GWY768" s="462"/>
      <c r="GWZ768" s="462"/>
      <c r="GXA768" s="462"/>
      <c r="GXB768" s="462"/>
      <c r="GXC768" s="462"/>
      <c r="GXD768" s="462"/>
      <c r="GXE768" s="462"/>
      <c r="GXF768" s="462"/>
      <c r="GXG768" s="462"/>
      <c r="GXH768" s="462"/>
      <c r="GXI768" s="462"/>
      <c r="GXJ768" s="462"/>
      <c r="GXK768" s="462"/>
      <c r="GXL768" s="462"/>
      <c r="GXM768" s="462"/>
      <c r="GXN768" s="462"/>
      <c r="GXO768" s="462"/>
      <c r="GXP768" s="462"/>
      <c r="GXQ768" s="462"/>
      <c r="GXR768" s="462"/>
      <c r="GXS768" s="462"/>
      <c r="GXT768" s="462"/>
      <c r="GXU768" s="462"/>
      <c r="GXV768" s="462"/>
      <c r="GXW768" s="462"/>
      <c r="GXX768" s="462"/>
      <c r="GXY768" s="462"/>
      <c r="GXZ768" s="462"/>
      <c r="GYA768" s="462"/>
      <c r="GYB768" s="462"/>
      <c r="GYC768" s="462"/>
      <c r="GYD768" s="462"/>
      <c r="GYE768" s="462"/>
      <c r="GYF768" s="462"/>
      <c r="GYG768" s="462"/>
      <c r="GYH768" s="462"/>
      <c r="GYI768" s="462"/>
      <c r="GYJ768" s="462"/>
      <c r="GYK768" s="462"/>
      <c r="GYL768" s="462"/>
      <c r="GYM768" s="462"/>
      <c r="GYN768" s="462"/>
      <c r="GYO768" s="462"/>
      <c r="GYP768" s="462"/>
      <c r="GYQ768" s="462"/>
      <c r="GYR768" s="462"/>
      <c r="GYS768" s="462"/>
      <c r="GYT768" s="462"/>
      <c r="GYU768" s="462"/>
      <c r="GYV768" s="462"/>
      <c r="GYW768" s="462"/>
      <c r="GYX768" s="462"/>
      <c r="GYY768" s="462"/>
      <c r="GYZ768" s="462"/>
      <c r="GZA768" s="462"/>
      <c r="GZB768" s="462"/>
      <c r="GZC768" s="462"/>
      <c r="GZD768" s="462"/>
      <c r="GZE768" s="462"/>
      <c r="GZF768" s="462"/>
      <c r="GZG768" s="462"/>
      <c r="GZH768" s="462"/>
      <c r="GZI768" s="462"/>
      <c r="GZJ768" s="462"/>
      <c r="GZK768" s="462"/>
      <c r="GZL768" s="462"/>
      <c r="GZM768" s="462"/>
      <c r="GZN768" s="462"/>
      <c r="GZO768" s="462"/>
      <c r="GZP768" s="462"/>
      <c r="GZQ768" s="462"/>
      <c r="GZR768" s="462"/>
      <c r="GZS768" s="462"/>
      <c r="GZT768" s="462"/>
      <c r="GZU768" s="462"/>
      <c r="GZV768" s="462"/>
      <c r="GZW768" s="462"/>
      <c r="GZX768" s="462"/>
      <c r="GZY768" s="462"/>
      <c r="GZZ768" s="462"/>
      <c r="HAA768" s="462"/>
      <c r="HAB768" s="462"/>
      <c r="HAC768" s="462"/>
      <c r="HAD768" s="462"/>
      <c r="HAE768" s="462"/>
      <c r="HAF768" s="462"/>
      <c r="HAG768" s="462"/>
      <c r="HAH768" s="462"/>
      <c r="HAI768" s="462"/>
      <c r="HAJ768" s="462"/>
      <c r="HAK768" s="462"/>
      <c r="HAL768" s="462"/>
      <c r="HAM768" s="462"/>
      <c r="HAN768" s="462"/>
      <c r="HAO768" s="462"/>
      <c r="HAP768" s="462"/>
      <c r="HAQ768" s="462"/>
      <c r="HAR768" s="462"/>
      <c r="HAS768" s="462"/>
      <c r="HAT768" s="462"/>
      <c r="HAU768" s="462"/>
      <c r="HAV768" s="462"/>
      <c r="HAW768" s="462"/>
      <c r="HAX768" s="462"/>
      <c r="HAY768" s="462"/>
      <c r="HAZ768" s="462"/>
      <c r="HBA768" s="462"/>
      <c r="HBB768" s="462"/>
      <c r="HBC768" s="462"/>
      <c r="HBD768" s="462"/>
      <c r="HBE768" s="462"/>
      <c r="HBF768" s="462"/>
      <c r="HBG768" s="462"/>
      <c r="HBH768" s="462"/>
      <c r="HBI768" s="462"/>
      <c r="HBJ768" s="462"/>
      <c r="HBK768" s="462"/>
      <c r="HBL768" s="462"/>
      <c r="HBM768" s="462"/>
      <c r="HBN768" s="462"/>
      <c r="HBO768" s="462"/>
      <c r="HBP768" s="462"/>
      <c r="HBQ768" s="462"/>
      <c r="HBR768" s="462"/>
      <c r="HBS768" s="462"/>
      <c r="HBT768" s="462"/>
      <c r="HBU768" s="462"/>
      <c r="HBV768" s="462"/>
      <c r="HBW768" s="462"/>
      <c r="HBX768" s="462"/>
      <c r="HBY768" s="462"/>
      <c r="HBZ768" s="462"/>
      <c r="HCA768" s="462"/>
      <c r="HCB768" s="462"/>
      <c r="HCC768" s="462"/>
      <c r="HCD768" s="462"/>
      <c r="HCE768" s="462"/>
      <c r="HCF768" s="462"/>
      <c r="HCG768" s="462"/>
      <c r="HCH768" s="462"/>
      <c r="HCI768" s="462"/>
      <c r="HCJ768" s="462"/>
      <c r="HCK768" s="462"/>
      <c r="HCL768" s="462"/>
      <c r="HCM768" s="462"/>
      <c r="HCN768" s="462"/>
      <c r="HCO768" s="462"/>
      <c r="HCP768" s="462"/>
      <c r="HCQ768" s="462"/>
      <c r="HCR768" s="462"/>
      <c r="HCS768" s="462"/>
      <c r="HCT768" s="462"/>
      <c r="HCU768" s="462"/>
      <c r="HCV768" s="462"/>
      <c r="HCW768" s="462"/>
      <c r="HCX768" s="462"/>
      <c r="HCY768" s="462"/>
      <c r="HCZ768" s="462"/>
      <c r="HDA768" s="462"/>
      <c r="HDB768" s="462"/>
      <c r="HDC768" s="462"/>
      <c r="HDD768" s="462"/>
      <c r="HDE768" s="462"/>
      <c r="HDF768" s="462"/>
      <c r="HDG768" s="462"/>
      <c r="HDH768" s="462"/>
      <c r="HDI768" s="462"/>
      <c r="HDJ768" s="462"/>
      <c r="HDK768" s="462"/>
      <c r="HDL768" s="462"/>
      <c r="HDM768" s="462"/>
      <c r="HDN768" s="462"/>
      <c r="HDO768" s="462"/>
      <c r="HDP768" s="462"/>
      <c r="HDQ768" s="462"/>
      <c r="HDR768" s="462"/>
      <c r="HDS768" s="462"/>
      <c r="HDT768" s="462"/>
      <c r="HDU768" s="462"/>
      <c r="HDV768" s="462"/>
      <c r="HDW768" s="462"/>
      <c r="HDX768" s="462"/>
      <c r="HDY768" s="462"/>
      <c r="HDZ768" s="462"/>
      <c r="HEA768" s="462"/>
      <c r="HEB768" s="462"/>
      <c r="HEC768" s="462"/>
      <c r="HED768" s="462"/>
      <c r="HEE768" s="462"/>
      <c r="HEF768" s="462"/>
      <c r="HEG768" s="462"/>
      <c r="HEH768" s="462"/>
      <c r="HEI768" s="462"/>
      <c r="HEJ768" s="462"/>
      <c r="HEK768" s="462"/>
      <c r="HEL768" s="462"/>
      <c r="HEM768" s="462"/>
      <c r="HEN768" s="462"/>
      <c r="HEO768" s="462"/>
      <c r="HEP768" s="462"/>
      <c r="HEQ768" s="462"/>
      <c r="HER768" s="462"/>
      <c r="HES768" s="462"/>
      <c r="HET768" s="462"/>
      <c r="HEU768" s="462"/>
      <c r="HEV768" s="462"/>
      <c r="HEW768" s="462"/>
      <c r="HEX768" s="462"/>
      <c r="HEY768" s="462"/>
      <c r="HEZ768" s="462"/>
      <c r="HFA768" s="462"/>
      <c r="HFB768" s="462"/>
      <c r="HFC768" s="462"/>
      <c r="HFD768" s="462"/>
      <c r="HFE768" s="462"/>
      <c r="HFF768" s="462"/>
      <c r="HFG768" s="462"/>
      <c r="HFH768" s="462"/>
      <c r="HFI768" s="462"/>
      <c r="HFJ768" s="462"/>
      <c r="HFK768" s="462"/>
      <c r="HFL768" s="462"/>
      <c r="HFM768" s="462"/>
      <c r="HFN768" s="462"/>
      <c r="HFO768" s="462"/>
      <c r="HFP768" s="462"/>
      <c r="HFQ768" s="462"/>
      <c r="HFR768" s="462"/>
      <c r="HFS768" s="462"/>
      <c r="HFT768" s="462"/>
      <c r="HFU768" s="462"/>
      <c r="HFV768" s="462"/>
      <c r="HFW768" s="462"/>
      <c r="HFX768" s="462"/>
      <c r="HFY768" s="462"/>
      <c r="HFZ768" s="462"/>
      <c r="HGA768" s="462"/>
      <c r="HGB768" s="462"/>
      <c r="HGC768" s="462"/>
      <c r="HGD768" s="462"/>
      <c r="HGE768" s="462"/>
      <c r="HGF768" s="462"/>
      <c r="HGG768" s="462"/>
      <c r="HGH768" s="462"/>
      <c r="HGI768" s="462"/>
      <c r="HGJ768" s="462"/>
      <c r="HGK768" s="462"/>
      <c r="HGL768" s="462"/>
      <c r="HGM768" s="462"/>
      <c r="HGN768" s="462"/>
      <c r="HGO768" s="462"/>
      <c r="HGP768" s="462"/>
      <c r="HGQ768" s="462"/>
      <c r="HGR768" s="462"/>
      <c r="HGS768" s="462"/>
      <c r="HGT768" s="462"/>
      <c r="HGU768" s="462"/>
      <c r="HGV768" s="462"/>
      <c r="HGW768" s="462"/>
      <c r="HGX768" s="462"/>
      <c r="HGY768" s="462"/>
      <c r="HGZ768" s="462"/>
      <c r="HHA768" s="462"/>
      <c r="HHB768" s="462"/>
      <c r="HHC768" s="462"/>
      <c r="HHD768" s="462"/>
      <c r="HHE768" s="462"/>
      <c r="HHF768" s="462"/>
      <c r="HHG768" s="462"/>
      <c r="HHH768" s="462"/>
      <c r="HHI768" s="462"/>
      <c r="HHJ768" s="462"/>
      <c r="HHK768" s="462"/>
      <c r="HHL768" s="462"/>
      <c r="HHM768" s="462"/>
      <c r="HHN768" s="462"/>
      <c r="HHO768" s="462"/>
      <c r="HHP768" s="462"/>
      <c r="HHQ768" s="462"/>
      <c r="HHR768" s="462"/>
      <c r="HHS768" s="462"/>
      <c r="HHT768" s="462"/>
      <c r="HHU768" s="462"/>
      <c r="HHV768" s="462"/>
      <c r="HHW768" s="462"/>
      <c r="HHX768" s="462"/>
      <c r="HHY768" s="462"/>
      <c r="HHZ768" s="462"/>
      <c r="HIA768" s="462"/>
      <c r="HIB768" s="462"/>
      <c r="HIC768" s="462"/>
      <c r="HID768" s="462"/>
      <c r="HIE768" s="462"/>
      <c r="HIF768" s="462"/>
      <c r="HIG768" s="462"/>
      <c r="HIH768" s="462"/>
      <c r="HII768" s="462"/>
      <c r="HIJ768" s="462"/>
      <c r="HIK768" s="462"/>
      <c r="HIL768" s="462"/>
      <c r="HIM768" s="462"/>
      <c r="HIN768" s="462"/>
      <c r="HIO768" s="462"/>
      <c r="HIP768" s="462"/>
      <c r="HIQ768" s="462"/>
      <c r="HIR768" s="462"/>
      <c r="HIS768" s="462"/>
      <c r="HIT768" s="462"/>
      <c r="HIU768" s="462"/>
      <c r="HIV768" s="462"/>
      <c r="HIW768" s="462"/>
      <c r="HIX768" s="462"/>
      <c r="HIY768" s="462"/>
      <c r="HIZ768" s="462"/>
      <c r="HJA768" s="462"/>
      <c r="HJB768" s="462"/>
      <c r="HJC768" s="462"/>
      <c r="HJD768" s="462"/>
      <c r="HJE768" s="462"/>
      <c r="HJF768" s="462"/>
      <c r="HJG768" s="462"/>
      <c r="HJH768" s="462"/>
      <c r="HJI768" s="462"/>
      <c r="HJJ768" s="462"/>
      <c r="HJK768" s="462"/>
      <c r="HJL768" s="462"/>
      <c r="HJM768" s="462"/>
      <c r="HJN768" s="462"/>
      <c r="HJO768" s="462"/>
      <c r="HJP768" s="462"/>
      <c r="HJQ768" s="462"/>
      <c r="HJR768" s="462"/>
      <c r="HJS768" s="462"/>
      <c r="HJT768" s="462"/>
      <c r="HJU768" s="462"/>
      <c r="HJV768" s="462"/>
      <c r="HJW768" s="462"/>
      <c r="HJX768" s="462"/>
      <c r="HJY768" s="462"/>
      <c r="HJZ768" s="462"/>
      <c r="HKA768" s="462"/>
      <c r="HKB768" s="462"/>
      <c r="HKC768" s="462"/>
      <c r="HKD768" s="462"/>
      <c r="HKE768" s="462"/>
      <c r="HKF768" s="462"/>
      <c r="HKG768" s="462"/>
      <c r="HKH768" s="462"/>
      <c r="HKI768" s="462"/>
      <c r="HKJ768" s="462"/>
      <c r="HKK768" s="462"/>
      <c r="HKL768" s="462"/>
      <c r="HKM768" s="462"/>
      <c r="HKN768" s="462"/>
      <c r="HKO768" s="462"/>
      <c r="HKP768" s="462"/>
      <c r="HKQ768" s="462"/>
      <c r="HKR768" s="462"/>
      <c r="HKS768" s="462"/>
      <c r="HKT768" s="462"/>
      <c r="HKU768" s="462"/>
      <c r="HKV768" s="462"/>
      <c r="HKW768" s="462"/>
      <c r="HKX768" s="462"/>
      <c r="HKY768" s="462"/>
      <c r="HKZ768" s="462"/>
      <c r="HLA768" s="462"/>
      <c r="HLB768" s="462"/>
      <c r="HLC768" s="462"/>
      <c r="HLD768" s="462"/>
      <c r="HLE768" s="462"/>
      <c r="HLF768" s="462"/>
      <c r="HLG768" s="462"/>
      <c r="HLH768" s="462"/>
      <c r="HLI768" s="462"/>
      <c r="HLJ768" s="462"/>
      <c r="HLK768" s="462"/>
      <c r="HLL768" s="462"/>
      <c r="HLM768" s="462"/>
      <c r="HLN768" s="462"/>
      <c r="HLO768" s="462"/>
      <c r="HLP768" s="462"/>
      <c r="HLQ768" s="462"/>
      <c r="HLR768" s="462"/>
      <c r="HLS768" s="462"/>
      <c r="HLT768" s="462"/>
      <c r="HLU768" s="462"/>
      <c r="HLV768" s="462"/>
      <c r="HLW768" s="462"/>
      <c r="HLX768" s="462"/>
      <c r="HLY768" s="462"/>
      <c r="HLZ768" s="462"/>
      <c r="HMA768" s="462"/>
      <c r="HMB768" s="462"/>
      <c r="HMC768" s="462"/>
      <c r="HMD768" s="462"/>
      <c r="HME768" s="462"/>
      <c r="HMF768" s="462"/>
      <c r="HMG768" s="462"/>
      <c r="HMH768" s="462"/>
      <c r="HMI768" s="462"/>
      <c r="HMJ768" s="462"/>
      <c r="HMK768" s="462"/>
      <c r="HML768" s="462"/>
      <c r="HMM768" s="462"/>
      <c r="HMN768" s="462"/>
      <c r="HMO768" s="462"/>
      <c r="HMP768" s="462"/>
      <c r="HMQ768" s="462"/>
      <c r="HMR768" s="462"/>
      <c r="HMS768" s="462"/>
      <c r="HMT768" s="462"/>
      <c r="HMU768" s="462"/>
      <c r="HMV768" s="462"/>
      <c r="HMW768" s="462"/>
      <c r="HMX768" s="462"/>
      <c r="HMY768" s="462"/>
      <c r="HMZ768" s="462"/>
      <c r="HNA768" s="462"/>
      <c r="HNB768" s="462"/>
      <c r="HNC768" s="462"/>
      <c r="HND768" s="462"/>
      <c r="HNE768" s="462"/>
      <c r="HNF768" s="462"/>
      <c r="HNG768" s="462"/>
      <c r="HNH768" s="462"/>
      <c r="HNI768" s="462"/>
      <c r="HNJ768" s="462"/>
      <c r="HNK768" s="462"/>
      <c r="HNL768" s="462"/>
      <c r="HNM768" s="462"/>
      <c r="HNN768" s="462"/>
      <c r="HNO768" s="462"/>
      <c r="HNP768" s="462"/>
      <c r="HNQ768" s="462"/>
      <c r="HNR768" s="462"/>
      <c r="HNS768" s="462"/>
      <c r="HNT768" s="462"/>
      <c r="HNU768" s="462"/>
      <c r="HNV768" s="462"/>
      <c r="HNW768" s="462"/>
      <c r="HNX768" s="462"/>
      <c r="HNY768" s="462"/>
      <c r="HNZ768" s="462"/>
      <c r="HOA768" s="462"/>
      <c r="HOB768" s="462"/>
      <c r="HOC768" s="462"/>
      <c r="HOD768" s="462"/>
      <c r="HOE768" s="462"/>
      <c r="HOF768" s="462"/>
      <c r="HOG768" s="462"/>
      <c r="HOH768" s="462"/>
      <c r="HOI768" s="462"/>
      <c r="HOJ768" s="462"/>
      <c r="HOK768" s="462"/>
      <c r="HOL768" s="462"/>
      <c r="HOM768" s="462"/>
      <c r="HON768" s="462"/>
      <c r="HOO768" s="462"/>
      <c r="HOP768" s="462"/>
      <c r="HOQ768" s="462"/>
      <c r="HOR768" s="462"/>
      <c r="HOS768" s="462"/>
      <c r="HOT768" s="462"/>
      <c r="HOU768" s="462"/>
      <c r="HOV768" s="462"/>
      <c r="HOW768" s="462"/>
      <c r="HOX768" s="462"/>
      <c r="HOY768" s="462"/>
      <c r="HOZ768" s="462"/>
      <c r="HPA768" s="462"/>
      <c r="HPB768" s="462"/>
      <c r="HPC768" s="462"/>
      <c r="HPD768" s="462"/>
      <c r="HPE768" s="462"/>
      <c r="HPF768" s="462"/>
      <c r="HPG768" s="462"/>
      <c r="HPH768" s="462"/>
      <c r="HPI768" s="462"/>
      <c r="HPJ768" s="462"/>
      <c r="HPK768" s="462"/>
      <c r="HPL768" s="462"/>
      <c r="HPM768" s="462"/>
      <c r="HPN768" s="462"/>
      <c r="HPO768" s="462"/>
      <c r="HPP768" s="462"/>
      <c r="HPQ768" s="462"/>
      <c r="HPR768" s="462"/>
      <c r="HPS768" s="462"/>
      <c r="HPT768" s="462"/>
      <c r="HPU768" s="462"/>
      <c r="HPV768" s="462"/>
      <c r="HPW768" s="462"/>
      <c r="HPX768" s="462"/>
      <c r="HPY768" s="462"/>
      <c r="HPZ768" s="462"/>
      <c r="HQA768" s="462"/>
      <c r="HQB768" s="462"/>
      <c r="HQC768" s="462"/>
      <c r="HQD768" s="462"/>
      <c r="HQE768" s="462"/>
      <c r="HQF768" s="462"/>
      <c r="HQG768" s="462"/>
      <c r="HQH768" s="462"/>
      <c r="HQI768" s="462"/>
      <c r="HQJ768" s="462"/>
      <c r="HQK768" s="462"/>
      <c r="HQL768" s="462"/>
      <c r="HQM768" s="462"/>
      <c r="HQN768" s="462"/>
      <c r="HQO768" s="462"/>
      <c r="HQP768" s="462"/>
      <c r="HQQ768" s="462"/>
      <c r="HQR768" s="462"/>
      <c r="HQS768" s="462"/>
      <c r="HQT768" s="462"/>
      <c r="HQU768" s="462"/>
      <c r="HQV768" s="462"/>
      <c r="HQW768" s="462"/>
      <c r="HQX768" s="462"/>
      <c r="HQY768" s="462"/>
      <c r="HQZ768" s="462"/>
      <c r="HRA768" s="462"/>
      <c r="HRB768" s="462"/>
      <c r="HRC768" s="462"/>
      <c r="HRD768" s="462"/>
      <c r="HRE768" s="462"/>
      <c r="HRF768" s="462"/>
      <c r="HRG768" s="462"/>
      <c r="HRH768" s="462"/>
      <c r="HRI768" s="462"/>
      <c r="HRJ768" s="462"/>
      <c r="HRK768" s="462"/>
      <c r="HRL768" s="462"/>
      <c r="HRM768" s="462"/>
      <c r="HRN768" s="462"/>
      <c r="HRO768" s="462"/>
      <c r="HRP768" s="462"/>
      <c r="HRQ768" s="462"/>
      <c r="HRR768" s="462"/>
      <c r="HRS768" s="462"/>
      <c r="HRT768" s="462"/>
      <c r="HRU768" s="462"/>
      <c r="HRV768" s="462"/>
      <c r="HRW768" s="462"/>
      <c r="HRX768" s="462"/>
      <c r="HRY768" s="462"/>
      <c r="HRZ768" s="462"/>
      <c r="HSA768" s="462"/>
      <c r="HSB768" s="462"/>
      <c r="HSC768" s="462"/>
      <c r="HSD768" s="462"/>
      <c r="HSE768" s="462"/>
      <c r="HSF768" s="462"/>
      <c r="HSG768" s="462"/>
      <c r="HSH768" s="462"/>
      <c r="HSI768" s="462"/>
      <c r="HSJ768" s="462"/>
      <c r="HSK768" s="462"/>
      <c r="HSL768" s="462"/>
      <c r="HSM768" s="462"/>
      <c r="HSN768" s="462"/>
      <c r="HSO768" s="462"/>
      <c r="HSP768" s="462"/>
      <c r="HSQ768" s="462"/>
      <c r="HSR768" s="462"/>
      <c r="HSS768" s="462"/>
      <c r="HST768" s="462"/>
      <c r="HSU768" s="462"/>
      <c r="HSV768" s="462"/>
      <c r="HSW768" s="462"/>
      <c r="HSX768" s="462"/>
      <c r="HSY768" s="462"/>
      <c r="HSZ768" s="462"/>
      <c r="HTA768" s="462"/>
      <c r="HTB768" s="462"/>
      <c r="HTC768" s="462"/>
      <c r="HTD768" s="462"/>
      <c r="HTE768" s="462"/>
      <c r="HTF768" s="462"/>
      <c r="HTG768" s="462"/>
      <c r="HTH768" s="462"/>
      <c r="HTI768" s="462"/>
      <c r="HTJ768" s="462"/>
      <c r="HTK768" s="462"/>
      <c r="HTL768" s="462"/>
      <c r="HTM768" s="462"/>
      <c r="HTN768" s="462"/>
      <c r="HTO768" s="462"/>
      <c r="HTP768" s="462"/>
      <c r="HTQ768" s="462"/>
      <c r="HTR768" s="462"/>
      <c r="HTS768" s="462"/>
      <c r="HTT768" s="462"/>
      <c r="HTU768" s="462"/>
      <c r="HTV768" s="462"/>
      <c r="HTW768" s="462"/>
      <c r="HTX768" s="462"/>
      <c r="HTY768" s="462"/>
      <c r="HTZ768" s="462"/>
      <c r="HUA768" s="462"/>
      <c r="HUB768" s="462"/>
      <c r="HUC768" s="462"/>
      <c r="HUD768" s="462"/>
      <c r="HUE768" s="462"/>
      <c r="HUF768" s="462"/>
      <c r="HUG768" s="462"/>
      <c r="HUH768" s="462"/>
      <c r="HUI768" s="462"/>
      <c r="HUJ768" s="462"/>
      <c r="HUK768" s="462"/>
      <c r="HUL768" s="462"/>
      <c r="HUM768" s="462"/>
      <c r="HUN768" s="462"/>
      <c r="HUO768" s="462"/>
      <c r="HUP768" s="462"/>
      <c r="HUQ768" s="462"/>
      <c r="HUR768" s="462"/>
      <c r="HUS768" s="462"/>
      <c r="HUT768" s="462"/>
      <c r="HUU768" s="462"/>
      <c r="HUV768" s="462"/>
      <c r="HUW768" s="462"/>
      <c r="HUX768" s="462"/>
      <c r="HUY768" s="462"/>
      <c r="HUZ768" s="462"/>
      <c r="HVA768" s="462"/>
      <c r="HVB768" s="462"/>
      <c r="HVC768" s="462"/>
      <c r="HVD768" s="462"/>
      <c r="HVE768" s="462"/>
      <c r="HVF768" s="462"/>
      <c r="HVG768" s="462"/>
      <c r="HVH768" s="462"/>
      <c r="HVI768" s="462"/>
      <c r="HVJ768" s="462"/>
      <c r="HVK768" s="462"/>
      <c r="HVL768" s="462"/>
      <c r="HVM768" s="462"/>
      <c r="HVN768" s="462"/>
      <c r="HVO768" s="462"/>
      <c r="HVP768" s="462"/>
      <c r="HVQ768" s="462"/>
      <c r="HVR768" s="462"/>
      <c r="HVS768" s="462"/>
      <c r="HVT768" s="462"/>
      <c r="HVU768" s="462"/>
      <c r="HVV768" s="462"/>
      <c r="HVW768" s="462"/>
      <c r="HVX768" s="462"/>
      <c r="HVY768" s="462"/>
      <c r="HVZ768" s="462"/>
      <c r="HWA768" s="462"/>
      <c r="HWB768" s="462"/>
      <c r="HWC768" s="462"/>
      <c r="HWD768" s="462"/>
      <c r="HWE768" s="462"/>
      <c r="HWF768" s="462"/>
      <c r="HWG768" s="462"/>
      <c r="HWH768" s="462"/>
      <c r="HWI768" s="462"/>
      <c r="HWJ768" s="462"/>
      <c r="HWK768" s="462"/>
      <c r="HWL768" s="462"/>
      <c r="HWM768" s="462"/>
      <c r="HWN768" s="462"/>
      <c r="HWO768" s="462"/>
      <c r="HWP768" s="462"/>
      <c r="HWQ768" s="462"/>
      <c r="HWR768" s="462"/>
      <c r="HWS768" s="462"/>
      <c r="HWT768" s="462"/>
      <c r="HWU768" s="462"/>
      <c r="HWV768" s="462"/>
      <c r="HWW768" s="462"/>
      <c r="HWX768" s="462"/>
      <c r="HWY768" s="462"/>
      <c r="HWZ768" s="462"/>
      <c r="HXA768" s="462"/>
      <c r="HXB768" s="462"/>
      <c r="HXC768" s="462"/>
      <c r="HXD768" s="462"/>
      <c r="HXE768" s="462"/>
      <c r="HXF768" s="462"/>
      <c r="HXG768" s="462"/>
      <c r="HXH768" s="462"/>
      <c r="HXI768" s="462"/>
      <c r="HXJ768" s="462"/>
      <c r="HXK768" s="462"/>
      <c r="HXL768" s="462"/>
      <c r="HXM768" s="462"/>
      <c r="HXN768" s="462"/>
      <c r="HXO768" s="462"/>
      <c r="HXP768" s="462"/>
      <c r="HXQ768" s="462"/>
      <c r="HXR768" s="462"/>
      <c r="HXS768" s="462"/>
      <c r="HXT768" s="462"/>
      <c r="HXU768" s="462"/>
      <c r="HXV768" s="462"/>
      <c r="HXW768" s="462"/>
      <c r="HXX768" s="462"/>
      <c r="HXY768" s="462"/>
      <c r="HXZ768" s="462"/>
      <c r="HYA768" s="462"/>
      <c r="HYB768" s="462"/>
      <c r="HYC768" s="462"/>
      <c r="HYD768" s="462"/>
      <c r="HYE768" s="462"/>
      <c r="HYF768" s="462"/>
      <c r="HYG768" s="462"/>
      <c r="HYH768" s="462"/>
      <c r="HYI768" s="462"/>
      <c r="HYJ768" s="462"/>
      <c r="HYK768" s="462"/>
      <c r="HYL768" s="462"/>
      <c r="HYM768" s="462"/>
      <c r="HYN768" s="462"/>
      <c r="HYO768" s="462"/>
      <c r="HYP768" s="462"/>
      <c r="HYQ768" s="462"/>
      <c r="HYR768" s="462"/>
      <c r="HYS768" s="462"/>
      <c r="HYT768" s="462"/>
      <c r="HYU768" s="462"/>
      <c r="HYV768" s="462"/>
      <c r="HYW768" s="462"/>
      <c r="HYX768" s="462"/>
      <c r="HYY768" s="462"/>
      <c r="HYZ768" s="462"/>
      <c r="HZA768" s="462"/>
      <c r="HZB768" s="462"/>
      <c r="HZC768" s="462"/>
      <c r="HZD768" s="462"/>
      <c r="HZE768" s="462"/>
      <c r="HZF768" s="462"/>
      <c r="HZG768" s="462"/>
      <c r="HZH768" s="462"/>
      <c r="HZI768" s="462"/>
      <c r="HZJ768" s="462"/>
      <c r="HZK768" s="462"/>
      <c r="HZL768" s="462"/>
      <c r="HZM768" s="462"/>
      <c r="HZN768" s="462"/>
      <c r="HZO768" s="462"/>
      <c r="HZP768" s="462"/>
      <c r="HZQ768" s="462"/>
      <c r="HZR768" s="462"/>
      <c r="HZS768" s="462"/>
      <c r="HZT768" s="462"/>
      <c r="HZU768" s="462"/>
      <c r="HZV768" s="462"/>
      <c r="HZW768" s="462"/>
      <c r="HZX768" s="462"/>
      <c r="HZY768" s="462"/>
      <c r="HZZ768" s="462"/>
      <c r="IAA768" s="462"/>
      <c r="IAB768" s="462"/>
      <c r="IAC768" s="462"/>
      <c r="IAD768" s="462"/>
      <c r="IAE768" s="462"/>
      <c r="IAF768" s="462"/>
      <c r="IAG768" s="462"/>
      <c r="IAH768" s="462"/>
      <c r="IAI768" s="462"/>
      <c r="IAJ768" s="462"/>
      <c r="IAK768" s="462"/>
      <c r="IAL768" s="462"/>
      <c r="IAM768" s="462"/>
      <c r="IAN768" s="462"/>
      <c r="IAO768" s="462"/>
      <c r="IAP768" s="462"/>
      <c r="IAQ768" s="462"/>
      <c r="IAR768" s="462"/>
      <c r="IAS768" s="462"/>
      <c r="IAT768" s="462"/>
      <c r="IAU768" s="462"/>
      <c r="IAV768" s="462"/>
      <c r="IAW768" s="462"/>
      <c r="IAX768" s="462"/>
      <c r="IAY768" s="462"/>
      <c r="IAZ768" s="462"/>
      <c r="IBA768" s="462"/>
      <c r="IBB768" s="462"/>
      <c r="IBC768" s="462"/>
      <c r="IBD768" s="462"/>
      <c r="IBE768" s="462"/>
      <c r="IBF768" s="462"/>
      <c r="IBG768" s="462"/>
      <c r="IBH768" s="462"/>
      <c r="IBI768" s="462"/>
      <c r="IBJ768" s="462"/>
      <c r="IBK768" s="462"/>
      <c r="IBL768" s="462"/>
      <c r="IBM768" s="462"/>
      <c r="IBN768" s="462"/>
      <c r="IBO768" s="462"/>
      <c r="IBP768" s="462"/>
      <c r="IBQ768" s="462"/>
      <c r="IBR768" s="462"/>
      <c r="IBS768" s="462"/>
      <c r="IBT768" s="462"/>
      <c r="IBU768" s="462"/>
      <c r="IBV768" s="462"/>
      <c r="IBW768" s="462"/>
      <c r="IBX768" s="462"/>
      <c r="IBY768" s="462"/>
      <c r="IBZ768" s="462"/>
      <c r="ICA768" s="462"/>
      <c r="ICB768" s="462"/>
      <c r="ICC768" s="462"/>
      <c r="ICD768" s="462"/>
      <c r="ICE768" s="462"/>
      <c r="ICF768" s="462"/>
      <c r="ICG768" s="462"/>
      <c r="ICH768" s="462"/>
      <c r="ICI768" s="462"/>
      <c r="ICJ768" s="462"/>
      <c r="ICK768" s="462"/>
      <c r="ICL768" s="462"/>
      <c r="ICM768" s="462"/>
      <c r="ICN768" s="462"/>
      <c r="ICO768" s="462"/>
      <c r="ICP768" s="462"/>
      <c r="ICQ768" s="462"/>
      <c r="ICR768" s="462"/>
      <c r="ICS768" s="462"/>
      <c r="ICT768" s="462"/>
      <c r="ICU768" s="462"/>
      <c r="ICV768" s="462"/>
      <c r="ICW768" s="462"/>
      <c r="ICX768" s="462"/>
      <c r="ICY768" s="462"/>
      <c r="ICZ768" s="462"/>
      <c r="IDA768" s="462"/>
      <c r="IDB768" s="462"/>
      <c r="IDC768" s="462"/>
      <c r="IDD768" s="462"/>
      <c r="IDE768" s="462"/>
      <c r="IDF768" s="462"/>
      <c r="IDG768" s="462"/>
      <c r="IDH768" s="462"/>
      <c r="IDI768" s="462"/>
      <c r="IDJ768" s="462"/>
      <c r="IDK768" s="462"/>
      <c r="IDL768" s="462"/>
      <c r="IDM768" s="462"/>
      <c r="IDN768" s="462"/>
      <c r="IDO768" s="462"/>
      <c r="IDP768" s="462"/>
      <c r="IDQ768" s="462"/>
      <c r="IDR768" s="462"/>
      <c r="IDS768" s="462"/>
      <c r="IDT768" s="462"/>
      <c r="IDU768" s="462"/>
      <c r="IDV768" s="462"/>
      <c r="IDW768" s="462"/>
      <c r="IDX768" s="462"/>
      <c r="IDY768" s="462"/>
      <c r="IDZ768" s="462"/>
      <c r="IEA768" s="462"/>
      <c r="IEB768" s="462"/>
      <c r="IEC768" s="462"/>
      <c r="IED768" s="462"/>
      <c r="IEE768" s="462"/>
      <c r="IEF768" s="462"/>
      <c r="IEG768" s="462"/>
      <c r="IEH768" s="462"/>
      <c r="IEI768" s="462"/>
      <c r="IEJ768" s="462"/>
      <c r="IEK768" s="462"/>
      <c r="IEL768" s="462"/>
      <c r="IEM768" s="462"/>
      <c r="IEN768" s="462"/>
      <c r="IEO768" s="462"/>
      <c r="IEP768" s="462"/>
      <c r="IEQ768" s="462"/>
      <c r="IER768" s="462"/>
      <c r="IES768" s="462"/>
      <c r="IET768" s="462"/>
      <c r="IEU768" s="462"/>
      <c r="IEV768" s="462"/>
      <c r="IEW768" s="462"/>
      <c r="IEX768" s="462"/>
      <c r="IEY768" s="462"/>
      <c r="IEZ768" s="462"/>
      <c r="IFA768" s="462"/>
      <c r="IFB768" s="462"/>
      <c r="IFC768" s="462"/>
      <c r="IFD768" s="462"/>
      <c r="IFE768" s="462"/>
      <c r="IFF768" s="462"/>
      <c r="IFG768" s="462"/>
      <c r="IFH768" s="462"/>
      <c r="IFI768" s="462"/>
      <c r="IFJ768" s="462"/>
      <c r="IFK768" s="462"/>
      <c r="IFL768" s="462"/>
      <c r="IFM768" s="462"/>
      <c r="IFN768" s="462"/>
      <c r="IFO768" s="462"/>
      <c r="IFP768" s="462"/>
      <c r="IFQ768" s="462"/>
      <c r="IFR768" s="462"/>
      <c r="IFS768" s="462"/>
      <c r="IFT768" s="462"/>
      <c r="IFU768" s="462"/>
      <c r="IFV768" s="462"/>
      <c r="IFW768" s="462"/>
      <c r="IFX768" s="462"/>
      <c r="IFY768" s="462"/>
      <c r="IFZ768" s="462"/>
      <c r="IGA768" s="462"/>
      <c r="IGB768" s="462"/>
      <c r="IGC768" s="462"/>
      <c r="IGD768" s="462"/>
      <c r="IGE768" s="462"/>
      <c r="IGF768" s="462"/>
      <c r="IGG768" s="462"/>
      <c r="IGH768" s="462"/>
      <c r="IGI768" s="462"/>
      <c r="IGJ768" s="462"/>
      <c r="IGK768" s="462"/>
      <c r="IGL768" s="462"/>
      <c r="IGM768" s="462"/>
      <c r="IGN768" s="462"/>
      <c r="IGO768" s="462"/>
      <c r="IGP768" s="462"/>
      <c r="IGQ768" s="462"/>
      <c r="IGR768" s="462"/>
      <c r="IGS768" s="462"/>
      <c r="IGT768" s="462"/>
      <c r="IGU768" s="462"/>
      <c r="IGV768" s="462"/>
      <c r="IGW768" s="462"/>
      <c r="IGX768" s="462"/>
      <c r="IGY768" s="462"/>
      <c r="IGZ768" s="462"/>
      <c r="IHA768" s="462"/>
      <c r="IHB768" s="462"/>
      <c r="IHC768" s="462"/>
      <c r="IHD768" s="462"/>
      <c r="IHE768" s="462"/>
      <c r="IHF768" s="462"/>
      <c r="IHG768" s="462"/>
      <c r="IHH768" s="462"/>
      <c r="IHI768" s="462"/>
      <c r="IHJ768" s="462"/>
      <c r="IHK768" s="462"/>
      <c r="IHL768" s="462"/>
      <c r="IHM768" s="462"/>
      <c r="IHN768" s="462"/>
      <c r="IHO768" s="462"/>
      <c r="IHP768" s="462"/>
      <c r="IHQ768" s="462"/>
      <c r="IHR768" s="462"/>
      <c r="IHS768" s="462"/>
      <c r="IHT768" s="462"/>
      <c r="IHU768" s="462"/>
      <c r="IHV768" s="462"/>
      <c r="IHW768" s="462"/>
      <c r="IHX768" s="462"/>
      <c r="IHY768" s="462"/>
      <c r="IHZ768" s="462"/>
      <c r="IIA768" s="462"/>
      <c r="IIB768" s="462"/>
      <c r="IIC768" s="462"/>
      <c r="IID768" s="462"/>
      <c r="IIE768" s="462"/>
      <c r="IIF768" s="462"/>
      <c r="IIG768" s="462"/>
      <c r="IIH768" s="462"/>
      <c r="III768" s="462"/>
      <c r="IIJ768" s="462"/>
      <c r="IIK768" s="462"/>
      <c r="IIL768" s="462"/>
      <c r="IIM768" s="462"/>
      <c r="IIN768" s="462"/>
      <c r="IIO768" s="462"/>
      <c r="IIP768" s="462"/>
      <c r="IIQ768" s="462"/>
      <c r="IIR768" s="462"/>
      <c r="IIS768" s="462"/>
      <c r="IIT768" s="462"/>
      <c r="IIU768" s="462"/>
      <c r="IIV768" s="462"/>
      <c r="IIW768" s="462"/>
      <c r="IIX768" s="462"/>
      <c r="IIY768" s="462"/>
      <c r="IIZ768" s="462"/>
      <c r="IJA768" s="462"/>
      <c r="IJB768" s="462"/>
      <c r="IJC768" s="462"/>
      <c r="IJD768" s="462"/>
      <c r="IJE768" s="462"/>
      <c r="IJF768" s="462"/>
      <c r="IJG768" s="462"/>
      <c r="IJH768" s="462"/>
      <c r="IJI768" s="462"/>
      <c r="IJJ768" s="462"/>
      <c r="IJK768" s="462"/>
      <c r="IJL768" s="462"/>
      <c r="IJM768" s="462"/>
      <c r="IJN768" s="462"/>
      <c r="IJO768" s="462"/>
      <c r="IJP768" s="462"/>
      <c r="IJQ768" s="462"/>
      <c r="IJR768" s="462"/>
      <c r="IJS768" s="462"/>
      <c r="IJT768" s="462"/>
      <c r="IJU768" s="462"/>
      <c r="IJV768" s="462"/>
      <c r="IJW768" s="462"/>
      <c r="IJX768" s="462"/>
      <c r="IJY768" s="462"/>
      <c r="IJZ768" s="462"/>
      <c r="IKA768" s="462"/>
      <c r="IKB768" s="462"/>
      <c r="IKC768" s="462"/>
      <c r="IKD768" s="462"/>
      <c r="IKE768" s="462"/>
      <c r="IKF768" s="462"/>
      <c r="IKG768" s="462"/>
      <c r="IKH768" s="462"/>
      <c r="IKI768" s="462"/>
      <c r="IKJ768" s="462"/>
      <c r="IKK768" s="462"/>
      <c r="IKL768" s="462"/>
      <c r="IKM768" s="462"/>
      <c r="IKN768" s="462"/>
      <c r="IKO768" s="462"/>
      <c r="IKP768" s="462"/>
      <c r="IKQ768" s="462"/>
      <c r="IKR768" s="462"/>
      <c r="IKS768" s="462"/>
      <c r="IKT768" s="462"/>
      <c r="IKU768" s="462"/>
      <c r="IKV768" s="462"/>
      <c r="IKW768" s="462"/>
      <c r="IKX768" s="462"/>
      <c r="IKY768" s="462"/>
      <c r="IKZ768" s="462"/>
      <c r="ILA768" s="462"/>
      <c r="ILB768" s="462"/>
      <c r="ILC768" s="462"/>
      <c r="ILD768" s="462"/>
      <c r="ILE768" s="462"/>
      <c r="ILF768" s="462"/>
      <c r="ILG768" s="462"/>
      <c r="ILH768" s="462"/>
      <c r="ILI768" s="462"/>
      <c r="ILJ768" s="462"/>
      <c r="ILK768" s="462"/>
      <c r="ILL768" s="462"/>
      <c r="ILM768" s="462"/>
      <c r="ILN768" s="462"/>
      <c r="ILO768" s="462"/>
      <c r="ILP768" s="462"/>
      <c r="ILQ768" s="462"/>
      <c r="ILR768" s="462"/>
      <c r="ILS768" s="462"/>
      <c r="ILT768" s="462"/>
      <c r="ILU768" s="462"/>
      <c r="ILV768" s="462"/>
      <c r="ILW768" s="462"/>
      <c r="ILX768" s="462"/>
      <c r="ILY768" s="462"/>
      <c r="ILZ768" s="462"/>
      <c r="IMA768" s="462"/>
      <c r="IMB768" s="462"/>
      <c r="IMC768" s="462"/>
      <c r="IMD768" s="462"/>
      <c r="IME768" s="462"/>
      <c r="IMF768" s="462"/>
      <c r="IMG768" s="462"/>
      <c r="IMH768" s="462"/>
      <c r="IMI768" s="462"/>
      <c r="IMJ768" s="462"/>
      <c r="IMK768" s="462"/>
      <c r="IML768" s="462"/>
      <c r="IMM768" s="462"/>
      <c r="IMN768" s="462"/>
      <c r="IMO768" s="462"/>
      <c r="IMP768" s="462"/>
      <c r="IMQ768" s="462"/>
      <c r="IMR768" s="462"/>
      <c r="IMS768" s="462"/>
      <c r="IMT768" s="462"/>
      <c r="IMU768" s="462"/>
      <c r="IMV768" s="462"/>
      <c r="IMW768" s="462"/>
      <c r="IMX768" s="462"/>
      <c r="IMY768" s="462"/>
      <c r="IMZ768" s="462"/>
      <c r="INA768" s="462"/>
      <c r="INB768" s="462"/>
      <c r="INC768" s="462"/>
      <c r="IND768" s="462"/>
      <c r="INE768" s="462"/>
      <c r="INF768" s="462"/>
      <c r="ING768" s="462"/>
      <c r="INH768" s="462"/>
      <c r="INI768" s="462"/>
      <c r="INJ768" s="462"/>
      <c r="INK768" s="462"/>
      <c r="INL768" s="462"/>
      <c r="INM768" s="462"/>
      <c r="INN768" s="462"/>
      <c r="INO768" s="462"/>
      <c r="INP768" s="462"/>
      <c r="INQ768" s="462"/>
      <c r="INR768" s="462"/>
      <c r="INS768" s="462"/>
      <c r="INT768" s="462"/>
      <c r="INU768" s="462"/>
      <c r="INV768" s="462"/>
      <c r="INW768" s="462"/>
      <c r="INX768" s="462"/>
      <c r="INY768" s="462"/>
      <c r="INZ768" s="462"/>
      <c r="IOA768" s="462"/>
      <c r="IOB768" s="462"/>
      <c r="IOC768" s="462"/>
      <c r="IOD768" s="462"/>
      <c r="IOE768" s="462"/>
      <c r="IOF768" s="462"/>
      <c r="IOG768" s="462"/>
      <c r="IOH768" s="462"/>
      <c r="IOI768" s="462"/>
      <c r="IOJ768" s="462"/>
      <c r="IOK768" s="462"/>
      <c r="IOL768" s="462"/>
      <c r="IOM768" s="462"/>
      <c r="ION768" s="462"/>
      <c r="IOO768" s="462"/>
      <c r="IOP768" s="462"/>
      <c r="IOQ768" s="462"/>
      <c r="IOR768" s="462"/>
      <c r="IOS768" s="462"/>
      <c r="IOT768" s="462"/>
      <c r="IOU768" s="462"/>
      <c r="IOV768" s="462"/>
      <c r="IOW768" s="462"/>
      <c r="IOX768" s="462"/>
      <c r="IOY768" s="462"/>
      <c r="IOZ768" s="462"/>
      <c r="IPA768" s="462"/>
      <c r="IPB768" s="462"/>
      <c r="IPC768" s="462"/>
      <c r="IPD768" s="462"/>
      <c r="IPE768" s="462"/>
      <c r="IPF768" s="462"/>
      <c r="IPG768" s="462"/>
      <c r="IPH768" s="462"/>
      <c r="IPI768" s="462"/>
      <c r="IPJ768" s="462"/>
      <c r="IPK768" s="462"/>
      <c r="IPL768" s="462"/>
      <c r="IPM768" s="462"/>
      <c r="IPN768" s="462"/>
      <c r="IPO768" s="462"/>
      <c r="IPP768" s="462"/>
      <c r="IPQ768" s="462"/>
      <c r="IPR768" s="462"/>
      <c r="IPS768" s="462"/>
      <c r="IPT768" s="462"/>
      <c r="IPU768" s="462"/>
      <c r="IPV768" s="462"/>
      <c r="IPW768" s="462"/>
      <c r="IPX768" s="462"/>
      <c r="IPY768" s="462"/>
      <c r="IPZ768" s="462"/>
      <c r="IQA768" s="462"/>
      <c r="IQB768" s="462"/>
      <c r="IQC768" s="462"/>
      <c r="IQD768" s="462"/>
      <c r="IQE768" s="462"/>
      <c r="IQF768" s="462"/>
      <c r="IQG768" s="462"/>
      <c r="IQH768" s="462"/>
      <c r="IQI768" s="462"/>
      <c r="IQJ768" s="462"/>
      <c r="IQK768" s="462"/>
      <c r="IQL768" s="462"/>
      <c r="IQM768" s="462"/>
      <c r="IQN768" s="462"/>
      <c r="IQO768" s="462"/>
      <c r="IQP768" s="462"/>
      <c r="IQQ768" s="462"/>
      <c r="IQR768" s="462"/>
      <c r="IQS768" s="462"/>
      <c r="IQT768" s="462"/>
      <c r="IQU768" s="462"/>
      <c r="IQV768" s="462"/>
      <c r="IQW768" s="462"/>
      <c r="IQX768" s="462"/>
      <c r="IQY768" s="462"/>
      <c r="IQZ768" s="462"/>
      <c r="IRA768" s="462"/>
      <c r="IRB768" s="462"/>
      <c r="IRC768" s="462"/>
      <c r="IRD768" s="462"/>
      <c r="IRE768" s="462"/>
      <c r="IRF768" s="462"/>
      <c r="IRG768" s="462"/>
      <c r="IRH768" s="462"/>
      <c r="IRI768" s="462"/>
      <c r="IRJ768" s="462"/>
      <c r="IRK768" s="462"/>
      <c r="IRL768" s="462"/>
      <c r="IRM768" s="462"/>
      <c r="IRN768" s="462"/>
      <c r="IRO768" s="462"/>
      <c r="IRP768" s="462"/>
      <c r="IRQ768" s="462"/>
      <c r="IRR768" s="462"/>
      <c r="IRS768" s="462"/>
      <c r="IRT768" s="462"/>
      <c r="IRU768" s="462"/>
      <c r="IRV768" s="462"/>
      <c r="IRW768" s="462"/>
      <c r="IRX768" s="462"/>
      <c r="IRY768" s="462"/>
      <c r="IRZ768" s="462"/>
      <c r="ISA768" s="462"/>
      <c r="ISB768" s="462"/>
      <c r="ISC768" s="462"/>
      <c r="ISD768" s="462"/>
      <c r="ISE768" s="462"/>
      <c r="ISF768" s="462"/>
      <c r="ISG768" s="462"/>
      <c r="ISH768" s="462"/>
      <c r="ISI768" s="462"/>
      <c r="ISJ768" s="462"/>
      <c r="ISK768" s="462"/>
      <c r="ISL768" s="462"/>
      <c r="ISM768" s="462"/>
      <c r="ISN768" s="462"/>
      <c r="ISO768" s="462"/>
      <c r="ISP768" s="462"/>
      <c r="ISQ768" s="462"/>
      <c r="ISR768" s="462"/>
      <c r="ISS768" s="462"/>
      <c r="IST768" s="462"/>
      <c r="ISU768" s="462"/>
      <c r="ISV768" s="462"/>
      <c r="ISW768" s="462"/>
      <c r="ISX768" s="462"/>
      <c r="ISY768" s="462"/>
      <c r="ISZ768" s="462"/>
      <c r="ITA768" s="462"/>
      <c r="ITB768" s="462"/>
      <c r="ITC768" s="462"/>
      <c r="ITD768" s="462"/>
      <c r="ITE768" s="462"/>
      <c r="ITF768" s="462"/>
      <c r="ITG768" s="462"/>
      <c r="ITH768" s="462"/>
      <c r="ITI768" s="462"/>
      <c r="ITJ768" s="462"/>
      <c r="ITK768" s="462"/>
      <c r="ITL768" s="462"/>
      <c r="ITM768" s="462"/>
      <c r="ITN768" s="462"/>
      <c r="ITO768" s="462"/>
      <c r="ITP768" s="462"/>
      <c r="ITQ768" s="462"/>
      <c r="ITR768" s="462"/>
      <c r="ITS768" s="462"/>
      <c r="ITT768" s="462"/>
      <c r="ITU768" s="462"/>
      <c r="ITV768" s="462"/>
      <c r="ITW768" s="462"/>
      <c r="ITX768" s="462"/>
      <c r="ITY768" s="462"/>
      <c r="ITZ768" s="462"/>
      <c r="IUA768" s="462"/>
      <c r="IUB768" s="462"/>
      <c r="IUC768" s="462"/>
      <c r="IUD768" s="462"/>
      <c r="IUE768" s="462"/>
      <c r="IUF768" s="462"/>
      <c r="IUG768" s="462"/>
      <c r="IUH768" s="462"/>
      <c r="IUI768" s="462"/>
      <c r="IUJ768" s="462"/>
      <c r="IUK768" s="462"/>
      <c r="IUL768" s="462"/>
      <c r="IUM768" s="462"/>
      <c r="IUN768" s="462"/>
      <c r="IUO768" s="462"/>
      <c r="IUP768" s="462"/>
      <c r="IUQ768" s="462"/>
      <c r="IUR768" s="462"/>
      <c r="IUS768" s="462"/>
      <c r="IUT768" s="462"/>
      <c r="IUU768" s="462"/>
      <c r="IUV768" s="462"/>
      <c r="IUW768" s="462"/>
      <c r="IUX768" s="462"/>
      <c r="IUY768" s="462"/>
      <c r="IUZ768" s="462"/>
      <c r="IVA768" s="462"/>
      <c r="IVB768" s="462"/>
      <c r="IVC768" s="462"/>
      <c r="IVD768" s="462"/>
      <c r="IVE768" s="462"/>
      <c r="IVF768" s="462"/>
      <c r="IVG768" s="462"/>
      <c r="IVH768" s="462"/>
      <c r="IVI768" s="462"/>
      <c r="IVJ768" s="462"/>
      <c r="IVK768" s="462"/>
      <c r="IVL768" s="462"/>
      <c r="IVM768" s="462"/>
      <c r="IVN768" s="462"/>
      <c r="IVO768" s="462"/>
      <c r="IVP768" s="462"/>
      <c r="IVQ768" s="462"/>
      <c r="IVR768" s="462"/>
      <c r="IVS768" s="462"/>
      <c r="IVT768" s="462"/>
      <c r="IVU768" s="462"/>
      <c r="IVV768" s="462"/>
      <c r="IVW768" s="462"/>
      <c r="IVX768" s="462"/>
      <c r="IVY768" s="462"/>
      <c r="IVZ768" s="462"/>
      <c r="IWA768" s="462"/>
      <c r="IWB768" s="462"/>
      <c r="IWC768" s="462"/>
      <c r="IWD768" s="462"/>
      <c r="IWE768" s="462"/>
      <c r="IWF768" s="462"/>
      <c r="IWG768" s="462"/>
      <c r="IWH768" s="462"/>
      <c r="IWI768" s="462"/>
      <c r="IWJ768" s="462"/>
      <c r="IWK768" s="462"/>
      <c r="IWL768" s="462"/>
      <c r="IWM768" s="462"/>
      <c r="IWN768" s="462"/>
      <c r="IWO768" s="462"/>
      <c r="IWP768" s="462"/>
      <c r="IWQ768" s="462"/>
      <c r="IWR768" s="462"/>
      <c r="IWS768" s="462"/>
      <c r="IWT768" s="462"/>
      <c r="IWU768" s="462"/>
      <c r="IWV768" s="462"/>
      <c r="IWW768" s="462"/>
      <c r="IWX768" s="462"/>
      <c r="IWY768" s="462"/>
      <c r="IWZ768" s="462"/>
      <c r="IXA768" s="462"/>
      <c r="IXB768" s="462"/>
      <c r="IXC768" s="462"/>
      <c r="IXD768" s="462"/>
      <c r="IXE768" s="462"/>
      <c r="IXF768" s="462"/>
      <c r="IXG768" s="462"/>
      <c r="IXH768" s="462"/>
      <c r="IXI768" s="462"/>
      <c r="IXJ768" s="462"/>
      <c r="IXK768" s="462"/>
      <c r="IXL768" s="462"/>
      <c r="IXM768" s="462"/>
      <c r="IXN768" s="462"/>
      <c r="IXO768" s="462"/>
      <c r="IXP768" s="462"/>
      <c r="IXQ768" s="462"/>
      <c r="IXR768" s="462"/>
      <c r="IXS768" s="462"/>
      <c r="IXT768" s="462"/>
      <c r="IXU768" s="462"/>
      <c r="IXV768" s="462"/>
      <c r="IXW768" s="462"/>
      <c r="IXX768" s="462"/>
      <c r="IXY768" s="462"/>
      <c r="IXZ768" s="462"/>
      <c r="IYA768" s="462"/>
      <c r="IYB768" s="462"/>
      <c r="IYC768" s="462"/>
      <c r="IYD768" s="462"/>
      <c r="IYE768" s="462"/>
      <c r="IYF768" s="462"/>
      <c r="IYG768" s="462"/>
      <c r="IYH768" s="462"/>
      <c r="IYI768" s="462"/>
      <c r="IYJ768" s="462"/>
      <c r="IYK768" s="462"/>
      <c r="IYL768" s="462"/>
      <c r="IYM768" s="462"/>
      <c r="IYN768" s="462"/>
      <c r="IYO768" s="462"/>
      <c r="IYP768" s="462"/>
      <c r="IYQ768" s="462"/>
      <c r="IYR768" s="462"/>
      <c r="IYS768" s="462"/>
      <c r="IYT768" s="462"/>
      <c r="IYU768" s="462"/>
      <c r="IYV768" s="462"/>
      <c r="IYW768" s="462"/>
      <c r="IYX768" s="462"/>
      <c r="IYY768" s="462"/>
      <c r="IYZ768" s="462"/>
      <c r="IZA768" s="462"/>
      <c r="IZB768" s="462"/>
      <c r="IZC768" s="462"/>
      <c r="IZD768" s="462"/>
      <c r="IZE768" s="462"/>
      <c r="IZF768" s="462"/>
      <c r="IZG768" s="462"/>
      <c r="IZH768" s="462"/>
      <c r="IZI768" s="462"/>
      <c r="IZJ768" s="462"/>
      <c r="IZK768" s="462"/>
      <c r="IZL768" s="462"/>
      <c r="IZM768" s="462"/>
      <c r="IZN768" s="462"/>
      <c r="IZO768" s="462"/>
      <c r="IZP768" s="462"/>
      <c r="IZQ768" s="462"/>
      <c r="IZR768" s="462"/>
      <c r="IZS768" s="462"/>
      <c r="IZT768" s="462"/>
      <c r="IZU768" s="462"/>
      <c r="IZV768" s="462"/>
      <c r="IZW768" s="462"/>
      <c r="IZX768" s="462"/>
      <c r="IZY768" s="462"/>
      <c r="IZZ768" s="462"/>
      <c r="JAA768" s="462"/>
      <c r="JAB768" s="462"/>
      <c r="JAC768" s="462"/>
      <c r="JAD768" s="462"/>
      <c r="JAE768" s="462"/>
      <c r="JAF768" s="462"/>
      <c r="JAG768" s="462"/>
      <c r="JAH768" s="462"/>
      <c r="JAI768" s="462"/>
      <c r="JAJ768" s="462"/>
      <c r="JAK768" s="462"/>
      <c r="JAL768" s="462"/>
      <c r="JAM768" s="462"/>
      <c r="JAN768" s="462"/>
      <c r="JAO768" s="462"/>
      <c r="JAP768" s="462"/>
      <c r="JAQ768" s="462"/>
      <c r="JAR768" s="462"/>
      <c r="JAS768" s="462"/>
      <c r="JAT768" s="462"/>
      <c r="JAU768" s="462"/>
      <c r="JAV768" s="462"/>
      <c r="JAW768" s="462"/>
      <c r="JAX768" s="462"/>
      <c r="JAY768" s="462"/>
      <c r="JAZ768" s="462"/>
      <c r="JBA768" s="462"/>
      <c r="JBB768" s="462"/>
      <c r="JBC768" s="462"/>
      <c r="JBD768" s="462"/>
      <c r="JBE768" s="462"/>
      <c r="JBF768" s="462"/>
      <c r="JBG768" s="462"/>
      <c r="JBH768" s="462"/>
      <c r="JBI768" s="462"/>
      <c r="JBJ768" s="462"/>
      <c r="JBK768" s="462"/>
      <c r="JBL768" s="462"/>
      <c r="JBM768" s="462"/>
      <c r="JBN768" s="462"/>
      <c r="JBO768" s="462"/>
      <c r="JBP768" s="462"/>
      <c r="JBQ768" s="462"/>
      <c r="JBR768" s="462"/>
      <c r="JBS768" s="462"/>
      <c r="JBT768" s="462"/>
      <c r="JBU768" s="462"/>
      <c r="JBV768" s="462"/>
      <c r="JBW768" s="462"/>
      <c r="JBX768" s="462"/>
      <c r="JBY768" s="462"/>
      <c r="JBZ768" s="462"/>
      <c r="JCA768" s="462"/>
      <c r="JCB768" s="462"/>
      <c r="JCC768" s="462"/>
      <c r="JCD768" s="462"/>
      <c r="JCE768" s="462"/>
      <c r="JCF768" s="462"/>
      <c r="JCG768" s="462"/>
      <c r="JCH768" s="462"/>
      <c r="JCI768" s="462"/>
      <c r="JCJ768" s="462"/>
      <c r="JCK768" s="462"/>
      <c r="JCL768" s="462"/>
      <c r="JCM768" s="462"/>
      <c r="JCN768" s="462"/>
      <c r="JCO768" s="462"/>
      <c r="JCP768" s="462"/>
      <c r="JCQ768" s="462"/>
      <c r="JCR768" s="462"/>
      <c r="JCS768" s="462"/>
      <c r="JCT768" s="462"/>
      <c r="JCU768" s="462"/>
      <c r="JCV768" s="462"/>
      <c r="JCW768" s="462"/>
      <c r="JCX768" s="462"/>
      <c r="JCY768" s="462"/>
      <c r="JCZ768" s="462"/>
      <c r="JDA768" s="462"/>
      <c r="JDB768" s="462"/>
      <c r="JDC768" s="462"/>
      <c r="JDD768" s="462"/>
      <c r="JDE768" s="462"/>
      <c r="JDF768" s="462"/>
      <c r="JDG768" s="462"/>
      <c r="JDH768" s="462"/>
      <c r="JDI768" s="462"/>
      <c r="JDJ768" s="462"/>
      <c r="JDK768" s="462"/>
      <c r="JDL768" s="462"/>
      <c r="JDM768" s="462"/>
      <c r="JDN768" s="462"/>
      <c r="JDO768" s="462"/>
      <c r="JDP768" s="462"/>
      <c r="JDQ768" s="462"/>
      <c r="JDR768" s="462"/>
      <c r="JDS768" s="462"/>
      <c r="JDT768" s="462"/>
      <c r="JDU768" s="462"/>
      <c r="JDV768" s="462"/>
      <c r="JDW768" s="462"/>
      <c r="JDX768" s="462"/>
      <c r="JDY768" s="462"/>
      <c r="JDZ768" s="462"/>
      <c r="JEA768" s="462"/>
      <c r="JEB768" s="462"/>
      <c r="JEC768" s="462"/>
      <c r="JED768" s="462"/>
      <c r="JEE768" s="462"/>
      <c r="JEF768" s="462"/>
      <c r="JEG768" s="462"/>
      <c r="JEH768" s="462"/>
      <c r="JEI768" s="462"/>
      <c r="JEJ768" s="462"/>
      <c r="JEK768" s="462"/>
      <c r="JEL768" s="462"/>
      <c r="JEM768" s="462"/>
      <c r="JEN768" s="462"/>
      <c r="JEO768" s="462"/>
      <c r="JEP768" s="462"/>
      <c r="JEQ768" s="462"/>
      <c r="JER768" s="462"/>
      <c r="JES768" s="462"/>
      <c r="JET768" s="462"/>
      <c r="JEU768" s="462"/>
      <c r="JEV768" s="462"/>
      <c r="JEW768" s="462"/>
      <c r="JEX768" s="462"/>
      <c r="JEY768" s="462"/>
      <c r="JEZ768" s="462"/>
      <c r="JFA768" s="462"/>
      <c r="JFB768" s="462"/>
      <c r="JFC768" s="462"/>
      <c r="JFD768" s="462"/>
      <c r="JFE768" s="462"/>
      <c r="JFF768" s="462"/>
      <c r="JFG768" s="462"/>
      <c r="JFH768" s="462"/>
      <c r="JFI768" s="462"/>
      <c r="JFJ768" s="462"/>
      <c r="JFK768" s="462"/>
      <c r="JFL768" s="462"/>
      <c r="JFM768" s="462"/>
      <c r="JFN768" s="462"/>
      <c r="JFO768" s="462"/>
      <c r="JFP768" s="462"/>
      <c r="JFQ768" s="462"/>
      <c r="JFR768" s="462"/>
      <c r="JFS768" s="462"/>
      <c r="JFT768" s="462"/>
      <c r="JFU768" s="462"/>
      <c r="JFV768" s="462"/>
      <c r="JFW768" s="462"/>
      <c r="JFX768" s="462"/>
      <c r="JFY768" s="462"/>
      <c r="JFZ768" s="462"/>
      <c r="JGA768" s="462"/>
      <c r="JGB768" s="462"/>
      <c r="JGC768" s="462"/>
      <c r="JGD768" s="462"/>
      <c r="JGE768" s="462"/>
      <c r="JGF768" s="462"/>
      <c r="JGG768" s="462"/>
      <c r="JGH768" s="462"/>
      <c r="JGI768" s="462"/>
      <c r="JGJ768" s="462"/>
      <c r="JGK768" s="462"/>
      <c r="JGL768" s="462"/>
      <c r="JGM768" s="462"/>
      <c r="JGN768" s="462"/>
      <c r="JGO768" s="462"/>
      <c r="JGP768" s="462"/>
      <c r="JGQ768" s="462"/>
      <c r="JGR768" s="462"/>
      <c r="JGS768" s="462"/>
      <c r="JGT768" s="462"/>
      <c r="JGU768" s="462"/>
      <c r="JGV768" s="462"/>
      <c r="JGW768" s="462"/>
      <c r="JGX768" s="462"/>
      <c r="JGY768" s="462"/>
      <c r="JGZ768" s="462"/>
      <c r="JHA768" s="462"/>
      <c r="JHB768" s="462"/>
      <c r="JHC768" s="462"/>
      <c r="JHD768" s="462"/>
      <c r="JHE768" s="462"/>
      <c r="JHF768" s="462"/>
      <c r="JHG768" s="462"/>
      <c r="JHH768" s="462"/>
      <c r="JHI768" s="462"/>
      <c r="JHJ768" s="462"/>
      <c r="JHK768" s="462"/>
      <c r="JHL768" s="462"/>
      <c r="JHM768" s="462"/>
      <c r="JHN768" s="462"/>
      <c r="JHO768" s="462"/>
      <c r="JHP768" s="462"/>
      <c r="JHQ768" s="462"/>
      <c r="JHR768" s="462"/>
      <c r="JHS768" s="462"/>
      <c r="JHT768" s="462"/>
      <c r="JHU768" s="462"/>
      <c r="JHV768" s="462"/>
      <c r="JHW768" s="462"/>
      <c r="JHX768" s="462"/>
      <c r="JHY768" s="462"/>
      <c r="JHZ768" s="462"/>
      <c r="JIA768" s="462"/>
      <c r="JIB768" s="462"/>
      <c r="JIC768" s="462"/>
      <c r="JID768" s="462"/>
      <c r="JIE768" s="462"/>
      <c r="JIF768" s="462"/>
      <c r="JIG768" s="462"/>
      <c r="JIH768" s="462"/>
      <c r="JII768" s="462"/>
      <c r="JIJ768" s="462"/>
      <c r="JIK768" s="462"/>
      <c r="JIL768" s="462"/>
      <c r="JIM768" s="462"/>
      <c r="JIN768" s="462"/>
      <c r="JIO768" s="462"/>
      <c r="JIP768" s="462"/>
      <c r="JIQ768" s="462"/>
      <c r="JIR768" s="462"/>
      <c r="JIS768" s="462"/>
      <c r="JIT768" s="462"/>
      <c r="JIU768" s="462"/>
      <c r="JIV768" s="462"/>
      <c r="JIW768" s="462"/>
      <c r="JIX768" s="462"/>
      <c r="JIY768" s="462"/>
      <c r="JIZ768" s="462"/>
      <c r="JJA768" s="462"/>
      <c r="JJB768" s="462"/>
      <c r="JJC768" s="462"/>
      <c r="JJD768" s="462"/>
      <c r="JJE768" s="462"/>
      <c r="JJF768" s="462"/>
      <c r="JJG768" s="462"/>
      <c r="JJH768" s="462"/>
      <c r="JJI768" s="462"/>
      <c r="JJJ768" s="462"/>
      <c r="JJK768" s="462"/>
      <c r="JJL768" s="462"/>
      <c r="JJM768" s="462"/>
      <c r="JJN768" s="462"/>
      <c r="JJO768" s="462"/>
      <c r="JJP768" s="462"/>
      <c r="JJQ768" s="462"/>
      <c r="JJR768" s="462"/>
      <c r="JJS768" s="462"/>
      <c r="JJT768" s="462"/>
      <c r="JJU768" s="462"/>
      <c r="JJV768" s="462"/>
      <c r="JJW768" s="462"/>
      <c r="JJX768" s="462"/>
      <c r="JJY768" s="462"/>
      <c r="JJZ768" s="462"/>
      <c r="JKA768" s="462"/>
      <c r="JKB768" s="462"/>
      <c r="JKC768" s="462"/>
      <c r="JKD768" s="462"/>
      <c r="JKE768" s="462"/>
      <c r="JKF768" s="462"/>
      <c r="JKG768" s="462"/>
      <c r="JKH768" s="462"/>
      <c r="JKI768" s="462"/>
      <c r="JKJ768" s="462"/>
      <c r="JKK768" s="462"/>
      <c r="JKL768" s="462"/>
      <c r="JKM768" s="462"/>
      <c r="JKN768" s="462"/>
      <c r="JKO768" s="462"/>
      <c r="JKP768" s="462"/>
      <c r="JKQ768" s="462"/>
      <c r="JKR768" s="462"/>
      <c r="JKS768" s="462"/>
      <c r="JKT768" s="462"/>
      <c r="JKU768" s="462"/>
      <c r="JKV768" s="462"/>
      <c r="JKW768" s="462"/>
      <c r="JKX768" s="462"/>
      <c r="JKY768" s="462"/>
      <c r="JKZ768" s="462"/>
      <c r="JLA768" s="462"/>
      <c r="JLB768" s="462"/>
      <c r="JLC768" s="462"/>
      <c r="JLD768" s="462"/>
      <c r="JLE768" s="462"/>
      <c r="JLF768" s="462"/>
      <c r="JLG768" s="462"/>
      <c r="JLH768" s="462"/>
      <c r="JLI768" s="462"/>
      <c r="JLJ768" s="462"/>
      <c r="JLK768" s="462"/>
      <c r="JLL768" s="462"/>
      <c r="JLM768" s="462"/>
      <c r="JLN768" s="462"/>
      <c r="JLO768" s="462"/>
      <c r="JLP768" s="462"/>
      <c r="JLQ768" s="462"/>
      <c r="JLR768" s="462"/>
      <c r="JLS768" s="462"/>
      <c r="JLT768" s="462"/>
      <c r="JLU768" s="462"/>
      <c r="JLV768" s="462"/>
      <c r="JLW768" s="462"/>
      <c r="JLX768" s="462"/>
      <c r="JLY768" s="462"/>
      <c r="JLZ768" s="462"/>
      <c r="JMA768" s="462"/>
      <c r="JMB768" s="462"/>
      <c r="JMC768" s="462"/>
      <c r="JMD768" s="462"/>
      <c r="JME768" s="462"/>
      <c r="JMF768" s="462"/>
      <c r="JMG768" s="462"/>
      <c r="JMH768" s="462"/>
      <c r="JMI768" s="462"/>
      <c r="JMJ768" s="462"/>
      <c r="JMK768" s="462"/>
      <c r="JML768" s="462"/>
      <c r="JMM768" s="462"/>
      <c r="JMN768" s="462"/>
      <c r="JMO768" s="462"/>
      <c r="JMP768" s="462"/>
      <c r="JMQ768" s="462"/>
      <c r="JMR768" s="462"/>
      <c r="JMS768" s="462"/>
      <c r="JMT768" s="462"/>
      <c r="JMU768" s="462"/>
      <c r="JMV768" s="462"/>
      <c r="JMW768" s="462"/>
      <c r="JMX768" s="462"/>
      <c r="JMY768" s="462"/>
      <c r="JMZ768" s="462"/>
      <c r="JNA768" s="462"/>
      <c r="JNB768" s="462"/>
      <c r="JNC768" s="462"/>
      <c r="JND768" s="462"/>
      <c r="JNE768" s="462"/>
      <c r="JNF768" s="462"/>
      <c r="JNG768" s="462"/>
      <c r="JNH768" s="462"/>
      <c r="JNI768" s="462"/>
      <c r="JNJ768" s="462"/>
      <c r="JNK768" s="462"/>
      <c r="JNL768" s="462"/>
      <c r="JNM768" s="462"/>
      <c r="JNN768" s="462"/>
      <c r="JNO768" s="462"/>
      <c r="JNP768" s="462"/>
      <c r="JNQ768" s="462"/>
      <c r="JNR768" s="462"/>
      <c r="JNS768" s="462"/>
      <c r="JNT768" s="462"/>
      <c r="JNU768" s="462"/>
      <c r="JNV768" s="462"/>
      <c r="JNW768" s="462"/>
      <c r="JNX768" s="462"/>
      <c r="JNY768" s="462"/>
      <c r="JNZ768" s="462"/>
      <c r="JOA768" s="462"/>
      <c r="JOB768" s="462"/>
      <c r="JOC768" s="462"/>
      <c r="JOD768" s="462"/>
      <c r="JOE768" s="462"/>
      <c r="JOF768" s="462"/>
      <c r="JOG768" s="462"/>
      <c r="JOH768" s="462"/>
      <c r="JOI768" s="462"/>
      <c r="JOJ768" s="462"/>
      <c r="JOK768" s="462"/>
      <c r="JOL768" s="462"/>
      <c r="JOM768" s="462"/>
      <c r="JON768" s="462"/>
      <c r="JOO768" s="462"/>
      <c r="JOP768" s="462"/>
      <c r="JOQ768" s="462"/>
      <c r="JOR768" s="462"/>
      <c r="JOS768" s="462"/>
      <c r="JOT768" s="462"/>
      <c r="JOU768" s="462"/>
      <c r="JOV768" s="462"/>
      <c r="JOW768" s="462"/>
      <c r="JOX768" s="462"/>
      <c r="JOY768" s="462"/>
      <c r="JOZ768" s="462"/>
      <c r="JPA768" s="462"/>
      <c r="JPB768" s="462"/>
      <c r="JPC768" s="462"/>
      <c r="JPD768" s="462"/>
      <c r="JPE768" s="462"/>
      <c r="JPF768" s="462"/>
      <c r="JPG768" s="462"/>
      <c r="JPH768" s="462"/>
      <c r="JPI768" s="462"/>
      <c r="JPJ768" s="462"/>
      <c r="JPK768" s="462"/>
      <c r="JPL768" s="462"/>
      <c r="JPM768" s="462"/>
      <c r="JPN768" s="462"/>
      <c r="JPO768" s="462"/>
      <c r="JPP768" s="462"/>
      <c r="JPQ768" s="462"/>
      <c r="JPR768" s="462"/>
      <c r="JPS768" s="462"/>
      <c r="JPT768" s="462"/>
      <c r="JPU768" s="462"/>
      <c r="JPV768" s="462"/>
      <c r="JPW768" s="462"/>
      <c r="JPX768" s="462"/>
      <c r="JPY768" s="462"/>
      <c r="JPZ768" s="462"/>
      <c r="JQA768" s="462"/>
      <c r="JQB768" s="462"/>
      <c r="JQC768" s="462"/>
      <c r="JQD768" s="462"/>
      <c r="JQE768" s="462"/>
      <c r="JQF768" s="462"/>
      <c r="JQG768" s="462"/>
      <c r="JQH768" s="462"/>
      <c r="JQI768" s="462"/>
      <c r="JQJ768" s="462"/>
      <c r="JQK768" s="462"/>
      <c r="JQL768" s="462"/>
      <c r="JQM768" s="462"/>
      <c r="JQN768" s="462"/>
      <c r="JQO768" s="462"/>
      <c r="JQP768" s="462"/>
      <c r="JQQ768" s="462"/>
      <c r="JQR768" s="462"/>
      <c r="JQS768" s="462"/>
      <c r="JQT768" s="462"/>
      <c r="JQU768" s="462"/>
      <c r="JQV768" s="462"/>
      <c r="JQW768" s="462"/>
      <c r="JQX768" s="462"/>
      <c r="JQY768" s="462"/>
      <c r="JQZ768" s="462"/>
      <c r="JRA768" s="462"/>
      <c r="JRB768" s="462"/>
      <c r="JRC768" s="462"/>
      <c r="JRD768" s="462"/>
      <c r="JRE768" s="462"/>
      <c r="JRF768" s="462"/>
      <c r="JRG768" s="462"/>
      <c r="JRH768" s="462"/>
      <c r="JRI768" s="462"/>
      <c r="JRJ768" s="462"/>
      <c r="JRK768" s="462"/>
      <c r="JRL768" s="462"/>
      <c r="JRM768" s="462"/>
      <c r="JRN768" s="462"/>
      <c r="JRO768" s="462"/>
      <c r="JRP768" s="462"/>
      <c r="JRQ768" s="462"/>
      <c r="JRR768" s="462"/>
      <c r="JRS768" s="462"/>
      <c r="JRT768" s="462"/>
      <c r="JRU768" s="462"/>
      <c r="JRV768" s="462"/>
      <c r="JRW768" s="462"/>
      <c r="JRX768" s="462"/>
      <c r="JRY768" s="462"/>
      <c r="JRZ768" s="462"/>
      <c r="JSA768" s="462"/>
      <c r="JSB768" s="462"/>
      <c r="JSC768" s="462"/>
      <c r="JSD768" s="462"/>
      <c r="JSE768" s="462"/>
      <c r="JSF768" s="462"/>
      <c r="JSG768" s="462"/>
      <c r="JSH768" s="462"/>
      <c r="JSI768" s="462"/>
      <c r="JSJ768" s="462"/>
      <c r="JSK768" s="462"/>
      <c r="JSL768" s="462"/>
      <c r="JSM768" s="462"/>
      <c r="JSN768" s="462"/>
      <c r="JSO768" s="462"/>
      <c r="JSP768" s="462"/>
      <c r="JSQ768" s="462"/>
      <c r="JSR768" s="462"/>
      <c r="JSS768" s="462"/>
      <c r="JST768" s="462"/>
      <c r="JSU768" s="462"/>
      <c r="JSV768" s="462"/>
      <c r="JSW768" s="462"/>
      <c r="JSX768" s="462"/>
      <c r="JSY768" s="462"/>
      <c r="JSZ768" s="462"/>
      <c r="JTA768" s="462"/>
      <c r="JTB768" s="462"/>
      <c r="JTC768" s="462"/>
      <c r="JTD768" s="462"/>
      <c r="JTE768" s="462"/>
      <c r="JTF768" s="462"/>
      <c r="JTG768" s="462"/>
      <c r="JTH768" s="462"/>
      <c r="JTI768" s="462"/>
      <c r="JTJ768" s="462"/>
      <c r="JTK768" s="462"/>
      <c r="JTL768" s="462"/>
      <c r="JTM768" s="462"/>
      <c r="JTN768" s="462"/>
      <c r="JTO768" s="462"/>
      <c r="JTP768" s="462"/>
      <c r="JTQ768" s="462"/>
      <c r="JTR768" s="462"/>
      <c r="JTS768" s="462"/>
      <c r="JTT768" s="462"/>
      <c r="JTU768" s="462"/>
      <c r="JTV768" s="462"/>
      <c r="JTW768" s="462"/>
      <c r="JTX768" s="462"/>
      <c r="JTY768" s="462"/>
      <c r="JTZ768" s="462"/>
      <c r="JUA768" s="462"/>
      <c r="JUB768" s="462"/>
      <c r="JUC768" s="462"/>
      <c r="JUD768" s="462"/>
      <c r="JUE768" s="462"/>
      <c r="JUF768" s="462"/>
      <c r="JUG768" s="462"/>
      <c r="JUH768" s="462"/>
      <c r="JUI768" s="462"/>
      <c r="JUJ768" s="462"/>
      <c r="JUK768" s="462"/>
      <c r="JUL768" s="462"/>
      <c r="JUM768" s="462"/>
      <c r="JUN768" s="462"/>
      <c r="JUO768" s="462"/>
      <c r="JUP768" s="462"/>
      <c r="JUQ768" s="462"/>
      <c r="JUR768" s="462"/>
      <c r="JUS768" s="462"/>
      <c r="JUT768" s="462"/>
      <c r="JUU768" s="462"/>
      <c r="JUV768" s="462"/>
      <c r="JUW768" s="462"/>
      <c r="JUX768" s="462"/>
      <c r="JUY768" s="462"/>
      <c r="JUZ768" s="462"/>
      <c r="JVA768" s="462"/>
      <c r="JVB768" s="462"/>
      <c r="JVC768" s="462"/>
      <c r="JVD768" s="462"/>
      <c r="JVE768" s="462"/>
      <c r="JVF768" s="462"/>
      <c r="JVG768" s="462"/>
      <c r="JVH768" s="462"/>
      <c r="JVI768" s="462"/>
      <c r="JVJ768" s="462"/>
      <c r="JVK768" s="462"/>
      <c r="JVL768" s="462"/>
      <c r="JVM768" s="462"/>
      <c r="JVN768" s="462"/>
      <c r="JVO768" s="462"/>
      <c r="JVP768" s="462"/>
      <c r="JVQ768" s="462"/>
      <c r="JVR768" s="462"/>
      <c r="JVS768" s="462"/>
      <c r="JVT768" s="462"/>
      <c r="JVU768" s="462"/>
      <c r="JVV768" s="462"/>
      <c r="JVW768" s="462"/>
      <c r="JVX768" s="462"/>
      <c r="JVY768" s="462"/>
      <c r="JVZ768" s="462"/>
      <c r="JWA768" s="462"/>
      <c r="JWB768" s="462"/>
      <c r="JWC768" s="462"/>
      <c r="JWD768" s="462"/>
      <c r="JWE768" s="462"/>
      <c r="JWF768" s="462"/>
      <c r="JWG768" s="462"/>
      <c r="JWH768" s="462"/>
      <c r="JWI768" s="462"/>
      <c r="JWJ768" s="462"/>
      <c r="JWK768" s="462"/>
      <c r="JWL768" s="462"/>
      <c r="JWM768" s="462"/>
      <c r="JWN768" s="462"/>
      <c r="JWO768" s="462"/>
      <c r="JWP768" s="462"/>
      <c r="JWQ768" s="462"/>
      <c r="JWR768" s="462"/>
      <c r="JWS768" s="462"/>
      <c r="JWT768" s="462"/>
      <c r="JWU768" s="462"/>
      <c r="JWV768" s="462"/>
      <c r="JWW768" s="462"/>
      <c r="JWX768" s="462"/>
      <c r="JWY768" s="462"/>
      <c r="JWZ768" s="462"/>
      <c r="JXA768" s="462"/>
      <c r="JXB768" s="462"/>
      <c r="JXC768" s="462"/>
      <c r="JXD768" s="462"/>
      <c r="JXE768" s="462"/>
      <c r="JXF768" s="462"/>
      <c r="JXG768" s="462"/>
      <c r="JXH768" s="462"/>
      <c r="JXI768" s="462"/>
      <c r="JXJ768" s="462"/>
      <c r="JXK768" s="462"/>
      <c r="JXL768" s="462"/>
      <c r="JXM768" s="462"/>
      <c r="JXN768" s="462"/>
      <c r="JXO768" s="462"/>
      <c r="JXP768" s="462"/>
      <c r="JXQ768" s="462"/>
      <c r="JXR768" s="462"/>
      <c r="JXS768" s="462"/>
      <c r="JXT768" s="462"/>
      <c r="JXU768" s="462"/>
      <c r="JXV768" s="462"/>
      <c r="JXW768" s="462"/>
      <c r="JXX768" s="462"/>
      <c r="JXY768" s="462"/>
      <c r="JXZ768" s="462"/>
      <c r="JYA768" s="462"/>
      <c r="JYB768" s="462"/>
      <c r="JYC768" s="462"/>
      <c r="JYD768" s="462"/>
      <c r="JYE768" s="462"/>
      <c r="JYF768" s="462"/>
      <c r="JYG768" s="462"/>
      <c r="JYH768" s="462"/>
      <c r="JYI768" s="462"/>
      <c r="JYJ768" s="462"/>
      <c r="JYK768" s="462"/>
      <c r="JYL768" s="462"/>
      <c r="JYM768" s="462"/>
      <c r="JYN768" s="462"/>
      <c r="JYO768" s="462"/>
      <c r="JYP768" s="462"/>
      <c r="JYQ768" s="462"/>
      <c r="JYR768" s="462"/>
      <c r="JYS768" s="462"/>
      <c r="JYT768" s="462"/>
      <c r="JYU768" s="462"/>
      <c r="JYV768" s="462"/>
      <c r="JYW768" s="462"/>
      <c r="JYX768" s="462"/>
      <c r="JYY768" s="462"/>
      <c r="JYZ768" s="462"/>
      <c r="JZA768" s="462"/>
      <c r="JZB768" s="462"/>
      <c r="JZC768" s="462"/>
      <c r="JZD768" s="462"/>
      <c r="JZE768" s="462"/>
      <c r="JZF768" s="462"/>
      <c r="JZG768" s="462"/>
      <c r="JZH768" s="462"/>
      <c r="JZI768" s="462"/>
      <c r="JZJ768" s="462"/>
      <c r="JZK768" s="462"/>
      <c r="JZL768" s="462"/>
      <c r="JZM768" s="462"/>
      <c r="JZN768" s="462"/>
      <c r="JZO768" s="462"/>
      <c r="JZP768" s="462"/>
      <c r="JZQ768" s="462"/>
      <c r="JZR768" s="462"/>
      <c r="JZS768" s="462"/>
      <c r="JZT768" s="462"/>
      <c r="JZU768" s="462"/>
      <c r="JZV768" s="462"/>
      <c r="JZW768" s="462"/>
      <c r="JZX768" s="462"/>
      <c r="JZY768" s="462"/>
      <c r="JZZ768" s="462"/>
      <c r="KAA768" s="462"/>
      <c r="KAB768" s="462"/>
      <c r="KAC768" s="462"/>
      <c r="KAD768" s="462"/>
      <c r="KAE768" s="462"/>
      <c r="KAF768" s="462"/>
      <c r="KAG768" s="462"/>
      <c r="KAH768" s="462"/>
      <c r="KAI768" s="462"/>
      <c r="KAJ768" s="462"/>
      <c r="KAK768" s="462"/>
      <c r="KAL768" s="462"/>
      <c r="KAM768" s="462"/>
      <c r="KAN768" s="462"/>
      <c r="KAO768" s="462"/>
      <c r="KAP768" s="462"/>
      <c r="KAQ768" s="462"/>
      <c r="KAR768" s="462"/>
      <c r="KAS768" s="462"/>
      <c r="KAT768" s="462"/>
      <c r="KAU768" s="462"/>
      <c r="KAV768" s="462"/>
      <c r="KAW768" s="462"/>
      <c r="KAX768" s="462"/>
      <c r="KAY768" s="462"/>
      <c r="KAZ768" s="462"/>
      <c r="KBA768" s="462"/>
      <c r="KBB768" s="462"/>
      <c r="KBC768" s="462"/>
      <c r="KBD768" s="462"/>
      <c r="KBE768" s="462"/>
      <c r="KBF768" s="462"/>
      <c r="KBG768" s="462"/>
      <c r="KBH768" s="462"/>
      <c r="KBI768" s="462"/>
      <c r="KBJ768" s="462"/>
      <c r="KBK768" s="462"/>
      <c r="KBL768" s="462"/>
      <c r="KBM768" s="462"/>
      <c r="KBN768" s="462"/>
      <c r="KBO768" s="462"/>
      <c r="KBP768" s="462"/>
      <c r="KBQ768" s="462"/>
      <c r="KBR768" s="462"/>
      <c r="KBS768" s="462"/>
      <c r="KBT768" s="462"/>
      <c r="KBU768" s="462"/>
      <c r="KBV768" s="462"/>
      <c r="KBW768" s="462"/>
      <c r="KBX768" s="462"/>
      <c r="KBY768" s="462"/>
      <c r="KBZ768" s="462"/>
      <c r="KCA768" s="462"/>
      <c r="KCB768" s="462"/>
      <c r="KCC768" s="462"/>
      <c r="KCD768" s="462"/>
      <c r="KCE768" s="462"/>
      <c r="KCF768" s="462"/>
      <c r="KCG768" s="462"/>
      <c r="KCH768" s="462"/>
      <c r="KCI768" s="462"/>
      <c r="KCJ768" s="462"/>
      <c r="KCK768" s="462"/>
      <c r="KCL768" s="462"/>
      <c r="KCM768" s="462"/>
      <c r="KCN768" s="462"/>
      <c r="KCO768" s="462"/>
      <c r="KCP768" s="462"/>
      <c r="KCQ768" s="462"/>
      <c r="KCR768" s="462"/>
      <c r="KCS768" s="462"/>
      <c r="KCT768" s="462"/>
      <c r="KCU768" s="462"/>
      <c r="KCV768" s="462"/>
      <c r="KCW768" s="462"/>
      <c r="KCX768" s="462"/>
      <c r="KCY768" s="462"/>
      <c r="KCZ768" s="462"/>
      <c r="KDA768" s="462"/>
      <c r="KDB768" s="462"/>
      <c r="KDC768" s="462"/>
      <c r="KDD768" s="462"/>
      <c r="KDE768" s="462"/>
      <c r="KDF768" s="462"/>
      <c r="KDG768" s="462"/>
      <c r="KDH768" s="462"/>
      <c r="KDI768" s="462"/>
      <c r="KDJ768" s="462"/>
      <c r="KDK768" s="462"/>
      <c r="KDL768" s="462"/>
      <c r="KDM768" s="462"/>
      <c r="KDN768" s="462"/>
      <c r="KDO768" s="462"/>
      <c r="KDP768" s="462"/>
      <c r="KDQ768" s="462"/>
      <c r="KDR768" s="462"/>
      <c r="KDS768" s="462"/>
      <c r="KDT768" s="462"/>
      <c r="KDU768" s="462"/>
      <c r="KDV768" s="462"/>
      <c r="KDW768" s="462"/>
      <c r="KDX768" s="462"/>
      <c r="KDY768" s="462"/>
      <c r="KDZ768" s="462"/>
      <c r="KEA768" s="462"/>
      <c r="KEB768" s="462"/>
      <c r="KEC768" s="462"/>
      <c r="KED768" s="462"/>
      <c r="KEE768" s="462"/>
      <c r="KEF768" s="462"/>
      <c r="KEG768" s="462"/>
      <c r="KEH768" s="462"/>
      <c r="KEI768" s="462"/>
      <c r="KEJ768" s="462"/>
      <c r="KEK768" s="462"/>
      <c r="KEL768" s="462"/>
      <c r="KEM768" s="462"/>
      <c r="KEN768" s="462"/>
      <c r="KEO768" s="462"/>
      <c r="KEP768" s="462"/>
      <c r="KEQ768" s="462"/>
      <c r="KER768" s="462"/>
      <c r="KES768" s="462"/>
      <c r="KET768" s="462"/>
      <c r="KEU768" s="462"/>
      <c r="KEV768" s="462"/>
      <c r="KEW768" s="462"/>
      <c r="KEX768" s="462"/>
      <c r="KEY768" s="462"/>
      <c r="KEZ768" s="462"/>
      <c r="KFA768" s="462"/>
      <c r="KFB768" s="462"/>
      <c r="KFC768" s="462"/>
      <c r="KFD768" s="462"/>
      <c r="KFE768" s="462"/>
      <c r="KFF768" s="462"/>
      <c r="KFG768" s="462"/>
      <c r="KFH768" s="462"/>
      <c r="KFI768" s="462"/>
      <c r="KFJ768" s="462"/>
      <c r="KFK768" s="462"/>
      <c r="KFL768" s="462"/>
      <c r="KFM768" s="462"/>
      <c r="KFN768" s="462"/>
      <c r="KFO768" s="462"/>
      <c r="KFP768" s="462"/>
      <c r="KFQ768" s="462"/>
      <c r="KFR768" s="462"/>
      <c r="KFS768" s="462"/>
      <c r="KFT768" s="462"/>
      <c r="KFU768" s="462"/>
      <c r="KFV768" s="462"/>
      <c r="KFW768" s="462"/>
      <c r="KFX768" s="462"/>
      <c r="KFY768" s="462"/>
      <c r="KFZ768" s="462"/>
      <c r="KGA768" s="462"/>
      <c r="KGB768" s="462"/>
      <c r="KGC768" s="462"/>
      <c r="KGD768" s="462"/>
      <c r="KGE768" s="462"/>
      <c r="KGF768" s="462"/>
      <c r="KGG768" s="462"/>
      <c r="KGH768" s="462"/>
      <c r="KGI768" s="462"/>
      <c r="KGJ768" s="462"/>
      <c r="KGK768" s="462"/>
      <c r="KGL768" s="462"/>
      <c r="KGM768" s="462"/>
      <c r="KGN768" s="462"/>
      <c r="KGO768" s="462"/>
      <c r="KGP768" s="462"/>
      <c r="KGQ768" s="462"/>
      <c r="KGR768" s="462"/>
      <c r="KGS768" s="462"/>
      <c r="KGT768" s="462"/>
      <c r="KGU768" s="462"/>
      <c r="KGV768" s="462"/>
      <c r="KGW768" s="462"/>
      <c r="KGX768" s="462"/>
      <c r="KGY768" s="462"/>
      <c r="KGZ768" s="462"/>
      <c r="KHA768" s="462"/>
      <c r="KHB768" s="462"/>
      <c r="KHC768" s="462"/>
      <c r="KHD768" s="462"/>
      <c r="KHE768" s="462"/>
      <c r="KHF768" s="462"/>
      <c r="KHG768" s="462"/>
      <c r="KHH768" s="462"/>
      <c r="KHI768" s="462"/>
      <c r="KHJ768" s="462"/>
      <c r="KHK768" s="462"/>
      <c r="KHL768" s="462"/>
      <c r="KHM768" s="462"/>
      <c r="KHN768" s="462"/>
      <c r="KHO768" s="462"/>
      <c r="KHP768" s="462"/>
      <c r="KHQ768" s="462"/>
      <c r="KHR768" s="462"/>
      <c r="KHS768" s="462"/>
      <c r="KHT768" s="462"/>
      <c r="KHU768" s="462"/>
      <c r="KHV768" s="462"/>
      <c r="KHW768" s="462"/>
      <c r="KHX768" s="462"/>
      <c r="KHY768" s="462"/>
      <c r="KHZ768" s="462"/>
      <c r="KIA768" s="462"/>
      <c r="KIB768" s="462"/>
      <c r="KIC768" s="462"/>
      <c r="KID768" s="462"/>
      <c r="KIE768" s="462"/>
      <c r="KIF768" s="462"/>
      <c r="KIG768" s="462"/>
      <c r="KIH768" s="462"/>
      <c r="KII768" s="462"/>
      <c r="KIJ768" s="462"/>
      <c r="KIK768" s="462"/>
      <c r="KIL768" s="462"/>
      <c r="KIM768" s="462"/>
      <c r="KIN768" s="462"/>
      <c r="KIO768" s="462"/>
      <c r="KIP768" s="462"/>
      <c r="KIQ768" s="462"/>
      <c r="KIR768" s="462"/>
      <c r="KIS768" s="462"/>
      <c r="KIT768" s="462"/>
      <c r="KIU768" s="462"/>
      <c r="KIV768" s="462"/>
      <c r="KIW768" s="462"/>
      <c r="KIX768" s="462"/>
      <c r="KIY768" s="462"/>
      <c r="KIZ768" s="462"/>
      <c r="KJA768" s="462"/>
      <c r="KJB768" s="462"/>
      <c r="KJC768" s="462"/>
      <c r="KJD768" s="462"/>
      <c r="KJE768" s="462"/>
      <c r="KJF768" s="462"/>
      <c r="KJG768" s="462"/>
      <c r="KJH768" s="462"/>
      <c r="KJI768" s="462"/>
      <c r="KJJ768" s="462"/>
      <c r="KJK768" s="462"/>
      <c r="KJL768" s="462"/>
      <c r="KJM768" s="462"/>
      <c r="KJN768" s="462"/>
      <c r="KJO768" s="462"/>
      <c r="KJP768" s="462"/>
      <c r="KJQ768" s="462"/>
      <c r="KJR768" s="462"/>
      <c r="KJS768" s="462"/>
      <c r="KJT768" s="462"/>
      <c r="KJU768" s="462"/>
      <c r="KJV768" s="462"/>
      <c r="KJW768" s="462"/>
      <c r="KJX768" s="462"/>
      <c r="KJY768" s="462"/>
      <c r="KJZ768" s="462"/>
      <c r="KKA768" s="462"/>
      <c r="KKB768" s="462"/>
      <c r="KKC768" s="462"/>
      <c r="KKD768" s="462"/>
      <c r="KKE768" s="462"/>
      <c r="KKF768" s="462"/>
      <c r="KKG768" s="462"/>
      <c r="KKH768" s="462"/>
      <c r="KKI768" s="462"/>
      <c r="KKJ768" s="462"/>
      <c r="KKK768" s="462"/>
      <c r="KKL768" s="462"/>
      <c r="KKM768" s="462"/>
      <c r="KKN768" s="462"/>
      <c r="KKO768" s="462"/>
      <c r="KKP768" s="462"/>
      <c r="KKQ768" s="462"/>
      <c r="KKR768" s="462"/>
      <c r="KKS768" s="462"/>
      <c r="KKT768" s="462"/>
      <c r="KKU768" s="462"/>
      <c r="KKV768" s="462"/>
      <c r="KKW768" s="462"/>
      <c r="KKX768" s="462"/>
      <c r="KKY768" s="462"/>
      <c r="KKZ768" s="462"/>
      <c r="KLA768" s="462"/>
      <c r="KLB768" s="462"/>
      <c r="KLC768" s="462"/>
      <c r="KLD768" s="462"/>
      <c r="KLE768" s="462"/>
      <c r="KLF768" s="462"/>
      <c r="KLG768" s="462"/>
      <c r="KLH768" s="462"/>
      <c r="KLI768" s="462"/>
      <c r="KLJ768" s="462"/>
      <c r="KLK768" s="462"/>
      <c r="KLL768" s="462"/>
      <c r="KLM768" s="462"/>
      <c r="KLN768" s="462"/>
      <c r="KLO768" s="462"/>
      <c r="KLP768" s="462"/>
      <c r="KLQ768" s="462"/>
      <c r="KLR768" s="462"/>
      <c r="KLS768" s="462"/>
      <c r="KLT768" s="462"/>
      <c r="KLU768" s="462"/>
      <c r="KLV768" s="462"/>
      <c r="KLW768" s="462"/>
      <c r="KLX768" s="462"/>
      <c r="KLY768" s="462"/>
      <c r="KLZ768" s="462"/>
      <c r="KMA768" s="462"/>
      <c r="KMB768" s="462"/>
      <c r="KMC768" s="462"/>
      <c r="KMD768" s="462"/>
      <c r="KME768" s="462"/>
      <c r="KMF768" s="462"/>
      <c r="KMG768" s="462"/>
      <c r="KMH768" s="462"/>
      <c r="KMI768" s="462"/>
      <c r="KMJ768" s="462"/>
      <c r="KMK768" s="462"/>
      <c r="KML768" s="462"/>
      <c r="KMM768" s="462"/>
      <c r="KMN768" s="462"/>
      <c r="KMO768" s="462"/>
      <c r="KMP768" s="462"/>
      <c r="KMQ768" s="462"/>
      <c r="KMR768" s="462"/>
      <c r="KMS768" s="462"/>
      <c r="KMT768" s="462"/>
      <c r="KMU768" s="462"/>
      <c r="KMV768" s="462"/>
      <c r="KMW768" s="462"/>
      <c r="KMX768" s="462"/>
      <c r="KMY768" s="462"/>
      <c r="KMZ768" s="462"/>
      <c r="KNA768" s="462"/>
      <c r="KNB768" s="462"/>
      <c r="KNC768" s="462"/>
      <c r="KND768" s="462"/>
      <c r="KNE768" s="462"/>
      <c r="KNF768" s="462"/>
      <c r="KNG768" s="462"/>
      <c r="KNH768" s="462"/>
      <c r="KNI768" s="462"/>
      <c r="KNJ768" s="462"/>
      <c r="KNK768" s="462"/>
      <c r="KNL768" s="462"/>
      <c r="KNM768" s="462"/>
      <c r="KNN768" s="462"/>
      <c r="KNO768" s="462"/>
      <c r="KNP768" s="462"/>
      <c r="KNQ768" s="462"/>
      <c r="KNR768" s="462"/>
      <c r="KNS768" s="462"/>
      <c r="KNT768" s="462"/>
      <c r="KNU768" s="462"/>
      <c r="KNV768" s="462"/>
      <c r="KNW768" s="462"/>
      <c r="KNX768" s="462"/>
      <c r="KNY768" s="462"/>
      <c r="KNZ768" s="462"/>
      <c r="KOA768" s="462"/>
      <c r="KOB768" s="462"/>
      <c r="KOC768" s="462"/>
      <c r="KOD768" s="462"/>
      <c r="KOE768" s="462"/>
      <c r="KOF768" s="462"/>
      <c r="KOG768" s="462"/>
      <c r="KOH768" s="462"/>
      <c r="KOI768" s="462"/>
      <c r="KOJ768" s="462"/>
      <c r="KOK768" s="462"/>
      <c r="KOL768" s="462"/>
      <c r="KOM768" s="462"/>
      <c r="KON768" s="462"/>
      <c r="KOO768" s="462"/>
      <c r="KOP768" s="462"/>
      <c r="KOQ768" s="462"/>
      <c r="KOR768" s="462"/>
      <c r="KOS768" s="462"/>
      <c r="KOT768" s="462"/>
      <c r="KOU768" s="462"/>
      <c r="KOV768" s="462"/>
      <c r="KOW768" s="462"/>
      <c r="KOX768" s="462"/>
      <c r="KOY768" s="462"/>
      <c r="KOZ768" s="462"/>
      <c r="KPA768" s="462"/>
      <c r="KPB768" s="462"/>
      <c r="KPC768" s="462"/>
      <c r="KPD768" s="462"/>
      <c r="KPE768" s="462"/>
      <c r="KPF768" s="462"/>
      <c r="KPG768" s="462"/>
      <c r="KPH768" s="462"/>
      <c r="KPI768" s="462"/>
      <c r="KPJ768" s="462"/>
      <c r="KPK768" s="462"/>
      <c r="KPL768" s="462"/>
      <c r="KPM768" s="462"/>
      <c r="KPN768" s="462"/>
      <c r="KPO768" s="462"/>
      <c r="KPP768" s="462"/>
      <c r="KPQ768" s="462"/>
      <c r="KPR768" s="462"/>
      <c r="KPS768" s="462"/>
      <c r="KPT768" s="462"/>
      <c r="KPU768" s="462"/>
      <c r="KPV768" s="462"/>
      <c r="KPW768" s="462"/>
      <c r="KPX768" s="462"/>
      <c r="KPY768" s="462"/>
      <c r="KPZ768" s="462"/>
      <c r="KQA768" s="462"/>
      <c r="KQB768" s="462"/>
      <c r="KQC768" s="462"/>
      <c r="KQD768" s="462"/>
      <c r="KQE768" s="462"/>
      <c r="KQF768" s="462"/>
      <c r="KQG768" s="462"/>
      <c r="KQH768" s="462"/>
      <c r="KQI768" s="462"/>
      <c r="KQJ768" s="462"/>
      <c r="KQK768" s="462"/>
      <c r="KQL768" s="462"/>
      <c r="KQM768" s="462"/>
      <c r="KQN768" s="462"/>
      <c r="KQO768" s="462"/>
      <c r="KQP768" s="462"/>
      <c r="KQQ768" s="462"/>
      <c r="KQR768" s="462"/>
      <c r="KQS768" s="462"/>
      <c r="KQT768" s="462"/>
      <c r="KQU768" s="462"/>
      <c r="KQV768" s="462"/>
      <c r="KQW768" s="462"/>
      <c r="KQX768" s="462"/>
      <c r="KQY768" s="462"/>
      <c r="KQZ768" s="462"/>
      <c r="KRA768" s="462"/>
      <c r="KRB768" s="462"/>
      <c r="KRC768" s="462"/>
      <c r="KRD768" s="462"/>
      <c r="KRE768" s="462"/>
      <c r="KRF768" s="462"/>
      <c r="KRG768" s="462"/>
      <c r="KRH768" s="462"/>
      <c r="KRI768" s="462"/>
      <c r="KRJ768" s="462"/>
      <c r="KRK768" s="462"/>
      <c r="KRL768" s="462"/>
      <c r="KRM768" s="462"/>
      <c r="KRN768" s="462"/>
      <c r="KRO768" s="462"/>
      <c r="KRP768" s="462"/>
      <c r="KRQ768" s="462"/>
      <c r="KRR768" s="462"/>
      <c r="KRS768" s="462"/>
      <c r="KRT768" s="462"/>
      <c r="KRU768" s="462"/>
      <c r="KRV768" s="462"/>
      <c r="KRW768" s="462"/>
      <c r="KRX768" s="462"/>
      <c r="KRY768" s="462"/>
      <c r="KRZ768" s="462"/>
      <c r="KSA768" s="462"/>
      <c r="KSB768" s="462"/>
      <c r="KSC768" s="462"/>
      <c r="KSD768" s="462"/>
      <c r="KSE768" s="462"/>
      <c r="KSF768" s="462"/>
      <c r="KSG768" s="462"/>
      <c r="KSH768" s="462"/>
      <c r="KSI768" s="462"/>
      <c r="KSJ768" s="462"/>
      <c r="KSK768" s="462"/>
      <c r="KSL768" s="462"/>
      <c r="KSM768" s="462"/>
      <c r="KSN768" s="462"/>
      <c r="KSO768" s="462"/>
      <c r="KSP768" s="462"/>
      <c r="KSQ768" s="462"/>
      <c r="KSR768" s="462"/>
      <c r="KSS768" s="462"/>
      <c r="KST768" s="462"/>
      <c r="KSU768" s="462"/>
      <c r="KSV768" s="462"/>
      <c r="KSW768" s="462"/>
      <c r="KSX768" s="462"/>
      <c r="KSY768" s="462"/>
      <c r="KSZ768" s="462"/>
      <c r="KTA768" s="462"/>
      <c r="KTB768" s="462"/>
      <c r="KTC768" s="462"/>
      <c r="KTD768" s="462"/>
      <c r="KTE768" s="462"/>
      <c r="KTF768" s="462"/>
      <c r="KTG768" s="462"/>
      <c r="KTH768" s="462"/>
      <c r="KTI768" s="462"/>
      <c r="KTJ768" s="462"/>
      <c r="KTK768" s="462"/>
      <c r="KTL768" s="462"/>
      <c r="KTM768" s="462"/>
      <c r="KTN768" s="462"/>
      <c r="KTO768" s="462"/>
      <c r="KTP768" s="462"/>
      <c r="KTQ768" s="462"/>
      <c r="KTR768" s="462"/>
      <c r="KTS768" s="462"/>
      <c r="KTT768" s="462"/>
      <c r="KTU768" s="462"/>
      <c r="KTV768" s="462"/>
      <c r="KTW768" s="462"/>
      <c r="KTX768" s="462"/>
      <c r="KTY768" s="462"/>
      <c r="KTZ768" s="462"/>
      <c r="KUA768" s="462"/>
      <c r="KUB768" s="462"/>
      <c r="KUC768" s="462"/>
      <c r="KUD768" s="462"/>
      <c r="KUE768" s="462"/>
      <c r="KUF768" s="462"/>
      <c r="KUG768" s="462"/>
      <c r="KUH768" s="462"/>
      <c r="KUI768" s="462"/>
      <c r="KUJ768" s="462"/>
      <c r="KUK768" s="462"/>
      <c r="KUL768" s="462"/>
      <c r="KUM768" s="462"/>
      <c r="KUN768" s="462"/>
      <c r="KUO768" s="462"/>
      <c r="KUP768" s="462"/>
      <c r="KUQ768" s="462"/>
      <c r="KUR768" s="462"/>
      <c r="KUS768" s="462"/>
      <c r="KUT768" s="462"/>
      <c r="KUU768" s="462"/>
      <c r="KUV768" s="462"/>
      <c r="KUW768" s="462"/>
      <c r="KUX768" s="462"/>
      <c r="KUY768" s="462"/>
      <c r="KUZ768" s="462"/>
      <c r="KVA768" s="462"/>
      <c r="KVB768" s="462"/>
      <c r="KVC768" s="462"/>
      <c r="KVD768" s="462"/>
      <c r="KVE768" s="462"/>
      <c r="KVF768" s="462"/>
      <c r="KVG768" s="462"/>
      <c r="KVH768" s="462"/>
      <c r="KVI768" s="462"/>
      <c r="KVJ768" s="462"/>
      <c r="KVK768" s="462"/>
      <c r="KVL768" s="462"/>
      <c r="KVM768" s="462"/>
      <c r="KVN768" s="462"/>
      <c r="KVO768" s="462"/>
      <c r="KVP768" s="462"/>
      <c r="KVQ768" s="462"/>
      <c r="KVR768" s="462"/>
      <c r="KVS768" s="462"/>
      <c r="KVT768" s="462"/>
      <c r="KVU768" s="462"/>
      <c r="KVV768" s="462"/>
      <c r="KVW768" s="462"/>
      <c r="KVX768" s="462"/>
      <c r="KVY768" s="462"/>
      <c r="KVZ768" s="462"/>
      <c r="KWA768" s="462"/>
      <c r="KWB768" s="462"/>
      <c r="KWC768" s="462"/>
      <c r="KWD768" s="462"/>
      <c r="KWE768" s="462"/>
      <c r="KWF768" s="462"/>
      <c r="KWG768" s="462"/>
      <c r="KWH768" s="462"/>
      <c r="KWI768" s="462"/>
      <c r="KWJ768" s="462"/>
      <c r="KWK768" s="462"/>
      <c r="KWL768" s="462"/>
      <c r="KWM768" s="462"/>
      <c r="KWN768" s="462"/>
      <c r="KWO768" s="462"/>
      <c r="KWP768" s="462"/>
      <c r="KWQ768" s="462"/>
      <c r="KWR768" s="462"/>
      <c r="KWS768" s="462"/>
      <c r="KWT768" s="462"/>
      <c r="KWU768" s="462"/>
      <c r="KWV768" s="462"/>
      <c r="KWW768" s="462"/>
      <c r="KWX768" s="462"/>
      <c r="KWY768" s="462"/>
      <c r="KWZ768" s="462"/>
      <c r="KXA768" s="462"/>
      <c r="KXB768" s="462"/>
      <c r="KXC768" s="462"/>
      <c r="KXD768" s="462"/>
      <c r="KXE768" s="462"/>
      <c r="KXF768" s="462"/>
      <c r="KXG768" s="462"/>
      <c r="KXH768" s="462"/>
      <c r="KXI768" s="462"/>
      <c r="KXJ768" s="462"/>
      <c r="KXK768" s="462"/>
      <c r="KXL768" s="462"/>
      <c r="KXM768" s="462"/>
      <c r="KXN768" s="462"/>
      <c r="KXO768" s="462"/>
      <c r="KXP768" s="462"/>
      <c r="KXQ768" s="462"/>
      <c r="KXR768" s="462"/>
      <c r="KXS768" s="462"/>
      <c r="KXT768" s="462"/>
      <c r="KXU768" s="462"/>
      <c r="KXV768" s="462"/>
      <c r="KXW768" s="462"/>
      <c r="KXX768" s="462"/>
      <c r="KXY768" s="462"/>
      <c r="KXZ768" s="462"/>
      <c r="KYA768" s="462"/>
      <c r="KYB768" s="462"/>
      <c r="KYC768" s="462"/>
      <c r="KYD768" s="462"/>
      <c r="KYE768" s="462"/>
      <c r="KYF768" s="462"/>
      <c r="KYG768" s="462"/>
      <c r="KYH768" s="462"/>
      <c r="KYI768" s="462"/>
      <c r="KYJ768" s="462"/>
      <c r="KYK768" s="462"/>
      <c r="KYL768" s="462"/>
      <c r="KYM768" s="462"/>
      <c r="KYN768" s="462"/>
      <c r="KYO768" s="462"/>
      <c r="KYP768" s="462"/>
      <c r="KYQ768" s="462"/>
      <c r="KYR768" s="462"/>
      <c r="KYS768" s="462"/>
      <c r="KYT768" s="462"/>
      <c r="KYU768" s="462"/>
      <c r="KYV768" s="462"/>
      <c r="KYW768" s="462"/>
      <c r="KYX768" s="462"/>
      <c r="KYY768" s="462"/>
      <c r="KYZ768" s="462"/>
      <c r="KZA768" s="462"/>
      <c r="KZB768" s="462"/>
      <c r="KZC768" s="462"/>
      <c r="KZD768" s="462"/>
      <c r="KZE768" s="462"/>
      <c r="KZF768" s="462"/>
      <c r="KZG768" s="462"/>
      <c r="KZH768" s="462"/>
      <c r="KZI768" s="462"/>
      <c r="KZJ768" s="462"/>
      <c r="KZK768" s="462"/>
      <c r="KZL768" s="462"/>
      <c r="KZM768" s="462"/>
      <c r="KZN768" s="462"/>
      <c r="KZO768" s="462"/>
      <c r="KZP768" s="462"/>
      <c r="KZQ768" s="462"/>
      <c r="KZR768" s="462"/>
      <c r="KZS768" s="462"/>
      <c r="KZT768" s="462"/>
      <c r="KZU768" s="462"/>
      <c r="KZV768" s="462"/>
      <c r="KZW768" s="462"/>
      <c r="KZX768" s="462"/>
      <c r="KZY768" s="462"/>
      <c r="KZZ768" s="462"/>
      <c r="LAA768" s="462"/>
      <c r="LAB768" s="462"/>
      <c r="LAC768" s="462"/>
      <c r="LAD768" s="462"/>
      <c r="LAE768" s="462"/>
      <c r="LAF768" s="462"/>
      <c r="LAG768" s="462"/>
      <c r="LAH768" s="462"/>
      <c r="LAI768" s="462"/>
      <c r="LAJ768" s="462"/>
      <c r="LAK768" s="462"/>
      <c r="LAL768" s="462"/>
      <c r="LAM768" s="462"/>
      <c r="LAN768" s="462"/>
      <c r="LAO768" s="462"/>
      <c r="LAP768" s="462"/>
      <c r="LAQ768" s="462"/>
      <c r="LAR768" s="462"/>
      <c r="LAS768" s="462"/>
      <c r="LAT768" s="462"/>
      <c r="LAU768" s="462"/>
      <c r="LAV768" s="462"/>
      <c r="LAW768" s="462"/>
      <c r="LAX768" s="462"/>
      <c r="LAY768" s="462"/>
      <c r="LAZ768" s="462"/>
      <c r="LBA768" s="462"/>
      <c r="LBB768" s="462"/>
      <c r="LBC768" s="462"/>
      <c r="LBD768" s="462"/>
      <c r="LBE768" s="462"/>
      <c r="LBF768" s="462"/>
      <c r="LBG768" s="462"/>
      <c r="LBH768" s="462"/>
      <c r="LBI768" s="462"/>
      <c r="LBJ768" s="462"/>
      <c r="LBK768" s="462"/>
      <c r="LBL768" s="462"/>
      <c r="LBM768" s="462"/>
      <c r="LBN768" s="462"/>
      <c r="LBO768" s="462"/>
      <c r="LBP768" s="462"/>
      <c r="LBQ768" s="462"/>
      <c r="LBR768" s="462"/>
      <c r="LBS768" s="462"/>
      <c r="LBT768" s="462"/>
      <c r="LBU768" s="462"/>
      <c r="LBV768" s="462"/>
      <c r="LBW768" s="462"/>
      <c r="LBX768" s="462"/>
      <c r="LBY768" s="462"/>
      <c r="LBZ768" s="462"/>
      <c r="LCA768" s="462"/>
      <c r="LCB768" s="462"/>
      <c r="LCC768" s="462"/>
      <c r="LCD768" s="462"/>
      <c r="LCE768" s="462"/>
      <c r="LCF768" s="462"/>
      <c r="LCG768" s="462"/>
      <c r="LCH768" s="462"/>
      <c r="LCI768" s="462"/>
      <c r="LCJ768" s="462"/>
      <c r="LCK768" s="462"/>
      <c r="LCL768" s="462"/>
      <c r="LCM768" s="462"/>
      <c r="LCN768" s="462"/>
      <c r="LCO768" s="462"/>
      <c r="LCP768" s="462"/>
      <c r="LCQ768" s="462"/>
      <c r="LCR768" s="462"/>
      <c r="LCS768" s="462"/>
      <c r="LCT768" s="462"/>
      <c r="LCU768" s="462"/>
      <c r="LCV768" s="462"/>
      <c r="LCW768" s="462"/>
      <c r="LCX768" s="462"/>
      <c r="LCY768" s="462"/>
      <c r="LCZ768" s="462"/>
      <c r="LDA768" s="462"/>
      <c r="LDB768" s="462"/>
      <c r="LDC768" s="462"/>
      <c r="LDD768" s="462"/>
      <c r="LDE768" s="462"/>
      <c r="LDF768" s="462"/>
      <c r="LDG768" s="462"/>
      <c r="LDH768" s="462"/>
      <c r="LDI768" s="462"/>
      <c r="LDJ768" s="462"/>
      <c r="LDK768" s="462"/>
      <c r="LDL768" s="462"/>
      <c r="LDM768" s="462"/>
      <c r="LDN768" s="462"/>
      <c r="LDO768" s="462"/>
      <c r="LDP768" s="462"/>
      <c r="LDQ768" s="462"/>
      <c r="LDR768" s="462"/>
      <c r="LDS768" s="462"/>
      <c r="LDT768" s="462"/>
      <c r="LDU768" s="462"/>
      <c r="LDV768" s="462"/>
      <c r="LDW768" s="462"/>
      <c r="LDX768" s="462"/>
      <c r="LDY768" s="462"/>
      <c r="LDZ768" s="462"/>
      <c r="LEA768" s="462"/>
      <c r="LEB768" s="462"/>
      <c r="LEC768" s="462"/>
      <c r="LED768" s="462"/>
      <c r="LEE768" s="462"/>
      <c r="LEF768" s="462"/>
      <c r="LEG768" s="462"/>
      <c r="LEH768" s="462"/>
      <c r="LEI768" s="462"/>
      <c r="LEJ768" s="462"/>
      <c r="LEK768" s="462"/>
      <c r="LEL768" s="462"/>
      <c r="LEM768" s="462"/>
      <c r="LEN768" s="462"/>
      <c r="LEO768" s="462"/>
      <c r="LEP768" s="462"/>
      <c r="LEQ768" s="462"/>
      <c r="LER768" s="462"/>
      <c r="LES768" s="462"/>
      <c r="LET768" s="462"/>
      <c r="LEU768" s="462"/>
      <c r="LEV768" s="462"/>
      <c r="LEW768" s="462"/>
      <c r="LEX768" s="462"/>
      <c r="LEY768" s="462"/>
      <c r="LEZ768" s="462"/>
      <c r="LFA768" s="462"/>
      <c r="LFB768" s="462"/>
      <c r="LFC768" s="462"/>
      <c r="LFD768" s="462"/>
      <c r="LFE768" s="462"/>
      <c r="LFF768" s="462"/>
      <c r="LFG768" s="462"/>
      <c r="LFH768" s="462"/>
      <c r="LFI768" s="462"/>
      <c r="LFJ768" s="462"/>
      <c r="LFK768" s="462"/>
      <c r="LFL768" s="462"/>
      <c r="LFM768" s="462"/>
      <c r="LFN768" s="462"/>
      <c r="LFO768" s="462"/>
      <c r="LFP768" s="462"/>
      <c r="LFQ768" s="462"/>
      <c r="LFR768" s="462"/>
      <c r="LFS768" s="462"/>
      <c r="LFT768" s="462"/>
      <c r="LFU768" s="462"/>
      <c r="LFV768" s="462"/>
      <c r="LFW768" s="462"/>
      <c r="LFX768" s="462"/>
      <c r="LFY768" s="462"/>
      <c r="LFZ768" s="462"/>
      <c r="LGA768" s="462"/>
      <c r="LGB768" s="462"/>
      <c r="LGC768" s="462"/>
      <c r="LGD768" s="462"/>
      <c r="LGE768" s="462"/>
      <c r="LGF768" s="462"/>
      <c r="LGG768" s="462"/>
      <c r="LGH768" s="462"/>
      <c r="LGI768" s="462"/>
      <c r="LGJ768" s="462"/>
      <c r="LGK768" s="462"/>
      <c r="LGL768" s="462"/>
      <c r="LGM768" s="462"/>
      <c r="LGN768" s="462"/>
      <c r="LGO768" s="462"/>
      <c r="LGP768" s="462"/>
      <c r="LGQ768" s="462"/>
      <c r="LGR768" s="462"/>
      <c r="LGS768" s="462"/>
      <c r="LGT768" s="462"/>
      <c r="LGU768" s="462"/>
      <c r="LGV768" s="462"/>
      <c r="LGW768" s="462"/>
      <c r="LGX768" s="462"/>
      <c r="LGY768" s="462"/>
      <c r="LGZ768" s="462"/>
      <c r="LHA768" s="462"/>
      <c r="LHB768" s="462"/>
      <c r="LHC768" s="462"/>
      <c r="LHD768" s="462"/>
      <c r="LHE768" s="462"/>
      <c r="LHF768" s="462"/>
      <c r="LHG768" s="462"/>
      <c r="LHH768" s="462"/>
      <c r="LHI768" s="462"/>
      <c r="LHJ768" s="462"/>
      <c r="LHK768" s="462"/>
      <c r="LHL768" s="462"/>
      <c r="LHM768" s="462"/>
      <c r="LHN768" s="462"/>
      <c r="LHO768" s="462"/>
      <c r="LHP768" s="462"/>
      <c r="LHQ768" s="462"/>
      <c r="LHR768" s="462"/>
      <c r="LHS768" s="462"/>
      <c r="LHT768" s="462"/>
      <c r="LHU768" s="462"/>
      <c r="LHV768" s="462"/>
      <c r="LHW768" s="462"/>
      <c r="LHX768" s="462"/>
      <c r="LHY768" s="462"/>
      <c r="LHZ768" s="462"/>
      <c r="LIA768" s="462"/>
      <c r="LIB768" s="462"/>
      <c r="LIC768" s="462"/>
      <c r="LID768" s="462"/>
      <c r="LIE768" s="462"/>
      <c r="LIF768" s="462"/>
      <c r="LIG768" s="462"/>
      <c r="LIH768" s="462"/>
      <c r="LII768" s="462"/>
      <c r="LIJ768" s="462"/>
      <c r="LIK768" s="462"/>
      <c r="LIL768" s="462"/>
      <c r="LIM768" s="462"/>
      <c r="LIN768" s="462"/>
      <c r="LIO768" s="462"/>
      <c r="LIP768" s="462"/>
      <c r="LIQ768" s="462"/>
      <c r="LIR768" s="462"/>
      <c r="LIS768" s="462"/>
      <c r="LIT768" s="462"/>
      <c r="LIU768" s="462"/>
      <c r="LIV768" s="462"/>
      <c r="LIW768" s="462"/>
      <c r="LIX768" s="462"/>
      <c r="LIY768" s="462"/>
      <c r="LIZ768" s="462"/>
      <c r="LJA768" s="462"/>
      <c r="LJB768" s="462"/>
      <c r="LJC768" s="462"/>
      <c r="LJD768" s="462"/>
      <c r="LJE768" s="462"/>
      <c r="LJF768" s="462"/>
      <c r="LJG768" s="462"/>
      <c r="LJH768" s="462"/>
      <c r="LJI768" s="462"/>
      <c r="LJJ768" s="462"/>
      <c r="LJK768" s="462"/>
      <c r="LJL768" s="462"/>
      <c r="LJM768" s="462"/>
      <c r="LJN768" s="462"/>
      <c r="LJO768" s="462"/>
      <c r="LJP768" s="462"/>
      <c r="LJQ768" s="462"/>
      <c r="LJR768" s="462"/>
      <c r="LJS768" s="462"/>
      <c r="LJT768" s="462"/>
      <c r="LJU768" s="462"/>
      <c r="LJV768" s="462"/>
      <c r="LJW768" s="462"/>
      <c r="LJX768" s="462"/>
      <c r="LJY768" s="462"/>
      <c r="LJZ768" s="462"/>
      <c r="LKA768" s="462"/>
      <c r="LKB768" s="462"/>
      <c r="LKC768" s="462"/>
      <c r="LKD768" s="462"/>
      <c r="LKE768" s="462"/>
      <c r="LKF768" s="462"/>
      <c r="LKG768" s="462"/>
      <c r="LKH768" s="462"/>
      <c r="LKI768" s="462"/>
      <c r="LKJ768" s="462"/>
      <c r="LKK768" s="462"/>
      <c r="LKL768" s="462"/>
      <c r="LKM768" s="462"/>
      <c r="LKN768" s="462"/>
      <c r="LKO768" s="462"/>
      <c r="LKP768" s="462"/>
      <c r="LKQ768" s="462"/>
      <c r="LKR768" s="462"/>
      <c r="LKS768" s="462"/>
      <c r="LKT768" s="462"/>
      <c r="LKU768" s="462"/>
      <c r="LKV768" s="462"/>
      <c r="LKW768" s="462"/>
      <c r="LKX768" s="462"/>
      <c r="LKY768" s="462"/>
      <c r="LKZ768" s="462"/>
      <c r="LLA768" s="462"/>
      <c r="LLB768" s="462"/>
      <c r="LLC768" s="462"/>
      <c r="LLD768" s="462"/>
      <c r="LLE768" s="462"/>
      <c r="LLF768" s="462"/>
      <c r="LLG768" s="462"/>
      <c r="LLH768" s="462"/>
      <c r="LLI768" s="462"/>
      <c r="LLJ768" s="462"/>
      <c r="LLK768" s="462"/>
      <c r="LLL768" s="462"/>
      <c r="LLM768" s="462"/>
      <c r="LLN768" s="462"/>
      <c r="LLO768" s="462"/>
      <c r="LLP768" s="462"/>
      <c r="LLQ768" s="462"/>
      <c r="LLR768" s="462"/>
      <c r="LLS768" s="462"/>
      <c r="LLT768" s="462"/>
      <c r="LLU768" s="462"/>
      <c r="LLV768" s="462"/>
      <c r="LLW768" s="462"/>
      <c r="LLX768" s="462"/>
      <c r="LLY768" s="462"/>
      <c r="LLZ768" s="462"/>
      <c r="LMA768" s="462"/>
      <c r="LMB768" s="462"/>
      <c r="LMC768" s="462"/>
      <c r="LMD768" s="462"/>
      <c r="LME768" s="462"/>
      <c r="LMF768" s="462"/>
      <c r="LMG768" s="462"/>
      <c r="LMH768" s="462"/>
      <c r="LMI768" s="462"/>
      <c r="LMJ768" s="462"/>
      <c r="LMK768" s="462"/>
      <c r="LML768" s="462"/>
      <c r="LMM768" s="462"/>
      <c r="LMN768" s="462"/>
      <c r="LMO768" s="462"/>
      <c r="LMP768" s="462"/>
      <c r="LMQ768" s="462"/>
      <c r="LMR768" s="462"/>
      <c r="LMS768" s="462"/>
      <c r="LMT768" s="462"/>
      <c r="LMU768" s="462"/>
      <c r="LMV768" s="462"/>
      <c r="LMW768" s="462"/>
      <c r="LMX768" s="462"/>
      <c r="LMY768" s="462"/>
      <c r="LMZ768" s="462"/>
      <c r="LNA768" s="462"/>
      <c r="LNB768" s="462"/>
      <c r="LNC768" s="462"/>
      <c r="LND768" s="462"/>
      <c r="LNE768" s="462"/>
      <c r="LNF768" s="462"/>
      <c r="LNG768" s="462"/>
      <c r="LNH768" s="462"/>
      <c r="LNI768" s="462"/>
      <c r="LNJ768" s="462"/>
      <c r="LNK768" s="462"/>
      <c r="LNL768" s="462"/>
      <c r="LNM768" s="462"/>
      <c r="LNN768" s="462"/>
      <c r="LNO768" s="462"/>
      <c r="LNP768" s="462"/>
      <c r="LNQ768" s="462"/>
      <c r="LNR768" s="462"/>
      <c r="LNS768" s="462"/>
      <c r="LNT768" s="462"/>
      <c r="LNU768" s="462"/>
      <c r="LNV768" s="462"/>
      <c r="LNW768" s="462"/>
      <c r="LNX768" s="462"/>
      <c r="LNY768" s="462"/>
      <c r="LNZ768" s="462"/>
      <c r="LOA768" s="462"/>
      <c r="LOB768" s="462"/>
      <c r="LOC768" s="462"/>
      <c r="LOD768" s="462"/>
      <c r="LOE768" s="462"/>
      <c r="LOF768" s="462"/>
      <c r="LOG768" s="462"/>
      <c r="LOH768" s="462"/>
      <c r="LOI768" s="462"/>
      <c r="LOJ768" s="462"/>
      <c r="LOK768" s="462"/>
      <c r="LOL768" s="462"/>
      <c r="LOM768" s="462"/>
      <c r="LON768" s="462"/>
      <c r="LOO768" s="462"/>
      <c r="LOP768" s="462"/>
      <c r="LOQ768" s="462"/>
      <c r="LOR768" s="462"/>
      <c r="LOS768" s="462"/>
      <c r="LOT768" s="462"/>
      <c r="LOU768" s="462"/>
      <c r="LOV768" s="462"/>
      <c r="LOW768" s="462"/>
      <c r="LOX768" s="462"/>
      <c r="LOY768" s="462"/>
      <c r="LOZ768" s="462"/>
      <c r="LPA768" s="462"/>
      <c r="LPB768" s="462"/>
      <c r="LPC768" s="462"/>
      <c r="LPD768" s="462"/>
      <c r="LPE768" s="462"/>
      <c r="LPF768" s="462"/>
      <c r="LPG768" s="462"/>
      <c r="LPH768" s="462"/>
      <c r="LPI768" s="462"/>
      <c r="LPJ768" s="462"/>
      <c r="LPK768" s="462"/>
      <c r="LPL768" s="462"/>
      <c r="LPM768" s="462"/>
      <c r="LPN768" s="462"/>
      <c r="LPO768" s="462"/>
      <c r="LPP768" s="462"/>
      <c r="LPQ768" s="462"/>
      <c r="LPR768" s="462"/>
      <c r="LPS768" s="462"/>
      <c r="LPT768" s="462"/>
      <c r="LPU768" s="462"/>
      <c r="LPV768" s="462"/>
      <c r="LPW768" s="462"/>
      <c r="LPX768" s="462"/>
      <c r="LPY768" s="462"/>
      <c r="LPZ768" s="462"/>
      <c r="LQA768" s="462"/>
      <c r="LQB768" s="462"/>
      <c r="LQC768" s="462"/>
      <c r="LQD768" s="462"/>
      <c r="LQE768" s="462"/>
      <c r="LQF768" s="462"/>
      <c r="LQG768" s="462"/>
      <c r="LQH768" s="462"/>
      <c r="LQI768" s="462"/>
      <c r="LQJ768" s="462"/>
      <c r="LQK768" s="462"/>
      <c r="LQL768" s="462"/>
      <c r="LQM768" s="462"/>
      <c r="LQN768" s="462"/>
      <c r="LQO768" s="462"/>
      <c r="LQP768" s="462"/>
      <c r="LQQ768" s="462"/>
      <c r="LQR768" s="462"/>
      <c r="LQS768" s="462"/>
      <c r="LQT768" s="462"/>
      <c r="LQU768" s="462"/>
      <c r="LQV768" s="462"/>
      <c r="LQW768" s="462"/>
      <c r="LQX768" s="462"/>
      <c r="LQY768" s="462"/>
      <c r="LQZ768" s="462"/>
      <c r="LRA768" s="462"/>
      <c r="LRB768" s="462"/>
      <c r="LRC768" s="462"/>
      <c r="LRD768" s="462"/>
      <c r="LRE768" s="462"/>
      <c r="LRF768" s="462"/>
      <c r="LRG768" s="462"/>
      <c r="LRH768" s="462"/>
      <c r="LRI768" s="462"/>
      <c r="LRJ768" s="462"/>
      <c r="LRK768" s="462"/>
      <c r="LRL768" s="462"/>
      <c r="LRM768" s="462"/>
      <c r="LRN768" s="462"/>
      <c r="LRO768" s="462"/>
      <c r="LRP768" s="462"/>
      <c r="LRQ768" s="462"/>
      <c r="LRR768" s="462"/>
      <c r="LRS768" s="462"/>
      <c r="LRT768" s="462"/>
      <c r="LRU768" s="462"/>
      <c r="LRV768" s="462"/>
      <c r="LRW768" s="462"/>
      <c r="LRX768" s="462"/>
      <c r="LRY768" s="462"/>
      <c r="LRZ768" s="462"/>
      <c r="LSA768" s="462"/>
      <c r="LSB768" s="462"/>
      <c r="LSC768" s="462"/>
      <c r="LSD768" s="462"/>
      <c r="LSE768" s="462"/>
      <c r="LSF768" s="462"/>
      <c r="LSG768" s="462"/>
      <c r="LSH768" s="462"/>
      <c r="LSI768" s="462"/>
      <c r="LSJ768" s="462"/>
      <c r="LSK768" s="462"/>
      <c r="LSL768" s="462"/>
      <c r="LSM768" s="462"/>
      <c r="LSN768" s="462"/>
      <c r="LSO768" s="462"/>
      <c r="LSP768" s="462"/>
      <c r="LSQ768" s="462"/>
      <c r="LSR768" s="462"/>
      <c r="LSS768" s="462"/>
      <c r="LST768" s="462"/>
      <c r="LSU768" s="462"/>
      <c r="LSV768" s="462"/>
      <c r="LSW768" s="462"/>
      <c r="LSX768" s="462"/>
      <c r="LSY768" s="462"/>
      <c r="LSZ768" s="462"/>
      <c r="LTA768" s="462"/>
      <c r="LTB768" s="462"/>
      <c r="LTC768" s="462"/>
      <c r="LTD768" s="462"/>
      <c r="LTE768" s="462"/>
      <c r="LTF768" s="462"/>
      <c r="LTG768" s="462"/>
      <c r="LTH768" s="462"/>
      <c r="LTI768" s="462"/>
      <c r="LTJ768" s="462"/>
      <c r="LTK768" s="462"/>
      <c r="LTL768" s="462"/>
      <c r="LTM768" s="462"/>
      <c r="LTN768" s="462"/>
      <c r="LTO768" s="462"/>
      <c r="LTP768" s="462"/>
      <c r="LTQ768" s="462"/>
      <c r="LTR768" s="462"/>
      <c r="LTS768" s="462"/>
      <c r="LTT768" s="462"/>
      <c r="LTU768" s="462"/>
      <c r="LTV768" s="462"/>
      <c r="LTW768" s="462"/>
      <c r="LTX768" s="462"/>
      <c r="LTY768" s="462"/>
      <c r="LTZ768" s="462"/>
      <c r="LUA768" s="462"/>
      <c r="LUB768" s="462"/>
      <c r="LUC768" s="462"/>
      <c r="LUD768" s="462"/>
      <c r="LUE768" s="462"/>
      <c r="LUF768" s="462"/>
      <c r="LUG768" s="462"/>
      <c r="LUH768" s="462"/>
      <c r="LUI768" s="462"/>
      <c r="LUJ768" s="462"/>
      <c r="LUK768" s="462"/>
      <c r="LUL768" s="462"/>
      <c r="LUM768" s="462"/>
      <c r="LUN768" s="462"/>
      <c r="LUO768" s="462"/>
      <c r="LUP768" s="462"/>
      <c r="LUQ768" s="462"/>
      <c r="LUR768" s="462"/>
      <c r="LUS768" s="462"/>
      <c r="LUT768" s="462"/>
      <c r="LUU768" s="462"/>
      <c r="LUV768" s="462"/>
      <c r="LUW768" s="462"/>
      <c r="LUX768" s="462"/>
      <c r="LUY768" s="462"/>
      <c r="LUZ768" s="462"/>
      <c r="LVA768" s="462"/>
      <c r="LVB768" s="462"/>
      <c r="LVC768" s="462"/>
      <c r="LVD768" s="462"/>
      <c r="LVE768" s="462"/>
      <c r="LVF768" s="462"/>
      <c r="LVG768" s="462"/>
      <c r="LVH768" s="462"/>
      <c r="LVI768" s="462"/>
      <c r="LVJ768" s="462"/>
      <c r="LVK768" s="462"/>
      <c r="LVL768" s="462"/>
      <c r="LVM768" s="462"/>
      <c r="LVN768" s="462"/>
      <c r="LVO768" s="462"/>
      <c r="LVP768" s="462"/>
      <c r="LVQ768" s="462"/>
      <c r="LVR768" s="462"/>
      <c r="LVS768" s="462"/>
      <c r="LVT768" s="462"/>
      <c r="LVU768" s="462"/>
      <c r="LVV768" s="462"/>
      <c r="LVW768" s="462"/>
      <c r="LVX768" s="462"/>
      <c r="LVY768" s="462"/>
      <c r="LVZ768" s="462"/>
      <c r="LWA768" s="462"/>
      <c r="LWB768" s="462"/>
      <c r="LWC768" s="462"/>
      <c r="LWD768" s="462"/>
      <c r="LWE768" s="462"/>
      <c r="LWF768" s="462"/>
      <c r="LWG768" s="462"/>
      <c r="LWH768" s="462"/>
      <c r="LWI768" s="462"/>
      <c r="LWJ768" s="462"/>
      <c r="LWK768" s="462"/>
      <c r="LWL768" s="462"/>
      <c r="LWM768" s="462"/>
      <c r="LWN768" s="462"/>
      <c r="LWO768" s="462"/>
      <c r="LWP768" s="462"/>
      <c r="LWQ768" s="462"/>
      <c r="LWR768" s="462"/>
      <c r="LWS768" s="462"/>
      <c r="LWT768" s="462"/>
      <c r="LWU768" s="462"/>
      <c r="LWV768" s="462"/>
      <c r="LWW768" s="462"/>
      <c r="LWX768" s="462"/>
      <c r="LWY768" s="462"/>
      <c r="LWZ768" s="462"/>
      <c r="LXA768" s="462"/>
      <c r="LXB768" s="462"/>
      <c r="LXC768" s="462"/>
      <c r="LXD768" s="462"/>
      <c r="LXE768" s="462"/>
      <c r="LXF768" s="462"/>
      <c r="LXG768" s="462"/>
      <c r="LXH768" s="462"/>
      <c r="LXI768" s="462"/>
      <c r="LXJ768" s="462"/>
      <c r="LXK768" s="462"/>
      <c r="LXL768" s="462"/>
      <c r="LXM768" s="462"/>
      <c r="LXN768" s="462"/>
      <c r="LXO768" s="462"/>
      <c r="LXP768" s="462"/>
      <c r="LXQ768" s="462"/>
      <c r="LXR768" s="462"/>
      <c r="LXS768" s="462"/>
      <c r="LXT768" s="462"/>
      <c r="LXU768" s="462"/>
      <c r="LXV768" s="462"/>
      <c r="LXW768" s="462"/>
      <c r="LXX768" s="462"/>
      <c r="LXY768" s="462"/>
      <c r="LXZ768" s="462"/>
      <c r="LYA768" s="462"/>
      <c r="LYB768" s="462"/>
      <c r="LYC768" s="462"/>
      <c r="LYD768" s="462"/>
      <c r="LYE768" s="462"/>
      <c r="LYF768" s="462"/>
      <c r="LYG768" s="462"/>
      <c r="LYH768" s="462"/>
      <c r="LYI768" s="462"/>
      <c r="LYJ768" s="462"/>
      <c r="LYK768" s="462"/>
      <c r="LYL768" s="462"/>
      <c r="LYM768" s="462"/>
      <c r="LYN768" s="462"/>
      <c r="LYO768" s="462"/>
      <c r="LYP768" s="462"/>
      <c r="LYQ768" s="462"/>
      <c r="LYR768" s="462"/>
      <c r="LYS768" s="462"/>
      <c r="LYT768" s="462"/>
      <c r="LYU768" s="462"/>
      <c r="LYV768" s="462"/>
      <c r="LYW768" s="462"/>
      <c r="LYX768" s="462"/>
      <c r="LYY768" s="462"/>
      <c r="LYZ768" s="462"/>
      <c r="LZA768" s="462"/>
      <c r="LZB768" s="462"/>
      <c r="LZC768" s="462"/>
      <c r="LZD768" s="462"/>
      <c r="LZE768" s="462"/>
      <c r="LZF768" s="462"/>
      <c r="LZG768" s="462"/>
      <c r="LZH768" s="462"/>
      <c r="LZI768" s="462"/>
      <c r="LZJ768" s="462"/>
      <c r="LZK768" s="462"/>
      <c r="LZL768" s="462"/>
      <c r="LZM768" s="462"/>
      <c r="LZN768" s="462"/>
      <c r="LZO768" s="462"/>
      <c r="LZP768" s="462"/>
      <c r="LZQ768" s="462"/>
      <c r="LZR768" s="462"/>
      <c r="LZS768" s="462"/>
      <c r="LZT768" s="462"/>
      <c r="LZU768" s="462"/>
      <c r="LZV768" s="462"/>
      <c r="LZW768" s="462"/>
      <c r="LZX768" s="462"/>
      <c r="LZY768" s="462"/>
      <c r="LZZ768" s="462"/>
      <c r="MAA768" s="462"/>
      <c r="MAB768" s="462"/>
      <c r="MAC768" s="462"/>
      <c r="MAD768" s="462"/>
      <c r="MAE768" s="462"/>
      <c r="MAF768" s="462"/>
      <c r="MAG768" s="462"/>
      <c r="MAH768" s="462"/>
      <c r="MAI768" s="462"/>
      <c r="MAJ768" s="462"/>
      <c r="MAK768" s="462"/>
      <c r="MAL768" s="462"/>
      <c r="MAM768" s="462"/>
      <c r="MAN768" s="462"/>
      <c r="MAO768" s="462"/>
      <c r="MAP768" s="462"/>
      <c r="MAQ768" s="462"/>
      <c r="MAR768" s="462"/>
      <c r="MAS768" s="462"/>
      <c r="MAT768" s="462"/>
      <c r="MAU768" s="462"/>
      <c r="MAV768" s="462"/>
      <c r="MAW768" s="462"/>
      <c r="MAX768" s="462"/>
      <c r="MAY768" s="462"/>
      <c r="MAZ768" s="462"/>
      <c r="MBA768" s="462"/>
      <c r="MBB768" s="462"/>
      <c r="MBC768" s="462"/>
      <c r="MBD768" s="462"/>
      <c r="MBE768" s="462"/>
      <c r="MBF768" s="462"/>
      <c r="MBG768" s="462"/>
      <c r="MBH768" s="462"/>
      <c r="MBI768" s="462"/>
      <c r="MBJ768" s="462"/>
      <c r="MBK768" s="462"/>
      <c r="MBL768" s="462"/>
      <c r="MBM768" s="462"/>
      <c r="MBN768" s="462"/>
      <c r="MBO768" s="462"/>
      <c r="MBP768" s="462"/>
      <c r="MBQ768" s="462"/>
      <c r="MBR768" s="462"/>
      <c r="MBS768" s="462"/>
      <c r="MBT768" s="462"/>
      <c r="MBU768" s="462"/>
      <c r="MBV768" s="462"/>
      <c r="MBW768" s="462"/>
      <c r="MBX768" s="462"/>
      <c r="MBY768" s="462"/>
      <c r="MBZ768" s="462"/>
      <c r="MCA768" s="462"/>
      <c r="MCB768" s="462"/>
      <c r="MCC768" s="462"/>
      <c r="MCD768" s="462"/>
      <c r="MCE768" s="462"/>
      <c r="MCF768" s="462"/>
      <c r="MCG768" s="462"/>
      <c r="MCH768" s="462"/>
      <c r="MCI768" s="462"/>
      <c r="MCJ768" s="462"/>
      <c r="MCK768" s="462"/>
      <c r="MCL768" s="462"/>
      <c r="MCM768" s="462"/>
      <c r="MCN768" s="462"/>
      <c r="MCO768" s="462"/>
      <c r="MCP768" s="462"/>
      <c r="MCQ768" s="462"/>
      <c r="MCR768" s="462"/>
      <c r="MCS768" s="462"/>
      <c r="MCT768" s="462"/>
      <c r="MCU768" s="462"/>
      <c r="MCV768" s="462"/>
      <c r="MCW768" s="462"/>
      <c r="MCX768" s="462"/>
      <c r="MCY768" s="462"/>
      <c r="MCZ768" s="462"/>
      <c r="MDA768" s="462"/>
      <c r="MDB768" s="462"/>
      <c r="MDC768" s="462"/>
      <c r="MDD768" s="462"/>
      <c r="MDE768" s="462"/>
      <c r="MDF768" s="462"/>
      <c r="MDG768" s="462"/>
      <c r="MDH768" s="462"/>
      <c r="MDI768" s="462"/>
      <c r="MDJ768" s="462"/>
      <c r="MDK768" s="462"/>
      <c r="MDL768" s="462"/>
      <c r="MDM768" s="462"/>
      <c r="MDN768" s="462"/>
      <c r="MDO768" s="462"/>
      <c r="MDP768" s="462"/>
      <c r="MDQ768" s="462"/>
      <c r="MDR768" s="462"/>
      <c r="MDS768" s="462"/>
      <c r="MDT768" s="462"/>
      <c r="MDU768" s="462"/>
      <c r="MDV768" s="462"/>
      <c r="MDW768" s="462"/>
      <c r="MDX768" s="462"/>
      <c r="MDY768" s="462"/>
      <c r="MDZ768" s="462"/>
      <c r="MEA768" s="462"/>
      <c r="MEB768" s="462"/>
      <c r="MEC768" s="462"/>
      <c r="MED768" s="462"/>
      <c r="MEE768" s="462"/>
      <c r="MEF768" s="462"/>
      <c r="MEG768" s="462"/>
      <c r="MEH768" s="462"/>
      <c r="MEI768" s="462"/>
      <c r="MEJ768" s="462"/>
      <c r="MEK768" s="462"/>
      <c r="MEL768" s="462"/>
      <c r="MEM768" s="462"/>
      <c r="MEN768" s="462"/>
      <c r="MEO768" s="462"/>
      <c r="MEP768" s="462"/>
      <c r="MEQ768" s="462"/>
      <c r="MER768" s="462"/>
      <c r="MES768" s="462"/>
      <c r="MET768" s="462"/>
      <c r="MEU768" s="462"/>
      <c r="MEV768" s="462"/>
      <c r="MEW768" s="462"/>
      <c r="MEX768" s="462"/>
      <c r="MEY768" s="462"/>
      <c r="MEZ768" s="462"/>
      <c r="MFA768" s="462"/>
      <c r="MFB768" s="462"/>
      <c r="MFC768" s="462"/>
      <c r="MFD768" s="462"/>
      <c r="MFE768" s="462"/>
      <c r="MFF768" s="462"/>
      <c r="MFG768" s="462"/>
      <c r="MFH768" s="462"/>
      <c r="MFI768" s="462"/>
      <c r="MFJ768" s="462"/>
      <c r="MFK768" s="462"/>
      <c r="MFL768" s="462"/>
      <c r="MFM768" s="462"/>
      <c r="MFN768" s="462"/>
      <c r="MFO768" s="462"/>
      <c r="MFP768" s="462"/>
      <c r="MFQ768" s="462"/>
      <c r="MFR768" s="462"/>
      <c r="MFS768" s="462"/>
      <c r="MFT768" s="462"/>
      <c r="MFU768" s="462"/>
      <c r="MFV768" s="462"/>
      <c r="MFW768" s="462"/>
      <c r="MFX768" s="462"/>
      <c r="MFY768" s="462"/>
      <c r="MFZ768" s="462"/>
      <c r="MGA768" s="462"/>
      <c r="MGB768" s="462"/>
      <c r="MGC768" s="462"/>
      <c r="MGD768" s="462"/>
      <c r="MGE768" s="462"/>
      <c r="MGF768" s="462"/>
      <c r="MGG768" s="462"/>
      <c r="MGH768" s="462"/>
      <c r="MGI768" s="462"/>
      <c r="MGJ768" s="462"/>
      <c r="MGK768" s="462"/>
      <c r="MGL768" s="462"/>
      <c r="MGM768" s="462"/>
      <c r="MGN768" s="462"/>
      <c r="MGO768" s="462"/>
      <c r="MGP768" s="462"/>
      <c r="MGQ768" s="462"/>
      <c r="MGR768" s="462"/>
      <c r="MGS768" s="462"/>
      <c r="MGT768" s="462"/>
      <c r="MGU768" s="462"/>
      <c r="MGV768" s="462"/>
      <c r="MGW768" s="462"/>
      <c r="MGX768" s="462"/>
      <c r="MGY768" s="462"/>
      <c r="MGZ768" s="462"/>
      <c r="MHA768" s="462"/>
      <c r="MHB768" s="462"/>
      <c r="MHC768" s="462"/>
      <c r="MHD768" s="462"/>
      <c r="MHE768" s="462"/>
      <c r="MHF768" s="462"/>
      <c r="MHG768" s="462"/>
      <c r="MHH768" s="462"/>
      <c r="MHI768" s="462"/>
      <c r="MHJ768" s="462"/>
      <c r="MHK768" s="462"/>
      <c r="MHL768" s="462"/>
      <c r="MHM768" s="462"/>
      <c r="MHN768" s="462"/>
      <c r="MHO768" s="462"/>
      <c r="MHP768" s="462"/>
      <c r="MHQ768" s="462"/>
      <c r="MHR768" s="462"/>
      <c r="MHS768" s="462"/>
      <c r="MHT768" s="462"/>
      <c r="MHU768" s="462"/>
      <c r="MHV768" s="462"/>
      <c r="MHW768" s="462"/>
      <c r="MHX768" s="462"/>
      <c r="MHY768" s="462"/>
      <c r="MHZ768" s="462"/>
      <c r="MIA768" s="462"/>
      <c r="MIB768" s="462"/>
      <c r="MIC768" s="462"/>
      <c r="MID768" s="462"/>
      <c r="MIE768" s="462"/>
      <c r="MIF768" s="462"/>
      <c r="MIG768" s="462"/>
      <c r="MIH768" s="462"/>
      <c r="MII768" s="462"/>
      <c r="MIJ768" s="462"/>
      <c r="MIK768" s="462"/>
      <c r="MIL768" s="462"/>
      <c r="MIM768" s="462"/>
      <c r="MIN768" s="462"/>
      <c r="MIO768" s="462"/>
      <c r="MIP768" s="462"/>
      <c r="MIQ768" s="462"/>
      <c r="MIR768" s="462"/>
      <c r="MIS768" s="462"/>
      <c r="MIT768" s="462"/>
      <c r="MIU768" s="462"/>
      <c r="MIV768" s="462"/>
      <c r="MIW768" s="462"/>
      <c r="MIX768" s="462"/>
      <c r="MIY768" s="462"/>
      <c r="MIZ768" s="462"/>
      <c r="MJA768" s="462"/>
      <c r="MJB768" s="462"/>
      <c r="MJC768" s="462"/>
      <c r="MJD768" s="462"/>
      <c r="MJE768" s="462"/>
      <c r="MJF768" s="462"/>
      <c r="MJG768" s="462"/>
      <c r="MJH768" s="462"/>
      <c r="MJI768" s="462"/>
      <c r="MJJ768" s="462"/>
      <c r="MJK768" s="462"/>
      <c r="MJL768" s="462"/>
      <c r="MJM768" s="462"/>
      <c r="MJN768" s="462"/>
      <c r="MJO768" s="462"/>
      <c r="MJP768" s="462"/>
      <c r="MJQ768" s="462"/>
      <c r="MJR768" s="462"/>
      <c r="MJS768" s="462"/>
      <c r="MJT768" s="462"/>
      <c r="MJU768" s="462"/>
      <c r="MJV768" s="462"/>
      <c r="MJW768" s="462"/>
      <c r="MJX768" s="462"/>
      <c r="MJY768" s="462"/>
      <c r="MJZ768" s="462"/>
      <c r="MKA768" s="462"/>
      <c r="MKB768" s="462"/>
      <c r="MKC768" s="462"/>
      <c r="MKD768" s="462"/>
      <c r="MKE768" s="462"/>
      <c r="MKF768" s="462"/>
      <c r="MKG768" s="462"/>
      <c r="MKH768" s="462"/>
      <c r="MKI768" s="462"/>
      <c r="MKJ768" s="462"/>
      <c r="MKK768" s="462"/>
      <c r="MKL768" s="462"/>
      <c r="MKM768" s="462"/>
      <c r="MKN768" s="462"/>
      <c r="MKO768" s="462"/>
      <c r="MKP768" s="462"/>
      <c r="MKQ768" s="462"/>
      <c r="MKR768" s="462"/>
      <c r="MKS768" s="462"/>
      <c r="MKT768" s="462"/>
      <c r="MKU768" s="462"/>
      <c r="MKV768" s="462"/>
      <c r="MKW768" s="462"/>
      <c r="MKX768" s="462"/>
      <c r="MKY768" s="462"/>
      <c r="MKZ768" s="462"/>
      <c r="MLA768" s="462"/>
      <c r="MLB768" s="462"/>
      <c r="MLC768" s="462"/>
      <c r="MLD768" s="462"/>
      <c r="MLE768" s="462"/>
      <c r="MLF768" s="462"/>
      <c r="MLG768" s="462"/>
      <c r="MLH768" s="462"/>
      <c r="MLI768" s="462"/>
      <c r="MLJ768" s="462"/>
      <c r="MLK768" s="462"/>
      <c r="MLL768" s="462"/>
      <c r="MLM768" s="462"/>
      <c r="MLN768" s="462"/>
      <c r="MLO768" s="462"/>
      <c r="MLP768" s="462"/>
      <c r="MLQ768" s="462"/>
      <c r="MLR768" s="462"/>
      <c r="MLS768" s="462"/>
      <c r="MLT768" s="462"/>
      <c r="MLU768" s="462"/>
      <c r="MLV768" s="462"/>
      <c r="MLW768" s="462"/>
      <c r="MLX768" s="462"/>
      <c r="MLY768" s="462"/>
      <c r="MLZ768" s="462"/>
      <c r="MMA768" s="462"/>
      <c r="MMB768" s="462"/>
      <c r="MMC768" s="462"/>
      <c r="MMD768" s="462"/>
      <c r="MME768" s="462"/>
      <c r="MMF768" s="462"/>
      <c r="MMG768" s="462"/>
      <c r="MMH768" s="462"/>
      <c r="MMI768" s="462"/>
      <c r="MMJ768" s="462"/>
      <c r="MMK768" s="462"/>
      <c r="MML768" s="462"/>
      <c r="MMM768" s="462"/>
      <c r="MMN768" s="462"/>
      <c r="MMO768" s="462"/>
      <c r="MMP768" s="462"/>
      <c r="MMQ768" s="462"/>
      <c r="MMR768" s="462"/>
      <c r="MMS768" s="462"/>
      <c r="MMT768" s="462"/>
      <c r="MMU768" s="462"/>
      <c r="MMV768" s="462"/>
      <c r="MMW768" s="462"/>
      <c r="MMX768" s="462"/>
      <c r="MMY768" s="462"/>
      <c r="MMZ768" s="462"/>
      <c r="MNA768" s="462"/>
      <c r="MNB768" s="462"/>
      <c r="MNC768" s="462"/>
      <c r="MND768" s="462"/>
      <c r="MNE768" s="462"/>
      <c r="MNF768" s="462"/>
      <c r="MNG768" s="462"/>
      <c r="MNH768" s="462"/>
      <c r="MNI768" s="462"/>
      <c r="MNJ768" s="462"/>
      <c r="MNK768" s="462"/>
      <c r="MNL768" s="462"/>
      <c r="MNM768" s="462"/>
      <c r="MNN768" s="462"/>
      <c r="MNO768" s="462"/>
      <c r="MNP768" s="462"/>
      <c r="MNQ768" s="462"/>
      <c r="MNR768" s="462"/>
      <c r="MNS768" s="462"/>
      <c r="MNT768" s="462"/>
      <c r="MNU768" s="462"/>
      <c r="MNV768" s="462"/>
      <c r="MNW768" s="462"/>
      <c r="MNX768" s="462"/>
      <c r="MNY768" s="462"/>
      <c r="MNZ768" s="462"/>
      <c r="MOA768" s="462"/>
      <c r="MOB768" s="462"/>
      <c r="MOC768" s="462"/>
      <c r="MOD768" s="462"/>
      <c r="MOE768" s="462"/>
      <c r="MOF768" s="462"/>
      <c r="MOG768" s="462"/>
      <c r="MOH768" s="462"/>
      <c r="MOI768" s="462"/>
      <c r="MOJ768" s="462"/>
      <c r="MOK768" s="462"/>
      <c r="MOL768" s="462"/>
      <c r="MOM768" s="462"/>
      <c r="MON768" s="462"/>
      <c r="MOO768" s="462"/>
      <c r="MOP768" s="462"/>
      <c r="MOQ768" s="462"/>
      <c r="MOR768" s="462"/>
      <c r="MOS768" s="462"/>
      <c r="MOT768" s="462"/>
      <c r="MOU768" s="462"/>
      <c r="MOV768" s="462"/>
      <c r="MOW768" s="462"/>
      <c r="MOX768" s="462"/>
      <c r="MOY768" s="462"/>
      <c r="MOZ768" s="462"/>
      <c r="MPA768" s="462"/>
      <c r="MPB768" s="462"/>
      <c r="MPC768" s="462"/>
      <c r="MPD768" s="462"/>
      <c r="MPE768" s="462"/>
      <c r="MPF768" s="462"/>
      <c r="MPG768" s="462"/>
      <c r="MPH768" s="462"/>
      <c r="MPI768" s="462"/>
      <c r="MPJ768" s="462"/>
      <c r="MPK768" s="462"/>
      <c r="MPL768" s="462"/>
      <c r="MPM768" s="462"/>
      <c r="MPN768" s="462"/>
      <c r="MPO768" s="462"/>
      <c r="MPP768" s="462"/>
      <c r="MPQ768" s="462"/>
      <c r="MPR768" s="462"/>
      <c r="MPS768" s="462"/>
      <c r="MPT768" s="462"/>
      <c r="MPU768" s="462"/>
      <c r="MPV768" s="462"/>
      <c r="MPW768" s="462"/>
      <c r="MPX768" s="462"/>
      <c r="MPY768" s="462"/>
      <c r="MPZ768" s="462"/>
      <c r="MQA768" s="462"/>
      <c r="MQB768" s="462"/>
      <c r="MQC768" s="462"/>
      <c r="MQD768" s="462"/>
      <c r="MQE768" s="462"/>
      <c r="MQF768" s="462"/>
      <c r="MQG768" s="462"/>
      <c r="MQH768" s="462"/>
      <c r="MQI768" s="462"/>
      <c r="MQJ768" s="462"/>
      <c r="MQK768" s="462"/>
      <c r="MQL768" s="462"/>
      <c r="MQM768" s="462"/>
      <c r="MQN768" s="462"/>
      <c r="MQO768" s="462"/>
      <c r="MQP768" s="462"/>
      <c r="MQQ768" s="462"/>
      <c r="MQR768" s="462"/>
      <c r="MQS768" s="462"/>
      <c r="MQT768" s="462"/>
      <c r="MQU768" s="462"/>
      <c r="MQV768" s="462"/>
      <c r="MQW768" s="462"/>
      <c r="MQX768" s="462"/>
      <c r="MQY768" s="462"/>
      <c r="MQZ768" s="462"/>
      <c r="MRA768" s="462"/>
      <c r="MRB768" s="462"/>
      <c r="MRC768" s="462"/>
      <c r="MRD768" s="462"/>
      <c r="MRE768" s="462"/>
      <c r="MRF768" s="462"/>
      <c r="MRG768" s="462"/>
      <c r="MRH768" s="462"/>
      <c r="MRI768" s="462"/>
      <c r="MRJ768" s="462"/>
      <c r="MRK768" s="462"/>
      <c r="MRL768" s="462"/>
      <c r="MRM768" s="462"/>
      <c r="MRN768" s="462"/>
      <c r="MRO768" s="462"/>
      <c r="MRP768" s="462"/>
      <c r="MRQ768" s="462"/>
      <c r="MRR768" s="462"/>
      <c r="MRS768" s="462"/>
      <c r="MRT768" s="462"/>
      <c r="MRU768" s="462"/>
      <c r="MRV768" s="462"/>
      <c r="MRW768" s="462"/>
      <c r="MRX768" s="462"/>
      <c r="MRY768" s="462"/>
      <c r="MRZ768" s="462"/>
      <c r="MSA768" s="462"/>
      <c r="MSB768" s="462"/>
      <c r="MSC768" s="462"/>
      <c r="MSD768" s="462"/>
      <c r="MSE768" s="462"/>
      <c r="MSF768" s="462"/>
      <c r="MSG768" s="462"/>
      <c r="MSH768" s="462"/>
      <c r="MSI768" s="462"/>
      <c r="MSJ768" s="462"/>
      <c r="MSK768" s="462"/>
      <c r="MSL768" s="462"/>
      <c r="MSM768" s="462"/>
      <c r="MSN768" s="462"/>
      <c r="MSO768" s="462"/>
      <c r="MSP768" s="462"/>
      <c r="MSQ768" s="462"/>
      <c r="MSR768" s="462"/>
      <c r="MSS768" s="462"/>
      <c r="MST768" s="462"/>
      <c r="MSU768" s="462"/>
      <c r="MSV768" s="462"/>
      <c r="MSW768" s="462"/>
      <c r="MSX768" s="462"/>
      <c r="MSY768" s="462"/>
      <c r="MSZ768" s="462"/>
      <c r="MTA768" s="462"/>
      <c r="MTB768" s="462"/>
      <c r="MTC768" s="462"/>
      <c r="MTD768" s="462"/>
      <c r="MTE768" s="462"/>
      <c r="MTF768" s="462"/>
      <c r="MTG768" s="462"/>
      <c r="MTH768" s="462"/>
      <c r="MTI768" s="462"/>
      <c r="MTJ768" s="462"/>
      <c r="MTK768" s="462"/>
      <c r="MTL768" s="462"/>
      <c r="MTM768" s="462"/>
      <c r="MTN768" s="462"/>
      <c r="MTO768" s="462"/>
      <c r="MTP768" s="462"/>
      <c r="MTQ768" s="462"/>
      <c r="MTR768" s="462"/>
      <c r="MTS768" s="462"/>
      <c r="MTT768" s="462"/>
      <c r="MTU768" s="462"/>
      <c r="MTV768" s="462"/>
      <c r="MTW768" s="462"/>
      <c r="MTX768" s="462"/>
      <c r="MTY768" s="462"/>
      <c r="MTZ768" s="462"/>
      <c r="MUA768" s="462"/>
      <c r="MUB768" s="462"/>
      <c r="MUC768" s="462"/>
      <c r="MUD768" s="462"/>
      <c r="MUE768" s="462"/>
      <c r="MUF768" s="462"/>
      <c r="MUG768" s="462"/>
      <c r="MUH768" s="462"/>
      <c r="MUI768" s="462"/>
      <c r="MUJ768" s="462"/>
      <c r="MUK768" s="462"/>
      <c r="MUL768" s="462"/>
      <c r="MUM768" s="462"/>
      <c r="MUN768" s="462"/>
      <c r="MUO768" s="462"/>
      <c r="MUP768" s="462"/>
      <c r="MUQ768" s="462"/>
      <c r="MUR768" s="462"/>
      <c r="MUS768" s="462"/>
      <c r="MUT768" s="462"/>
      <c r="MUU768" s="462"/>
      <c r="MUV768" s="462"/>
      <c r="MUW768" s="462"/>
      <c r="MUX768" s="462"/>
      <c r="MUY768" s="462"/>
      <c r="MUZ768" s="462"/>
      <c r="MVA768" s="462"/>
      <c r="MVB768" s="462"/>
      <c r="MVC768" s="462"/>
      <c r="MVD768" s="462"/>
      <c r="MVE768" s="462"/>
      <c r="MVF768" s="462"/>
      <c r="MVG768" s="462"/>
      <c r="MVH768" s="462"/>
      <c r="MVI768" s="462"/>
      <c r="MVJ768" s="462"/>
      <c r="MVK768" s="462"/>
      <c r="MVL768" s="462"/>
      <c r="MVM768" s="462"/>
      <c r="MVN768" s="462"/>
      <c r="MVO768" s="462"/>
      <c r="MVP768" s="462"/>
      <c r="MVQ768" s="462"/>
      <c r="MVR768" s="462"/>
      <c r="MVS768" s="462"/>
      <c r="MVT768" s="462"/>
      <c r="MVU768" s="462"/>
      <c r="MVV768" s="462"/>
      <c r="MVW768" s="462"/>
      <c r="MVX768" s="462"/>
      <c r="MVY768" s="462"/>
      <c r="MVZ768" s="462"/>
      <c r="MWA768" s="462"/>
      <c r="MWB768" s="462"/>
      <c r="MWC768" s="462"/>
      <c r="MWD768" s="462"/>
      <c r="MWE768" s="462"/>
      <c r="MWF768" s="462"/>
      <c r="MWG768" s="462"/>
      <c r="MWH768" s="462"/>
      <c r="MWI768" s="462"/>
      <c r="MWJ768" s="462"/>
      <c r="MWK768" s="462"/>
      <c r="MWL768" s="462"/>
      <c r="MWM768" s="462"/>
      <c r="MWN768" s="462"/>
      <c r="MWO768" s="462"/>
      <c r="MWP768" s="462"/>
      <c r="MWQ768" s="462"/>
      <c r="MWR768" s="462"/>
      <c r="MWS768" s="462"/>
      <c r="MWT768" s="462"/>
      <c r="MWU768" s="462"/>
      <c r="MWV768" s="462"/>
      <c r="MWW768" s="462"/>
      <c r="MWX768" s="462"/>
      <c r="MWY768" s="462"/>
      <c r="MWZ768" s="462"/>
      <c r="MXA768" s="462"/>
      <c r="MXB768" s="462"/>
      <c r="MXC768" s="462"/>
      <c r="MXD768" s="462"/>
      <c r="MXE768" s="462"/>
      <c r="MXF768" s="462"/>
      <c r="MXG768" s="462"/>
      <c r="MXH768" s="462"/>
      <c r="MXI768" s="462"/>
      <c r="MXJ768" s="462"/>
      <c r="MXK768" s="462"/>
      <c r="MXL768" s="462"/>
      <c r="MXM768" s="462"/>
      <c r="MXN768" s="462"/>
      <c r="MXO768" s="462"/>
      <c r="MXP768" s="462"/>
      <c r="MXQ768" s="462"/>
      <c r="MXR768" s="462"/>
      <c r="MXS768" s="462"/>
      <c r="MXT768" s="462"/>
      <c r="MXU768" s="462"/>
      <c r="MXV768" s="462"/>
      <c r="MXW768" s="462"/>
      <c r="MXX768" s="462"/>
      <c r="MXY768" s="462"/>
      <c r="MXZ768" s="462"/>
      <c r="MYA768" s="462"/>
      <c r="MYB768" s="462"/>
      <c r="MYC768" s="462"/>
      <c r="MYD768" s="462"/>
      <c r="MYE768" s="462"/>
      <c r="MYF768" s="462"/>
      <c r="MYG768" s="462"/>
      <c r="MYH768" s="462"/>
      <c r="MYI768" s="462"/>
      <c r="MYJ768" s="462"/>
      <c r="MYK768" s="462"/>
      <c r="MYL768" s="462"/>
      <c r="MYM768" s="462"/>
      <c r="MYN768" s="462"/>
      <c r="MYO768" s="462"/>
      <c r="MYP768" s="462"/>
      <c r="MYQ768" s="462"/>
      <c r="MYR768" s="462"/>
      <c r="MYS768" s="462"/>
      <c r="MYT768" s="462"/>
      <c r="MYU768" s="462"/>
      <c r="MYV768" s="462"/>
      <c r="MYW768" s="462"/>
      <c r="MYX768" s="462"/>
      <c r="MYY768" s="462"/>
      <c r="MYZ768" s="462"/>
      <c r="MZA768" s="462"/>
      <c r="MZB768" s="462"/>
      <c r="MZC768" s="462"/>
      <c r="MZD768" s="462"/>
      <c r="MZE768" s="462"/>
      <c r="MZF768" s="462"/>
      <c r="MZG768" s="462"/>
      <c r="MZH768" s="462"/>
      <c r="MZI768" s="462"/>
      <c r="MZJ768" s="462"/>
      <c r="MZK768" s="462"/>
      <c r="MZL768" s="462"/>
      <c r="MZM768" s="462"/>
      <c r="MZN768" s="462"/>
      <c r="MZO768" s="462"/>
      <c r="MZP768" s="462"/>
      <c r="MZQ768" s="462"/>
      <c r="MZR768" s="462"/>
      <c r="MZS768" s="462"/>
      <c r="MZT768" s="462"/>
      <c r="MZU768" s="462"/>
      <c r="MZV768" s="462"/>
      <c r="MZW768" s="462"/>
      <c r="MZX768" s="462"/>
      <c r="MZY768" s="462"/>
      <c r="MZZ768" s="462"/>
      <c r="NAA768" s="462"/>
      <c r="NAB768" s="462"/>
      <c r="NAC768" s="462"/>
      <c r="NAD768" s="462"/>
      <c r="NAE768" s="462"/>
      <c r="NAF768" s="462"/>
      <c r="NAG768" s="462"/>
      <c r="NAH768" s="462"/>
      <c r="NAI768" s="462"/>
      <c r="NAJ768" s="462"/>
      <c r="NAK768" s="462"/>
      <c r="NAL768" s="462"/>
      <c r="NAM768" s="462"/>
      <c r="NAN768" s="462"/>
      <c r="NAO768" s="462"/>
      <c r="NAP768" s="462"/>
      <c r="NAQ768" s="462"/>
      <c r="NAR768" s="462"/>
      <c r="NAS768" s="462"/>
      <c r="NAT768" s="462"/>
      <c r="NAU768" s="462"/>
      <c r="NAV768" s="462"/>
      <c r="NAW768" s="462"/>
      <c r="NAX768" s="462"/>
      <c r="NAY768" s="462"/>
      <c r="NAZ768" s="462"/>
      <c r="NBA768" s="462"/>
      <c r="NBB768" s="462"/>
      <c r="NBC768" s="462"/>
      <c r="NBD768" s="462"/>
      <c r="NBE768" s="462"/>
      <c r="NBF768" s="462"/>
      <c r="NBG768" s="462"/>
      <c r="NBH768" s="462"/>
      <c r="NBI768" s="462"/>
      <c r="NBJ768" s="462"/>
      <c r="NBK768" s="462"/>
      <c r="NBL768" s="462"/>
      <c r="NBM768" s="462"/>
      <c r="NBN768" s="462"/>
      <c r="NBO768" s="462"/>
      <c r="NBP768" s="462"/>
      <c r="NBQ768" s="462"/>
      <c r="NBR768" s="462"/>
      <c r="NBS768" s="462"/>
      <c r="NBT768" s="462"/>
      <c r="NBU768" s="462"/>
      <c r="NBV768" s="462"/>
      <c r="NBW768" s="462"/>
      <c r="NBX768" s="462"/>
      <c r="NBY768" s="462"/>
      <c r="NBZ768" s="462"/>
      <c r="NCA768" s="462"/>
      <c r="NCB768" s="462"/>
      <c r="NCC768" s="462"/>
      <c r="NCD768" s="462"/>
      <c r="NCE768" s="462"/>
      <c r="NCF768" s="462"/>
      <c r="NCG768" s="462"/>
      <c r="NCH768" s="462"/>
      <c r="NCI768" s="462"/>
      <c r="NCJ768" s="462"/>
      <c r="NCK768" s="462"/>
      <c r="NCL768" s="462"/>
      <c r="NCM768" s="462"/>
      <c r="NCN768" s="462"/>
      <c r="NCO768" s="462"/>
      <c r="NCP768" s="462"/>
      <c r="NCQ768" s="462"/>
      <c r="NCR768" s="462"/>
      <c r="NCS768" s="462"/>
      <c r="NCT768" s="462"/>
      <c r="NCU768" s="462"/>
      <c r="NCV768" s="462"/>
      <c r="NCW768" s="462"/>
      <c r="NCX768" s="462"/>
      <c r="NCY768" s="462"/>
      <c r="NCZ768" s="462"/>
      <c r="NDA768" s="462"/>
      <c r="NDB768" s="462"/>
      <c r="NDC768" s="462"/>
      <c r="NDD768" s="462"/>
      <c r="NDE768" s="462"/>
      <c r="NDF768" s="462"/>
      <c r="NDG768" s="462"/>
      <c r="NDH768" s="462"/>
      <c r="NDI768" s="462"/>
      <c r="NDJ768" s="462"/>
      <c r="NDK768" s="462"/>
      <c r="NDL768" s="462"/>
      <c r="NDM768" s="462"/>
      <c r="NDN768" s="462"/>
      <c r="NDO768" s="462"/>
      <c r="NDP768" s="462"/>
      <c r="NDQ768" s="462"/>
      <c r="NDR768" s="462"/>
      <c r="NDS768" s="462"/>
      <c r="NDT768" s="462"/>
      <c r="NDU768" s="462"/>
      <c r="NDV768" s="462"/>
      <c r="NDW768" s="462"/>
      <c r="NDX768" s="462"/>
      <c r="NDY768" s="462"/>
      <c r="NDZ768" s="462"/>
      <c r="NEA768" s="462"/>
      <c r="NEB768" s="462"/>
      <c r="NEC768" s="462"/>
      <c r="NED768" s="462"/>
      <c r="NEE768" s="462"/>
      <c r="NEF768" s="462"/>
      <c r="NEG768" s="462"/>
      <c r="NEH768" s="462"/>
      <c r="NEI768" s="462"/>
      <c r="NEJ768" s="462"/>
      <c r="NEK768" s="462"/>
      <c r="NEL768" s="462"/>
      <c r="NEM768" s="462"/>
      <c r="NEN768" s="462"/>
      <c r="NEO768" s="462"/>
      <c r="NEP768" s="462"/>
      <c r="NEQ768" s="462"/>
      <c r="NER768" s="462"/>
      <c r="NES768" s="462"/>
      <c r="NET768" s="462"/>
      <c r="NEU768" s="462"/>
      <c r="NEV768" s="462"/>
      <c r="NEW768" s="462"/>
      <c r="NEX768" s="462"/>
      <c r="NEY768" s="462"/>
      <c r="NEZ768" s="462"/>
      <c r="NFA768" s="462"/>
      <c r="NFB768" s="462"/>
      <c r="NFC768" s="462"/>
      <c r="NFD768" s="462"/>
      <c r="NFE768" s="462"/>
      <c r="NFF768" s="462"/>
      <c r="NFG768" s="462"/>
      <c r="NFH768" s="462"/>
      <c r="NFI768" s="462"/>
      <c r="NFJ768" s="462"/>
      <c r="NFK768" s="462"/>
      <c r="NFL768" s="462"/>
      <c r="NFM768" s="462"/>
      <c r="NFN768" s="462"/>
      <c r="NFO768" s="462"/>
      <c r="NFP768" s="462"/>
      <c r="NFQ768" s="462"/>
      <c r="NFR768" s="462"/>
      <c r="NFS768" s="462"/>
      <c r="NFT768" s="462"/>
      <c r="NFU768" s="462"/>
      <c r="NFV768" s="462"/>
      <c r="NFW768" s="462"/>
      <c r="NFX768" s="462"/>
      <c r="NFY768" s="462"/>
      <c r="NFZ768" s="462"/>
      <c r="NGA768" s="462"/>
      <c r="NGB768" s="462"/>
      <c r="NGC768" s="462"/>
      <c r="NGD768" s="462"/>
      <c r="NGE768" s="462"/>
      <c r="NGF768" s="462"/>
      <c r="NGG768" s="462"/>
      <c r="NGH768" s="462"/>
      <c r="NGI768" s="462"/>
      <c r="NGJ768" s="462"/>
      <c r="NGK768" s="462"/>
      <c r="NGL768" s="462"/>
      <c r="NGM768" s="462"/>
      <c r="NGN768" s="462"/>
      <c r="NGO768" s="462"/>
      <c r="NGP768" s="462"/>
      <c r="NGQ768" s="462"/>
      <c r="NGR768" s="462"/>
      <c r="NGS768" s="462"/>
      <c r="NGT768" s="462"/>
      <c r="NGU768" s="462"/>
      <c r="NGV768" s="462"/>
      <c r="NGW768" s="462"/>
      <c r="NGX768" s="462"/>
      <c r="NGY768" s="462"/>
      <c r="NGZ768" s="462"/>
      <c r="NHA768" s="462"/>
      <c r="NHB768" s="462"/>
      <c r="NHC768" s="462"/>
      <c r="NHD768" s="462"/>
      <c r="NHE768" s="462"/>
      <c r="NHF768" s="462"/>
      <c r="NHG768" s="462"/>
      <c r="NHH768" s="462"/>
      <c r="NHI768" s="462"/>
      <c r="NHJ768" s="462"/>
      <c r="NHK768" s="462"/>
      <c r="NHL768" s="462"/>
      <c r="NHM768" s="462"/>
      <c r="NHN768" s="462"/>
      <c r="NHO768" s="462"/>
      <c r="NHP768" s="462"/>
      <c r="NHQ768" s="462"/>
      <c r="NHR768" s="462"/>
      <c r="NHS768" s="462"/>
      <c r="NHT768" s="462"/>
      <c r="NHU768" s="462"/>
      <c r="NHV768" s="462"/>
      <c r="NHW768" s="462"/>
      <c r="NHX768" s="462"/>
      <c r="NHY768" s="462"/>
      <c r="NHZ768" s="462"/>
      <c r="NIA768" s="462"/>
      <c r="NIB768" s="462"/>
      <c r="NIC768" s="462"/>
      <c r="NID768" s="462"/>
      <c r="NIE768" s="462"/>
      <c r="NIF768" s="462"/>
      <c r="NIG768" s="462"/>
      <c r="NIH768" s="462"/>
      <c r="NII768" s="462"/>
      <c r="NIJ768" s="462"/>
      <c r="NIK768" s="462"/>
      <c r="NIL768" s="462"/>
      <c r="NIM768" s="462"/>
      <c r="NIN768" s="462"/>
      <c r="NIO768" s="462"/>
      <c r="NIP768" s="462"/>
      <c r="NIQ768" s="462"/>
      <c r="NIR768" s="462"/>
      <c r="NIS768" s="462"/>
      <c r="NIT768" s="462"/>
      <c r="NIU768" s="462"/>
      <c r="NIV768" s="462"/>
      <c r="NIW768" s="462"/>
      <c r="NIX768" s="462"/>
      <c r="NIY768" s="462"/>
      <c r="NIZ768" s="462"/>
      <c r="NJA768" s="462"/>
      <c r="NJB768" s="462"/>
      <c r="NJC768" s="462"/>
      <c r="NJD768" s="462"/>
      <c r="NJE768" s="462"/>
      <c r="NJF768" s="462"/>
      <c r="NJG768" s="462"/>
      <c r="NJH768" s="462"/>
      <c r="NJI768" s="462"/>
      <c r="NJJ768" s="462"/>
      <c r="NJK768" s="462"/>
      <c r="NJL768" s="462"/>
      <c r="NJM768" s="462"/>
      <c r="NJN768" s="462"/>
      <c r="NJO768" s="462"/>
      <c r="NJP768" s="462"/>
      <c r="NJQ768" s="462"/>
      <c r="NJR768" s="462"/>
      <c r="NJS768" s="462"/>
      <c r="NJT768" s="462"/>
      <c r="NJU768" s="462"/>
      <c r="NJV768" s="462"/>
      <c r="NJW768" s="462"/>
      <c r="NJX768" s="462"/>
      <c r="NJY768" s="462"/>
      <c r="NJZ768" s="462"/>
      <c r="NKA768" s="462"/>
      <c r="NKB768" s="462"/>
      <c r="NKC768" s="462"/>
      <c r="NKD768" s="462"/>
      <c r="NKE768" s="462"/>
      <c r="NKF768" s="462"/>
      <c r="NKG768" s="462"/>
      <c r="NKH768" s="462"/>
      <c r="NKI768" s="462"/>
      <c r="NKJ768" s="462"/>
      <c r="NKK768" s="462"/>
      <c r="NKL768" s="462"/>
      <c r="NKM768" s="462"/>
      <c r="NKN768" s="462"/>
      <c r="NKO768" s="462"/>
      <c r="NKP768" s="462"/>
      <c r="NKQ768" s="462"/>
      <c r="NKR768" s="462"/>
      <c r="NKS768" s="462"/>
      <c r="NKT768" s="462"/>
      <c r="NKU768" s="462"/>
      <c r="NKV768" s="462"/>
      <c r="NKW768" s="462"/>
      <c r="NKX768" s="462"/>
      <c r="NKY768" s="462"/>
      <c r="NKZ768" s="462"/>
      <c r="NLA768" s="462"/>
      <c r="NLB768" s="462"/>
      <c r="NLC768" s="462"/>
      <c r="NLD768" s="462"/>
      <c r="NLE768" s="462"/>
      <c r="NLF768" s="462"/>
      <c r="NLG768" s="462"/>
      <c r="NLH768" s="462"/>
      <c r="NLI768" s="462"/>
      <c r="NLJ768" s="462"/>
      <c r="NLK768" s="462"/>
      <c r="NLL768" s="462"/>
      <c r="NLM768" s="462"/>
      <c r="NLN768" s="462"/>
      <c r="NLO768" s="462"/>
      <c r="NLP768" s="462"/>
      <c r="NLQ768" s="462"/>
      <c r="NLR768" s="462"/>
      <c r="NLS768" s="462"/>
      <c r="NLT768" s="462"/>
      <c r="NLU768" s="462"/>
      <c r="NLV768" s="462"/>
      <c r="NLW768" s="462"/>
      <c r="NLX768" s="462"/>
      <c r="NLY768" s="462"/>
      <c r="NLZ768" s="462"/>
      <c r="NMA768" s="462"/>
      <c r="NMB768" s="462"/>
      <c r="NMC768" s="462"/>
      <c r="NMD768" s="462"/>
      <c r="NME768" s="462"/>
      <c r="NMF768" s="462"/>
      <c r="NMG768" s="462"/>
      <c r="NMH768" s="462"/>
      <c r="NMI768" s="462"/>
      <c r="NMJ768" s="462"/>
      <c r="NMK768" s="462"/>
      <c r="NML768" s="462"/>
      <c r="NMM768" s="462"/>
      <c r="NMN768" s="462"/>
      <c r="NMO768" s="462"/>
      <c r="NMP768" s="462"/>
      <c r="NMQ768" s="462"/>
      <c r="NMR768" s="462"/>
      <c r="NMS768" s="462"/>
      <c r="NMT768" s="462"/>
      <c r="NMU768" s="462"/>
      <c r="NMV768" s="462"/>
      <c r="NMW768" s="462"/>
      <c r="NMX768" s="462"/>
      <c r="NMY768" s="462"/>
      <c r="NMZ768" s="462"/>
      <c r="NNA768" s="462"/>
      <c r="NNB768" s="462"/>
      <c r="NNC768" s="462"/>
      <c r="NND768" s="462"/>
      <c r="NNE768" s="462"/>
      <c r="NNF768" s="462"/>
      <c r="NNG768" s="462"/>
      <c r="NNH768" s="462"/>
      <c r="NNI768" s="462"/>
      <c r="NNJ768" s="462"/>
      <c r="NNK768" s="462"/>
      <c r="NNL768" s="462"/>
      <c r="NNM768" s="462"/>
      <c r="NNN768" s="462"/>
      <c r="NNO768" s="462"/>
      <c r="NNP768" s="462"/>
      <c r="NNQ768" s="462"/>
      <c r="NNR768" s="462"/>
      <c r="NNS768" s="462"/>
      <c r="NNT768" s="462"/>
      <c r="NNU768" s="462"/>
      <c r="NNV768" s="462"/>
      <c r="NNW768" s="462"/>
      <c r="NNX768" s="462"/>
      <c r="NNY768" s="462"/>
      <c r="NNZ768" s="462"/>
      <c r="NOA768" s="462"/>
      <c r="NOB768" s="462"/>
      <c r="NOC768" s="462"/>
      <c r="NOD768" s="462"/>
      <c r="NOE768" s="462"/>
      <c r="NOF768" s="462"/>
      <c r="NOG768" s="462"/>
      <c r="NOH768" s="462"/>
      <c r="NOI768" s="462"/>
      <c r="NOJ768" s="462"/>
      <c r="NOK768" s="462"/>
      <c r="NOL768" s="462"/>
      <c r="NOM768" s="462"/>
      <c r="NON768" s="462"/>
      <c r="NOO768" s="462"/>
      <c r="NOP768" s="462"/>
      <c r="NOQ768" s="462"/>
      <c r="NOR768" s="462"/>
      <c r="NOS768" s="462"/>
      <c r="NOT768" s="462"/>
      <c r="NOU768" s="462"/>
      <c r="NOV768" s="462"/>
      <c r="NOW768" s="462"/>
      <c r="NOX768" s="462"/>
      <c r="NOY768" s="462"/>
      <c r="NOZ768" s="462"/>
      <c r="NPA768" s="462"/>
      <c r="NPB768" s="462"/>
      <c r="NPC768" s="462"/>
      <c r="NPD768" s="462"/>
      <c r="NPE768" s="462"/>
      <c r="NPF768" s="462"/>
      <c r="NPG768" s="462"/>
      <c r="NPH768" s="462"/>
      <c r="NPI768" s="462"/>
      <c r="NPJ768" s="462"/>
      <c r="NPK768" s="462"/>
      <c r="NPL768" s="462"/>
      <c r="NPM768" s="462"/>
      <c r="NPN768" s="462"/>
      <c r="NPO768" s="462"/>
      <c r="NPP768" s="462"/>
      <c r="NPQ768" s="462"/>
      <c r="NPR768" s="462"/>
      <c r="NPS768" s="462"/>
      <c r="NPT768" s="462"/>
      <c r="NPU768" s="462"/>
      <c r="NPV768" s="462"/>
      <c r="NPW768" s="462"/>
      <c r="NPX768" s="462"/>
      <c r="NPY768" s="462"/>
      <c r="NPZ768" s="462"/>
      <c r="NQA768" s="462"/>
      <c r="NQB768" s="462"/>
      <c r="NQC768" s="462"/>
      <c r="NQD768" s="462"/>
      <c r="NQE768" s="462"/>
      <c r="NQF768" s="462"/>
      <c r="NQG768" s="462"/>
      <c r="NQH768" s="462"/>
      <c r="NQI768" s="462"/>
      <c r="NQJ768" s="462"/>
      <c r="NQK768" s="462"/>
      <c r="NQL768" s="462"/>
      <c r="NQM768" s="462"/>
      <c r="NQN768" s="462"/>
      <c r="NQO768" s="462"/>
      <c r="NQP768" s="462"/>
      <c r="NQQ768" s="462"/>
      <c r="NQR768" s="462"/>
      <c r="NQS768" s="462"/>
      <c r="NQT768" s="462"/>
      <c r="NQU768" s="462"/>
      <c r="NQV768" s="462"/>
      <c r="NQW768" s="462"/>
      <c r="NQX768" s="462"/>
      <c r="NQY768" s="462"/>
      <c r="NQZ768" s="462"/>
      <c r="NRA768" s="462"/>
      <c r="NRB768" s="462"/>
      <c r="NRC768" s="462"/>
      <c r="NRD768" s="462"/>
      <c r="NRE768" s="462"/>
      <c r="NRF768" s="462"/>
      <c r="NRG768" s="462"/>
      <c r="NRH768" s="462"/>
      <c r="NRI768" s="462"/>
      <c r="NRJ768" s="462"/>
      <c r="NRK768" s="462"/>
      <c r="NRL768" s="462"/>
      <c r="NRM768" s="462"/>
      <c r="NRN768" s="462"/>
      <c r="NRO768" s="462"/>
      <c r="NRP768" s="462"/>
      <c r="NRQ768" s="462"/>
      <c r="NRR768" s="462"/>
      <c r="NRS768" s="462"/>
      <c r="NRT768" s="462"/>
      <c r="NRU768" s="462"/>
      <c r="NRV768" s="462"/>
      <c r="NRW768" s="462"/>
      <c r="NRX768" s="462"/>
      <c r="NRY768" s="462"/>
      <c r="NRZ768" s="462"/>
      <c r="NSA768" s="462"/>
      <c r="NSB768" s="462"/>
      <c r="NSC768" s="462"/>
      <c r="NSD768" s="462"/>
      <c r="NSE768" s="462"/>
      <c r="NSF768" s="462"/>
      <c r="NSG768" s="462"/>
      <c r="NSH768" s="462"/>
      <c r="NSI768" s="462"/>
      <c r="NSJ768" s="462"/>
      <c r="NSK768" s="462"/>
      <c r="NSL768" s="462"/>
      <c r="NSM768" s="462"/>
      <c r="NSN768" s="462"/>
      <c r="NSO768" s="462"/>
      <c r="NSP768" s="462"/>
      <c r="NSQ768" s="462"/>
      <c r="NSR768" s="462"/>
      <c r="NSS768" s="462"/>
      <c r="NST768" s="462"/>
      <c r="NSU768" s="462"/>
      <c r="NSV768" s="462"/>
      <c r="NSW768" s="462"/>
      <c r="NSX768" s="462"/>
      <c r="NSY768" s="462"/>
      <c r="NSZ768" s="462"/>
      <c r="NTA768" s="462"/>
      <c r="NTB768" s="462"/>
      <c r="NTC768" s="462"/>
      <c r="NTD768" s="462"/>
      <c r="NTE768" s="462"/>
      <c r="NTF768" s="462"/>
      <c r="NTG768" s="462"/>
      <c r="NTH768" s="462"/>
      <c r="NTI768" s="462"/>
      <c r="NTJ768" s="462"/>
      <c r="NTK768" s="462"/>
      <c r="NTL768" s="462"/>
      <c r="NTM768" s="462"/>
      <c r="NTN768" s="462"/>
      <c r="NTO768" s="462"/>
      <c r="NTP768" s="462"/>
      <c r="NTQ768" s="462"/>
      <c r="NTR768" s="462"/>
      <c r="NTS768" s="462"/>
      <c r="NTT768" s="462"/>
      <c r="NTU768" s="462"/>
      <c r="NTV768" s="462"/>
      <c r="NTW768" s="462"/>
      <c r="NTX768" s="462"/>
      <c r="NTY768" s="462"/>
      <c r="NTZ768" s="462"/>
      <c r="NUA768" s="462"/>
      <c r="NUB768" s="462"/>
      <c r="NUC768" s="462"/>
      <c r="NUD768" s="462"/>
      <c r="NUE768" s="462"/>
      <c r="NUF768" s="462"/>
      <c r="NUG768" s="462"/>
      <c r="NUH768" s="462"/>
      <c r="NUI768" s="462"/>
      <c r="NUJ768" s="462"/>
      <c r="NUK768" s="462"/>
      <c r="NUL768" s="462"/>
      <c r="NUM768" s="462"/>
      <c r="NUN768" s="462"/>
      <c r="NUO768" s="462"/>
      <c r="NUP768" s="462"/>
      <c r="NUQ768" s="462"/>
      <c r="NUR768" s="462"/>
      <c r="NUS768" s="462"/>
      <c r="NUT768" s="462"/>
      <c r="NUU768" s="462"/>
      <c r="NUV768" s="462"/>
      <c r="NUW768" s="462"/>
      <c r="NUX768" s="462"/>
      <c r="NUY768" s="462"/>
      <c r="NUZ768" s="462"/>
      <c r="NVA768" s="462"/>
      <c r="NVB768" s="462"/>
      <c r="NVC768" s="462"/>
      <c r="NVD768" s="462"/>
      <c r="NVE768" s="462"/>
      <c r="NVF768" s="462"/>
      <c r="NVG768" s="462"/>
      <c r="NVH768" s="462"/>
      <c r="NVI768" s="462"/>
      <c r="NVJ768" s="462"/>
      <c r="NVK768" s="462"/>
      <c r="NVL768" s="462"/>
      <c r="NVM768" s="462"/>
      <c r="NVN768" s="462"/>
      <c r="NVO768" s="462"/>
      <c r="NVP768" s="462"/>
      <c r="NVQ768" s="462"/>
      <c r="NVR768" s="462"/>
      <c r="NVS768" s="462"/>
      <c r="NVT768" s="462"/>
      <c r="NVU768" s="462"/>
      <c r="NVV768" s="462"/>
      <c r="NVW768" s="462"/>
      <c r="NVX768" s="462"/>
      <c r="NVY768" s="462"/>
      <c r="NVZ768" s="462"/>
      <c r="NWA768" s="462"/>
      <c r="NWB768" s="462"/>
      <c r="NWC768" s="462"/>
      <c r="NWD768" s="462"/>
      <c r="NWE768" s="462"/>
      <c r="NWF768" s="462"/>
      <c r="NWG768" s="462"/>
      <c r="NWH768" s="462"/>
      <c r="NWI768" s="462"/>
      <c r="NWJ768" s="462"/>
      <c r="NWK768" s="462"/>
      <c r="NWL768" s="462"/>
      <c r="NWM768" s="462"/>
      <c r="NWN768" s="462"/>
      <c r="NWO768" s="462"/>
      <c r="NWP768" s="462"/>
      <c r="NWQ768" s="462"/>
      <c r="NWR768" s="462"/>
      <c r="NWS768" s="462"/>
      <c r="NWT768" s="462"/>
      <c r="NWU768" s="462"/>
      <c r="NWV768" s="462"/>
      <c r="NWW768" s="462"/>
      <c r="NWX768" s="462"/>
      <c r="NWY768" s="462"/>
      <c r="NWZ768" s="462"/>
      <c r="NXA768" s="462"/>
      <c r="NXB768" s="462"/>
      <c r="NXC768" s="462"/>
      <c r="NXD768" s="462"/>
      <c r="NXE768" s="462"/>
      <c r="NXF768" s="462"/>
      <c r="NXG768" s="462"/>
      <c r="NXH768" s="462"/>
      <c r="NXI768" s="462"/>
      <c r="NXJ768" s="462"/>
      <c r="NXK768" s="462"/>
      <c r="NXL768" s="462"/>
      <c r="NXM768" s="462"/>
      <c r="NXN768" s="462"/>
      <c r="NXO768" s="462"/>
      <c r="NXP768" s="462"/>
      <c r="NXQ768" s="462"/>
      <c r="NXR768" s="462"/>
      <c r="NXS768" s="462"/>
      <c r="NXT768" s="462"/>
      <c r="NXU768" s="462"/>
      <c r="NXV768" s="462"/>
      <c r="NXW768" s="462"/>
      <c r="NXX768" s="462"/>
      <c r="NXY768" s="462"/>
      <c r="NXZ768" s="462"/>
      <c r="NYA768" s="462"/>
      <c r="NYB768" s="462"/>
      <c r="NYC768" s="462"/>
      <c r="NYD768" s="462"/>
      <c r="NYE768" s="462"/>
      <c r="NYF768" s="462"/>
      <c r="NYG768" s="462"/>
      <c r="NYH768" s="462"/>
      <c r="NYI768" s="462"/>
      <c r="NYJ768" s="462"/>
      <c r="NYK768" s="462"/>
      <c r="NYL768" s="462"/>
      <c r="NYM768" s="462"/>
      <c r="NYN768" s="462"/>
      <c r="NYO768" s="462"/>
      <c r="NYP768" s="462"/>
      <c r="NYQ768" s="462"/>
      <c r="NYR768" s="462"/>
      <c r="NYS768" s="462"/>
      <c r="NYT768" s="462"/>
      <c r="NYU768" s="462"/>
      <c r="NYV768" s="462"/>
      <c r="NYW768" s="462"/>
      <c r="NYX768" s="462"/>
      <c r="NYY768" s="462"/>
      <c r="NYZ768" s="462"/>
      <c r="NZA768" s="462"/>
      <c r="NZB768" s="462"/>
      <c r="NZC768" s="462"/>
      <c r="NZD768" s="462"/>
      <c r="NZE768" s="462"/>
      <c r="NZF768" s="462"/>
      <c r="NZG768" s="462"/>
      <c r="NZH768" s="462"/>
      <c r="NZI768" s="462"/>
      <c r="NZJ768" s="462"/>
      <c r="NZK768" s="462"/>
      <c r="NZL768" s="462"/>
      <c r="NZM768" s="462"/>
      <c r="NZN768" s="462"/>
      <c r="NZO768" s="462"/>
      <c r="NZP768" s="462"/>
      <c r="NZQ768" s="462"/>
      <c r="NZR768" s="462"/>
      <c r="NZS768" s="462"/>
      <c r="NZT768" s="462"/>
      <c r="NZU768" s="462"/>
      <c r="NZV768" s="462"/>
      <c r="NZW768" s="462"/>
      <c r="NZX768" s="462"/>
      <c r="NZY768" s="462"/>
      <c r="NZZ768" s="462"/>
      <c r="OAA768" s="462"/>
      <c r="OAB768" s="462"/>
      <c r="OAC768" s="462"/>
      <c r="OAD768" s="462"/>
      <c r="OAE768" s="462"/>
      <c r="OAF768" s="462"/>
      <c r="OAG768" s="462"/>
      <c r="OAH768" s="462"/>
      <c r="OAI768" s="462"/>
      <c r="OAJ768" s="462"/>
      <c r="OAK768" s="462"/>
      <c r="OAL768" s="462"/>
      <c r="OAM768" s="462"/>
      <c r="OAN768" s="462"/>
      <c r="OAO768" s="462"/>
      <c r="OAP768" s="462"/>
      <c r="OAQ768" s="462"/>
      <c r="OAR768" s="462"/>
      <c r="OAS768" s="462"/>
      <c r="OAT768" s="462"/>
      <c r="OAU768" s="462"/>
      <c r="OAV768" s="462"/>
      <c r="OAW768" s="462"/>
      <c r="OAX768" s="462"/>
      <c r="OAY768" s="462"/>
      <c r="OAZ768" s="462"/>
      <c r="OBA768" s="462"/>
      <c r="OBB768" s="462"/>
      <c r="OBC768" s="462"/>
      <c r="OBD768" s="462"/>
      <c r="OBE768" s="462"/>
      <c r="OBF768" s="462"/>
      <c r="OBG768" s="462"/>
      <c r="OBH768" s="462"/>
      <c r="OBI768" s="462"/>
      <c r="OBJ768" s="462"/>
      <c r="OBK768" s="462"/>
      <c r="OBL768" s="462"/>
      <c r="OBM768" s="462"/>
      <c r="OBN768" s="462"/>
      <c r="OBO768" s="462"/>
      <c r="OBP768" s="462"/>
      <c r="OBQ768" s="462"/>
      <c r="OBR768" s="462"/>
      <c r="OBS768" s="462"/>
      <c r="OBT768" s="462"/>
      <c r="OBU768" s="462"/>
      <c r="OBV768" s="462"/>
      <c r="OBW768" s="462"/>
      <c r="OBX768" s="462"/>
      <c r="OBY768" s="462"/>
      <c r="OBZ768" s="462"/>
      <c r="OCA768" s="462"/>
      <c r="OCB768" s="462"/>
      <c r="OCC768" s="462"/>
      <c r="OCD768" s="462"/>
      <c r="OCE768" s="462"/>
      <c r="OCF768" s="462"/>
      <c r="OCG768" s="462"/>
      <c r="OCH768" s="462"/>
      <c r="OCI768" s="462"/>
      <c r="OCJ768" s="462"/>
      <c r="OCK768" s="462"/>
      <c r="OCL768" s="462"/>
      <c r="OCM768" s="462"/>
      <c r="OCN768" s="462"/>
      <c r="OCO768" s="462"/>
      <c r="OCP768" s="462"/>
      <c r="OCQ768" s="462"/>
      <c r="OCR768" s="462"/>
      <c r="OCS768" s="462"/>
      <c r="OCT768" s="462"/>
      <c r="OCU768" s="462"/>
      <c r="OCV768" s="462"/>
      <c r="OCW768" s="462"/>
      <c r="OCX768" s="462"/>
      <c r="OCY768" s="462"/>
      <c r="OCZ768" s="462"/>
      <c r="ODA768" s="462"/>
      <c r="ODB768" s="462"/>
      <c r="ODC768" s="462"/>
      <c r="ODD768" s="462"/>
      <c r="ODE768" s="462"/>
      <c r="ODF768" s="462"/>
      <c r="ODG768" s="462"/>
      <c r="ODH768" s="462"/>
      <c r="ODI768" s="462"/>
      <c r="ODJ768" s="462"/>
      <c r="ODK768" s="462"/>
      <c r="ODL768" s="462"/>
      <c r="ODM768" s="462"/>
      <c r="ODN768" s="462"/>
      <c r="ODO768" s="462"/>
      <c r="ODP768" s="462"/>
      <c r="ODQ768" s="462"/>
      <c r="ODR768" s="462"/>
      <c r="ODS768" s="462"/>
      <c r="ODT768" s="462"/>
      <c r="ODU768" s="462"/>
      <c r="ODV768" s="462"/>
      <c r="ODW768" s="462"/>
      <c r="ODX768" s="462"/>
      <c r="ODY768" s="462"/>
      <c r="ODZ768" s="462"/>
      <c r="OEA768" s="462"/>
      <c r="OEB768" s="462"/>
      <c r="OEC768" s="462"/>
      <c r="OED768" s="462"/>
      <c r="OEE768" s="462"/>
      <c r="OEF768" s="462"/>
      <c r="OEG768" s="462"/>
      <c r="OEH768" s="462"/>
      <c r="OEI768" s="462"/>
      <c r="OEJ768" s="462"/>
      <c r="OEK768" s="462"/>
      <c r="OEL768" s="462"/>
      <c r="OEM768" s="462"/>
      <c r="OEN768" s="462"/>
      <c r="OEO768" s="462"/>
      <c r="OEP768" s="462"/>
      <c r="OEQ768" s="462"/>
      <c r="OER768" s="462"/>
      <c r="OES768" s="462"/>
      <c r="OET768" s="462"/>
      <c r="OEU768" s="462"/>
      <c r="OEV768" s="462"/>
      <c r="OEW768" s="462"/>
      <c r="OEX768" s="462"/>
      <c r="OEY768" s="462"/>
      <c r="OEZ768" s="462"/>
      <c r="OFA768" s="462"/>
      <c r="OFB768" s="462"/>
      <c r="OFC768" s="462"/>
      <c r="OFD768" s="462"/>
      <c r="OFE768" s="462"/>
      <c r="OFF768" s="462"/>
      <c r="OFG768" s="462"/>
      <c r="OFH768" s="462"/>
      <c r="OFI768" s="462"/>
      <c r="OFJ768" s="462"/>
      <c r="OFK768" s="462"/>
      <c r="OFL768" s="462"/>
      <c r="OFM768" s="462"/>
      <c r="OFN768" s="462"/>
      <c r="OFO768" s="462"/>
      <c r="OFP768" s="462"/>
      <c r="OFQ768" s="462"/>
      <c r="OFR768" s="462"/>
      <c r="OFS768" s="462"/>
      <c r="OFT768" s="462"/>
      <c r="OFU768" s="462"/>
      <c r="OFV768" s="462"/>
      <c r="OFW768" s="462"/>
      <c r="OFX768" s="462"/>
      <c r="OFY768" s="462"/>
      <c r="OFZ768" s="462"/>
      <c r="OGA768" s="462"/>
      <c r="OGB768" s="462"/>
      <c r="OGC768" s="462"/>
      <c r="OGD768" s="462"/>
      <c r="OGE768" s="462"/>
      <c r="OGF768" s="462"/>
      <c r="OGG768" s="462"/>
      <c r="OGH768" s="462"/>
      <c r="OGI768" s="462"/>
      <c r="OGJ768" s="462"/>
      <c r="OGK768" s="462"/>
      <c r="OGL768" s="462"/>
      <c r="OGM768" s="462"/>
      <c r="OGN768" s="462"/>
      <c r="OGO768" s="462"/>
      <c r="OGP768" s="462"/>
      <c r="OGQ768" s="462"/>
      <c r="OGR768" s="462"/>
      <c r="OGS768" s="462"/>
      <c r="OGT768" s="462"/>
      <c r="OGU768" s="462"/>
      <c r="OGV768" s="462"/>
      <c r="OGW768" s="462"/>
      <c r="OGX768" s="462"/>
      <c r="OGY768" s="462"/>
      <c r="OGZ768" s="462"/>
      <c r="OHA768" s="462"/>
      <c r="OHB768" s="462"/>
      <c r="OHC768" s="462"/>
      <c r="OHD768" s="462"/>
      <c r="OHE768" s="462"/>
      <c r="OHF768" s="462"/>
      <c r="OHG768" s="462"/>
      <c r="OHH768" s="462"/>
      <c r="OHI768" s="462"/>
      <c r="OHJ768" s="462"/>
      <c r="OHK768" s="462"/>
      <c r="OHL768" s="462"/>
      <c r="OHM768" s="462"/>
      <c r="OHN768" s="462"/>
      <c r="OHO768" s="462"/>
      <c r="OHP768" s="462"/>
      <c r="OHQ768" s="462"/>
      <c r="OHR768" s="462"/>
      <c r="OHS768" s="462"/>
      <c r="OHT768" s="462"/>
      <c r="OHU768" s="462"/>
      <c r="OHV768" s="462"/>
      <c r="OHW768" s="462"/>
      <c r="OHX768" s="462"/>
      <c r="OHY768" s="462"/>
      <c r="OHZ768" s="462"/>
      <c r="OIA768" s="462"/>
      <c r="OIB768" s="462"/>
      <c r="OIC768" s="462"/>
      <c r="OID768" s="462"/>
      <c r="OIE768" s="462"/>
      <c r="OIF768" s="462"/>
      <c r="OIG768" s="462"/>
      <c r="OIH768" s="462"/>
      <c r="OII768" s="462"/>
      <c r="OIJ768" s="462"/>
      <c r="OIK768" s="462"/>
      <c r="OIL768" s="462"/>
      <c r="OIM768" s="462"/>
      <c r="OIN768" s="462"/>
      <c r="OIO768" s="462"/>
      <c r="OIP768" s="462"/>
      <c r="OIQ768" s="462"/>
      <c r="OIR768" s="462"/>
      <c r="OIS768" s="462"/>
      <c r="OIT768" s="462"/>
      <c r="OIU768" s="462"/>
      <c r="OIV768" s="462"/>
      <c r="OIW768" s="462"/>
      <c r="OIX768" s="462"/>
      <c r="OIY768" s="462"/>
      <c r="OIZ768" s="462"/>
      <c r="OJA768" s="462"/>
      <c r="OJB768" s="462"/>
      <c r="OJC768" s="462"/>
      <c r="OJD768" s="462"/>
      <c r="OJE768" s="462"/>
      <c r="OJF768" s="462"/>
      <c r="OJG768" s="462"/>
      <c r="OJH768" s="462"/>
      <c r="OJI768" s="462"/>
      <c r="OJJ768" s="462"/>
      <c r="OJK768" s="462"/>
      <c r="OJL768" s="462"/>
      <c r="OJM768" s="462"/>
      <c r="OJN768" s="462"/>
      <c r="OJO768" s="462"/>
      <c r="OJP768" s="462"/>
      <c r="OJQ768" s="462"/>
      <c r="OJR768" s="462"/>
      <c r="OJS768" s="462"/>
      <c r="OJT768" s="462"/>
      <c r="OJU768" s="462"/>
      <c r="OJV768" s="462"/>
      <c r="OJW768" s="462"/>
      <c r="OJX768" s="462"/>
      <c r="OJY768" s="462"/>
      <c r="OJZ768" s="462"/>
      <c r="OKA768" s="462"/>
      <c r="OKB768" s="462"/>
      <c r="OKC768" s="462"/>
      <c r="OKD768" s="462"/>
      <c r="OKE768" s="462"/>
      <c r="OKF768" s="462"/>
      <c r="OKG768" s="462"/>
      <c r="OKH768" s="462"/>
      <c r="OKI768" s="462"/>
      <c r="OKJ768" s="462"/>
      <c r="OKK768" s="462"/>
      <c r="OKL768" s="462"/>
      <c r="OKM768" s="462"/>
      <c r="OKN768" s="462"/>
      <c r="OKO768" s="462"/>
      <c r="OKP768" s="462"/>
      <c r="OKQ768" s="462"/>
      <c r="OKR768" s="462"/>
      <c r="OKS768" s="462"/>
      <c r="OKT768" s="462"/>
      <c r="OKU768" s="462"/>
      <c r="OKV768" s="462"/>
      <c r="OKW768" s="462"/>
      <c r="OKX768" s="462"/>
      <c r="OKY768" s="462"/>
      <c r="OKZ768" s="462"/>
      <c r="OLA768" s="462"/>
      <c r="OLB768" s="462"/>
      <c r="OLC768" s="462"/>
      <c r="OLD768" s="462"/>
      <c r="OLE768" s="462"/>
      <c r="OLF768" s="462"/>
      <c r="OLG768" s="462"/>
      <c r="OLH768" s="462"/>
      <c r="OLI768" s="462"/>
      <c r="OLJ768" s="462"/>
      <c r="OLK768" s="462"/>
      <c r="OLL768" s="462"/>
      <c r="OLM768" s="462"/>
      <c r="OLN768" s="462"/>
      <c r="OLO768" s="462"/>
      <c r="OLP768" s="462"/>
      <c r="OLQ768" s="462"/>
      <c r="OLR768" s="462"/>
      <c r="OLS768" s="462"/>
      <c r="OLT768" s="462"/>
      <c r="OLU768" s="462"/>
      <c r="OLV768" s="462"/>
      <c r="OLW768" s="462"/>
      <c r="OLX768" s="462"/>
      <c r="OLY768" s="462"/>
      <c r="OLZ768" s="462"/>
      <c r="OMA768" s="462"/>
      <c r="OMB768" s="462"/>
      <c r="OMC768" s="462"/>
      <c r="OMD768" s="462"/>
      <c r="OME768" s="462"/>
      <c r="OMF768" s="462"/>
      <c r="OMG768" s="462"/>
      <c r="OMH768" s="462"/>
      <c r="OMI768" s="462"/>
      <c r="OMJ768" s="462"/>
      <c r="OMK768" s="462"/>
      <c r="OML768" s="462"/>
      <c r="OMM768" s="462"/>
      <c r="OMN768" s="462"/>
      <c r="OMO768" s="462"/>
      <c r="OMP768" s="462"/>
      <c r="OMQ768" s="462"/>
      <c r="OMR768" s="462"/>
      <c r="OMS768" s="462"/>
      <c r="OMT768" s="462"/>
      <c r="OMU768" s="462"/>
      <c r="OMV768" s="462"/>
      <c r="OMW768" s="462"/>
      <c r="OMX768" s="462"/>
      <c r="OMY768" s="462"/>
      <c r="OMZ768" s="462"/>
      <c r="ONA768" s="462"/>
      <c r="ONB768" s="462"/>
      <c r="ONC768" s="462"/>
      <c r="OND768" s="462"/>
      <c r="ONE768" s="462"/>
      <c r="ONF768" s="462"/>
      <c r="ONG768" s="462"/>
      <c r="ONH768" s="462"/>
      <c r="ONI768" s="462"/>
      <c r="ONJ768" s="462"/>
      <c r="ONK768" s="462"/>
      <c r="ONL768" s="462"/>
      <c r="ONM768" s="462"/>
      <c r="ONN768" s="462"/>
      <c r="ONO768" s="462"/>
      <c r="ONP768" s="462"/>
      <c r="ONQ768" s="462"/>
      <c r="ONR768" s="462"/>
      <c r="ONS768" s="462"/>
      <c r="ONT768" s="462"/>
      <c r="ONU768" s="462"/>
      <c r="ONV768" s="462"/>
      <c r="ONW768" s="462"/>
      <c r="ONX768" s="462"/>
      <c r="ONY768" s="462"/>
      <c r="ONZ768" s="462"/>
      <c r="OOA768" s="462"/>
      <c r="OOB768" s="462"/>
      <c r="OOC768" s="462"/>
      <c r="OOD768" s="462"/>
      <c r="OOE768" s="462"/>
      <c r="OOF768" s="462"/>
      <c r="OOG768" s="462"/>
      <c r="OOH768" s="462"/>
      <c r="OOI768" s="462"/>
      <c r="OOJ768" s="462"/>
      <c r="OOK768" s="462"/>
      <c r="OOL768" s="462"/>
      <c r="OOM768" s="462"/>
      <c r="OON768" s="462"/>
      <c r="OOO768" s="462"/>
      <c r="OOP768" s="462"/>
      <c r="OOQ768" s="462"/>
      <c r="OOR768" s="462"/>
      <c r="OOS768" s="462"/>
      <c r="OOT768" s="462"/>
      <c r="OOU768" s="462"/>
      <c r="OOV768" s="462"/>
      <c r="OOW768" s="462"/>
      <c r="OOX768" s="462"/>
      <c r="OOY768" s="462"/>
      <c r="OOZ768" s="462"/>
      <c r="OPA768" s="462"/>
      <c r="OPB768" s="462"/>
      <c r="OPC768" s="462"/>
      <c r="OPD768" s="462"/>
      <c r="OPE768" s="462"/>
      <c r="OPF768" s="462"/>
      <c r="OPG768" s="462"/>
      <c r="OPH768" s="462"/>
      <c r="OPI768" s="462"/>
      <c r="OPJ768" s="462"/>
      <c r="OPK768" s="462"/>
      <c r="OPL768" s="462"/>
      <c r="OPM768" s="462"/>
      <c r="OPN768" s="462"/>
      <c r="OPO768" s="462"/>
      <c r="OPP768" s="462"/>
      <c r="OPQ768" s="462"/>
      <c r="OPR768" s="462"/>
      <c r="OPS768" s="462"/>
      <c r="OPT768" s="462"/>
      <c r="OPU768" s="462"/>
      <c r="OPV768" s="462"/>
      <c r="OPW768" s="462"/>
      <c r="OPX768" s="462"/>
      <c r="OPY768" s="462"/>
      <c r="OPZ768" s="462"/>
      <c r="OQA768" s="462"/>
      <c r="OQB768" s="462"/>
      <c r="OQC768" s="462"/>
      <c r="OQD768" s="462"/>
      <c r="OQE768" s="462"/>
      <c r="OQF768" s="462"/>
      <c r="OQG768" s="462"/>
      <c r="OQH768" s="462"/>
      <c r="OQI768" s="462"/>
      <c r="OQJ768" s="462"/>
      <c r="OQK768" s="462"/>
      <c r="OQL768" s="462"/>
      <c r="OQM768" s="462"/>
      <c r="OQN768" s="462"/>
      <c r="OQO768" s="462"/>
      <c r="OQP768" s="462"/>
      <c r="OQQ768" s="462"/>
      <c r="OQR768" s="462"/>
      <c r="OQS768" s="462"/>
      <c r="OQT768" s="462"/>
      <c r="OQU768" s="462"/>
      <c r="OQV768" s="462"/>
      <c r="OQW768" s="462"/>
      <c r="OQX768" s="462"/>
      <c r="OQY768" s="462"/>
      <c r="OQZ768" s="462"/>
      <c r="ORA768" s="462"/>
      <c r="ORB768" s="462"/>
      <c r="ORC768" s="462"/>
      <c r="ORD768" s="462"/>
      <c r="ORE768" s="462"/>
      <c r="ORF768" s="462"/>
      <c r="ORG768" s="462"/>
      <c r="ORH768" s="462"/>
      <c r="ORI768" s="462"/>
      <c r="ORJ768" s="462"/>
      <c r="ORK768" s="462"/>
      <c r="ORL768" s="462"/>
      <c r="ORM768" s="462"/>
      <c r="ORN768" s="462"/>
      <c r="ORO768" s="462"/>
      <c r="ORP768" s="462"/>
      <c r="ORQ768" s="462"/>
      <c r="ORR768" s="462"/>
      <c r="ORS768" s="462"/>
      <c r="ORT768" s="462"/>
      <c r="ORU768" s="462"/>
      <c r="ORV768" s="462"/>
      <c r="ORW768" s="462"/>
      <c r="ORX768" s="462"/>
      <c r="ORY768" s="462"/>
      <c r="ORZ768" s="462"/>
      <c r="OSA768" s="462"/>
      <c r="OSB768" s="462"/>
      <c r="OSC768" s="462"/>
      <c r="OSD768" s="462"/>
      <c r="OSE768" s="462"/>
      <c r="OSF768" s="462"/>
      <c r="OSG768" s="462"/>
      <c r="OSH768" s="462"/>
      <c r="OSI768" s="462"/>
      <c r="OSJ768" s="462"/>
      <c r="OSK768" s="462"/>
      <c r="OSL768" s="462"/>
      <c r="OSM768" s="462"/>
      <c r="OSN768" s="462"/>
      <c r="OSO768" s="462"/>
      <c r="OSP768" s="462"/>
      <c r="OSQ768" s="462"/>
      <c r="OSR768" s="462"/>
      <c r="OSS768" s="462"/>
      <c r="OST768" s="462"/>
      <c r="OSU768" s="462"/>
      <c r="OSV768" s="462"/>
      <c r="OSW768" s="462"/>
      <c r="OSX768" s="462"/>
      <c r="OSY768" s="462"/>
      <c r="OSZ768" s="462"/>
      <c r="OTA768" s="462"/>
      <c r="OTB768" s="462"/>
      <c r="OTC768" s="462"/>
      <c r="OTD768" s="462"/>
      <c r="OTE768" s="462"/>
      <c r="OTF768" s="462"/>
      <c r="OTG768" s="462"/>
      <c r="OTH768" s="462"/>
      <c r="OTI768" s="462"/>
      <c r="OTJ768" s="462"/>
      <c r="OTK768" s="462"/>
      <c r="OTL768" s="462"/>
      <c r="OTM768" s="462"/>
      <c r="OTN768" s="462"/>
      <c r="OTO768" s="462"/>
      <c r="OTP768" s="462"/>
      <c r="OTQ768" s="462"/>
      <c r="OTR768" s="462"/>
      <c r="OTS768" s="462"/>
      <c r="OTT768" s="462"/>
      <c r="OTU768" s="462"/>
      <c r="OTV768" s="462"/>
      <c r="OTW768" s="462"/>
      <c r="OTX768" s="462"/>
      <c r="OTY768" s="462"/>
      <c r="OTZ768" s="462"/>
      <c r="OUA768" s="462"/>
      <c r="OUB768" s="462"/>
      <c r="OUC768" s="462"/>
      <c r="OUD768" s="462"/>
      <c r="OUE768" s="462"/>
      <c r="OUF768" s="462"/>
      <c r="OUG768" s="462"/>
      <c r="OUH768" s="462"/>
      <c r="OUI768" s="462"/>
      <c r="OUJ768" s="462"/>
      <c r="OUK768" s="462"/>
      <c r="OUL768" s="462"/>
      <c r="OUM768" s="462"/>
      <c r="OUN768" s="462"/>
      <c r="OUO768" s="462"/>
      <c r="OUP768" s="462"/>
      <c r="OUQ768" s="462"/>
      <c r="OUR768" s="462"/>
      <c r="OUS768" s="462"/>
      <c r="OUT768" s="462"/>
      <c r="OUU768" s="462"/>
      <c r="OUV768" s="462"/>
      <c r="OUW768" s="462"/>
      <c r="OUX768" s="462"/>
      <c r="OUY768" s="462"/>
      <c r="OUZ768" s="462"/>
      <c r="OVA768" s="462"/>
      <c r="OVB768" s="462"/>
      <c r="OVC768" s="462"/>
      <c r="OVD768" s="462"/>
      <c r="OVE768" s="462"/>
      <c r="OVF768" s="462"/>
      <c r="OVG768" s="462"/>
      <c r="OVH768" s="462"/>
      <c r="OVI768" s="462"/>
      <c r="OVJ768" s="462"/>
      <c r="OVK768" s="462"/>
      <c r="OVL768" s="462"/>
      <c r="OVM768" s="462"/>
      <c r="OVN768" s="462"/>
      <c r="OVO768" s="462"/>
      <c r="OVP768" s="462"/>
      <c r="OVQ768" s="462"/>
      <c r="OVR768" s="462"/>
      <c r="OVS768" s="462"/>
      <c r="OVT768" s="462"/>
      <c r="OVU768" s="462"/>
      <c r="OVV768" s="462"/>
      <c r="OVW768" s="462"/>
      <c r="OVX768" s="462"/>
      <c r="OVY768" s="462"/>
      <c r="OVZ768" s="462"/>
      <c r="OWA768" s="462"/>
      <c r="OWB768" s="462"/>
      <c r="OWC768" s="462"/>
      <c r="OWD768" s="462"/>
      <c r="OWE768" s="462"/>
      <c r="OWF768" s="462"/>
      <c r="OWG768" s="462"/>
      <c r="OWH768" s="462"/>
      <c r="OWI768" s="462"/>
      <c r="OWJ768" s="462"/>
      <c r="OWK768" s="462"/>
      <c r="OWL768" s="462"/>
      <c r="OWM768" s="462"/>
      <c r="OWN768" s="462"/>
      <c r="OWO768" s="462"/>
      <c r="OWP768" s="462"/>
      <c r="OWQ768" s="462"/>
      <c r="OWR768" s="462"/>
      <c r="OWS768" s="462"/>
      <c r="OWT768" s="462"/>
      <c r="OWU768" s="462"/>
      <c r="OWV768" s="462"/>
      <c r="OWW768" s="462"/>
      <c r="OWX768" s="462"/>
      <c r="OWY768" s="462"/>
      <c r="OWZ768" s="462"/>
      <c r="OXA768" s="462"/>
      <c r="OXB768" s="462"/>
      <c r="OXC768" s="462"/>
      <c r="OXD768" s="462"/>
      <c r="OXE768" s="462"/>
      <c r="OXF768" s="462"/>
      <c r="OXG768" s="462"/>
      <c r="OXH768" s="462"/>
      <c r="OXI768" s="462"/>
      <c r="OXJ768" s="462"/>
      <c r="OXK768" s="462"/>
      <c r="OXL768" s="462"/>
      <c r="OXM768" s="462"/>
      <c r="OXN768" s="462"/>
      <c r="OXO768" s="462"/>
      <c r="OXP768" s="462"/>
      <c r="OXQ768" s="462"/>
      <c r="OXR768" s="462"/>
      <c r="OXS768" s="462"/>
      <c r="OXT768" s="462"/>
      <c r="OXU768" s="462"/>
      <c r="OXV768" s="462"/>
      <c r="OXW768" s="462"/>
      <c r="OXX768" s="462"/>
      <c r="OXY768" s="462"/>
      <c r="OXZ768" s="462"/>
      <c r="OYA768" s="462"/>
      <c r="OYB768" s="462"/>
      <c r="OYC768" s="462"/>
      <c r="OYD768" s="462"/>
      <c r="OYE768" s="462"/>
      <c r="OYF768" s="462"/>
      <c r="OYG768" s="462"/>
      <c r="OYH768" s="462"/>
      <c r="OYI768" s="462"/>
      <c r="OYJ768" s="462"/>
      <c r="OYK768" s="462"/>
      <c r="OYL768" s="462"/>
      <c r="OYM768" s="462"/>
      <c r="OYN768" s="462"/>
      <c r="OYO768" s="462"/>
      <c r="OYP768" s="462"/>
      <c r="OYQ768" s="462"/>
      <c r="OYR768" s="462"/>
      <c r="OYS768" s="462"/>
      <c r="OYT768" s="462"/>
      <c r="OYU768" s="462"/>
      <c r="OYV768" s="462"/>
      <c r="OYW768" s="462"/>
      <c r="OYX768" s="462"/>
      <c r="OYY768" s="462"/>
      <c r="OYZ768" s="462"/>
      <c r="OZA768" s="462"/>
      <c r="OZB768" s="462"/>
      <c r="OZC768" s="462"/>
      <c r="OZD768" s="462"/>
      <c r="OZE768" s="462"/>
      <c r="OZF768" s="462"/>
      <c r="OZG768" s="462"/>
      <c r="OZH768" s="462"/>
      <c r="OZI768" s="462"/>
      <c r="OZJ768" s="462"/>
      <c r="OZK768" s="462"/>
      <c r="OZL768" s="462"/>
      <c r="OZM768" s="462"/>
      <c r="OZN768" s="462"/>
      <c r="OZO768" s="462"/>
      <c r="OZP768" s="462"/>
      <c r="OZQ768" s="462"/>
      <c r="OZR768" s="462"/>
      <c r="OZS768" s="462"/>
      <c r="OZT768" s="462"/>
      <c r="OZU768" s="462"/>
      <c r="OZV768" s="462"/>
      <c r="OZW768" s="462"/>
      <c r="OZX768" s="462"/>
      <c r="OZY768" s="462"/>
      <c r="OZZ768" s="462"/>
      <c r="PAA768" s="462"/>
      <c r="PAB768" s="462"/>
      <c r="PAC768" s="462"/>
      <c r="PAD768" s="462"/>
      <c r="PAE768" s="462"/>
      <c r="PAF768" s="462"/>
      <c r="PAG768" s="462"/>
      <c r="PAH768" s="462"/>
      <c r="PAI768" s="462"/>
      <c r="PAJ768" s="462"/>
      <c r="PAK768" s="462"/>
      <c r="PAL768" s="462"/>
      <c r="PAM768" s="462"/>
      <c r="PAN768" s="462"/>
      <c r="PAO768" s="462"/>
      <c r="PAP768" s="462"/>
      <c r="PAQ768" s="462"/>
      <c r="PAR768" s="462"/>
      <c r="PAS768" s="462"/>
      <c r="PAT768" s="462"/>
      <c r="PAU768" s="462"/>
      <c r="PAV768" s="462"/>
      <c r="PAW768" s="462"/>
      <c r="PAX768" s="462"/>
      <c r="PAY768" s="462"/>
      <c r="PAZ768" s="462"/>
      <c r="PBA768" s="462"/>
      <c r="PBB768" s="462"/>
      <c r="PBC768" s="462"/>
      <c r="PBD768" s="462"/>
      <c r="PBE768" s="462"/>
      <c r="PBF768" s="462"/>
      <c r="PBG768" s="462"/>
      <c r="PBH768" s="462"/>
      <c r="PBI768" s="462"/>
      <c r="PBJ768" s="462"/>
      <c r="PBK768" s="462"/>
      <c r="PBL768" s="462"/>
      <c r="PBM768" s="462"/>
      <c r="PBN768" s="462"/>
      <c r="PBO768" s="462"/>
      <c r="PBP768" s="462"/>
      <c r="PBQ768" s="462"/>
      <c r="PBR768" s="462"/>
      <c r="PBS768" s="462"/>
      <c r="PBT768" s="462"/>
      <c r="PBU768" s="462"/>
      <c r="PBV768" s="462"/>
      <c r="PBW768" s="462"/>
      <c r="PBX768" s="462"/>
      <c r="PBY768" s="462"/>
      <c r="PBZ768" s="462"/>
      <c r="PCA768" s="462"/>
      <c r="PCB768" s="462"/>
      <c r="PCC768" s="462"/>
      <c r="PCD768" s="462"/>
      <c r="PCE768" s="462"/>
      <c r="PCF768" s="462"/>
      <c r="PCG768" s="462"/>
      <c r="PCH768" s="462"/>
      <c r="PCI768" s="462"/>
      <c r="PCJ768" s="462"/>
      <c r="PCK768" s="462"/>
      <c r="PCL768" s="462"/>
      <c r="PCM768" s="462"/>
      <c r="PCN768" s="462"/>
      <c r="PCO768" s="462"/>
      <c r="PCP768" s="462"/>
      <c r="PCQ768" s="462"/>
      <c r="PCR768" s="462"/>
      <c r="PCS768" s="462"/>
      <c r="PCT768" s="462"/>
      <c r="PCU768" s="462"/>
      <c r="PCV768" s="462"/>
      <c r="PCW768" s="462"/>
      <c r="PCX768" s="462"/>
      <c r="PCY768" s="462"/>
      <c r="PCZ768" s="462"/>
      <c r="PDA768" s="462"/>
      <c r="PDB768" s="462"/>
      <c r="PDC768" s="462"/>
      <c r="PDD768" s="462"/>
      <c r="PDE768" s="462"/>
      <c r="PDF768" s="462"/>
      <c r="PDG768" s="462"/>
      <c r="PDH768" s="462"/>
      <c r="PDI768" s="462"/>
      <c r="PDJ768" s="462"/>
      <c r="PDK768" s="462"/>
      <c r="PDL768" s="462"/>
      <c r="PDM768" s="462"/>
      <c r="PDN768" s="462"/>
      <c r="PDO768" s="462"/>
      <c r="PDP768" s="462"/>
      <c r="PDQ768" s="462"/>
      <c r="PDR768" s="462"/>
      <c r="PDS768" s="462"/>
      <c r="PDT768" s="462"/>
      <c r="PDU768" s="462"/>
      <c r="PDV768" s="462"/>
      <c r="PDW768" s="462"/>
      <c r="PDX768" s="462"/>
      <c r="PDY768" s="462"/>
      <c r="PDZ768" s="462"/>
      <c r="PEA768" s="462"/>
      <c r="PEB768" s="462"/>
      <c r="PEC768" s="462"/>
      <c r="PED768" s="462"/>
      <c r="PEE768" s="462"/>
      <c r="PEF768" s="462"/>
      <c r="PEG768" s="462"/>
      <c r="PEH768" s="462"/>
      <c r="PEI768" s="462"/>
      <c r="PEJ768" s="462"/>
      <c r="PEK768" s="462"/>
      <c r="PEL768" s="462"/>
      <c r="PEM768" s="462"/>
      <c r="PEN768" s="462"/>
      <c r="PEO768" s="462"/>
      <c r="PEP768" s="462"/>
      <c r="PEQ768" s="462"/>
      <c r="PER768" s="462"/>
      <c r="PES768" s="462"/>
      <c r="PET768" s="462"/>
      <c r="PEU768" s="462"/>
      <c r="PEV768" s="462"/>
      <c r="PEW768" s="462"/>
      <c r="PEX768" s="462"/>
      <c r="PEY768" s="462"/>
      <c r="PEZ768" s="462"/>
      <c r="PFA768" s="462"/>
      <c r="PFB768" s="462"/>
      <c r="PFC768" s="462"/>
      <c r="PFD768" s="462"/>
      <c r="PFE768" s="462"/>
      <c r="PFF768" s="462"/>
      <c r="PFG768" s="462"/>
      <c r="PFH768" s="462"/>
      <c r="PFI768" s="462"/>
      <c r="PFJ768" s="462"/>
      <c r="PFK768" s="462"/>
      <c r="PFL768" s="462"/>
      <c r="PFM768" s="462"/>
      <c r="PFN768" s="462"/>
      <c r="PFO768" s="462"/>
      <c r="PFP768" s="462"/>
      <c r="PFQ768" s="462"/>
      <c r="PFR768" s="462"/>
      <c r="PFS768" s="462"/>
      <c r="PFT768" s="462"/>
      <c r="PFU768" s="462"/>
      <c r="PFV768" s="462"/>
      <c r="PFW768" s="462"/>
      <c r="PFX768" s="462"/>
      <c r="PFY768" s="462"/>
      <c r="PFZ768" s="462"/>
      <c r="PGA768" s="462"/>
      <c r="PGB768" s="462"/>
      <c r="PGC768" s="462"/>
      <c r="PGD768" s="462"/>
      <c r="PGE768" s="462"/>
      <c r="PGF768" s="462"/>
      <c r="PGG768" s="462"/>
      <c r="PGH768" s="462"/>
      <c r="PGI768" s="462"/>
      <c r="PGJ768" s="462"/>
      <c r="PGK768" s="462"/>
      <c r="PGL768" s="462"/>
      <c r="PGM768" s="462"/>
      <c r="PGN768" s="462"/>
      <c r="PGO768" s="462"/>
      <c r="PGP768" s="462"/>
      <c r="PGQ768" s="462"/>
      <c r="PGR768" s="462"/>
      <c r="PGS768" s="462"/>
      <c r="PGT768" s="462"/>
      <c r="PGU768" s="462"/>
      <c r="PGV768" s="462"/>
      <c r="PGW768" s="462"/>
      <c r="PGX768" s="462"/>
      <c r="PGY768" s="462"/>
      <c r="PGZ768" s="462"/>
      <c r="PHA768" s="462"/>
      <c r="PHB768" s="462"/>
      <c r="PHC768" s="462"/>
      <c r="PHD768" s="462"/>
      <c r="PHE768" s="462"/>
      <c r="PHF768" s="462"/>
      <c r="PHG768" s="462"/>
      <c r="PHH768" s="462"/>
      <c r="PHI768" s="462"/>
      <c r="PHJ768" s="462"/>
      <c r="PHK768" s="462"/>
      <c r="PHL768" s="462"/>
      <c r="PHM768" s="462"/>
      <c r="PHN768" s="462"/>
      <c r="PHO768" s="462"/>
      <c r="PHP768" s="462"/>
      <c r="PHQ768" s="462"/>
      <c r="PHR768" s="462"/>
      <c r="PHS768" s="462"/>
      <c r="PHT768" s="462"/>
      <c r="PHU768" s="462"/>
      <c r="PHV768" s="462"/>
      <c r="PHW768" s="462"/>
      <c r="PHX768" s="462"/>
      <c r="PHY768" s="462"/>
      <c r="PHZ768" s="462"/>
      <c r="PIA768" s="462"/>
      <c r="PIB768" s="462"/>
      <c r="PIC768" s="462"/>
      <c r="PID768" s="462"/>
      <c r="PIE768" s="462"/>
      <c r="PIF768" s="462"/>
      <c r="PIG768" s="462"/>
      <c r="PIH768" s="462"/>
      <c r="PII768" s="462"/>
      <c r="PIJ768" s="462"/>
      <c r="PIK768" s="462"/>
      <c r="PIL768" s="462"/>
      <c r="PIM768" s="462"/>
      <c r="PIN768" s="462"/>
      <c r="PIO768" s="462"/>
      <c r="PIP768" s="462"/>
      <c r="PIQ768" s="462"/>
      <c r="PIR768" s="462"/>
      <c r="PIS768" s="462"/>
      <c r="PIT768" s="462"/>
      <c r="PIU768" s="462"/>
      <c r="PIV768" s="462"/>
      <c r="PIW768" s="462"/>
      <c r="PIX768" s="462"/>
      <c r="PIY768" s="462"/>
      <c r="PIZ768" s="462"/>
      <c r="PJA768" s="462"/>
      <c r="PJB768" s="462"/>
      <c r="PJC768" s="462"/>
      <c r="PJD768" s="462"/>
      <c r="PJE768" s="462"/>
      <c r="PJF768" s="462"/>
      <c r="PJG768" s="462"/>
      <c r="PJH768" s="462"/>
      <c r="PJI768" s="462"/>
      <c r="PJJ768" s="462"/>
      <c r="PJK768" s="462"/>
      <c r="PJL768" s="462"/>
      <c r="PJM768" s="462"/>
      <c r="PJN768" s="462"/>
      <c r="PJO768" s="462"/>
      <c r="PJP768" s="462"/>
      <c r="PJQ768" s="462"/>
      <c r="PJR768" s="462"/>
      <c r="PJS768" s="462"/>
      <c r="PJT768" s="462"/>
      <c r="PJU768" s="462"/>
      <c r="PJV768" s="462"/>
      <c r="PJW768" s="462"/>
      <c r="PJX768" s="462"/>
      <c r="PJY768" s="462"/>
      <c r="PJZ768" s="462"/>
      <c r="PKA768" s="462"/>
      <c r="PKB768" s="462"/>
      <c r="PKC768" s="462"/>
      <c r="PKD768" s="462"/>
      <c r="PKE768" s="462"/>
      <c r="PKF768" s="462"/>
      <c r="PKG768" s="462"/>
      <c r="PKH768" s="462"/>
      <c r="PKI768" s="462"/>
      <c r="PKJ768" s="462"/>
      <c r="PKK768" s="462"/>
      <c r="PKL768" s="462"/>
      <c r="PKM768" s="462"/>
      <c r="PKN768" s="462"/>
      <c r="PKO768" s="462"/>
      <c r="PKP768" s="462"/>
      <c r="PKQ768" s="462"/>
      <c r="PKR768" s="462"/>
      <c r="PKS768" s="462"/>
      <c r="PKT768" s="462"/>
      <c r="PKU768" s="462"/>
      <c r="PKV768" s="462"/>
      <c r="PKW768" s="462"/>
      <c r="PKX768" s="462"/>
      <c r="PKY768" s="462"/>
      <c r="PKZ768" s="462"/>
      <c r="PLA768" s="462"/>
      <c r="PLB768" s="462"/>
      <c r="PLC768" s="462"/>
      <c r="PLD768" s="462"/>
      <c r="PLE768" s="462"/>
      <c r="PLF768" s="462"/>
      <c r="PLG768" s="462"/>
      <c r="PLH768" s="462"/>
      <c r="PLI768" s="462"/>
      <c r="PLJ768" s="462"/>
      <c r="PLK768" s="462"/>
      <c r="PLL768" s="462"/>
      <c r="PLM768" s="462"/>
      <c r="PLN768" s="462"/>
      <c r="PLO768" s="462"/>
      <c r="PLP768" s="462"/>
      <c r="PLQ768" s="462"/>
      <c r="PLR768" s="462"/>
      <c r="PLS768" s="462"/>
      <c r="PLT768" s="462"/>
      <c r="PLU768" s="462"/>
      <c r="PLV768" s="462"/>
      <c r="PLW768" s="462"/>
      <c r="PLX768" s="462"/>
      <c r="PLY768" s="462"/>
      <c r="PLZ768" s="462"/>
      <c r="PMA768" s="462"/>
      <c r="PMB768" s="462"/>
      <c r="PMC768" s="462"/>
      <c r="PMD768" s="462"/>
      <c r="PME768" s="462"/>
      <c r="PMF768" s="462"/>
      <c r="PMG768" s="462"/>
      <c r="PMH768" s="462"/>
      <c r="PMI768" s="462"/>
      <c r="PMJ768" s="462"/>
      <c r="PMK768" s="462"/>
      <c r="PML768" s="462"/>
      <c r="PMM768" s="462"/>
      <c r="PMN768" s="462"/>
      <c r="PMO768" s="462"/>
      <c r="PMP768" s="462"/>
      <c r="PMQ768" s="462"/>
      <c r="PMR768" s="462"/>
      <c r="PMS768" s="462"/>
      <c r="PMT768" s="462"/>
      <c r="PMU768" s="462"/>
      <c r="PMV768" s="462"/>
      <c r="PMW768" s="462"/>
      <c r="PMX768" s="462"/>
      <c r="PMY768" s="462"/>
      <c r="PMZ768" s="462"/>
      <c r="PNA768" s="462"/>
      <c r="PNB768" s="462"/>
      <c r="PNC768" s="462"/>
      <c r="PND768" s="462"/>
      <c r="PNE768" s="462"/>
      <c r="PNF768" s="462"/>
      <c r="PNG768" s="462"/>
      <c r="PNH768" s="462"/>
      <c r="PNI768" s="462"/>
      <c r="PNJ768" s="462"/>
      <c r="PNK768" s="462"/>
      <c r="PNL768" s="462"/>
      <c r="PNM768" s="462"/>
      <c r="PNN768" s="462"/>
      <c r="PNO768" s="462"/>
      <c r="PNP768" s="462"/>
      <c r="PNQ768" s="462"/>
      <c r="PNR768" s="462"/>
      <c r="PNS768" s="462"/>
      <c r="PNT768" s="462"/>
      <c r="PNU768" s="462"/>
      <c r="PNV768" s="462"/>
      <c r="PNW768" s="462"/>
      <c r="PNX768" s="462"/>
      <c r="PNY768" s="462"/>
      <c r="PNZ768" s="462"/>
      <c r="POA768" s="462"/>
      <c r="POB768" s="462"/>
      <c r="POC768" s="462"/>
      <c r="POD768" s="462"/>
      <c r="POE768" s="462"/>
      <c r="POF768" s="462"/>
      <c r="POG768" s="462"/>
      <c r="POH768" s="462"/>
      <c r="POI768" s="462"/>
      <c r="POJ768" s="462"/>
      <c r="POK768" s="462"/>
      <c r="POL768" s="462"/>
      <c r="POM768" s="462"/>
      <c r="PON768" s="462"/>
      <c r="POO768" s="462"/>
      <c r="POP768" s="462"/>
      <c r="POQ768" s="462"/>
      <c r="POR768" s="462"/>
      <c r="POS768" s="462"/>
      <c r="POT768" s="462"/>
      <c r="POU768" s="462"/>
      <c r="POV768" s="462"/>
      <c r="POW768" s="462"/>
      <c r="POX768" s="462"/>
      <c r="POY768" s="462"/>
      <c r="POZ768" s="462"/>
      <c r="PPA768" s="462"/>
      <c r="PPB768" s="462"/>
      <c r="PPC768" s="462"/>
      <c r="PPD768" s="462"/>
      <c r="PPE768" s="462"/>
      <c r="PPF768" s="462"/>
      <c r="PPG768" s="462"/>
      <c r="PPH768" s="462"/>
      <c r="PPI768" s="462"/>
      <c r="PPJ768" s="462"/>
      <c r="PPK768" s="462"/>
      <c r="PPL768" s="462"/>
      <c r="PPM768" s="462"/>
      <c r="PPN768" s="462"/>
      <c r="PPO768" s="462"/>
      <c r="PPP768" s="462"/>
      <c r="PPQ768" s="462"/>
      <c r="PPR768" s="462"/>
      <c r="PPS768" s="462"/>
      <c r="PPT768" s="462"/>
      <c r="PPU768" s="462"/>
      <c r="PPV768" s="462"/>
      <c r="PPW768" s="462"/>
      <c r="PPX768" s="462"/>
      <c r="PPY768" s="462"/>
      <c r="PPZ768" s="462"/>
      <c r="PQA768" s="462"/>
      <c r="PQB768" s="462"/>
      <c r="PQC768" s="462"/>
      <c r="PQD768" s="462"/>
      <c r="PQE768" s="462"/>
      <c r="PQF768" s="462"/>
      <c r="PQG768" s="462"/>
      <c r="PQH768" s="462"/>
      <c r="PQI768" s="462"/>
      <c r="PQJ768" s="462"/>
      <c r="PQK768" s="462"/>
      <c r="PQL768" s="462"/>
      <c r="PQM768" s="462"/>
      <c r="PQN768" s="462"/>
      <c r="PQO768" s="462"/>
      <c r="PQP768" s="462"/>
      <c r="PQQ768" s="462"/>
      <c r="PQR768" s="462"/>
      <c r="PQS768" s="462"/>
      <c r="PQT768" s="462"/>
      <c r="PQU768" s="462"/>
      <c r="PQV768" s="462"/>
      <c r="PQW768" s="462"/>
      <c r="PQX768" s="462"/>
      <c r="PQY768" s="462"/>
      <c r="PQZ768" s="462"/>
      <c r="PRA768" s="462"/>
      <c r="PRB768" s="462"/>
      <c r="PRC768" s="462"/>
      <c r="PRD768" s="462"/>
      <c r="PRE768" s="462"/>
      <c r="PRF768" s="462"/>
      <c r="PRG768" s="462"/>
      <c r="PRH768" s="462"/>
      <c r="PRI768" s="462"/>
      <c r="PRJ768" s="462"/>
      <c r="PRK768" s="462"/>
      <c r="PRL768" s="462"/>
      <c r="PRM768" s="462"/>
      <c r="PRN768" s="462"/>
      <c r="PRO768" s="462"/>
      <c r="PRP768" s="462"/>
      <c r="PRQ768" s="462"/>
      <c r="PRR768" s="462"/>
      <c r="PRS768" s="462"/>
      <c r="PRT768" s="462"/>
      <c r="PRU768" s="462"/>
      <c r="PRV768" s="462"/>
      <c r="PRW768" s="462"/>
      <c r="PRX768" s="462"/>
      <c r="PRY768" s="462"/>
      <c r="PRZ768" s="462"/>
      <c r="PSA768" s="462"/>
      <c r="PSB768" s="462"/>
      <c r="PSC768" s="462"/>
      <c r="PSD768" s="462"/>
      <c r="PSE768" s="462"/>
      <c r="PSF768" s="462"/>
      <c r="PSG768" s="462"/>
      <c r="PSH768" s="462"/>
      <c r="PSI768" s="462"/>
      <c r="PSJ768" s="462"/>
      <c r="PSK768" s="462"/>
      <c r="PSL768" s="462"/>
      <c r="PSM768" s="462"/>
      <c r="PSN768" s="462"/>
      <c r="PSO768" s="462"/>
      <c r="PSP768" s="462"/>
      <c r="PSQ768" s="462"/>
      <c r="PSR768" s="462"/>
      <c r="PSS768" s="462"/>
      <c r="PST768" s="462"/>
      <c r="PSU768" s="462"/>
      <c r="PSV768" s="462"/>
      <c r="PSW768" s="462"/>
      <c r="PSX768" s="462"/>
      <c r="PSY768" s="462"/>
      <c r="PSZ768" s="462"/>
      <c r="PTA768" s="462"/>
      <c r="PTB768" s="462"/>
      <c r="PTC768" s="462"/>
      <c r="PTD768" s="462"/>
      <c r="PTE768" s="462"/>
      <c r="PTF768" s="462"/>
      <c r="PTG768" s="462"/>
      <c r="PTH768" s="462"/>
      <c r="PTI768" s="462"/>
      <c r="PTJ768" s="462"/>
      <c r="PTK768" s="462"/>
      <c r="PTL768" s="462"/>
      <c r="PTM768" s="462"/>
      <c r="PTN768" s="462"/>
      <c r="PTO768" s="462"/>
      <c r="PTP768" s="462"/>
      <c r="PTQ768" s="462"/>
      <c r="PTR768" s="462"/>
      <c r="PTS768" s="462"/>
      <c r="PTT768" s="462"/>
      <c r="PTU768" s="462"/>
      <c r="PTV768" s="462"/>
      <c r="PTW768" s="462"/>
      <c r="PTX768" s="462"/>
      <c r="PTY768" s="462"/>
      <c r="PTZ768" s="462"/>
      <c r="PUA768" s="462"/>
      <c r="PUB768" s="462"/>
      <c r="PUC768" s="462"/>
      <c r="PUD768" s="462"/>
      <c r="PUE768" s="462"/>
      <c r="PUF768" s="462"/>
      <c r="PUG768" s="462"/>
      <c r="PUH768" s="462"/>
      <c r="PUI768" s="462"/>
      <c r="PUJ768" s="462"/>
      <c r="PUK768" s="462"/>
      <c r="PUL768" s="462"/>
      <c r="PUM768" s="462"/>
      <c r="PUN768" s="462"/>
      <c r="PUO768" s="462"/>
      <c r="PUP768" s="462"/>
      <c r="PUQ768" s="462"/>
      <c r="PUR768" s="462"/>
      <c r="PUS768" s="462"/>
      <c r="PUT768" s="462"/>
      <c r="PUU768" s="462"/>
      <c r="PUV768" s="462"/>
      <c r="PUW768" s="462"/>
      <c r="PUX768" s="462"/>
      <c r="PUY768" s="462"/>
      <c r="PUZ768" s="462"/>
      <c r="PVA768" s="462"/>
      <c r="PVB768" s="462"/>
      <c r="PVC768" s="462"/>
      <c r="PVD768" s="462"/>
      <c r="PVE768" s="462"/>
      <c r="PVF768" s="462"/>
      <c r="PVG768" s="462"/>
      <c r="PVH768" s="462"/>
      <c r="PVI768" s="462"/>
      <c r="PVJ768" s="462"/>
      <c r="PVK768" s="462"/>
      <c r="PVL768" s="462"/>
      <c r="PVM768" s="462"/>
      <c r="PVN768" s="462"/>
      <c r="PVO768" s="462"/>
      <c r="PVP768" s="462"/>
      <c r="PVQ768" s="462"/>
      <c r="PVR768" s="462"/>
      <c r="PVS768" s="462"/>
      <c r="PVT768" s="462"/>
      <c r="PVU768" s="462"/>
      <c r="PVV768" s="462"/>
      <c r="PVW768" s="462"/>
      <c r="PVX768" s="462"/>
      <c r="PVY768" s="462"/>
      <c r="PVZ768" s="462"/>
      <c r="PWA768" s="462"/>
      <c r="PWB768" s="462"/>
      <c r="PWC768" s="462"/>
      <c r="PWD768" s="462"/>
      <c r="PWE768" s="462"/>
      <c r="PWF768" s="462"/>
      <c r="PWG768" s="462"/>
      <c r="PWH768" s="462"/>
      <c r="PWI768" s="462"/>
      <c r="PWJ768" s="462"/>
      <c r="PWK768" s="462"/>
      <c r="PWL768" s="462"/>
      <c r="PWM768" s="462"/>
      <c r="PWN768" s="462"/>
      <c r="PWO768" s="462"/>
      <c r="PWP768" s="462"/>
      <c r="PWQ768" s="462"/>
      <c r="PWR768" s="462"/>
      <c r="PWS768" s="462"/>
      <c r="PWT768" s="462"/>
      <c r="PWU768" s="462"/>
      <c r="PWV768" s="462"/>
      <c r="PWW768" s="462"/>
      <c r="PWX768" s="462"/>
      <c r="PWY768" s="462"/>
      <c r="PWZ768" s="462"/>
      <c r="PXA768" s="462"/>
      <c r="PXB768" s="462"/>
      <c r="PXC768" s="462"/>
      <c r="PXD768" s="462"/>
      <c r="PXE768" s="462"/>
      <c r="PXF768" s="462"/>
      <c r="PXG768" s="462"/>
      <c r="PXH768" s="462"/>
      <c r="PXI768" s="462"/>
      <c r="PXJ768" s="462"/>
      <c r="PXK768" s="462"/>
      <c r="PXL768" s="462"/>
      <c r="PXM768" s="462"/>
      <c r="PXN768" s="462"/>
      <c r="PXO768" s="462"/>
      <c r="PXP768" s="462"/>
      <c r="PXQ768" s="462"/>
      <c r="PXR768" s="462"/>
      <c r="PXS768" s="462"/>
      <c r="PXT768" s="462"/>
      <c r="PXU768" s="462"/>
      <c r="PXV768" s="462"/>
      <c r="PXW768" s="462"/>
      <c r="PXX768" s="462"/>
      <c r="PXY768" s="462"/>
      <c r="PXZ768" s="462"/>
      <c r="PYA768" s="462"/>
      <c r="PYB768" s="462"/>
      <c r="PYC768" s="462"/>
      <c r="PYD768" s="462"/>
      <c r="PYE768" s="462"/>
      <c r="PYF768" s="462"/>
      <c r="PYG768" s="462"/>
      <c r="PYH768" s="462"/>
      <c r="PYI768" s="462"/>
      <c r="PYJ768" s="462"/>
      <c r="PYK768" s="462"/>
      <c r="PYL768" s="462"/>
      <c r="PYM768" s="462"/>
      <c r="PYN768" s="462"/>
      <c r="PYO768" s="462"/>
      <c r="PYP768" s="462"/>
      <c r="PYQ768" s="462"/>
      <c r="PYR768" s="462"/>
      <c r="PYS768" s="462"/>
      <c r="PYT768" s="462"/>
      <c r="PYU768" s="462"/>
      <c r="PYV768" s="462"/>
      <c r="PYW768" s="462"/>
      <c r="PYX768" s="462"/>
      <c r="PYY768" s="462"/>
      <c r="PYZ768" s="462"/>
      <c r="PZA768" s="462"/>
      <c r="PZB768" s="462"/>
      <c r="PZC768" s="462"/>
      <c r="PZD768" s="462"/>
      <c r="PZE768" s="462"/>
      <c r="PZF768" s="462"/>
      <c r="PZG768" s="462"/>
      <c r="PZH768" s="462"/>
      <c r="PZI768" s="462"/>
      <c r="PZJ768" s="462"/>
      <c r="PZK768" s="462"/>
      <c r="PZL768" s="462"/>
      <c r="PZM768" s="462"/>
      <c r="PZN768" s="462"/>
      <c r="PZO768" s="462"/>
      <c r="PZP768" s="462"/>
      <c r="PZQ768" s="462"/>
      <c r="PZR768" s="462"/>
      <c r="PZS768" s="462"/>
      <c r="PZT768" s="462"/>
      <c r="PZU768" s="462"/>
      <c r="PZV768" s="462"/>
      <c r="PZW768" s="462"/>
      <c r="PZX768" s="462"/>
      <c r="PZY768" s="462"/>
      <c r="PZZ768" s="462"/>
      <c r="QAA768" s="462"/>
      <c r="QAB768" s="462"/>
      <c r="QAC768" s="462"/>
      <c r="QAD768" s="462"/>
      <c r="QAE768" s="462"/>
      <c r="QAF768" s="462"/>
      <c r="QAG768" s="462"/>
      <c r="QAH768" s="462"/>
      <c r="QAI768" s="462"/>
      <c r="QAJ768" s="462"/>
      <c r="QAK768" s="462"/>
      <c r="QAL768" s="462"/>
      <c r="QAM768" s="462"/>
      <c r="QAN768" s="462"/>
      <c r="QAO768" s="462"/>
      <c r="QAP768" s="462"/>
      <c r="QAQ768" s="462"/>
      <c r="QAR768" s="462"/>
      <c r="QAS768" s="462"/>
      <c r="QAT768" s="462"/>
      <c r="QAU768" s="462"/>
      <c r="QAV768" s="462"/>
      <c r="QAW768" s="462"/>
      <c r="QAX768" s="462"/>
      <c r="QAY768" s="462"/>
      <c r="QAZ768" s="462"/>
      <c r="QBA768" s="462"/>
      <c r="QBB768" s="462"/>
      <c r="QBC768" s="462"/>
      <c r="QBD768" s="462"/>
      <c r="QBE768" s="462"/>
      <c r="QBF768" s="462"/>
      <c r="QBG768" s="462"/>
      <c r="QBH768" s="462"/>
      <c r="QBI768" s="462"/>
      <c r="QBJ768" s="462"/>
      <c r="QBK768" s="462"/>
      <c r="QBL768" s="462"/>
      <c r="QBM768" s="462"/>
      <c r="QBN768" s="462"/>
      <c r="QBO768" s="462"/>
      <c r="QBP768" s="462"/>
      <c r="QBQ768" s="462"/>
      <c r="QBR768" s="462"/>
      <c r="QBS768" s="462"/>
      <c r="QBT768" s="462"/>
      <c r="QBU768" s="462"/>
      <c r="QBV768" s="462"/>
      <c r="QBW768" s="462"/>
      <c r="QBX768" s="462"/>
      <c r="QBY768" s="462"/>
      <c r="QBZ768" s="462"/>
      <c r="QCA768" s="462"/>
      <c r="QCB768" s="462"/>
      <c r="QCC768" s="462"/>
      <c r="QCD768" s="462"/>
      <c r="QCE768" s="462"/>
      <c r="QCF768" s="462"/>
      <c r="QCG768" s="462"/>
      <c r="QCH768" s="462"/>
      <c r="QCI768" s="462"/>
      <c r="QCJ768" s="462"/>
      <c r="QCK768" s="462"/>
      <c r="QCL768" s="462"/>
      <c r="QCM768" s="462"/>
      <c r="QCN768" s="462"/>
      <c r="QCO768" s="462"/>
      <c r="QCP768" s="462"/>
      <c r="QCQ768" s="462"/>
      <c r="QCR768" s="462"/>
      <c r="QCS768" s="462"/>
      <c r="QCT768" s="462"/>
      <c r="QCU768" s="462"/>
      <c r="QCV768" s="462"/>
      <c r="QCW768" s="462"/>
      <c r="QCX768" s="462"/>
      <c r="QCY768" s="462"/>
      <c r="QCZ768" s="462"/>
      <c r="QDA768" s="462"/>
      <c r="QDB768" s="462"/>
      <c r="QDC768" s="462"/>
      <c r="QDD768" s="462"/>
      <c r="QDE768" s="462"/>
      <c r="QDF768" s="462"/>
      <c r="QDG768" s="462"/>
      <c r="QDH768" s="462"/>
      <c r="QDI768" s="462"/>
      <c r="QDJ768" s="462"/>
      <c r="QDK768" s="462"/>
      <c r="QDL768" s="462"/>
      <c r="QDM768" s="462"/>
      <c r="QDN768" s="462"/>
      <c r="QDO768" s="462"/>
      <c r="QDP768" s="462"/>
      <c r="QDQ768" s="462"/>
      <c r="QDR768" s="462"/>
      <c r="QDS768" s="462"/>
      <c r="QDT768" s="462"/>
      <c r="QDU768" s="462"/>
      <c r="QDV768" s="462"/>
      <c r="QDW768" s="462"/>
      <c r="QDX768" s="462"/>
      <c r="QDY768" s="462"/>
      <c r="QDZ768" s="462"/>
      <c r="QEA768" s="462"/>
      <c r="QEB768" s="462"/>
      <c r="QEC768" s="462"/>
      <c r="QED768" s="462"/>
      <c r="QEE768" s="462"/>
      <c r="QEF768" s="462"/>
      <c r="QEG768" s="462"/>
      <c r="QEH768" s="462"/>
      <c r="QEI768" s="462"/>
      <c r="QEJ768" s="462"/>
      <c r="QEK768" s="462"/>
      <c r="QEL768" s="462"/>
      <c r="QEM768" s="462"/>
      <c r="QEN768" s="462"/>
      <c r="QEO768" s="462"/>
      <c r="QEP768" s="462"/>
      <c r="QEQ768" s="462"/>
      <c r="QER768" s="462"/>
      <c r="QES768" s="462"/>
      <c r="QET768" s="462"/>
      <c r="QEU768" s="462"/>
      <c r="QEV768" s="462"/>
      <c r="QEW768" s="462"/>
      <c r="QEX768" s="462"/>
      <c r="QEY768" s="462"/>
      <c r="QEZ768" s="462"/>
      <c r="QFA768" s="462"/>
      <c r="QFB768" s="462"/>
      <c r="QFC768" s="462"/>
      <c r="QFD768" s="462"/>
      <c r="QFE768" s="462"/>
      <c r="QFF768" s="462"/>
      <c r="QFG768" s="462"/>
      <c r="QFH768" s="462"/>
      <c r="QFI768" s="462"/>
      <c r="QFJ768" s="462"/>
      <c r="QFK768" s="462"/>
      <c r="QFL768" s="462"/>
      <c r="QFM768" s="462"/>
      <c r="QFN768" s="462"/>
      <c r="QFO768" s="462"/>
      <c r="QFP768" s="462"/>
      <c r="QFQ768" s="462"/>
      <c r="QFR768" s="462"/>
      <c r="QFS768" s="462"/>
      <c r="QFT768" s="462"/>
      <c r="QFU768" s="462"/>
      <c r="QFV768" s="462"/>
      <c r="QFW768" s="462"/>
      <c r="QFX768" s="462"/>
      <c r="QFY768" s="462"/>
      <c r="QFZ768" s="462"/>
      <c r="QGA768" s="462"/>
      <c r="QGB768" s="462"/>
      <c r="QGC768" s="462"/>
      <c r="QGD768" s="462"/>
      <c r="QGE768" s="462"/>
      <c r="QGF768" s="462"/>
      <c r="QGG768" s="462"/>
      <c r="QGH768" s="462"/>
      <c r="QGI768" s="462"/>
      <c r="QGJ768" s="462"/>
      <c r="QGK768" s="462"/>
      <c r="QGL768" s="462"/>
      <c r="QGM768" s="462"/>
      <c r="QGN768" s="462"/>
      <c r="QGO768" s="462"/>
      <c r="QGP768" s="462"/>
      <c r="QGQ768" s="462"/>
      <c r="QGR768" s="462"/>
      <c r="QGS768" s="462"/>
      <c r="QGT768" s="462"/>
      <c r="QGU768" s="462"/>
      <c r="QGV768" s="462"/>
      <c r="QGW768" s="462"/>
      <c r="QGX768" s="462"/>
      <c r="QGY768" s="462"/>
      <c r="QGZ768" s="462"/>
      <c r="QHA768" s="462"/>
      <c r="QHB768" s="462"/>
      <c r="QHC768" s="462"/>
      <c r="QHD768" s="462"/>
      <c r="QHE768" s="462"/>
      <c r="QHF768" s="462"/>
      <c r="QHG768" s="462"/>
      <c r="QHH768" s="462"/>
      <c r="QHI768" s="462"/>
      <c r="QHJ768" s="462"/>
      <c r="QHK768" s="462"/>
      <c r="QHL768" s="462"/>
      <c r="QHM768" s="462"/>
      <c r="QHN768" s="462"/>
      <c r="QHO768" s="462"/>
      <c r="QHP768" s="462"/>
      <c r="QHQ768" s="462"/>
      <c r="QHR768" s="462"/>
      <c r="QHS768" s="462"/>
      <c r="QHT768" s="462"/>
      <c r="QHU768" s="462"/>
      <c r="QHV768" s="462"/>
      <c r="QHW768" s="462"/>
      <c r="QHX768" s="462"/>
      <c r="QHY768" s="462"/>
      <c r="QHZ768" s="462"/>
      <c r="QIA768" s="462"/>
      <c r="QIB768" s="462"/>
      <c r="QIC768" s="462"/>
      <c r="QID768" s="462"/>
      <c r="QIE768" s="462"/>
      <c r="QIF768" s="462"/>
      <c r="QIG768" s="462"/>
      <c r="QIH768" s="462"/>
      <c r="QII768" s="462"/>
      <c r="QIJ768" s="462"/>
      <c r="QIK768" s="462"/>
      <c r="QIL768" s="462"/>
      <c r="QIM768" s="462"/>
      <c r="QIN768" s="462"/>
      <c r="QIO768" s="462"/>
      <c r="QIP768" s="462"/>
      <c r="QIQ768" s="462"/>
      <c r="QIR768" s="462"/>
      <c r="QIS768" s="462"/>
      <c r="QIT768" s="462"/>
      <c r="QIU768" s="462"/>
      <c r="QIV768" s="462"/>
      <c r="QIW768" s="462"/>
      <c r="QIX768" s="462"/>
      <c r="QIY768" s="462"/>
      <c r="QIZ768" s="462"/>
      <c r="QJA768" s="462"/>
      <c r="QJB768" s="462"/>
      <c r="QJC768" s="462"/>
      <c r="QJD768" s="462"/>
      <c r="QJE768" s="462"/>
      <c r="QJF768" s="462"/>
      <c r="QJG768" s="462"/>
      <c r="QJH768" s="462"/>
      <c r="QJI768" s="462"/>
      <c r="QJJ768" s="462"/>
      <c r="QJK768" s="462"/>
      <c r="QJL768" s="462"/>
      <c r="QJM768" s="462"/>
      <c r="QJN768" s="462"/>
      <c r="QJO768" s="462"/>
      <c r="QJP768" s="462"/>
      <c r="QJQ768" s="462"/>
      <c r="QJR768" s="462"/>
      <c r="QJS768" s="462"/>
      <c r="QJT768" s="462"/>
      <c r="QJU768" s="462"/>
      <c r="QJV768" s="462"/>
      <c r="QJW768" s="462"/>
      <c r="QJX768" s="462"/>
      <c r="QJY768" s="462"/>
      <c r="QJZ768" s="462"/>
      <c r="QKA768" s="462"/>
      <c r="QKB768" s="462"/>
      <c r="QKC768" s="462"/>
      <c r="QKD768" s="462"/>
      <c r="QKE768" s="462"/>
      <c r="QKF768" s="462"/>
      <c r="QKG768" s="462"/>
      <c r="QKH768" s="462"/>
      <c r="QKI768" s="462"/>
      <c r="QKJ768" s="462"/>
      <c r="QKK768" s="462"/>
      <c r="QKL768" s="462"/>
      <c r="QKM768" s="462"/>
      <c r="QKN768" s="462"/>
      <c r="QKO768" s="462"/>
      <c r="QKP768" s="462"/>
      <c r="QKQ768" s="462"/>
      <c r="QKR768" s="462"/>
      <c r="QKS768" s="462"/>
      <c r="QKT768" s="462"/>
      <c r="QKU768" s="462"/>
      <c r="QKV768" s="462"/>
      <c r="QKW768" s="462"/>
      <c r="QKX768" s="462"/>
      <c r="QKY768" s="462"/>
      <c r="QKZ768" s="462"/>
      <c r="QLA768" s="462"/>
      <c r="QLB768" s="462"/>
      <c r="QLC768" s="462"/>
      <c r="QLD768" s="462"/>
      <c r="QLE768" s="462"/>
      <c r="QLF768" s="462"/>
      <c r="QLG768" s="462"/>
      <c r="QLH768" s="462"/>
      <c r="QLI768" s="462"/>
      <c r="QLJ768" s="462"/>
      <c r="QLK768" s="462"/>
      <c r="QLL768" s="462"/>
      <c r="QLM768" s="462"/>
      <c r="QLN768" s="462"/>
      <c r="QLO768" s="462"/>
      <c r="QLP768" s="462"/>
      <c r="QLQ768" s="462"/>
      <c r="QLR768" s="462"/>
      <c r="QLS768" s="462"/>
      <c r="QLT768" s="462"/>
      <c r="QLU768" s="462"/>
      <c r="QLV768" s="462"/>
      <c r="QLW768" s="462"/>
      <c r="QLX768" s="462"/>
      <c r="QLY768" s="462"/>
      <c r="QLZ768" s="462"/>
      <c r="QMA768" s="462"/>
      <c r="QMB768" s="462"/>
      <c r="QMC768" s="462"/>
      <c r="QMD768" s="462"/>
      <c r="QME768" s="462"/>
      <c r="QMF768" s="462"/>
      <c r="QMG768" s="462"/>
      <c r="QMH768" s="462"/>
      <c r="QMI768" s="462"/>
      <c r="QMJ768" s="462"/>
      <c r="QMK768" s="462"/>
      <c r="QML768" s="462"/>
      <c r="QMM768" s="462"/>
      <c r="QMN768" s="462"/>
      <c r="QMO768" s="462"/>
      <c r="QMP768" s="462"/>
      <c r="QMQ768" s="462"/>
      <c r="QMR768" s="462"/>
      <c r="QMS768" s="462"/>
      <c r="QMT768" s="462"/>
      <c r="QMU768" s="462"/>
      <c r="QMV768" s="462"/>
      <c r="QMW768" s="462"/>
      <c r="QMX768" s="462"/>
      <c r="QMY768" s="462"/>
      <c r="QMZ768" s="462"/>
      <c r="QNA768" s="462"/>
      <c r="QNB768" s="462"/>
      <c r="QNC768" s="462"/>
      <c r="QND768" s="462"/>
      <c r="QNE768" s="462"/>
      <c r="QNF768" s="462"/>
      <c r="QNG768" s="462"/>
      <c r="QNH768" s="462"/>
      <c r="QNI768" s="462"/>
      <c r="QNJ768" s="462"/>
      <c r="QNK768" s="462"/>
      <c r="QNL768" s="462"/>
      <c r="QNM768" s="462"/>
      <c r="QNN768" s="462"/>
      <c r="QNO768" s="462"/>
      <c r="QNP768" s="462"/>
      <c r="QNQ768" s="462"/>
      <c r="QNR768" s="462"/>
      <c r="QNS768" s="462"/>
      <c r="QNT768" s="462"/>
      <c r="QNU768" s="462"/>
      <c r="QNV768" s="462"/>
      <c r="QNW768" s="462"/>
      <c r="QNX768" s="462"/>
      <c r="QNY768" s="462"/>
      <c r="QNZ768" s="462"/>
      <c r="QOA768" s="462"/>
      <c r="QOB768" s="462"/>
      <c r="QOC768" s="462"/>
      <c r="QOD768" s="462"/>
      <c r="QOE768" s="462"/>
      <c r="QOF768" s="462"/>
      <c r="QOG768" s="462"/>
      <c r="QOH768" s="462"/>
      <c r="QOI768" s="462"/>
      <c r="QOJ768" s="462"/>
      <c r="QOK768" s="462"/>
      <c r="QOL768" s="462"/>
      <c r="QOM768" s="462"/>
      <c r="QON768" s="462"/>
      <c r="QOO768" s="462"/>
      <c r="QOP768" s="462"/>
      <c r="QOQ768" s="462"/>
      <c r="QOR768" s="462"/>
      <c r="QOS768" s="462"/>
      <c r="QOT768" s="462"/>
      <c r="QOU768" s="462"/>
      <c r="QOV768" s="462"/>
      <c r="QOW768" s="462"/>
      <c r="QOX768" s="462"/>
      <c r="QOY768" s="462"/>
      <c r="QOZ768" s="462"/>
      <c r="QPA768" s="462"/>
      <c r="QPB768" s="462"/>
      <c r="QPC768" s="462"/>
      <c r="QPD768" s="462"/>
      <c r="QPE768" s="462"/>
      <c r="QPF768" s="462"/>
      <c r="QPG768" s="462"/>
      <c r="QPH768" s="462"/>
      <c r="QPI768" s="462"/>
      <c r="QPJ768" s="462"/>
      <c r="QPK768" s="462"/>
      <c r="QPL768" s="462"/>
      <c r="QPM768" s="462"/>
      <c r="QPN768" s="462"/>
      <c r="QPO768" s="462"/>
      <c r="QPP768" s="462"/>
      <c r="QPQ768" s="462"/>
      <c r="QPR768" s="462"/>
      <c r="QPS768" s="462"/>
      <c r="QPT768" s="462"/>
      <c r="QPU768" s="462"/>
      <c r="QPV768" s="462"/>
      <c r="QPW768" s="462"/>
      <c r="QPX768" s="462"/>
      <c r="QPY768" s="462"/>
      <c r="QPZ768" s="462"/>
      <c r="QQA768" s="462"/>
      <c r="QQB768" s="462"/>
      <c r="QQC768" s="462"/>
      <c r="QQD768" s="462"/>
      <c r="QQE768" s="462"/>
      <c r="QQF768" s="462"/>
      <c r="QQG768" s="462"/>
      <c r="QQH768" s="462"/>
      <c r="QQI768" s="462"/>
      <c r="QQJ768" s="462"/>
      <c r="QQK768" s="462"/>
      <c r="QQL768" s="462"/>
      <c r="QQM768" s="462"/>
      <c r="QQN768" s="462"/>
      <c r="QQO768" s="462"/>
      <c r="QQP768" s="462"/>
      <c r="QQQ768" s="462"/>
      <c r="QQR768" s="462"/>
      <c r="QQS768" s="462"/>
      <c r="QQT768" s="462"/>
      <c r="QQU768" s="462"/>
      <c r="QQV768" s="462"/>
      <c r="QQW768" s="462"/>
      <c r="QQX768" s="462"/>
      <c r="QQY768" s="462"/>
      <c r="QQZ768" s="462"/>
      <c r="QRA768" s="462"/>
      <c r="QRB768" s="462"/>
      <c r="QRC768" s="462"/>
      <c r="QRD768" s="462"/>
      <c r="QRE768" s="462"/>
      <c r="QRF768" s="462"/>
      <c r="QRG768" s="462"/>
      <c r="QRH768" s="462"/>
      <c r="QRI768" s="462"/>
      <c r="QRJ768" s="462"/>
      <c r="QRK768" s="462"/>
      <c r="QRL768" s="462"/>
      <c r="QRM768" s="462"/>
      <c r="QRN768" s="462"/>
      <c r="QRO768" s="462"/>
      <c r="QRP768" s="462"/>
      <c r="QRQ768" s="462"/>
      <c r="QRR768" s="462"/>
      <c r="QRS768" s="462"/>
      <c r="QRT768" s="462"/>
      <c r="QRU768" s="462"/>
      <c r="QRV768" s="462"/>
      <c r="QRW768" s="462"/>
      <c r="QRX768" s="462"/>
      <c r="QRY768" s="462"/>
      <c r="QRZ768" s="462"/>
      <c r="QSA768" s="462"/>
      <c r="QSB768" s="462"/>
      <c r="QSC768" s="462"/>
      <c r="QSD768" s="462"/>
      <c r="QSE768" s="462"/>
      <c r="QSF768" s="462"/>
      <c r="QSG768" s="462"/>
      <c r="QSH768" s="462"/>
      <c r="QSI768" s="462"/>
      <c r="QSJ768" s="462"/>
      <c r="QSK768" s="462"/>
      <c r="QSL768" s="462"/>
      <c r="QSM768" s="462"/>
      <c r="QSN768" s="462"/>
      <c r="QSO768" s="462"/>
      <c r="QSP768" s="462"/>
      <c r="QSQ768" s="462"/>
      <c r="QSR768" s="462"/>
      <c r="QSS768" s="462"/>
      <c r="QST768" s="462"/>
      <c r="QSU768" s="462"/>
      <c r="QSV768" s="462"/>
      <c r="QSW768" s="462"/>
      <c r="QSX768" s="462"/>
      <c r="QSY768" s="462"/>
      <c r="QSZ768" s="462"/>
      <c r="QTA768" s="462"/>
      <c r="QTB768" s="462"/>
      <c r="QTC768" s="462"/>
      <c r="QTD768" s="462"/>
      <c r="QTE768" s="462"/>
      <c r="QTF768" s="462"/>
      <c r="QTG768" s="462"/>
      <c r="QTH768" s="462"/>
      <c r="QTI768" s="462"/>
      <c r="QTJ768" s="462"/>
      <c r="QTK768" s="462"/>
      <c r="QTL768" s="462"/>
      <c r="QTM768" s="462"/>
      <c r="QTN768" s="462"/>
      <c r="QTO768" s="462"/>
      <c r="QTP768" s="462"/>
      <c r="QTQ768" s="462"/>
      <c r="QTR768" s="462"/>
      <c r="QTS768" s="462"/>
      <c r="QTT768" s="462"/>
      <c r="QTU768" s="462"/>
      <c r="QTV768" s="462"/>
      <c r="QTW768" s="462"/>
      <c r="QTX768" s="462"/>
      <c r="QTY768" s="462"/>
      <c r="QTZ768" s="462"/>
      <c r="QUA768" s="462"/>
      <c r="QUB768" s="462"/>
      <c r="QUC768" s="462"/>
      <c r="QUD768" s="462"/>
      <c r="QUE768" s="462"/>
      <c r="QUF768" s="462"/>
      <c r="QUG768" s="462"/>
      <c r="QUH768" s="462"/>
      <c r="QUI768" s="462"/>
      <c r="QUJ768" s="462"/>
      <c r="QUK768" s="462"/>
      <c r="QUL768" s="462"/>
      <c r="QUM768" s="462"/>
      <c r="QUN768" s="462"/>
      <c r="QUO768" s="462"/>
      <c r="QUP768" s="462"/>
      <c r="QUQ768" s="462"/>
      <c r="QUR768" s="462"/>
      <c r="QUS768" s="462"/>
      <c r="QUT768" s="462"/>
      <c r="QUU768" s="462"/>
      <c r="QUV768" s="462"/>
      <c r="QUW768" s="462"/>
      <c r="QUX768" s="462"/>
      <c r="QUY768" s="462"/>
      <c r="QUZ768" s="462"/>
      <c r="QVA768" s="462"/>
      <c r="QVB768" s="462"/>
      <c r="QVC768" s="462"/>
      <c r="QVD768" s="462"/>
      <c r="QVE768" s="462"/>
      <c r="QVF768" s="462"/>
      <c r="QVG768" s="462"/>
      <c r="QVH768" s="462"/>
      <c r="QVI768" s="462"/>
      <c r="QVJ768" s="462"/>
      <c r="QVK768" s="462"/>
      <c r="QVL768" s="462"/>
      <c r="QVM768" s="462"/>
      <c r="QVN768" s="462"/>
      <c r="QVO768" s="462"/>
      <c r="QVP768" s="462"/>
      <c r="QVQ768" s="462"/>
      <c r="QVR768" s="462"/>
      <c r="QVS768" s="462"/>
      <c r="QVT768" s="462"/>
      <c r="QVU768" s="462"/>
      <c r="QVV768" s="462"/>
      <c r="QVW768" s="462"/>
      <c r="QVX768" s="462"/>
      <c r="QVY768" s="462"/>
      <c r="QVZ768" s="462"/>
      <c r="QWA768" s="462"/>
      <c r="QWB768" s="462"/>
      <c r="QWC768" s="462"/>
      <c r="QWD768" s="462"/>
      <c r="QWE768" s="462"/>
      <c r="QWF768" s="462"/>
      <c r="QWG768" s="462"/>
      <c r="QWH768" s="462"/>
      <c r="QWI768" s="462"/>
      <c r="QWJ768" s="462"/>
      <c r="QWK768" s="462"/>
      <c r="QWL768" s="462"/>
      <c r="QWM768" s="462"/>
      <c r="QWN768" s="462"/>
      <c r="QWO768" s="462"/>
      <c r="QWP768" s="462"/>
      <c r="QWQ768" s="462"/>
      <c r="QWR768" s="462"/>
      <c r="QWS768" s="462"/>
      <c r="QWT768" s="462"/>
      <c r="QWU768" s="462"/>
      <c r="QWV768" s="462"/>
      <c r="QWW768" s="462"/>
      <c r="QWX768" s="462"/>
      <c r="QWY768" s="462"/>
      <c r="QWZ768" s="462"/>
      <c r="QXA768" s="462"/>
      <c r="QXB768" s="462"/>
      <c r="QXC768" s="462"/>
      <c r="QXD768" s="462"/>
      <c r="QXE768" s="462"/>
      <c r="QXF768" s="462"/>
      <c r="QXG768" s="462"/>
      <c r="QXH768" s="462"/>
      <c r="QXI768" s="462"/>
      <c r="QXJ768" s="462"/>
      <c r="QXK768" s="462"/>
      <c r="QXL768" s="462"/>
      <c r="QXM768" s="462"/>
      <c r="QXN768" s="462"/>
      <c r="QXO768" s="462"/>
      <c r="QXP768" s="462"/>
      <c r="QXQ768" s="462"/>
      <c r="QXR768" s="462"/>
      <c r="QXS768" s="462"/>
      <c r="QXT768" s="462"/>
      <c r="QXU768" s="462"/>
      <c r="QXV768" s="462"/>
      <c r="QXW768" s="462"/>
      <c r="QXX768" s="462"/>
      <c r="QXY768" s="462"/>
      <c r="QXZ768" s="462"/>
      <c r="QYA768" s="462"/>
      <c r="QYB768" s="462"/>
      <c r="QYC768" s="462"/>
      <c r="QYD768" s="462"/>
      <c r="QYE768" s="462"/>
      <c r="QYF768" s="462"/>
      <c r="QYG768" s="462"/>
      <c r="QYH768" s="462"/>
      <c r="QYI768" s="462"/>
      <c r="QYJ768" s="462"/>
      <c r="QYK768" s="462"/>
      <c r="QYL768" s="462"/>
      <c r="QYM768" s="462"/>
      <c r="QYN768" s="462"/>
      <c r="QYO768" s="462"/>
      <c r="QYP768" s="462"/>
      <c r="QYQ768" s="462"/>
      <c r="QYR768" s="462"/>
      <c r="QYS768" s="462"/>
      <c r="QYT768" s="462"/>
      <c r="QYU768" s="462"/>
      <c r="QYV768" s="462"/>
      <c r="QYW768" s="462"/>
      <c r="QYX768" s="462"/>
      <c r="QYY768" s="462"/>
      <c r="QYZ768" s="462"/>
      <c r="QZA768" s="462"/>
      <c r="QZB768" s="462"/>
      <c r="QZC768" s="462"/>
      <c r="QZD768" s="462"/>
      <c r="QZE768" s="462"/>
      <c r="QZF768" s="462"/>
      <c r="QZG768" s="462"/>
      <c r="QZH768" s="462"/>
      <c r="QZI768" s="462"/>
      <c r="QZJ768" s="462"/>
      <c r="QZK768" s="462"/>
      <c r="QZL768" s="462"/>
      <c r="QZM768" s="462"/>
      <c r="QZN768" s="462"/>
      <c r="QZO768" s="462"/>
      <c r="QZP768" s="462"/>
      <c r="QZQ768" s="462"/>
      <c r="QZR768" s="462"/>
      <c r="QZS768" s="462"/>
      <c r="QZT768" s="462"/>
      <c r="QZU768" s="462"/>
      <c r="QZV768" s="462"/>
      <c r="QZW768" s="462"/>
      <c r="QZX768" s="462"/>
      <c r="QZY768" s="462"/>
      <c r="QZZ768" s="462"/>
      <c r="RAA768" s="462"/>
      <c r="RAB768" s="462"/>
      <c r="RAC768" s="462"/>
      <c r="RAD768" s="462"/>
      <c r="RAE768" s="462"/>
      <c r="RAF768" s="462"/>
      <c r="RAG768" s="462"/>
      <c r="RAH768" s="462"/>
      <c r="RAI768" s="462"/>
      <c r="RAJ768" s="462"/>
      <c r="RAK768" s="462"/>
      <c r="RAL768" s="462"/>
      <c r="RAM768" s="462"/>
      <c r="RAN768" s="462"/>
      <c r="RAO768" s="462"/>
      <c r="RAP768" s="462"/>
      <c r="RAQ768" s="462"/>
      <c r="RAR768" s="462"/>
      <c r="RAS768" s="462"/>
      <c r="RAT768" s="462"/>
      <c r="RAU768" s="462"/>
      <c r="RAV768" s="462"/>
      <c r="RAW768" s="462"/>
      <c r="RAX768" s="462"/>
      <c r="RAY768" s="462"/>
      <c r="RAZ768" s="462"/>
      <c r="RBA768" s="462"/>
      <c r="RBB768" s="462"/>
      <c r="RBC768" s="462"/>
      <c r="RBD768" s="462"/>
      <c r="RBE768" s="462"/>
      <c r="RBF768" s="462"/>
      <c r="RBG768" s="462"/>
      <c r="RBH768" s="462"/>
      <c r="RBI768" s="462"/>
      <c r="RBJ768" s="462"/>
      <c r="RBK768" s="462"/>
      <c r="RBL768" s="462"/>
      <c r="RBM768" s="462"/>
      <c r="RBN768" s="462"/>
      <c r="RBO768" s="462"/>
      <c r="RBP768" s="462"/>
      <c r="RBQ768" s="462"/>
      <c r="RBR768" s="462"/>
      <c r="RBS768" s="462"/>
      <c r="RBT768" s="462"/>
      <c r="RBU768" s="462"/>
      <c r="RBV768" s="462"/>
      <c r="RBW768" s="462"/>
      <c r="RBX768" s="462"/>
      <c r="RBY768" s="462"/>
      <c r="RBZ768" s="462"/>
      <c r="RCA768" s="462"/>
      <c r="RCB768" s="462"/>
      <c r="RCC768" s="462"/>
      <c r="RCD768" s="462"/>
      <c r="RCE768" s="462"/>
      <c r="RCF768" s="462"/>
      <c r="RCG768" s="462"/>
      <c r="RCH768" s="462"/>
      <c r="RCI768" s="462"/>
      <c r="RCJ768" s="462"/>
      <c r="RCK768" s="462"/>
      <c r="RCL768" s="462"/>
      <c r="RCM768" s="462"/>
      <c r="RCN768" s="462"/>
      <c r="RCO768" s="462"/>
      <c r="RCP768" s="462"/>
      <c r="RCQ768" s="462"/>
      <c r="RCR768" s="462"/>
      <c r="RCS768" s="462"/>
      <c r="RCT768" s="462"/>
      <c r="RCU768" s="462"/>
      <c r="RCV768" s="462"/>
      <c r="RCW768" s="462"/>
      <c r="RCX768" s="462"/>
      <c r="RCY768" s="462"/>
      <c r="RCZ768" s="462"/>
      <c r="RDA768" s="462"/>
      <c r="RDB768" s="462"/>
      <c r="RDC768" s="462"/>
      <c r="RDD768" s="462"/>
      <c r="RDE768" s="462"/>
      <c r="RDF768" s="462"/>
      <c r="RDG768" s="462"/>
      <c r="RDH768" s="462"/>
      <c r="RDI768" s="462"/>
      <c r="RDJ768" s="462"/>
      <c r="RDK768" s="462"/>
      <c r="RDL768" s="462"/>
      <c r="RDM768" s="462"/>
      <c r="RDN768" s="462"/>
      <c r="RDO768" s="462"/>
      <c r="RDP768" s="462"/>
      <c r="RDQ768" s="462"/>
      <c r="RDR768" s="462"/>
      <c r="RDS768" s="462"/>
      <c r="RDT768" s="462"/>
      <c r="RDU768" s="462"/>
      <c r="RDV768" s="462"/>
      <c r="RDW768" s="462"/>
      <c r="RDX768" s="462"/>
      <c r="RDY768" s="462"/>
      <c r="RDZ768" s="462"/>
      <c r="REA768" s="462"/>
      <c r="REB768" s="462"/>
      <c r="REC768" s="462"/>
      <c r="RED768" s="462"/>
      <c r="REE768" s="462"/>
      <c r="REF768" s="462"/>
      <c r="REG768" s="462"/>
      <c r="REH768" s="462"/>
      <c r="REI768" s="462"/>
      <c r="REJ768" s="462"/>
      <c r="REK768" s="462"/>
      <c r="REL768" s="462"/>
      <c r="REM768" s="462"/>
      <c r="REN768" s="462"/>
      <c r="REO768" s="462"/>
      <c r="REP768" s="462"/>
      <c r="REQ768" s="462"/>
      <c r="RER768" s="462"/>
      <c r="RES768" s="462"/>
      <c r="RET768" s="462"/>
      <c r="REU768" s="462"/>
      <c r="REV768" s="462"/>
      <c r="REW768" s="462"/>
      <c r="REX768" s="462"/>
      <c r="REY768" s="462"/>
      <c r="REZ768" s="462"/>
      <c r="RFA768" s="462"/>
      <c r="RFB768" s="462"/>
      <c r="RFC768" s="462"/>
      <c r="RFD768" s="462"/>
      <c r="RFE768" s="462"/>
      <c r="RFF768" s="462"/>
      <c r="RFG768" s="462"/>
      <c r="RFH768" s="462"/>
      <c r="RFI768" s="462"/>
      <c r="RFJ768" s="462"/>
      <c r="RFK768" s="462"/>
      <c r="RFL768" s="462"/>
      <c r="RFM768" s="462"/>
      <c r="RFN768" s="462"/>
      <c r="RFO768" s="462"/>
      <c r="RFP768" s="462"/>
      <c r="RFQ768" s="462"/>
      <c r="RFR768" s="462"/>
      <c r="RFS768" s="462"/>
      <c r="RFT768" s="462"/>
      <c r="RFU768" s="462"/>
      <c r="RFV768" s="462"/>
      <c r="RFW768" s="462"/>
      <c r="RFX768" s="462"/>
      <c r="RFY768" s="462"/>
      <c r="RFZ768" s="462"/>
      <c r="RGA768" s="462"/>
      <c r="RGB768" s="462"/>
      <c r="RGC768" s="462"/>
      <c r="RGD768" s="462"/>
      <c r="RGE768" s="462"/>
      <c r="RGF768" s="462"/>
      <c r="RGG768" s="462"/>
      <c r="RGH768" s="462"/>
      <c r="RGI768" s="462"/>
      <c r="RGJ768" s="462"/>
      <c r="RGK768" s="462"/>
      <c r="RGL768" s="462"/>
      <c r="RGM768" s="462"/>
      <c r="RGN768" s="462"/>
      <c r="RGO768" s="462"/>
      <c r="RGP768" s="462"/>
      <c r="RGQ768" s="462"/>
      <c r="RGR768" s="462"/>
      <c r="RGS768" s="462"/>
      <c r="RGT768" s="462"/>
      <c r="RGU768" s="462"/>
      <c r="RGV768" s="462"/>
      <c r="RGW768" s="462"/>
      <c r="RGX768" s="462"/>
      <c r="RGY768" s="462"/>
      <c r="RGZ768" s="462"/>
      <c r="RHA768" s="462"/>
      <c r="RHB768" s="462"/>
      <c r="RHC768" s="462"/>
      <c r="RHD768" s="462"/>
      <c r="RHE768" s="462"/>
      <c r="RHF768" s="462"/>
      <c r="RHG768" s="462"/>
      <c r="RHH768" s="462"/>
      <c r="RHI768" s="462"/>
      <c r="RHJ768" s="462"/>
      <c r="RHK768" s="462"/>
      <c r="RHL768" s="462"/>
      <c r="RHM768" s="462"/>
      <c r="RHN768" s="462"/>
      <c r="RHO768" s="462"/>
      <c r="RHP768" s="462"/>
      <c r="RHQ768" s="462"/>
      <c r="RHR768" s="462"/>
      <c r="RHS768" s="462"/>
      <c r="RHT768" s="462"/>
      <c r="RHU768" s="462"/>
      <c r="RHV768" s="462"/>
      <c r="RHW768" s="462"/>
      <c r="RHX768" s="462"/>
      <c r="RHY768" s="462"/>
      <c r="RHZ768" s="462"/>
      <c r="RIA768" s="462"/>
      <c r="RIB768" s="462"/>
      <c r="RIC768" s="462"/>
      <c r="RID768" s="462"/>
      <c r="RIE768" s="462"/>
      <c r="RIF768" s="462"/>
      <c r="RIG768" s="462"/>
      <c r="RIH768" s="462"/>
      <c r="RII768" s="462"/>
      <c r="RIJ768" s="462"/>
      <c r="RIK768" s="462"/>
      <c r="RIL768" s="462"/>
      <c r="RIM768" s="462"/>
      <c r="RIN768" s="462"/>
      <c r="RIO768" s="462"/>
      <c r="RIP768" s="462"/>
      <c r="RIQ768" s="462"/>
      <c r="RIR768" s="462"/>
      <c r="RIS768" s="462"/>
      <c r="RIT768" s="462"/>
      <c r="RIU768" s="462"/>
      <c r="RIV768" s="462"/>
      <c r="RIW768" s="462"/>
      <c r="RIX768" s="462"/>
      <c r="RIY768" s="462"/>
      <c r="RIZ768" s="462"/>
      <c r="RJA768" s="462"/>
      <c r="RJB768" s="462"/>
      <c r="RJC768" s="462"/>
      <c r="RJD768" s="462"/>
      <c r="RJE768" s="462"/>
      <c r="RJF768" s="462"/>
      <c r="RJG768" s="462"/>
      <c r="RJH768" s="462"/>
      <c r="RJI768" s="462"/>
      <c r="RJJ768" s="462"/>
      <c r="RJK768" s="462"/>
      <c r="RJL768" s="462"/>
      <c r="RJM768" s="462"/>
      <c r="RJN768" s="462"/>
      <c r="RJO768" s="462"/>
      <c r="RJP768" s="462"/>
      <c r="RJQ768" s="462"/>
      <c r="RJR768" s="462"/>
      <c r="RJS768" s="462"/>
      <c r="RJT768" s="462"/>
      <c r="RJU768" s="462"/>
      <c r="RJV768" s="462"/>
      <c r="RJW768" s="462"/>
      <c r="RJX768" s="462"/>
      <c r="RJY768" s="462"/>
      <c r="RJZ768" s="462"/>
      <c r="RKA768" s="462"/>
      <c r="RKB768" s="462"/>
      <c r="RKC768" s="462"/>
      <c r="RKD768" s="462"/>
      <c r="RKE768" s="462"/>
      <c r="RKF768" s="462"/>
      <c r="RKG768" s="462"/>
      <c r="RKH768" s="462"/>
      <c r="RKI768" s="462"/>
      <c r="RKJ768" s="462"/>
      <c r="RKK768" s="462"/>
      <c r="RKL768" s="462"/>
      <c r="RKM768" s="462"/>
      <c r="RKN768" s="462"/>
      <c r="RKO768" s="462"/>
      <c r="RKP768" s="462"/>
      <c r="RKQ768" s="462"/>
      <c r="RKR768" s="462"/>
      <c r="RKS768" s="462"/>
      <c r="RKT768" s="462"/>
      <c r="RKU768" s="462"/>
      <c r="RKV768" s="462"/>
      <c r="RKW768" s="462"/>
      <c r="RKX768" s="462"/>
      <c r="RKY768" s="462"/>
      <c r="RKZ768" s="462"/>
      <c r="RLA768" s="462"/>
      <c r="RLB768" s="462"/>
      <c r="RLC768" s="462"/>
      <c r="RLD768" s="462"/>
      <c r="RLE768" s="462"/>
      <c r="RLF768" s="462"/>
      <c r="RLG768" s="462"/>
      <c r="RLH768" s="462"/>
      <c r="RLI768" s="462"/>
      <c r="RLJ768" s="462"/>
      <c r="RLK768" s="462"/>
      <c r="RLL768" s="462"/>
      <c r="RLM768" s="462"/>
      <c r="RLN768" s="462"/>
      <c r="RLO768" s="462"/>
      <c r="RLP768" s="462"/>
      <c r="RLQ768" s="462"/>
      <c r="RLR768" s="462"/>
      <c r="RLS768" s="462"/>
      <c r="RLT768" s="462"/>
      <c r="RLU768" s="462"/>
      <c r="RLV768" s="462"/>
      <c r="RLW768" s="462"/>
      <c r="RLX768" s="462"/>
      <c r="RLY768" s="462"/>
      <c r="RLZ768" s="462"/>
      <c r="RMA768" s="462"/>
      <c r="RMB768" s="462"/>
      <c r="RMC768" s="462"/>
      <c r="RMD768" s="462"/>
      <c r="RME768" s="462"/>
      <c r="RMF768" s="462"/>
      <c r="RMG768" s="462"/>
      <c r="RMH768" s="462"/>
      <c r="RMI768" s="462"/>
      <c r="RMJ768" s="462"/>
      <c r="RMK768" s="462"/>
      <c r="RML768" s="462"/>
      <c r="RMM768" s="462"/>
      <c r="RMN768" s="462"/>
      <c r="RMO768" s="462"/>
      <c r="RMP768" s="462"/>
      <c r="RMQ768" s="462"/>
      <c r="RMR768" s="462"/>
      <c r="RMS768" s="462"/>
      <c r="RMT768" s="462"/>
      <c r="RMU768" s="462"/>
      <c r="RMV768" s="462"/>
      <c r="RMW768" s="462"/>
      <c r="RMX768" s="462"/>
      <c r="RMY768" s="462"/>
      <c r="RMZ768" s="462"/>
      <c r="RNA768" s="462"/>
      <c r="RNB768" s="462"/>
      <c r="RNC768" s="462"/>
      <c r="RND768" s="462"/>
      <c r="RNE768" s="462"/>
      <c r="RNF768" s="462"/>
      <c r="RNG768" s="462"/>
      <c r="RNH768" s="462"/>
      <c r="RNI768" s="462"/>
      <c r="RNJ768" s="462"/>
      <c r="RNK768" s="462"/>
      <c r="RNL768" s="462"/>
      <c r="RNM768" s="462"/>
      <c r="RNN768" s="462"/>
      <c r="RNO768" s="462"/>
      <c r="RNP768" s="462"/>
      <c r="RNQ768" s="462"/>
      <c r="RNR768" s="462"/>
      <c r="RNS768" s="462"/>
      <c r="RNT768" s="462"/>
      <c r="RNU768" s="462"/>
      <c r="RNV768" s="462"/>
      <c r="RNW768" s="462"/>
      <c r="RNX768" s="462"/>
      <c r="RNY768" s="462"/>
      <c r="RNZ768" s="462"/>
      <c r="ROA768" s="462"/>
      <c r="ROB768" s="462"/>
      <c r="ROC768" s="462"/>
      <c r="ROD768" s="462"/>
      <c r="ROE768" s="462"/>
      <c r="ROF768" s="462"/>
      <c r="ROG768" s="462"/>
      <c r="ROH768" s="462"/>
      <c r="ROI768" s="462"/>
      <c r="ROJ768" s="462"/>
      <c r="ROK768" s="462"/>
      <c r="ROL768" s="462"/>
      <c r="ROM768" s="462"/>
      <c r="RON768" s="462"/>
      <c r="ROO768" s="462"/>
      <c r="ROP768" s="462"/>
      <c r="ROQ768" s="462"/>
      <c r="ROR768" s="462"/>
      <c r="ROS768" s="462"/>
      <c r="ROT768" s="462"/>
      <c r="ROU768" s="462"/>
      <c r="ROV768" s="462"/>
      <c r="ROW768" s="462"/>
      <c r="ROX768" s="462"/>
      <c r="ROY768" s="462"/>
      <c r="ROZ768" s="462"/>
      <c r="RPA768" s="462"/>
      <c r="RPB768" s="462"/>
      <c r="RPC768" s="462"/>
      <c r="RPD768" s="462"/>
      <c r="RPE768" s="462"/>
      <c r="RPF768" s="462"/>
      <c r="RPG768" s="462"/>
      <c r="RPH768" s="462"/>
      <c r="RPI768" s="462"/>
      <c r="RPJ768" s="462"/>
      <c r="RPK768" s="462"/>
      <c r="RPL768" s="462"/>
      <c r="RPM768" s="462"/>
      <c r="RPN768" s="462"/>
      <c r="RPO768" s="462"/>
      <c r="RPP768" s="462"/>
      <c r="RPQ768" s="462"/>
      <c r="RPR768" s="462"/>
      <c r="RPS768" s="462"/>
      <c r="RPT768" s="462"/>
      <c r="RPU768" s="462"/>
      <c r="RPV768" s="462"/>
      <c r="RPW768" s="462"/>
      <c r="RPX768" s="462"/>
      <c r="RPY768" s="462"/>
      <c r="RPZ768" s="462"/>
      <c r="RQA768" s="462"/>
      <c r="RQB768" s="462"/>
      <c r="RQC768" s="462"/>
      <c r="RQD768" s="462"/>
      <c r="RQE768" s="462"/>
      <c r="RQF768" s="462"/>
      <c r="RQG768" s="462"/>
      <c r="RQH768" s="462"/>
      <c r="RQI768" s="462"/>
      <c r="RQJ768" s="462"/>
      <c r="RQK768" s="462"/>
      <c r="RQL768" s="462"/>
      <c r="RQM768" s="462"/>
      <c r="RQN768" s="462"/>
      <c r="RQO768" s="462"/>
      <c r="RQP768" s="462"/>
      <c r="RQQ768" s="462"/>
      <c r="RQR768" s="462"/>
      <c r="RQS768" s="462"/>
      <c r="RQT768" s="462"/>
      <c r="RQU768" s="462"/>
      <c r="RQV768" s="462"/>
      <c r="RQW768" s="462"/>
      <c r="RQX768" s="462"/>
      <c r="RQY768" s="462"/>
      <c r="RQZ768" s="462"/>
      <c r="RRA768" s="462"/>
      <c r="RRB768" s="462"/>
      <c r="RRC768" s="462"/>
      <c r="RRD768" s="462"/>
      <c r="RRE768" s="462"/>
      <c r="RRF768" s="462"/>
      <c r="RRG768" s="462"/>
      <c r="RRH768" s="462"/>
      <c r="RRI768" s="462"/>
      <c r="RRJ768" s="462"/>
      <c r="RRK768" s="462"/>
      <c r="RRL768" s="462"/>
      <c r="RRM768" s="462"/>
      <c r="RRN768" s="462"/>
      <c r="RRO768" s="462"/>
      <c r="RRP768" s="462"/>
      <c r="RRQ768" s="462"/>
      <c r="RRR768" s="462"/>
      <c r="RRS768" s="462"/>
      <c r="RRT768" s="462"/>
      <c r="RRU768" s="462"/>
      <c r="RRV768" s="462"/>
      <c r="RRW768" s="462"/>
      <c r="RRX768" s="462"/>
      <c r="RRY768" s="462"/>
      <c r="RRZ768" s="462"/>
      <c r="RSA768" s="462"/>
      <c r="RSB768" s="462"/>
      <c r="RSC768" s="462"/>
      <c r="RSD768" s="462"/>
      <c r="RSE768" s="462"/>
      <c r="RSF768" s="462"/>
      <c r="RSG768" s="462"/>
      <c r="RSH768" s="462"/>
      <c r="RSI768" s="462"/>
      <c r="RSJ768" s="462"/>
      <c r="RSK768" s="462"/>
      <c r="RSL768" s="462"/>
      <c r="RSM768" s="462"/>
      <c r="RSN768" s="462"/>
      <c r="RSO768" s="462"/>
      <c r="RSP768" s="462"/>
      <c r="RSQ768" s="462"/>
      <c r="RSR768" s="462"/>
      <c r="RSS768" s="462"/>
      <c r="RST768" s="462"/>
      <c r="RSU768" s="462"/>
      <c r="RSV768" s="462"/>
      <c r="RSW768" s="462"/>
      <c r="RSX768" s="462"/>
      <c r="RSY768" s="462"/>
      <c r="RSZ768" s="462"/>
      <c r="RTA768" s="462"/>
      <c r="RTB768" s="462"/>
      <c r="RTC768" s="462"/>
      <c r="RTD768" s="462"/>
      <c r="RTE768" s="462"/>
      <c r="RTF768" s="462"/>
      <c r="RTG768" s="462"/>
      <c r="RTH768" s="462"/>
      <c r="RTI768" s="462"/>
      <c r="RTJ768" s="462"/>
      <c r="RTK768" s="462"/>
      <c r="RTL768" s="462"/>
      <c r="RTM768" s="462"/>
      <c r="RTN768" s="462"/>
      <c r="RTO768" s="462"/>
      <c r="RTP768" s="462"/>
      <c r="RTQ768" s="462"/>
      <c r="RTR768" s="462"/>
      <c r="RTS768" s="462"/>
      <c r="RTT768" s="462"/>
      <c r="RTU768" s="462"/>
      <c r="RTV768" s="462"/>
      <c r="RTW768" s="462"/>
      <c r="RTX768" s="462"/>
      <c r="RTY768" s="462"/>
      <c r="RTZ768" s="462"/>
      <c r="RUA768" s="462"/>
      <c r="RUB768" s="462"/>
      <c r="RUC768" s="462"/>
      <c r="RUD768" s="462"/>
      <c r="RUE768" s="462"/>
      <c r="RUF768" s="462"/>
      <c r="RUG768" s="462"/>
      <c r="RUH768" s="462"/>
      <c r="RUI768" s="462"/>
      <c r="RUJ768" s="462"/>
      <c r="RUK768" s="462"/>
      <c r="RUL768" s="462"/>
      <c r="RUM768" s="462"/>
      <c r="RUN768" s="462"/>
      <c r="RUO768" s="462"/>
      <c r="RUP768" s="462"/>
      <c r="RUQ768" s="462"/>
      <c r="RUR768" s="462"/>
      <c r="RUS768" s="462"/>
      <c r="RUT768" s="462"/>
      <c r="RUU768" s="462"/>
      <c r="RUV768" s="462"/>
      <c r="RUW768" s="462"/>
      <c r="RUX768" s="462"/>
      <c r="RUY768" s="462"/>
      <c r="RUZ768" s="462"/>
      <c r="RVA768" s="462"/>
      <c r="RVB768" s="462"/>
      <c r="RVC768" s="462"/>
      <c r="RVD768" s="462"/>
      <c r="RVE768" s="462"/>
      <c r="RVF768" s="462"/>
      <c r="RVG768" s="462"/>
      <c r="RVH768" s="462"/>
      <c r="RVI768" s="462"/>
      <c r="RVJ768" s="462"/>
      <c r="RVK768" s="462"/>
      <c r="RVL768" s="462"/>
      <c r="RVM768" s="462"/>
      <c r="RVN768" s="462"/>
      <c r="RVO768" s="462"/>
      <c r="RVP768" s="462"/>
      <c r="RVQ768" s="462"/>
      <c r="RVR768" s="462"/>
      <c r="RVS768" s="462"/>
      <c r="RVT768" s="462"/>
      <c r="RVU768" s="462"/>
      <c r="RVV768" s="462"/>
      <c r="RVW768" s="462"/>
      <c r="RVX768" s="462"/>
      <c r="RVY768" s="462"/>
      <c r="RVZ768" s="462"/>
      <c r="RWA768" s="462"/>
      <c r="RWB768" s="462"/>
      <c r="RWC768" s="462"/>
      <c r="RWD768" s="462"/>
      <c r="RWE768" s="462"/>
      <c r="RWF768" s="462"/>
      <c r="RWG768" s="462"/>
      <c r="RWH768" s="462"/>
      <c r="RWI768" s="462"/>
      <c r="RWJ768" s="462"/>
      <c r="RWK768" s="462"/>
      <c r="RWL768" s="462"/>
      <c r="RWM768" s="462"/>
      <c r="RWN768" s="462"/>
      <c r="RWO768" s="462"/>
      <c r="RWP768" s="462"/>
      <c r="RWQ768" s="462"/>
      <c r="RWR768" s="462"/>
      <c r="RWS768" s="462"/>
      <c r="RWT768" s="462"/>
      <c r="RWU768" s="462"/>
      <c r="RWV768" s="462"/>
      <c r="RWW768" s="462"/>
      <c r="RWX768" s="462"/>
      <c r="RWY768" s="462"/>
      <c r="RWZ768" s="462"/>
      <c r="RXA768" s="462"/>
      <c r="RXB768" s="462"/>
      <c r="RXC768" s="462"/>
      <c r="RXD768" s="462"/>
      <c r="RXE768" s="462"/>
      <c r="RXF768" s="462"/>
      <c r="RXG768" s="462"/>
      <c r="RXH768" s="462"/>
      <c r="RXI768" s="462"/>
      <c r="RXJ768" s="462"/>
      <c r="RXK768" s="462"/>
      <c r="RXL768" s="462"/>
      <c r="RXM768" s="462"/>
      <c r="RXN768" s="462"/>
      <c r="RXO768" s="462"/>
      <c r="RXP768" s="462"/>
      <c r="RXQ768" s="462"/>
      <c r="RXR768" s="462"/>
      <c r="RXS768" s="462"/>
      <c r="RXT768" s="462"/>
      <c r="RXU768" s="462"/>
      <c r="RXV768" s="462"/>
      <c r="RXW768" s="462"/>
      <c r="RXX768" s="462"/>
      <c r="RXY768" s="462"/>
      <c r="RXZ768" s="462"/>
      <c r="RYA768" s="462"/>
      <c r="RYB768" s="462"/>
      <c r="RYC768" s="462"/>
      <c r="RYD768" s="462"/>
      <c r="RYE768" s="462"/>
      <c r="RYF768" s="462"/>
      <c r="RYG768" s="462"/>
      <c r="RYH768" s="462"/>
      <c r="RYI768" s="462"/>
      <c r="RYJ768" s="462"/>
      <c r="RYK768" s="462"/>
      <c r="RYL768" s="462"/>
      <c r="RYM768" s="462"/>
      <c r="RYN768" s="462"/>
      <c r="RYO768" s="462"/>
      <c r="RYP768" s="462"/>
      <c r="RYQ768" s="462"/>
      <c r="RYR768" s="462"/>
      <c r="RYS768" s="462"/>
      <c r="RYT768" s="462"/>
      <c r="RYU768" s="462"/>
      <c r="RYV768" s="462"/>
      <c r="RYW768" s="462"/>
      <c r="RYX768" s="462"/>
      <c r="RYY768" s="462"/>
      <c r="RYZ768" s="462"/>
      <c r="RZA768" s="462"/>
      <c r="RZB768" s="462"/>
      <c r="RZC768" s="462"/>
      <c r="RZD768" s="462"/>
      <c r="RZE768" s="462"/>
      <c r="RZF768" s="462"/>
      <c r="RZG768" s="462"/>
      <c r="RZH768" s="462"/>
      <c r="RZI768" s="462"/>
      <c r="RZJ768" s="462"/>
      <c r="RZK768" s="462"/>
      <c r="RZL768" s="462"/>
      <c r="RZM768" s="462"/>
      <c r="RZN768" s="462"/>
      <c r="RZO768" s="462"/>
      <c r="RZP768" s="462"/>
      <c r="RZQ768" s="462"/>
      <c r="RZR768" s="462"/>
      <c r="RZS768" s="462"/>
      <c r="RZT768" s="462"/>
      <c r="RZU768" s="462"/>
      <c r="RZV768" s="462"/>
      <c r="RZW768" s="462"/>
      <c r="RZX768" s="462"/>
      <c r="RZY768" s="462"/>
      <c r="RZZ768" s="462"/>
      <c r="SAA768" s="462"/>
      <c r="SAB768" s="462"/>
      <c r="SAC768" s="462"/>
      <c r="SAD768" s="462"/>
      <c r="SAE768" s="462"/>
      <c r="SAF768" s="462"/>
      <c r="SAG768" s="462"/>
      <c r="SAH768" s="462"/>
      <c r="SAI768" s="462"/>
      <c r="SAJ768" s="462"/>
      <c r="SAK768" s="462"/>
      <c r="SAL768" s="462"/>
      <c r="SAM768" s="462"/>
      <c r="SAN768" s="462"/>
      <c r="SAO768" s="462"/>
      <c r="SAP768" s="462"/>
      <c r="SAQ768" s="462"/>
      <c r="SAR768" s="462"/>
      <c r="SAS768" s="462"/>
      <c r="SAT768" s="462"/>
      <c r="SAU768" s="462"/>
      <c r="SAV768" s="462"/>
      <c r="SAW768" s="462"/>
      <c r="SAX768" s="462"/>
      <c r="SAY768" s="462"/>
      <c r="SAZ768" s="462"/>
      <c r="SBA768" s="462"/>
      <c r="SBB768" s="462"/>
      <c r="SBC768" s="462"/>
      <c r="SBD768" s="462"/>
      <c r="SBE768" s="462"/>
      <c r="SBF768" s="462"/>
      <c r="SBG768" s="462"/>
      <c r="SBH768" s="462"/>
      <c r="SBI768" s="462"/>
      <c r="SBJ768" s="462"/>
      <c r="SBK768" s="462"/>
      <c r="SBL768" s="462"/>
      <c r="SBM768" s="462"/>
      <c r="SBN768" s="462"/>
      <c r="SBO768" s="462"/>
      <c r="SBP768" s="462"/>
      <c r="SBQ768" s="462"/>
      <c r="SBR768" s="462"/>
      <c r="SBS768" s="462"/>
      <c r="SBT768" s="462"/>
      <c r="SBU768" s="462"/>
      <c r="SBV768" s="462"/>
      <c r="SBW768" s="462"/>
      <c r="SBX768" s="462"/>
      <c r="SBY768" s="462"/>
      <c r="SBZ768" s="462"/>
      <c r="SCA768" s="462"/>
      <c r="SCB768" s="462"/>
      <c r="SCC768" s="462"/>
      <c r="SCD768" s="462"/>
      <c r="SCE768" s="462"/>
      <c r="SCF768" s="462"/>
      <c r="SCG768" s="462"/>
      <c r="SCH768" s="462"/>
      <c r="SCI768" s="462"/>
      <c r="SCJ768" s="462"/>
      <c r="SCK768" s="462"/>
      <c r="SCL768" s="462"/>
      <c r="SCM768" s="462"/>
      <c r="SCN768" s="462"/>
      <c r="SCO768" s="462"/>
      <c r="SCP768" s="462"/>
      <c r="SCQ768" s="462"/>
      <c r="SCR768" s="462"/>
      <c r="SCS768" s="462"/>
      <c r="SCT768" s="462"/>
      <c r="SCU768" s="462"/>
      <c r="SCV768" s="462"/>
      <c r="SCW768" s="462"/>
      <c r="SCX768" s="462"/>
      <c r="SCY768" s="462"/>
      <c r="SCZ768" s="462"/>
      <c r="SDA768" s="462"/>
      <c r="SDB768" s="462"/>
      <c r="SDC768" s="462"/>
      <c r="SDD768" s="462"/>
      <c r="SDE768" s="462"/>
      <c r="SDF768" s="462"/>
      <c r="SDG768" s="462"/>
      <c r="SDH768" s="462"/>
      <c r="SDI768" s="462"/>
      <c r="SDJ768" s="462"/>
      <c r="SDK768" s="462"/>
      <c r="SDL768" s="462"/>
      <c r="SDM768" s="462"/>
      <c r="SDN768" s="462"/>
      <c r="SDO768" s="462"/>
      <c r="SDP768" s="462"/>
      <c r="SDQ768" s="462"/>
      <c r="SDR768" s="462"/>
      <c r="SDS768" s="462"/>
      <c r="SDT768" s="462"/>
      <c r="SDU768" s="462"/>
      <c r="SDV768" s="462"/>
      <c r="SDW768" s="462"/>
      <c r="SDX768" s="462"/>
      <c r="SDY768" s="462"/>
      <c r="SDZ768" s="462"/>
      <c r="SEA768" s="462"/>
      <c r="SEB768" s="462"/>
      <c r="SEC768" s="462"/>
      <c r="SED768" s="462"/>
      <c r="SEE768" s="462"/>
      <c r="SEF768" s="462"/>
      <c r="SEG768" s="462"/>
      <c r="SEH768" s="462"/>
      <c r="SEI768" s="462"/>
      <c r="SEJ768" s="462"/>
      <c r="SEK768" s="462"/>
      <c r="SEL768" s="462"/>
      <c r="SEM768" s="462"/>
      <c r="SEN768" s="462"/>
      <c r="SEO768" s="462"/>
      <c r="SEP768" s="462"/>
      <c r="SEQ768" s="462"/>
      <c r="SER768" s="462"/>
      <c r="SES768" s="462"/>
      <c r="SET768" s="462"/>
      <c r="SEU768" s="462"/>
      <c r="SEV768" s="462"/>
      <c r="SEW768" s="462"/>
      <c r="SEX768" s="462"/>
      <c r="SEY768" s="462"/>
      <c r="SEZ768" s="462"/>
      <c r="SFA768" s="462"/>
      <c r="SFB768" s="462"/>
      <c r="SFC768" s="462"/>
      <c r="SFD768" s="462"/>
      <c r="SFE768" s="462"/>
      <c r="SFF768" s="462"/>
      <c r="SFG768" s="462"/>
      <c r="SFH768" s="462"/>
      <c r="SFI768" s="462"/>
      <c r="SFJ768" s="462"/>
      <c r="SFK768" s="462"/>
      <c r="SFL768" s="462"/>
      <c r="SFM768" s="462"/>
      <c r="SFN768" s="462"/>
      <c r="SFO768" s="462"/>
      <c r="SFP768" s="462"/>
      <c r="SFQ768" s="462"/>
      <c r="SFR768" s="462"/>
      <c r="SFS768" s="462"/>
      <c r="SFT768" s="462"/>
      <c r="SFU768" s="462"/>
      <c r="SFV768" s="462"/>
      <c r="SFW768" s="462"/>
      <c r="SFX768" s="462"/>
      <c r="SFY768" s="462"/>
      <c r="SFZ768" s="462"/>
      <c r="SGA768" s="462"/>
      <c r="SGB768" s="462"/>
      <c r="SGC768" s="462"/>
      <c r="SGD768" s="462"/>
      <c r="SGE768" s="462"/>
      <c r="SGF768" s="462"/>
      <c r="SGG768" s="462"/>
      <c r="SGH768" s="462"/>
      <c r="SGI768" s="462"/>
      <c r="SGJ768" s="462"/>
      <c r="SGK768" s="462"/>
      <c r="SGL768" s="462"/>
      <c r="SGM768" s="462"/>
      <c r="SGN768" s="462"/>
      <c r="SGO768" s="462"/>
      <c r="SGP768" s="462"/>
      <c r="SGQ768" s="462"/>
      <c r="SGR768" s="462"/>
      <c r="SGS768" s="462"/>
      <c r="SGT768" s="462"/>
      <c r="SGU768" s="462"/>
      <c r="SGV768" s="462"/>
      <c r="SGW768" s="462"/>
      <c r="SGX768" s="462"/>
      <c r="SGY768" s="462"/>
      <c r="SGZ768" s="462"/>
      <c r="SHA768" s="462"/>
      <c r="SHB768" s="462"/>
      <c r="SHC768" s="462"/>
      <c r="SHD768" s="462"/>
      <c r="SHE768" s="462"/>
      <c r="SHF768" s="462"/>
      <c r="SHG768" s="462"/>
      <c r="SHH768" s="462"/>
      <c r="SHI768" s="462"/>
      <c r="SHJ768" s="462"/>
      <c r="SHK768" s="462"/>
      <c r="SHL768" s="462"/>
      <c r="SHM768" s="462"/>
      <c r="SHN768" s="462"/>
      <c r="SHO768" s="462"/>
      <c r="SHP768" s="462"/>
      <c r="SHQ768" s="462"/>
      <c r="SHR768" s="462"/>
      <c r="SHS768" s="462"/>
      <c r="SHT768" s="462"/>
      <c r="SHU768" s="462"/>
      <c r="SHV768" s="462"/>
      <c r="SHW768" s="462"/>
      <c r="SHX768" s="462"/>
      <c r="SHY768" s="462"/>
      <c r="SHZ768" s="462"/>
      <c r="SIA768" s="462"/>
      <c r="SIB768" s="462"/>
      <c r="SIC768" s="462"/>
      <c r="SID768" s="462"/>
      <c r="SIE768" s="462"/>
      <c r="SIF768" s="462"/>
      <c r="SIG768" s="462"/>
      <c r="SIH768" s="462"/>
      <c r="SII768" s="462"/>
      <c r="SIJ768" s="462"/>
      <c r="SIK768" s="462"/>
      <c r="SIL768" s="462"/>
      <c r="SIM768" s="462"/>
      <c r="SIN768" s="462"/>
      <c r="SIO768" s="462"/>
      <c r="SIP768" s="462"/>
      <c r="SIQ768" s="462"/>
      <c r="SIR768" s="462"/>
      <c r="SIS768" s="462"/>
      <c r="SIT768" s="462"/>
      <c r="SIU768" s="462"/>
      <c r="SIV768" s="462"/>
      <c r="SIW768" s="462"/>
      <c r="SIX768" s="462"/>
      <c r="SIY768" s="462"/>
      <c r="SIZ768" s="462"/>
      <c r="SJA768" s="462"/>
      <c r="SJB768" s="462"/>
      <c r="SJC768" s="462"/>
      <c r="SJD768" s="462"/>
      <c r="SJE768" s="462"/>
      <c r="SJF768" s="462"/>
      <c r="SJG768" s="462"/>
      <c r="SJH768" s="462"/>
      <c r="SJI768" s="462"/>
      <c r="SJJ768" s="462"/>
      <c r="SJK768" s="462"/>
      <c r="SJL768" s="462"/>
      <c r="SJM768" s="462"/>
      <c r="SJN768" s="462"/>
      <c r="SJO768" s="462"/>
      <c r="SJP768" s="462"/>
      <c r="SJQ768" s="462"/>
      <c r="SJR768" s="462"/>
      <c r="SJS768" s="462"/>
      <c r="SJT768" s="462"/>
      <c r="SJU768" s="462"/>
      <c r="SJV768" s="462"/>
      <c r="SJW768" s="462"/>
      <c r="SJX768" s="462"/>
      <c r="SJY768" s="462"/>
      <c r="SJZ768" s="462"/>
      <c r="SKA768" s="462"/>
      <c r="SKB768" s="462"/>
      <c r="SKC768" s="462"/>
      <c r="SKD768" s="462"/>
      <c r="SKE768" s="462"/>
      <c r="SKF768" s="462"/>
      <c r="SKG768" s="462"/>
      <c r="SKH768" s="462"/>
      <c r="SKI768" s="462"/>
      <c r="SKJ768" s="462"/>
      <c r="SKK768" s="462"/>
      <c r="SKL768" s="462"/>
      <c r="SKM768" s="462"/>
      <c r="SKN768" s="462"/>
      <c r="SKO768" s="462"/>
      <c r="SKP768" s="462"/>
      <c r="SKQ768" s="462"/>
      <c r="SKR768" s="462"/>
      <c r="SKS768" s="462"/>
      <c r="SKT768" s="462"/>
      <c r="SKU768" s="462"/>
      <c r="SKV768" s="462"/>
      <c r="SKW768" s="462"/>
      <c r="SKX768" s="462"/>
      <c r="SKY768" s="462"/>
      <c r="SKZ768" s="462"/>
      <c r="SLA768" s="462"/>
      <c r="SLB768" s="462"/>
      <c r="SLC768" s="462"/>
      <c r="SLD768" s="462"/>
      <c r="SLE768" s="462"/>
      <c r="SLF768" s="462"/>
      <c r="SLG768" s="462"/>
      <c r="SLH768" s="462"/>
      <c r="SLI768" s="462"/>
      <c r="SLJ768" s="462"/>
      <c r="SLK768" s="462"/>
      <c r="SLL768" s="462"/>
      <c r="SLM768" s="462"/>
      <c r="SLN768" s="462"/>
      <c r="SLO768" s="462"/>
      <c r="SLP768" s="462"/>
      <c r="SLQ768" s="462"/>
      <c r="SLR768" s="462"/>
      <c r="SLS768" s="462"/>
      <c r="SLT768" s="462"/>
      <c r="SLU768" s="462"/>
      <c r="SLV768" s="462"/>
      <c r="SLW768" s="462"/>
      <c r="SLX768" s="462"/>
      <c r="SLY768" s="462"/>
      <c r="SLZ768" s="462"/>
      <c r="SMA768" s="462"/>
      <c r="SMB768" s="462"/>
      <c r="SMC768" s="462"/>
      <c r="SMD768" s="462"/>
      <c r="SME768" s="462"/>
      <c r="SMF768" s="462"/>
      <c r="SMG768" s="462"/>
      <c r="SMH768" s="462"/>
      <c r="SMI768" s="462"/>
      <c r="SMJ768" s="462"/>
      <c r="SMK768" s="462"/>
      <c r="SML768" s="462"/>
      <c r="SMM768" s="462"/>
      <c r="SMN768" s="462"/>
      <c r="SMO768" s="462"/>
      <c r="SMP768" s="462"/>
      <c r="SMQ768" s="462"/>
      <c r="SMR768" s="462"/>
      <c r="SMS768" s="462"/>
      <c r="SMT768" s="462"/>
      <c r="SMU768" s="462"/>
      <c r="SMV768" s="462"/>
      <c r="SMW768" s="462"/>
      <c r="SMX768" s="462"/>
      <c r="SMY768" s="462"/>
      <c r="SMZ768" s="462"/>
      <c r="SNA768" s="462"/>
      <c r="SNB768" s="462"/>
      <c r="SNC768" s="462"/>
      <c r="SND768" s="462"/>
      <c r="SNE768" s="462"/>
      <c r="SNF768" s="462"/>
      <c r="SNG768" s="462"/>
      <c r="SNH768" s="462"/>
      <c r="SNI768" s="462"/>
      <c r="SNJ768" s="462"/>
      <c r="SNK768" s="462"/>
      <c r="SNL768" s="462"/>
      <c r="SNM768" s="462"/>
      <c r="SNN768" s="462"/>
      <c r="SNO768" s="462"/>
      <c r="SNP768" s="462"/>
      <c r="SNQ768" s="462"/>
      <c r="SNR768" s="462"/>
      <c r="SNS768" s="462"/>
      <c r="SNT768" s="462"/>
      <c r="SNU768" s="462"/>
      <c r="SNV768" s="462"/>
      <c r="SNW768" s="462"/>
      <c r="SNX768" s="462"/>
      <c r="SNY768" s="462"/>
      <c r="SNZ768" s="462"/>
      <c r="SOA768" s="462"/>
      <c r="SOB768" s="462"/>
      <c r="SOC768" s="462"/>
      <c r="SOD768" s="462"/>
      <c r="SOE768" s="462"/>
      <c r="SOF768" s="462"/>
      <c r="SOG768" s="462"/>
      <c r="SOH768" s="462"/>
      <c r="SOI768" s="462"/>
      <c r="SOJ768" s="462"/>
      <c r="SOK768" s="462"/>
      <c r="SOL768" s="462"/>
      <c r="SOM768" s="462"/>
      <c r="SON768" s="462"/>
      <c r="SOO768" s="462"/>
      <c r="SOP768" s="462"/>
      <c r="SOQ768" s="462"/>
      <c r="SOR768" s="462"/>
      <c r="SOS768" s="462"/>
      <c r="SOT768" s="462"/>
      <c r="SOU768" s="462"/>
      <c r="SOV768" s="462"/>
      <c r="SOW768" s="462"/>
      <c r="SOX768" s="462"/>
      <c r="SOY768" s="462"/>
      <c r="SOZ768" s="462"/>
      <c r="SPA768" s="462"/>
      <c r="SPB768" s="462"/>
      <c r="SPC768" s="462"/>
      <c r="SPD768" s="462"/>
      <c r="SPE768" s="462"/>
      <c r="SPF768" s="462"/>
      <c r="SPG768" s="462"/>
      <c r="SPH768" s="462"/>
      <c r="SPI768" s="462"/>
      <c r="SPJ768" s="462"/>
      <c r="SPK768" s="462"/>
      <c r="SPL768" s="462"/>
      <c r="SPM768" s="462"/>
      <c r="SPN768" s="462"/>
      <c r="SPO768" s="462"/>
      <c r="SPP768" s="462"/>
      <c r="SPQ768" s="462"/>
      <c r="SPR768" s="462"/>
      <c r="SPS768" s="462"/>
      <c r="SPT768" s="462"/>
      <c r="SPU768" s="462"/>
      <c r="SPV768" s="462"/>
      <c r="SPW768" s="462"/>
      <c r="SPX768" s="462"/>
      <c r="SPY768" s="462"/>
      <c r="SPZ768" s="462"/>
      <c r="SQA768" s="462"/>
      <c r="SQB768" s="462"/>
      <c r="SQC768" s="462"/>
      <c r="SQD768" s="462"/>
      <c r="SQE768" s="462"/>
      <c r="SQF768" s="462"/>
      <c r="SQG768" s="462"/>
      <c r="SQH768" s="462"/>
      <c r="SQI768" s="462"/>
      <c r="SQJ768" s="462"/>
      <c r="SQK768" s="462"/>
      <c r="SQL768" s="462"/>
      <c r="SQM768" s="462"/>
      <c r="SQN768" s="462"/>
      <c r="SQO768" s="462"/>
      <c r="SQP768" s="462"/>
      <c r="SQQ768" s="462"/>
      <c r="SQR768" s="462"/>
      <c r="SQS768" s="462"/>
      <c r="SQT768" s="462"/>
      <c r="SQU768" s="462"/>
      <c r="SQV768" s="462"/>
      <c r="SQW768" s="462"/>
      <c r="SQX768" s="462"/>
      <c r="SQY768" s="462"/>
      <c r="SQZ768" s="462"/>
      <c r="SRA768" s="462"/>
      <c r="SRB768" s="462"/>
      <c r="SRC768" s="462"/>
      <c r="SRD768" s="462"/>
      <c r="SRE768" s="462"/>
      <c r="SRF768" s="462"/>
      <c r="SRG768" s="462"/>
      <c r="SRH768" s="462"/>
      <c r="SRI768" s="462"/>
      <c r="SRJ768" s="462"/>
      <c r="SRK768" s="462"/>
      <c r="SRL768" s="462"/>
      <c r="SRM768" s="462"/>
      <c r="SRN768" s="462"/>
      <c r="SRO768" s="462"/>
      <c r="SRP768" s="462"/>
      <c r="SRQ768" s="462"/>
      <c r="SRR768" s="462"/>
      <c r="SRS768" s="462"/>
      <c r="SRT768" s="462"/>
      <c r="SRU768" s="462"/>
      <c r="SRV768" s="462"/>
      <c r="SRW768" s="462"/>
      <c r="SRX768" s="462"/>
      <c r="SRY768" s="462"/>
      <c r="SRZ768" s="462"/>
      <c r="SSA768" s="462"/>
      <c r="SSB768" s="462"/>
      <c r="SSC768" s="462"/>
      <c r="SSD768" s="462"/>
      <c r="SSE768" s="462"/>
      <c r="SSF768" s="462"/>
      <c r="SSG768" s="462"/>
      <c r="SSH768" s="462"/>
      <c r="SSI768" s="462"/>
      <c r="SSJ768" s="462"/>
      <c r="SSK768" s="462"/>
      <c r="SSL768" s="462"/>
      <c r="SSM768" s="462"/>
      <c r="SSN768" s="462"/>
      <c r="SSO768" s="462"/>
      <c r="SSP768" s="462"/>
      <c r="SSQ768" s="462"/>
      <c r="SSR768" s="462"/>
      <c r="SSS768" s="462"/>
      <c r="SST768" s="462"/>
      <c r="SSU768" s="462"/>
      <c r="SSV768" s="462"/>
      <c r="SSW768" s="462"/>
      <c r="SSX768" s="462"/>
      <c r="SSY768" s="462"/>
      <c r="SSZ768" s="462"/>
      <c r="STA768" s="462"/>
      <c r="STB768" s="462"/>
      <c r="STC768" s="462"/>
      <c r="STD768" s="462"/>
      <c r="STE768" s="462"/>
      <c r="STF768" s="462"/>
      <c r="STG768" s="462"/>
      <c r="STH768" s="462"/>
      <c r="STI768" s="462"/>
      <c r="STJ768" s="462"/>
      <c r="STK768" s="462"/>
      <c r="STL768" s="462"/>
      <c r="STM768" s="462"/>
      <c r="STN768" s="462"/>
      <c r="STO768" s="462"/>
      <c r="STP768" s="462"/>
      <c r="STQ768" s="462"/>
      <c r="STR768" s="462"/>
      <c r="STS768" s="462"/>
      <c r="STT768" s="462"/>
      <c r="STU768" s="462"/>
      <c r="STV768" s="462"/>
      <c r="STW768" s="462"/>
      <c r="STX768" s="462"/>
      <c r="STY768" s="462"/>
      <c r="STZ768" s="462"/>
      <c r="SUA768" s="462"/>
      <c r="SUB768" s="462"/>
      <c r="SUC768" s="462"/>
      <c r="SUD768" s="462"/>
      <c r="SUE768" s="462"/>
      <c r="SUF768" s="462"/>
      <c r="SUG768" s="462"/>
      <c r="SUH768" s="462"/>
      <c r="SUI768" s="462"/>
      <c r="SUJ768" s="462"/>
      <c r="SUK768" s="462"/>
      <c r="SUL768" s="462"/>
      <c r="SUM768" s="462"/>
      <c r="SUN768" s="462"/>
      <c r="SUO768" s="462"/>
      <c r="SUP768" s="462"/>
      <c r="SUQ768" s="462"/>
      <c r="SUR768" s="462"/>
      <c r="SUS768" s="462"/>
      <c r="SUT768" s="462"/>
      <c r="SUU768" s="462"/>
      <c r="SUV768" s="462"/>
      <c r="SUW768" s="462"/>
      <c r="SUX768" s="462"/>
      <c r="SUY768" s="462"/>
      <c r="SUZ768" s="462"/>
      <c r="SVA768" s="462"/>
      <c r="SVB768" s="462"/>
      <c r="SVC768" s="462"/>
      <c r="SVD768" s="462"/>
      <c r="SVE768" s="462"/>
      <c r="SVF768" s="462"/>
      <c r="SVG768" s="462"/>
      <c r="SVH768" s="462"/>
      <c r="SVI768" s="462"/>
      <c r="SVJ768" s="462"/>
      <c r="SVK768" s="462"/>
      <c r="SVL768" s="462"/>
      <c r="SVM768" s="462"/>
      <c r="SVN768" s="462"/>
      <c r="SVO768" s="462"/>
      <c r="SVP768" s="462"/>
      <c r="SVQ768" s="462"/>
      <c r="SVR768" s="462"/>
      <c r="SVS768" s="462"/>
      <c r="SVT768" s="462"/>
      <c r="SVU768" s="462"/>
      <c r="SVV768" s="462"/>
      <c r="SVW768" s="462"/>
      <c r="SVX768" s="462"/>
      <c r="SVY768" s="462"/>
      <c r="SVZ768" s="462"/>
      <c r="SWA768" s="462"/>
      <c r="SWB768" s="462"/>
      <c r="SWC768" s="462"/>
      <c r="SWD768" s="462"/>
      <c r="SWE768" s="462"/>
      <c r="SWF768" s="462"/>
      <c r="SWG768" s="462"/>
      <c r="SWH768" s="462"/>
      <c r="SWI768" s="462"/>
      <c r="SWJ768" s="462"/>
      <c r="SWK768" s="462"/>
      <c r="SWL768" s="462"/>
      <c r="SWM768" s="462"/>
      <c r="SWN768" s="462"/>
      <c r="SWO768" s="462"/>
      <c r="SWP768" s="462"/>
      <c r="SWQ768" s="462"/>
      <c r="SWR768" s="462"/>
      <c r="SWS768" s="462"/>
      <c r="SWT768" s="462"/>
      <c r="SWU768" s="462"/>
      <c r="SWV768" s="462"/>
      <c r="SWW768" s="462"/>
      <c r="SWX768" s="462"/>
      <c r="SWY768" s="462"/>
      <c r="SWZ768" s="462"/>
      <c r="SXA768" s="462"/>
      <c r="SXB768" s="462"/>
      <c r="SXC768" s="462"/>
      <c r="SXD768" s="462"/>
      <c r="SXE768" s="462"/>
      <c r="SXF768" s="462"/>
      <c r="SXG768" s="462"/>
      <c r="SXH768" s="462"/>
      <c r="SXI768" s="462"/>
      <c r="SXJ768" s="462"/>
      <c r="SXK768" s="462"/>
      <c r="SXL768" s="462"/>
      <c r="SXM768" s="462"/>
      <c r="SXN768" s="462"/>
      <c r="SXO768" s="462"/>
      <c r="SXP768" s="462"/>
      <c r="SXQ768" s="462"/>
      <c r="SXR768" s="462"/>
      <c r="SXS768" s="462"/>
      <c r="SXT768" s="462"/>
      <c r="SXU768" s="462"/>
      <c r="SXV768" s="462"/>
      <c r="SXW768" s="462"/>
      <c r="SXX768" s="462"/>
      <c r="SXY768" s="462"/>
      <c r="SXZ768" s="462"/>
      <c r="SYA768" s="462"/>
      <c r="SYB768" s="462"/>
      <c r="SYC768" s="462"/>
      <c r="SYD768" s="462"/>
      <c r="SYE768" s="462"/>
      <c r="SYF768" s="462"/>
      <c r="SYG768" s="462"/>
      <c r="SYH768" s="462"/>
      <c r="SYI768" s="462"/>
      <c r="SYJ768" s="462"/>
      <c r="SYK768" s="462"/>
      <c r="SYL768" s="462"/>
      <c r="SYM768" s="462"/>
      <c r="SYN768" s="462"/>
      <c r="SYO768" s="462"/>
      <c r="SYP768" s="462"/>
      <c r="SYQ768" s="462"/>
      <c r="SYR768" s="462"/>
      <c r="SYS768" s="462"/>
      <c r="SYT768" s="462"/>
      <c r="SYU768" s="462"/>
      <c r="SYV768" s="462"/>
      <c r="SYW768" s="462"/>
      <c r="SYX768" s="462"/>
      <c r="SYY768" s="462"/>
      <c r="SYZ768" s="462"/>
      <c r="SZA768" s="462"/>
      <c r="SZB768" s="462"/>
      <c r="SZC768" s="462"/>
      <c r="SZD768" s="462"/>
      <c r="SZE768" s="462"/>
      <c r="SZF768" s="462"/>
      <c r="SZG768" s="462"/>
      <c r="SZH768" s="462"/>
      <c r="SZI768" s="462"/>
      <c r="SZJ768" s="462"/>
      <c r="SZK768" s="462"/>
      <c r="SZL768" s="462"/>
      <c r="SZM768" s="462"/>
      <c r="SZN768" s="462"/>
      <c r="SZO768" s="462"/>
      <c r="SZP768" s="462"/>
      <c r="SZQ768" s="462"/>
      <c r="SZR768" s="462"/>
      <c r="SZS768" s="462"/>
      <c r="SZT768" s="462"/>
      <c r="SZU768" s="462"/>
      <c r="SZV768" s="462"/>
      <c r="SZW768" s="462"/>
      <c r="SZX768" s="462"/>
      <c r="SZY768" s="462"/>
      <c r="SZZ768" s="462"/>
      <c r="TAA768" s="462"/>
      <c r="TAB768" s="462"/>
      <c r="TAC768" s="462"/>
      <c r="TAD768" s="462"/>
      <c r="TAE768" s="462"/>
      <c r="TAF768" s="462"/>
      <c r="TAG768" s="462"/>
      <c r="TAH768" s="462"/>
      <c r="TAI768" s="462"/>
      <c r="TAJ768" s="462"/>
      <c r="TAK768" s="462"/>
      <c r="TAL768" s="462"/>
      <c r="TAM768" s="462"/>
      <c r="TAN768" s="462"/>
      <c r="TAO768" s="462"/>
      <c r="TAP768" s="462"/>
      <c r="TAQ768" s="462"/>
      <c r="TAR768" s="462"/>
      <c r="TAS768" s="462"/>
      <c r="TAT768" s="462"/>
      <c r="TAU768" s="462"/>
      <c r="TAV768" s="462"/>
      <c r="TAW768" s="462"/>
      <c r="TAX768" s="462"/>
      <c r="TAY768" s="462"/>
      <c r="TAZ768" s="462"/>
      <c r="TBA768" s="462"/>
      <c r="TBB768" s="462"/>
      <c r="TBC768" s="462"/>
      <c r="TBD768" s="462"/>
      <c r="TBE768" s="462"/>
      <c r="TBF768" s="462"/>
      <c r="TBG768" s="462"/>
      <c r="TBH768" s="462"/>
      <c r="TBI768" s="462"/>
      <c r="TBJ768" s="462"/>
      <c r="TBK768" s="462"/>
      <c r="TBL768" s="462"/>
      <c r="TBM768" s="462"/>
      <c r="TBN768" s="462"/>
      <c r="TBO768" s="462"/>
      <c r="TBP768" s="462"/>
      <c r="TBQ768" s="462"/>
      <c r="TBR768" s="462"/>
      <c r="TBS768" s="462"/>
      <c r="TBT768" s="462"/>
      <c r="TBU768" s="462"/>
      <c r="TBV768" s="462"/>
      <c r="TBW768" s="462"/>
      <c r="TBX768" s="462"/>
      <c r="TBY768" s="462"/>
      <c r="TBZ768" s="462"/>
      <c r="TCA768" s="462"/>
      <c r="TCB768" s="462"/>
      <c r="TCC768" s="462"/>
      <c r="TCD768" s="462"/>
      <c r="TCE768" s="462"/>
      <c r="TCF768" s="462"/>
      <c r="TCG768" s="462"/>
      <c r="TCH768" s="462"/>
      <c r="TCI768" s="462"/>
      <c r="TCJ768" s="462"/>
      <c r="TCK768" s="462"/>
      <c r="TCL768" s="462"/>
      <c r="TCM768" s="462"/>
      <c r="TCN768" s="462"/>
      <c r="TCO768" s="462"/>
      <c r="TCP768" s="462"/>
      <c r="TCQ768" s="462"/>
      <c r="TCR768" s="462"/>
      <c r="TCS768" s="462"/>
      <c r="TCT768" s="462"/>
      <c r="TCU768" s="462"/>
      <c r="TCV768" s="462"/>
      <c r="TCW768" s="462"/>
      <c r="TCX768" s="462"/>
      <c r="TCY768" s="462"/>
      <c r="TCZ768" s="462"/>
      <c r="TDA768" s="462"/>
      <c r="TDB768" s="462"/>
      <c r="TDC768" s="462"/>
      <c r="TDD768" s="462"/>
      <c r="TDE768" s="462"/>
      <c r="TDF768" s="462"/>
      <c r="TDG768" s="462"/>
      <c r="TDH768" s="462"/>
      <c r="TDI768" s="462"/>
      <c r="TDJ768" s="462"/>
      <c r="TDK768" s="462"/>
      <c r="TDL768" s="462"/>
      <c r="TDM768" s="462"/>
      <c r="TDN768" s="462"/>
      <c r="TDO768" s="462"/>
      <c r="TDP768" s="462"/>
      <c r="TDQ768" s="462"/>
      <c r="TDR768" s="462"/>
      <c r="TDS768" s="462"/>
      <c r="TDT768" s="462"/>
      <c r="TDU768" s="462"/>
      <c r="TDV768" s="462"/>
      <c r="TDW768" s="462"/>
      <c r="TDX768" s="462"/>
      <c r="TDY768" s="462"/>
      <c r="TDZ768" s="462"/>
      <c r="TEA768" s="462"/>
      <c r="TEB768" s="462"/>
      <c r="TEC768" s="462"/>
      <c r="TED768" s="462"/>
      <c r="TEE768" s="462"/>
      <c r="TEF768" s="462"/>
      <c r="TEG768" s="462"/>
      <c r="TEH768" s="462"/>
      <c r="TEI768" s="462"/>
      <c r="TEJ768" s="462"/>
      <c r="TEK768" s="462"/>
      <c r="TEL768" s="462"/>
      <c r="TEM768" s="462"/>
      <c r="TEN768" s="462"/>
      <c r="TEO768" s="462"/>
      <c r="TEP768" s="462"/>
      <c r="TEQ768" s="462"/>
      <c r="TER768" s="462"/>
      <c r="TES768" s="462"/>
      <c r="TET768" s="462"/>
      <c r="TEU768" s="462"/>
      <c r="TEV768" s="462"/>
      <c r="TEW768" s="462"/>
      <c r="TEX768" s="462"/>
      <c r="TEY768" s="462"/>
      <c r="TEZ768" s="462"/>
      <c r="TFA768" s="462"/>
      <c r="TFB768" s="462"/>
      <c r="TFC768" s="462"/>
      <c r="TFD768" s="462"/>
      <c r="TFE768" s="462"/>
      <c r="TFF768" s="462"/>
      <c r="TFG768" s="462"/>
      <c r="TFH768" s="462"/>
      <c r="TFI768" s="462"/>
      <c r="TFJ768" s="462"/>
      <c r="TFK768" s="462"/>
      <c r="TFL768" s="462"/>
      <c r="TFM768" s="462"/>
      <c r="TFN768" s="462"/>
      <c r="TFO768" s="462"/>
      <c r="TFP768" s="462"/>
      <c r="TFQ768" s="462"/>
      <c r="TFR768" s="462"/>
      <c r="TFS768" s="462"/>
      <c r="TFT768" s="462"/>
      <c r="TFU768" s="462"/>
      <c r="TFV768" s="462"/>
      <c r="TFW768" s="462"/>
      <c r="TFX768" s="462"/>
      <c r="TFY768" s="462"/>
      <c r="TFZ768" s="462"/>
      <c r="TGA768" s="462"/>
      <c r="TGB768" s="462"/>
      <c r="TGC768" s="462"/>
      <c r="TGD768" s="462"/>
      <c r="TGE768" s="462"/>
      <c r="TGF768" s="462"/>
      <c r="TGG768" s="462"/>
      <c r="TGH768" s="462"/>
      <c r="TGI768" s="462"/>
      <c r="TGJ768" s="462"/>
      <c r="TGK768" s="462"/>
      <c r="TGL768" s="462"/>
      <c r="TGM768" s="462"/>
      <c r="TGN768" s="462"/>
      <c r="TGO768" s="462"/>
      <c r="TGP768" s="462"/>
      <c r="TGQ768" s="462"/>
      <c r="TGR768" s="462"/>
      <c r="TGS768" s="462"/>
      <c r="TGT768" s="462"/>
      <c r="TGU768" s="462"/>
      <c r="TGV768" s="462"/>
      <c r="TGW768" s="462"/>
      <c r="TGX768" s="462"/>
      <c r="TGY768" s="462"/>
      <c r="TGZ768" s="462"/>
      <c r="THA768" s="462"/>
      <c r="THB768" s="462"/>
      <c r="THC768" s="462"/>
      <c r="THD768" s="462"/>
      <c r="THE768" s="462"/>
      <c r="THF768" s="462"/>
      <c r="THG768" s="462"/>
      <c r="THH768" s="462"/>
      <c r="THI768" s="462"/>
      <c r="THJ768" s="462"/>
      <c r="THK768" s="462"/>
      <c r="THL768" s="462"/>
      <c r="THM768" s="462"/>
      <c r="THN768" s="462"/>
      <c r="THO768" s="462"/>
      <c r="THP768" s="462"/>
      <c r="THQ768" s="462"/>
      <c r="THR768" s="462"/>
      <c r="THS768" s="462"/>
      <c r="THT768" s="462"/>
      <c r="THU768" s="462"/>
      <c r="THV768" s="462"/>
      <c r="THW768" s="462"/>
      <c r="THX768" s="462"/>
      <c r="THY768" s="462"/>
      <c r="THZ768" s="462"/>
      <c r="TIA768" s="462"/>
      <c r="TIB768" s="462"/>
      <c r="TIC768" s="462"/>
      <c r="TID768" s="462"/>
      <c r="TIE768" s="462"/>
      <c r="TIF768" s="462"/>
      <c r="TIG768" s="462"/>
      <c r="TIH768" s="462"/>
      <c r="TII768" s="462"/>
      <c r="TIJ768" s="462"/>
      <c r="TIK768" s="462"/>
      <c r="TIL768" s="462"/>
      <c r="TIM768" s="462"/>
      <c r="TIN768" s="462"/>
      <c r="TIO768" s="462"/>
      <c r="TIP768" s="462"/>
      <c r="TIQ768" s="462"/>
      <c r="TIR768" s="462"/>
      <c r="TIS768" s="462"/>
      <c r="TIT768" s="462"/>
      <c r="TIU768" s="462"/>
      <c r="TIV768" s="462"/>
      <c r="TIW768" s="462"/>
      <c r="TIX768" s="462"/>
      <c r="TIY768" s="462"/>
      <c r="TIZ768" s="462"/>
      <c r="TJA768" s="462"/>
      <c r="TJB768" s="462"/>
      <c r="TJC768" s="462"/>
      <c r="TJD768" s="462"/>
      <c r="TJE768" s="462"/>
      <c r="TJF768" s="462"/>
      <c r="TJG768" s="462"/>
      <c r="TJH768" s="462"/>
      <c r="TJI768" s="462"/>
      <c r="TJJ768" s="462"/>
      <c r="TJK768" s="462"/>
      <c r="TJL768" s="462"/>
      <c r="TJM768" s="462"/>
      <c r="TJN768" s="462"/>
      <c r="TJO768" s="462"/>
      <c r="TJP768" s="462"/>
      <c r="TJQ768" s="462"/>
      <c r="TJR768" s="462"/>
      <c r="TJS768" s="462"/>
      <c r="TJT768" s="462"/>
      <c r="TJU768" s="462"/>
      <c r="TJV768" s="462"/>
      <c r="TJW768" s="462"/>
      <c r="TJX768" s="462"/>
      <c r="TJY768" s="462"/>
      <c r="TJZ768" s="462"/>
      <c r="TKA768" s="462"/>
      <c r="TKB768" s="462"/>
      <c r="TKC768" s="462"/>
      <c r="TKD768" s="462"/>
      <c r="TKE768" s="462"/>
      <c r="TKF768" s="462"/>
      <c r="TKG768" s="462"/>
      <c r="TKH768" s="462"/>
      <c r="TKI768" s="462"/>
      <c r="TKJ768" s="462"/>
      <c r="TKK768" s="462"/>
      <c r="TKL768" s="462"/>
      <c r="TKM768" s="462"/>
      <c r="TKN768" s="462"/>
      <c r="TKO768" s="462"/>
      <c r="TKP768" s="462"/>
      <c r="TKQ768" s="462"/>
      <c r="TKR768" s="462"/>
      <c r="TKS768" s="462"/>
      <c r="TKT768" s="462"/>
      <c r="TKU768" s="462"/>
      <c r="TKV768" s="462"/>
      <c r="TKW768" s="462"/>
      <c r="TKX768" s="462"/>
      <c r="TKY768" s="462"/>
      <c r="TKZ768" s="462"/>
      <c r="TLA768" s="462"/>
      <c r="TLB768" s="462"/>
      <c r="TLC768" s="462"/>
      <c r="TLD768" s="462"/>
      <c r="TLE768" s="462"/>
      <c r="TLF768" s="462"/>
      <c r="TLG768" s="462"/>
      <c r="TLH768" s="462"/>
      <c r="TLI768" s="462"/>
      <c r="TLJ768" s="462"/>
      <c r="TLK768" s="462"/>
      <c r="TLL768" s="462"/>
      <c r="TLM768" s="462"/>
      <c r="TLN768" s="462"/>
      <c r="TLO768" s="462"/>
      <c r="TLP768" s="462"/>
      <c r="TLQ768" s="462"/>
      <c r="TLR768" s="462"/>
      <c r="TLS768" s="462"/>
      <c r="TLT768" s="462"/>
      <c r="TLU768" s="462"/>
      <c r="TLV768" s="462"/>
      <c r="TLW768" s="462"/>
      <c r="TLX768" s="462"/>
      <c r="TLY768" s="462"/>
      <c r="TLZ768" s="462"/>
      <c r="TMA768" s="462"/>
      <c r="TMB768" s="462"/>
      <c r="TMC768" s="462"/>
      <c r="TMD768" s="462"/>
      <c r="TME768" s="462"/>
      <c r="TMF768" s="462"/>
      <c r="TMG768" s="462"/>
      <c r="TMH768" s="462"/>
      <c r="TMI768" s="462"/>
      <c r="TMJ768" s="462"/>
      <c r="TMK768" s="462"/>
      <c r="TML768" s="462"/>
      <c r="TMM768" s="462"/>
      <c r="TMN768" s="462"/>
      <c r="TMO768" s="462"/>
      <c r="TMP768" s="462"/>
      <c r="TMQ768" s="462"/>
      <c r="TMR768" s="462"/>
      <c r="TMS768" s="462"/>
      <c r="TMT768" s="462"/>
      <c r="TMU768" s="462"/>
      <c r="TMV768" s="462"/>
      <c r="TMW768" s="462"/>
      <c r="TMX768" s="462"/>
      <c r="TMY768" s="462"/>
      <c r="TMZ768" s="462"/>
      <c r="TNA768" s="462"/>
      <c r="TNB768" s="462"/>
      <c r="TNC768" s="462"/>
      <c r="TND768" s="462"/>
      <c r="TNE768" s="462"/>
      <c r="TNF768" s="462"/>
      <c r="TNG768" s="462"/>
      <c r="TNH768" s="462"/>
      <c r="TNI768" s="462"/>
      <c r="TNJ768" s="462"/>
      <c r="TNK768" s="462"/>
      <c r="TNL768" s="462"/>
      <c r="TNM768" s="462"/>
      <c r="TNN768" s="462"/>
      <c r="TNO768" s="462"/>
      <c r="TNP768" s="462"/>
      <c r="TNQ768" s="462"/>
      <c r="TNR768" s="462"/>
      <c r="TNS768" s="462"/>
      <c r="TNT768" s="462"/>
      <c r="TNU768" s="462"/>
      <c r="TNV768" s="462"/>
      <c r="TNW768" s="462"/>
      <c r="TNX768" s="462"/>
      <c r="TNY768" s="462"/>
      <c r="TNZ768" s="462"/>
      <c r="TOA768" s="462"/>
      <c r="TOB768" s="462"/>
      <c r="TOC768" s="462"/>
      <c r="TOD768" s="462"/>
      <c r="TOE768" s="462"/>
      <c r="TOF768" s="462"/>
      <c r="TOG768" s="462"/>
      <c r="TOH768" s="462"/>
      <c r="TOI768" s="462"/>
      <c r="TOJ768" s="462"/>
      <c r="TOK768" s="462"/>
      <c r="TOL768" s="462"/>
      <c r="TOM768" s="462"/>
      <c r="TON768" s="462"/>
      <c r="TOO768" s="462"/>
      <c r="TOP768" s="462"/>
      <c r="TOQ768" s="462"/>
      <c r="TOR768" s="462"/>
      <c r="TOS768" s="462"/>
      <c r="TOT768" s="462"/>
      <c r="TOU768" s="462"/>
      <c r="TOV768" s="462"/>
      <c r="TOW768" s="462"/>
      <c r="TOX768" s="462"/>
      <c r="TOY768" s="462"/>
      <c r="TOZ768" s="462"/>
      <c r="TPA768" s="462"/>
      <c r="TPB768" s="462"/>
      <c r="TPC768" s="462"/>
      <c r="TPD768" s="462"/>
      <c r="TPE768" s="462"/>
      <c r="TPF768" s="462"/>
      <c r="TPG768" s="462"/>
      <c r="TPH768" s="462"/>
      <c r="TPI768" s="462"/>
      <c r="TPJ768" s="462"/>
      <c r="TPK768" s="462"/>
      <c r="TPL768" s="462"/>
      <c r="TPM768" s="462"/>
      <c r="TPN768" s="462"/>
      <c r="TPO768" s="462"/>
      <c r="TPP768" s="462"/>
      <c r="TPQ768" s="462"/>
      <c r="TPR768" s="462"/>
      <c r="TPS768" s="462"/>
      <c r="TPT768" s="462"/>
      <c r="TPU768" s="462"/>
      <c r="TPV768" s="462"/>
      <c r="TPW768" s="462"/>
      <c r="TPX768" s="462"/>
      <c r="TPY768" s="462"/>
      <c r="TPZ768" s="462"/>
      <c r="TQA768" s="462"/>
      <c r="TQB768" s="462"/>
      <c r="TQC768" s="462"/>
      <c r="TQD768" s="462"/>
      <c r="TQE768" s="462"/>
      <c r="TQF768" s="462"/>
      <c r="TQG768" s="462"/>
      <c r="TQH768" s="462"/>
      <c r="TQI768" s="462"/>
      <c r="TQJ768" s="462"/>
      <c r="TQK768" s="462"/>
      <c r="TQL768" s="462"/>
      <c r="TQM768" s="462"/>
      <c r="TQN768" s="462"/>
      <c r="TQO768" s="462"/>
      <c r="TQP768" s="462"/>
      <c r="TQQ768" s="462"/>
      <c r="TQR768" s="462"/>
      <c r="TQS768" s="462"/>
      <c r="TQT768" s="462"/>
      <c r="TQU768" s="462"/>
      <c r="TQV768" s="462"/>
      <c r="TQW768" s="462"/>
      <c r="TQX768" s="462"/>
      <c r="TQY768" s="462"/>
      <c r="TQZ768" s="462"/>
      <c r="TRA768" s="462"/>
      <c r="TRB768" s="462"/>
      <c r="TRC768" s="462"/>
      <c r="TRD768" s="462"/>
      <c r="TRE768" s="462"/>
      <c r="TRF768" s="462"/>
      <c r="TRG768" s="462"/>
      <c r="TRH768" s="462"/>
      <c r="TRI768" s="462"/>
      <c r="TRJ768" s="462"/>
      <c r="TRK768" s="462"/>
      <c r="TRL768" s="462"/>
      <c r="TRM768" s="462"/>
      <c r="TRN768" s="462"/>
      <c r="TRO768" s="462"/>
      <c r="TRP768" s="462"/>
      <c r="TRQ768" s="462"/>
      <c r="TRR768" s="462"/>
      <c r="TRS768" s="462"/>
      <c r="TRT768" s="462"/>
      <c r="TRU768" s="462"/>
      <c r="TRV768" s="462"/>
      <c r="TRW768" s="462"/>
      <c r="TRX768" s="462"/>
      <c r="TRY768" s="462"/>
      <c r="TRZ768" s="462"/>
      <c r="TSA768" s="462"/>
      <c r="TSB768" s="462"/>
      <c r="TSC768" s="462"/>
      <c r="TSD768" s="462"/>
      <c r="TSE768" s="462"/>
      <c r="TSF768" s="462"/>
      <c r="TSG768" s="462"/>
      <c r="TSH768" s="462"/>
      <c r="TSI768" s="462"/>
      <c r="TSJ768" s="462"/>
      <c r="TSK768" s="462"/>
      <c r="TSL768" s="462"/>
      <c r="TSM768" s="462"/>
      <c r="TSN768" s="462"/>
      <c r="TSO768" s="462"/>
      <c r="TSP768" s="462"/>
      <c r="TSQ768" s="462"/>
      <c r="TSR768" s="462"/>
      <c r="TSS768" s="462"/>
      <c r="TST768" s="462"/>
      <c r="TSU768" s="462"/>
      <c r="TSV768" s="462"/>
      <c r="TSW768" s="462"/>
      <c r="TSX768" s="462"/>
      <c r="TSY768" s="462"/>
      <c r="TSZ768" s="462"/>
      <c r="TTA768" s="462"/>
      <c r="TTB768" s="462"/>
      <c r="TTC768" s="462"/>
      <c r="TTD768" s="462"/>
      <c r="TTE768" s="462"/>
      <c r="TTF768" s="462"/>
      <c r="TTG768" s="462"/>
      <c r="TTH768" s="462"/>
      <c r="TTI768" s="462"/>
      <c r="TTJ768" s="462"/>
      <c r="TTK768" s="462"/>
      <c r="TTL768" s="462"/>
      <c r="TTM768" s="462"/>
      <c r="TTN768" s="462"/>
      <c r="TTO768" s="462"/>
      <c r="TTP768" s="462"/>
      <c r="TTQ768" s="462"/>
      <c r="TTR768" s="462"/>
      <c r="TTS768" s="462"/>
      <c r="TTT768" s="462"/>
      <c r="TTU768" s="462"/>
      <c r="TTV768" s="462"/>
      <c r="TTW768" s="462"/>
      <c r="TTX768" s="462"/>
      <c r="TTY768" s="462"/>
      <c r="TTZ768" s="462"/>
      <c r="TUA768" s="462"/>
      <c r="TUB768" s="462"/>
      <c r="TUC768" s="462"/>
      <c r="TUD768" s="462"/>
      <c r="TUE768" s="462"/>
      <c r="TUF768" s="462"/>
      <c r="TUG768" s="462"/>
      <c r="TUH768" s="462"/>
      <c r="TUI768" s="462"/>
      <c r="TUJ768" s="462"/>
      <c r="TUK768" s="462"/>
      <c r="TUL768" s="462"/>
      <c r="TUM768" s="462"/>
      <c r="TUN768" s="462"/>
      <c r="TUO768" s="462"/>
      <c r="TUP768" s="462"/>
      <c r="TUQ768" s="462"/>
      <c r="TUR768" s="462"/>
      <c r="TUS768" s="462"/>
      <c r="TUT768" s="462"/>
      <c r="TUU768" s="462"/>
      <c r="TUV768" s="462"/>
      <c r="TUW768" s="462"/>
      <c r="TUX768" s="462"/>
      <c r="TUY768" s="462"/>
      <c r="TUZ768" s="462"/>
      <c r="TVA768" s="462"/>
      <c r="TVB768" s="462"/>
      <c r="TVC768" s="462"/>
      <c r="TVD768" s="462"/>
      <c r="TVE768" s="462"/>
      <c r="TVF768" s="462"/>
      <c r="TVG768" s="462"/>
      <c r="TVH768" s="462"/>
      <c r="TVI768" s="462"/>
      <c r="TVJ768" s="462"/>
      <c r="TVK768" s="462"/>
      <c r="TVL768" s="462"/>
      <c r="TVM768" s="462"/>
      <c r="TVN768" s="462"/>
      <c r="TVO768" s="462"/>
      <c r="TVP768" s="462"/>
      <c r="TVQ768" s="462"/>
      <c r="TVR768" s="462"/>
      <c r="TVS768" s="462"/>
      <c r="TVT768" s="462"/>
      <c r="TVU768" s="462"/>
      <c r="TVV768" s="462"/>
      <c r="TVW768" s="462"/>
      <c r="TVX768" s="462"/>
      <c r="TVY768" s="462"/>
      <c r="TVZ768" s="462"/>
      <c r="TWA768" s="462"/>
      <c r="TWB768" s="462"/>
      <c r="TWC768" s="462"/>
      <c r="TWD768" s="462"/>
      <c r="TWE768" s="462"/>
      <c r="TWF768" s="462"/>
      <c r="TWG768" s="462"/>
      <c r="TWH768" s="462"/>
      <c r="TWI768" s="462"/>
      <c r="TWJ768" s="462"/>
      <c r="TWK768" s="462"/>
      <c r="TWL768" s="462"/>
      <c r="TWM768" s="462"/>
      <c r="TWN768" s="462"/>
      <c r="TWO768" s="462"/>
      <c r="TWP768" s="462"/>
      <c r="TWQ768" s="462"/>
      <c r="TWR768" s="462"/>
      <c r="TWS768" s="462"/>
      <c r="TWT768" s="462"/>
      <c r="TWU768" s="462"/>
      <c r="TWV768" s="462"/>
      <c r="TWW768" s="462"/>
      <c r="TWX768" s="462"/>
      <c r="TWY768" s="462"/>
      <c r="TWZ768" s="462"/>
      <c r="TXA768" s="462"/>
      <c r="TXB768" s="462"/>
      <c r="TXC768" s="462"/>
      <c r="TXD768" s="462"/>
      <c r="TXE768" s="462"/>
      <c r="TXF768" s="462"/>
      <c r="TXG768" s="462"/>
      <c r="TXH768" s="462"/>
      <c r="TXI768" s="462"/>
      <c r="TXJ768" s="462"/>
      <c r="TXK768" s="462"/>
      <c r="TXL768" s="462"/>
      <c r="TXM768" s="462"/>
      <c r="TXN768" s="462"/>
      <c r="TXO768" s="462"/>
      <c r="TXP768" s="462"/>
      <c r="TXQ768" s="462"/>
      <c r="TXR768" s="462"/>
      <c r="TXS768" s="462"/>
      <c r="TXT768" s="462"/>
      <c r="TXU768" s="462"/>
      <c r="TXV768" s="462"/>
      <c r="TXW768" s="462"/>
      <c r="TXX768" s="462"/>
      <c r="TXY768" s="462"/>
      <c r="TXZ768" s="462"/>
      <c r="TYA768" s="462"/>
      <c r="TYB768" s="462"/>
      <c r="TYC768" s="462"/>
      <c r="TYD768" s="462"/>
      <c r="TYE768" s="462"/>
      <c r="TYF768" s="462"/>
      <c r="TYG768" s="462"/>
      <c r="TYH768" s="462"/>
      <c r="TYI768" s="462"/>
      <c r="TYJ768" s="462"/>
      <c r="TYK768" s="462"/>
      <c r="TYL768" s="462"/>
      <c r="TYM768" s="462"/>
      <c r="TYN768" s="462"/>
      <c r="TYO768" s="462"/>
      <c r="TYP768" s="462"/>
      <c r="TYQ768" s="462"/>
      <c r="TYR768" s="462"/>
      <c r="TYS768" s="462"/>
      <c r="TYT768" s="462"/>
      <c r="TYU768" s="462"/>
      <c r="TYV768" s="462"/>
      <c r="TYW768" s="462"/>
      <c r="TYX768" s="462"/>
      <c r="TYY768" s="462"/>
      <c r="TYZ768" s="462"/>
      <c r="TZA768" s="462"/>
      <c r="TZB768" s="462"/>
      <c r="TZC768" s="462"/>
      <c r="TZD768" s="462"/>
      <c r="TZE768" s="462"/>
      <c r="TZF768" s="462"/>
      <c r="TZG768" s="462"/>
      <c r="TZH768" s="462"/>
      <c r="TZI768" s="462"/>
      <c r="TZJ768" s="462"/>
      <c r="TZK768" s="462"/>
      <c r="TZL768" s="462"/>
      <c r="TZM768" s="462"/>
      <c r="TZN768" s="462"/>
      <c r="TZO768" s="462"/>
      <c r="TZP768" s="462"/>
      <c r="TZQ768" s="462"/>
      <c r="TZR768" s="462"/>
      <c r="TZS768" s="462"/>
      <c r="TZT768" s="462"/>
      <c r="TZU768" s="462"/>
      <c r="TZV768" s="462"/>
      <c r="TZW768" s="462"/>
      <c r="TZX768" s="462"/>
      <c r="TZY768" s="462"/>
      <c r="TZZ768" s="462"/>
      <c r="UAA768" s="462"/>
      <c r="UAB768" s="462"/>
      <c r="UAC768" s="462"/>
      <c r="UAD768" s="462"/>
      <c r="UAE768" s="462"/>
      <c r="UAF768" s="462"/>
      <c r="UAG768" s="462"/>
      <c r="UAH768" s="462"/>
      <c r="UAI768" s="462"/>
      <c r="UAJ768" s="462"/>
      <c r="UAK768" s="462"/>
      <c r="UAL768" s="462"/>
      <c r="UAM768" s="462"/>
      <c r="UAN768" s="462"/>
      <c r="UAO768" s="462"/>
      <c r="UAP768" s="462"/>
      <c r="UAQ768" s="462"/>
      <c r="UAR768" s="462"/>
      <c r="UAS768" s="462"/>
      <c r="UAT768" s="462"/>
      <c r="UAU768" s="462"/>
      <c r="UAV768" s="462"/>
      <c r="UAW768" s="462"/>
      <c r="UAX768" s="462"/>
      <c r="UAY768" s="462"/>
      <c r="UAZ768" s="462"/>
      <c r="UBA768" s="462"/>
      <c r="UBB768" s="462"/>
      <c r="UBC768" s="462"/>
      <c r="UBD768" s="462"/>
      <c r="UBE768" s="462"/>
      <c r="UBF768" s="462"/>
      <c r="UBG768" s="462"/>
      <c r="UBH768" s="462"/>
      <c r="UBI768" s="462"/>
      <c r="UBJ768" s="462"/>
      <c r="UBK768" s="462"/>
      <c r="UBL768" s="462"/>
      <c r="UBM768" s="462"/>
      <c r="UBN768" s="462"/>
      <c r="UBO768" s="462"/>
      <c r="UBP768" s="462"/>
      <c r="UBQ768" s="462"/>
      <c r="UBR768" s="462"/>
      <c r="UBS768" s="462"/>
      <c r="UBT768" s="462"/>
      <c r="UBU768" s="462"/>
      <c r="UBV768" s="462"/>
      <c r="UBW768" s="462"/>
      <c r="UBX768" s="462"/>
      <c r="UBY768" s="462"/>
      <c r="UBZ768" s="462"/>
      <c r="UCA768" s="462"/>
      <c r="UCB768" s="462"/>
      <c r="UCC768" s="462"/>
      <c r="UCD768" s="462"/>
      <c r="UCE768" s="462"/>
      <c r="UCF768" s="462"/>
      <c r="UCG768" s="462"/>
      <c r="UCH768" s="462"/>
      <c r="UCI768" s="462"/>
      <c r="UCJ768" s="462"/>
      <c r="UCK768" s="462"/>
      <c r="UCL768" s="462"/>
      <c r="UCM768" s="462"/>
      <c r="UCN768" s="462"/>
      <c r="UCO768" s="462"/>
      <c r="UCP768" s="462"/>
      <c r="UCQ768" s="462"/>
      <c r="UCR768" s="462"/>
      <c r="UCS768" s="462"/>
      <c r="UCT768" s="462"/>
      <c r="UCU768" s="462"/>
      <c r="UCV768" s="462"/>
      <c r="UCW768" s="462"/>
      <c r="UCX768" s="462"/>
      <c r="UCY768" s="462"/>
      <c r="UCZ768" s="462"/>
      <c r="UDA768" s="462"/>
      <c r="UDB768" s="462"/>
      <c r="UDC768" s="462"/>
      <c r="UDD768" s="462"/>
      <c r="UDE768" s="462"/>
      <c r="UDF768" s="462"/>
      <c r="UDG768" s="462"/>
      <c r="UDH768" s="462"/>
      <c r="UDI768" s="462"/>
      <c r="UDJ768" s="462"/>
      <c r="UDK768" s="462"/>
      <c r="UDL768" s="462"/>
      <c r="UDM768" s="462"/>
      <c r="UDN768" s="462"/>
      <c r="UDO768" s="462"/>
      <c r="UDP768" s="462"/>
      <c r="UDQ768" s="462"/>
      <c r="UDR768" s="462"/>
      <c r="UDS768" s="462"/>
      <c r="UDT768" s="462"/>
      <c r="UDU768" s="462"/>
      <c r="UDV768" s="462"/>
      <c r="UDW768" s="462"/>
      <c r="UDX768" s="462"/>
      <c r="UDY768" s="462"/>
      <c r="UDZ768" s="462"/>
      <c r="UEA768" s="462"/>
      <c r="UEB768" s="462"/>
      <c r="UEC768" s="462"/>
      <c r="UED768" s="462"/>
      <c r="UEE768" s="462"/>
      <c r="UEF768" s="462"/>
      <c r="UEG768" s="462"/>
      <c r="UEH768" s="462"/>
      <c r="UEI768" s="462"/>
      <c r="UEJ768" s="462"/>
      <c r="UEK768" s="462"/>
      <c r="UEL768" s="462"/>
      <c r="UEM768" s="462"/>
      <c r="UEN768" s="462"/>
      <c r="UEO768" s="462"/>
      <c r="UEP768" s="462"/>
      <c r="UEQ768" s="462"/>
      <c r="UER768" s="462"/>
      <c r="UES768" s="462"/>
      <c r="UET768" s="462"/>
      <c r="UEU768" s="462"/>
      <c r="UEV768" s="462"/>
      <c r="UEW768" s="462"/>
      <c r="UEX768" s="462"/>
      <c r="UEY768" s="462"/>
      <c r="UEZ768" s="462"/>
      <c r="UFA768" s="462"/>
      <c r="UFB768" s="462"/>
      <c r="UFC768" s="462"/>
      <c r="UFD768" s="462"/>
      <c r="UFE768" s="462"/>
      <c r="UFF768" s="462"/>
      <c r="UFG768" s="462"/>
      <c r="UFH768" s="462"/>
      <c r="UFI768" s="462"/>
      <c r="UFJ768" s="462"/>
      <c r="UFK768" s="462"/>
      <c r="UFL768" s="462"/>
      <c r="UFM768" s="462"/>
      <c r="UFN768" s="462"/>
      <c r="UFO768" s="462"/>
      <c r="UFP768" s="462"/>
      <c r="UFQ768" s="462"/>
      <c r="UFR768" s="462"/>
      <c r="UFS768" s="462"/>
      <c r="UFT768" s="462"/>
      <c r="UFU768" s="462"/>
      <c r="UFV768" s="462"/>
      <c r="UFW768" s="462"/>
      <c r="UFX768" s="462"/>
      <c r="UFY768" s="462"/>
      <c r="UFZ768" s="462"/>
      <c r="UGA768" s="462"/>
      <c r="UGB768" s="462"/>
      <c r="UGC768" s="462"/>
      <c r="UGD768" s="462"/>
      <c r="UGE768" s="462"/>
      <c r="UGF768" s="462"/>
      <c r="UGG768" s="462"/>
      <c r="UGH768" s="462"/>
      <c r="UGI768" s="462"/>
      <c r="UGJ768" s="462"/>
      <c r="UGK768" s="462"/>
      <c r="UGL768" s="462"/>
      <c r="UGM768" s="462"/>
      <c r="UGN768" s="462"/>
      <c r="UGO768" s="462"/>
      <c r="UGP768" s="462"/>
      <c r="UGQ768" s="462"/>
      <c r="UGR768" s="462"/>
      <c r="UGS768" s="462"/>
      <c r="UGT768" s="462"/>
      <c r="UGU768" s="462"/>
      <c r="UGV768" s="462"/>
      <c r="UGW768" s="462"/>
      <c r="UGX768" s="462"/>
      <c r="UGY768" s="462"/>
      <c r="UGZ768" s="462"/>
      <c r="UHA768" s="462"/>
      <c r="UHB768" s="462"/>
      <c r="UHC768" s="462"/>
      <c r="UHD768" s="462"/>
      <c r="UHE768" s="462"/>
      <c r="UHF768" s="462"/>
      <c r="UHG768" s="462"/>
      <c r="UHH768" s="462"/>
      <c r="UHI768" s="462"/>
      <c r="UHJ768" s="462"/>
      <c r="UHK768" s="462"/>
      <c r="UHL768" s="462"/>
      <c r="UHM768" s="462"/>
      <c r="UHN768" s="462"/>
      <c r="UHO768" s="462"/>
      <c r="UHP768" s="462"/>
      <c r="UHQ768" s="462"/>
      <c r="UHR768" s="462"/>
      <c r="UHS768" s="462"/>
      <c r="UHT768" s="462"/>
      <c r="UHU768" s="462"/>
      <c r="UHV768" s="462"/>
      <c r="UHW768" s="462"/>
      <c r="UHX768" s="462"/>
      <c r="UHY768" s="462"/>
      <c r="UHZ768" s="462"/>
      <c r="UIA768" s="462"/>
      <c r="UIB768" s="462"/>
      <c r="UIC768" s="462"/>
      <c r="UID768" s="462"/>
      <c r="UIE768" s="462"/>
      <c r="UIF768" s="462"/>
      <c r="UIG768" s="462"/>
      <c r="UIH768" s="462"/>
      <c r="UII768" s="462"/>
      <c r="UIJ768" s="462"/>
      <c r="UIK768" s="462"/>
      <c r="UIL768" s="462"/>
      <c r="UIM768" s="462"/>
      <c r="UIN768" s="462"/>
      <c r="UIO768" s="462"/>
      <c r="UIP768" s="462"/>
      <c r="UIQ768" s="462"/>
      <c r="UIR768" s="462"/>
      <c r="UIS768" s="462"/>
      <c r="UIT768" s="462"/>
      <c r="UIU768" s="462"/>
      <c r="UIV768" s="462"/>
      <c r="UIW768" s="462"/>
      <c r="UIX768" s="462"/>
      <c r="UIY768" s="462"/>
      <c r="UIZ768" s="462"/>
      <c r="UJA768" s="462"/>
      <c r="UJB768" s="462"/>
      <c r="UJC768" s="462"/>
      <c r="UJD768" s="462"/>
      <c r="UJE768" s="462"/>
      <c r="UJF768" s="462"/>
      <c r="UJG768" s="462"/>
      <c r="UJH768" s="462"/>
      <c r="UJI768" s="462"/>
      <c r="UJJ768" s="462"/>
      <c r="UJK768" s="462"/>
      <c r="UJL768" s="462"/>
      <c r="UJM768" s="462"/>
      <c r="UJN768" s="462"/>
      <c r="UJO768" s="462"/>
      <c r="UJP768" s="462"/>
      <c r="UJQ768" s="462"/>
      <c r="UJR768" s="462"/>
      <c r="UJS768" s="462"/>
      <c r="UJT768" s="462"/>
      <c r="UJU768" s="462"/>
      <c r="UJV768" s="462"/>
      <c r="UJW768" s="462"/>
      <c r="UJX768" s="462"/>
      <c r="UJY768" s="462"/>
      <c r="UJZ768" s="462"/>
      <c r="UKA768" s="462"/>
      <c r="UKB768" s="462"/>
      <c r="UKC768" s="462"/>
      <c r="UKD768" s="462"/>
      <c r="UKE768" s="462"/>
      <c r="UKF768" s="462"/>
      <c r="UKG768" s="462"/>
      <c r="UKH768" s="462"/>
      <c r="UKI768" s="462"/>
      <c r="UKJ768" s="462"/>
      <c r="UKK768" s="462"/>
      <c r="UKL768" s="462"/>
      <c r="UKM768" s="462"/>
      <c r="UKN768" s="462"/>
      <c r="UKO768" s="462"/>
      <c r="UKP768" s="462"/>
      <c r="UKQ768" s="462"/>
      <c r="UKR768" s="462"/>
      <c r="UKS768" s="462"/>
      <c r="UKT768" s="462"/>
      <c r="UKU768" s="462"/>
      <c r="UKV768" s="462"/>
      <c r="UKW768" s="462"/>
      <c r="UKX768" s="462"/>
      <c r="UKY768" s="462"/>
      <c r="UKZ768" s="462"/>
      <c r="ULA768" s="462"/>
      <c r="ULB768" s="462"/>
      <c r="ULC768" s="462"/>
      <c r="ULD768" s="462"/>
      <c r="ULE768" s="462"/>
      <c r="ULF768" s="462"/>
      <c r="ULG768" s="462"/>
      <c r="ULH768" s="462"/>
      <c r="ULI768" s="462"/>
      <c r="ULJ768" s="462"/>
      <c r="ULK768" s="462"/>
      <c r="ULL768" s="462"/>
      <c r="ULM768" s="462"/>
      <c r="ULN768" s="462"/>
      <c r="ULO768" s="462"/>
      <c r="ULP768" s="462"/>
      <c r="ULQ768" s="462"/>
      <c r="ULR768" s="462"/>
      <c r="ULS768" s="462"/>
      <c r="ULT768" s="462"/>
      <c r="ULU768" s="462"/>
      <c r="ULV768" s="462"/>
      <c r="ULW768" s="462"/>
      <c r="ULX768" s="462"/>
      <c r="ULY768" s="462"/>
      <c r="ULZ768" s="462"/>
      <c r="UMA768" s="462"/>
      <c r="UMB768" s="462"/>
      <c r="UMC768" s="462"/>
      <c r="UMD768" s="462"/>
      <c r="UME768" s="462"/>
      <c r="UMF768" s="462"/>
      <c r="UMG768" s="462"/>
      <c r="UMH768" s="462"/>
      <c r="UMI768" s="462"/>
      <c r="UMJ768" s="462"/>
      <c r="UMK768" s="462"/>
      <c r="UML768" s="462"/>
      <c r="UMM768" s="462"/>
      <c r="UMN768" s="462"/>
      <c r="UMO768" s="462"/>
      <c r="UMP768" s="462"/>
      <c r="UMQ768" s="462"/>
      <c r="UMR768" s="462"/>
      <c r="UMS768" s="462"/>
      <c r="UMT768" s="462"/>
      <c r="UMU768" s="462"/>
      <c r="UMV768" s="462"/>
      <c r="UMW768" s="462"/>
      <c r="UMX768" s="462"/>
      <c r="UMY768" s="462"/>
      <c r="UMZ768" s="462"/>
      <c r="UNA768" s="462"/>
      <c r="UNB768" s="462"/>
      <c r="UNC768" s="462"/>
      <c r="UND768" s="462"/>
      <c r="UNE768" s="462"/>
      <c r="UNF768" s="462"/>
      <c r="UNG768" s="462"/>
      <c r="UNH768" s="462"/>
      <c r="UNI768" s="462"/>
      <c r="UNJ768" s="462"/>
      <c r="UNK768" s="462"/>
      <c r="UNL768" s="462"/>
      <c r="UNM768" s="462"/>
      <c r="UNN768" s="462"/>
      <c r="UNO768" s="462"/>
      <c r="UNP768" s="462"/>
      <c r="UNQ768" s="462"/>
      <c r="UNR768" s="462"/>
      <c r="UNS768" s="462"/>
      <c r="UNT768" s="462"/>
      <c r="UNU768" s="462"/>
      <c r="UNV768" s="462"/>
      <c r="UNW768" s="462"/>
      <c r="UNX768" s="462"/>
      <c r="UNY768" s="462"/>
      <c r="UNZ768" s="462"/>
      <c r="UOA768" s="462"/>
      <c r="UOB768" s="462"/>
      <c r="UOC768" s="462"/>
      <c r="UOD768" s="462"/>
      <c r="UOE768" s="462"/>
      <c r="UOF768" s="462"/>
      <c r="UOG768" s="462"/>
      <c r="UOH768" s="462"/>
      <c r="UOI768" s="462"/>
      <c r="UOJ768" s="462"/>
      <c r="UOK768" s="462"/>
      <c r="UOL768" s="462"/>
      <c r="UOM768" s="462"/>
      <c r="UON768" s="462"/>
      <c r="UOO768" s="462"/>
      <c r="UOP768" s="462"/>
      <c r="UOQ768" s="462"/>
      <c r="UOR768" s="462"/>
      <c r="UOS768" s="462"/>
      <c r="UOT768" s="462"/>
      <c r="UOU768" s="462"/>
      <c r="UOV768" s="462"/>
      <c r="UOW768" s="462"/>
      <c r="UOX768" s="462"/>
      <c r="UOY768" s="462"/>
      <c r="UOZ768" s="462"/>
      <c r="UPA768" s="462"/>
      <c r="UPB768" s="462"/>
      <c r="UPC768" s="462"/>
      <c r="UPD768" s="462"/>
      <c r="UPE768" s="462"/>
      <c r="UPF768" s="462"/>
      <c r="UPG768" s="462"/>
      <c r="UPH768" s="462"/>
      <c r="UPI768" s="462"/>
      <c r="UPJ768" s="462"/>
      <c r="UPK768" s="462"/>
      <c r="UPL768" s="462"/>
      <c r="UPM768" s="462"/>
      <c r="UPN768" s="462"/>
      <c r="UPO768" s="462"/>
      <c r="UPP768" s="462"/>
      <c r="UPQ768" s="462"/>
      <c r="UPR768" s="462"/>
      <c r="UPS768" s="462"/>
      <c r="UPT768" s="462"/>
      <c r="UPU768" s="462"/>
      <c r="UPV768" s="462"/>
      <c r="UPW768" s="462"/>
      <c r="UPX768" s="462"/>
      <c r="UPY768" s="462"/>
      <c r="UPZ768" s="462"/>
      <c r="UQA768" s="462"/>
      <c r="UQB768" s="462"/>
      <c r="UQC768" s="462"/>
      <c r="UQD768" s="462"/>
      <c r="UQE768" s="462"/>
      <c r="UQF768" s="462"/>
      <c r="UQG768" s="462"/>
      <c r="UQH768" s="462"/>
      <c r="UQI768" s="462"/>
      <c r="UQJ768" s="462"/>
      <c r="UQK768" s="462"/>
      <c r="UQL768" s="462"/>
      <c r="UQM768" s="462"/>
      <c r="UQN768" s="462"/>
      <c r="UQO768" s="462"/>
      <c r="UQP768" s="462"/>
      <c r="UQQ768" s="462"/>
      <c r="UQR768" s="462"/>
      <c r="UQS768" s="462"/>
      <c r="UQT768" s="462"/>
      <c r="UQU768" s="462"/>
      <c r="UQV768" s="462"/>
      <c r="UQW768" s="462"/>
      <c r="UQX768" s="462"/>
      <c r="UQY768" s="462"/>
      <c r="UQZ768" s="462"/>
      <c r="URA768" s="462"/>
      <c r="URB768" s="462"/>
      <c r="URC768" s="462"/>
      <c r="URD768" s="462"/>
      <c r="URE768" s="462"/>
      <c r="URF768" s="462"/>
      <c r="URG768" s="462"/>
      <c r="URH768" s="462"/>
      <c r="URI768" s="462"/>
      <c r="URJ768" s="462"/>
      <c r="URK768" s="462"/>
      <c r="URL768" s="462"/>
      <c r="URM768" s="462"/>
      <c r="URN768" s="462"/>
      <c r="URO768" s="462"/>
      <c r="URP768" s="462"/>
      <c r="URQ768" s="462"/>
      <c r="URR768" s="462"/>
      <c r="URS768" s="462"/>
      <c r="URT768" s="462"/>
      <c r="URU768" s="462"/>
      <c r="URV768" s="462"/>
      <c r="URW768" s="462"/>
      <c r="URX768" s="462"/>
      <c r="URY768" s="462"/>
      <c r="URZ768" s="462"/>
      <c r="USA768" s="462"/>
      <c r="USB768" s="462"/>
      <c r="USC768" s="462"/>
      <c r="USD768" s="462"/>
      <c r="USE768" s="462"/>
      <c r="USF768" s="462"/>
      <c r="USG768" s="462"/>
      <c r="USH768" s="462"/>
      <c r="USI768" s="462"/>
      <c r="USJ768" s="462"/>
      <c r="USK768" s="462"/>
      <c r="USL768" s="462"/>
      <c r="USM768" s="462"/>
      <c r="USN768" s="462"/>
      <c r="USO768" s="462"/>
      <c r="USP768" s="462"/>
      <c r="USQ768" s="462"/>
      <c r="USR768" s="462"/>
      <c r="USS768" s="462"/>
      <c r="UST768" s="462"/>
      <c r="USU768" s="462"/>
      <c r="USV768" s="462"/>
      <c r="USW768" s="462"/>
      <c r="USX768" s="462"/>
      <c r="USY768" s="462"/>
      <c r="USZ768" s="462"/>
      <c r="UTA768" s="462"/>
      <c r="UTB768" s="462"/>
      <c r="UTC768" s="462"/>
      <c r="UTD768" s="462"/>
      <c r="UTE768" s="462"/>
      <c r="UTF768" s="462"/>
      <c r="UTG768" s="462"/>
      <c r="UTH768" s="462"/>
      <c r="UTI768" s="462"/>
      <c r="UTJ768" s="462"/>
      <c r="UTK768" s="462"/>
      <c r="UTL768" s="462"/>
      <c r="UTM768" s="462"/>
      <c r="UTN768" s="462"/>
      <c r="UTO768" s="462"/>
      <c r="UTP768" s="462"/>
      <c r="UTQ768" s="462"/>
      <c r="UTR768" s="462"/>
      <c r="UTS768" s="462"/>
      <c r="UTT768" s="462"/>
      <c r="UTU768" s="462"/>
      <c r="UTV768" s="462"/>
      <c r="UTW768" s="462"/>
      <c r="UTX768" s="462"/>
      <c r="UTY768" s="462"/>
      <c r="UTZ768" s="462"/>
      <c r="UUA768" s="462"/>
      <c r="UUB768" s="462"/>
      <c r="UUC768" s="462"/>
      <c r="UUD768" s="462"/>
      <c r="UUE768" s="462"/>
      <c r="UUF768" s="462"/>
      <c r="UUG768" s="462"/>
      <c r="UUH768" s="462"/>
      <c r="UUI768" s="462"/>
      <c r="UUJ768" s="462"/>
      <c r="UUK768" s="462"/>
      <c r="UUL768" s="462"/>
      <c r="UUM768" s="462"/>
      <c r="UUN768" s="462"/>
      <c r="UUO768" s="462"/>
      <c r="UUP768" s="462"/>
      <c r="UUQ768" s="462"/>
      <c r="UUR768" s="462"/>
      <c r="UUS768" s="462"/>
      <c r="UUT768" s="462"/>
      <c r="UUU768" s="462"/>
      <c r="UUV768" s="462"/>
      <c r="UUW768" s="462"/>
      <c r="UUX768" s="462"/>
      <c r="UUY768" s="462"/>
      <c r="UUZ768" s="462"/>
      <c r="UVA768" s="462"/>
      <c r="UVB768" s="462"/>
      <c r="UVC768" s="462"/>
      <c r="UVD768" s="462"/>
      <c r="UVE768" s="462"/>
      <c r="UVF768" s="462"/>
      <c r="UVG768" s="462"/>
      <c r="UVH768" s="462"/>
      <c r="UVI768" s="462"/>
      <c r="UVJ768" s="462"/>
      <c r="UVK768" s="462"/>
      <c r="UVL768" s="462"/>
      <c r="UVM768" s="462"/>
      <c r="UVN768" s="462"/>
      <c r="UVO768" s="462"/>
      <c r="UVP768" s="462"/>
      <c r="UVQ768" s="462"/>
      <c r="UVR768" s="462"/>
      <c r="UVS768" s="462"/>
      <c r="UVT768" s="462"/>
      <c r="UVU768" s="462"/>
      <c r="UVV768" s="462"/>
      <c r="UVW768" s="462"/>
      <c r="UVX768" s="462"/>
      <c r="UVY768" s="462"/>
      <c r="UVZ768" s="462"/>
      <c r="UWA768" s="462"/>
      <c r="UWB768" s="462"/>
      <c r="UWC768" s="462"/>
      <c r="UWD768" s="462"/>
      <c r="UWE768" s="462"/>
      <c r="UWF768" s="462"/>
      <c r="UWG768" s="462"/>
      <c r="UWH768" s="462"/>
      <c r="UWI768" s="462"/>
      <c r="UWJ768" s="462"/>
      <c r="UWK768" s="462"/>
      <c r="UWL768" s="462"/>
      <c r="UWM768" s="462"/>
      <c r="UWN768" s="462"/>
      <c r="UWO768" s="462"/>
      <c r="UWP768" s="462"/>
      <c r="UWQ768" s="462"/>
      <c r="UWR768" s="462"/>
      <c r="UWS768" s="462"/>
      <c r="UWT768" s="462"/>
      <c r="UWU768" s="462"/>
      <c r="UWV768" s="462"/>
      <c r="UWW768" s="462"/>
      <c r="UWX768" s="462"/>
      <c r="UWY768" s="462"/>
      <c r="UWZ768" s="462"/>
      <c r="UXA768" s="462"/>
      <c r="UXB768" s="462"/>
      <c r="UXC768" s="462"/>
      <c r="UXD768" s="462"/>
      <c r="UXE768" s="462"/>
      <c r="UXF768" s="462"/>
      <c r="UXG768" s="462"/>
      <c r="UXH768" s="462"/>
      <c r="UXI768" s="462"/>
      <c r="UXJ768" s="462"/>
      <c r="UXK768" s="462"/>
      <c r="UXL768" s="462"/>
      <c r="UXM768" s="462"/>
      <c r="UXN768" s="462"/>
      <c r="UXO768" s="462"/>
      <c r="UXP768" s="462"/>
      <c r="UXQ768" s="462"/>
      <c r="UXR768" s="462"/>
      <c r="UXS768" s="462"/>
      <c r="UXT768" s="462"/>
      <c r="UXU768" s="462"/>
      <c r="UXV768" s="462"/>
      <c r="UXW768" s="462"/>
      <c r="UXX768" s="462"/>
      <c r="UXY768" s="462"/>
      <c r="UXZ768" s="462"/>
      <c r="UYA768" s="462"/>
      <c r="UYB768" s="462"/>
      <c r="UYC768" s="462"/>
      <c r="UYD768" s="462"/>
      <c r="UYE768" s="462"/>
      <c r="UYF768" s="462"/>
      <c r="UYG768" s="462"/>
      <c r="UYH768" s="462"/>
      <c r="UYI768" s="462"/>
      <c r="UYJ768" s="462"/>
      <c r="UYK768" s="462"/>
      <c r="UYL768" s="462"/>
      <c r="UYM768" s="462"/>
      <c r="UYN768" s="462"/>
      <c r="UYO768" s="462"/>
      <c r="UYP768" s="462"/>
      <c r="UYQ768" s="462"/>
      <c r="UYR768" s="462"/>
      <c r="UYS768" s="462"/>
      <c r="UYT768" s="462"/>
      <c r="UYU768" s="462"/>
      <c r="UYV768" s="462"/>
      <c r="UYW768" s="462"/>
      <c r="UYX768" s="462"/>
      <c r="UYY768" s="462"/>
      <c r="UYZ768" s="462"/>
      <c r="UZA768" s="462"/>
      <c r="UZB768" s="462"/>
      <c r="UZC768" s="462"/>
      <c r="UZD768" s="462"/>
      <c r="UZE768" s="462"/>
      <c r="UZF768" s="462"/>
      <c r="UZG768" s="462"/>
      <c r="UZH768" s="462"/>
      <c r="UZI768" s="462"/>
      <c r="UZJ768" s="462"/>
      <c r="UZK768" s="462"/>
      <c r="UZL768" s="462"/>
      <c r="UZM768" s="462"/>
      <c r="UZN768" s="462"/>
      <c r="UZO768" s="462"/>
      <c r="UZP768" s="462"/>
      <c r="UZQ768" s="462"/>
      <c r="UZR768" s="462"/>
      <c r="UZS768" s="462"/>
      <c r="UZT768" s="462"/>
      <c r="UZU768" s="462"/>
      <c r="UZV768" s="462"/>
      <c r="UZW768" s="462"/>
      <c r="UZX768" s="462"/>
      <c r="UZY768" s="462"/>
      <c r="UZZ768" s="462"/>
      <c r="VAA768" s="462"/>
      <c r="VAB768" s="462"/>
      <c r="VAC768" s="462"/>
      <c r="VAD768" s="462"/>
      <c r="VAE768" s="462"/>
      <c r="VAF768" s="462"/>
      <c r="VAG768" s="462"/>
      <c r="VAH768" s="462"/>
      <c r="VAI768" s="462"/>
      <c r="VAJ768" s="462"/>
      <c r="VAK768" s="462"/>
      <c r="VAL768" s="462"/>
      <c r="VAM768" s="462"/>
      <c r="VAN768" s="462"/>
      <c r="VAO768" s="462"/>
      <c r="VAP768" s="462"/>
      <c r="VAQ768" s="462"/>
      <c r="VAR768" s="462"/>
      <c r="VAS768" s="462"/>
      <c r="VAT768" s="462"/>
      <c r="VAU768" s="462"/>
      <c r="VAV768" s="462"/>
      <c r="VAW768" s="462"/>
      <c r="VAX768" s="462"/>
      <c r="VAY768" s="462"/>
      <c r="VAZ768" s="462"/>
      <c r="VBA768" s="462"/>
      <c r="VBB768" s="462"/>
      <c r="VBC768" s="462"/>
      <c r="VBD768" s="462"/>
      <c r="VBE768" s="462"/>
      <c r="VBF768" s="462"/>
      <c r="VBG768" s="462"/>
      <c r="VBH768" s="462"/>
      <c r="VBI768" s="462"/>
      <c r="VBJ768" s="462"/>
      <c r="VBK768" s="462"/>
      <c r="VBL768" s="462"/>
      <c r="VBM768" s="462"/>
      <c r="VBN768" s="462"/>
      <c r="VBO768" s="462"/>
      <c r="VBP768" s="462"/>
      <c r="VBQ768" s="462"/>
      <c r="VBR768" s="462"/>
      <c r="VBS768" s="462"/>
      <c r="VBT768" s="462"/>
      <c r="VBU768" s="462"/>
      <c r="VBV768" s="462"/>
      <c r="VBW768" s="462"/>
      <c r="VBX768" s="462"/>
      <c r="VBY768" s="462"/>
      <c r="VBZ768" s="462"/>
      <c r="VCA768" s="462"/>
      <c r="VCB768" s="462"/>
      <c r="VCC768" s="462"/>
      <c r="VCD768" s="462"/>
      <c r="VCE768" s="462"/>
      <c r="VCF768" s="462"/>
      <c r="VCG768" s="462"/>
      <c r="VCH768" s="462"/>
      <c r="VCI768" s="462"/>
      <c r="VCJ768" s="462"/>
      <c r="VCK768" s="462"/>
      <c r="VCL768" s="462"/>
      <c r="VCM768" s="462"/>
      <c r="VCN768" s="462"/>
      <c r="VCO768" s="462"/>
      <c r="VCP768" s="462"/>
      <c r="VCQ768" s="462"/>
      <c r="VCR768" s="462"/>
      <c r="VCS768" s="462"/>
      <c r="VCT768" s="462"/>
      <c r="VCU768" s="462"/>
      <c r="VCV768" s="462"/>
      <c r="VCW768" s="462"/>
      <c r="VCX768" s="462"/>
      <c r="VCY768" s="462"/>
      <c r="VCZ768" s="462"/>
      <c r="VDA768" s="462"/>
      <c r="VDB768" s="462"/>
      <c r="VDC768" s="462"/>
      <c r="VDD768" s="462"/>
      <c r="VDE768" s="462"/>
      <c r="VDF768" s="462"/>
      <c r="VDG768" s="462"/>
      <c r="VDH768" s="462"/>
      <c r="VDI768" s="462"/>
      <c r="VDJ768" s="462"/>
      <c r="VDK768" s="462"/>
      <c r="VDL768" s="462"/>
      <c r="VDM768" s="462"/>
      <c r="VDN768" s="462"/>
      <c r="VDO768" s="462"/>
      <c r="VDP768" s="462"/>
      <c r="VDQ768" s="462"/>
      <c r="VDR768" s="462"/>
      <c r="VDS768" s="462"/>
      <c r="VDT768" s="462"/>
      <c r="VDU768" s="462"/>
      <c r="VDV768" s="462"/>
      <c r="VDW768" s="462"/>
      <c r="VDX768" s="462"/>
      <c r="VDY768" s="462"/>
      <c r="VDZ768" s="462"/>
      <c r="VEA768" s="462"/>
      <c r="VEB768" s="462"/>
      <c r="VEC768" s="462"/>
      <c r="VED768" s="462"/>
      <c r="VEE768" s="462"/>
      <c r="VEF768" s="462"/>
      <c r="VEG768" s="462"/>
      <c r="VEH768" s="462"/>
      <c r="VEI768" s="462"/>
      <c r="VEJ768" s="462"/>
      <c r="VEK768" s="462"/>
      <c r="VEL768" s="462"/>
      <c r="VEM768" s="462"/>
      <c r="VEN768" s="462"/>
      <c r="VEO768" s="462"/>
      <c r="VEP768" s="462"/>
      <c r="VEQ768" s="462"/>
      <c r="VER768" s="462"/>
      <c r="VES768" s="462"/>
      <c r="VET768" s="462"/>
      <c r="VEU768" s="462"/>
      <c r="VEV768" s="462"/>
      <c r="VEW768" s="462"/>
      <c r="VEX768" s="462"/>
      <c r="VEY768" s="462"/>
      <c r="VEZ768" s="462"/>
      <c r="VFA768" s="462"/>
      <c r="VFB768" s="462"/>
      <c r="VFC768" s="462"/>
      <c r="VFD768" s="462"/>
      <c r="VFE768" s="462"/>
      <c r="VFF768" s="462"/>
      <c r="VFG768" s="462"/>
      <c r="VFH768" s="462"/>
      <c r="VFI768" s="462"/>
      <c r="VFJ768" s="462"/>
      <c r="VFK768" s="462"/>
      <c r="VFL768" s="462"/>
      <c r="VFM768" s="462"/>
      <c r="VFN768" s="462"/>
      <c r="VFO768" s="462"/>
      <c r="VFP768" s="462"/>
      <c r="VFQ768" s="462"/>
      <c r="VFR768" s="462"/>
      <c r="VFS768" s="462"/>
      <c r="VFT768" s="462"/>
      <c r="VFU768" s="462"/>
      <c r="VFV768" s="462"/>
      <c r="VFW768" s="462"/>
      <c r="VFX768" s="462"/>
      <c r="VFY768" s="462"/>
      <c r="VFZ768" s="462"/>
      <c r="VGA768" s="462"/>
      <c r="VGB768" s="462"/>
      <c r="VGC768" s="462"/>
      <c r="VGD768" s="462"/>
      <c r="VGE768" s="462"/>
      <c r="VGF768" s="462"/>
      <c r="VGG768" s="462"/>
      <c r="VGH768" s="462"/>
      <c r="VGI768" s="462"/>
      <c r="VGJ768" s="462"/>
      <c r="VGK768" s="462"/>
      <c r="VGL768" s="462"/>
      <c r="VGM768" s="462"/>
      <c r="VGN768" s="462"/>
      <c r="VGO768" s="462"/>
      <c r="VGP768" s="462"/>
      <c r="VGQ768" s="462"/>
      <c r="VGR768" s="462"/>
      <c r="VGS768" s="462"/>
      <c r="VGT768" s="462"/>
      <c r="VGU768" s="462"/>
      <c r="VGV768" s="462"/>
      <c r="VGW768" s="462"/>
      <c r="VGX768" s="462"/>
      <c r="VGY768" s="462"/>
      <c r="VGZ768" s="462"/>
      <c r="VHA768" s="462"/>
      <c r="VHB768" s="462"/>
      <c r="VHC768" s="462"/>
      <c r="VHD768" s="462"/>
      <c r="VHE768" s="462"/>
      <c r="VHF768" s="462"/>
      <c r="VHG768" s="462"/>
      <c r="VHH768" s="462"/>
      <c r="VHI768" s="462"/>
      <c r="VHJ768" s="462"/>
      <c r="VHK768" s="462"/>
      <c r="VHL768" s="462"/>
      <c r="VHM768" s="462"/>
      <c r="VHN768" s="462"/>
      <c r="VHO768" s="462"/>
      <c r="VHP768" s="462"/>
      <c r="VHQ768" s="462"/>
      <c r="VHR768" s="462"/>
      <c r="VHS768" s="462"/>
      <c r="VHT768" s="462"/>
      <c r="VHU768" s="462"/>
      <c r="VHV768" s="462"/>
      <c r="VHW768" s="462"/>
      <c r="VHX768" s="462"/>
      <c r="VHY768" s="462"/>
      <c r="VHZ768" s="462"/>
      <c r="VIA768" s="462"/>
      <c r="VIB768" s="462"/>
      <c r="VIC768" s="462"/>
      <c r="VID768" s="462"/>
      <c r="VIE768" s="462"/>
      <c r="VIF768" s="462"/>
      <c r="VIG768" s="462"/>
      <c r="VIH768" s="462"/>
      <c r="VII768" s="462"/>
      <c r="VIJ768" s="462"/>
      <c r="VIK768" s="462"/>
      <c r="VIL768" s="462"/>
      <c r="VIM768" s="462"/>
      <c r="VIN768" s="462"/>
      <c r="VIO768" s="462"/>
      <c r="VIP768" s="462"/>
      <c r="VIQ768" s="462"/>
      <c r="VIR768" s="462"/>
      <c r="VIS768" s="462"/>
      <c r="VIT768" s="462"/>
      <c r="VIU768" s="462"/>
      <c r="VIV768" s="462"/>
      <c r="VIW768" s="462"/>
      <c r="VIX768" s="462"/>
      <c r="VIY768" s="462"/>
      <c r="VIZ768" s="462"/>
      <c r="VJA768" s="462"/>
      <c r="VJB768" s="462"/>
      <c r="VJC768" s="462"/>
      <c r="VJD768" s="462"/>
      <c r="VJE768" s="462"/>
      <c r="VJF768" s="462"/>
      <c r="VJG768" s="462"/>
      <c r="VJH768" s="462"/>
      <c r="VJI768" s="462"/>
      <c r="VJJ768" s="462"/>
      <c r="VJK768" s="462"/>
      <c r="VJL768" s="462"/>
      <c r="VJM768" s="462"/>
      <c r="VJN768" s="462"/>
      <c r="VJO768" s="462"/>
      <c r="VJP768" s="462"/>
      <c r="VJQ768" s="462"/>
      <c r="VJR768" s="462"/>
      <c r="VJS768" s="462"/>
      <c r="VJT768" s="462"/>
      <c r="VJU768" s="462"/>
      <c r="VJV768" s="462"/>
      <c r="VJW768" s="462"/>
      <c r="VJX768" s="462"/>
      <c r="VJY768" s="462"/>
      <c r="VJZ768" s="462"/>
      <c r="VKA768" s="462"/>
      <c r="VKB768" s="462"/>
      <c r="VKC768" s="462"/>
      <c r="VKD768" s="462"/>
      <c r="VKE768" s="462"/>
      <c r="VKF768" s="462"/>
      <c r="VKG768" s="462"/>
      <c r="VKH768" s="462"/>
      <c r="VKI768" s="462"/>
      <c r="VKJ768" s="462"/>
      <c r="VKK768" s="462"/>
      <c r="VKL768" s="462"/>
      <c r="VKM768" s="462"/>
      <c r="VKN768" s="462"/>
      <c r="VKO768" s="462"/>
      <c r="VKP768" s="462"/>
      <c r="VKQ768" s="462"/>
      <c r="VKR768" s="462"/>
      <c r="VKS768" s="462"/>
      <c r="VKT768" s="462"/>
      <c r="VKU768" s="462"/>
      <c r="VKV768" s="462"/>
      <c r="VKW768" s="462"/>
      <c r="VKX768" s="462"/>
      <c r="VKY768" s="462"/>
      <c r="VKZ768" s="462"/>
      <c r="VLA768" s="462"/>
      <c r="VLB768" s="462"/>
      <c r="VLC768" s="462"/>
      <c r="VLD768" s="462"/>
      <c r="VLE768" s="462"/>
      <c r="VLF768" s="462"/>
      <c r="VLG768" s="462"/>
      <c r="VLH768" s="462"/>
      <c r="VLI768" s="462"/>
      <c r="VLJ768" s="462"/>
      <c r="VLK768" s="462"/>
      <c r="VLL768" s="462"/>
      <c r="VLM768" s="462"/>
      <c r="VLN768" s="462"/>
      <c r="VLO768" s="462"/>
      <c r="VLP768" s="462"/>
      <c r="VLQ768" s="462"/>
      <c r="VLR768" s="462"/>
      <c r="VLS768" s="462"/>
      <c r="VLT768" s="462"/>
      <c r="VLU768" s="462"/>
      <c r="VLV768" s="462"/>
      <c r="VLW768" s="462"/>
      <c r="VLX768" s="462"/>
      <c r="VLY768" s="462"/>
      <c r="VLZ768" s="462"/>
      <c r="VMA768" s="462"/>
      <c r="VMB768" s="462"/>
      <c r="VMC768" s="462"/>
      <c r="VMD768" s="462"/>
      <c r="VME768" s="462"/>
      <c r="VMF768" s="462"/>
      <c r="VMG768" s="462"/>
      <c r="VMH768" s="462"/>
      <c r="VMI768" s="462"/>
      <c r="VMJ768" s="462"/>
      <c r="VMK768" s="462"/>
      <c r="VML768" s="462"/>
      <c r="VMM768" s="462"/>
      <c r="VMN768" s="462"/>
      <c r="VMO768" s="462"/>
      <c r="VMP768" s="462"/>
      <c r="VMQ768" s="462"/>
      <c r="VMR768" s="462"/>
      <c r="VMS768" s="462"/>
      <c r="VMT768" s="462"/>
      <c r="VMU768" s="462"/>
      <c r="VMV768" s="462"/>
      <c r="VMW768" s="462"/>
      <c r="VMX768" s="462"/>
      <c r="VMY768" s="462"/>
      <c r="VMZ768" s="462"/>
      <c r="VNA768" s="462"/>
      <c r="VNB768" s="462"/>
      <c r="VNC768" s="462"/>
      <c r="VND768" s="462"/>
      <c r="VNE768" s="462"/>
      <c r="VNF768" s="462"/>
      <c r="VNG768" s="462"/>
      <c r="VNH768" s="462"/>
      <c r="VNI768" s="462"/>
      <c r="VNJ768" s="462"/>
      <c r="VNK768" s="462"/>
      <c r="VNL768" s="462"/>
      <c r="VNM768" s="462"/>
      <c r="VNN768" s="462"/>
      <c r="VNO768" s="462"/>
      <c r="VNP768" s="462"/>
      <c r="VNQ768" s="462"/>
      <c r="VNR768" s="462"/>
      <c r="VNS768" s="462"/>
      <c r="VNT768" s="462"/>
      <c r="VNU768" s="462"/>
      <c r="VNV768" s="462"/>
      <c r="VNW768" s="462"/>
      <c r="VNX768" s="462"/>
      <c r="VNY768" s="462"/>
      <c r="VNZ768" s="462"/>
      <c r="VOA768" s="462"/>
      <c r="VOB768" s="462"/>
      <c r="VOC768" s="462"/>
      <c r="VOD768" s="462"/>
      <c r="VOE768" s="462"/>
      <c r="VOF768" s="462"/>
      <c r="VOG768" s="462"/>
      <c r="VOH768" s="462"/>
      <c r="VOI768" s="462"/>
      <c r="VOJ768" s="462"/>
      <c r="VOK768" s="462"/>
      <c r="VOL768" s="462"/>
      <c r="VOM768" s="462"/>
      <c r="VON768" s="462"/>
      <c r="VOO768" s="462"/>
      <c r="VOP768" s="462"/>
      <c r="VOQ768" s="462"/>
      <c r="VOR768" s="462"/>
      <c r="VOS768" s="462"/>
      <c r="VOT768" s="462"/>
      <c r="VOU768" s="462"/>
      <c r="VOV768" s="462"/>
      <c r="VOW768" s="462"/>
      <c r="VOX768" s="462"/>
      <c r="VOY768" s="462"/>
      <c r="VOZ768" s="462"/>
      <c r="VPA768" s="462"/>
      <c r="VPB768" s="462"/>
      <c r="VPC768" s="462"/>
      <c r="VPD768" s="462"/>
      <c r="VPE768" s="462"/>
      <c r="VPF768" s="462"/>
      <c r="VPG768" s="462"/>
      <c r="VPH768" s="462"/>
      <c r="VPI768" s="462"/>
      <c r="VPJ768" s="462"/>
      <c r="VPK768" s="462"/>
      <c r="VPL768" s="462"/>
      <c r="VPM768" s="462"/>
      <c r="VPN768" s="462"/>
      <c r="VPO768" s="462"/>
      <c r="VPP768" s="462"/>
      <c r="VPQ768" s="462"/>
      <c r="VPR768" s="462"/>
      <c r="VPS768" s="462"/>
      <c r="VPT768" s="462"/>
      <c r="VPU768" s="462"/>
      <c r="VPV768" s="462"/>
      <c r="VPW768" s="462"/>
      <c r="VPX768" s="462"/>
      <c r="VPY768" s="462"/>
      <c r="VPZ768" s="462"/>
      <c r="VQA768" s="462"/>
      <c r="VQB768" s="462"/>
      <c r="VQC768" s="462"/>
      <c r="VQD768" s="462"/>
      <c r="VQE768" s="462"/>
      <c r="VQF768" s="462"/>
      <c r="VQG768" s="462"/>
      <c r="VQH768" s="462"/>
      <c r="VQI768" s="462"/>
      <c r="VQJ768" s="462"/>
      <c r="VQK768" s="462"/>
      <c r="VQL768" s="462"/>
      <c r="VQM768" s="462"/>
      <c r="VQN768" s="462"/>
      <c r="VQO768" s="462"/>
      <c r="VQP768" s="462"/>
      <c r="VQQ768" s="462"/>
      <c r="VQR768" s="462"/>
      <c r="VQS768" s="462"/>
      <c r="VQT768" s="462"/>
      <c r="VQU768" s="462"/>
      <c r="VQV768" s="462"/>
      <c r="VQW768" s="462"/>
      <c r="VQX768" s="462"/>
      <c r="VQY768" s="462"/>
      <c r="VQZ768" s="462"/>
      <c r="VRA768" s="462"/>
      <c r="VRB768" s="462"/>
      <c r="VRC768" s="462"/>
      <c r="VRD768" s="462"/>
      <c r="VRE768" s="462"/>
      <c r="VRF768" s="462"/>
      <c r="VRG768" s="462"/>
      <c r="VRH768" s="462"/>
      <c r="VRI768" s="462"/>
      <c r="VRJ768" s="462"/>
      <c r="VRK768" s="462"/>
      <c r="VRL768" s="462"/>
      <c r="VRM768" s="462"/>
      <c r="VRN768" s="462"/>
      <c r="VRO768" s="462"/>
      <c r="VRP768" s="462"/>
      <c r="VRQ768" s="462"/>
      <c r="VRR768" s="462"/>
      <c r="VRS768" s="462"/>
      <c r="VRT768" s="462"/>
      <c r="VRU768" s="462"/>
      <c r="VRV768" s="462"/>
      <c r="VRW768" s="462"/>
      <c r="VRX768" s="462"/>
      <c r="VRY768" s="462"/>
      <c r="VRZ768" s="462"/>
      <c r="VSA768" s="462"/>
      <c r="VSB768" s="462"/>
      <c r="VSC768" s="462"/>
      <c r="VSD768" s="462"/>
      <c r="VSE768" s="462"/>
      <c r="VSF768" s="462"/>
      <c r="VSG768" s="462"/>
      <c r="VSH768" s="462"/>
      <c r="VSI768" s="462"/>
      <c r="VSJ768" s="462"/>
      <c r="VSK768" s="462"/>
      <c r="VSL768" s="462"/>
      <c r="VSM768" s="462"/>
      <c r="VSN768" s="462"/>
      <c r="VSO768" s="462"/>
      <c r="VSP768" s="462"/>
      <c r="VSQ768" s="462"/>
      <c r="VSR768" s="462"/>
      <c r="VSS768" s="462"/>
      <c r="VST768" s="462"/>
      <c r="VSU768" s="462"/>
      <c r="VSV768" s="462"/>
      <c r="VSW768" s="462"/>
      <c r="VSX768" s="462"/>
      <c r="VSY768" s="462"/>
      <c r="VSZ768" s="462"/>
      <c r="VTA768" s="462"/>
      <c r="VTB768" s="462"/>
      <c r="VTC768" s="462"/>
      <c r="VTD768" s="462"/>
      <c r="VTE768" s="462"/>
      <c r="VTF768" s="462"/>
      <c r="VTG768" s="462"/>
      <c r="VTH768" s="462"/>
      <c r="VTI768" s="462"/>
      <c r="VTJ768" s="462"/>
      <c r="VTK768" s="462"/>
      <c r="VTL768" s="462"/>
      <c r="VTM768" s="462"/>
      <c r="VTN768" s="462"/>
      <c r="VTO768" s="462"/>
      <c r="VTP768" s="462"/>
      <c r="VTQ768" s="462"/>
      <c r="VTR768" s="462"/>
      <c r="VTS768" s="462"/>
      <c r="VTT768" s="462"/>
      <c r="VTU768" s="462"/>
      <c r="VTV768" s="462"/>
      <c r="VTW768" s="462"/>
      <c r="VTX768" s="462"/>
      <c r="VTY768" s="462"/>
      <c r="VTZ768" s="462"/>
      <c r="VUA768" s="462"/>
      <c r="VUB768" s="462"/>
      <c r="VUC768" s="462"/>
      <c r="VUD768" s="462"/>
      <c r="VUE768" s="462"/>
      <c r="VUF768" s="462"/>
      <c r="VUG768" s="462"/>
      <c r="VUH768" s="462"/>
      <c r="VUI768" s="462"/>
      <c r="VUJ768" s="462"/>
      <c r="VUK768" s="462"/>
      <c r="VUL768" s="462"/>
      <c r="VUM768" s="462"/>
      <c r="VUN768" s="462"/>
      <c r="VUO768" s="462"/>
      <c r="VUP768" s="462"/>
      <c r="VUQ768" s="462"/>
      <c r="VUR768" s="462"/>
      <c r="VUS768" s="462"/>
      <c r="VUT768" s="462"/>
      <c r="VUU768" s="462"/>
      <c r="VUV768" s="462"/>
      <c r="VUW768" s="462"/>
      <c r="VUX768" s="462"/>
      <c r="VUY768" s="462"/>
      <c r="VUZ768" s="462"/>
      <c r="VVA768" s="462"/>
      <c r="VVB768" s="462"/>
      <c r="VVC768" s="462"/>
      <c r="VVD768" s="462"/>
      <c r="VVE768" s="462"/>
      <c r="VVF768" s="462"/>
      <c r="VVG768" s="462"/>
      <c r="VVH768" s="462"/>
      <c r="VVI768" s="462"/>
      <c r="VVJ768" s="462"/>
      <c r="VVK768" s="462"/>
      <c r="VVL768" s="462"/>
      <c r="VVM768" s="462"/>
      <c r="VVN768" s="462"/>
      <c r="VVO768" s="462"/>
      <c r="VVP768" s="462"/>
      <c r="VVQ768" s="462"/>
      <c r="VVR768" s="462"/>
      <c r="VVS768" s="462"/>
      <c r="VVT768" s="462"/>
      <c r="VVU768" s="462"/>
      <c r="VVV768" s="462"/>
      <c r="VVW768" s="462"/>
      <c r="VVX768" s="462"/>
      <c r="VVY768" s="462"/>
      <c r="VVZ768" s="462"/>
      <c r="VWA768" s="462"/>
      <c r="VWB768" s="462"/>
      <c r="VWC768" s="462"/>
      <c r="VWD768" s="462"/>
      <c r="VWE768" s="462"/>
      <c r="VWF768" s="462"/>
      <c r="VWG768" s="462"/>
      <c r="VWH768" s="462"/>
      <c r="VWI768" s="462"/>
      <c r="VWJ768" s="462"/>
      <c r="VWK768" s="462"/>
      <c r="VWL768" s="462"/>
      <c r="VWM768" s="462"/>
      <c r="VWN768" s="462"/>
      <c r="VWO768" s="462"/>
      <c r="VWP768" s="462"/>
      <c r="VWQ768" s="462"/>
      <c r="VWR768" s="462"/>
      <c r="VWS768" s="462"/>
      <c r="VWT768" s="462"/>
      <c r="VWU768" s="462"/>
      <c r="VWV768" s="462"/>
      <c r="VWW768" s="462"/>
      <c r="VWX768" s="462"/>
      <c r="VWY768" s="462"/>
      <c r="VWZ768" s="462"/>
      <c r="VXA768" s="462"/>
      <c r="VXB768" s="462"/>
      <c r="VXC768" s="462"/>
      <c r="VXD768" s="462"/>
      <c r="VXE768" s="462"/>
      <c r="VXF768" s="462"/>
      <c r="VXG768" s="462"/>
      <c r="VXH768" s="462"/>
      <c r="VXI768" s="462"/>
      <c r="VXJ768" s="462"/>
      <c r="VXK768" s="462"/>
      <c r="VXL768" s="462"/>
      <c r="VXM768" s="462"/>
      <c r="VXN768" s="462"/>
      <c r="VXO768" s="462"/>
      <c r="VXP768" s="462"/>
      <c r="VXQ768" s="462"/>
      <c r="VXR768" s="462"/>
      <c r="VXS768" s="462"/>
      <c r="VXT768" s="462"/>
      <c r="VXU768" s="462"/>
      <c r="VXV768" s="462"/>
      <c r="VXW768" s="462"/>
      <c r="VXX768" s="462"/>
      <c r="VXY768" s="462"/>
      <c r="VXZ768" s="462"/>
      <c r="VYA768" s="462"/>
      <c r="VYB768" s="462"/>
      <c r="VYC768" s="462"/>
      <c r="VYD768" s="462"/>
      <c r="VYE768" s="462"/>
      <c r="VYF768" s="462"/>
      <c r="VYG768" s="462"/>
      <c r="VYH768" s="462"/>
      <c r="VYI768" s="462"/>
      <c r="VYJ768" s="462"/>
      <c r="VYK768" s="462"/>
      <c r="VYL768" s="462"/>
      <c r="VYM768" s="462"/>
      <c r="VYN768" s="462"/>
      <c r="VYO768" s="462"/>
      <c r="VYP768" s="462"/>
      <c r="VYQ768" s="462"/>
      <c r="VYR768" s="462"/>
      <c r="VYS768" s="462"/>
      <c r="VYT768" s="462"/>
      <c r="VYU768" s="462"/>
      <c r="VYV768" s="462"/>
      <c r="VYW768" s="462"/>
      <c r="VYX768" s="462"/>
      <c r="VYY768" s="462"/>
      <c r="VYZ768" s="462"/>
      <c r="VZA768" s="462"/>
      <c r="VZB768" s="462"/>
      <c r="VZC768" s="462"/>
      <c r="VZD768" s="462"/>
      <c r="VZE768" s="462"/>
      <c r="VZF768" s="462"/>
      <c r="VZG768" s="462"/>
      <c r="VZH768" s="462"/>
      <c r="VZI768" s="462"/>
      <c r="VZJ768" s="462"/>
      <c r="VZK768" s="462"/>
      <c r="VZL768" s="462"/>
      <c r="VZM768" s="462"/>
      <c r="VZN768" s="462"/>
      <c r="VZO768" s="462"/>
      <c r="VZP768" s="462"/>
      <c r="VZQ768" s="462"/>
      <c r="VZR768" s="462"/>
      <c r="VZS768" s="462"/>
      <c r="VZT768" s="462"/>
      <c r="VZU768" s="462"/>
      <c r="VZV768" s="462"/>
      <c r="VZW768" s="462"/>
      <c r="VZX768" s="462"/>
      <c r="VZY768" s="462"/>
      <c r="VZZ768" s="462"/>
      <c r="WAA768" s="462"/>
      <c r="WAB768" s="462"/>
      <c r="WAC768" s="462"/>
      <c r="WAD768" s="462"/>
      <c r="WAE768" s="462"/>
      <c r="WAF768" s="462"/>
      <c r="WAG768" s="462"/>
      <c r="WAH768" s="462"/>
      <c r="WAI768" s="462"/>
      <c r="WAJ768" s="462"/>
      <c r="WAK768" s="462"/>
      <c r="WAL768" s="462"/>
      <c r="WAM768" s="462"/>
      <c r="WAN768" s="462"/>
      <c r="WAO768" s="462"/>
      <c r="WAP768" s="462"/>
      <c r="WAQ768" s="462"/>
      <c r="WAR768" s="462"/>
      <c r="WAS768" s="462"/>
      <c r="WAT768" s="462"/>
      <c r="WAU768" s="462"/>
      <c r="WAV768" s="462"/>
      <c r="WAW768" s="462"/>
      <c r="WAX768" s="462"/>
      <c r="WAY768" s="462"/>
      <c r="WAZ768" s="462"/>
      <c r="WBA768" s="462"/>
      <c r="WBB768" s="462"/>
      <c r="WBC768" s="462"/>
      <c r="WBD768" s="462"/>
      <c r="WBE768" s="462"/>
      <c r="WBF768" s="462"/>
      <c r="WBG768" s="462"/>
      <c r="WBH768" s="462"/>
      <c r="WBI768" s="462"/>
      <c r="WBJ768" s="462"/>
      <c r="WBK768" s="462"/>
      <c r="WBL768" s="462"/>
      <c r="WBM768" s="462"/>
      <c r="WBN768" s="462"/>
      <c r="WBO768" s="462"/>
      <c r="WBP768" s="462"/>
      <c r="WBQ768" s="462"/>
      <c r="WBR768" s="462"/>
      <c r="WBS768" s="462"/>
      <c r="WBT768" s="462"/>
      <c r="WBU768" s="462"/>
      <c r="WBV768" s="462"/>
      <c r="WBW768" s="462"/>
      <c r="WBX768" s="462"/>
      <c r="WBY768" s="462"/>
      <c r="WBZ768" s="462"/>
      <c r="WCA768" s="462"/>
      <c r="WCB768" s="462"/>
      <c r="WCC768" s="462"/>
      <c r="WCD768" s="462"/>
      <c r="WCE768" s="462"/>
      <c r="WCF768" s="462"/>
      <c r="WCG768" s="462"/>
      <c r="WCH768" s="462"/>
      <c r="WCI768" s="462"/>
      <c r="WCJ768" s="462"/>
      <c r="WCK768" s="462"/>
      <c r="WCL768" s="462"/>
      <c r="WCM768" s="462"/>
      <c r="WCN768" s="462"/>
      <c r="WCO768" s="462"/>
      <c r="WCP768" s="462"/>
      <c r="WCQ768" s="462"/>
      <c r="WCR768" s="462"/>
      <c r="WCS768" s="462"/>
      <c r="WCT768" s="462"/>
      <c r="WCU768" s="462"/>
      <c r="WCV768" s="462"/>
      <c r="WCW768" s="462"/>
      <c r="WCX768" s="462"/>
      <c r="WCY768" s="462"/>
      <c r="WCZ768" s="462"/>
      <c r="WDA768" s="462"/>
      <c r="WDB768" s="462"/>
      <c r="WDC768" s="462"/>
      <c r="WDD768" s="462"/>
      <c r="WDE768" s="462"/>
      <c r="WDF768" s="462"/>
      <c r="WDG768" s="462"/>
      <c r="WDH768" s="462"/>
      <c r="WDI768" s="462"/>
      <c r="WDJ768" s="462"/>
      <c r="WDK768" s="462"/>
      <c r="WDL768" s="462"/>
      <c r="WDM768" s="462"/>
      <c r="WDN768" s="462"/>
      <c r="WDO768" s="462"/>
      <c r="WDP768" s="462"/>
      <c r="WDQ768" s="462"/>
      <c r="WDR768" s="462"/>
      <c r="WDS768" s="462"/>
      <c r="WDT768" s="462"/>
      <c r="WDU768" s="462"/>
      <c r="WDV768" s="462"/>
      <c r="WDW768" s="462"/>
      <c r="WDX768" s="462"/>
      <c r="WDY768" s="462"/>
      <c r="WDZ768" s="462"/>
      <c r="WEA768" s="462"/>
      <c r="WEB768" s="462"/>
      <c r="WEC768" s="462"/>
      <c r="WED768" s="462"/>
      <c r="WEE768" s="462"/>
      <c r="WEF768" s="462"/>
      <c r="WEG768" s="462"/>
      <c r="WEH768" s="462"/>
      <c r="WEI768" s="462"/>
      <c r="WEJ768" s="462"/>
      <c r="WEK768" s="462"/>
      <c r="WEL768" s="462"/>
      <c r="WEM768" s="462"/>
      <c r="WEN768" s="462"/>
      <c r="WEO768" s="462"/>
      <c r="WEP768" s="462"/>
      <c r="WEQ768" s="462"/>
      <c r="WER768" s="462"/>
      <c r="WES768" s="462"/>
      <c r="WET768" s="462"/>
      <c r="WEU768" s="462"/>
      <c r="WEV768" s="462"/>
      <c r="WEW768" s="462"/>
      <c r="WEX768" s="462"/>
      <c r="WEY768" s="462"/>
      <c r="WEZ768" s="462"/>
      <c r="WFA768" s="462"/>
      <c r="WFB768" s="462"/>
      <c r="WFC768" s="462"/>
      <c r="WFD768" s="462"/>
      <c r="WFE768" s="462"/>
      <c r="WFF768" s="462"/>
      <c r="WFG768" s="462"/>
      <c r="WFH768" s="462"/>
      <c r="WFI768" s="462"/>
      <c r="WFJ768" s="462"/>
      <c r="WFK768" s="462"/>
      <c r="WFL768" s="462"/>
      <c r="WFM768" s="462"/>
      <c r="WFN768" s="462"/>
      <c r="WFO768" s="462"/>
      <c r="WFP768" s="462"/>
      <c r="WFQ768" s="462"/>
      <c r="WFR768" s="462"/>
      <c r="WFS768" s="462"/>
      <c r="WFT768" s="462"/>
      <c r="WFU768" s="462"/>
      <c r="WFV768" s="462"/>
      <c r="WFW768" s="462"/>
      <c r="WFX768" s="462"/>
      <c r="WFY768" s="462"/>
      <c r="WFZ768" s="462"/>
      <c r="WGA768" s="462"/>
      <c r="WGB768" s="462"/>
      <c r="WGC768" s="462"/>
      <c r="WGD768" s="462"/>
      <c r="WGE768" s="462"/>
      <c r="WGF768" s="462"/>
      <c r="WGG768" s="462"/>
      <c r="WGH768" s="462"/>
      <c r="WGI768" s="462"/>
      <c r="WGJ768" s="462"/>
      <c r="WGK768" s="462"/>
      <c r="WGL768" s="462"/>
      <c r="WGM768" s="462"/>
      <c r="WGN768" s="462"/>
      <c r="WGO768" s="462"/>
      <c r="WGP768" s="462"/>
      <c r="WGQ768" s="462"/>
      <c r="WGR768" s="462"/>
      <c r="WGS768" s="462"/>
      <c r="WGT768" s="462"/>
      <c r="WGU768" s="462"/>
      <c r="WGV768" s="462"/>
      <c r="WGW768" s="462"/>
      <c r="WGX768" s="462"/>
      <c r="WGY768" s="462"/>
      <c r="WGZ768" s="462"/>
      <c r="WHA768" s="462"/>
      <c r="WHB768" s="462"/>
      <c r="WHC768" s="462"/>
      <c r="WHD768" s="462"/>
      <c r="WHE768" s="462"/>
      <c r="WHF768" s="462"/>
      <c r="WHG768" s="462"/>
      <c r="WHH768" s="462"/>
      <c r="WHI768" s="462"/>
      <c r="WHJ768" s="462"/>
      <c r="WHK768" s="462"/>
      <c r="WHL768" s="462"/>
      <c r="WHM768" s="462"/>
      <c r="WHN768" s="462"/>
      <c r="WHO768" s="462"/>
      <c r="WHP768" s="462"/>
      <c r="WHQ768" s="462"/>
      <c r="WHR768" s="462"/>
      <c r="WHS768" s="462"/>
      <c r="WHT768" s="462"/>
      <c r="WHU768" s="462"/>
      <c r="WHV768" s="462"/>
      <c r="WHW768" s="462"/>
      <c r="WHX768" s="462"/>
      <c r="WHY768" s="462"/>
      <c r="WHZ768" s="462"/>
      <c r="WIA768" s="462"/>
      <c r="WIB768" s="462"/>
      <c r="WIC768" s="462"/>
      <c r="WID768" s="462"/>
      <c r="WIE768" s="462"/>
      <c r="WIF768" s="462"/>
      <c r="WIG768" s="462"/>
      <c r="WIH768" s="462"/>
      <c r="WII768" s="462"/>
      <c r="WIJ768" s="462"/>
      <c r="WIK768" s="462"/>
      <c r="WIL768" s="462"/>
      <c r="WIM768" s="462"/>
      <c r="WIN768" s="462"/>
      <c r="WIO768" s="462"/>
      <c r="WIP768" s="462"/>
      <c r="WIQ768" s="462"/>
      <c r="WIR768" s="462"/>
      <c r="WIS768" s="462"/>
      <c r="WIT768" s="462"/>
      <c r="WIU768" s="462"/>
      <c r="WIV768" s="462"/>
      <c r="WIW768" s="462"/>
      <c r="WIX768" s="462"/>
      <c r="WIY768" s="462"/>
      <c r="WIZ768" s="462"/>
      <c r="WJA768" s="462"/>
      <c r="WJB768" s="462"/>
      <c r="WJC768" s="462"/>
      <c r="WJD768" s="462"/>
      <c r="WJE768" s="462"/>
      <c r="WJF768" s="462"/>
      <c r="WJG768" s="462"/>
      <c r="WJH768" s="462"/>
      <c r="WJI768" s="462"/>
      <c r="WJJ768" s="462"/>
      <c r="WJK768" s="462"/>
      <c r="WJL768" s="462"/>
      <c r="WJM768" s="462"/>
      <c r="WJN768" s="462"/>
      <c r="WJO768" s="462"/>
      <c r="WJP768" s="462"/>
      <c r="WJQ768" s="462"/>
      <c r="WJR768" s="462"/>
      <c r="WJS768" s="462"/>
      <c r="WJT768" s="462"/>
      <c r="WJU768" s="462"/>
      <c r="WJV768" s="462"/>
      <c r="WJW768" s="462"/>
      <c r="WJX768" s="462"/>
      <c r="WJY768" s="462"/>
      <c r="WJZ768" s="462"/>
      <c r="WKA768" s="462"/>
      <c r="WKB768" s="462"/>
      <c r="WKC768" s="462"/>
      <c r="WKD768" s="462"/>
      <c r="WKE768" s="462"/>
      <c r="WKF768" s="462"/>
      <c r="WKG768" s="462"/>
      <c r="WKH768" s="462"/>
      <c r="WKI768" s="462"/>
      <c r="WKJ768" s="462"/>
      <c r="WKK768" s="462"/>
      <c r="WKL768" s="462"/>
      <c r="WKM768" s="462"/>
      <c r="WKN768" s="462"/>
      <c r="WKO768" s="462"/>
      <c r="WKP768" s="462"/>
      <c r="WKQ768" s="462"/>
      <c r="WKR768" s="462"/>
      <c r="WKS768" s="462"/>
      <c r="WKT768" s="462"/>
      <c r="WKU768" s="462"/>
      <c r="WKV768" s="462"/>
      <c r="WKW768" s="462"/>
      <c r="WKX768" s="462"/>
      <c r="WKY768" s="462"/>
      <c r="WKZ768" s="462"/>
      <c r="WLA768" s="462"/>
      <c r="WLB768" s="462"/>
      <c r="WLC768" s="462"/>
      <c r="WLD768" s="462"/>
      <c r="WLE768" s="462"/>
      <c r="WLF768" s="462"/>
      <c r="WLG768" s="462"/>
      <c r="WLH768" s="462"/>
      <c r="WLI768" s="462"/>
      <c r="WLJ768" s="462"/>
      <c r="WLK768" s="462"/>
      <c r="WLL768" s="462"/>
      <c r="WLM768" s="462"/>
      <c r="WLN768" s="462"/>
      <c r="WLO768" s="462"/>
      <c r="WLP768" s="462"/>
      <c r="WLQ768" s="462"/>
      <c r="WLR768" s="462"/>
      <c r="WLS768" s="462"/>
      <c r="WLT768" s="462"/>
      <c r="WLU768" s="462"/>
      <c r="WLV768" s="462"/>
      <c r="WLW768" s="462"/>
      <c r="WLX768" s="462"/>
      <c r="WLY768" s="462"/>
      <c r="WLZ768" s="462"/>
      <c r="WMA768" s="462"/>
      <c r="WMB768" s="462"/>
      <c r="WMC768" s="462"/>
      <c r="WMD768" s="462"/>
      <c r="WME768" s="462"/>
      <c r="WMF768" s="462"/>
      <c r="WMG768" s="462"/>
      <c r="WMH768" s="462"/>
      <c r="WMI768" s="462"/>
      <c r="WMJ768" s="462"/>
      <c r="WMK768" s="462"/>
      <c r="WML768" s="462"/>
      <c r="WMM768" s="462"/>
      <c r="WMN768" s="462"/>
      <c r="WMO768" s="462"/>
      <c r="WMP768" s="462"/>
      <c r="WMQ768" s="462"/>
      <c r="WMR768" s="462"/>
      <c r="WMS768" s="462"/>
      <c r="WMT768" s="462"/>
      <c r="WMU768" s="462"/>
      <c r="WMV768" s="462"/>
      <c r="WMW768" s="462"/>
      <c r="WMX768" s="462"/>
      <c r="WMY768" s="462"/>
      <c r="WMZ768" s="462"/>
      <c r="WNA768" s="462"/>
      <c r="WNB768" s="462"/>
      <c r="WNC768" s="462"/>
      <c r="WND768" s="462"/>
      <c r="WNE768" s="462"/>
      <c r="WNF768" s="462"/>
      <c r="WNG768" s="462"/>
      <c r="WNH768" s="462"/>
      <c r="WNI768" s="462"/>
      <c r="WNJ768" s="462"/>
      <c r="WNK768" s="462"/>
      <c r="WNL768" s="462"/>
      <c r="WNM768" s="462"/>
      <c r="WNN768" s="462"/>
      <c r="WNO768" s="462"/>
      <c r="WNP768" s="462"/>
      <c r="WNQ768" s="462"/>
      <c r="WNR768" s="462"/>
      <c r="WNS768" s="462"/>
      <c r="WNT768" s="462"/>
      <c r="WNU768" s="462"/>
      <c r="WNV768" s="462"/>
      <c r="WNW768" s="462"/>
      <c r="WNX768" s="462"/>
      <c r="WNY768" s="462"/>
      <c r="WNZ768" s="462"/>
      <c r="WOA768" s="462"/>
      <c r="WOB768" s="462"/>
      <c r="WOC768" s="462"/>
      <c r="WOD768" s="462"/>
      <c r="WOE768" s="462"/>
      <c r="WOF768" s="462"/>
      <c r="WOG768" s="462"/>
      <c r="WOH768" s="462"/>
      <c r="WOI768" s="462"/>
      <c r="WOJ768" s="462"/>
      <c r="WOK768" s="462"/>
      <c r="WOL768" s="462"/>
      <c r="WOM768" s="462"/>
      <c r="WON768" s="462"/>
      <c r="WOO768" s="462"/>
      <c r="WOP768" s="462"/>
      <c r="WOQ768" s="462"/>
      <c r="WOR768" s="462"/>
      <c r="WOS768" s="462"/>
      <c r="WOT768" s="462"/>
      <c r="WOU768" s="462"/>
      <c r="WOV768" s="462"/>
      <c r="WOW768" s="462"/>
      <c r="WOX768" s="462"/>
      <c r="WOY768" s="462"/>
      <c r="WOZ768" s="462"/>
      <c r="WPA768" s="462"/>
      <c r="WPB768" s="462"/>
      <c r="WPC768" s="462"/>
      <c r="WPD768" s="462"/>
      <c r="WPE768" s="462"/>
      <c r="WPF768" s="462"/>
      <c r="WPG768" s="462"/>
      <c r="WPH768" s="462"/>
      <c r="WPI768" s="462"/>
      <c r="WPJ768" s="462"/>
      <c r="WPK768" s="462"/>
      <c r="WPL768" s="462"/>
      <c r="WPM768" s="462"/>
      <c r="WPN768" s="462"/>
      <c r="WPO768" s="462"/>
      <c r="WPP768" s="462"/>
      <c r="WPQ768" s="462"/>
      <c r="WPR768" s="462"/>
      <c r="WPS768" s="462"/>
      <c r="WPT768" s="462"/>
      <c r="WPU768" s="462"/>
      <c r="WPV768" s="462"/>
      <c r="WPW768" s="462"/>
      <c r="WPX768" s="462"/>
      <c r="WPY768" s="462"/>
      <c r="WPZ768" s="462"/>
      <c r="WQA768" s="462"/>
      <c r="WQB768" s="462"/>
      <c r="WQC768" s="462"/>
      <c r="WQD768" s="462"/>
      <c r="WQE768" s="462"/>
      <c r="WQF768" s="462"/>
      <c r="WQG768" s="462"/>
      <c r="WQH768" s="462"/>
      <c r="WQI768" s="462"/>
      <c r="WQJ768" s="462"/>
      <c r="WQK768" s="462"/>
      <c r="WQL768" s="462"/>
      <c r="WQM768" s="462"/>
      <c r="WQN768" s="462"/>
      <c r="WQO768" s="462"/>
      <c r="WQP768" s="462"/>
      <c r="WQQ768" s="462"/>
      <c r="WQR768" s="462"/>
      <c r="WQS768" s="462"/>
      <c r="WQT768" s="462"/>
      <c r="WQU768" s="462"/>
      <c r="WQV768" s="462"/>
      <c r="WQW768" s="462"/>
      <c r="WQX768" s="462"/>
      <c r="WQY768" s="462"/>
      <c r="WQZ768" s="462"/>
      <c r="WRA768" s="462"/>
      <c r="WRB768" s="462"/>
      <c r="WRC768" s="462"/>
      <c r="WRD768" s="462"/>
      <c r="WRE768" s="462"/>
      <c r="WRF768" s="462"/>
      <c r="WRG768" s="462"/>
      <c r="WRH768" s="462"/>
      <c r="WRI768" s="462"/>
      <c r="WRJ768" s="462"/>
      <c r="WRK768" s="462"/>
      <c r="WRL768" s="462"/>
      <c r="WRM768" s="462"/>
      <c r="WRN768" s="462"/>
      <c r="WRO768" s="462"/>
      <c r="WRP768" s="462"/>
      <c r="WRQ768" s="462"/>
      <c r="WRR768" s="462"/>
      <c r="WRS768" s="462"/>
      <c r="WRT768" s="462"/>
      <c r="WRU768" s="462"/>
      <c r="WRV768" s="462"/>
      <c r="WRW768" s="462"/>
      <c r="WRX768" s="462"/>
      <c r="WRY768" s="462"/>
      <c r="WRZ768" s="462"/>
      <c r="WSA768" s="462"/>
      <c r="WSB768" s="462"/>
      <c r="WSC768" s="462"/>
      <c r="WSD768" s="462"/>
      <c r="WSE768" s="462"/>
      <c r="WSF768" s="462"/>
      <c r="WSG768" s="462"/>
      <c r="WSH768" s="462"/>
      <c r="WSI768" s="462"/>
      <c r="WSJ768" s="462"/>
      <c r="WSK768" s="462"/>
      <c r="WSL768" s="462"/>
      <c r="WSM768" s="462"/>
      <c r="WSN768" s="462"/>
      <c r="WSO768" s="462"/>
      <c r="WSP768" s="462"/>
      <c r="WSQ768" s="462"/>
      <c r="WSR768" s="462"/>
      <c r="WSS768" s="462"/>
      <c r="WST768" s="462"/>
      <c r="WSU768" s="462"/>
      <c r="WSV768" s="462"/>
      <c r="WSW768" s="462"/>
      <c r="WSX768" s="462"/>
      <c r="WSY768" s="462"/>
      <c r="WSZ768" s="462"/>
      <c r="WTA768" s="462"/>
      <c r="WTB768" s="462"/>
      <c r="WTC768" s="462"/>
      <c r="WTD768" s="462"/>
      <c r="WTE768" s="462"/>
      <c r="WTF768" s="462"/>
      <c r="WTG768" s="462"/>
      <c r="WTH768" s="462"/>
      <c r="WTI768" s="462"/>
      <c r="WTJ768" s="462"/>
      <c r="WTK768" s="462"/>
      <c r="WTL768" s="462"/>
      <c r="WTM768" s="462"/>
      <c r="WTN768" s="462"/>
      <c r="WTO768" s="462"/>
      <c r="WTP768" s="462"/>
      <c r="WTQ768" s="462"/>
      <c r="WTR768" s="462"/>
      <c r="WTS768" s="462"/>
      <c r="WTT768" s="462"/>
      <c r="WTU768" s="462"/>
      <c r="WTV768" s="462"/>
      <c r="WTW768" s="462"/>
      <c r="WTX768" s="462"/>
      <c r="WTY768" s="462"/>
      <c r="WTZ768" s="462"/>
      <c r="WUA768" s="462"/>
      <c r="WUB768" s="462"/>
      <c r="WUC768" s="462"/>
      <c r="WUD768" s="462"/>
      <c r="WUE768" s="462"/>
      <c r="WUF768" s="462"/>
      <c r="WUG768" s="462"/>
      <c r="WUH768" s="462"/>
      <c r="WUI768" s="462"/>
      <c r="WUJ768" s="462"/>
      <c r="WUK768" s="462"/>
      <c r="WUL768" s="462"/>
      <c r="WUM768" s="462"/>
      <c r="WUN768" s="462"/>
      <c r="WUO768" s="462"/>
      <c r="WUP768" s="462"/>
      <c r="WUQ768" s="462"/>
      <c r="WUR768" s="462"/>
      <c r="WUS768" s="462"/>
      <c r="WUT768" s="462"/>
      <c r="WUU768" s="462"/>
      <c r="WUV768" s="462"/>
      <c r="WUW768" s="462"/>
      <c r="WUX768" s="462"/>
      <c r="WUY768" s="462"/>
      <c r="WUZ768" s="462"/>
      <c r="WVA768" s="462"/>
      <c r="WVB768" s="462"/>
      <c r="WVC768" s="462"/>
      <c r="WVD768" s="462"/>
      <c r="WVE768" s="462"/>
      <c r="WVF768" s="462"/>
      <c r="WVG768" s="462"/>
      <c r="WVH768" s="462"/>
      <c r="WVI768" s="462"/>
      <c r="WVJ768" s="462"/>
      <c r="WVK768" s="462"/>
      <c r="WVL768" s="462"/>
      <c r="WVM768" s="462"/>
      <c r="WVN768" s="462"/>
      <c r="WVO768" s="462"/>
      <c r="WVP768" s="462"/>
      <c r="WVQ768" s="462"/>
      <c r="WVR768" s="462"/>
      <c r="WVS768" s="462"/>
      <c r="WVT768" s="462"/>
      <c r="WVU768" s="462"/>
      <c r="WVV768" s="462"/>
      <c r="WVW768" s="462"/>
      <c r="WVX768" s="462"/>
      <c r="WVY768" s="462"/>
      <c r="WVZ768" s="462"/>
      <c r="WWA768" s="462"/>
      <c r="WWB768" s="462"/>
      <c r="WWC768" s="462"/>
      <c r="WWD768" s="462"/>
      <c r="WWE768" s="462"/>
      <c r="WWF768" s="462"/>
      <c r="WWG768" s="462"/>
      <c r="WWH768" s="462"/>
      <c r="WWI768" s="462"/>
      <c r="WWJ768" s="462"/>
      <c r="WWK768" s="462"/>
      <c r="WWL768" s="462"/>
      <c r="WWM768" s="462"/>
      <c r="WWN768" s="462"/>
      <c r="WWO768" s="462"/>
      <c r="WWP768" s="462"/>
      <c r="WWQ768" s="462"/>
      <c r="WWR768" s="462"/>
      <c r="WWS768" s="462"/>
      <c r="WWT768" s="462"/>
      <c r="WWU768" s="462"/>
      <c r="WWV768" s="462"/>
      <c r="WWW768" s="462"/>
      <c r="WWX768" s="462"/>
      <c r="WWY768" s="462"/>
      <c r="WWZ768" s="462"/>
      <c r="WXA768" s="462"/>
      <c r="WXB768" s="462"/>
      <c r="WXC768" s="462"/>
      <c r="WXD768" s="462"/>
      <c r="WXE768" s="462"/>
      <c r="WXF768" s="462"/>
      <c r="WXG768" s="462"/>
      <c r="WXH768" s="462"/>
      <c r="WXI768" s="462"/>
      <c r="WXJ768" s="462"/>
      <c r="WXK768" s="462"/>
      <c r="WXL768" s="462"/>
      <c r="WXM768" s="462"/>
      <c r="WXN768" s="462"/>
      <c r="WXO768" s="462"/>
      <c r="WXP768" s="462"/>
      <c r="WXQ768" s="462"/>
      <c r="WXR768" s="462"/>
      <c r="WXS768" s="462"/>
      <c r="WXT768" s="462"/>
      <c r="WXU768" s="462"/>
      <c r="WXV768" s="462"/>
      <c r="WXW768" s="462"/>
      <c r="WXX768" s="462"/>
      <c r="WXY768" s="462"/>
      <c r="WXZ768" s="462"/>
      <c r="WYA768" s="462"/>
      <c r="WYB768" s="462"/>
      <c r="WYC768" s="462"/>
      <c r="WYD768" s="462"/>
      <c r="WYE768" s="462"/>
      <c r="WYF768" s="462"/>
      <c r="WYG768" s="462"/>
      <c r="WYH768" s="462"/>
      <c r="WYI768" s="462"/>
      <c r="WYJ768" s="462"/>
      <c r="WYK768" s="462"/>
      <c r="WYL768" s="462"/>
      <c r="WYM768" s="462"/>
      <c r="WYN768" s="462"/>
      <c r="WYO768" s="462"/>
      <c r="WYP768" s="462"/>
      <c r="WYQ768" s="462"/>
      <c r="WYR768" s="462"/>
      <c r="WYS768" s="462"/>
      <c r="WYT768" s="462"/>
      <c r="WYU768" s="462"/>
      <c r="WYV768" s="462"/>
      <c r="WYW768" s="462"/>
      <c r="WYX768" s="462"/>
      <c r="WYY768" s="462"/>
      <c r="WYZ768" s="462"/>
      <c r="WZA768" s="462"/>
      <c r="WZB768" s="462"/>
      <c r="WZC768" s="462"/>
      <c r="WZD768" s="462"/>
      <c r="WZE768" s="462"/>
      <c r="WZF768" s="462"/>
      <c r="WZG768" s="462"/>
      <c r="WZH768" s="462"/>
      <c r="WZI768" s="462"/>
      <c r="WZJ768" s="462"/>
      <c r="WZK768" s="462"/>
      <c r="WZL768" s="462"/>
      <c r="WZM768" s="462"/>
      <c r="WZN768" s="462"/>
      <c r="WZO768" s="462"/>
      <c r="WZP768" s="462"/>
      <c r="WZQ768" s="462"/>
      <c r="WZR768" s="462"/>
      <c r="WZS768" s="462"/>
      <c r="WZT768" s="462"/>
      <c r="WZU768" s="462"/>
      <c r="WZV768" s="462"/>
      <c r="WZW768" s="462"/>
      <c r="WZX768" s="462"/>
      <c r="WZY768" s="462"/>
      <c r="WZZ768" s="462"/>
      <c r="XAA768" s="462"/>
      <c r="XAB768" s="462"/>
      <c r="XAC768" s="462"/>
      <c r="XAD768" s="462"/>
      <c r="XAE768" s="462"/>
      <c r="XAF768" s="462"/>
      <c r="XAG768" s="462"/>
      <c r="XAH768" s="462"/>
      <c r="XAI768" s="462"/>
      <c r="XAJ768" s="462"/>
      <c r="XAK768" s="462"/>
      <c r="XAL768" s="462"/>
      <c r="XAM768" s="462"/>
      <c r="XAN768" s="462"/>
      <c r="XAO768" s="462"/>
      <c r="XAP768" s="462"/>
      <c r="XAQ768" s="462"/>
      <c r="XAR768" s="462"/>
      <c r="XAS768" s="462"/>
      <c r="XAT768" s="462"/>
      <c r="XAU768" s="462"/>
      <c r="XAV768" s="462"/>
      <c r="XAW768" s="462"/>
      <c r="XAX768" s="462"/>
      <c r="XAY768" s="462"/>
      <c r="XAZ768" s="462"/>
      <c r="XBA768" s="462"/>
      <c r="XBB768" s="462"/>
      <c r="XBC768" s="462"/>
      <c r="XBD768" s="462"/>
      <c r="XBE768" s="462"/>
      <c r="XBF768" s="462"/>
      <c r="XBG768" s="462"/>
      <c r="XBH768" s="462"/>
      <c r="XBI768" s="462"/>
      <c r="XBJ768" s="462"/>
      <c r="XBK768" s="462"/>
      <c r="XBL768" s="462"/>
      <c r="XBM768" s="462"/>
      <c r="XBN768" s="462"/>
      <c r="XBO768" s="462"/>
      <c r="XBP768" s="462"/>
      <c r="XBQ768" s="462"/>
      <c r="XBR768" s="462"/>
      <c r="XBS768" s="462"/>
      <c r="XBT768" s="462"/>
      <c r="XBU768" s="462"/>
      <c r="XBV768" s="462"/>
      <c r="XBW768" s="462"/>
      <c r="XBX768" s="462"/>
      <c r="XBY768" s="462"/>
      <c r="XBZ768" s="462"/>
      <c r="XCA768" s="462"/>
      <c r="XCB768" s="462"/>
      <c r="XCC768" s="462"/>
      <c r="XCD768" s="462"/>
      <c r="XCE768" s="462"/>
      <c r="XCF768" s="462"/>
      <c r="XCG768" s="462"/>
      <c r="XCH768" s="462"/>
      <c r="XCI768" s="462"/>
      <c r="XCJ768" s="462"/>
      <c r="XCK768" s="462"/>
      <c r="XCL768" s="462"/>
      <c r="XCM768" s="462"/>
      <c r="XCN768" s="462"/>
      <c r="XCO768" s="462"/>
      <c r="XCP768" s="462"/>
      <c r="XCQ768" s="462"/>
      <c r="XCR768" s="462"/>
      <c r="XCS768" s="462"/>
      <c r="XCT768" s="462"/>
      <c r="XCU768" s="462"/>
      <c r="XCV768" s="462"/>
      <c r="XCW768" s="462"/>
      <c r="XCX768" s="462"/>
      <c r="XCY768" s="462"/>
      <c r="XCZ768" s="462"/>
      <c r="XDA768" s="462"/>
      <c r="XDB768" s="462"/>
      <c r="XDC768" s="462"/>
      <c r="XDD768" s="462"/>
      <c r="XDE768" s="462"/>
      <c r="XDF768" s="462"/>
      <c r="XDG768" s="462"/>
      <c r="XDH768" s="462"/>
      <c r="XDI768" s="462"/>
      <c r="XDJ768" s="462"/>
      <c r="XDK768" s="462"/>
      <c r="XDL768" s="462"/>
      <c r="XDM768" s="462"/>
      <c r="XDN768" s="462"/>
      <c r="XDO768" s="462"/>
      <c r="XDP768" s="462"/>
      <c r="XDQ768" s="462"/>
      <c r="XDR768" s="462"/>
      <c r="XDS768" s="462"/>
      <c r="XDT768" s="462"/>
      <c r="XDU768" s="462"/>
      <c r="XDV768" s="462"/>
      <c r="XDW768" s="462"/>
      <c r="XDX768" s="462"/>
      <c r="XDY768" s="462"/>
      <c r="XDZ768" s="462"/>
      <c r="XEA768" s="462"/>
      <c r="XEB768" s="462"/>
      <c r="XEC768" s="462"/>
      <c r="XED768" s="462"/>
      <c r="XEE768" s="462"/>
      <c r="XEF768" s="462"/>
      <c r="XEG768" s="462"/>
      <c r="XEH768" s="462"/>
      <c r="XEI768" s="462"/>
      <c r="XEJ768" s="462"/>
      <c r="XEK768" s="462"/>
      <c r="XEL768" s="462"/>
      <c r="XEM768" s="462"/>
      <c r="XEN768" s="462"/>
      <c r="XEO768" s="462"/>
      <c r="XEP768" s="462"/>
      <c r="XEQ768" s="462"/>
      <c r="XER768" s="462"/>
      <c r="XES768" s="462"/>
      <c r="XET768" s="462"/>
      <c r="XEU768" s="462"/>
      <c r="XEV768" s="462"/>
      <c r="XEW768" s="462"/>
      <c r="XEX768" s="462"/>
      <c r="XEY768" s="462"/>
      <c r="XEZ768" s="462"/>
      <c r="XFA768" s="462"/>
      <c r="XFB768" s="462"/>
      <c r="XFC768" s="462"/>
    </row>
    <row r="769" spans="1:110" ht="12.75" customHeight="1">
      <c r="A769" s="462"/>
      <c r="B769" s="462"/>
      <c r="C769" s="462"/>
      <c r="D769" s="462"/>
      <c r="E769" s="462"/>
      <c r="F769" s="462"/>
      <c r="G769" s="462"/>
      <c r="H769" s="462"/>
      <c r="I769" s="462"/>
      <c r="J769" s="2093"/>
      <c r="K769" s="2094"/>
      <c r="L769" s="2094"/>
      <c r="M769" s="2094"/>
      <c r="N769" s="2095"/>
      <c r="O769" s="2176"/>
      <c r="P769" s="2176"/>
      <c r="Q769" s="2176"/>
      <c r="R769" s="2176"/>
      <c r="S769" s="2176"/>
      <c r="T769" s="2105"/>
      <c r="U769" s="2106"/>
      <c r="V769" s="2106"/>
      <c r="W769" s="2107"/>
      <c r="X769" s="2093"/>
      <c r="Y769" s="2094"/>
      <c r="Z769" s="2094"/>
      <c r="AA769" s="2094"/>
      <c r="AB769" s="2095"/>
      <c r="AC769" s="2093"/>
      <c r="AD769" s="2094"/>
      <c r="AE769" s="2094"/>
      <c r="AF769" s="2094"/>
      <c r="AG769" s="2095"/>
      <c r="AH769" s="1340"/>
      <c r="AI769" s="1340"/>
      <c r="AJ769" s="1340"/>
      <c r="AK769" s="1340"/>
      <c r="AL769" s="1340"/>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2"/>
      <c r="B770" s="462"/>
      <c r="C770" s="462"/>
      <c r="D770" s="462"/>
      <c r="E770" s="462"/>
      <c r="F770" s="462"/>
      <c r="G770" s="462"/>
      <c r="H770" s="462"/>
      <c r="I770" s="462"/>
      <c r="J770" s="2093"/>
      <c r="K770" s="2094"/>
      <c r="L770" s="2094"/>
      <c r="M770" s="2094"/>
      <c r="N770" s="2095"/>
      <c r="O770" s="2176"/>
      <c r="P770" s="2176"/>
      <c r="Q770" s="2176"/>
      <c r="R770" s="2176"/>
      <c r="S770" s="2176"/>
      <c r="T770" s="2105"/>
      <c r="U770" s="2106"/>
      <c r="V770" s="2106"/>
      <c r="W770" s="2107"/>
      <c r="X770" s="2093"/>
      <c r="Y770" s="2094"/>
      <c r="Z770" s="2094"/>
      <c r="AA770" s="2094"/>
      <c r="AB770" s="2095"/>
      <c r="AC770" s="2093"/>
      <c r="AD770" s="2094"/>
      <c r="AE770" s="2094"/>
      <c r="AF770" s="2094"/>
      <c r="AG770" s="2095"/>
      <c r="AH770" s="1340"/>
      <c r="AI770" s="29"/>
      <c r="AJ770" s="29"/>
      <c r="AK770" s="1340"/>
      <c r="AL770" s="1340"/>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2"/>
      <c r="B771" s="462"/>
      <c r="C771" s="462"/>
      <c r="D771" s="462"/>
      <c r="E771" s="462"/>
      <c r="F771" s="462"/>
      <c r="G771" s="462"/>
      <c r="H771" s="462"/>
      <c r="I771" s="462"/>
      <c r="J771" s="2096"/>
      <c r="K771" s="2097"/>
      <c r="L771" s="2097"/>
      <c r="M771" s="2097"/>
      <c r="N771" s="2098"/>
      <c r="O771" s="2176"/>
      <c r="P771" s="2176"/>
      <c r="Q771" s="2176"/>
      <c r="R771" s="2176"/>
      <c r="S771" s="2176"/>
      <c r="T771" s="2108"/>
      <c r="U771" s="2109"/>
      <c r="V771" s="2109"/>
      <c r="W771" s="2110"/>
      <c r="X771" s="2096"/>
      <c r="Y771" s="2097"/>
      <c r="Z771" s="2097"/>
      <c r="AA771" s="2097"/>
      <c r="AB771" s="2098"/>
      <c r="AC771" s="2096"/>
      <c r="AD771" s="2097"/>
      <c r="AE771" s="2097"/>
      <c r="AF771" s="2097"/>
      <c r="AG771" s="2098"/>
      <c r="AH771" s="1340"/>
      <c r="AI771" s="1340"/>
      <c r="AJ771" s="1340"/>
      <c r="AK771" s="1340"/>
      <c r="AL771" s="1340"/>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2"/>
      <c r="B772" s="462"/>
      <c r="C772" s="462"/>
      <c r="D772" s="462"/>
      <c r="E772" s="462"/>
      <c r="F772" s="462"/>
      <c r="G772" s="462"/>
      <c r="H772" s="462"/>
      <c r="I772" s="462"/>
      <c r="J772" s="2028" t="s">
        <v>1481</v>
      </c>
      <c r="K772" s="2029"/>
      <c r="L772" s="2029"/>
      <c r="M772" s="2029"/>
      <c r="N772" s="2030"/>
      <c r="O772" s="2089">
        <v>1</v>
      </c>
      <c r="P772" s="2089"/>
      <c r="Q772" s="2089"/>
      <c r="R772" s="2089"/>
      <c r="S772" s="2089"/>
      <c r="T772" s="2099">
        <v>815</v>
      </c>
      <c r="U772" s="2100"/>
      <c r="V772" s="2100"/>
      <c r="W772" s="2101"/>
      <c r="X772" s="2085"/>
      <c r="Y772" s="2086"/>
      <c r="Z772" s="2086"/>
      <c r="AA772" s="2086"/>
      <c r="AB772" s="2087"/>
      <c r="AC772" s="1861">
        <f>X772*O772</f>
        <v>0</v>
      </c>
      <c r="AD772" s="1862"/>
      <c r="AE772" s="1862"/>
      <c r="AF772" s="1862"/>
      <c r="AG772" s="1863"/>
      <c r="AH772" s="1476"/>
      <c r="AI772" s="1340"/>
      <c r="AJ772" s="1340"/>
      <c r="AK772" s="1476"/>
      <c r="AL772" s="147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2"/>
      <c r="B773" s="462"/>
      <c r="C773" s="462"/>
      <c r="D773" s="462"/>
      <c r="E773" s="462"/>
      <c r="F773" s="462"/>
      <c r="G773" s="462"/>
      <c r="H773" s="462"/>
      <c r="I773" s="462"/>
      <c r="J773" s="2028"/>
      <c r="K773" s="2029"/>
      <c r="L773" s="2029"/>
      <c r="M773" s="2029"/>
      <c r="N773" s="2030"/>
      <c r="O773" s="2089"/>
      <c r="P773" s="2089"/>
      <c r="Q773" s="2089"/>
      <c r="R773" s="2089"/>
      <c r="S773" s="2089"/>
      <c r="T773" s="2099"/>
      <c r="U773" s="2100"/>
      <c r="V773" s="2100"/>
      <c r="W773" s="2101"/>
      <c r="X773" s="2085"/>
      <c r="Y773" s="2086"/>
      <c r="Z773" s="2086"/>
      <c r="AA773" s="2086"/>
      <c r="AB773" s="2087"/>
      <c r="AC773" s="1861">
        <f>X773*O773</f>
        <v>0</v>
      </c>
      <c r="AD773" s="1862"/>
      <c r="AE773" s="1862"/>
      <c r="AF773" s="1862"/>
      <c r="AG773" s="1863"/>
      <c r="AH773" s="1476"/>
      <c r="AI773" s="1476"/>
      <c r="AJ773" s="1476"/>
      <c r="AK773" s="1476"/>
      <c r="AL773" s="147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2"/>
      <c r="B774" s="462"/>
      <c r="C774" s="462"/>
      <c r="D774" s="462"/>
      <c r="E774" s="462"/>
      <c r="F774" s="462"/>
      <c r="G774" s="462"/>
      <c r="H774" s="462"/>
      <c r="I774" s="462"/>
      <c r="J774" s="2028"/>
      <c r="K774" s="2029"/>
      <c r="L774" s="2029"/>
      <c r="M774" s="2029"/>
      <c r="N774" s="2030"/>
      <c r="O774" s="2089"/>
      <c r="P774" s="2089"/>
      <c r="Q774" s="2089"/>
      <c r="R774" s="2089"/>
      <c r="S774" s="2089"/>
      <c r="T774" s="2099"/>
      <c r="U774" s="2100"/>
      <c r="V774" s="2100"/>
      <c r="W774" s="2101"/>
      <c r="X774" s="2085"/>
      <c r="Y774" s="2086"/>
      <c r="Z774" s="2086"/>
      <c r="AA774" s="2086"/>
      <c r="AB774" s="2087"/>
      <c r="AC774" s="1861">
        <f>X774*O774</f>
        <v>0</v>
      </c>
      <c r="AD774" s="1862"/>
      <c r="AE774" s="1862"/>
      <c r="AF774" s="1862"/>
      <c r="AG774" s="1863"/>
      <c r="AH774" s="1476"/>
      <c r="AI774" s="1476"/>
      <c r="AJ774" s="1476"/>
      <c r="AK774" s="1476"/>
      <c r="AL774" s="147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2"/>
      <c r="B775" s="462"/>
      <c r="C775" s="462"/>
      <c r="D775" s="462"/>
      <c r="E775" s="462"/>
      <c r="F775" s="462"/>
      <c r="G775" s="462"/>
      <c r="H775" s="462"/>
      <c r="I775" s="462"/>
      <c r="J775" s="2028"/>
      <c r="K775" s="2029"/>
      <c r="L775" s="2029"/>
      <c r="M775" s="2029"/>
      <c r="N775" s="2030"/>
      <c r="O775" s="2089"/>
      <c r="P775" s="2089"/>
      <c r="Q775" s="2089"/>
      <c r="R775" s="2089"/>
      <c r="S775" s="2089"/>
      <c r="T775" s="2099"/>
      <c r="U775" s="2100"/>
      <c r="V775" s="2100"/>
      <c r="W775" s="2101"/>
      <c r="X775" s="2085"/>
      <c r="Y775" s="2086"/>
      <c r="Z775" s="2086"/>
      <c r="AA775" s="2086"/>
      <c r="AB775" s="2087"/>
      <c r="AC775" s="1861">
        <f>X775*O775</f>
        <v>0</v>
      </c>
      <c r="AD775" s="1862"/>
      <c r="AE775" s="1862"/>
      <c r="AF775" s="1862"/>
      <c r="AG775" s="1863"/>
      <c r="AH775" s="1476"/>
      <c r="AI775" s="1476"/>
      <c r="AJ775" s="1476"/>
      <c r="AK775" s="1476"/>
      <c r="AL775" s="147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2"/>
      <c r="B776" s="462"/>
      <c r="C776" s="462"/>
      <c r="D776" s="462"/>
      <c r="E776" s="462"/>
      <c r="F776" s="462"/>
      <c r="G776" s="462"/>
      <c r="H776" s="462"/>
      <c r="I776" s="462"/>
      <c r="J776" s="2155" t="s">
        <v>1551</v>
      </c>
      <c r="K776" s="2156"/>
      <c r="L776" s="2156"/>
      <c r="M776" s="2156"/>
      <c r="N776" s="2157"/>
      <c r="O776" s="2228">
        <f>SUM(O772:S775)</f>
        <v>1</v>
      </c>
      <c r="P776" s="2229"/>
      <c r="Q776" s="2229"/>
      <c r="R776" s="2229"/>
      <c r="S776" s="2230"/>
      <c r="T776" s="462"/>
      <c r="U776" s="462"/>
      <c r="V776" s="462"/>
      <c r="W776" s="462"/>
      <c r="X776" s="2163" t="s">
        <v>1552</v>
      </c>
      <c r="Y776" s="2164"/>
      <c r="Z776" s="2164"/>
      <c r="AA776" s="2164"/>
      <c r="AB776" s="2165"/>
      <c r="AC776" s="1861">
        <f>SUM(AC772:AG775)</f>
        <v>0</v>
      </c>
      <c r="AD776" s="1862"/>
      <c r="AE776" s="1862"/>
      <c r="AF776" s="1862"/>
      <c r="AG776" s="1863"/>
      <c r="AH776" s="29"/>
      <c r="AI776" s="1476"/>
      <c r="AJ776" s="1476"/>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2"/>
      <c r="B777" s="462"/>
      <c r="C777" s="462"/>
      <c r="D777" s="462"/>
      <c r="E777" s="462"/>
      <c r="F777" s="462"/>
      <c r="G777" s="462"/>
      <c r="H777" s="462"/>
      <c r="I777" s="462"/>
      <c r="J777" s="65"/>
      <c r="K777" s="65"/>
      <c r="L777" s="65"/>
      <c r="M777" s="65"/>
      <c r="N777" s="65"/>
      <c r="O777" s="1209"/>
      <c r="P777" s="1209"/>
      <c r="Q777" s="1209"/>
      <c r="R777" s="1209"/>
      <c r="S777" s="1209"/>
      <c r="T777" s="67"/>
      <c r="U777" s="67"/>
      <c r="V777" s="67"/>
      <c r="W777" s="67"/>
      <c r="X777" s="67"/>
      <c r="Y777" s="1475"/>
      <c r="Z777" s="171"/>
      <c r="AA777" s="171"/>
      <c r="AB777" s="171"/>
      <c r="AC777" s="171"/>
      <c r="AD777" s="462"/>
      <c r="AE777" s="462"/>
      <c r="AF777" s="462"/>
      <c r="AG777" s="462"/>
      <c r="AH777" s="462"/>
      <c r="AI777" s="462"/>
      <c r="AJ777" s="462"/>
      <c r="AK777" s="462"/>
      <c r="AL777" s="462"/>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2"/>
      <c r="B778" s="65"/>
      <c r="C778" s="65"/>
      <c r="D778" s="65"/>
      <c r="E778" s="65"/>
      <c r="F778" s="65"/>
      <c r="G778" s="1209"/>
      <c r="H778" s="1209"/>
      <c r="I778" s="1209"/>
      <c r="J778" s="2166" t="s">
        <v>800</v>
      </c>
      <c r="K778" s="2166"/>
      <c r="L778" s="67"/>
      <c r="M778" s="160" t="s">
        <v>1565</v>
      </c>
      <c r="N778" s="67"/>
      <c r="O778" s="67"/>
      <c r="P778" s="67"/>
      <c r="Q778" s="1209"/>
      <c r="R778" s="1209"/>
      <c r="S778" s="1209"/>
      <c r="T778" s="1209"/>
      <c r="U778" s="1209"/>
      <c r="V778" s="462"/>
      <c r="W778" s="462"/>
      <c r="X778" s="462"/>
      <c r="Y778" s="462"/>
      <c r="Z778" s="462"/>
      <c r="AA778" s="462"/>
      <c r="AB778" s="462"/>
      <c r="AC778" s="462"/>
      <c r="AD778" s="462"/>
      <c r="AE778" s="462"/>
      <c r="AF778" s="462"/>
      <c r="AG778" s="462"/>
      <c r="AH778" s="462"/>
      <c r="AI778" s="462"/>
      <c r="AJ778" s="462"/>
      <c r="AK778" s="462"/>
      <c r="AL778" s="462"/>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2"/>
      <c r="B779" s="65"/>
      <c r="C779" s="65"/>
      <c r="D779" s="65"/>
      <c r="E779" s="65"/>
      <c r="F779" s="65"/>
      <c r="G779" s="1209"/>
      <c r="H779" s="1209"/>
      <c r="I779" s="1209"/>
      <c r="J779" s="1209"/>
      <c r="K779" s="1209"/>
      <c r="L779" s="67"/>
      <c r="M779" s="160" t="s">
        <v>1566</v>
      </c>
      <c r="N779" s="67"/>
      <c r="O779" s="67"/>
      <c r="P779" s="67"/>
      <c r="Q779" s="1209"/>
      <c r="R779" s="1209"/>
      <c r="S779" s="1209"/>
      <c r="T779" s="1209"/>
      <c r="U779" s="1209"/>
      <c r="V779" s="462"/>
      <c r="W779" s="462"/>
      <c r="X779" s="462"/>
      <c r="Y779" s="462"/>
      <c r="Z779" s="462"/>
      <c r="AA779" s="462"/>
      <c r="AB779" s="462"/>
      <c r="AC779" s="462"/>
      <c r="AD779" s="462"/>
      <c r="AE779" s="462"/>
      <c r="AF779" s="462"/>
      <c r="AG779" s="462"/>
      <c r="AH779" s="462"/>
      <c r="AI779" s="462"/>
      <c r="AJ779" s="462"/>
      <c r="AK779" s="462"/>
      <c r="AL779" s="462"/>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1044</v>
      </c>
      <c r="B780" s="69"/>
      <c r="C780" s="69" t="s">
        <v>208</v>
      </c>
      <c r="D780" s="65"/>
      <c r="E780" s="65"/>
      <c r="F780" s="65"/>
      <c r="G780" s="1209"/>
      <c r="H780" s="1209"/>
      <c r="I780" s="1209"/>
      <c r="J780" s="1209"/>
      <c r="K780" s="1209"/>
      <c r="L780" s="67"/>
      <c r="M780" s="67"/>
      <c r="N780" s="67"/>
      <c r="O780" s="67"/>
      <c r="P780" s="67"/>
      <c r="Q780" s="1209"/>
      <c r="R780" s="1209"/>
      <c r="S780" s="1209"/>
      <c r="T780" s="1209"/>
      <c r="U780" s="1209"/>
      <c r="V780" s="462"/>
      <c r="W780" s="462"/>
      <c r="X780" s="462"/>
      <c r="Y780" s="462"/>
      <c r="Z780" s="462"/>
      <c r="AA780" s="462"/>
      <c r="AB780" s="462"/>
      <c r="AC780" s="462"/>
      <c r="AD780" s="462"/>
      <c r="AE780" s="462"/>
      <c r="AF780" s="462"/>
      <c r="AG780" s="462"/>
      <c r="AH780" s="462"/>
      <c r="AI780" s="462"/>
      <c r="AJ780" s="462"/>
      <c r="AK780" s="462"/>
      <c r="AL780" s="462"/>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2"/>
      <c r="B781" s="65"/>
      <c r="C781" s="65"/>
      <c r="D781" s="65"/>
      <c r="E781" s="65"/>
      <c r="F781" s="65"/>
      <c r="G781" s="1209"/>
      <c r="H781" s="1209"/>
      <c r="I781" s="1209"/>
      <c r="J781" s="601"/>
      <c r="K781" s="1209"/>
      <c r="L781" s="67"/>
      <c r="M781" s="67"/>
      <c r="N781" s="67"/>
      <c r="O781" s="67"/>
      <c r="P781" s="67"/>
      <c r="Q781" s="1209"/>
      <c r="R781" s="1209"/>
      <c r="S781" s="1209"/>
      <c r="T781" s="1209"/>
      <c r="U781" s="1209"/>
      <c r="V781" s="462"/>
      <c r="W781" s="462"/>
      <c r="X781" s="462"/>
      <c r="Y781" s="462"/>
      <c r="Z781" s="462"/>
      <c r="AA781" s="462"/>
      <c r="AB781" s="462"/>
      <c r="AC781" s="462"/>
      <c r="AD781" s="462"/>
      <c r="AE781" s="462"/>
      <c r="AF781" s="462"/>
      <c r="AG781" s="462"/>
      <c r="AH781" s="462"/>
      <c r="AI781" s="462"/>
      <c r="AJ781" s="462"/>
      <c r="AK781" s="462"/>
      <c r="AL781" s="462"/>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2"/>
      <c r="B782" s="462"/>
      <c r="C782" s="462"/>
      <c r="D782" s="462"/>
      <c r="E782" s="462"/>
      <c r="F782" s="462"/>
      <c r="G782" s="462"/>
      <c r="H782" s="462"/>
      <c r="I782" s="462"/>
      <c r="J782" s="2090" t="s">
        <v>1542</v>
      </c>
      <c r="K782" s="2091"/>
      <c r="L782" s="2091"/>
      <c r="M782" s="2091"/>
      <c r="N782" s="2092"/>
      <c r="O782" s="2176" t="s">
        <v>1543</v>
      </c>
      <c r="P782" s="2176"/>
      <c r="Q782" s="2176"/>
      <c r="R782" s="2176"/>
      <c r="S782" s="2176"/>
      <c r="T782" s="2102" t="s">
        <v>1544</v>
      </c>
      <c r="U782" s="2103"/>
      <c r="V782" s="2103"/>
      <c r="W782" s="2104"/>
      <c r="X782" s="2090" t="s">
        <v>1545</v>
      </c>
      <c r="Y782" s="2091"/>
      <c r="Z782" s="2091"/>
      <c r="AA782" s="2091"/>
      <c r="AB782" s="2092"/>
      <c r="AC782" s="2090" t="s">
        <v>1546</v>
      </c>
      <c r="AD782" s="2091"/>
      <c r="AE782" s="2091"/>
      <c r="AF782" s="2091"/>
      <c r="AG782" s="2092"/>
      <c r="AH782" s="2090" t="s">
        <v>1567</v>
      </c>
      <c r="AI782" s="2091"/>
      <c r="AJ782" s="2091"/>
      <c r="AK782" s="2091"/>
      <c r="AL782" s="2092"/>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2"/>
      <c r="B783" s="462"/>
      <c r="C783" s="462"/>
      <c r="D783" s="462"/>
      <c r="E783" s="462"/>
      <c r="F783" s="462"/>
      <c r="G783" s="462"/>
      <c r="H783" s="462"/>
      <c r="I783" s="462"/>
      <c r="J783" s="2093"/>
      <c r="K783" s="2094"/>
      <c r="L783" s="2094"/>
      <c r="M783" s="2094"/>
      <c r="N783" s="2095"/>
      <c r="O783" s="2176"/>
      <c r="P783" s="2176"/>
      <c r="Q783" s="2176"/>
      <c r="R783" s="2176"/>
      <c r="S783" s="2176"/>
      <c r="T783" s="2105"/>
      <c r="U783" s="2106"/>
      <c r="V783" s="2106"/>
      <c r="W783" s="2107"/>
      <c r="X783" s="2093"/>
      <c r="Y783" s="2094"/>
      <c r="Z783" s="2094"/>
      <c r="AA783" s="2094"/>
      <c r="AB783" s="2095"/>
      <c r="AC783" s="2093"/>
      <c r="AD783" s="2094"/>
      <c r="AE783" s="2094"/>
      <c r="AF783" s="2094"/>
      <c r="AG783" s="2095"/>
      <c r="AH783" s="2093"/>
      <c r="AI783" s="2094"/>
      <c r="AJ783" s="2094"/>
      <c r="AK783" s="2094"/>
      <c r="AL783" s="2095"/>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2"/>
      <c r="B784" s="462"/>
      <c r="C784" s="462"/>
      <c r="D784" s="462"/>
      <c r="E784" s="462"/>
      <c r="F784" s="462"/>
      <c r="G784" s="462"/>
      <c r="H784" s="462"/>
      <c r="I784" s="462"/>
      <c r="J784" s="2093"/>
      <c r="K784" s="2094"/>
      <c r="L784" s="2094"/>
      <c r="M784" s="2094"/>
      <c r="N784" s="2095"/>
      <c r="O784" s="2176"/>
      <c r="P784" s="2176"/>
      <c r="Q784" s="2176"/>
      <c r="R784" s="2176"/>
      <c r="S784" s="2176"/>
      <c r="T784" s="2105"/>
      <c r="U784" s="2106"/>
      <c r="V784" s="2106"/>
      <c r="W784" s="2107"/>
      <c r="X784" s="2093"/>
      <c r="Y784" s="2094"/>
      <c r="Z784" s="2094"/>
      <c r="AA784" s="2094"/>
      <c r="AB784" s="2095"/>
      <c r="AC784" s="2093"/>
      <c r="AD784" s="2094"/>
      <c r="AE784" s="2094"/>
      <c r="AF784" s="2094"/>
      <c r="AG784" s="2095"/>
      <c r="AH784" s="2093"/>
      <c r="AI784" s="2094"/>
      <c r="AJ784" s="2094"/>
      <c r="AK784" s="2094"/>
      <c r="AL784" s="2095"/>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2"/>
      <c r="C785" s="462"/>
      <c r="D785" s="462"/>
      <c r="E785" s="462"/>
      <c r="F785" s="462"/>
      <c r="G785" s="462"/>
      <c r="H785" s="462"/>
      <c r="I785" s="462"/>
      <c r="J785" s="2096"/>
      <c r="K785" s="2097"/>
      <c r="L785" s="2097"/>
      <c r="M785" s="2097"/>
      <c r="N785" s="2098"/>
      <c r="O785" s="2176"/>
      <c r="P785" s="2176"/>
      <c r="Q785" s="2176"/>
      <c r="R785" s="2176"/>
      <c r="S785" s="2176"/>
      <c r="T785" s="2108"/>
      <c r="U785" s="2109"/>
      <c r="V785" s="2109"/>
      <c r="W785" s="2110"/>
      <c r="X785" s="2096"/>
      <c r="Y785" s="2097"/>
      <c r="Z785" s="2097"/>
      <c r="AA785" s="2097"/>
      <c r="AB785" s="2098"/>
      <c r="AC785" s="2096"/>
      <c r="AD785" s="2097"/>
      <c r="AE785" s="2097"/>
      <c r="AF785" s="2097"/>
      <c r="AG785" s="2098"/>
      <c r="AH785" s="2096"/>
      <c r="AI785" s="2097"/>
      <c r="AJ785" s="2097"/>
      <c r="AK785" s="2097"/>
      <c r="AL785" s="2098"/>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2"/>
      <c r="C786" s="462"/>
      <c r="D786" s="462"/>
      <c r="E786" s="462"/>
      <c r="F786" s="462"/>
      <c r="G786" s="462"/>
      <c r="H786" s="462"/>
      <c r="I786" s="462"/>
      <c r="J786" s="2028"/>
      <c r="K786" s="2029"/>
      <c r="L786" s="2029"/>
      <c r="M786" s="2029"/>
      <c r="N786" s="2030"/>
      <c r="O786" s="2089"/>
      <c r="P786" s="2089"/>
      <c r="Q786" s="2089"/>
      <c r="R786" s="2089"/>
      <c r="S786" s="2089"/>
      <c r="T786" s="2099"/>
      <c r="U786" s="2100"/>
      <c r="V786" s="2100"/>
      <c r="W786" s="2101"/>
      <c r="X786" s="2085"/>
      <c r="Y786" s="2086"/>
      <c r="Z786" s="2086"/>
      <c r="AA786" s="2086"/>
      <c r="AB786" s="2087"/>
      <c r="AC786" s="1861">
        <f t="shared" ref="AC786:AC795" si="50">X786*O786</f>
        <v>0</v>
      </c>
      <c r="AD786" s="1862"/>
      <c r="AE786" s="1862"/>
      <c r="AF786" s="1862"/>
      <c r="AG786" s="1863"/>
      <c r="AH786" s="1864"/>
      <c r="AI786" s="1865"/>
      <c r="AJ786" s="1865"/>
      <c r="AK786" s="1865"/>
      <c r="AL786" s="1866"/>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2"/>
      <c r="C787" s="462"/>
      <c r="D787" s="462"/>
      <c r="E787" s="462"/>
      <c r="F787" s="462"/>
      <c r="G787" s="462"/>
      <c r="H787" s="462"/>
      <c r="I787" s="462"/>
      <c r="J787" s="2028"/>
      <c r="K787" s="2029"/>
      <c r="L787" s="2029"/>
      <c r="M787" s="2029"/>
      <c r="N787" s="2030"/>
      <c r="O787" s="2089"/>
      <c r="P787" s="2089"/>
      <c r="Q787" s="2089"/>
      <c r="R787" s="2089"/>
      <c r="S787" s="2089"/>
      <c r="T787" s="2099"/>
      <c r="U787" s="2100"/>
      <c r="V787" s="2100"/>
      <c r="W787" s="2101"/>
      <c r="X787" s="2085"/>
      <c r="Y787" s="2086"/>
      <c r="Z787" s="2086"/>
      <c r="AA787" s="2086"/>
      <c r="AB787" s="2087"/>
      <c r="AC787" s="1861">
        <f t="shared" si="50"/>
        <v>0</v>
      </c>
      <c r="AD787" s="1862"/>
      <c r="AE787" s="1862"/>
      <c r="AF787" s="1862"/>
      <c r="AG787" s="1863"/>
      <c r="AH787" s="1864"/>
      <c r="AI787" s="1865"/>
      <c r="AJ787" s="1865"/>
      <c r="AK787" s="1865"/>
      <c r="AL787" s="1866"/>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2"/>
      <c r="C788" s="462"/>
      <c r="D788" s="462"/>
      <c r="E788" s="462"/>
      <c r="F788" s="462"/>
      <c r="G788" s="462"/>
      <c r="H788" s="462"/>
      <c r="I788" s="462"/>
      <c r="J788" s="2028"/>
      <c r="K788" s="2029"/>
      <c r="L788" s="2029"/>
      <c r="M788" s="2029"/>
      <c r="N788" s="2030"/>
      <c r="O788" s="2089"/>
      <c r="P788" s="2089"/>
      <c r="Q788" s="2089"/>
      <c r="R788" s="2089"/>
      <c r="S788" s="2089"/>
      <c r="T788" s="2099"/>
      <c r="U788" s="2100"/>
      <c r="V788" s="2100"/>
      <c r="W788" s="2101"/>
      <c r="X788" s="2085"/>
      <c r="Y788" s="2086"/>
      <c r="Z788" s="2086"/>
      <c r="AA788" s="2086"/>
      <c r="AB788" s="2087"/>
      <c r="AC788" s="1861">
        <f t="shared" si="50"/>
        <v>0</v>
      </c>
      <c r="AD788" s="1862"/>
      <c r="AE788" s="1862"/>
      <c r="AF788" s="1862"/>
      <c r="AG788" s="1863"/>
      <c r="AH788" s="1864"/>
      <c r="AI788" s="1865"/>
      <c r="AJ788" s="1865"/>
      <c r="AK788" s="1865"/>
      <c r="AL788" s="186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2"/>
      <c r="C789" s="462"/>
      <c r="D789" s="462"/>
      <c r="E789" s="462"/>
      <c r="F789" s="462"/>
      <c r="G789" s="462"/>
      <c r="H789" s="462"/>
      <c r="I789" s="462"/>
      <c r="J789" s="2028"/>
      <c r="K789" s="2029"/>
      <c r="L789" s="2029"/>
      <c r="M789" s="2029"/>
      <c r="N789" s="2030"/>
      <c r="O789" s="2089"/>
      <c r="P789" s="2089"/>
      <c r="Q789" s="2089"/>
      <c r="R789" s="2089"/>
      <c r="S789" s="2089"/>
      <c r="T789" s="2099"/>
      <c r="U789" s="2100"/>
      <c r="V789" s="2100"/>
      <c r="W789" s="2101"/>
      <c r="X789" s="2085"/>
      <c r="Y789" s="2086"/>
      <c r="Z789" s="2086"/>
      <c r="AA789" s="2086"/>
      <c r="AB789" s="2087"/>
      <c r="AC789" s="1861">
        <f t="shared" si="50"/>
        <v>0</v>
      </c>
      <c r="AD789" s="1862"/>
      <c r="AE789" s="1862"/>
      <c r="AF789" s="1862"/>
      <c r="AG789" s="1863"/>
      <c r="AH789" s="1864"/>
      <c r="AI789" s="1865"/>
      <c r="AJ789" s="1865"/>
      <c r="AK789" s="1865"/>
      <c r="AL789" s="186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2"/>
      <c r="C790" s="462"/>
      <c r="D790" s="462"/>
      <c r="E790" s="462"/>
      <c r="F790" s="462"/>
      <c r="G790" s="462"/>
      <c r="H790" s="462"/>
      <c r="I790" s="462"/>
      <c r="J790" s="2028"/>
      <c r="K790" s="2029"/>
      <c r="L790" s="2029"/>
      <c r="M790" s="2029"/>
      <c r="N790" s="2030"/>
      <c r="O790" s="2089"/>
      <c r="P790" s="2089"/>
      <c r="Q790" s="2089"/>
      <c r="R790" s="2089"/>
      <c r="S790" s="2089"/>
      <c r="T790" s="2099"/>
      <c r="U790" s="2100"/>
      <c r="V790" s="2100"/>
      <c r="W790" s="2101"/>
      <c r="X790" s="2085"/>
      <c r="Y790" s="2086"/>
      <c r="Z790" s="2086"/>
      <c r="AA790" s="2086"/>
      <c r="AB790" s="2087"/>
      <c r="AC790" s="1861">
        <f t="shared" si="50"/>
        <v>0</v>
      </c>
      <c r="AD790" s="1862"/>
      <c r="AE790" s="1862"/>
      <c r="AF790" s="1862"/>
      <c r="AG790" s="1863"/>
      <c r="AH790" s="1864"/>
      <c r="AI790" s="1865"/>
      <c r="AJ790" s="1865"/>
      <c r="AK790" s="1865"/>
      <c r="AL790" s="186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2"/>
      <c r="C791" s="462"/>
      <c r="D791" s="462"/>
      <c r="E791" s="462"/>
      <c r="F791" s="462"/>
      <c r="G791" s="462"/>
      <c r="H791" s="462"/>
      <c r="I791" s="462"/>
      <c r="J791" s="2028"/>
      <c r="K791" s="2029"/>
      <c r="L791" s="2029"/>
      <c r="M791" s="2029"/>
      <c r="N791" s="2030"/>
      <c r="O791" s="2089"/>
      <c r="P791" s="2089"/>
      <c r="Q791" s="2089"/>
      <c r="R791" s="2089"/>
      <c r="S791" s="2089"/>
      <c r="T791" s="2099"/>
      <c r="U791" s="2100"/>
      <c r="V791" s="2100"/>
      <c r="W791" s="2101"/>
      <c r="X791" s="2085"/>
      <c r="Y791" s="2086"/>
      <c r="Z791" s="2086"/>
      <c r="AA791" s="2086"/>
      <c r="AB791" s="2087"/>
      <c r="AC791" s="1861">
        <f t="shared" si="50"/>
        <v>0</v>
      </c>
      <c r="AD791" s="1862"/>
      <c r="AE791" s="1862"/>
      <c r="AF791" s="1862"/>
      <c r="AG791" s="1863"/>
      <c r="AH791" s="1864"/>
      <c r="AI791" s="1865"/>
      <c r="AJ791" s="1865"/>
      <c r="AK791" s="1865"/>
      <c r="AL791" s="1866"/>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2"/>
      <c r="C792" s="462"/>
      <c r="D792" s="462"/>
      <c r="E792" s="462"/>
      <c r="F792" s="462"/>
      <c r="G792" s="462"/>
      <c r="H792" s="462"/>
      <c r="I792" s="462"/>
      <c r="J792" s="2028"/>
      <c r="K792" s="2029"/>
      <c r="L792" s="2029"/>
      <c r="M792" s="2029"/>
      <c r="N792" s="2030"/>
      <c r="O792" s="2089"/>
      <c r="P792" s="2089"/>
      <c r="Q792" s="2089"/>
      <c r="R792" s="2089"/>
      <c r="S792" s="2089"/>
      <c r="T792" s="2099"/>
      <c r="U792" s="2100"/>
      <c r="V792" s="2100"/>
      <c r="W792" s="2101"/>
      <c r="X792" s="2085"/>
      <c r="Y792" s="2086"/>
      <c r="Z792" s="2086"/>
      <c r="AA792" s="2086"/>
      <c r="AB792" s="2087"/>
      <c r="AC792" s="1861">
        <f t="shared" si="50"/>
        <v>0</v>
      </c>
      <c r="AD792" s="1862"/>
      <c r="AE792" s="1862"/>
      <c r="AF792" s="1862"/>
      <c r="AG792" s="1863"/>
      <c r="AH792" s="1864"/>
      <c r="AI792" s="1865"/>
      <c r="AJ792" s="1865"/>
      <c r="AK792" s="1865"/>
      <c r="AL792" s="1866"/>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2"/>
      <c r="C793" s="462"/>
      <c r="D793" s="462"/>
      <c r="E793" s="462"/>
      <c r="F793" s="462"/>
      <c r="G793" s="462"/>
      <c r="H793" s="462"/>
      <c r="I793" s="462"/>
      <c r="J793" s="2028"/>
      <c r="K793" s="2029"/>
      <c r="L793" s="2029"/>
      <c r="M793" s="2029"/>
      <c r="N793" s="2030"/>
      <c r="O793" s="2089"/>
      <c r="P793" s="2089"/>
      <c r="Q793" s="2089"/>
      <c r="R793" s="2089"/>
      <c r="S793" s="2089"/>
      <c r="T793" s="2099"/>
      <c r="U793" s="2100"/>
      <c r="V793" s="2100"/>
      <c r="W793" s="2101"/>
      <c r="X793" s="2085"/>
      <c r="Y793" s="2086"/>
      <c r="Z793" s="2086"/>
      <c r="AA793" s="2086"/>
      <c r="AB793" s="2087"/>
      <c r="AC793" s="1861">
        <f t="shared" si="50"/>
        <v>0</v>
      </c>
      <c r="AD793" s="1862"/>
      <c r="AE793" s="1862"/>
      <c r="AF793" s="1862"/>
      <c r="AG793" s="1863"/>
      <c r="AH793" s="1864"/>
      <c r="AI793" s="1865"/>
      <c r="AJ793" s="1865"/>
      <c r="AK793" s="1865"/>
      <c r="AL793" s="1866"/>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2"/>
      <c r="C794" s="462"/>
      <c r="D794" s="462"/>
      <c r="E794" s="462"/>
      <c r="F794" s="462"/>
      <c r="G794" s="462"/>
      <c r="H794" s="462"/>
      <c r="I794" s="462"/>
      <c r="J794" s="2028"/>
      <c r="K794" s="2029"/>
      <c r="L794" s="2029"/>
      <c r="M794" s="2029"/>
      <c r="N794" s="2030"/>
      <c r="O794" s="2089"/>
      <c r="P794" s="2089"/>
      <c r="Q794" s="2089"/>
      <c r="R794" s="2089"/>
      <c r="S794" s="2089"/>
      <c r="T794" s="2099"/>
      <c r="U794" s="2100"/>
      <c r="V794" s="2100"/>
      <c r="W794" s="2101"/>
      <c r="X794" s="2085"/>
      <c r="Y794" s="2086"/>
      <c r="Z794" s="2086"/>
      <c r="AA794" s="2086"/>
      <c r="AB794" s="2087"/>
      <c r="AC794" s="1861">
        <f t="shared" si="50"/>
        <v>0</v>
      </c>
      <c r="AD794" s="1862"/>
      <c r="AE794" s="1862"/>
      <c r="AF794" s="1862"/>
      <c r="AG794" s="1863"/>
      <c r="AH794" s="1864"/>
      <c r="AI794" s="1865"/>
      <c r="AJ794" s="1865"/>
      <c r="AK794" s="1865"/>
      <c r="AL794" s="186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2"/>
      <c r="C795" s="462"/>
      <c r="D795" s="462"/>
      <c r="E795" s="462"/>
      <c r="F795" s="462"/>
      <c r="G795" s="462"/>
      <c r="H795" s="462"/>
      <c r="I795" s="462"/>
      <c r="J795" s="2028"/>
      <c r="K795" s="2029"/>
      <c r="L795" s="2029"/>
      <c r="M795" s="2029"/>
      <c r="N795" s="2030"/>
      <c r="O795" s="2089"/>
      <c r="P795" s="2089"/>
      <c r="Q795" s="2089"/>
      <c r="R795" s="2089"/>
      <c r="S795" s="2089"/>
      <c r="T795" s="2099"/>
      <c r="U795" s="2100"/>
      <c r="V795" s="2100"/>
      <c r="W795" s="2101"/>
      <c r="X795" s="2085"/>
      <c r="Y795" s="2086"/>
      <c r="Z795" s="2086"/>
      <c r="AA795" s="2086"/>
      <c r="AB795" s="2087"/>
      <c r="AC795" s="1861">
        <f t="shared" si="50"/>
        <v>0</v>
      </c>
      <c r="AD795" s="1862"/>
      <c r="AE795" s="1862"/>
      <c r="AF795" s="1862"/>
      <c r="AG795" s="1863"/>
      <c r="AH795" s="1864"/>
      <c r="AI795" s="1865"/>
      <c r="AJ795" s="1865"/>
      <c r="AK795" s="1865"/>
      <c r="AL795" s="186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2"/>
      <c r="C796" s="462"/>
      <c r="D796" s="462"/>
      <c r="E796" s="462"/>
      <c r="F796" s="462"/>
      <c r="G796" s="462"/>
      <c r="H796" s="462"/>
      <c r="I796" s="462"/>
      <c r="J796" s="2155" t="s">
        <v>1551</v>
      </c>
      <c r="K796" s="2156"/>
      <c r="L796" s="2156"/>
      <c r="M796" s="2156"/>
      <c r="N796" s="2157"/>
      <c r="O796" s="2227">
        <f>SUM(O786:S795)</f>
        <v>0</v>
      </c>
      <c r="P796" s="2227"/>
      <c r="Q796" s="2227"/>
      <c r="R796" s="2227"/>
      <c r="S796" s="2227"/>
      <c r="T796" s="462"/>
      <c r="U796" s="462"/>
      <c r="V796" s="462"/>
      <c r="W796" s="462"/>
      <c r="X796" s="1219" t="s">
        <v>1552</v>
      </c>
      <c r="Y796" s="1220"/>
      <c r="Z796" s="1220"/>
      <c r="AA796" s="1220"/>
      <c r="AB796" s="1221"/>
      <c r="AC796" s="1861">
        <f>SUM(AC786:AG795)</f>
        <v>0</v>
      </c>
      <c r="AD796" s="1862"/>
      <c r="AE796" s="1862"/>
      <c r="AF796" s="1862"/>
      <c r="AG796" s="1863"/>
      <c r="AH796" s="462"/>
      <c r="AI796" s="462"/>
      <c r="AJ796" s="462"/>
      <c r="AK796" s="462"/>
      <c r="AL796" s="462"/>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2"/>
      <c r="C798" s="462"/>
      <c r="D798" s="462"/>
      <c r="E798" s="462"/>
      <c r="F798" s="462"/>
      <c r="G798" s="462"/>
      <c r="H798" s="462"/>
      <c r="I798" s="462"/>
      <c r="J798" s="55"/>
      <c r="K798" s="56"/>
      <c r="L798" s="56"/>
      <c r="M798" s="56"/>
      <c r="N798" s="56"/>
      <c r="O798" s="56"/>
      <c r="P798" s="56"/>
      <c r="Q798" s="56"/>
      <c r="R798" s="56"/>
      <c r="S798" s="56"/>
      <c r="T798" s="56"/>
      <c r="U798" s="56"/>
      <c r="V798" s="56"/>
      <c r="W798" s="56"/>
      <c r="X798" s="1632" t="s">
        <v>1568</v>
      </c>
      <c r="Y798" s="2177">
        <f>T753+AC776+AC796</f>
        <v>32265</v>
      </c>
      <c r="Z798" s="2177"/>
      <c r="AA798" s="2177"/>
      <c r="AB798" s="2177"/>
      <c r="AC798" s="2177"/>
      <c r="AD798" s="462"/>
      <c r="AE798" s="462"/>
      <c r="AF798" s="462"/>
      <c r="AG798" s="462"/>
      <c r="AH798" s="462"/>
      <c r="AI798" s="462"/>
      <c r="AJ798" s="462"/>
      <c r="AK798" s="462"/>
      <c r="AL798" s="462"/>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2"/>
      <c r="C799" s="462"/>
      <c r="D799" s="462"/>
      <c r="E799" s="462"/>
      <c r="F799" s="462"/>
      <c r="G799" s="462"/>
      <c r="H799" s="462"/>
      <c r="I799" s="462"/>
      <c r="J799" s="58"/>
      <c r="K799" s="59"/>
      <c r="L799" s="59"/>
      <c r="M799" s="59"/>
      <c r="N799" s="59"/>
      <c r="O799" s="59"/>
      <c r="P799" s="59"/>
      <c r="Q799" s="59"/>
      <c r="R799" s="59"/>
      <c r="S799" s="59"/>
      <c r="T799" s="59"/>
      <c r="U799" s="59"/>
      <c r="V799" s="59"/>
      <c r="W799" s="59"/>
      <c r="X799" s="1639" t="s">
        <v>1569</v>
      </c>
      <c r="Y799" s="2177">
        <f>(T753+AC776+AC796)*12</f>
        <v>387180</v>
      </c>
      <c r="Z799" s="2177"/>
      <c r="AA799" s="2177"/>
      <c r="AB799" s="2177"/>
      <c r="AC799" s="2177"/>
      <c r="AD799" s="462"/>
      <c r="AE799" s="462"/>
      <c r="AF799" s="462"/>
      <c r="AG799" s="462"/>
      <c r="AH799" s="462"/>
      <c r="AI799" s="462"/>
      <c r="AJ799" s="462"/>
      <c r="AK799" s="462"/>
      <c r="AL799" s="462"/>
      <c r="AZ799" s="46"/>
      <c r="BA799" s="40" t="s">
        <v>1570</v>
      </c>
      <c r="BB799" s="40"/>
      <c r="BC799" s="40"/>
      <c r="BD799" s="40"/>
      <c r="BE799" s="40"/>
      <c r="BF799" s="40"/>
      <c r="BG799" s="40"/>
      <c r="BH799" s="40"/>
      <c r="BI799" s="40"/>
      <c r="BJ799" s="40"/>
      <c r="BK799" s="40"/>
      <c r="BL799" s="40"/>
      <c r="BM799" s="40"/>
      <c r="BN799" s="2174" t="s">
        <v>1571</v>
      </c>
      <c r="BO799" s="2175"/>
      <c r="BP799" s="46"/>
      <c r="BQ799" s="46"/>
      <c r="BR799" s="46"/>
      <c r="BS799" s="40" t="s">
        <v>1572</v>
      </c>
      <c r="BT799" s="40"/>
      <c r="BU799" s="40"/>
      <c r="BV799" s="40"/>
      <c r="BW799" s="40"/>
      <c r="BX799" s="40"/>
      <c r="BY799" s="40"/>
      <c r="BZ799" s="40"/>
      <c r="CA799" s="40"/>
      <c r="CB799" s="2171" t="str">
        <f>T189</f>
        <v>Los Angeles</v>
      </c>
      <c r="CC799" s="2172"/>
      <c r="CD799" s="2172"/>
      <c r="CE799" s="2172"/>
      <c r="CF799" s="2172"/>
      <c r="CG799" s="2172"/>
      <c r="CH799" s="2173"/>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15">
      <c r="B800" s="39"/>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15"/>
      <c r="Y800" s="15"/>
      <c r="Z800" s="15"/>
      <c r="AA800" s="15"/>
      <c r="AB800" s="15"/>
      <c r="AC800" s="15"/>
      <c r="AD800" s="15"/>
      <c r="AE800" s="462"/>
      <c r="AF800" s="462"/>
      <c r="AG800" s="462"/>
      <c r="AH800" s="462"/>
      <c r="AI800" s="462"/>
      <c r="AJ800" s="462"/>
      <c r="AK800" s="462"/>
      <c r="AL800" s="462"/>
      <c r="AZ800" s="46"/>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15">
      <c r="A801" s="39" t="s">
        <v>1063</v>
      </c>
      <c r="B801" s="39"/>
      <c r="C801" s="39" t="s">
        <v>211</v>
      </c>
      <c r="D801" s="462"/>
      <c r="E801" s="462"/>
      <c r="F801" s="462"/>
      <c r="G801" s="462"/>
      <c r="H801" s="462"/>
      <c r="I801" s="462"/>
      <c r="J801" s="462"/>
      <c r="K801" s="462"/>
      <c r="L801" s="462"/>
      <c r="M801" s="462"/>
      <c r="N801" s="462"/>
      <c r="O801" s="462"/>
      <c r="P801" s="462"/>
      <c r="Q801" s="462"/>
      <c r="R801" s="462"/>
      <c r="S801" s="462"/>
      <c r="T801" s="462"/>
      <c r="U801" s="462"/>
      <c r="V801" s="462"/>
      <c r="W801" s="462"/>
      <c r="X801" s="15"/>
      <c r="Y801" s="15"/>
      <c r="Z801" s="15"/>
      <c r="AA801" s="15"/>
      <c r="AB801" s="15"/>
      <c r="AC801" s="15"/>
      <c r="AD801" s="15"/>
      <c r="AE801" s="462"/>
      <c r="AF801" s="462"/>
      <c r="AG801" s="462"/>
      <c r="AH801" s="462"/>
      <c r="AI801" s="462"/>
      <c r="AJ801" s="462"/>
      <c r="AK801" s="462"/>
      <c r="AL801" s="462"/>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1571</v>
      </c>
      <c r="BP801" s="43"/>
      <c r="BQ801" s="43"/>
      <c r="BR801" s="43"/>
      <c r="BS801" s="43"/>
      <c r="BT801" s="43"/>
      <c r="CR801" s="77"/>
    </row>
    <row r="802" spans="1:110" s="40" customFormat="1" ht="13.15">
      <c r="A802" s="39"/>
      <c r="B802" s="39"/>
      <c r="C802" s="39" t="s">
        <v>1573</v>
      </c>
      <c r="D802" s="462"/>
      <c r="E802" s="462"/>
      <c r="F802" s="462"/>
      <c r="G802" s="462"/>
      <c r="H802" s="462"/>
      <c r="I802" s="462"/>
      <c r="J802" s="462"/>
      <c r="K802" s="462"/>
      <c r="L802" s="462"/>
      <c r="M802" s="462"/>
      <c r="N802" s="462"/>
      <c r="O802" s="462"/>
      <c r="P802" s="462"/>
      <c r="Q802" s="462"/>
      <c r="R802" s="462"/>
      <c r="S802" s="462"/>
      <c r="T802" s="462"/>
      <c r="U802" s="462"/>
      <c r="V802" s="462"/>
      <c r="W802" s="462"/>
      <c r="X802" s="15"/>
      <c r="Y802" s="15"/>
      <c r="Z802" s="15"/>
      <c r="AA802" s="15"/>
      <c r="AB802" s="15"/>
      <c r="AC802" s="15"/>
      <c r="AD802" s="15"/>
      <c r="AE802" s="462"/>
      <c r="AF802" s="462"/>
      <c r="AG802" s="462"/>
      <c r="AH802" s="462"/>
      <c r="AI802" s="462"/>
      <c r="AJ802" s="462"/>
      <c r="AK802" s="462"/>
      <c r="AL802" s="462"/>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1574</v>
      </c>
      <c r="BO802" s="42" t="s">
        <v>1575</v>
      </c>
      <c r="BP802" s="43"/>
      <c r="BQ802" s="43"/>
      <c r="BR802" s="43"/>
      <c r="BS802" s="43"/>
      <c r="BT802" s="43"/>
      <c r="BV802" s="42" t="s">
        <v>1576</v>
      </c>
      <c r="CR802" s="77"/>
    </row>
    <row r="803" spans="1:110" s="40" customFormat="1" ht="15" customHeight="1">
      <c r="A803" s="462"/>
      <c r="B803" s="39"/>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15"/>
      <c r="Y803" s="15"/>
      <c r="Z803" s="15"/>
      <c r="AA803" s="15"/>
      <c r="AB803" s="15"/>
      <c r="AC803" s="15"/>
      <c r="AD803" s="15"/>
      <c r="AE803" s="462"/>
      <c r="AF803" s="462"/>
      <c r="AG803" s="462"/>
      <c r="AH803" s="462"/>
      <c r="AI803" s="462"/>
      <c r="AJ803" s="462"/>
      <c r="AK803" s="462"/>
      <c r="AL803" s="462"/>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2"/>
      <c r="B804" s="462"/>
      <c r="C804" s="462"/>
      <c r="D804" s="462"/>
      <c r="E804" s="462"/>
      <c r="F804" s="462"/>
      <c r="G804" s="462"/>
      <c r="H804" s="55" t="s">
        <v>1577</v>
      </c>
      <c r="I804" s="56"/>
      <c r="J804" s="56"/>
      <c r="K804" s="56"/>
      <c r="L804" s="56"/>
      <c r="M804" s="56"/>
      <c r="N804" s="56"/>
      <c r="O804" s="56"/>
      <c r="P804" s="56"/>
      <c r="Q804" s="56"/>
      <c r="R804" s="56"/>
      <c r="S804" s="56"/>
      <c r="T804" s="56"/>
      <c r="U804" s="56"/>
      <c r="V804" s="56"/>
      <c r="W804" s="56"/>
      <c r="X804" s="56"/>
      <c r="Y804" s="56"/>
      <c r="Z804" s="2191">
        <v>53</v>
      </c>
      <c r="AA804" s="2192"/>
      <c r="AB804" s="2192"/>
      <c r="AC804" s="2192"/>
      <c r="AD804" s="2192"/>
      <c r="AE804" s="2193"/>
      <c r="AF804" s="462"/>
      <c r="AG804" s="462"/>
      <c r="AH804" s="462"/>
      <c r="AI804" s="462"/>
      <c r="AJ804" s="462"/>
      <c r="AK804" s="462"/>
      <c r="AL804" s="462"/>
      <c r="AM804" s="29"/>
      <c r="AN804" s="29"/>
      <c r="AO804" s="29"/>
      <c r="AP804" s="29"/>
      <c r="AQ804" s="29"/>
      <c r="AR804" s="29"/>
      <c r="AS804" s="29"/>
      <c r="AT804" s="29"/>
      <c r="AU804" s="29"/>
      <c r="AV804" s="29"/>
      <c r="AW804" s="29"/>
      <c r="AX804" s="29"/>
      <c r="AY804" s="29"/>
      <c r="BE804" s="17"/>
      <c r="BF804" s="17"/>
      <c r="BN804" s="75" t="s">
        <v>1571</v>
      </c>
      <c r="BO804" s="42"/>
      <c r="BP804" s="43"/>
      <c r="BQ804" s="43"/>
      <c r="BR804" s="43"/>
      <c r="BS804" s="43"/>
      <c r="BT804" s="43"/>
      <c r="BV804" s="42"/>
      <c r="CR804" s="77"/>
    </row>
    <row r="805" spans="1:110" s="40" customFormat="1" ht="12.75" customHeight="1">
      <c r="A805" s="462"/>
      <c r="B805" s="462"/>
      <c r="C805" s="462"/>
      <c r="D805" s="462"/>
      <c r="E805" s="462"/>
      <c r="F805" s="462"/>
      <c r="G805" s="462"/>
      <c r="H805" s="55" t="s">
        <v>1578</v>
      </c>
      <c r="I805" s="56"/>
      <c r="J805" s="56"/>
      <c r="K805" s="56"/>
      <c r="L805" s="56"/>
      <c r="M805" s="56"/>
      <c r="N805" s="56"/>
      <c r="O805" s="56"/>
      <c r="P805" s="56"/>
      <c r="Q805" s="56"/>
      <c r="R805" s="56"/>
      <c r="S805" s="56"/>
      <c r="T805" s="56"/>
      <c r="U805" s="56"/>
      <c r="V805" s="56"/>
      <c r="W805" s="56"/>
      <c r="X805" s="56"/>
      <c r="Y805" s="56"/>
      <c r="Z805" s="2240">
        <v>20</v>
      </c>
      <c r="AA805" s="2192"/>
      <c r="AB805" s="2192"/>
      <c r="AC805" s="2192"/>
      <c r="AD805" s="2192"/>
      <c r="AE805" s="2193"/>
      <c r="AF805" s="462"/>
      <c r="AG805" s="462"/>
      <c r="AH805" s="462"/>
      <c r="AI805" s="462"/>
      <c r="AJ805" s="462"/>
      <c r="AK805" s="462"/>
      <c r="AL805" s="462"/>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2"/>
      <c r="B806" s="462"/>
      <c r="C806" s="462"/>
      <c r="D806" s="462"/>
      <c r="E806" s="462"/>
      <c r="F806" s="462"/>
      <c r="G806" s="462"/>
      <c r="H806" s="55" t="s">
        <v>1579</v>
      </c>
      <c r="I806" s="56"/>
      <c r="J806" s="56"/>
      <c r="K806" s="56"/>
      <c r="L806" s="56"/>
      <c r="M806" s="56"/>
      <c r="N806" s="56"/>
      <c r="O806" s="56"/>
      <c r="P806" s="56"/>
      <c r="Q806" s="56"/>
      <c r="R806" s="56"/>
      <c r="S806" s="56"/>
      <c r="T806" s="56"/>
      <c r="U806" s="56"/>
      <c r="V806" s="56"/>
      <c r="W806" s="56"/>
      <c r="X806" s="56"/>
      <c r="Y806" s="56"/>
      <c r="Z806" s="2055">
        <v>52413</v>
      </c>
      <c r="AA806" s="2056"/>
      <c r="AB806" s="2056"/>
      <c r="AC806" s="2056"/>
      <c r="AD806" s="2056"/>
      <c r="AE806" s="2057"/>
      <c r="AF806" s="462"/>
      <c r="AG806" s="462"/>
      <c r="AH806" s="462"/>
      <c r="AI806" s="462"/>
      <c r="AJ806" s="462"/>
      <c r="AK806" s="462"/>
      <c r="AL806" s="462"/>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15">
      <c r="A807" s="462"/>
      <c r="B807" s="462"/>
      <c r="C807" s="462"/>
      <c r="D807" s="462"/>
      <c r="E807" s="462"/>
      <c r="F807" s="462"/>
      <c r="G807" s="462"/>
      <c r="H807" s="55"/>
      <c r="I807" s="56"/>
      <c r="J807" s="56"/>
      <c r="K807" s="56"/>
      <c r="L807" s="56"/>
      <c r="M807" s="56"/>
      <c r="N807" s="56"/>
      <c r="O807" s="56"/>
      <c r="P807" s="56"/>
      <c r="Q807" s="56"/>
      <c r="R807" s="56"/>
      <c r="S807" s="56"/>
      <c r="T807" s="56"/>
      <c r="U807" s="56"/>
      <c r="V807" s="56"/>
      <c r="W807" s="56"/>
      <c r="X807" s="56"/>
      <c r="Y807" s="1631" t="s">
        <v>1580</v>
      </c>
      <c r="Z807" s="2058">
        <f>'Subsidy Contract Calculation'!I30</f>
        <v>520080</v>
      </c>
      <c r="AA807" s="2059"/>
      <c r="AB807" s="2059"/>
      <c r="AC807" s="2059"/>
      <c r="AD807" s="2059"/>
      <c r="AE807" s="2060"/>
      <c r="AF807" s="462"/>
      <c r="AG807" s="462"/>
      <c r="AH807" s="462"/>
      <c r="AI807" s="462"/>
      <c r="AJ807" s="462"/>
      <c r="AK807" s="462"/>
      <c r="AL807" s="462"/>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15">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15"/>
      <c r="Y808" s="15"/>
      <c r="Z808" s="15"/>
      <c r="AA808" s="15"/>
      <c r="AB808" s="15"/>
      <c r="AC808" s="15"/>
      <c r="AD808" s="15"/>
      <c r="AE808" s="462"/>
      <c r="AF808" s="462"/>
      <c r="AG808" s="462"/>
      <c r="AH808" s="462"/>
      <c r="AI808" s="462"/>
      <c r="AJ808" s="462"/>
      <c r="AK808" s="462"/>
      <c r="AL808" s="462"/>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77" t="s">
        <v>1479</v>
      </c>
      <c r="BQ808" s="1478" t="s">
        <v>1480</v>
      </c>
      <c r="BR808" s="1478" t="s">
        <v>1481</v>
      </c>
      <c r="BS808" s="1478" t="s">
        <v>1482</v>
      </c>
      <c r="BT808" s="1478" t="s">
        <v>1483</v>
      </c>
      <c r="BU808" s="45"/>
      <c r="BV808" s="45"/>
      <c r="BW808" s="1477" t="s">
        <v>1479</v>
      </c>
      <c r="BX808" s="1478" t="s">
        <v>1480</v>
      </c>
      <c r="BY808" s="1478" t="s">
        <v>1481</v>
      </c>
      <c r="BZ808" s="1478" t="s">
        <v>1482</v>
      </c>
      <c r="CA808" s="1478" t="s">
        <v>1483</v>
      </c>
      <c r="CR808" s="77"/>
    </row>
    <row r="809" spans="1:110" s="5" customFormat="1" ht="13.9">
      <c r="A809" s="39" t="s">
        <v>1075</v>
      </c>
      <c r="B809" s="39"/>
      <c r="C809" s="39" t="s">
        <v>214</v>
      </c>
      <c r="D809" s="462"/>
      <c r="E809" s="462"/>
      <c r="F809" s="462"/>
      <c r="G809" s="462"/>
      <c r="H809" s="462"/>
      <c r="I809" s="462"/>
      <c r="J809" s="462"/>
      <c r="K809" s="462"/>
      <c r="L809" s="462"/>
      <c r="M809" s="462"/>
      <c r="N809" s="462"/>
      <c r="O809" s="462"/>
      <c r="P809" s="462"/>
      <c r="Q809" s="462"/>
      <c r="R809" s="462"/>
      <c r="S809" s="462"/>
      <c r="T809" s="462"/>
      <c r="U809" s="462"/>
      <c r="V809" s="462"/>
      <c r="W809" s="462"/>
      <c r="X809" s="15"/>
      <c r="Y809" s="15"/>
      <c r="Z809" s="15"/>
      <c r="AA809" s="15"/>
      <c r="AB809" s="15"/>
      <c r="AC809" s="15"/>
      <c r="AD809" s="15"/>
      <c r="AE809" s="462"/>
      <c r="AF809" s="462"/>
      <c r="AG809" s="462"/>
      <c r="AH809" s="462"/>
      <c r="AI809" s="462"/>
      <c r="AJ809" s="462"/>
      <c r="AK809" s="462"/>
      <c r="AL809" s="462"/>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35" t="s">
        <v>891</v>
      </c>
      <c r="BP809" s="296">
        <v>365252</v>
      </c>
      <c r="BQ809" s="296">
        <v>421132</v>
      </c>
      <c r="BR809" s="296">
        <v>508000</v>
      </c>
      <c r="BS809" s="296">
        <v>650240</v>
      </c>
      <c r="BT809" s="296">
        <v>724408</v>
      </c>
      <c r="BU809" s="45"/>
      <c r="BV809" s="1435" t="s">
        <v>891</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3.9">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15"/>
      <c r="Y810" s="15"/>
      <c r="Z810" s="15"/>
      <c r="AA810" s="15"/>
      <c r="AB810" s="15"/>
      <c r="AC810" s="15"/>
      <c r="AD810" s="15"/>
      <c r="AE810" s="462"/>
      <c r="AF810" s="462"/>
      <c r="AG810" s="462"/>
      <c r="AH810" s="462"/>
      <c r="AI810" s="462"/>
      <c r="AJ810" s="462"/>
      <c r="AK810" s="462"/>
      <c r="AL810" s="462"/>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35" t="s">
        <v>894</v>
      </c>
      <c r="BP810" s="294">
        <v>262291</v>
      </c>
      <c r="BQ810" s="294">
        <v>302419</v>
      </c>
      <c r="BR810" s="294">
        <v>364800</v>
      </c>
      <c r="BS810" s="294">
        <v>466944</v>
      </c>
      <c r="BT810" s="294">
        <v>520205</v>
      </c>
      <c r="BU810" s="45"/>
      <c r="BV810" s="1435" t="s">
        <v>894</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2"/>
      <c r="B811" s="462"/>
      <c r="C811" s="462"/>
      <c r="D811" s="462"/>
      <c r="E811" s="462"/>
      <c r="F811" s="462"/>
      <c r="G811" s="462"/>
      <c r="H811" s="55" t="s">
        <v>1581</v>
      </c>
      <c r="I811" s="56"/>
      <c r="J811" s="56"/>
      <c r="K811" s="56"/>
      <c r="L811" s="56"/>
      <c r="M811" s="56"/>
      <c r="N811" s="56"/>
      <c r="O811" s="56"/>
      <c r="P811" s="56"/>
      <c r="Q811" s="56"/>
      <c r="R811" s="56"/>
      <c r="S811" s="56"/>
      <c r="T811" s="56"/>
      <c r="U811" s="56"/>
      <c r="V811" s="56"/>
      <c r="W811" s="56"/>
      <c r="X811" s="56"/>
      <c r="Y811" s="56"/>
      <c r="Z811" s="1858">
        <v>3028</v>
      </c>
      <c r="AA811" s="1859"/>
      <c r="AB811" s="1859"/>
      <c r="AC811" s="1859"/>
      <c r="AD811" s="1859"/>
      <c r="AE811" s="1860"/>
      <c r="AF811" s="462"/>
      <c r="AG811" s="462"/>
      <c r="AH811" s="462"/>
      <c r="AI811" s="462"/>
      <c r="AJ811" s="462"/>
      <c r="AK811" s="462"/>
      <c r="AL811" s="462"/>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35" t="s">
        <v>899</v>
      </c>
      <c r="BP811" s="296">
        <v>262291</v>
      </c>
      <c r="BQ811" s="296">
        <v>302419</v>
      </c>
      <c r="BR811" s="296">
        <v>364800</v>
      </c>
      <c r="BS811" s="296">
        <v>466944</v>
      </c>
      <c r="BT811" s="296">
        <v>520205</v>
      </c>
      <c r="BU811" s="45"/>
      <c r="BV811" s="1435" t="s">
        <v>899</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2"/>
      <c r="B812" s="462"/>
      <c r="C812" s="462"/>
      <c r="D812" s="462"/>
      <c r="E812" s="462"/>
      <c r="F812" s="462"/>
      <c r="G812" s="462"/>
      <c r="H812" s="55" t="s">
        <v>1582</v>
      </c>
      <c r="I812" s="56"/>
      <c r="J812" s="56"/>
      <c r="K812" s="56"/>
      <c r="L812" s="56"/>
      <c r="M812" s="56"/>
      <c r="N812" s="56"/>
      <c r="O812" s="56"/>
      <c r="P812" s="56"/>
      <c r="Q812" s="56"/>
      <c r="R812" s="56"/>
      <c r="S812" s="56"/>
      <c r="T812" s="56"/>
      <c r="U812" s="56"/>
      <c r="V812" s="56"/>
      <c r="W812" s="56"/>
      <c r="X812" s="56"/>
      <c r="Y812" s="56"/>
      <c r="Z812" s="1858"/>
      <c r="AA812" s="1859"/>
      <c r="AB812" s="1859"/>
      <c r="AC812" s="1859"/>
      <c r="AD812" s="1859"/>
      <c r="AE812" s="1860"/>
      <c r="AF812" s="462"/>
      <c r="AG812" s="462"/>
      <c r="AH812" s="462"/>
      <c r="AI812" s="462"/>
      <c r="AJ812" s="462"/>
      <c r="AK812" s="462"/>
      <c r="AL812" s="462"/>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35" t="s">
        <v>903</v>
      </c>
      <c r="BP812" s="294">
        <v>230655</v>
      </c>
      <c r="BQ812" s="294">
        <v>265943</v>
      </c>
      <c r="BR812" s="294">
        <v>320800</v>
      </c>
      <c r="BS812" s="294">
        <v>410624</v>
      </c>
      <c r="BT812" s="294">
        <v>457461</v>
      </c>
      <c r="BU812" s="45"/>
      <c r="BV812" s="1435" t="s">
        <v>903</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3.9">
      <c r="A813" s="462"/>
      <c r="B813" s="462"/>
      <c r="C813" s="462"/>
      <c r="D813" s="462"/>
      <c r="E813" s="462"/>
      <c r="F813" s="462"/>
      <c r="G813" s="462"/>
      <c r="H813" s="55" t="s">
        <v>1583</v>
      </c>
      <c r="I813" s="56"/>
      <c r="J813" s="56"/>
      <c r="K813" s="56"/>
      <c r="L813" s="56"/>
      <c r="M813" s="56"/>
      <c r="N813" s="56"/>
      <c r="O813" s="56"/>
      <c r="P813" s="56"/>
      <c r="Q813" s="56"/>
      <c r="R813" s="56"/>
      <c r="S813" s="56"/>
      <c r="T813" s="56"/>
      <c r="U813" s="56"/>
      <c r="V813" s="56"/>
      <c r="W813" s="56"/>
      <c r="X813" s="56"/>
      <c r="Y813" s="56"/>
      <c r="Z813" s="1858"/>
      <c r="AA813" s="1859"/>
      <c r="AB813" s="1859"/>
      <c r="AC813" s="1859"/>
      <c r="AD813" s="1859"/>
      <c r="AE813" s="1860"/>
      <c r="AF813" s="462"/>
      <c r="AG813" s="462"/>
      <c r="AH813" s="462"/>
      <c r="AI813" s="462"/>
      <c r="AJ813" s="462"/>
      <c r="AK813" s="462"/>
      <c r="AL813" s="462"/>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35" t="s">
        <v>907</v>
      </c>
      <c r="BP813" s="296">
        <v>262291</v>
      </c>
      <c r="BQ813" s="296">
        <v>302419</v>
      </c>
      <c r="BR813" s="296">
        <v>364800</v>
      </c>
      <c r="BS813" s="296">
        <v>466944</v>
      </c>
      <c r="BT813" s="296">
        <v>520205</v>
      </c>
      <c r="BU813" s="45"/>
      <c r="BV813" s="1435" t="s">
        <v>907</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2"/>
      <c r="B814" s="462"/>
      <c r="C814" s="462"/>
      <c r="D814" s="462"/>
      <c r="E814" s="462"/>
      <c r="F814" s="462"/>
      <c r="G814" s="462"/>
      <c r="H814" s="55" t="s">
        <v>1584</v>
      </c>
      <c r="I814" s="56"/>
      <c r="J814" s="56"/>
      <c r="K814" s="56"/>
      <c r="L814" s="56"/>
      <c r="M814" s="56"/>
      <c r="N814" s="56"/>
      <c r="O814" s="56"/>
      <c r="P814" s="2052" t="s">
        <v>1309</v>
      </c>
      <c r="Q814" s="2053"/>
      <c r="R814" s="2053"/>
      <c r="S814" s="2053"/>
      <c r="T814" s="2053"/>
      <c r="U814" s="2053"/>
      <c r="V814" s="2053"/>
      <c r="W814" s="2053"/>
      <c r="X814" s="2053"/>
      <c r="Y814" s="2054"/>
      <c r="Z814" s="1858"/>
      <c r="AA814" s="1859"/>
      <c r="AB814" s="1859"/>
      <c r="AC814" s="1859"/>
      <c r="AD814" s="1859"/>
      <c r="AE814" s="1860"/>
      <c r="AF814" s="462"/>
      <c r="AG814" s="462"/>
      <c r="AH814" s="462"/>
      <c r="AI814" s="462"/>
      <c r="AJ814" s="462"/>
      <c r="AK814" s="462"/>
      <c r="AL814" s="462"/>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35" t="s">
        <v>910</v>
      </c>
      <c r="BP814" s="294">
        <v>262291</v>
      </c>
      <c r="BQ814" s="294">
        <v>302419</v>
      </c>
      <c r="BR814" s="294">
        <v>364800</v>
      </c>
      <c r="BS814" s="294">
        <v>466944</v>
      </c>
      <c r="BT814" s="294">
        <v>520205</v>
      </c>
      <c r="BU814" s="45"/>
      <c r="BV814" s="1435" t="s">
        <v>910</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2"/>
      <c r="B815" s="462"/>
      <c r="C815" s="462"/>
      <c r="D815" s="462"/>
      <c r="E815" s="462"/>
      <c r="F815" s="462"/>
      <c r="G815" s="462"/>
      <c r="H815" s="55"/>
      <c r="I815" s="56"/>
      <c r="J815" s="56"/>
      <c r="K815" s="56"/>
      <c r="L815" s="56"/>
      <c r="M815" s="56"/>
      <c r="N815" s="56"/>
      <c r="O815" s="56"/>
      <c r="P815" s="56"/>
      <c r="Q815" s="56"/>
      <c r="R815" s="56"/>
      <c r="S815" s="56"/>
      <c r="T815" s="56"/>
      <c r="U815" s="56"/>
      <c r="V815" s="56"/>
      <c r="W815" s="56"/>
      <c r="X815" s="56"/>
      <c r="Y815" s="1631" t="s">
        <v>1585</v>
      </c>
      <c r="Z815" s="2058">
        <f>SUM(Z811:AE814)</f>
        <v>3028</v>
      </c>
      <c r="AA815" s="2059"/>
      <c r="AB815" s="2059"/>
      <c r="AC815" s="2059"/>
      <c r="AD815" s="2059"/>
      <c r="AE815" s="2060"/>
      <c r="AF815" s="462"/>
      <c r="AG815" s="462"/>
      <c r="AH815" s="462"/>
      <c r="AI815" s="462"/>
      <c r="AJ815" s="462"/>
      <c r="AK815" s="462"/>
      <c r="AL815" s="462"/>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35" t="s">
        <v>914</v>
      </c>
      <c r="BP815" s="296">
        <v>365252</v>
      </c>
      <c r="BQ815" s="296">
        <v>421132</v>
      </c>
      <c r="BR815" s="296">
        <v>508000</v>
      </c>
      <c r="BS815" s="296">
        <v>650240</v>
      </c>
      <c r="BT815" s="296">
        <v>724408</v>
      </c>
      <c r="BU815" s="45"/>
      <c r="BV815" s="1435" t="s">
        <v>914</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2"/>
      <c r="B816" s="462"/>
      <c r="C816" s="462"/>
      <c r="D816" s="462"/>
      <c r="E816" s="462"/>
      <c r="F816" s="462"/>
      <c r="G816" s="462"/>
      <c r="H816" s="55"/>
      <c r="I816" s="56"/>
      <c r="J816" s="56"/>
      <c r="K816" s="56"/>
      <c r="L816" s="56"/>
      <c r="M816" s="56"/>
      <c r="N816" s="56"/>
      <c r="O816" s="56"/>
      <c r="P816" s="56"/>
      <c r="Q816" s="56"/>
      <c r="R816" s="56"/>
      <c r="S816" s="56"/>
      <c r="T816" s="56"/>
      <c r="U816" s="56"/>
      <c r="V816" s="56"/>
      <c r="W816" s="56"/>
      <c r="X816" s="56"/>
      <c r="Y816" s="1631" t="s">
        <v>1586</v>
      </c>
      <c r="Z816" s="2058">
        <f>Z815+Y799+Z807</f>
        <v>910288</v>
      </c>
      <c r="AA816" s="2059"/>
      <c r="AB816" s="2059"/>
      <c r="AC816" s="2059"/>
      <c r="AD816" s="2059"/>
      <c r="AE816" s="2060"/>
      <c r="AF816" s="462"/>
      <c r="AG816" s="462"/>
      <c r="AH816" s="462"/>
      <c r="AI816" s="462"/>
      <c r="AJ816" s="462"/>
      <c r="AK816" s="462"/>
      <c r="AL816" s="462"/>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35" t="s">
        <v>917</v>
      </c>
      <c r="BP816" s="294">
        <v>262291</v>
      </c>
      <c r="BQ816" s="294">
        <v>302419</v>
      </c>
      <c r="BR816" s="294">
        <v>364800</v>
      </c>
      <c r="BS816" s="294">
        <v>466944</v>
      </c>
      <c r="BT816" s="294">
        <v>520205</v>
      </c>
      <c r="BU816" s="45"/>
      <c r="BV816" s="1435" t="s">
        <v>917</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15"/>
      <c r="Y817" s="15"/>
      <c r="Z817" s="15"/>
      <c r="AA817" s="15"/>
      <c r="AB817" s="15"/>
      <c r="AC817" s="15"/>
      <c r="AD817" s="15"/>
      <c r="AE817" s="462"/>
      <c r="AF817" s="462"/>
      <c r="AG817" s="462"/>
      <c r="AH817" s="462"/>
      <c r="AI817" s="462"/>
      <c r="AJ817" s="462"/>
      <c r="AK817" s="462"/>
      <c r="AL817" s="462"/>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35" t="s">
        <v>919</v>
      </c>
      <c r="BP817" s="296">
        <v>278397</v>
      </c>
      <c r="BQ817" s="296">
        <v>320989</v>
      </c>
      <c r="BR817" s="296">
        <v>387200</v>
      </c>
      <c r="BS817" s="296">
        <v>495616</v>
      </c>
      <c r="BT817" s="296">
        <v>552147</v>
      </c>
      <c r="BU817" s="45"/>
      <c r="BV817" s="1435" t="s">
        <v>919</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1098</v>
      </c>
      <c r="B818" s="39"/>
      <c r="C818" s="39" t="s">
        <v>217</v>
      </c>
      <c r="D818" s="462"/>
      <c r="E818" s="462"/>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2"/>
      <c r="AG818" s="462"/>
      <c r="AH818" s="462"/>
      <c r="AI818" s="462"/>
      <c r="AJ818" s="462"/>
      <c r="AK818" s="462"/>
      <c r="AL818" s="462"/>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35" t="s">
        <v>921</v>
      </c>
      <c r="BP818" s="294">
        <v>238133</v>
      </c>
      <c r="BQ818" s="294">
        <v>274565</v>
      </c>
      <c r="BR818" s="294">
        <v>331200</v>
      </c>
      <c r="BS818" s="294">
        <v>423936</v>
      </c>
      <c r="BT818" s="294">
        <v>472291</v>
      </c>
      <c r="BU818" s="45"/>
      <c r="BV818" s="1435" t="s">
        <v>921</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2"/>
      <c r="B819" s="462"/>
      <c r="C819" s="26" t="s">
        <v>1587</v>
      </c>
      <c r="D819" s="462"/>
      <c r="E819" s="462"/>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2"/>
      <c r="AG819" s="462"/>
      <c r="AH819" s="462"/>
      <c r="AI819" s="462"/>
      <c r="AJ819" s="462"/>
      <c r="AK819" s="462"/>
      <c r="AL819" s="462"/>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35" t="s">
        <v>923</v>
      </c>
      <c r="BP819" s="296">
        <v>262291</v>
      </c>
      <c r="BQ819" s="296">
        <v>302419</v>
      </c>
      <c r="BR819" s="296">
        <v>364800</v>
      </c>
      <c r="BS819" s="296">
        <v>466944</v>
      </c>
      <c r="BT819" s="296">
        <v>520205</v>
      </c>
      <c r="BU819" s="45"/>
      <c r="BV819" s="1435" t="s">
        <v>923</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2"/>
      <c r="B820" s="462"/>
      <c r="C820" s="26"/>
      <c r="D820" s="462"/>
      <c r="E820" s="462"/>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2"/>
      <c r="AG820" s="462"/>
      <c r="AH820" s="462"/>
      <c r="AI820" s="462"/>
      <c r="AJ820" s="462"/>
      <c r="AK820" s="462"/>
      <c r="AL820" s="462"/>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35" t="s">
        <v>925</v>
      </c>
      <c r="BP820" s="294">
        <v>262291</v>
      </c>
      <c r="BQ820" s="294">
        <v>302419</v>
      </c>
      <c r="BR820" s="294">
        <v>364800</v>
      </c>
      <c r="BS820" s="294">
        <v>466944</v>
      </c>
      <c r="BT820" s="294">
        <v>520205</v>
      </c>
      <c r="BU820" s="45"/>
      <c r="BV820" s="1435" t="s">
        <v>925</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2"/>
      <c r="B821" s="462"/>
      <c r="C821" s="53"/>
      <c r="D821" s="54"/>
      <c r="E821" s="54"/>
      <c r="F821" s="54"/>
      <c r="G821" s="54"/>
      <c r="H821" s="54"/>
      <c r="I821" s="54"/>
      <c r="J821" s="54"/>
      <c r="K821" s="54"/>
      <c r="L821" s="70"/>
      <c r="M821" s="2233" t="s">
        <v>1588</v>
      </c>
      <c r="N821" s="2233"/>
      <c r="O821" s="2233"/>
      <c r="P821" s="2234"/>
      <c r="Q821" s="2150" t="s">
        <v>1589</v>
      </c>
      <c r="R821" s="2150"/>
      <c r="S821" s="2150"/>
      <c r="T821" s="2150"/>
      <c r="U821" s="2150" t="s">
        <v>1590</v>
      </c>
      <c r="V821" s="2150"/>
      <c r="W821" s="2150"/>
      <c r="X821" s="2150"/>
      <c r="Y821" s="2150" t="s">
        <v>1591</v>
      </c>
      <c r="Z821" s="2150"/>
      <c r="AA821" s="2150"/>
      <c r="AB821" s="2150"/>
      <c r="AC821" s="2150" t="s">
        <v>1592</v>
      </c>
      <c r="AD821" s="2150"/>
      <c r="AE821" s="2150"/>
      <c r="AF821" s="2150"/>
      <c r="AG821" s="2112" t="s">
        <v>1593</v>
      </c>
      <c r="AH821" s="2112"/>
      <c r="AI821" s="2112"/>
      <c r="AJ821" s="2112"/>
      <c r="AK821" s="462"/>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35" t="s">
        <v>928</v>
      </c>
      <c r="BP821" s="296">
        <v>228930</v>
      </c>
      <c r="BQ821" s="296">
        <v>263954</v>
      </c>
      <c r="BR821" s="296">
        <v>318400</v>
      </c>
      <c r="BS821" s="296">
        <v>407552</v>
      </c>
      <c r="BT821" s="296">
        <v>454038</v>
      </c>
      <c r="BU821" s="45"/>
      <c r="BV821" s="1435" t="s">
        <v>928</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2"/>
      <c r="B822" s="462"/>
      <c r="C822" s="58"/>
      <c r="D822" s="59"/>
      <c r="E822" s="59"/>
      <c r="F822" s="59"/>
      <c r="G822" s="59"/>
      <c r="H822" s="59"/>
      <c r="I822" s="59"/>
      <c r="J822" s="59"/>
      <c r="K822" s="59"/>
      <c r="L822" s="60"/>
      <c r="M822" s="2235"/>
      <c r="N822" s="2235"/>
      <c r="O822" s="2235"/>
      <c r="P822" s="2236"/>
      <c r="Q822" s="2150"/>
      <c r="R822" s="2150"/>
      <c r="S822" s="2150"/>
      <c r="T822" s="2150"/>
      <c r="U822" s="2150"/>
      <c r="V822" s="2150"/>
      <c r="W822" s="2150"/>
      <c r="X822" s="2150"/>
      <c r="Y822" s="2150"/>
      <c r="Z822" s="2150"/>
      <c r="AA822" s="2150"/>
      <c r="AB822" s="2150"/>
      <c r="AC822" s="2150"/>
      <c r="AD822" s="2150"/>
      <c r="AE822" s="2150"/>
      <c r="AF822" s="2150"/>
      <c r="AG822" s="2112"/>
      <c r="AH822" s="2112"/>
      <c r="AI822" s="2112"/>
      <c r="AJ822" s="2112"/>
      <c r="AK822" s="462"/>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35" t="s">
        <v>930</v>
      </c>
      <c r="BP822" s="294">
        <v>262291</v>
      </c>
      <c r="BQ822" s="294">
        <v>302419</v>
      </c>
      <c r="BR822" s="294">
        <v>364800</v>
      </c>
      <c r="BS822" s="294">
        <v>466944</v>
      </c>
      <c r="BT822" s="294">
        <v>520205</v>
      </c>
      <c r="BU822" s="45"/>
      <c r="BV822" s="1435" t="s">
        <v>930</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2"/>
      <c r="B823" s="462"/>
      <c r="C823" s="2081" t="s">
        <v>1594</v>
      </c>
      <c r="D823" s="2082"/>
      <c r="E823" s="2082"/>
      <c r="F823" s="2082"/>
      <c r="G823" s="2082"/>
      <c r="H823" s="2082"/>
      <c r="I823" s="59"/>
      <c r="J823" s="59"/>
      <c r="K823" s="59"/>
      <c r="L823" s="60"/>
      <c r="M823" s="2111"/>
      <c r="N823" s="2111"/>
      <c r="O823" s="2111"/>
      <c r="P823" s="2111"/>
      <c r="Q823" s="2111"/>
      <c r="R823" s="2111"/>
      <c r="S823" s="2111"/>
      <c r="T823" s="2111"/>
      <c r="U823" s="2111"/>
      <c r="V823" s="2111"/>
      <c r="W823" s="2111"/>
      <c r="X823" s="2111"/>
      <c r="Y823" s="2111"/>
      <c r="Z823" s="2111"/>
      <c r="AA823" s="2111"/>
      <c r="AB823" s="2111"/>
      <c r="AC823" s="1886"/>
      <c r="AD823" s="1887"/>
      <c r="AE823" s="1887"/>
      <c r="AF823" s="1888"/>
      <c r="AG823" s="1886"/>
      <c r="AH823" s="1887"/>
      <c r="AI823" s="1887"/>
      <c r="AJ823" s="1888"/>
      <c r="AK823" s="462"/>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35" t="s">
        <v>932</v>
      </c>
      <c r="BP823" s="296">
        <v>238133</v>
      </c>
      <c r="BQ823" s="296">
        <v>274565</v>
      </c>
      <c r="BR823" s="296">
        <v>331200</v>
      </c>
      <c r="BS823" s="296">
        <v>423936</v>
      </c>
      <c r="BT823" s="296">
        <v>472291</v>
      </c>
      <c r="BU823" s="45"/>
      <c r="BV823" s="1435" t="s">
        <v>932</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2"/>
      <c r="B824" s="462"/>
      <c r="C824" s="2083" t="s">
        <v>1595</v>
      </c>
      <c r="D824" s="2084"/>
      <c r="E824" s="2084"/>
      <c r="F824" s="2084"/>
      <c r="G824" s="2084"/>
      <c r="H824" s="2084"/>
      <c r="I824" s="56"/>
      <c r="J824" s="56"/>
      <c r="K824" s="56"/>
      <c r="L824" s="57"/>
      <c r="M824" s="2111"/>
      <c r="N824" s="2111"/>
      <c r="O824" s="2111"/>
      <c r="P824" s="2111"/>
      <c r="Q824" s="2111"/>
      <c r="R824" s="2111"/>
      <c r="S824" s="2111"/>
      <c r="T824" s="2111"/>
      <c r="U824" s="2111"/>
      <c r="V824" s="2111"/>
      <c r="W824" s="2111"/>
      <c r="X824" s="2111"/>
      <c r="Y824" s="2111"/>
      <c r="Z824" s="2111"/>
      <c r="AA824" s="2111"/>
      <c r="AB824" s="2111"/>
      <c r="AC824" s="1886"/>
      <c r="AD824" s="1887"/>
      <c r="AE824" s="1887"/>
      <c r="AF824" s="1888"/>
      <c r="AG824" s="1886"/>
      <c r="AH824" s="1887"/>
      <c r="AI824" s="1887"/>
      <c r="AJ824" s="1888"/>
      <c r="AK824" s="462"/>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35" t="s">
        <v>935</v>
      </c>
      <c r="BP824" s="294">
        <v>238133</v>
      </c>
      <c r="BQ824" s="294">
        <v>274565</v>
      </c>
      <c r="BR824" s="294">
        <v>331200</v>
      </c>
      <c r="BS824" s="294">
        <v>423936</v>
      </c>
      <c r="BT824" s="294">
        <v>472291</v>
      </c>
      <c r="BU824" s="45"/>
      <c r="BV824" s="1435" t="s">
        <v>935</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2"/>
      <c r="B825" s="462"/>
      <c r="C825" s="2083" t="s">
        <v>1596</v>
      </c>
      <c r="D825" s="2084"/>
      <c r="E825" s="2084"/>
      <c r="F825" s="2084"/>
      <c r="G825" s="2084"/>
      <c r="H825" s="2084"/>
      <c r="I825" s="1625"/>
      <c r="J825" s="1625"/>
      <c r="K825" s="1625"/>
      <c r="L825" s="1649"/>
      <c r="M825" s="2111"/>
      <c r="N825" s="2111"/>
      <c r="O825" s="2111"/>
      <c r="P825" s="2111"/>
      <c r="Q825" s="2111"/>
      <c r="R825" s="2111"/>
      <c r="S825" s="2111"/>
      <c r="T825" s="2111"/>
      <c r="U825" s="2111"/>
      <c r="V825" s="2111"/>
      <c r="W825" s="2111"/>
      <c r="X825" s="2111"/>
      <c r="Y825" s="2111"/>
      <c r="Z825" s="2111"/>
      <c r="AA825" s="2111"/>
      <c r="AB825" s="2111"/>
      <c r="AC825" s="1886"/>
      <c r="AD825" s="1887"/>
      <c r="AE825" s="1887"/>
      <c r="AF825" s="1888"/>
      <c r="AG825" s="1886"/>
      <c r="AH825" s="1887"/>
      <c r="AI825" s="1887"/>
      <c r="AJ825" s="1888"/>
      <c r="AK825" s="462"/>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35" t="s">
        <v>939</v>
      </c>
      <c r="BP825" s="296">
        <v>262291</v>
      </c>
      <c r="BQ825" s="296">
        <v>302419</v>
      </c>
      <c r="BR825" s="296">
        <v>364800</v>
      </c>
      <c r="BS825" s="296">
        <v>466944</v>
      </c>
      <c r="BT825" s="296">
        <v>520205</v>
      </c>
      <c r="BU825" s="45"/>
      <c r="BV825" s="1435" t="s">
        <v>939</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2"/>
      <c r="B826" s="462"/>
      <c r="C826" s="2083" t="s">
        <v>1597</v>
      </c>
      <c r="D826" s="2084"/>
      <c r="E826" s="2084"/>
      <c r="F826" s="2084"/>
      <c r="G826" s="2084"/>
      <c r="H826" s="2084"/>
      <c r="I826" s="1625"/>
      <c r="J826" s="1625"/>
      <c r="K826" s="1625"/>
      <c r="L826" s="1649"/>
      <c r="M826" s="2111"/>
      <c r="N826" s="2111"/>
      <c r="O826" s="2111"/>
      <c r="P826" s="2111"/>
      <c r="Q826" s="2111"/>
      <c r="R826" s="2111"/>
      <c r="S826" s="2111"/>
      <c r="T826" s="2111"/>
      <c r="U826" s="2111"/>
      <c r="V826" s="2111"/>
      <c r="W826" s="2111"/>
      <c r="X826" s="2111"/>
      <c r="Y826" s="2111"/>
      <c r="Z826" s="2111"/>
      <c r="AA826" s="2111"/>
      <c r="AB826" s="2111"/>
      <c r="AC826" s="1886"/>
      <c r="AD826" s="1887"/>
      <c r="AE826" s="1887"/>
      <c r="AF826" s="1888"/>
      <c r="AG826" s="1886"/>
      <c r="AH826" s="1887"/>
      <c r="AI826" s="1887"/>
      <c r="AJ826" s="1888"/>
      <c r="AK826" s="462"/>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35" t="s">
        <v>942</v>
      </c>
      <c r="BP826" s="294">
        <v>262291</v>
      </c>
      <c r="BQ826" s="294">
        <v>302419</v>
      </c>
      <c r="BR826" s="294">
        <v>364800</v>
      </c>
      <c r="BS826" s="294">
        <v>466944</v>
      </c>
      <c r="BT826" s="294">
        <v>520205</v>
      </c>
      <c r="BU826" s="45"/>
      <c r="BV826" s="1435" t="s">
        <v>942</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2"/>
      <c r="B827" s="462"/>
      <c r="C827" s="2083" t="s">
        <v>1598</v>
      </c>
      <c r="D827" s="2084"/>
      <c r="E827" s="2084"/>
      <c r="F827" s="2084"/>
      <c r="G827" s="2084"/>
      <c r="H827" s="2084"/>
      <c r="I827" s="1625"/>
      <c r="J827" s="1625"/>
      <c r="K827" s="1625"/>
      <c r="L827" s="1649"/>
      <c r="M827" s="2111"/>
      <c r="N827" s="2111"/>
      <c r="O827" s="2111"/>
      <c r="P827" s="2111"/>
      <c r="Q827" s="2111"/>
      <c r="R827" s="2111"/>
      <c r="S827" s="2111"/>
      <c r="T827" s="2111"/>
      <c r="U827" s="2111"/>
      <c r="V827" s="2111"/>
      <c r="W827" s="2111"/>
      <c r="X827" s="2111"/>
      <c r="Y827" s="2111"/>
      <c r="Z827" s="2111"/>
      <c r="AA827" s="2111"/>
      <c r="AB827" s="2111"/>
      <c r="AC827" s="1886"/>
      <c r="AD827" s="1887"/>
      <c r="AE827" s="1887"/>
      <c r="AF827" s="1888"/>
      <c r="AG827" s="1886"/>
      <c r="AH827" s="1887"/>
      <c r="AI827" s="1887"/>
      <c r="AJ827" s="1888"/>
      <c r="AK827" s="462"/>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35" t="s">
        <v>945</v>
      </c>
      <c r="BP827" s="296">
        <v>327289</v>
      </c>
      <c r="BQ827" s="296">
        <v>377361</v>
      </c>
      <c r="BR827" s="296">
        <v>455200</v>
      </c>
      <c r="BS827" s="296">
        <v>582656</v>
      </c>
      <c r="BT827" s="296">
        <v>649115</v>
      </c>
      <c r="BU827" s="45"/>
      <c r="BV827" s="1435" t="s">
        <v>945</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2"/>
      <c r="B828" s="462"/>
      <c r="C828" s="2223" t="s">
        <v>1599</v>
      </c>
      <c r="D828" s="2084"/>
      <c r="E828" s="2084"/>
      <c r="F828" s="2084"/>
      <c r="G828" s="2084"/>
      <c r="H828" s="2084"/>
      <c r="I828" s="1625"/>
      <c r="J828" s="1625"/>
      <c r="K828" s="1625"/>
      <c r="L828" s="1649"/>
      <c r="M828" s="2111"/>
      <c r="N828" s="2111"/>
      <c r="O828" s="2111"/>
      <c r="P828" s="2111"/>
      <c r="Q828" s="2111"/>
      <c r="R828" s="2111"/>
      <c r="S828" s="2111"/>
      <c r="T828" s="2111"/>
      <c r="U828" s="2111"/>
      <c r="V828" s="2111"/>
      <c r="W828" s="2111"/>
      <c r="X828" s="2111"/>
      <c r="Y828" s="2111"/>
      <c r="Z828" s="2111"/>
      <c r="AA828" s="2111"/>
      <c r="AB828" s="2111"/>
      <c r="AC828" s="1886"/>
      <c r="AD828" s="1887"/>
      <c r="AE828" s="1887"/>
      <c r="AF828" s="1888"/>
      <c r="AG828" s="1886"/>
      <c r="AH828" s="1887"/>
      <c r="AI828" s="1887"/>
      <c r="AJ828" s="1888"/>
      <c r="AK828" s="462"/>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35" t="s">
        <v>950</v>
      </c>
      <c r="BP828" s="294">
        <v>238133</v>
      </c>
      <c r="BQ828" s="294">
        <v>274565</v>
      </c>
      <c r="BR828" s="294">
        <v>331200</v>
      </c>
      <c r="BS828" s="294">
        <v>423936</v>
      </c>
      <c r="BT828" s="294">
        <v>472291</v>
      </c>
      <c r="BU828" s="45"/>
      <c r="BV828" s="1435" t="s">
        <v>950</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2"/>
      <c r="B829" s="462"/>
      <c r="C829" s="1624" t="s">
        <v>1600</v>
      </c>
      <c r="D829" s="1625"/>
      <c r="E829" s="1625"/>
      <c r="F829" s="1879" t="s">
        <v>1309</v>
      </c>
      <c r="G829" s="1880"/>
      <c r="H829" s="1880"/>
      <c r="I829" s="1880"/>
      <c r="J829" s="1880"/>
      <c r="K829" s="1880"/>
      <c r="L829" s="1881"/>
      <c r="M829" s="2111"/>
      <c r="N829" s="2111"/>
      <c r="O829" s="2111"/>
      <c r="P829" s="2111"/>
      <c r="Q829" s="2111"/>
      <c r="R829" s="2111"/>
      <c r="S829" s="2111"/>
      <c r="T829" s="2111"/>
      <c r="U829" s="2111"/>
      <c r="V829" s="2111"/>
      <c r="W829" s="2111"/>
      <c r="X829" s="2111"/>
      <c r="Y829" s="2111"/>
      <c r="Z829" s="2111"/>
      <c r="AA829" s="2111"/>
      <c r="AB829" s="2111"/>
      <c r="AC829" s="1886"/>
      <c r="AD829" s="1887"/>
      <c r="AE829" s="1887"/>
      <c r="AF829" s="1888"/>
      <c r="AG829" s="1886"/>
      <c r="AH829" s="1887"/>
      <c r="AI829" s="1887"/>
      <c r="AJ829" s="1888"/>
      <c r="AK829" s="462"/>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35" t="s">
        <v>953</v>
      </c>
      <c r="BP829" s="296">
        <v>299104</v>
      </c>
      <c r="BQ829" s="296">
        <v>344864</v>
      </c>
      <c r="BR829" s="296">
        <v>416000</v>
      </c>
      <c r="BS829" s="296">
        <v>532480</v>
      </c>
      <c r="BT829" s="296">
        <v>593216</v>
      </c>
      <c r="BU829" s="45"/>
      <c r="BV829" s="1435" t="s">
        <v>953</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2"/>
      <c r="B830" s="462"/>
      <c r="C830" s="2155" t="s">
        <v>1552</v>
      </c>
      <c r="D830" s="2156"/>
      <c r="E830" s="2156"/>
      <c r="F830" s="2156"/>
      <c r="G830" s="2156"/>
      <c r="H830" s="2156"/>
      <c r="I830" s="2156"/>
      <c r="J830" s="2156"/>
      <c r="K830" s="2156"/>
      <c r="L830" s="2157"/>
      <c r="M830" s="2153">
        <f>SUM(M823:P829)</f>
        <v>0</v>
      </c>
      <c r="N830" s="2153"/>
      <c r="O830" s="2153"/>
      <c r="P830" s="2153"/>
      <c r="Q830" s="2153">
        <f>SUM(Q823:T829)</f>
        <v>0</v>
      </c>
      <c r="R830" s="2153"/>
      <c r="S830" s="2153"/>
      <c r="T830" s="2153"/>
      <c r="U830" s="2153">
        <f>SUM(U823:X829)</f>
        <v>0</v>
      </c>
      <c r="V830" s="2153"/>
      <c r="W830" s="2153"/>
      <c r="X830" s="2153"/>
      <c r="Y830" s="2153">
        <f>SUM(Y823:AB829)</f>
        <v>0</v>
      </c>
      <c r="Z830" s="2153"/>
      <c r="AA830" s="2153"/>
      <c r="AB830" s="2153"/>
      <c r="AC830" s="2153">
        <f>SUM(AC823:AF829)</f>
        <v>0</v>
      </c>
      <c r="AD830" s="2153"/>
      <c r="AE830" s="2153"/>
      <c r="AF830" s="2153"/>
      <c r="AG830" s="2153">
        <f>SUM(AG823:AJ829)</f>
        <v>0</v>
      </c>
      <c r="AH830" s="2153"/>
      <c r="AI830" s="2153"/>
      <c r="AJ830" s="2153"/>
      <c r="AK830" s="462"/>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35" t="s">
        <v>956</v>
      </c>
      <c r="BP830" s="294">
        <v>262291</v>
      </c>
      <c r="BQ830" s="294">
        <v>302419</v>
      </c>
      <c r="BR830" s="294">
        <v>364800</v>
      </c>
      <c r="BS830" s="294">
        <v>466944</v>
      </c>
      <c r="BT830" s="294">
        <v>520205</v>
      </c>
      <c r="BU830" s="45"/>
      <c r="BV830" s="1435" t="s">
        <v>956</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2"/>
      <c r="B831" s="462"/>
      <c r="C831" s="69" t="s">
        <v>1601</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2"/>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35" t="s">
        <v>958</v>
      </c>
      <c r="BP831" s="296">
        <v>262291</v>
      </c>
      <c r="BQ831" s="296">
        <v>302419</v>
      </c>
      <c r="BR831" s="296">
        <v>364800</v>
      </c>
      <c r="BS831" s="296">
        <v>466944</v>
      </c>
      <c r="BT831" s="296">
        <v>520205</v>
      </c>
      <c r="BU831" s="45"/>
      <c r="BV831" s="1435" t="s">
        <v>958</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2"/>
      <c r="B832" s="462"/>
      <c r="C832" s="69" t="s">
        <v>1602</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2"/>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35" t="s">
        <v>961</v>
      </c>
      <c r="BP832" s="294">
        <v>238133</v>
      </c>
      <c r="BQ832" s="294">
        <v>274565</v>
      </c>
      <c r="BR832" s="294">
        <v>331200</v>
      </c>
      <c r="BS832" s="294">
        <v>423936</v>
      </c>
      <c r="BT832" s="294">
        <v>472291</v>
      </c>
      <c r="BU832" s="45"/>
      <c r="BV832" s="1435" t="s">
        <v>961</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2"/>
      <c r="B833" s="462"/>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2"/>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35" t="s">
        <v>964</v>
      </c>
      <c r="BP833" s="296">
        <v>262291</v>
      </c>
      <c r="BQ833" s="296">
        <v>302419</v>
      </c>
      <c r="BR833" s="296">
        <v>364800</v>
      </c>
      <c r="BS833" s="296">
        <v>466944</v>
      </c>
      <c r="BT833" s="296">
        <v>520205</v>
      </c>
      <c r="BU833" s="45"/>
      <c r="BV833" s="1435" t="s">
        <v>964</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2"/>
      <c r="B834" s="462"/>
      <c r="C834" s="39" t="s">
        <v>1603</v>
      </c>
      <c r="D834" s="462"/>
      <c r="E834" s="462"/>
      <c r="F834" s="462"/>
      <c r="G834" s="462"/>
      <c r="H834" s="462"/>
      <c r="I834" s="462"/>
      <c r="J834" s="462"/>
      <c r="K834" s="462"/>
      <c r="L834" s="462"/>
      <c r="M834" s="462"/>
      <c r="N834" s="462"/>
      <c r="O834" s="462"/>
      <c r="P834" s="462"/>
      <c r="Q834" s="446"/>
      <c r="R834" s="11"/>
      <c r="S834" s="11"/>
      <c r="T834" s="11"/>
      <c r="U834" s="11"/>
      <c r="V834" s="11"/>
      <c r="W834" s="11"/>
      <c r="X834" s="11"/>
      <c r="Y834" s="11"/>
      <c r="Z834" s="11"/>
      <c r="AA834" s="11"/>
      <c r="AB834" s="11"/>
      <c r="AC834" s="11"/>
      <c r="AD834" s="11"/>
      <c r="AE834" s="11"/>
      <c r="AF834" s="11"/>
      <c r="AG834" s="11"/>
      <c r="AH834" s="11"/>
      <c r="AI834" s="11"/>
      <c r="AJ834" s="11"/>
      <c r="AK834" s="462"/>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35" t="s">
        <v>966</v>
      </c>
      <c r="BP834" s="294">
        <v>262291</v>
      </c>
      <c r="BQ834" s="294">
        <v>302419</v>
      </c>
      <c r="BR834" s="294">
        <v>364800</v>
      </c>
      <c r="BS834" s="294">
        <v>466944</v>
      </c>
      <c r="BT834" s="294">
        <v>520205</v>
      </c>
      <c r="BU834" s="45"/>
      <c r="BV834" s="1435" t="s">
        <v>966</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2"/>
      <c r="B835" s="462"/>
      <c r="C835" s="2205"/>
      <c r="D835" s="2206"/>
      <c r="E835" s="2206"/>
      <c r="F835" s="2206"/>
      <c r="G835" s="2206"/>
      <c r="H835" s="2206"/>
      <c r="I835" s="2206"/>
      <c r="J835" s="2206"/>
      <c r="K835" s="2206"/>
      <c r="L835" s="2206"/>
      <c r="M835" s="2206"/>
      <c r="N835" s="2206"/>
      <c r="O835" s="2206"/>
      <c r="P835" s="2206"/>
      <c r="Q835" s="2206"/>
      <c r="R835" s="2206"/>
      <c r="S835" s="2206"/>
      <c r="T835" s="2206"/>
      <c r="U835" s="2206"/>
      <c r="V835" s="2206"/>
      <c r="W835" s="2206"/>
      <c r="X835" s="2206"/>
      <c r="Y835" s="2206"/>
      <c r="Z835" s="2206"/>
      <c r="AA835" s="2206"/>
      <c r="AB835" s="2206"/>
      <c r="AC835" s="2206"/>
      <c r="AD835" s="2206"/>
      <c r="AE835" s="2206"/>
      <c r="AF835" s="2206"/>
      <c r="AG835" s="2206"/>
      <c r="AH835" s="2206"/>
      <c r="AI835" s="2206"/>
      <c r="AJ835" s="2207"/>
      <c r="AK835" s="462"/>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35" t="s">
        <v>969</v>
      </c>
      <c r="BP835" s="296">
        <v>303706</v>
      </c>
      <c r="BQ835" s="296">
        <v>350170</v>
      </c>
      <c r="BR835" s="296">
        <v>422400</v>
      </c>
      <c r="BS835" s="296">
        <v>540672</v>
      </c>
      <c r="BT835" s="296">
        <v>602342</v>
      </c>
      <c r="BU835" s="45"/>
      <c r="BV835" s="1435" t="s">
        <v>969</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2"/>
      <c r="B836" s="112"/>
      <c r="C836" s="112" t="s">
        <v>1604</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2"/>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35" t="s">
        <v>973</v>
      </c>
      <c r="BP836" s="294">
        <v>299104</v>
      </c>
      <c r="BQ836" s="294">
        <v>344864</v>
      </c>
      <c r="BR836" s="294">
        <v>416000</v>
      </c>
      <c r="BS836" s="294">
        <v>532480</v>
      </c>
      <c r="BT836" s="294">
        <v>593216</v>
      </c>
      <c r="BU836" s="45"/>
      <c r="BV836" s="1435" t="s">
        <v>973</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2"/>
      <c r="B837" s="462"/>
      <c r="C837" s="39"/>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35" t="s">
        <v>978</v>
      </c>
      <c r="BP837" s="296">
        <v>262291</v>
      </c>
      <c r="BQ837" s="296">
        <v>302419</v>
      </c>
      <c r="BR837" s="296">
        <v>364800</v>
      </c>
      <c r="BS837" s="296">
        <v>466944</v>
      </c>
      <c r="BT837" s="296">
        <v>520205</v>
      </c>
      <c r="BU837" s="45"/>
      <c r="BV837" s="1435" t="s">
        <v>978</v>
      </c>
      <c r="BW837" s="296">
        <v>262291</v>
      </c>
      <c r="BX837" s="296">
        <v>302419</v>
      </c>
      <c r="BY837" s="296">
        <v>364800</v>
      </c>
      <c r="BZ837" s="296">
        <v>466944</v>
      </c>
      <c r="CA837" s="296">
        <v>520205</v>
      </c>
      <c r="CR837" s="77"/>
    </row>
    <row r="838" spans="1:110" s="40" customFormat="1" ht="13.9">
      <c r="A838" s="39" t="s">
        <v>1155</v>
      </c>
      <c r="B838" s="462"/>
      <c r="C838" s="39" t="s">
        <v>1605</v>
      </c>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35" t="s">
        <v>981</v>
      </c>
      <c r="BP838" s="294">
        <v>279547</v>
      </c>
      <c r="BQ838" s="294">
        <v>322315</v>
      </c>
      <c r="BR838" s="294">
        <v>388800</v>
      </c>
      <c r="BS838" s="294">
        <v>497664</v>
      </c>
      <c r="BT838" s="294">
        <v>554429</v>
      </c>
      <c r="BU838" s="45"/>
      <c r="BV838" s="1435" t="s">
        <v>981</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35" t="s">
        <v>983</v>
      </c>
      <c r="BP839" s="296">
        <v>278397</v>
      </c>
      <c r="BQ839" s="296">
        <v>320989</v>
      </c>
      <c r="BR839" s="296">
        <v>387200</v>
      </c>
      <c r="BS839" s="296">
        <v>495616</v>
      </c>
      <c r="BT839" s="296">
        <v>552147</v>
      </c>
      <c r="BU839" s="45"/>
      <c r="BV839" s="1435" t="s">
        <v>983</v>
      </c>
      <c r="BW839" s="296">
        <v>278397</v>
      </c>
      <c r="BX839" s="296">
        <v>320989</v>
      </c>
      <c r="BY839" s="296">
        <v>387200</v>
      </c>
      <c r="BZ839" s="296">
        <v>495616</v>
      </c>
      <c r="CA839" s="296">
        <v>552147</v>
      </c>
      <c r="CR839" s="77"/>
    </row>
    <row r="840" spans="1:110" s="40" customFormat="1" ht="13.9">
      <c r="A840" s="462"/>
      <c r="B840" s="462"/>
      <c r="C840" s="39" t="s">
        <v>1606</v>
      </c>
      <c r="D840" s="462"/>
      <c r="E840" s="462"/>
      <c r="F840" s="462"/>
      <c r="G840" s="462"/>
      <c r="H840" s="462"/>
      <c r="I840" s="462"/>
      <c r="J840" s="55" t="s">
        <v>1607</v>
      </c>
      <c r="K840" s="56"/>
      <c r="L840" s="56"/>
      <c r="M840" s="56"/>
      <c r="N840" s="56"/>
      <c r="O840" s="56"/>
      <c r="P840" s="56"/>
      <c r="Q840" s="56"/>
      <c r="R840" s="56"/>
      <c r="S840" s="56"/>
      <c r="T840" s="56"/>
      <c r="U840" s="56"/>
      <c r="V840" s="57"/>
      <c r="W840" s="1875">
        <v>1500</v>
      </c>
      <c r="X840" s="1875"/>
      <c r="Y840" s="1875"/>
      <c r="Z840" s="1875"/>
      <c r="AA840" s="1875"/>
      <c r="AB840" s="1875"/>
      <c r="AC840" s="1875"/>
      <c r="AD840" s="462"/>
      <c r="AE840" s="462"/>
      <c r="AF840" s="462"/>
      <c r="AG840" s="462"/>
      <c r="AH840" s="462"/>
      <c r="AI840" s="462"/>
      <c r="AJ840" s="462"/>
      <c r="AK840" s="462"/>
      <c r="AL840" s="462"/>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35" t="s">
        <v>985</v>
      </c>
      <c r="BP840" s="294">
        <v>262291</v>
      </c>
      <c r="BQ840" s="294">
        <v>302419</v>
      </c>
      <c r="BR840" s="294">
        <v>364800</v>
      </c>
      <c r="BS840" s="294">
        <v>466944</v>
      </c>
      <c r="BT840" s="294">
        <v>520205</v>
      </c>
      <c r="BU840" s="45"/>
      <c r="BV840" s="1435" t="s">
        <v>985</v>
      </c>
      <c r="BW840" s="294">
        <v>262291</v>
      </c>
      <c r="BX840" s="294">
        <v>302419</v>
      </c>
      <c r="BY840" s="294">
        <v>364800</v>
      </c>
      <c r="BZ840" s="294">
        <v>466944</v>
      </c>
      <c r="CA840" s="294">
        <v>520205</v>
      </c>
      <c r="CR840" s="77"/>
    </row>
    <row r="841" spans="1:110" s="40" customFormat="1" ht="12.75" customHeight="1">
      <c r="A841" s="462"/>
      <c r="B841" s="462"/>
      <c r="C841" s="462"/>
      <c r="D841" s="462"/>
      <c r="E841" s="462"/>
      <c r="F841" s="462"/>
      <c r="G841" s="462"/>
      <c r="H841" s="462"/>
      <c r="I841" s="462"/>
      <c r="J841" s="55" t="s">
        <v>1608</v>
      </c>
      <c r="K841" s="56"/>
      <c r="L841" s="56"/>
      <c r="M841" s="56"/>
      <c r="N841" s="56"/>
      <c r="O841" s="56"/>
      <c r="P841" s="56"/>
      <c r="Q841" s="56"/>
      <c r="R841" s="56"/>
      <c r="S841" s="56"/>
      <c r="T841" s="56"/>
      <c r="U841" s="56"/>
      <c r="V841" s="57"/>
      <c r="W841" s="1875">
        <v>15000</v>
      </c>
      <c r="X841" s="1875"/>
      <c r="Y841" s="1875"/>
      <c r="Z841" s="1875"/>
      <c r="AA841" s="1875"/>
      <c r="AB841" s="1875"/>
      <c r="AC841" s="1875"/>
      <c r="AD841" s="462"/>
      <c r="AE841" s="462"/>
      <c r="AF841" s="462"/>
      <c r="AG841" s="462"/>
      <c r="AH841" s="462"/>
      <c r="AI841" s="462"/>
      <c r="AJ841" s="462"/>
      <c r="AK841" s="462"/>
      <c r="AL841" s="462"/>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35" t="s">
        <v>990</v>
      </c>
      <c r="BP841" s="296">
        <v>228930</v>
      </c>
      <c r="BQ841" s="296">
        <v>263954</v>
      </c>
      <c r="BR841" s="296">
        <v>318400</v>
      </c>
      <c r="BS841" s="296">
        <v>407552</v>
      </c>
      <c r="BT841" s="296">
        <v>454038</v>
      </c>
      <c r="BU841" s="45"/>
      <c r="BV841" s="1435" t="s">
        <v>990</v>
      </c>
      <c r="BW841" s="296">
        <v>228930</v>
      </c>
      <c r="BX841" s="296">
        <v>263954</v>
      </c>
      <c r="BY841" s="296">
        <v>318400</v>
      </c>
      <c r="BZ841" s="296">
        <v>407552</v>
      </c>
      <c r="CA841" s="296">
        <v>454038</v>
      </c>
      <c r="CR841" s="77"/>
    </row>
    <row r="842" spans="1:110" s="40" customFormat="1" ht="12.75" customHeight="1">
      <c r="A842" s="462"/>
      <c r="B842" s="462"/>
      <c r="C842" s="462"/>
      <c r="D842" s="462"/>
      <c r="E842" s="462"/>
      <c r="F842" s="462"/>
      <c r="G842" s="462"/>
      <c r="H842" s="462"/>
      <c r="I842" s="462"/>
      <c r="J842" s="55" t="s">
        <v>1609</v>
      </c>
      <c r="K842" s="56"/>
      <c r="L842" s="56"/>
      <c r="M842" s="56"/>
      <c r="N842" s="56"/>
      <c r="O842" s="56"/>
      <c r="P842" s="56"/>
      <c r="Q842" s="56"/>
      <c r="R842" s="56"/>
      <c r="S842" s="56"/>
      <c r="T842" s="56"/>
      <c r="U842" s="56"/>
      <c r="V842" s="57"/>
      <c r="W842" s="1875">
        <v>29140</v>
      </c>
      <c r="X842" s="1875"/>
      <c r="Y842" s="1875"/>
      <c r="Z842" s="1875"/>
      <c r="AA842" s="1875"/>
      <c r="AB842" s="1875"/>
      <c r="AC842" s="1875"/>
      <c r="AD842" s="462"/>
      <c r="AE842" s="462"/>
      <c r="AF842" s="462"/>
      <c r="AG842" s="462"/>
      <c r="AH842" s="462"/>
      <c r="AI842" s="462"/>
      <c r="AJ842" s="462"/>
      <c r="AK842" s="462"/>
      <c r="AL842" s="462"/>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35" t="s">
        <v>995</v>
      </c>
      <c r="BP842" s="294">
        <v>278397</v>
      </c>
      <c r="BQ842" s="294">
        <v>320989</v>
      </c>
      <c r="BR842" s="294">
        <v>387200</v>
      </c>
      <c r="BS842" s="294">
        <v>495616</v>
      </c>
      <c r="BT842" s="294">
        <v>552147</v>
      </c>
      <c r="BU842" s="45"/>
      <c r="BV842" s="1435" t="s">
        <v>995</v>
      </c>
      <c r="BW842" s="294">
        <v>278397</v>
      </c>
      <c r="BX842" s="294">
        <v>320989</v>
      </c>
      <c r="BY842" s="294">
        <v>387200</v>
      </c>
      <c r="BZ842" s="294">
        <v>495616</v>
      </c>
      <c r="CA842" s="294">
        <v>552147</v>
      </c>
      <c r="CR842" s="77"/>
    </row>
    <row r="843" spans="1:110" s="40" customFormat="1" ht="12.75" customHeight="1">
      <c r="A843" s="462"/>
      <c r="B843" s="462"/>
      <c r="C843" s="462"/>
      <c r="D843" s="462"/>
      <c r="E843" s="462"/>
      <c r="F843" s="462"/>
      <c r="G843" s="462"/>
      <c r="H843" s="462"/>
      <c r="I843" s="462"/>
      <c r="J843" s="55" t="s">
        <v>1610</v>
      </c>
      <c r="K843" s="56"/>
      <c r="L843" s="56"/>
      <c r="M843" s="56"/>
      <c r="N843" s="56"/>
      <c r="O843" s="56"/>
      <c r="P843" s="56"/>
      <c r="Q843" s="56"/>
      <c r="R843" s="56"/>
      <c r="S843" s="56"/>
      <c r="T843" s="56"/>
      <c r="U843" s="56"/>
      <c r="V843" s="57"/>
      <c r="W843" s="1875">
        <v>89203</v>
      </c>
      <c r="X843" s="1875"/>
      <c r="Y843" s="1875"/>
      <c r="Z843" s="1875"/>
      <c r="AA843" s="1875"/>
      <c r="AB843" s="1875"/>
      <c r="AC843" s="1875"/>
      <c r="AD843" s="462"/>
      <c r="AE843" s="462"/>
      <c r="AF843" s="462"/>
      <c r="AG843" s="462"/>
      <c r="AH843" s="462"/>
      <c r="AI843" s="462"/>
      <c r="AJ843" s="462"/>
      <c r="AK843" s="462"/>
      <c r="AL843" s="462"/>
      <c r="AM843" s="29"/>
      <c r="AN843" s="29"/>
      <c r="AO843" s="29"/>
      <c r="AP843" s="29"/>
      <c r="AQ843" s="29"/>
      <c r="AR843" s="29"/>
      <c r="AS843" s="29"/>
      <c r="AT843" s="29"/>
      <c r="AU843" s="29"/>
      <c r="AV843" s="29"/>
      <c r="AW843" s="29"/>
      <c r="AX843" s="29"/>
      <c r="AY843" s="29"/>
      <c r="BF843" s="17"/>
      <c r="BG843" s="45"/>
      <c r="BM843" s="45"/>
      <c r="BN843" s="45"/>
      <c r="BO843" s="1435" t="s">
        <v>1000</v>
      </c>
      <c r="BP843" s="296">
        <v>262291</v>
      </c>
      <c r="BQ843" s="296">
        <v>302419</v>
      </c>
      <c r="BR843" s="296">
        <v>364800</v>
      </c>
      <c r="BS843" s="296">
        <v>466944</v>
      </c>
      <c r="BT843" s="296">
        <v>520205</v>
      </c>
      <c r="BU843" s="45"/>
      <c r="BV843" s="1435" t="s">
        <v>1000</v>
      </c>
      <c r="BW843" s="296">
        <v>262291</v>
      </c>
      <c r="BX843" s="296">
        <v>302419</v>
      </c>
      <c r="BY843" s="296">
        <v>364800</v>
      </c>
      <c r="BZ843" s="296">
        <v>466944</v>
      </c>
      <c r="CA843" s="296">
        <v>520205</v>
      </c>
      <c r="CR843" s="77"/>
    </row>
    <row r="844" spans="1:110" s="40" customFormat="1" ht="12.75" customHeight="1">
      <c r="A844" s="462"/>
      <c r="B844" s="462"/>
      <c r="C844" s="462"/>
      <c r="D844" s="462"/>
      <c r="E844" s="462"/>
      <c r="F844" s="462"/>
      <c r="G844" s="462"/>
      <c r="H844" s="462"/>
      <c r="I844" s="462"/>
      <c r="J844" s="55" t="s">
        <v>232</v>
      </c>
      <c r="K844" s="56"/>
      <c r="L844" s="56"/>
      <c r="M844" s="1879" t="s">
        <v>1309</v>
      </c>
      <c r="N844" s="1880"/>
      <c r="O844" s="1880"/>
      <c r="P844" s="1880"/>
      <c r="Q844" s="1880"/>
      <c r="R844" s="1880"/>
      <c r="S844" s="1880"/>
      <c r="T844" s="1880"/>
      <c r="U844" s="1880"/>
      <c r="V844" s="1881"/>
      <c r="W844" s="1875">
        <v>12200</v>
      </c>
      <c r="X844" s="1875"/>
      <c r="Y844" s="1875"/>
      <c r="Z844" s="1875"/>
      <c r="AA844" s="1875"/>
      <c r="AB844" s="1875"/>
      <c r="AC844" s="1875"/>
      <c r="AD844" s="462"/>
      <c r="AE844" s="462"/>
      <c r="AF844" s="462"/>
      <c r="AG844" s="462"/>
      <c r="AH844" s="462"/>
      <c r="AI844" s="462"/>
      <c r="AJ844" s="462"/>
      <c r="AK844" s="462"/>
      <c r="AL844" s="462"/>
      <c r="AM844" s="29"/>
      <c r="AN844" s="29"/>
      <c r="AO844" s="29"/>
      <c r="AP844" s="29"/>
      <c r="AQ844" s="29"/>
      <c r="AR844" s="29"/>
      <c r="AS844" s="29"/>
      <c r="AT844" s="29"/>
      <c r="AU844" s="29"/>
      <c r="AV844" s="29"/>
      <c r="AW844" s="29"/>
      <c r="AX844" s="29"/>
      <c r="AY844" s="29"/>
      <c r="BF844" s="17"/>
      <c r="BG844" s="45"/>
      <c r="BI844" s="2149">
        <f>ROUNDDOWN(BC932*2,2)</f>
        <v>0</v>
      </c>
      <c r="BJ844" s="2149"/>
      <c r="BK844" s="2149"/>
      <c r="BL844" s="2149"/>
      <c r="BM844" s="45"/>
      <c r="BN844" s="45"/>
      <c r="BO844" s="1435" t="s">
        <v>1004</v>
      </c>
      <c r="BP844" s="294">
        <v>228930</v>
      </c>
      <c r="BQ844" s="294">
        <v>263954</v>
      </c>
      <c r="BR844" s="294">
        <v>318400</v>
      </c>
      <c r="BS844" s="294">
        <v>407552</v>
      </c>
      <c r="BT844" s="294">
        <v>454038</v>
      </c>
      <c r="BU844" s="45"/>
      <c r="BV844" s="1435" t="s">
        <v>1004</v>
      </c>
      <c r="BW844" s="294">
        <v>228930</v>
      </c>
      <c r="BX844" s="294">
        <v>263954</v>
      </c>
      <c r="BY844" s="294">
        <v>318400</v>
      </c>
      <c r="BZ844" s="294">
        <v>407552</v>
      </c>
      <c r="CA844" s="294">
        <v>454038</v>
      </c>
      <c r="CR844" s="77"/>
    </row>
    <row r="845" spans="1:110" s="40" customFormat="1" ht="12.75" customHeight="1">
      <c r="A845" s="462"/>
      <c r="B845" s="462"/>
      <c r="C845" s="462"/>
      <c r="D845" s="462"/>
      <c r="E845" s="462"/>
      <c r="F845" s="462"/>
      <c r="G845" s="462"/>
      <c r="H845" s="462"/>
      <c r="I845" s="462"/>
      <c r="J845" s="55"/>
      <c r="K845" s="56"/>
      <c r="L845" s="56"/>
      <c r="M845" s="56"/>
      <c r="N845" s="56"/>
      <c r="O845" s="56"/>
      <c r="P845" s="56"/>
      <c r="Q845" s="56"/>
      <c r="R845" s="56"/>
      <c r="S845" s="56"/>
      <c r="T845" s="56"/>
      <c r="U845" s="56"/>
      <c r="V845" s="1632" t="s">
        <v>1611</v>
      </c>
      <c r="W845" s="2058">
        <f>SUM(W840:AC844)</f>
        <v>147043</v>
      </c>
      <c r="X845" s="2059"/>
      <c r="Y845" s="2059"/>
      <c r="Z845" s="2059"/>
      <c r="AA845" s="2059"/>
      <c r="AB845" s="2059"/>
      <c r="AC845" s="2060"/>
      <c r="AD845" s="462"/>
      <c r="AE845" s="462"/>
      <c r="AF845" s="462"/>
      <c r="AG845" s="462"/>
      <c r="AH845" s="462"/>
      <c r="AI845" s="462"/>
      <c r="AJ845" s="462"/>
      <c r="AK845" s="462"/>
      <c r="AL845" s="462"/>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35" t="s">
        <v>1010</v>
      </c>
      <c r="BP845" s="296">
        <v>260566</v>
      </c>
      <c r="BQ845" s="296">
        <v>300430</v>
      </c>
      <c r="BR845" s="296">
        <v>362400</v>
      </c>
      <c r="BS845" s="296">
        <v>463872</v>
      </c>
      <c r="BT845" s="296">
        <v>516782</v>
      </c>
      <c r="BU845" s="45"/>
      <c r="BV845" s="1435" t="s">
        <v>1010</v>
      </c>
      <c r="BW845" s="296">
        <v>260566</v>
      </c>
      <c r="BX845" s="296">
        <v>300430</v>
      </c>
      <c r="BY845" s="296">
        <v>362400</v>
      </c>
      <c r="BZ845" s="296">
        <v>463872</v>
      </c>
      <c r="CA845" s="296">
        <v>516782</v>
      </c>
      <c r="CR845" s="77"/>
    </row>
    <row r="846" spans="1:110" s="40" customFormat="1" ht="13.9">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35" t="s">
        <v>1015</v>
      </c>
      <c r="BP846" s="294">
        <v>511928</v>
      </c>
      <c r="BQ846" s="294">
        <v>590248</v>
      </c>
      <c r="BR846" s="294">
        <v>712000</v>
      </c>
      <c r="BS846" s="294">
        <v>911360</v>
      </c>
      <c r="BT846" s="294">
        <v>1015312</v>
      </c>
      <c r="BU846" s="45"/>
      <c r="BV846" s="1435" t="s">
        <v>1015</v>
      </c>
      <c r="BW846" s="294">
        <v>511928</v>
      </c>
      <c r="BX846" s="294">
        <v>590248</v>
      </c>
      <c r="BY846" s="294">
        <v>712000</v>
      </c>
      <c r="BZ846" s="294">
        <v>911360</v>
      </c>
      <c r="CA846" s="294">
        <v>1015312</v>
      </c>
      <c r="CR846" s="77"/>
    </row>
    <row r="847" spans="1:110" s="40" customFormat="1" ht="12.75" customHeight="1">
      <c r="A847" s="462"/>
      <c r="B847" s="462"/>
      <c r="C847" s="39" t="s">
        <v>1612</v>
      </c>
      <c r="D847" s="462"/>
      <c r="E847" s="462"/>
      <c r="F847" s="462"/>
      <c r="G847" s="462"/>
      <c r="H847" s="462"/>
      <c r="I847" s="462"/>
      <c r="J847" s="2155" t="s">
        <v>1613</v>
      </c>
      <c r="K847" s="2156"/>
      <c r="L847" s="2156"/>
      <c r="M847" s="2156"/>
      <c r="N847" s="2156"/>
      <c r="O847" s="2156"/>
      <c r="P847" s="2156"/>
      <c r="Q847" s="2156"/>
      <c r="R847" s="2156"/>
      <c r="S847" s="2156"/>
      <c r="T847" s="2156"/>
      <c r="U847" s="2156"/>
      <c r="V847" s="2157"/>
      <c r="W847" s="1858">
        <v>38880</v>
      </c>
      <c r="X847" s="1859"/>
      <c r="Y847" s="1859"/>
      <c r="Z847" s="1859"/>
      <c r="AA847" s="1859"/>
      <c r="AB847" s="1859"/>
      <c r="AC847" s="1860"/>
      <c r="AD847" s="607"/>
      <c r="AE847" s="462"/>
      <c r="AF847" s="462"/>
      <c r="AG847" s="462"/>
      <c r="AH847" s="462"/>
      <c r="AI847" s="462"/>
      <c r="AJ847" s="462"/>
      <c r="AK847" s="462"/>
      <c r="AL847" s="462"/>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35" t="s">
        <v>1020</v>
      </c>
      <c r="BP847" s="296">
        <v>238133</v>
      </c>
      <c r="BQ847" s="296">
        <v>274565</v>
      </c>
      <c r="BR847" s="296">
        <v>331200</v>
      </c>
      <c r="BS847" s="296">
        <v>423936</v>
      </c>
      <c r="BT847" s="296">
        <v>472291</v>
      </c>
      <c r="BU847" s="45"/>
      <c r="BV847" s="1435" t="s">
        <v>1020</v>
      </c>
      <c r="BW847" s="296">
        <v>238133</v>
      </c>
      <c r="BX847" s="296">
        <v>274565</v>
      </c>
      <c r="BY847" s="296">
        <v>331200</v>
      </c>
      <c r="BZ847" s="296">
        <v>423936</v>
      </c>
      <c r="CA847" s="296">
        <v>472291</v>
      </c>
      <c r="CR847" s="77"/>
    </row>
    <row r="848" spans="1:110" s="40" customFormat="1"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607"/>
      <c r="AE848" s="462"/>
      <c r="AF848" s="462"/>
      <c r="AG848" s="462"/>
      <c r="AH848" s="462"/>
      <c r="AI848" s="462"/>
      <c r="AJ848" s="462"/>
      <c r="AK848" s="462"/>
      <c r="AL848" s="462"/>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35" t="s">
        <v>1024</v>
      </c>
      <c r="BP848" s="294">
        <v>303706</v>
      </c>
      <c r="BQ848" s="294">
        <v>350170</v>
      </c>
      <c r="BR848" s="294">
        <v>422400</v>
      </c>
      <c r="BS848" s="294">
        <v>540672</v>
      </c>
      <c r="BT848" s="294">
        <v>602342</v>
      </c>
      <c r="BU848" s="45"/>
      <c r="BV848" s="1435" t="s">
        <v>1024</v>
      </c>
      <c r="BW848" s="294">
        <v>303706</v>
      </c>
      <c r="BX848" s="294">
        <v>350170</v>
      </c>
      <c r="BY848" s="294">
        <v>422400</v>
      </c>
      <c r="BZ848" s="294">
        <v>540672</v>
      </c>
      <c r="CA848" s="294">
        <v>602342</v>
      </c>
      <c r="CR848" s="77"/>
    </row>
    <row r="849" spans="1:110" s="40" customFormat="1" ht="12.75" customHeight="1">
      <c r="A849" s="462"/>
      <c r="B849" s="462"/>
      <c r="C849" s="39" t="s">
        <v>229</v>
      </c>
      <c r="D849" s="462"/>
      <c r="E849" s="462"/>
      <c r="F849" s="462"/>
      <c r="G849" s="462"/>
      <c r="H849" s="462"/>
      <c r="I849" s="462"/>
      <c r="J849" s="55" t="s">
        <v>1614</v>
      </c>
      <c r="K849" s="56"/>
      <c r="L849" s="56"/>
      <c r="M849" s="56"/>
      <c r="N849" s="56"/>
      <c r="O849" s="56"/>
      <c r="P849" s="56"/>
      <c r="Q849" s="56"/>
      <c r="R849" s="56"/>
      <c r="S849" s="56"/>
      <c r="T849" s="56"/>
      <c r="U849" s="56"/>
      <c r="V849" s="57"/>
      <c r="W849" s="2113"/>
      <c r="X849" s="2113"/>
      <c r="Y849" s="2113"/>
      <c r="Z849" s="2113"/>
      <c r="AA849" s="2113"/>
      <c r="AB849" s="2113"/>
      <c r="AC849" s="2113"/>
      <c r="AD849" s="462"/>
      <c r="AE849" s="462"/>
      <c r="AF849" s="462"/>
      <c r="AG849" s="462"/>
      <c r="AH849" s="462"/>
      <c r="AI849" s="462"/>
      <c r="AJ849" s="462"/>
      <c r="AK849" s="462"/>
      <c r="AL849" s="462"/>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35" t="s">
        <v>1027</v>
      </c>
      <c r="BP849" s="295">
        <v>440028</v>
      </c>
      <c r="BQ849" s="295">
        <v>507348</v>
      </c>
      <c r="BR849" s="296">
        <v>612000</v>
      </c>
      <c r="BS849" s="295">
        <v>783360</v>
      </c>
      <c r="BT849" s="295">
        <v>872712</v>
      </c>
      <c r="BU849" s="45"/>
      <c r="BV849" s="1435" t="s">
        <v>1027</v>
      </c>
      <c r="BW849" s="295">
        <v>440028</v>
      </c>
      <c r="BX849" s="295">
        <v>507348</v>
      </c>
      <c r="BY849" s="295">
        <v>612000</v>
      </c>
      <c r="BZ849" s="295">
        <v>783360</v>
      </c>
      <c r="CA849" s="295">
        <v>872712</v>
      </c>
      <c r="CR849" s="77"/>
    </row>
    <row r="850" spans="1:110" s="40" customFormat="1" ht="13.9">
      <c r="A850" s="462"/>
      <c r="B850" s="462"/>
      <c r="C850" s="462"/>
      <c r="D850" s="462"/>
      <c r="E850" s="462"/>
      <c r="F850" s="462"/>
      <c r="G850" s="462"/>
      <c r="H850" s="462"/>
      <c r="I850" s="462"/>
      <c r="J850" s="55" t="s">
        <v>1615</v>
      </c>
      <c r="K850" s="56"/>
      <c r="L850" s="56"/>
      <c r="M850" s="56"/>
      <c r="N850" s="56"/>
      <c r="O850" s="56"/>
      <c r="P850" s="56"/>
      <c r="Q850" s="56"/>
      <c r="R850" s="56"/>
      <c r="S850" s="56"/>
      <c r="T850" s="56"/>
      <c r="U850" s="56"/>
      <c r="V850" s="57"/>
      <c r="W850" s="2113">
        <v>17550</v>
      </c>
      <c r="X850" s="2113"/>
      <c r="Y850" s="2113"/>
      <c r="Z850" s="2113"/>
      <c r="AA850" s="2113"/>
      <c r="AB850" s="2113"/>
      <c r="AC850" s="2113"/>
      <c r="AD850" s="462"/>
      <c r="AE850" s="462"/>
      <c r="AF850" s="462"/>
      <c r="AG850" s="462"/>
      <c r="AH850" s="462"/>
      <c r="AI850" s="462"/>
      <c r="AJ850" s="462"/>
      <c r="AK850" s="462"/>
      <c r="AL850" s="462"/>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35" t="s">
        <v>1030</v>
      </c>
      <c r="BP850" s="294">
        <v>303706</v>
      </c>
      <c r="BQ850" s="294">
        <v>350170</v>
      </c>
      <c r="BR850" s="294">
        <v>422400</v>
      </c>
      <c r="BS850" s="294">
        <v>540672</v>
      </c>
      <c r="BT850" s="294">
        <v>602342</v>
      </c>
      <c r="BU850" s="45"/>
      <c r="BV850" s="1435" t="s">
        <v>1030</v>
      </c>
      <c r="BW850" s="294">
        <v>303706</v>
      </c>
      <c r="BX850" s="294">
        <v>350170</v>
      </c>
      <c r="BY850" s="294">
        <v>422400</v>
      </c>
      <c r="BZ850" s="294">
        <v>540672</v>
      </c>
      <c r="CA850" s="294">
        <v>602342</v>
      </c>
      <c r="CR850" s="77"/>
    </row>
    <row r="851" spans="1:110" s="40" customFormat="1" ht="13.9">
      <c r="A851" s="462"/>
      <c r="B851" s="462"/>
      <c r="C851" s="462"/>
      <c r="D851" s="462"/>
      <c r="E851" s="462"/>
      <c r="F851" s="462"/>
      <c r="G851" s="462"/>
      <c r="H851" s="462"/>
      <c r="I851" s="462"/>
      <c r="J851" s="55" t="s">
        <v>1598</v>
      </c>
      <c r="K851" s="56"/>
      <c r="L851" s="56"/>
      <c r="M851" s="56"/>
      <c r="N851" s="56"/>
      <c r="O851" s="56"/>
      <c r="P851" s="56"/>
      <c r="Q851" s="56"/>
      <c r="R851" s="56"/>
      <c r="S851" s="56"/>
      <c r="T851" s="56"/>
      <c r="U851" s="56"/>
      <c r="V851" s="57"/>
      <c r="W851" s="2113">
        <v>10800</v>
      </c>
      <c r="X851" s="2113"/>
      <c r="Y851" s="2113"/>
      <c r="Z851" s="2113"/>
      <c r="AA851" s="2113"/>
      <c r="AB851" s="2113"/>
      <c r="AC851" s="2113"/>
      <c r="AD851" s="462"/>
      <c r="AE851" s="462"/>
      <c r="AF851" s="462"/>
      <c r="AG851" s="462"/>
      <c r="AH851" s="462"/>
      <c r="AI851" s="462"/>
      <c r="AJ851" s="462"/>
      <c r="AK851" s="462"/>
      <c r="AL851" s="462"/>
      <c r="AM851" s="29"/>
      <c r="AN851" s="29"/>
      <c r="AO851" s="29"/>
      <c r="AP851" s="29"/>
      <c r="AQ851" s="29"/>
      <c r="AR851" s="29"/>
      <c r="AS851" s="29"/>
      <c r="AT851" s="29"/>
      <c r="AU851" s="29"/>
      <c r="AV851" s="29"/>
      <c r="AW851" s="29"/>
      <c r="AX851" s="29"/>
      <c r="AY851" s="29"/>
      <c r="AZ851" s="85"/>
      <c r="BA851" s="85"/>
      <c r="BB851" s="17"/>
      <c r="BC851" s="17"/>
      <c r="BD851" s="17"/>
      <c r="BE851" s="17"/>
      <c r="BF851" s="17"/>
      <c r="BG851" s="2154"/>
      <c r="BH851" s="2154"/>
      <c r="BI851" s="2154"/>
      <c r="BJ851" s="2154"/>
      <c r="BK851" s="2154"/>
      <c r="BL851" s="2154"/>
      <c r="BM851" s="45"/>
      <c r="BN851" s="45"/>
      <c r="BO851" s="1435" t="s">
        <v>1034</v>
      </c>
      <c r="BP851" s="295">
        <v>440028</v>
      </c>
      <c r="BQ851" s="295">
        <v>507348</v>
      </c>
      <c r="BR851" s="295">
        <v>612000</v>
      </c>
      <c r="BS851" s="295">
        <v>783360</v>
      </c>
      <c r="BT851" s="295">
        <v>872712</v>
      </c>
      <c r="BU851" s="45"/>
      <c r="BV851" s="1435" t="s">
        <v>1034</v>
      </c>
      <c r="BW851" s="295">
        <v>440028</v>
      </c>
      <c r="BX851" s="295">
        <v>507348</v>
      </c>
      <c r="BY851" s="295">
        <v>612000</v>
      </c>
      <c r="BZ851" s="295">
        <v>783360</v>
      </c>
      <c r="CA851" s="295">
        <v>872712</v>
      </c>
      <c r="CR851" s="77"/>
    </row>
    <row r="852" spans="1:110" s="40" customFormat="1" ht="13.9">
      <c r="A852" s="462"/>
      <c r="B852" s="462"/>
      <c r="C852" s="462"/>
      <c r="D852" s="462"/>
      <c r="E852" s="462"/>
      <c r="F852" s="462"/>
      <c r="G852" s="462"/>
      <c r="H852" s="462"/>
      <c r="I852" s="462"/>
      <c r="J852" s="1479" t="s">
        <v>1616</v>
      </c>
      <c r="K852" s="56"/>
      <c r="L852" s="56"/>
      <c r="M852" s="56"/>
      <c r="N852" s="56"/>
      <c r="O852" s="56"/>
      <c r="P852" s="56"/>
      <c r="Q852" s="56"/>
      <c r="R852" s="56"/>
      <c r="S852" s="56"/>
      <c r="T852" s="56"/>
      <c r="U852" s="56"/>
      <c r="V852" s="57"/>
      <c r="W852" s="2113">
        <v>20250</v>
      </c>
      <c r="X852" s="2113"/>
      <c r="Y852" s="2113"/>
      <c r="Z852" s="2113"/>
      <c r="AA852" s="2113"/>
      <c r="AB852" s="2113"/>
      <c r="AC852" s="2113"/>
      <c r="AD852" s="462"/>
      <c r="AE852" s="462"/>
      <c r="AF852" s="462"/>
      <c r="AG852" s="462"/>
      <c r="AH852" s="462"/>
      <c r="AI852" s="462"/>
      <c r="AJ852" s="462"/>
      <c r="AK852" s="462"/>
      <c r="AL852" s="462"/>
      <c r="AM852" s="29"/>
      <c r="AN852" s="29"/>
      <c r="AO852" s="29"/>
      <c r="AP852" s="29"/>
      <c r="AQ852" s="29"/>
      <c r="AR852" s="29"/>
      <c r="AS852" s="29"/>
      <c r="AT852" s="29"/>
      <c r="AU852" s="29"/>
      <c r="AV852" s="29"/>
      <c r="AW852" s="29"/>
      <c r="AX852" s="29"/>
      <c r="AY852" s="29"/>
      <c r="AZ852" s="85"/>
      <c r="BA852" s="85"/>
      <c r="BB852" s="17"/>
      <c r="BC852" s="17"/>
      <c r="BD852" s="17"/>
      <c r="BE852" s="17"/>
      <c r="BF852" s="17"/>
      <c r="BG852" s="1630"/>
      <c r="BH852" s="1630"/>
      <c r="BI852" s="1630"/>
      <c r="BJ852" s="1630"/>
      <c r="BK852" s="1630"/>
      <c r="BL852" s="1630"/>
      <c r="BM852" s="45"/>
      <c r="BN852" s="45"/>
      <c r="BO852" s="1435" t="s">
        <v>1039</v>
      </c>
      <c r="BP852" s="294">
        <v>303706</v>
      </c>
      <c r="BQ852" s="294">
        <v>350170</v>
      </c>
      <c r="BR852" s="294">
        <v>422400</v>
      </c>
      <c r="BS852" s="294">
        <v>540672</v>
      </c>
      <c r="BT852" s="294">
        <v>602342</v>
      </c>
      <c r="BU852" s="45"/>
      <c r="BV852" s="1435" t="s">
        <v>1039</v>
      </c>
      <c r="BW852" s="294">
        <v>303706</v>
      </c>
      <c r="BX852" s="294">
        <v>350170</v>
      </c>
      <c r="BY852" s="294">
        <v>422400</v>
      </c>
      <c r="BZ852" s="294">
        <v>540672</v>
      </c>
      <c r="CA852" s="294">
        <v>602342</v>
      </c>
      <c r="CR852" s="77"/>
    </row>
    <row r="853" spans="1:110" s="40" customFormat="1" ht="13.9">
      <c r="A853" s="462"/>
      <c r="B853" s="462"/>
      <c r="C853" s="462"/>
      <c r="D853" s="462"/>
      <c r="E853" s="462"/>
      <c r="F853" s="462"/>
      <c r="G853" s="462"/>
      <c r="H853" s="462"/>
      <c r="I853" s="462"/>
      <c r="J853" s="71"/>
      <c r="K853" s="59"/>
      <c r="L853" s="59"/>
      <c r="M853" s="59"/>
      <c r="N853" s="59"/>
      <c r="O853" s="59"/>
      <c r="P853" s="59"/>
      <c r="Q853" s="59"/>
      <c r="R853" s="59"/>
      <c r="S853" s="59"/>
      <c r="T853" s="59"/>
      <c r="U853" s="59"/>
      <c r="V853" s="1632" t="s">
        <v>1617</v>
      </c>
      <c r="W853" s="2224">
        <f>SUM(W849:AC852)</f>
        <v>48600</v>
      </c>
      <c r="X853" s="2224"/>
      <c r="Y853" s="2224"/>
      <c r="Z853" s="2224"/>
      <c r="AA853" s="2224"/>
      <c r="AB853" s="2224"/>
      <c r="AC853" s="2224"/>
      <c r="AD853" s="462"/>
      <c r="AE853" s="462"/>
      <c r="AF853" s="462"/>
      <c r="AG853" s="462"/>
      <c r="AH853" s="462"/>
      <c r="AI853" s="462"/>
      <c r="AJ853" s="462"/>
      <c r="AK853" s="462"/>
      <c r="AL853" s="462"/>
      <c r="AM853" s="29"/>
      <c r="AN853" s="29"/>
      <c r="AO853" s="29"/>
      <c r="AP853" s="29"/>
      <c r="AQ853" s="29"/>
      <c r="AR853" s="29"/>
      <c r="AS853" s="29"/>
      <c r="AT853" s="29"/>
      <c r="AU853" s="29"/>
      <c r="AV853" s="29"/>
      <c r="AW853" s="29"/>
      <c r="AX853" s="29"/>
      <c r="AY853" s="29"/>
      <c r="AZ853" s="85"/>
      <c r="BA853" s="85"/>
      <c r="BB853" s="17"/>
      <c r="BC853" s="17"/>
      <c r="BD853" s="17"/>
      <c r="BE853" s="17"/>
      <c r="BF853" s="17"/>
      <c r="BG853" s="1630"/>
      <c r="BH853" s="1630"/>
      <c r="BI853" s="1630"/>
      <c r="BJ853" s="1630"/>
      <c r="BK853" s="1630"/>
      <c r="BL853" s="1630"/>
      <c r="BM853" s="45"/>
      <c r="BN853" s="45"/>
      <c r="BO853" s="1435" t="s">
        <v>1042</v>
      </c>
      <c r="BP853" s="296">
        <v>230655</v>
      </c>
      <c r="BQ853" s="296">
        <v>265943</v>
      </c>
      <c r="BR853" s="296">
        <v>320800</v>
      </c>
      <c r="BS853" s="296">
        <v>410624</v>
      </c>
      <c r="BT853" s="296">
        <v>457461</v>
      </c>
      <c r="BU853" s="45"/>
      <c r="BV853" s="1435" t="s">
        <v>1042</v>
      </c>
      <c r="BW853" s="296">
        <v>230655</v>
      </c>
      <c r="BX853" s="296">
        <v>265943</v>
      </c>
      <c r="BY853" s="296">
        <v>320800</v>
      </c>
      <c r="BZ853" s="296">
        <v>410624</v>
      </c>
      <c r="CA853" s="296">
        <v>457461</v>
      </c>
      <c r="CR853" s="77"/>
    </row>
    <row r="854" spans="1:110" s="40" customFormat="1"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29"/>
      <c r="AN854" s="29"/>
      <c r="AO854" s="29"/>
      <c r="AP854" s="29"/>
      <c r="AQ854" s="29"/>
      <c r="AR854" s="29"/>
      <c r="AS854" s="29"/>
      <c r="AT854" s="29"/>
      <c r="AU854" s="29"/>
      <c r="AV854" s="29"/>
      <c r="AW854" s="29"/>
      <c r="AX854" s="29"/>
      <c r="AY854" s="29"/>
      <c r="AZ854" s="2232">
        <f>SUM(AZ821:AZ849)</f>
        <v>7.5000000000000011E-2</v>
      </c>
      <c r="BA854" s="2232"/>
      <c r="BB854" s="17"/>
      <c r="BC854" s="17"/>
      <c r="BD854" s="17"/>
      <c r="BO854" s="1435" t="s">
        <v>1047</v>
      </c>
      <c r="BP854" s="294">
        <v>262291</v>
      </c>
      <c r="BQ854" s="294">
        <v>302419</v>
      </c>
      <c r="BR854" s="294">
        <v>364800</v>
      </c>
      <c r="BS854" s="294">
        <v>466944</v>
      </c>
      <c r="BT854" s="294">
        <v>520205</v>
      </c>
      <c r="BU854" s="45"/>
      <c r="BV854" s="1435" t="s">
        <v>1047</v>
      </c>
      <c r="BW854" s="294">
        <v>262291</v>
      </c>
      <c r="BX854" s="294">
        <v>302419</v>
      </c>
      <c r="BY854" s="294">
        <v>364800</v>
      </c>
      <c r="BZ854" s="294">
        <v>466944</v>
      </c>
      <c r="CA854" s="294">
        <v>520205</v>
      </c>
      <c r="CR854" s="77"/>
    </row>
    <row r="855" spans="1:110" s="40" customFormat="1" ht="13.9">
      <c r="A855" s="462"/>
      <c r="B855" s="462"/>
      <c r="C855" s="39" t="s">
        <v>1618</v>
      </c>
      <c r="D855" s="462"/>
      <c r="E855" s="462"/>
      <c r="F855" s="462"/>
      <c r="G855" s="462"/>
      <c r="H855" s="462"/>
      <c r="I855" s="462"/>
      <c r="J855" s="55" t="s">
        <v>1619</v>
      </c>
      <c r="K855" s="56"/>
      <c r="L855" s="56"/>
      <c r="M855" s="56"/>
      <c r="N855" s="56"/>
      <c r="O855" s="56"/>
      <c r="P855" s="56"/>
      <c r="Q855" s="56"/>
      <c r="R855" s="56"/>
      <c r="S855" s="56"/>
      <c r="T855" s="56"/>
      <c r="U855" s="56"/>
      <c r="V855" s="57"/>
      <c r="W855" s="2188">
        <v>45000</v>
      </c>
      <c r="X855" s="2189"/>
      <c r="Y855" s="2189"/>
      <c r="Z855" s="2189"/>
      <c r="AA855" s="2189"/>
      <c r="AB855" s="2189"/>
      <c r="AC855" s="2190"/>
      <c r="AD855" s="610"/>
      <c r="AE855" s="462"/>
      <c r="AF855" s="462"/>
      <c r="AG855" s="462"/>
      <c r="AH855" s="462"/>
      <c r="AI855" s="462"/>
      <c r="AJ855" s="462"/>
      <c r="AK855" s="462"/>
      <c r="AL855" s="462"/>
      <c r="AM855" s="29"/>
      <c r="AN855" s="29"/>
      <c r="AO855" s="29"/>
      <c r="AP855" s="29"/>
      <c r="AQ855" s="29"/>
      <c r="AR855" s="29"/>
      <c r="AS855" s="29"/>
      <c r="AT855" s="29"/>
      <c r="AU855" s="29"/>
      <c r="AV855" s="29"/>
      <c r="AW855" s="29"/>
      <c r="AX855" s="29"/>
      <c r="AY855" s="29"/>
      <c r="AZ855" s="41"/>
      <c r="BA855" s="41"/>
      <c r="BB855" s="17"/>
      <c r="BC855" s="17"/>
      <c r="BD855" s="17"/>
      <c r="BO855" s="1435" t="s">
        <v>1052</v>
      </c>
      <c r="BP855" s="296">
        <v>262291</v>
      </c>
      <c r="BQ855" s="296">
        <v>302419</v>
      </c>
      <c r="BR855" s="296">
        <v>364800</v>
      </c>
      <c r="BS855" s="296">
        <v>466944</v>
      </c>
      <c r="BT855" s="296">
        <v>520205</v>
      </c>
      <c r="BU855" s="45"/>
      <c r="BV855" s="1435" t="s">
        <v>1052</v>
      </c>
      <c r="BW855" s="296">
        <v>262291</v>
      </c>
      <c r="BX855" s="296">
        <v>302419</v>
      </c>
      <c r="BY855" s="296">
        <v>364800</v>
      </c>
      <c r="BZ855" s="296">
        <v>466944</v>
      </c>
      <c r="CA855" s="296">
        <v>520205</v>
      </c>
      <c r="CR855" s="77"/>
    </row>
    <row r="856" spans="1:110" s="40" customFormat="1" ht="12.75" customHeight="1">
      <c r="A856" s="462"/>
      <c r="B856" s="462"/>
      <c r="C856" s="39" t="s">
        <v>1620</v>
      </c>
      <c r="D856" s="462"/>
      <c r="E856" s="462"/>
      <c r="F856" s="462"/>
      <c r="G856" s="462"/>
      <c r="H856" s="462"/>
      <c r="I856" s="462"/>
      <c r="J856" s="118" t="s">
        <v>1621</v>
      </c>
      <c r="K856" s="56"/>
      <c r="L856" s="56"/>
      <c r="M856" s="56"/>
      <c r="N856" s="56"/>
      <c r="O856" s="56"/>
      <c r="P856" s="56"/>
      <c r="Q856" s="56"/>
      <c r="R856" s="56"/>
      <c r="S856" s="56"/>
      <c r="T856" s="2212">
        <v>1</v>
      </c>
      <c r="U856" s="1895"/>
      <c r="V856" s="2213"/>
      <c r="W856" s="1626"/>
      <c r="X856" s="1627"/>
      <c r="Y856" s="1627"/>
      <c r="Z856" s="1627"/>
      <c r="AA856" s="1627"/>
      <c r="AB856" s="1627"/>
      <c r="AC856" s="1628"/>
      <c r="AD856" s="610"/>
      <c r="AE856" s="462"/>
      <c r="AF856" s="462"/>
      <c r="AG856" s="462"/>
      <c r="AH856" s="462"/>
      <c r="AI856" s="462"/>
      <c r="AJ856" s="462"/>
      <c r="AK856" s="462"/>
      <c r="AL856" s="462"/>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35" t="s">
        <v>1058</v>
      </c>
      <c r="BP856" s="294">
        <v>299104</v>
      </c>
      <c r="BQ856" s="294">
        <v>344864</v>
      </c>
      <c r="BR856" s="294">
        <v>416000</v>
      </c>
      <c r="BS856" s="294">
        <v>532480</v>
      </c>
      <c r="BT856" s="294">
        <v>593216</v>
      </c>
      <c r="BU856" s="45"/>
      <c r="BV856" s="1435" t="s">
        <v>1058</v>
      </c>
      <c r="BW856" s="294">
        <v>299104</v>
      </c>
      <c r="BX856" s="294">
        <v>344864</v>
      </c>
      <c r="BY856" s="294">
        <v>416000</v>
      </c>
      <c r="BZ856" s="294">
        <v>532480</v>
      </c>
      <c r="CA856" s="294">
        <v>593216</v>
      </c>
      <c r="CR856" s="77"/>
    </row>
    <row r="857" spans="1:110" ht="12.75" customHeight="1">
      <c r="A857" s="462"/>
      <c r="B857" s="462"/>
      <c r="C857" s="39"/>
      <c r="D857" s="462"/>
      <c r="E857" s="462"/>
      <c r="F857" s="462"/>
      <c r="G857" s="462"/>
      <c r="H857" s="462"/>
      <c r="I857" s="462"/>
      <c r="J857" s="55" t="s">
        <v>1622</v>
      </c>
      <c r="K857" s="56"/>
      <c r="L857" s="56"/>
      <c r="M857" s="56"/>
      <c r="N857" s="56"/>
      <c r="O857" s="56"/>
      <c r="P857" s="56"/>
      <c r="Q857" s="56"/>
      <c r="R857" s="56"/>
      <c r="S857" s="56"/>
      <c r="T857" s="56"/>
      <c r="U857" s="56"/>
      <c r="V857" s="57"/>
      <c r="W857" s="2188">
        <v>48800</v>
      </c>
      <c r="X857" s="2189"/>
      <c r="Y857" s="2189"/>
      <c r="Z857" s="2189"/>
      <c r="AA857" s="2189"/>
      <c r="AB857" s="2189"/>
      <c r="AC857" s="2190"/>
      <c r="AD857" s="607"/>
      <c r="AE857" s="462"/>
      <c r="AF857" s="462"/>
      <c r="AG857" s="462"/>
      <c r="AH857" s="462"/>
      <c r="AI857" s="462"/>
      <c r="AJ857" s="462"/>
      <c r="AK857" s="462"/>
      <c r="AL857" s="462"/>
      <c r="AZ857" s="46"/>
      <c r="BA857" s="46"/>
      <c r="BB857" s="46"/>
      <c r="BC857" s="46"/>
      <c r="BD857" s="46"/>
      <c r="BE857" s="46"/>
      <c r="BF857" s="46"/>
      <c r="BG857" s="46"/>
      <c r="BH857" s="46"/>
      <c r="BI857" s="46"/>
      <c r="BJ857" s="46"/>
      <c r="BK857" s="46"/>
      <c r="BL857" s="46"/>
      <c r="BM857" s="46"/>
      <c r="BN857" s="46"/>
      <c r="BO857" s="1435" t="s">
        <v>1061</v>
      </c>
      <c r="BP857" s="296">
        <v>299104</v>
      </c>
      <c r="BQ857" s="296">
        <v>344864</v>
      </c>
      <c r="BR857" s="296">
        <v>416000</v>
      </c>
      <c r="BS857" s="296">
        <v>532480</v>
      </c>
      <c r="BT857" s="296">
        <v>593216</v>
      </c>
      <c r="BU857" s="45"/>
      <c r="BV857" s="1435" t="s">
        <v>1061</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2" customFormat="1" ht="12.75" customHeight="1">
      <c r="C858" s="39"/>
      <c r="J858" s="118" t="s">
        <v>1623</v>
      </c>
      <c r="K858" s="56"/>
      <c r="L858" s="56"/>
      <c r="M858" s="56"/>
      <c r="N858" s="56"/>
      <c r="O858" s="56"/>
      <c r="P858" s="56"/>
      <c r="Q858" s="56"/>
      <c r="R858" s="56"/>
      <c r="S858" s="56"/>
      <c r="T858" s="2212">
        <v>1</v>
      </c>
      <c r="U858" s="1895"/>
      <c r="V858" s="2213"/>
      <c r="W858" s="1626"/>
      <c r="X858" s="1627"/>
      <c r="Y858" s="1627"/>
      <c r="Z858" s="1627"/>
      <c r="AA858" s="1627"/>
      <c r="AB858" s="1627"/>
      <c r="AC858" s="1628"/>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35" t="s">
        <v>1066</v>
      </c>
      <c r="BP858" s="294">
        <v>238133</v>
      </c>
      <c r="BQ858" s="294">
        <v>274565</v>
      </c>
      <c r="BR858" s="294">
        <v>331200</v>
      </c>
      <c r="BS858" s="294">
        <v>423936</v>
      </c>
      <c r="BT858" s="294">
        <v>472291</v>
      </c>
      <c r="BU858" s="45"/>
      <c r="BV858" s="1435" t="s">
        <v>1066</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2"/>
      <c r="B859" s="462"/>
      <c r="C859" s="462"/>
      <c r="D859" s="462"/>
      <c r="E859" s="462"/>
      <c r="F859" s="462"/>
      <c r="G859" s="462"/>
      <c r="H859" s="462"/>
      <c r="I859" s="462"/>
      <c r="J859" s="55" t="s">
        <v>232</v>
      </c>
      <c r="K859" s="56"/>
      <c r="L859" s="56"/>
      <c r="M859" s="1879" t="s">
        <v>1309</v>
      </c>
      <c r="N859" s="1880"/>
      <c r="O859" s="1880"/>
      <c r="P859" s="1880"/>
      <c r="Q859" s="1880"/>
      <c r="R859" s="1880"/>
      <c r="S859" s="1880"/>
      <c r="T859" s="1880"/>
      <c r="U859" s="1880"/>
      <c r="V859" s="1881"/>
      <c r="W859" s="2188">
        <v>17000</v>
      </c>
      <c r="X859" s="2189"/>
      <c r="Y859" s="2189"/>
      <c r="Z859" s="2189"/>
      <c r="AA859" s="2189"/>
      <c r="AB859" s="2189"/>
      <c r="AC859" s="2190"/>
      <c r="AD859" s="610"/>
      <c r="AE859" s="462"/>
      <c r="AF859" s="462"/>
      <c r="AG859" s="462"/>
      <c r="AH859" s="462"/>
      <c r="AI859" s="462"/>
      <c r="AJ859" s="462"/>
      <c r="AK859" s="462"/>
      <c r="AL859" s="462"/>
      <c r="AZ859" s="46"/>
      <c r="BA859" s="46"/>
      <c r="BB859" s="46"/>
      <c r="BC859" s="46"/>
      <c r="BD859" s="46"/>
      <c r="BE859" s="46"/>
      <c r="BF859" s="46"/>
      <c r="BG859" s="46"/>
      <c r="BH859" s="46"/>
      <c r="BI859" s="46"/>
      <c r="BJ859" s="46"/>
      <c r="BK859" s="46"/>
      <c r="BL859" s="46"/>
      <c r="BM859" s="46"/>
      <c r="BN859" s="46"/>
      <c r="BO859" s="1435" t="s">
        <v>1070</v>
      </c>
      <c r="BP859" s="296">
        <v>278397</v>
      </c>
      <c r="BQ859" s="296">
        <v>320989</v>
      </c>
      <c r="BR859" s="296">
        <v>387200</v>
      </c>
      <c r="BS859" s="296">
        <v>495616</v>
      </c>
      <c r="BT859" s="296">
        <v>552147</v>
      </c>
      <c r="BU859" s="45"/>
      <c r="BV859" s="1435" t="s">
        <v>1070</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2" customFormat="1" ht="12.75" customHeight="1">
      <c r="J860" s="55"/>
      <c r="K860" s="56"/>
      <c r="L860" s="56"/>
      <c r="M860" s="56"/>
      <c r="N860" s="56"/>
      <c r="O860" s="56"/>
      <c r="P860" s="56"/>
      <c r="Q860" s="56"/>
      <c r="R860" s="56"/>
      <c r="S860" s="56"/>
      <c r="T860" s="56"/>
      <c r="U860" s="56"/>
      <c r="V860" s="1632" t="s">
        <v>1624</v>
      </c>
      <c r="W860" s="2114">
        <f>SUM(W855:AC859)</f>
        <v>110800</v>
      </c>
      <c r="X860" s="2115"/>
      <c r="Y860" s="2115"/>
      <c r="Z860" s="2115"/>
      <c r="AA860" s="2115"/>
      <c r="AB860" s="2115"/>
      <c r="AC860" s="2116"/>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35" t="s">
        <v>1073</v>
      </c>
      <c r="BP860" s="294">
        <v>262291</v>
      </c>
      <c r="BQ860" s="294">
        <v>302419</v>
      </c>
      <c r="BR860" s="294">
        <v>364800</v>
      </c>
      <c r="BS860" s="294">
        <v>466944</v>
      </c>
      <c r="BT860" s="294">
        <v>520205</v>
      </c>
      <c r="BU860" s="45"/>
      <c r="BV860" s="1435" t="s">
        <v>1073</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2"/>
      <c r="B861" s="462"/>
      <c r="C861" s="462"/>
      <c r="D861" s="462"/>
      <c r="E861" s="462"/>
      <c r="F861" s="462"/>
      <c r="G861" s="462"/>
      <c r="H861" s="462"/>
      <c r="I861" s="462"/>
      <c r="J861" s="55"/>
      <c r="K861" s="56"/>
      <c r="L861" s="56"/>
      <c r="M861" s="56"/>
      <c r="N861" s="56"/>
      <c r="O861" s="56"/>
      <c r="P861" s="56"/>
      <c r="Q861" s="56"/>
      <c r="R861" s="56"/>
      <c r="S861" s="56"/>
      <c r="T861" s="56"/>
      <c r="U861" s="56"/>
      <c r="V861" s="1632" t="s">
        <v>1625</v>
      </c>
      <c r="W861" s="2188">
        <v>36000</v>
      </c>
      <c r="X861" s="2189"/>
      <c r="Y861" s="2189"/>
      <c r="Z861" s="2189"/>
      <c r="AA861" s="2189"/>
      <c r="AB861" s="2189"/>
      <c r="AC861" s="2190"/>
      <c r="AD861" s="462"/>
      <c r="AE861" s="462"/>
      <c r="AF861" s="462"/>
      <c r="AG861" s="462"/>
      <c r="AH861" s="462"/>
      <c r="AI861" s="462"/>
      <c r="AJ861" s="462"/>
      <c r="AK861" s="462"/>
      <c r="AL861" s="462"/>
      <c r="AZ861" s="46"/>
      <c r="BA861" s="46"/>
      <c r="BB861" s="46"/>
      <c r="BC861" s="46"/>
      <c r="BD861" s="46"/>
      <c r="BE861" s="46"/>
      <c r="BF861" s="46"/>
      <c r="BG861" s="46"/>
      <c r="BH861" s="46"/>
      <c r="BI861" s="46"/>
      <c r="BJ861" s="46"/>
      <c r="BK861" s="46"/>
      <c r="BL861" s="46"/>
      <c r="BM861" s="46"/>
      <c r="BN861" s="46"/>
      <c r="BO861" s="1435" t="s">
        <v>1078</v>
      </c>
      <c r="BP861" s="296">
        <v>262291</v>
      </c>
      <c r="BQ861" s="296">
        <v>302419</v>
      </c>
      <c r="BR861" s="296">
        <v>364800</v>
      </c>
      <c r="BS861" s="296">
        <v>466944</v>
      </c>
      <c r="BT861" s="296">
        <v>520205</v>
      </c>
      <c r="BU861" s="45"/>
      <c r="BV861" s="1435" t="s">
        <v>1078</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2"/>
      <c r="B862" s="462"/>
      <c r="C862" s="462"/>
      <c r="D862" s="462"/>
      <c r="E862" s="462"/>
      <c r="F862" s="462"/>
      <c r="G862" s="462"/>
      <c r="H862" s="462"/>
      <c r="I862" s="462"/>
      <c r="J862" s="605"/>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Z862" s="46"/>
      <c r="BA862" s="46"/>
      <c r="BB862" s="46"/>
      <c r="BC862" s="46"/>
      <c r="BD862" s="46"/>
      <c r="BE862" s="46"/>
      <c r="BF862" s="46"/>
      <c r="BG862" s="46"/>
      <c r="BH862" s="46"/>
      <c r="BI862" s="46"/>
      <c r="BJ862" s="46"/>
      <c r="BK862" s="46"/>
      <c r="BL862" s="46"/>
      <c r="BM862" s="46"/>
      <c r="BN862" s="46"/>
      <c r="BO862" s="1435" t="s">
        <v>1080</v>
      </c>
      <c r="BP862" s="294">
        <v>238133</v>
      </c>
      <c r="BQ862" s="294">
        <v>274565</v>
      </c>
      <c r="BR862" s="294">
        <v>331200</v>
      </c>
      <c r="BS862" s="294">
        <v>423936</v>
      </c>
      <c r="BT862" s="294">
        <v>472291</v>
      </c>
      <c r="BU862" s="45"/>
      <c r="BV862" s="1435" t="s">
        <v>1080</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2"/>
      <c r="B863" s="462"/>
      <c r="C863" s="39" t="s">
        <v>231</v>
      </c>
      <c r="D863" s="462"/>
      <c r="E863" s="462"/>
      <c r="F863" s="462"/>
      <c r="G863" s="462"/>
      <c r="H863" s="462"/>
      <c r="I863" s="462"/>
      <c r="J863" s="55" t="s">
        <v>1626</v>
      </c>
      <c r="K863" s="56"/>
      <c r="L863" s="56"/>
      <c r="M863" s="56"/>
      <c r="N863" s="56"/>
      <c r="O863" s="56"/>
      <c r="P863" s="56"/>
      <c r="Q863" s="56"/>
      <c r="R863" s="56"/>
      <c r="S863" s="56"/>
      <c r="T863" s="56"/>
      <c r="U863" s="56"/>
      <c r="V863" s="57"/>
      <c r="W863" s="1875">
        <v>1880</v>
      </c>
      <c r="X863" s="1875"/>
      <c r="Y863" s="1875"/>
      <c r="Z863" s="1875"/>
      <c r="AA863" s="1875"/>
      <c r="AB863" s="1875"/>
      <c r="AC863" s="1875"/>
      <c r="AD863" s="462"/>
      <c r="AE863" s="462"/>
      <c r="AF863" s="462"/>
      <c r="AG863" s="462"/>
      <c r="AH863" s="462"/>
      <c r="AI863" s="462"/>
      <c r="AJ863" s="462"/>
      <c r="AK863" s="462"/>
      <c r="AL863" s="462"/>
      <c r="AZ863" s="46"/>
      <c r="BA863" s="46"/>
      <c r="BB863" s="46"/>
      <c r="BC863" s="46"/>
      <c r="BD863" s="46"/>
      <c r="BE863" s="46"/>
      <c r="BF863" s="46"/>
      <c r="BG863" s="46"/>
      <c r="BH863" s="46"/>
      <c r="BI863" s="46"/>
      <c r="BJ863" s="46"/>
      <c r="BK863" s="46"/>
      <c r="BL863" s="46"/>
      <c r="BM863" s="46"/>
      <c r="BN863" s="46"/>
      <c r="BO863" s="1435" t="s">
        <v>1083</v>
      </c>
      <c r="BP863" s="296">
        <v>262291</v>
      </c>
      <c r="BQ863" s="296">
        <v>302419</v>
      </c>
      <c r="BR863" s="296">
        <v>364800</v>
      </c>
      <c r="BS863" s="296">
        <v>466944</v>
      </c>
      <c r="BT863" s="296">
        <v>520205</v>
      </c>
      <c r="BU863" s="45"/>
      <c r="BV863" s="1435" t="s">
        <v>1083</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2"/>
      <c r="B864" s="462"/>
      <c r="C864" s="462"/>
      <c r="D864" s="462"/>
      <c r="E864" s="462"/>
      <c r="F864" s="462"/>
      <c r="G864" s="462"/>
      <c r="H864" s="462"/>
      <c r="I864" s="462"/>
      <c r="J864" s="55" t="s">
        <v>1627</v>
      </c>
      <c r="K864" s="56"/>
      <c r="L864" s="56"/>
      <c r="M864" s="56"/>
      <c r="N864" s="56"/>
      <c r="O864" s="56"/>
      <c r="P864" s="56"/>
      <c r="Q864" s="56"/>
      <c r="R864" s="56"/>
      <c r="S864" s="56"/>
      <c r="T864" s="56"/>
      <c r="U864" s="56"/>
      <c r="V864" s="57"/>
      <c r="W864" s="1875">
        <v>33764</v>
      </c>
      <c r="X864" s="1875"/>
      <c r="Y864" s="1875"/>
      <c r="Z864" s="1875"/>
      <c r="AA864" s="1875"/>
      <c r="AB864" s="1875"/>
      <c r="AC864" s="1875"/>
      <c r="AD864" s="462"/>
      <c r="AE864" s="462"/>
      <c r="AF864" s="462"/>
      <c r="AG864" s="462"/>
      <c r="AH864" s="462"/>
      <c r="AI864" s="462"/>
      <c r="AJ864" s="462"/>
      <c r="AK864" s="462"/>
      <c r="AL864" s="462"/>
      <c r="AZ864" s="46"/>
      <c r="BA864" s="46"/>
      <c r="BB864" s="46"/>
      <c r="BC864" s="46"/>
      <c r="BD864" s="46"/>
      <c r="BE864" s="46"/>
      <c r="BF864" s="46"/>
      <c r="BG864" s="46"/>
      <c r="BH864" s="46"/>
      <c r="BI864" s="46"/>
      <c r="BJ864" s="46"/>
      <c r="BK864" s="46"/>
      <c r="BL864" s="46"/>
      <c r="BM864" s="46"/>
      <c r="BN864" s="46"/>
      <c r="BO864" s="1435" t="s">
        <v>1086</v>
      </c>
      <c r="BP864" s="294">
        <v>303706</v>
      </c>
      <c r="BQ864" s="294">
        <v>350170</v>
      </c>
      <c r="BR864" s="294">
        <v>422400</v>
      </c>
      <c r="BS864" s="294">
        <v>540672</v>
      </c>
      <c r="BT864" s="294">
        <v>602342</v>
      </c>
      <c r="BU864" s="45"/>
      <c r="BV864" s="1435" t="s">
        <v>1086</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2"/>
      <c r="D865" s="462"/>
      <c r="E865" s="462"/>
      <c r="F865" s="462"/>
      <c r="G865" s="462"/>
      <c r="H865" s="462"/>
      <c r="I865" s="462"/>
      <c r="J865" s="55" t="s">
        <v>1628</v>
      </c>
      <c r="K865" s="56"/>
      <c r="L865" s="56"/>
      <c r="M865" s="56"/>
      <c r="N865" s="56"/>
      <c r="O865" s="56"/>
      <c r="P865" s="56"/>
      <c r="Q865" s="56"/>
      <c r="R865" s="56"/>
      <c r="S865" s="56"/>
      <c r="T865" s="56"/>
      <c r="U865" s="56"/>
      <c r="V865" s="57"/>
      <c r="W865" s="1875">
        <v>13500</v>
      </c>
      <c r="X865" s="1875"/>
      <c r="Y865" s="1875"/>
      <c r="Z865" s="1875"/>
      <c r="AA865" s="1875"/>
      <c r="AB865" s="1875"/>
      <c r="AC865" s="1875"/>
      <c r="AD865" s="462"/>
      <c r="AE865" s="462"/>
      <c r="AF865" s="462"/>
      <c r="AG865" s="462"/>
      <c r="AH865" s="462"/>
      <c r="AI865" s="462"/>
      <c r="AJ865" s="462"/>
      <c r="AK865" s="462"/>
      <c r="AL865" s="462"/>
      <c r="AZ865" s="46"/>
      <c r="BA865" s="46"/>
      <c r="BB865" s="46"/>
      <c r="BC865" s="46"/>
      <c r="BD865" s="46"/>
      <c r="BE865" s="46"/>
      <c r="BF865" s="46"/>
      <c r="BG865" s="46"/>
      <c r="BH865" s="46"/>
      <c r="BI865" s="46"/>
      <c r="BJ865" s="46"/>
      <c r="BK865" s="46"/>
      <c r="BL865" s="46"/>
      <c r="BM865" s="46"/>
      <c r="BN865" s="46"/>
      <c r="BO865" s="1435" t="s">
        <v>1089</v>
      </c>
      <c r="BP865" s="296">
        <v>278397</v>
      </c>
      <c r="BQ865" s="296">
        <v>320989</v>
      </c>
      <c r="BR865" s="296">
        <v>387200</v>
      </c>
      <c r="BS865" s="296">
        <v>495616</v>
      </c>
      <c r="BT865" s="296">
        <v>552147</v>
      </c>
      <c r="BU865" s="45"/>
      <c r="BV865" s="1435" t="s">
        <v>1089</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2"/>
      <c r="D866" s="462"/>
      <c r="E866" s="462"/>
      <c r="F866" s="462"/>
      <c r="G866" s="462"/>
      <c r="H866" s="462"/>
      <c r="I866" s="462"/>
      <c r="J866" s="55" t="s">
        <v>1629</v>
      </c>
      <c r="K866" s="56"/>
      <c r="L866" s="56"/>
      <c r="M866" s="56"/>
      <c r="N866" s="56"/>
      <c r="O866" s="56"/>
      <c r="P866" s="56"/>
      <c r="Q866" s="56"/>
      <c r="R866" s="56"/>
      <c r="S866" s="56"/>
      <c r="T866" s="56"/>
      <c r="U866" s="56"/>
      <c r="V866" s="57"/>
      <c r="W866" s="1875">
        <v>2820</v>
      </c>
      <c r="X866" s="1875"/>
      <c r="Y866" s="1875"/>
      <c r="Z866" s="1875"/>
      <c r="AA866" s="1875"/>
      <c r="AB866" s="1875"/>
      <c r="AC866" s="1875"/>
      <c r="AD866" s="462"/>
      <c r="AE866" s="462"/>
      <c r="AF866" s="462"/>
      <c r="AG866" s="462"/>
      <c r="AH866" s="462"/>
      <c r="AI866" s="462"/>
      <c r="AJ866" s="462"/>
      <c r="AK866" s="462"/>
      <c r="AL866" s="462"/>
      <c r="AZ866" s="46"/>
      <c r="BA866" s="46"/>
      <c r="BB866" s="46"/>
      <c r="BC866" s="46"/>
      <c r="BD866" s="46"/>
      <c r="BE866" s="46"/>
      <c r="BF866" s="46"/>
      <c r="BG866" s="46"/>
      <c r="BH866" s="46"/>
      <c r="BI866" s="46"/>
      <c r="BJ866" s="46"/>
      <c r="BK866" s="46"/>
      <c r="BL866" s="46"/>
      <c r="BM866" s="46"/>
      <c r="BN866" s="46"/>
      <c r="BO866" s="1435" t="s">
        <v>1093</v>
      </c>
      <c r="BP866" s="294">
        <v>278397</v>
      </c>
      <c r="BQ866" s="294">
        <v>320989</v>
      </c>
      <c r="BR866" s="294">
        <v>387200</v>
      </c>
      <c r="BS866" s="294">
        <v>495616</v>
      </c>
      <c r="BT866" s="294">
        <v>552147</v>
      </c>
      <c r="BU866" s="45"/>
      <c r="BV866" s="1435" t="s">
        <v>1093</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2"/>
      <c r="D867" s="462"/>
      <c r="E867" s="462"/>
      <c r="F867" s="462"/>
      <c r="G867" s="462"/>
      <c r="H867" s="462"/>
      <c r="I867" s="462"/>
      <c r="J867" s="55" t="s">
        <v>1630</v>
      </c>
      <c r="K867" s="56"/>
      <c r="L867" s="56"/>
      <c r="M867" s="56"/>
      <c r="N867" s="56"/>
      <c r="O867" s="56"/>
      <c r="P867" s="56"/>
      <c r="Q867" s="56"/>
      <c r="R867" s="56"/>
      <c r="S867" s="56"/>
      <c r="T867" s="56"/>
      <c r="U867" s="56"/>
      <c r="V867" s="57"/>
      <c r="W867" s="1875">
        <v>3000</v>
      </c>
      <c r="X867" s="1875"/>
      <c r="Y867" s="1875"/>
      <c r="Z867" s="1875"/>
      <c r="AA867" s="1875"/>
      <c r="AB867" s="1875"/>
      <c r="AC867" s="1875"/>
      <c r="AD867" s="462"/>
      <c r="AE867" s="462"/>
      <c r="AF867" s="462"/>
      <c r="AG867" s="462"/>
      <c r="AH867" s="462"/>
      <c r="AI867" s="462"/>
      <c r="AJ867" s="462"/>
      <c r="AK867" s="462"/>
      <c r="AL867" s="462"/>
      <c r="AZ867" s="46"/>
      <c r="BA867" s="46"/>
      <c r="BB867" s="46"/>
      <c r="BC867" s="46"/>
      <c r="BD867" s="46"/>
      <c r="BE867" s="46"/>
      <c r="BF867" s="46"/>
      <c r="BG867" s="46"/>
      <c r="BH867" s="46"/>
      <c r="BI867" s="46"/>
      <c r="BJ867" s="46"/>
      <c r="BK867" s="46"/>
      <c r="BL867" s="46"/>
      <c r="BM867" s="46"/>
      <c r="BN867" s="46"/>
      <c r="BO867" s="462"/>
      <c r="BP867" s="462"/>
      <c r="BQ867" s="462"/>
      <c r="BR867" s="462"/>
      <c r="BS867" s="462"/>
      <c r="BT867" s="462"/>
      <c r="BU867" s="45"/>
      <c r="BV867" s="462"/>
      <c r="BW867" s="462"/>
      <c r="BX867" s="462"/>
      <c r="BY867" s="462"/>
      <c r="BZ867" s="462"/>
      <c r="CA867" s="462"/>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2"/>
      <c r="D868" s="462"/>
      <c r="E868" s="462"/>
      <c r="F868" s="462"/>
      <c r="G868" s="462"/>
      <c r="H868" s="462"/>
      <c r="I868" s="462"/>
      <c r="J868" s="55" t="s">
        <v>1631</v>
      </c>
      <c r="K868" s="56"/>
      <c r="L868" s="56"/>
      <c r="M868" s="56"/>
      <c r="N868" s="56"/>
      <c r="O868" s="56"/>
      <c r="P868" s="56"/>
      <c r="Q868" s="56"/>
      <c r="R868" s="56"/>
      <c r="S868" s="56"/>
      <c r="T868" s="56"/>
      <c r="U868" s="56"/>
      <c r="V868" s="57"/>
      <c r="W868" s="1875">
        <v>7000</v>
      </c>
      <c r="X868" s="1875"/>
      <c r="Y868" s="1875"/>
      <c r="Z868" s="1875"/>
      <c r="AA868" s="1875"/>
      <c r="AB868" s="1875"/>
      <c r="AC868" s="1875"/>
      <c r="AD868" s="462"/>
      <c r="AE868" s="462"/>
      <c r="AF868" s="462"/>
      <c r="AG868" s="462"/>
      <c r="AH868" s="462"/>
      <c r="AI868" s="462"/>
      <c r="AJ868" s="462"/>
      <c r="AK868" s="462"/>
      <c r="AL868" s="462"/>
      <c r="AZ868" s="46"/>
      <c r="BA868" s="46"/>
      <c r="BB868" s="46"/>
      <c r="BC868" s="46"/>
      <c r="BD868" s="46"/>
      <c r="BE868" s="46"/>
      <c r="BF868" s="46"/>
      <c r="BG868" s="46"/>
      <c r="BH868" s="46"/>
      <c r="BI868" s="46"/>
      <c r="BJ868" s="46"/>
      <c r="BK868" s="46"/>
      <c r="BL868" s="46"/>
      <c r="BM868" s="46"/>
      <c r="BN868" s="46"/>
      <c r="BO868" s="462"/>
      <c r="BP868" s="462"/>
      <c r="BQ868" s="462"/>
      <c r="BR868" s="462"/>
      <c r="BS868" s="462"/>
      <c r="BT868" s="462"/>
      <c r="BU868" s="45"/>
      <c r="BV868" s="462"/>
      <c r="BW868" s="462"/>
      <c r="BX868" s="462"/>
      <c r="BY868" s="462"/>
      <c r="BZ868" s="462"/>
      <c r="CA868" s="462"/>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2"/>
      <c r="D869" s="462"/>
      <c r="E869" s="462"/>
      <c r="F869" s="462"/>
      <c r="G869" s="462"/>
      <c r="H869" s="462"/>
      <c r="I869" s="462"/>
      <c r="J869" s="55" t="s">
        <v>232</v>
      </c>
      <c r="K869" s="56"/>
      <c r="L869" s="56"/>
      <c r="M869" s="1879" t="s">
        <v>1309</v>
      </c>
      <c r="N869" s="1880"/>
      <c r="O869" s="1880"/>
      <c r="P869" s="1880"/>
      <c r="Q869" s="1880"/>
      <c r="R869" s="1880"/>
      <c r="S869" s="1880"/>
      <c r="T869" s="1880"/>
      <c r="U869" s="1880"/>
      <c r="V869" s="1881"/>
      <c r="W869" s="1875">
        <v>8102</v>
      </c>
      <c r="X869" s="1875"/>
      <c r="Y869" s="1875"/>
      <c r="Z869" s="1875"/>
      <c r="AA869" s="1875"/>
      <c r="AB869" s="1875"/>
      <c r="AC869" s="1875"/>
      <c r="AD869" s="607"/>
      <c r="AE869" s="462"/>
      <c r="AF869" s="462"/>
      <c r="AG869" s="462"/>
      <c r="AH869" s="462"/>
      <c r="AI869" s="462"/>
      <c r="AJ869" s="462"/>
      <c r="AK869" s="462"/>
      <c r="AL869" s="462"/>
      <c r="AZ869" s="46"/>
      <c r="BA869" s="46"/>
      <c r="BB869" s="46"/>
      <c r="BC869" s="46"/>
      <c r="BD869" s="46"/>
      <c r="BE869" s="46"/>
      <c r="BF869" s="46"/>
      <c r="BG869" s="46"/>
      <c r="BH869" s="46"/>
      <c r="BI869" s="46"/>
      <c r="BJ869" s="46"/>
      <c r="BK869" s="46"/>
      <c r="BL869" s="46"/>
      <c r="BM869" s="46"/>
      <c r="BN869" s="46"/>
      <c r="BO869" s="462"/>
      <c r="BP869" s="462"/>
      <c r="BQ869" s="462"/>
      <c r="BR869" s="462"/>
      <c r="BS869" s="462"/>
      <c r="BT869" s="462"/>
      <c r="BU869" s="462"/>
      <c r="BV869" s="462"/>
      <c r="BW869" s="462"/>
      <c r="BX869" s="462"/>
      <c r="BY869" s="462"/>
      <c r="BZ869" s="462"/>
      <c r="CA869" s="462"/>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2"/>
      <c r="D870" s="462"/>
      <c r="E870" s="462"/>
      <c r="F870" s="462"/>
      <c r="G870" s="462"/>
      <c r="H870" s="462"/>
      <c r="I870" s="462"/>
      <c r="J870" s="55"/>
      <c r="K870" s="56"/>
      <c r="L870" s="56"/>
      <c r="M870" s="56"/>
      <c r="N870" s="56"/>
      <c r="O870" s="56"/>
      <c r="P870" s="56"/>
      <c r="Q870" s="56"/>
      <c r="R870" s="56"/>
      <c r="S870" s="56"/>
      <c r="T870" s="56"/>
      <c r="U870" s="56"/>
      <c r="V870" s="1632" t="s">
        <v>1632</v>
      </c>
      <c r="W870" s="2177">
        <f>SUM(W863:AC869)</f>
        <v>70066</v>
      </c>
      <c r="X870" s="2177"/>
      <c r="Y870" s="2177"/>
      <c r="Z870" s="2177"/>
      <c r="AA870" s="2177"/>
      <c r="AB870" s="2177"/>
      <c r="AC870" s="2177"/>
      <c r="AD870" s="462"/>
      <c r="AE870" s="462"/>
      <c r="AF870" s="462"/>
      <c r="AG870" s="462"/>
      <c r="AH870" s="462"/>
      <c r="AI870" s="462"/>
      <c r="AJ870" s="462"/>
      <c r="AK870" s="462"/>
      <c r="AL870" s="462"/>
      <c r="AZ870" s="46"/>
      <c r="BA870" s="46"/>
      <c r="BB870" s="46"/>
      <c r="BC870" s="46"/>
      <c r="BD870" s="46"/>
      <c r="BE870" s="46"/>
      <c r="BF870" s="46"/>
      <c r="BG870" s="46"/>
      <c r="BH870" s="46"/>
      <c r="BI870" s="46"/>
      <c r="BJ870" s="46"/>
      <c r="BK870" s="46"/>
      <c r="BL870" s="46"/>
      <c r="BM870" s="46"/>
      <c r="BN870" s="46"/>
      <c r="BO870" s="462"/>
      <c r="BP870" s="462"/>
      <c r="BQ870" s="462"/>
      <c r="BR870" s="462"/>
      <c r="BS870" s="462"/>
      <c r="BT870" s="462"/>
      <c r="BU870" s="462"/>
      <c r="BV870" s="462"/>
      <c r="BW870" s="462"/>
      <c r="BX870" s="462"/>
      <c r="BY870" s="462"/>
      <c r="BZ870" s="462"/>
      <c r="CA870" s="462"/>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Z871" s="46"/>
      <c r="BA871" s="46"/>
      <c r="BB871" s="46"/>
      <c r="BC871" s="46"/>
      <c r="BD871" s="46"/>
      <c r="BE871" s="46"/>
      <c r="BF871" s="46"/>
      <c r="BG871" s="46"/>
      <c r="BH871" s="46"/>
      <c r="BI871" s="46"/>
      <c r="BJ871" s="46"/>
      <c r="BK871" s="46"/>
      <c r="BL871" s="46"/>
      <c r="BM871" s="46"/>
      <c r="BN871" s="46"/>
      <c r="BO871" s="462"/>
      <c r="BP871" s="462"/>
      <c r="BQ871" s="462"/>
      <c r="BR871" s="462"/>
      <c r="BS871" s="462"/>
      <c r="BT871" s="462"/>
      <c r="BU871" s="462"/>
      <c r="BV871" s="462"/>
      <c r="BW871" s="462"/>
      <c r="BX871" s="462"/>
      <c r="BY871" s="462"/>
      <c r="BZ871" s="462"/>
      <c r="CA871" s="462"/>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1633</v>
      </c>
      <c r="D872" s="462"/>
      <c r="E872" s="462"/>
      <c r="F872" s="462"/>
      <c r="G872" s="462"/>
      <c r="H872" s="462"/>
      <c r="I872" s="462"/>
      <c r="J872" s="55" t="s">
        <v>232</v>
      </c>
      <c r="K872" s="56"/>
      <c r="L872" s="56"/>
      <c r="M872" s="1879" t="s">
        <v>1309</v>
      </c>
      <c r="N872" s="1880"/>
      <c r="O872" s="1880"/>
      <c r="P872" s="1880"/>
      <c r="Q872" s="1880"/>
      <c r="R872" s="1880"/>
      <c r="S872" s="1880"/>
      <c r="T872" s="1880"/>
      <c r="U872" s="1880"/>
      <c r="V872" s="1881"/>
      <c r="W872" s="1858"/>
      <c r="X872" s="1859"/>
      <c r="Y872" s="1859"/>
      <c r="Z872" s="1859"/>
      <c r="AA872" s="1859"/>
      <c r="AB872" s="1859"/>
      <c r="AC872" s="1860"/>
      <c r="AD872" s="607"/>
      <c r="AE872" s="462"/>
      <c r="AF872" s="462"/>
      <c r="AG872" s="462"/>
      <c r="AH872" s="462"/>
      <c r="AI872" s="462"/>
      <c r="AJ872" s="462"/>
      <c r="AK872" s="462"/>
      <c r="AL872" s="462"/>
      <c r="AZ872" s="46"/>
      <c r="BA872" s="46"/>
      <c r="BB872" s="46"/>
      <c r="BC872" s="46"/>
      <c r="BD872" s="46"/>
      <c r="BE872" s="46"/>
      <c r="BF872" s="46"/>
      <c r="BG872" s="46"/>
      <c r="BH872" s="46"/>
      <c r="BI872" s="46"/>
      <c r="BJ872" s="46"/>
      <c r="BK872" s="46"/>
      <c r="BL872" s="46"/>
      <c r="BM872" s="46"/>
      <c r="BN872" s="46"/>
      <c r="BO872" s="462"/>
      <c r="BP872" s="462"/>
      <c r="BQ872" s="462"/>
      <c r="BR872" s="462"/>
      <c r="BS872" s="462"/>
      <c r="BT872" s="462"/>
      <c r="BU872" s="45"/>
      <c r="BV872" s="462"/>
      <c r="BW872" s="462"/>
      <c r="BX872" s="462"/>
      <c r="BY872" s="462"/>
      <c r="BZ872" s="462"/>
      <c r="CA872" s="462"/>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1634</v>
      </c>
      <c r="D873" s="462"/>
      <c r="E873" s="462"/>
      <c r="F873" s="462"/>
      <c r="G873" s="462"/>
      <c r="H873" s="462"/>
      <c r="I873" s="462"/>
      <c r="J873" s="55" t="s">
        <v>232</v>
      </c>
      <c r="K873" s="56"/>
      <c r="L873" s="56"/>
      <c r="M873" s="1879" t="s">
        <v>1309</v>
      </c>
      <c r="N873" s="1880"/>
      <c r="O873" s="1880"/>
      <c r="P873" s="1880"/>
      <c r="Q873" s="1880"/>
      <c r="R873" s="1880"/>
      <c r="S873" s="1880"/>
      <c r="T873" s="1880"/>
      <c r="U873" s="1880"/>
      <c r="V873" s="1881"/>
      <c r="W873" s="1858"/>
      <c r="X873" s="1859"/>
      <c r="Y873" s="1859"/>
      <c r="Z873" s="1859"/>
      <c r="AA873" s="1859"/>
      <c r="AB873" s="1859"/>
      <c r="AC873" s="1860"/>
      <c r="AD873" s="607"/>
      <c r="AE873" s="462"/>
      <c r="AF873" s="462"/>
      <c r="AG873" s="462"/>
      <c r="AH873" s="462"/>
      <c r="AI873" s="462"/>
      <c r="AJ873" s="462"/>
      <c r="AK873" s="462"/>
      <c r="AL873" s="462"/>
      <c r="AZ873" s="46"/>
      <c r="BA873" s="46"/>
      <c r="BB873" s="46"/>
      <c r="BC873" s="46"/>
      <c r="BD873" s="46"/>
      <c r="BE873" s="46"/>
      <c r="BF873" s="46"/>
      <c r="BG873" s="46"/>
      <c r="BH873" s="46"/>
      <c r="BI873" s="46"/>
      <c r="BJ873" s="46"/>
      <c r="BK873" s="46"/>
      <c r="BL873" s="46"/>
      <c r="BM873" s="46"/>
      <c r="BN873" s="46"/>
      <c r="BO873" s="462"/>
      <c r="BP873" s="462"/>
      <c r="BQ873" s="462"/>
      <c r="BR873" s="462"/>
      <c r="BS873" s="462"/>
      <c r="BT873" s="462"/>
      <c r="BU873" s="45"/>
      <c r="BV873" s="462"/>
      <c r="BW873" s="462"/>
      <c r="BX873" s="462"/>
      <c r="BY873" s="462"/>
      <c r="BZ873" s="462"/>
      <c r="CA873" s="462"/>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2"/>
      <c r="D874" s="462"/>
      <c r="E874" s="462"/>
      <c r="F874" s="462"/>
      <c r="G874" s="462"/>
      <c r="H874" s="462"/>
      <c r="I874" s="462"/>
      <c r="J874" s="55" t="s">
        <v>232</v>
      </c>
      <c r="K874" s="56"/>
      <c r="L874" s="56"/>
      <c r="M874" s="1879" t="s">
        <v>1309</v>
      </c>
      <c r="N874" s="1880"/>
      <c r="O874" s="1880"/>
      <c r="P874" s="1880"/>
      <c r="Q874" s="1880"/>
      <c r="R874" s="1880"/>
      <c r="S874" s="1880"/>
      <c r="T874" s="1880"/>
      <c r="U874" s="1880"/>
      <c r="V874" s="1881"/>
      <c r="W874" s="1858"/>
      <c r="X874" s="1859"/>
      <c r="Y874" s="1859"/>
      <c r="Z874" s="1859"/>
      <c r="AA874" s="1859"/>
      <c r="AB874" s="1859"/>
      <c r="AC874" s="1860"/>
      <c r="AD874" s="462"/>
      <c r="AE874" s="462"/>
      <c r="AF874" s="462"/>
      <c r="AG874" s="462"/>
      <c r="AH874" s="462"/>
      <c r="AI874" s="462"/>
      <c r="AJ874" s="462"/>
      <c r="AK874" s="462"/>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2"/>
      <c r="D875" s="462"/>
      <c r="E875" s="462"/>
      <c r="F875" s="462"/>
      <c r="G875" s="462"/>
      <c r="H875" s="462"/>
      <c r="I875" s="462"/>
      <c r="J875" s="55" t="s">
        <v>232</v>
      </c>
      <c r="K875" s="56"/>
      <c r="L875" s="56"/>
      <c r="M875" s="1879" t="s">
        <v>1309</v>
      </c>
      <c r="N875" s="1880"/>
      <c r="O875" s="1880"/>
      <c r="P875" s="1880"/>
      <c r="Q875" s="1880"/>
      <c r="R875" s="1880"/>
      <c r="S875" s="1880"/>
      <c r="T875" s="1880"/>
      <c r="U875" s="1880"/>
      <c r="V875" s="1881"/>
      <c r="W875" s="1858"/>
      <c r="X875" s="1859"/>
      <c r="Y875" s="1859"/>
      <c r="Z875" s="1859"/>
      <c r="AA875" s="1859"/>
      <c r="AB875" s="1859"/>
      <c r="AC875" s="1860"/>
      <c r="AD875" s="462"/>
      <c r="AE875" s="462"/>
      <c r="AF875" s="462"/>
      <c r="AG875" s="462"/>
      <c r="AH875" s="462"/>
      <c r="AI875" s="462"/>
      <c r="AJ875" s="462"/>
      <c r="AK875" s="462"/>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2"/>
      <c r="D876" s="462"/>
      <c r="E876" s="462"/>
      <c r="F876" s="462"/>
      <c r="G876" s="462"/>
      <c r="H876" s="462"/>
      <c r="I876" s="462"/>
      <c r="J876" s="55" t="s">
        <v>232</v>
      </c>
      <c r="K876" s="56"/>
      <c r="L876" s="56"/>
      <c r="M876" s="1879" t="s">
        <v>1309</v>
      </c>
      <c r="N876" s="1880"/>
      <c r="O876" s="1880"/>
      <c r="P876" s="1880"/>
      <c r="Q876" s="1880"/>
      <c r="R876" s="1880"/>
      <c r="S876" s="1880"/>
      <c r="T876" s="1880"/>
      <c r="U876" s="1880"/>
      <c r="V876" s="1881"/>
      <c r="W876" s="1858"/>
      <c r="X876" s="1859"/>
      <c r="Y876" s="1859"/>
      <c r="Z876" s="1859"/>
      <c r="AA876" s="1859"/>
      <c r="AB876" s="1859"/>
      <c r="AC876" s="1860"/>
      <c r="AD876" s="462"/>
      <c r="AE876" s="462"/>
      <c r="AF876" s="462"/>
      <c r="AG876" s="462"/>
      <c r="AH876" s="462"/>
      <c r="AI876" s="462"/>
      <c r="AJ876" s="462"/>
      <c r="AK876" s="462"/>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2"/>
      <c r="D877" s="462"/>
      <c r="E877" s="462"/>
      <c r="F877" s="462"/>
      <c r="G877" s="462"/>
      <c r="H877" s="462"/>
      <c r="I877" s="462"/>
      <c r="J877" s="55"/>
      <c r="K877" s="56"/>
      <c r="L877" s="56"/>
      <c r="M877" s="56"/>
      <c r="N877" s="56"/>
      <c r="O877" s="56"/>
      <c r="P877" s="56"/>
      <c r="Q877" s="56"/>
      <c r="R877" s="56"/>
      <c r="S877" s="56"/>
      <c r="T877" s="56"/>
      <c r="U877" s="56"/>
      <c r="V877" s="1632" t="s">
        <v>1635</v>
      </c>
      <c r="W877" s="2058">
        <f>SUM(W872:AC876)</f>
        <v>0</v>
      </c>
      <c r="X877" s="2059"/>
      <c r="Y877" s="2059"/>
      <c r="Z877" s="2059"/>
      <c r="AA877" s="2059"/>
      <c r="AB877" s="2059"/>
      <c r="AC877" s="2060"/>
      <c r="AD877" s="462"/>
      <c r="AE877" s="462"/>
      <c r="AF877" s="462"/>
      <c r="AG877" s="462"/>
      <c r="AH877" s="462"/>
      <c r="AI877" s="462"/>
      <c r="AJ877" s="462"/>
      <c r="AK877" s="462"/>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2"/>
      <c r="D878" s="462"/>
      <c r="E878" s="601"/>
      <c r="F878" s="462"/>
      <c r="G878" s="462"/>
      <c r="H878" s="462"/>
      <c r="I878" s="462"/>
      <c r="J878" s="18"/>
      <c r="K878" s="18"/>
      <c r="L878" s="18"/>
      <c r="M878" s="18"/>
      <c r="N878" s="18"/>
      <c r="O878" s="18"/>
      <c r="P878" s="18"/>
      <c r="Q878" s="18"/>
      <c r="R878" s="18"/>
      <c r="S878" s="18"/>
      <c r="T878" s="18"/>
      <c r="U878" s="18"/>
      <c r="V878" s="65"/>
      <c r="W878" s="72"/>
      <c r="X878" s="72"/>
      <c r="Y878" s="72"/>
      <c r="Z878" s="72"/>
      <c r="AA878" s="72"/>
      <c r="AB878" s="72"/>
      <c r="AC878" s="462"/>
      <c r="AD878" s="462"/>
      <c r="AE878" s="462"/>
      <c r="AF878" s="462"/>
      <c r="AG878" s="462"/>
      <c r="AH878" s="462"/>
      <c r="AI878" s="462"/>
      <c r="AJ878" s="462"/>
      <c r="AK878" s="462"/>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1636</v>
      </c>
      <c r="D879" s="462"/>
      <c r="E879" s="462"/>
      <c r="F879" s="462"/>
      <c r="G879" s="462"/>
      <c r="H879" s="462"/>
      <c r="I879" s="607"/>
      <c r="J879" s="608"/>
      <c r="K879" s="18"/>
      <c r="L879" s="18"/>
      <c r="M879" s="18"/>
      <c r="N879" s="18"/>
      <c r="O879" s="18"/>
      <c r="P879" s="18"/>
      <c r="Q879" s="18"/>
      <c r="R879" s="18"/>
      <c r="S879" s="18"/>
      <c r="T879" s="18"/>
      <c r="U879" s="18"/>
      <c r="V879" s="65"/>
      <c r="W879" s="72"/>
      <c r="X879" s="72"/>
      <c r="Y879" s="72"/>
      <c r="Z879" s="72"/>
      <c r="AA879" s="72"/>
      <c r="AB879" s="72"/>
      <c r="AC879" s="462"/>
      <c r="AD879" s="462"/>
      <c r="AE879" s="462"/>
      <c r="AF879" s="462"/>
      <c r="AG879" s="462"/>
      <c r="AH879" s="462"/>
      <c r="AI879" s="462"/>
      <c r="AJ879" s="462"/>
      <c r="AK879" s="462"/>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2"/>
      <c r="D880" s="462"/>
      <c r="E880" s="601"/>
      <c r="F880" s="462"/>
      <c r="G880" s="462"/>
      <c r="H880" s="462"/>
      <c r="I880" s="462"/>
      <c r="J880" s="18"/>
      <c r="K880" s="18"/>
      <c r="L880" s="18"/>
      <c r="M880" s="18"/>
      <c r="N880" s="18"/>
      <c r="O880" s="18"/>
      <c r="P880" s="18"/>
      <c r="Q880" s="18"/>
      <c r="R880" s="18"/>
      <c r="S880" s="18"/>
      <c r="T880" s="18"/>
      <c r="U880" s="18"/>
      <c r="V880" s="65"/>
      <c r="W880" s="72"/>
      <c r="X880" s="72"/>
      <c r="Y880" s="72"/>
      <c r="Z880" s="72"/>
      <c r="AA880" s="72"/>
      <c r="AB880" s="72"/>
      <c r="AC880" s="462"/>
      <c r="AD880" s="462"/>
      <c r="AE880" s="462"/>
      <c r="AF880" s="462"/>
      <c r="AG880" s="462"/>
      <c r="AH880" s="462"/>
      <c r="AI880" s="462"/>
      <c r="AJ880" s="462"/>
      <c r="AK880" s="462"/>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2"/>
      <c r="B881" s="462"/>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34" t="s">
        <v>1637</v>
      </c>
      <c r="AC881" s="2059">
        <f>W845+W853+W860+W861+W870+W877+W847</f>
        <v>451389</v>
      </c>
      <c r="AD881" s="2059"/>
      <c r="AE881" s="2059"/>
      <c r="AF881" s="2059"/>
      <c r="AG881" s="2059"/>
      <c r="AH881" s="2060"/>
      <c r="AI881" s="462"/>
      <c r="AJ881" s="462"/>
      <c r="AK881" s="462"/>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2"/>
      <c r="B882" s="462"/>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34" t="s">
        <v>1638</v>
      </c>
      <c r="AC882" s="2210">
        <f>O796+O776+G753</f>
        <v>54</v>
      </c>
      <c r="AD882" s="2210"/>
      <c r="AE882" s="2210"/>
      <c r="AF882" s="2210"/>
      <c r="AG882" s="2210"/>
      <c r="AH882" s="2211"/>
      <c r="AI882" s="462"/>
      <c r="AJ882" s="462"/>
      <c r="AK882" s="462"/>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2"/>
      <c r="B883" s="462"/>
      <c r="C883" s="53"/>
      <c r="D883" s="54"/>
      <c r="E883" s="2208" t="s">
        <v>1639</v>
      </c>
      <c r="F883" s="2208"/>
      <c r="G883" s="2208"/>
      <c r="H883" s="2208"/>
      <c r="I883" s="2208"/>
      <c r="J883" s="2208"/>
      <c r="K883" s="2208"/>
      <c r="L883" s="2208"/>
      <c r="M883" s="2208"/>
      <c r="N883" s="2208"/>
      <c r="O883" s="2208"/>
      <c r="P883" s="2208"/>
      <c r="Q883" s="2208"/>
      <c r="R883" s="2208"/>
      <c r="S883" s="2208"/>
      <c r="T883" s="2208"/>
      <c r="U883" s="2208"/>
      <c r="V883" s="2208"/>
      <c r="W883" s="2208"/>
      <c r="X883" s="2208"/>
      <c r="Y883" s="2208"/>
      <c r="Z883" s="2208"/>
      <c r="AA883" s="2208"/>
      <c r="AB883" s="2209"/>
      <c r="AC883" s="2177">
        <f>IF(ISERROR((ROUNDDOWN(AC881/AC882,0))),0,(ROUNDDOWN(AC881/AC882,0)))</f>
        <v>8359</v>
      </c>
      <c r="AD883" s="2177"/>
      <c r="AE883" s="2177"/>
      <c r="AF883" s="2177"/>
      <c r="AG883" s="2177"/>
      <c r="AH883" s="2177"/>
      <c r="AI883" s="462"/>
      <c r="AJ883" s="462"/>
      <c r="AK883" s="462"/>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2"/>
      <c r="B884" s="462"/>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32" t="s">
        <v>1640</v>
      </c>
      <c r="AC884" s="2182"/>
      <c r="AD884" s="2183"/>
      <c r="AE884" s="2183"/>
      <c r="AF884" s="2183"/>
      <c r="AG884" s="2183"/>
      <c r="AH884" s="2183"/>
      <c r="AI884" s="462"/>
      <c r="AJ884" s="462"/>
      <c r="AK884" s="462"/>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2"/>
      <c r="B885" s="462"/>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32" t="s">
        <v>1641</v>
      </c>
      <c r="AC885" s="1860"/>
      <c r="AD885" s="1875"/>
      <c r="AE885" s="1875"/>
      <c r="AF885" s="1875"/>
      <c r="AG885" s="1875"/>
      <c r="AH885" s="1875"/>
      <c r="AI885" s="462"/>
      <c r="AJ885" s="462"/>
      <c r="AK885" s="462"/>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2"/>
      <c r="B886" s="462"/>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32" t="s">
        <v>1642</v>
      </c>
      <c r="AC886" s="1859">
        <v>102557</v>
      </c>
      <c r="AD886" s="1859"/>
      <c r="AE886" s="1859"/>
      <c r="AF886" s="1859"/>
      <c r="AG886" s="1859"/>
      <c r="AH886" s="1860"/>
      <c r="AI886" s="462"/>
      <c r="AJ886" s="462"/>
      <c r="AK886" s="462"/>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2"/>
      <c r="B887" s="462"/>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32" t="s">
        <v>1643</v>
      </c>
      <c r="AC887" s="1859">
        <v>27000</v>
      </c>
      <c r="AD887" s="1859"/>
      <c r="AE887" s="1859"/>
      <c r="AF887" s="1859"/>
      <c r="AG887" s="1859"/>
      <c r="AH887" s="1860"/>
      <c r="AI887" s="462"/>
      <c r="AJ887" s="462"/>
      <c r="AK887" s="462"/>
      <c r="AL887" s="462"/>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2"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32" t="s">
        <v>1644</v>
      </c>
      <c r="AC888" s="1886">
        <v>11584</v>
      </c>
      <c r="AD888" s="1887"/>
      <c r="AE888" s="1887"/>
      <c r="AF888" s="1887"/>
      <c r="AG888" s="1887"/>
      <c r="AH888" s="1888"/>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2"/>
      <c r="B889" s="462"/>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32" t="s">
        <v>1645</v>
      </c>
      <c r="AC889" s="1859">
        <v>9000</v>
      </c>
      <c r="AD889" s="1859"/>
      <c r="AE889" s="1859"/>
      <c r="AF889" s="1859"/>
      <c r="AG889" s="1859"/>
      <c r="AH889" s="1860"/>
      <c r="AI889" s="462"/>
      <c r="AJ889" s="462"/>
      <c r="AK889" s="462"/>
      <c r="AL889" s="462"/>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2"/>
      <c r="B890" s="462"/>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32" t="s">
        <v>1646</v>
      </c>
      <c r="AC890" s="1859"/>
      <c r="AD890" s="1859"/>
      <c r="AE890" s="1859"/>
      <c r="AF890" s="1859"/>
      <c r="AG890" s="1859"/>
      <c r="AH890" s="1860"/>
      <c r="AI890" s="462"/>
      <c r="AJ890" s="462"/>
      <c r="AK890" s="462"/>
      <c r="AL890" s="462"/>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2" customFormat="1" ht="12.75" customHeight="1">
      <c r="C891" s="2360" t="s">
        <v>1647</v>
      </c>
      <c r="D891" s="2361"/>
      <c r="E891" s="2361"/>
      <c r="F891" s="2361"/>
      <c r="G891" s="2361"/>
      <c r="H891" s="2361"/>
      <c r="I891" s="2361"/>
      <c r="J891" s="2361"/>
      <c r="K891" s="2361"/>
      <c r="L891" s="2361"/>
      <c r="M891" s="2361"/>
      <c r="N891" s="2361"/>
      <c r="O891" s="2361"/>
      <c r="P891" s="2361"/>
      <c r="Q891" s="2361"/>
      <c r="R891" s="2361"/>
      <c r="S891" s="2361"/>
      <c r="T891" s="2361"/>
      <c r="U891" s="2361"/>
      <c r="V891" s="2361"/>
      <c r="W891" s="2361"/>
      <c r="X891" s="2361"/>
      <c r="Y891" s="2361"/>
      <c r="Z891" s="2361"/>
      <c r="AA891" s="2361"/>
      <c r="AB891" s="2362"/>
      <c r="AC891" s="1875"/>
      <c r="AD891" s="1875"/>
      <c r="AE891" s="1875"/>
      <c r="AF891" s="1875"/>
      <c r="AG891" s="1875"/>
      <c r="AH891" s="1875"/>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2"/>
      <c r="B892" s="462"/>
      <c r="C892" s="2360" t="s">
        <v>1648</v>
      </c>
      <c r="D892" s="2361"/>
      <c r="E892" s="2361"/>
      <c r="F892" s="2361"/>
      <c r="G892" s="2361"/>
      <c r="H892" s="2361"/>
      <c r="I892" s="2361"/>
      <c r="J892" s="2361"/>
      <c r="K892" s="2361"/>
      <c r="L892" s="2361"/>
      <c r="M892" s="2361"/>
      <c r="N892" s="2361"/>
      <c r="O892" s="2361"/>
      <c r="P892" s="2361"/>
      <c r="Q892" s="2361"/>
      <c r="R892" s="2361"/>
      <c r="S892" s="2361"/>
      <c r="T892" s="2361"/>
      <c r="U892" s="2361"/>
      <c r="V892" s="2361"/>
      <c r="W892" s="2361"/>
      <c r="X892" s="2361"/>
      <c r="Y892" s="2361"/>
      <c r="Z892" s="2361"/>
      <c r="AA892" s="2361"/>
      <c r="AB892" s="2362"/>
      <c r="AC892" s="1875">
        <v>4000</v>
      </c>
      <c r="AD892" s="1875"/>
      <c r="AE892" s="1875"/>
      <c r="AF892" s="1875"/>
      <c r="AG892" s="1875"/>
      <c r="AH892" s="1875"/>
      <c r="AI892" s="462"/>
      <c r="AJ892" s="462"/>
      <c r="AK892" s="462"/>
      <c r="AL892" s="462"/>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5"/>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1346</v>
      </c>
      <c r="B894" s="29"/>
      <c r="C894" s="39" t="s">
        <v>1649</v>
      </c>
      <c r="D894" s="462"/>
      <c r="E894" s="462"/>
      <c r="F894" s="462"/>
      <c r="G894" s="462"/>
      <c r="H894" s="462"/>
      <c r="I894" s="462"/>
      <c r="J894" s="462"/>
      <c r="K894" s="462"/>
      <c r="L894" s="462"/>
      <c r="M894" s="462"/>
      <c r="N894" s="462"/>
      <c r="O894" s="462"/>
      <c r="P894" s="462"/>
      <c r="Q894" s="462"/>
      <c r="R894" s="462"/>
      <c r="S894" s="462"/>
      <c r="T894" s="462"/>
      <c r="U894" s="462"/>
      <c r="V894" s="462"/>
      <c r="W894" s="462"/>
      <c r="X894" s="15"/>
      <c r="Y894" s="15"/>
      <c r="Z894" s="15"/>
      <c r="AA894" s="15"/>
      <c r="AB894" s="15"/>
      <c r="AC894" s="15"/>
      <c r="AD894" s="15"/>
      <c r="AE894" s="462"/>
      <c r="AF894" s="462"/>
      <c r="AG894" s="462"/>
      <c r="AH894" s="462"/>
      <c r="AI894" s="462"/>
      <c r="AJ894" s="462"/>
      <c r="AK894" s="29"/>
      <c r="AL894" s="462"/>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2"/>
      <c r="B895" s="29"/>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15"/>
      <c r="Y895" s="15"/>
      <c r="Z895" s="15"/>
      <c r="AA895" s="15"/>
      <c r="AB895" s="15"/>
      <c r="AC895" s="15"/>
      <c r="AD895" s="15"/>
      <c r="AE895" s="462"/>
      <c r="AF895" s="607"/>
      <c r="AG895" s="1480"/>
      <c r="AH895" s="1480"/>
      <c r="AI895" s="1480"/>
      <c r="AJ895" s="29"/>
      <c r="AK895" s="29"/>
      <c r="AL895" s="462"/>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2"/>
      <c r="B896" s="39"/>
      <c r="C896" s="462"/>
      <c r="D896" s="462"/>
      <c r="E896" s="462"/>
      <c r="F896" s="462"/>
      <c r="G896" s="462"/>
      <c r="H896" s="118" t="s">
        <v>1650</v>
      </c>
      <c r="I896" s="56"/>
      <c r="J896" s="56"/>
      <c r="K896" s="56"/>
      <c r="L896" s="56"/>
      <c r="M896" s="56"/>
      <c r="N896" s="56"/>
      <c r="O896" s="56"/>
      <c r="P896" s="56"/>
      <c r="Q896" s="56"/>
      <c r="R896" s="56"/>
      <c r="S896" s="56"/>
      <c r="T896" s="56"/>
      <c r="U896" s="56"/>
      <c r="V896" s="56"/>
      <c r="W896" s="56"/>
      <c r="X896" s="56"/>
      <c r="Y896" s="57"/>
      <c r="Z896" s="1858"/>
      <c r="AA896" s="1859"/>
      <c r="AB896" s="1859"/>
      <c r="AC896" s="1859"/>
      <c r="AD896" s="1859"/>
      <c r="AE896" s="1860"/>
      <c r="AF896" s="607"/>
      <c r="AG896" s="462"/>
      <c r="AH896" s="462"/>
      <c r="AI896" s="462"/>
      <c r="AJ896" s="462"/>
      <c r="AK896" s="462"/>
      <c r="AL896" s="462"/>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2"/>
      <c r="B897" s="462"/>
      <c r="C897" s="462"/>
      <c r="D897" s="462"/>
      <c r="E897" s="462"/>
      <c r="F897" s="462"/>
      <c r="G897" s="462"/>
      <c r="H897" s="118" t="s">
        <v>1651</v>
      </c>
      <c r="I897" s="56"/>
      <c r="J897" s="56"/>
      <c r="K897" s="56"/>
      <c r="L897" s="56"/>
      <c r="M897" s="56"/>
      <c r="N897" s="56"/>
      <c r="O897" s="56"/>
      <c r="P897" s="56"/>
      <c r="Q897" s="56"/>
      <c r="R897" s="56"/>
      <c r="S897" s="56"/>
      <c r="T897" s="56"/>
      <c r="U897" s="56"/>
      <c r="V897" s="56"/>
      <c r="W897" s="56"/>
      <c r="X897" s="56"/>
      <c r="Y897" s="56"/>
      <c r="Z897" s="1858"/>
      <c r="AA897" s="1859"/>
      <c r="AB897" s="1859"/>
      <c r="AC897" s="1859"/>
      <c r="AD897" s="1859"/>
      <c r="AE897" s="1860"/>
      <c r="AF897" s="462"/>
      <c r="AG897" s="462"/>
      <c r="AH897" s="462"/>
      <c r="AI897" s="462"/>
      <c r="AJ897" s="462"/>
      <c r="AK897" s="462"/>
      <c r="AL897" s="462"/>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2"/>
      <c r="B898" s="462"/>
      <c r="C898" s="462"/>
      <c r="D898" s="462"/>
      <c r="E898" s="462"/>
      <c r="F898" s="462"/>
      <c r="G898" s="462"/>
      <c r="H898" s="118" t="s">
        <v>1652</v>
      </c>
      <c r="I898" s="56"/>
      <c r="J898" s="56"/>
      <c r="K898" s="56"/>
      <c r="L898" s="56"/>
      <c r="M898" s="56"/>
      <c r="N898" s="56"/>
      <c r="O898" s="56"/>
      <c r="P898" s="56"/>
      <c r="Q898" s="56"/>
      <c r="R898" s="56"/>
      <c r="S898" s="56"/>
      <c r="T898" s="56"/>
      <c r="U898" s="56"/>
      <c r="V898" s="56"/>
      <c r="W898" s="56"/>
      <c r="X898" s="56"/>
      <c r="Y898" s="56"/>
      <c r="Z898" s="1858"/>
      <c r="AA898" s="1859"/>
      <c r="AB898" s="1859"/>
      <c r="AC898" s="1859"/>
      <c r="AD898" s="1859"/>
      <c r="AE898" s="1860"/>
      <c r="AF898" s="462"/>
      <c r="AG898" s="462"/>
      <c r="AH898" s="462"/>
      <c r="AI898" s="462"/>
      <c r="AJ898" s="462"/>
      <c r="AK898" s="462"/>
      <c r="AL898" s="462"/>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2"/>
      <c r="B899" s="462"/>
      <c r="C899" s="462"/>
      <c r="D899" s="462"/>
      <c r="E899" s="462"/>
      <c r="F899" s="18"/>
      <c r="G899" s="18"/>
      <c r="H899" s="55"/>
      <c r="I899" s="56"/>
      <c r="J899" s="56"/>
      <c r="K899" s="56"/>
      <c r="L899" s="56"/>
      <c r="M899" s="56"/>
      <c r="N899" s="56"/>
      <c r="O899" s="56"/>
      <c r="P899" s="56"/>
      <c r="Q899" s="56"/>
      <c r="R899" s="56"/>
      <c r="S899" s="56"/>
      <c r="T899" s="56"/>
      <c r="U899" s="56"/>
      <c r="V899" s="56"/>
      <c r="W899" s="56"/>
      <c r="X899" s="56"/>
      <c r="Y899" s="174" t="s">
        <v>1653</v>
      </c>
      <c r="Z899" s="2058">
        <f>Z896-(Z897+Z898)</f>
        <v>0</v>
      </c>
      <c r="AA899" s="2059"/>
      <c r="AB899" s="2059"/>
      <c r="AC899" s="2059"/>
      <c r="AD899" s="2059"/>
      <c r="AE899" s="2060"/>
      <c r="AF899" s="462"/>
      <c r="AG899" s="462"/>
      <c r="AH899" s="462"/>
      <c r="AI899" s="462"/>
      <c r="AJ899" s="462"/>
      <c r="AK899" s="462"/>
      <c r="AL899" s="462"/>
      <c r="AZ899" s="46"/>
      <c r="BA899" s="18"/>
      <c r="BB899" s="85"/>
      <c r="BC899" s="85"/>
      <c r="BD899" s="950"/>
      <c r="BE899" s="950"/>
      <c r="BF899" s="950"/>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2"/>
      <c r="C900" s="601"/>
      <c r="D900" s="1209"/>
      <c r="E900" s="1480"/>
      <c r="F900" s="1480"/>
      <c r="G900" s="1480"/>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80"/>
      <c r="AG900" s="462"/>
      <c r="AH900" s="462"/>
      <c r="AI900" s="462"/>
      <c r="AJ900" s="462"/>
      <c r="AK900" s="462"/>
      <c r="AL900" s="462"/>
      <c r="AZ900" s="46"/>
      <c r="BA900" s="18"/>
      <c r="BB900" s="85"/>
      <c r="BC900" s="85"/>
      <c r="BD900" s="950"/>
      <c r="BE900" s="950"/>
      <c r="BF900" s="950"/>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2"/>
      <c r="C901" s="29" t="s">
        <v>1654</v>
      </c>
      <c r="D901" s="1481"/>
      <c r="E901" s="1480"/>
      <c r="F901" s="1480"/>
      <c r="G901" s="1480"/>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80"/>
      <c r="AG901" s="462"/>
      <c r="AH901" s="462"/>
      <c r="AI901" s="462"/>
      <c r="AJ901" s="462"/>
      <c r="AK901" s="462"/>
      <c r="AL901" s="462"/>
      <c r="AZ901" s="46"/>
      <c r="BA901" s="18"/>
      <c r="BB901" s="85"/>
      <c r="BC901" s="1223"/>
      <c r="BD901" s="2221"/>
      <c r="BE901" s="2221"/>
      <c r="BF901" s="950"/>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2"/>
      <c r="C902" s="175" t="s">
        <v>1655</v>
      </c>
      <c r="D902" s="1481"/>
      <c r="E902" s="1480"/>
      <c r="F902" s="1480"/>
      <c r="G902" s="1480"/>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80"/>
      <c r="AG902" s="462"/>
      <c r="AH902" s="462"/>
      <c r="AI902" s="462"/>
      <c r="AJ902" s="462"/>
      <c r="AK902" s="462"/>
      <c r="AL902" s="462"/>
      <c r="AZ902" s="46"/>
      <c r="BA902" s="18"/>
      <c r="BB902" s="85"/>
      <c r="BC902" s="1223"/>
      <c r="BD902" s="2226"/>
      <c r="BE902" s="2226"/>
      <c r="BF902" s="950"/>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2"/>
      <c r="C903" s="175" t="s">
        <v>1656</v>
      </c>
      <c r="D903" s="1481"/>
      <c r="E903" s="1480"/>
      <c r="F903" s="1480"/>
      <c r="G903" s="1480"/>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80"/>
      <c r="AG903" s="462"/>
      <c r="AH903" s="462"/>
      <c r="AI903" s="462"/>
      <c r="AJ903" s="462"/>
      <c r="AK903" s="462"/>
      <c r="AL903" s="462"/>
      <c r="AZ903" s="46"/>
      <c r="BA903" s="18"/>
      <c r="BB903" s="85"/>
      <c r="BC903" s="1223"/>
      <c r="BD903" s="2152"/>
      <c r="BE903" s="2152"/>
      <c r="BF903" s="950"/>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2"/>
      <c r="C904" s="310" t="s">
        <v>1657</v>
      </c>
      <c r="D904" s="1481"/>
      <c r="E904" s="1480"/>
      <c r="F904" s="1480"/>
      <c r="G904" s="1480"/>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80"/>
      <c r="AG904" s="462"/>
      <c r="AH904" s="462"/>
      <c r="AI904" s="462"/>
      <c r="AJ904" s="462"/>
      <c r="AK904" s="462"/>
      <c r="AL904" s="462"/>
      <c r="AZ904" s="46"/>
      <c r="BA904" s="18"/>
      <c r="BB904" s="85"/>
      <c r="BC904" s="1223"/>
      <c r="BD904" s="2152"/>
      <c r="BE904" s="2152"/>
      <c r="BF904" s="950"/>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81"/>
      <c r="E905" s="1653"/>
      <c r="F905" s="1653"/>
      <c r="G905" s="1653"/>
      <c r="H905" s="1653"/>
      <c r="I905" s="1653"/>
      <c r="J905" s="1653"/>
      <c r="K905" s="1653"/>
      <c r="L905" s="1653"/>
      <c r="M905" s="1653"/>
      <c r="N905" s="1653"/>
      <c r="O905" s="1653"/>
      <c r="P905" s="1653"/>
      <c r="Q905" s="1653"/>
      <c r="R905" s="1653"/>
      <c r="S905" s="1653"/>
      <c r="T905" s="1653"/>
      <c r="U905" s="1653"/>
      <c r="V905" s="1653"/>
      <c r="W905" s="1653"/>
      <c r="X905" s="1653"/>
      <c r="Y905" s="1653"/>
      <c r="Z905" s="1653"/>
      <c r="AA905" s="1653"/>
      <c r="AB905" s="1653"/>
      <c r="AC905" s="1653"/>
      <c r="AD905" s="1653"/>
      <c r="AE905" s="1653"/>
      <c r="AF905" s="1653"/>
      <c r="AG905" s="1653"/>
      <c r="AH905" s="1653"/>
      <c r="AI905" s="1653"/>
      <c r="AJ905" s="29"/>
      <c r="AK905" s="29"/>
      <c r="AL905" s="29"/>
      <c r="AZ905" s="46"/>
      <c r="BA905" s="18"/>
      <c r="BB905" s="85"/>
      <c r="BC905" s="1223"/>
      <c r="BD905" s="2152"/>
      <c r="BE905" s="2152"/>
      <c r="BF905" s="950"/>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3"/>
      <c r="BD906" s="2221"/>
      <c r="BE906" s="2152"/>
      <c r="BF906" s="950"/>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197" t="s">
        <v>1658</v>
      </c>
      <c r="B907" s="2197"/>
      <c r="C907" s="2197"/>
      <c r="D907" s="2197"/>
      <c r="E907" s="2197"/>
      <c r="F907" s="2197"/>
      <c r="G907" s="2197"/>
      <c r="H907" s="2197"/>
      <c r="I907" s="2197"/>
      <c r="J907" s="2197"/>
      <c r="K907" s="2197"/>
      <c r="L907" s="2197"/>
      <c r="M907" s="2197"/>
      <c r="N907" s="2197"/>
      <c r="O907" s="2197"/>
      <c r="P907" s="2197"/>
      <c r="Q907" s="2197"/>
      <c r="R907" s="2197"/>
      <c r="S907" s="2197"/>
      <c r="T907" s="2197"/>
      <c r="U907" s="2197"/>
      <c r="V907" s="2197"/>
      <c r="W907" s="2197"/>
      <c r="X907" s="2197"/>
      <c r="Y907" s="2197"/>
      <c r="Z907" s="2197"/>
      <c r="AA907" s="2197"/>
      <c r="AB907" s="2197"/>
      <c r="AC907" s="2197"/>
      <c r="AD907" s="2197"/>
      <c r="AE907" s="2197"/>
      <c r="AF907" s="2197"/>
      <c r="AG907" s="2197"/>
      <c r="AH907" s="2197"/>
      <c r="AI907" s="2197"/>
      <c r="AJ907" s="2197"/>
      <c r="AK907" s="2197"/>
      <c r="AL907" s="2197"/>
      <c r="AM907" s="93"/>
      <c r="AN907" s="93"/>
      <c r="AO907" s="93"/>
      <c r="AP907" s="93"/>
      <c r="AQ907" s="93"/>
      <c r="AR907" s="93"/>
      <c r="AS907" s="93"/>
      <c r="AT907" s="93"/>
      <c r="AU907" s="93"/>
      <c r="AV907" s="93"/>
      <c r="AW907" s="93"/>
      <c r="AX907" s="93"/>
      <c r="AY907" s="93"/>
      <c r="AZ907" s="46"/>
      <c r="BA907" s="18"/>
      <c r="BB907" s="85"/>
      <c r="BC907" s="1223"/>
      <c r="BD907" s="2225"/>
      <c r="BE907" s="2225"/>
      <c r="BF907" s="2225"/>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198"/>
      <c r="B908" s="2198"/>
      <c r="C908" s="2198"/>
      <c r="D908" s="2198"/>
      <c r="E908" s="2198"/>
      <c r="F908" s="2198"/>
      <c r="G908" s="2198"/>
      <c r="H908" s="2198"/>
      <c r="I908" s="2198"/>
      <c r="J908" s="2198"/>
      <c r="K908" s="2198"/>
      <c r="L908" s="2198"/>
      <c r="M908" s="2198"/>
      <c r="N908" s="2198"/>
      <c r="O908" s="2198"/>
      <c r="P908" s="2198"/>
      <c r="Q908" s="2198"/>
      <c r="R908" s="2198"/>
      <c r="S908" s="2198"/>
      <c r="T908" s="2198"/>
      <c r="U908" s="2198"/>
      <c r="V908" s="2198"/>
      <c r="W908" s="2198"/>
      <c r="X908" s="2198"/>
      <c r="Y908" s="2198"/>
      <c r="Z908" s="2198"/>
      <c r="AA908" s="2198"/>
      <c r="AB908" s="2198"/>
      <c r="AC908" s="2198"/>
      <c r="AD908" s="2198"/>
      <c r="AE908" s="2198"/>
      <c r="AF908" s="2198"/>
      <c r="AG908" s="2198"/>
      <c r="AH908" s="2198"/>
      <c r="AI908" s="2198"/>
      <c r="AJ908" s="2198"/>
      <c r="AK908" s="2198"/>
      <c r="AL908" s="2198"/>
      <c r="AM908" s="93"/>
      <c r="AN908" s="93"/>
      <c r="AO908" s="93"/>
      <c r="AP908" s="93"/>
      <c r="AQ908" s="93"/>
      <c r="AR908" s="93"/>
      <c r="AS908" s="93"/>
      <c r="AT908" s="93"/>
      <c r="AU908" s="93"/>
      <c r="AV908" s="93"/>
      <c r="AW908" s="93"/>
      <c r="AX908" s="93"/>
      <c r="AY908" s="93"/>
      <c r="AZ908" s="46"/>
      <c r="BA908" s="18"/>
      <c r="BB908" s="85"/>
      <c r="BC908" s="1223"/>
      <c r="BD908" s="2231"/>
      <c r="BE908" s="2231"/>
      <c r="BF908" s="2231"/>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2"/>
      <c r="B909" s="462"/>
      <c r="C909" s="462"/>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3"/>
      <c r="BD909" s="2152"/>
      <c r="BE909" s="2152"/>
      <c r="BF909" s="950"/>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934</v>
      </c>
      <c r="B910" s="462"/>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3"/>
      <c r="BD910" s="2221"/>
      <c r="BE910" s="2152"/>
      <c r="BF910" s="950"/>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Z911" s="46"/>
      <c r="BA911" s="18"/>
      <c r="BB911" s="85"/>
      <c r="BC911" s="1223"/>
      <c r="BD911" s="18"/>
      <c r="BE911" s="18"/>
      <c r="BF911" s="18"/>
      <c r="BG911" s="1629"/>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1905" t="s">
        <v>1659</v>
      </c>
      <c r="G912" s="1906"/>
      <c r="H912" s="1906"/>
      <c r="I912" s="1906"/>
      <c r="J912" s="1906"/>
      <c r="K912" s="1906"/>
      <c r="L912" s="1906"/>
      <c r="M912" s="1906"/>
      <c r="N912" s="1906"/>
      <c r="O912" s="1906"/>
      <c r="P912" s="1906"/>
      <c r="Q912" s="1906"/>
      <c r="R912" s="1906"/>
      <c r="S912" s="1906"/>
      <c r="T912" s="1907"/>
      <c r="U912" s="1896" t="s">
        <v>1660</v>
      </c>
      <c r="V912" s="1897"/>
      <c r="W912" s="1897"/>
      <c r="X912" s="1897"/>
      <c r="Y912" s="1897"/>
      <c r="Z912" s="1897"/>
      <c r="AA912" s="1620"/>
      <c r="AB912" s="272"/>
      <c r="AC912" s="272"/>
      <c r="AD912" s="272"/>
      <c r="AE912" s="272"/>
      <c r="AF912" s="1482"/>
      <c r="AG912" s="462"/>
      <c r="AH912" s="462"/>
      <c r="AI912" s="462"/>
      <c r="AJ912" s="462"/>
      <c r="AK912" s="462"/>
      <c r="AL912" s="462"/>
      <c r="AZ912" s="46"/>
      <c r="BA912" s="111"/>
      <c r="BB912" s="85"/>
      <c r="BC912" s="85"/>
      <c r="BD912" s="2221"/>
      <c r="BE912" s="2152"/>
      <c r="BF912" s="1224"/>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2"/>
      <c r="D913" s="462"/>
      <c r="E913" s="462"/>
      <c r="F913" s="1899" t="s">
        <v>1661</v>
      </c>
      <c r="G913" s="1900"/>
      <c r="H913" s="1900"/>
      <c r="I913" s="1900"/>
      <c r="J913" s="1900"/>
      <c r="K913" s="1900"/>
      <c r="L913" s="1900"/>
      <c r="M913" s="1900"/>
      <c r="N913" s="1900"/>
      <c r="O913" s="1900"/>
      <c r="P913" s="1900"/>
      <c r="Q913" s="1900"/>
      <c r="R913" s="1900"/>
      <c r="S913" s="1900"/>
      <c r="T913" s="1901"/>
      <c r="U913" s="1899"/>
      <c r="V913" s="1900"/>
      <c r="W913" s="1900"/>
      <c r="X913" s="1900"/>
      <c r="Y913" s="1900"/>
      <c r="Z913" s="1900"/>
      <c r="AA913" s="1621"/>
      <c r="AB913" s="111"/>
      <c r="AC913" s="111"/>
      <c r="AD913" s="111"/>
      <c r="AE913" s="111"/>
      <c r="AF913" s="1483"/>
      <c r="AG913" s="462"/>
      <c r="AH913" s="462"/>
      <c r="AI913" s="462"/>
      <c r="AJ913" s="462"/>
      <c r="AK913" s="462"/>
      <c r="AL913" s="462"/>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2"/>
      <c r="D914" s="462"/>
      <c r="E914" s="462"/>
      <c r="F914" s="1902"/>
      <c r="G914" s="1903"/>
      <c r="H914" s="1903"/>
      <c r="I914" s="1903"/>
      <c r="J914" s="1903"/>
      <c r="K914" s="1903"/>
      <c r="L914" s="1903"/>
      <c r="M914" s="1903"/>
      <c r="N914" s="1903"/>
      <c r="O914" s="1903"/>
      <c r="P914" s="1903"/>
      <c r="Q914" s="1903"/>
      <c r="R914" s="1903"/>
      <c r="S914" s="1903"/>
      <c r="T914" s="1904"/>
      <c r="U914" s="1902"/>
      <c r="V914" s="1903"/>
      <c r="W914" s="1903"/>
      <c r="X914" s="1903"/>
      <c r="Y914" s="1903"/>
      <c r="Z914" s="1903"/>
      <c r="AA914" s="1484"/>
      <c r="AB914" s="2222" t="s">
        <v>1662</v>
      </c>
      <c r="AC914" s="2222"/>
      <c r="AD914" s="2222"/>
      <c r="AE914" s="2222"/>
      <c r="AF914" s="1485"/>
      <c r="AG914" s="462"/>
      <c r="AH914" s="462"/>
      <c r="AI914" s="462"/>
      <c r="AJ914" s="462"/>
      <c r="AK914" s="462"/>
      <c r="AL914" s="462"/>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2"/>
      <c r="D915" s="462"/>
      <c r="E915" s="462"/>
      <c r="F915" s="55" t="s">
        <v>1663</v>
      </c>
      <c r="G915" s="59"/>
      <c r="H915" s="59"/>
      <c r="I915" s="59"/>
      <c r="J915" s="59"/>
      <c r="K915" s="59"/>
      <c r="L915" s="59"/>
      <c r="M915" s="59"/>
      <c r="N915" s="59"/>
      <c r="O915" s="59"/>
      <c r="P915" s="59"/>
      <c r="Q915" s="59"/>
      <c r="R915" s="59"/>
      <c r="S915" s="59"/>
      <c r="T915" s="60"/>
      <c r="U915" s="2040" t="s">
        <v>909</v>
      </c>
      <c r="V915" s="2041"/>
      <c r="W915" s="2041"/>
      <c r="X915" s="2041"/>
      <c r="Y915" s="2041"/>
      <c r="Z915" s="2042"/>
      <c r="AA915" s="2046">
        <v>16692427</v>
      </c>
      <c r="AB915" s="2047"/>
      <c r="AC915" s="2047"/>
      <c r="AD915" s="2047"/>
      <c r="AE915" s="2047"/>
      <c r="AF915" s="2048"/>
      <c r="AG915" s="462"/>
      <c r="AH915" s="462"/>
      <c r="AI915" s="462"/>
      <c r="AJ915" s="462"/>
      <c r="AK915" s="462"/>
      <c r="AL915" s="462"/>
      <c r="AZ915" s="46"/>
      <c r="BA915" s="462"/>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2"/>
      <c r="D916" s="462"/>
      <c r="E916" s="462"/>
      <c r="F916" s="118" t="s">
        <v>1664</v>
      </c>
      <c r="G916" s="59"/>
      <c r="H916" s="59"/>
      <c r="I916" s="59"/>
      <c r="J916" s="59"/>
      <c r="K916" s="59"/>
      <c r="L916" s="59"/>
      <c r="M916" s="59"/>
      <c r="N916" s="59"/>
      <c r="O916" s="59"/>
      <c r="P916" s="59"/>
      <c r="Q916" s="59"/>
      <c r="R916" s="59"/>
      <c r="S916" s="59"/>
      <c r="T916" s="60"/>
      <c r="U916" s="2040" t="s">
        <v>299</v>
      </c>
      <c r="V916" s="2041"/>
      <c r="W916" s="2041"/>
      <c r="X916" s="2041"/>
      <c r="Y916" s="2041"/>
      <c r="Z916" s="2042"/>
      <c r="AA916" s="2046"/>
      <c r="AB916" s="2047"/>
      <c r="AC916" s="2047"/>
      <c r="AD916" s="2047"/>
      <c r="AE916" s="2047"/>
      <c r="AF916" s="2048"/>
      <c r="AG916" s="462"/>
      <c r="AH916" s="462"/>
      <c r="AI916" s="462"/>
      <c r="AJ916" s="462"/>
      <c r="AK916" s="462"/>
      <c r="AL916" s="462"/>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2"/>
      <c r="C917" s="462"/>
      <c r="D917" s="462"/>
      <c r="E917" s="462"/>
      <c r="F917" s="55" t="s">
        <v>1665</v>
      </c>
      <c r="G917" s="56"/>
      <c r="H917" s="56"/>
      <c r="I917" s="56"/>
      <c r="J917" s="56"/>
      <c r="K917" s="56"/>
      <c r="L917" s="56"/>
      <c r="M917" s="56"/>
      <c r="N917" s="56"/>
      <c r="O917" s="56"/>
      <c r="P917" s="56"/>
      <c r="Q917" s="56"/>
      <c r="R917" s="56"/>
      <c r="S917" s="56"/>
      <c r="T917" s="57"/>
      <c r="U917" s="2040" t="s">
        <v>299</v>
      </c>
      <c r="V917" s="2041"/>
      <c r="W917" s="2041"/>
      <c r="X917" s="2041"/>
      <c r="Y917" s="2041"/>
      <c r="Z917" s="2042"/>
      <c r="AA917" s="2046"/>
      <c r="AB917" s="2047"/>
      <c r="AC917" s="2047"/>
      <c r="AD917" s="2047"/>
      <c r="AE917" s="2047"/>
      <c r="AF917" s="2048"/>
      <c r="AG917" s="462"/>
      <c r="AH917" s="462"/>
      <c r="AI917" s="462"/>
      <c r="AJ917" s="462"/>
      <c r="AK917" s="462"/>
      <c r="AL917" s="462"/>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2"/>
      <c r="C918" s="462"/>
      <c r="D918" s="462"/>
      <c r="E918" s="462"/>
      <c r="F918" s="55" t="s">
        <v>1666</v>
      </c>
      <c r="G918" s="56"/>
      <c r="H918" s="56"/>
      <c r="I918" s="56"/>
      <c r="J918" s="56"/>
      <c r="K918" s="56"/>
      <c r="L918" s="56"/>
      <c r="M918" s="56"/>
      <c r="N918" s="56"/>
      <c r="O918" s="56"/>
      <c r="P918" s="56"/>
      <c r="Q918" s="56"/>
      <c r="R918" s="56"/>
      <c r="S918" s="56"/>
      <c r="T918" s="57"/>
      <c r="U918" s="2040" t="s">
        <v>299</v>
      </c>
      <c r="V918" s="2041"/>
      <c r="W918" s="2041"/>
      <c r="X918" s="2041"/>
      <c r="Y918" s="2041"/>
      <c r="Z918" s="2042"/>
      <c r="AA918" s="2046"/>
      <c r="AB918" s="2047"/>
      <c r="AC918" s="2047"/>
      <c r="AD918" s="2047"/>
      <c r="AE918" s="2047"/>
      <c r="AF918" s="2048"/>
      <c r="AG918" s="462"/>
      <c r="AH918" s="462"/>
      <c r="AI918" s="462"/>
      <c r="AJ918" s="462"/>
      <c r="AK918" s="462"/>
      <c r="AL918" s="462"/>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2"/>
      <c r="C919" s="462"/>
      <c r="D919" s="462"/>
      <c r="E919" s="462"/>
      <c r="F919" s="118" t="s">
        <v>1667</v>
      </c>
      <c r="G919" s="56"/>
      <c r="H919" s="56"/>
      <c r="I919" s="56"/>
      <c r="J919" s="56"/>
      <c r="K919" s="56"/>
      <c r="L919" s="56"/>
      <c r="M919" s="56"/>
      <c r="N919" s="56"/>
      <c r="O919" s="56"/>
      <c r="P919" s="56"/>
      <c r="Q919" s="56"/>
      <c r="R919" s="56"/>
      <c r="S919" s="56"/>
      <c r="T919" s="57"/>
      <c r="U919" s="2040" t="s">
        <v>299</v>
      </c>
      <c r="V919" s="2041"/>
      <c r="W919" s="2041"/>
      <c r="X919" s="2041"/>
      <c r="Y919" s="2041"/>
      <c r="Z919" s="2042"/>
      <c r="AA919" s="2046"/>
      <c r="AB919" s="2047"/>
      <c r="AC919" s="2047"/>
      <c r="AD919" s="2047"/>
      <c r="AE919" s="2047"/>
      <c r="AF919" s="2048"/>
      <c r="AG919" s="462"/>
      <c r="AH919" s="462"/>
      <c r="AI919" s="462"/>
      <c r="AJ919" s="462"/>
      <c r="AK919" s="462"/>
      <c r="AL919" s="462"/>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2"/>
      <c r="C920" s="462"/>
      <c r="D920" s="462"/>
      <c r="E920" s="462"/>
      <c r="F920" s="118" t="s">
        <v>1668</v>
      </c>
      <c r="G920" s="56"/>
      <c r="H920" s="56"/>
      <c r="I920" s="56"/>
      <c r="J920" s="56"/>
      <c r="K920" s="56"/>
      <c r="L920" s="56"/>
      <c r="M920" s="56"/>
      <c r="N920" s="56"/>
      <c r="O920" s="56"/>
      <c r="P920" s="56"/>
      <c r="Q920" s="56"/>
      <c r="R920" s="56"/>
      <c r="S920" s="56"/>
      <c r="T920" s="57"/>
      <c r="U920" s="2040" t="s">
        <v>299</v>
      </c>
      <c r="V920" s="2041"/>
      <c r="W920" s="2041"/>
      <c r="X920" s="2041"/>
      <c r="Y920" s="2041"/>
      <c r="Z920" s="2042"/>
      <c r="AA920" s="2046"/>
      <c r="AB920" s="2047"/>
      <c r="AC920" s="2047"/>
      <c r="AD920" s="2047"/>
      <c r="AE920" s="2047"/>
      <c r="AF920" s="2048"/>
      <c r="AG920" s="462"/>
      <c r="AH920" s="462"/>
      <c r="AI920" s="462"/>
      <c r="AJ920" s="462"/>
      <c r="AK920" s="462"/>
      <c r="AL920" s="462"/>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2"/>
      <c r="C921" s="462"/>
      <c r="D921" s="462"/>
      <c r="E921" s="462"/>
      <c r="F921" s="118" t="s">
        <v>1669</v>
      </c>
      <c r="G921" s="56"/>
      <c r="H921" s="56"/>
      <c r="I921" s="56"/>
      <c r="J921" s="56"/>
      <c r="K921" s="56"/>
      <c r="L921" s="56"/>
      <c r="M921" s="56"/>
      <c r="N921" s="56"/>
      <c r="O921" s="56"/>
      <c r="P921" s="56"/>
      <c r="Q921" s="56"/>
      <c r="R921" s="56"/>
      <c r="S921" s="56"/>
      <c r="T921" s="57"/>
      <c r="U921" s="2040" t="s">
        <v>299</v>
      </c>
      <c r="V921" s="2041"/>
      <c r="W921" s="2041"/>
      <c r="X921" s="2041"/>
      <c r="Y921" s="2041"/>
      <c r="Z921" s="2042"/>
      <c r="AA921" s="2046"/>
      <c r="AB921" s="2047"/>
      <c r="AC921" s="2047"/>
      <c r="AD921" s="2047"/>
      <c r="AE921" s="2047"/>
      <c r="AF921" s="2048"/>
      <c r="AG921" s="462"/>
      <c r="AH921" s="462"/>
      <c r="AI921" s="462"/>
      <c r="AJ921" s="462"/>
      <c r="AK921" s="462"/>
      <c r="AL921" s="462"/>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2"/>
      <c r="C922" s="462"/>
      <c r="D922" s="462"/>
      <c r="E922" s="462"/>
      <c r="F922" s="55" t="s">
        <v>1670</v>
      </c>
      <c r="G922" s="56"/>
      <c r="H922" s="56"/>
      <c r="I922" s="56"/>
      <c r="J922" s="56"/>
      <c r="K922" s="56"/>
      <c r="L922" s="56"/>
      <c r="M922" s="56"/>
      <c r="N922" s="56"/>
      <c r="O922" s="56"/>
      <c r="P922" s="56"/>
      <c r="Q922" s="56"/>
      <c r="R922" s="56"/>
      <c r="S922" s="56"/>
      <c r="T922" s="57"/>
      <c r="U922" s="2040" t="s">
        <v>299</v>
      </c>
      <c r="V922" s="2041"/>
      <c r="W922" s="2041"/>
      <c r="X922" s="2041"/>
      <c r="Y922" s="2041"/>
      <c r="Z922" s="2042"/>
      <c r="AA922" s="2046"/>
      <c r="AB922" s="2047"/>
      <c r="AC922" s="2047"/>
      <c r="AD922" s="2047"/>
      <c r="AE922" s="2047"/>
      <c r="AF922" s="2048"/>
      <c r="AG922" s="462"/>
      <c r="AH922" s="462"/>
      <c r="AI922" s="462"/>
      <c r="AJ922" s="462"/>
      <c r="AK922" s="462"/>
      <c r="AL922" s="462"/>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2"/>
      <c r="C923" s="462"/>
      <c r="D923" s="462"/>
      <c r="E923" s="462"/>
      <c r="F923" s="118" t="s">
        <v>1671</v>
      </c>
      <c r="G923" s="56"/>
      <c r="H923" s="56"/>
      <c r="I923" s="56"/>
      <c r="J923" s="56"/>
      <c r="K923" s="56"/>
      <c r="L923" s="56"/>
      <c r="M923" s="56"/>
      <c r="N923" s="56"/>
      <c r="O923" s="56"/>
      <c r="P923" s="56"/>
      <c r="Q923" s="56"/>
      <c r="R923" s="56"/>
      <c r="S923" s="56"/>
      <c r="T923" s="57"/>
      <c r="U923" s="2040" t="s">
        <v>299</v>
      </c>
      <c r="V923" s="2041"/>
      <c r="W923" s="2041"/>
      <c r="X923" s="2041"/>
      <c r="Y923" s="2041"/>
      <c r="Z923" s="2042"/>
      <c r="AA923" s="2046"/>
      <c r="AB923" s="2047"/>
      <c r="AC923" s="2047"/>
      <c r="AD923" s="2047"/>
      <c r="AE923" s="2047"/>
      <c r="AF923" s="2048"/>
      <c r="AG923" s="462"/>
      <c r="AH923" s="462"/>
      <c r="AI923" s="462"/>
      <c r="AJ923" s="462"/>
      <c r="AK923" s="462"/>
      <c r="AL923" s="4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2"/>
      <c r="C924" s="462"/>
      <c r="D924" s="462"/>
      <c r="E924" s="462"/>
      <c r="F924" s="172" t="s">
        <v>1672</v>
      </c>
      <c r="G924" s="56"/>
      <c r="H924" s="56"/>
      <c r="I924" s="56"/>
      <c r="J924" s="56"/>
      <c r="K924" s="56"/>
      <c r="L924" s="56"/>
      <c r="M924" s="56"/>
      <c r="N924" s="56"/>
      <c r="O924" s="56"/>
      <c r="P924" s="56"/>
      <c r="Q924" s="56"/>
      <c r="R924" s="56"/>
      <c r="S924" s="56"/>
      <c r="T924" s="57"/>
      <c r="U924" s="2040" t="s">
        <v>299</v>
      </c>
      <c r="V924" s="2041"/>
      <c r="W924" s="2041"/>
      <c r="X924" s="2041"/>
      <c r="Y924" s="2041"/>
      <c r="Z924" s="2042"/>
      <c r="AA924" s="2046"/>
      <c r="AB924" s="2047"/>
      <c r="AC924" s="2047"/>
      <c r="AD924" s="2047"/>
      <c r="AE924" s="2047"/>
      <c r="AF924" s="2048"/>
      <c r="AG924" s="462"/>
      <c r="AH924" s="462"/>
      <c r="AI924" s="462"/>
      <c r="AJ924" s="462"/>
      <c r="AK924" s="462"/>
      <c r="AL924" s="462"/>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2"/>
      <c r="C925" s="462"/>
      <c r="D925" s="462"/>
      <c r="E925" s="462"/>
      <c r="F925" s="118" t="s">
        <v>1673</v>
      </c>
      <c r="G925" s="56"/>
      <c r="H925" s="56"/>
      <c r="I925" s="56"/>
      <c r="J925" s="56"/>
      <c r="K925" s="56"/>
      <c r="L925" s="56"/>
      <c r="M925" s="56"/>
      <c r="N925" s="56"/>
      <c r="O925" s="56"/>
      <c r="P925" s="56"/>
      <c r="Q925" s="56"/>
      <c r="R925" s="56"/>
      <c r="S925" s="56"/>
      <c r="T925" s="57"/>
      <c r="U925" s="2040" t="s">
        <v>299</v>
      </c>
      <c r="V925" s="2041"/>
      <c r="W925" s="2041"/>
      <c r="X925" s="2041"/>
      <c r="Y925" s="2041"/>
      <c r="Z925" s="2042"/>
      <c r="AA925" s="2046"/>
      <c r="AB925" s="2047"/>
      <c r="AC925" s="2047"/>
      <c r="AD925" s="2047"/>
      <c r="AE925" s="2047"/>
      <c r="AF925" s="2048"/>
      <c r="AG925" s="462"/>
      <c r="AH925" s="462"/>
      <c r="AI925" s="462"/>
      <c r="AJ925" s="462"/>
      <c r="AK925" s="462"/>
      <c r="AL925" s="462"/>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2"/>
      <c r="C926" s="462"/>
      <c r="D926" s="462"/>
      <c r="E926" s="462"/>
      <c r="F926" s="118" t="s">
        <v>1674</v>
      </c>
      <c r="G926" s="56"/>
      <c r="H926" s="56"/>
      <c r="I926" s="56"/>
      <c r="J926" s="56"/>
      <c r="K926" s="56"/>
      <c r="L926" s="56"/>
      <c r="M926" s="56"/>
      <c r="N926" s="56"/>
      <c r="O926" s="56"/>
      <c r="P926" s="56"/>
      <c r="Q926" s="56"/>
      <c r="R926" s="56"/>
      <c r="S926" s="56"/>
      <c r="T926" s="57"/>
      <c r="U926" s="2040" t="s">
        <v>299</v>
      </c>
      <c r="V926" s="2041"/>
      <c r="W926" s="2041"/>
      <c r="X926" s="2041"/>
      <c r="Y926" s="2041"/>
      <c r="Z926" s="2042"/>
      <c r="AA926" s="2046"/>
      <c r="AB926" s="2047"/>
      <c r="AC926" s="2047"/>
      <c r="AD926" s="2047"/>
      <c r="AE926" s="2047"/>
      <c r="AF926" s="2048"/>
      <c r="AG926" s="462"/>
      <c r="AH926" s="462"/>
      <c r="AI926" s="462"/>
      <c r="AJ926" s="462"/>
      <c r="AK926" s="462"/>
      <c r="AL926" s="462"/>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2"/>
      <c r="C927" s="462"/>
      <c r="D927" s="462"/>
      <c r="E927" s="462"/>
      <c r="F927" s="118" t="s">
        <v>1675</v>
      </c>
      <c r="G927" s="96"/>
      <c r="H927" s="96"/>
      <c r="I927" s="96"/>
      <c r="J927" s="96"/>
      <c r="K927" s="96"/>
      <c r="L927" s="96"/>
      <c r="M927" s="96"/>
      <c r="N927" s="96"/>
      <c r="O927" s="96"/>
      <c r="P927" s="96"/>
      <c r="Q927" s="96"/>
      <c r="R927" s="96"/>
      <c r="S927" s="96"/>
      <c r="T927" s="198"/>
      <c r="U927" s="2040" t="s">
        <v>299</v>
      </c>
      <c r="V927" s="2041"/>
      <c r="W927" s="2041"/>
      <c r="X927" s="2041"/>
      <c r="Y927" s="2041"/>
      <c r="Z927" s="2042"/>
      <c r="AA927" s="2046"/>
      <c r="AB927" s="2047"/>
      <c r="AC927" s="2047"/>
      <c r="AD927" s="2047"/>
      <c r="AE927" s="2047"/>
      <c r="AF927" s="2048"/>
      <c r="AG927" s="462"/>
      <c r="AH927" s="462"/>
      <c r="AI927" s="462"/>
      <c r="AJ927" s="462"/>
      <c r="AK927" s="462"/>
      <c r="AL927" s="462"/>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2"/>
      <c r="C928" s="462"/>
      <c r="D928" s="462"/>
      <c r="E928" s="462"/>
      <c r="F928" s="579" t="s">
        <v>1676</v>
      </c>
      <c r="G928" s="96"/>
      <c r="H928" s="96"/>
      <c r="I928" s="96"/>
      <c r="J928" s="96"/>
      <c r="K928" s="96"/>
      <c r="L928" s="96"/>
      <c r="M928" s="96"/>
      <c r="N928" s="96"/>
      <c r="O928" s="96"/>
      <c r="P928" s="96"/>
      <c r="Q928" s="96"/>
      <c r="R928" s="96"/>
      <c r="S928" s="96"/>
      <c r="T928" s="198"/>
      <c r="U928" s="2040" t="s">
        <v>299</v>
      </c>
      <c r="V928" s="2041"/>
      <c r="W928" s="2041"/>
      <c r="X928" s="2041"/>
      <c r="Y928" s="2041"/>
      <c r="Z928" s="2042"/>
      <c r="AA928" s="2046"/>
      <c r="AB928" s="2047"/>
      <c r="AC928" s="2047"/>
      <c r="AD928" s="2047"/>
      <c r="AE928" s="2047"/>
      <c r="AF928" s="2048"/>
      <c r="AG928" s="462"/>
      <c r="AH928" s="462"/>
      <c r="AI928" s="462"/>
      <c r="AJ928" s="462"/>
      <c r="AK928" s="462"/>
      <c r="AL928" s="462"/>
      <c r="AZ928" s="41"/>
      <c r="BA928" s="41"/>
      <c r="BB928" s="462"/>
      <c r="BC928" s="462"/>
      <c r="BD928" s="462"/>
      <c r="BE928" s="462"/>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2"/>
      <c r="B929" s="462"/>
      <c r="C929" s="462"/>
      <c r="D929" s="462"/>
      <c r="E929" s="462"/>
      <c r="F929" s="579" t="s">
        <v>1677</v>
      </c>
      <c r="G929" s="56"/>
      <c r="H929" s="56"/>
      <c r="I929" s="56"/>
      <c r="J929" s="56"/>
      <c r="K929" s="56"/>
      <c r="L929" s="56"/>
      <c r="M929" s="56"/>
      <c r="N929" s="56"/>
      <c r="O929" s="56"/>
      <c r="P929" s="96"/>
      <c r="Q929" s="96"/>
      <c r="R929" s="96"/>
      <c r="S929" s="96"/>
      <c r="T929" s="198"/>
      <c r="U929" s="2040" t="s">
        <v>299</v>
      </c>
      <c r="V929" s="2041"/>
      <c r="W929" s="2041"/>
      <c r="X929" s="2041"/>
      <c r="Y929" s="2041"/>
      <c r="Z929" s="2042"/>
      <c r="AA929" s="2046"/>
      <c r="AB929" s="2047"/>
      <c r="AC929" s="2047"/>
      <c r="AD929" s="2047"/>
      <c r="AE929" s="2047"/>
      <c r="AF929" s="2048"/>
      <c r="AG929" s="462"/>
      <c r="AH929" s="462"/>
      <c r="AI929" s="462"/>
      <c r="AJ929" s="462"/>
      <c r="AK929" s="462"/>
      <c r="AL929" s="462"/>
      <c r="AZ929" s="462"/>
      <c r="BA929" s="462"/>
      <c r="BB929" s="462"/>
      <c r="BC929" s="462"/>
      <c r="BD929" s="462"/>
      <c r="BE929" s="462"/>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2"/>
      <c r="B930" s="462"/>
      <c r="C930" s="462"/>
      <c r="D930" s="462"/>
      <c r="E930" s="462"/>
      <c r="F930" s="55" t="s">
        <v>1678</v>
      </c>
      <c r="G930" s="56"/>
      <c r="H930" s="56"/>
      <c r="I930" s="56"/>
      <c r="J930" s="56"/>
      <c r="K930" s="56"/>
      <c r="L930" s="56"/>
      <c r="M930" s="56"/>
      <c r="N930" s="56"/>
      <c r="O930" s="56"/>
      <c r="P930" s="2040" t="s">
        <v>800</v>
      </c>
      <c r="Q930" s="2041"/>
      <c r="R930" s="2041"/>
      <c r="S930" s="2041"/>
      <c r="T930" s="2042"/>
      <c r="U930" s="2040" t="s">
        <v>299</v>
      </c>
      <c r="V930" s="2041"/>
      <c r="W930" s="2041"/>
      <c r="X930" s="2041"/>
      <c r="Y930" s="2041"/>
      <c r="Z930" s="2042"/>
      <c r="AA930" s="2046"/>
      <c r="AB930" s="2047"/>
      <c r="AC930" s="2047"/>
      <c r="AD930" s="2047"/>
      <c r="AE930" s="2047"/>
      <c r="AF930" s="2048"/>
      <c r="AG930" s="462"/>
      <c r="AH930" s="462"/>
      <c r="AI930" s="462"/>
      <c r="AJ930" s="462"/>
      <c r="AK930" s="462"/>
      <c r="AL930" s="462"/>
      <c r="AZ930" s="41"/>
      <c r="BA930" s="17"/>
      <c r="BB930" s="462"/>
      <c r="BC930" s="462"/>
      <c r="BD930" s="462"/>
      <c r="BE930" s="462"/>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2"/>
      <c r="B931" s="462"/>
      <c r="C931" s="462"/>
      <c r="D931" s="462"/>
      <c r="E931" s="462"/>
      <c r="F931" s="55" t="s">
        <v>1117</v>
      </c>
      <c r="G931" s="59"/>
      <c r="H931" s="59"/>
      <c r="I931" s="2052" t="s">
        <v>1309</v>
      </c>
      <c r="J931" s="2053"/>
      <c r="K931" s="2053"/>
      <c r="L931" s="2053"/>
      <c r="M931" s="2053"/>
      <c r="N931" s="2053"/>
      <c r="O931" s="2053"/>
      <c r="P931" s="2053"/>
      <c r="Q931" s="2053"/>
      <c r="R931" s="2053"/>
      <c r="S931" s="2053"/>
      <c r="T931" s="2054"/>
      <c r="U931" s="2040" t="s">
        <v>299</v>
      </c>
      <c r="V931" s="2041"/>
      <c r="W931" s="2041"/>
      <c r="X931" s="2041"/>
      <c r="Y931" s="2041"/>
      <c r="Z931" s="2042"/>
      <c r="AA931" s="2046"/>
      <c r="AB931" s="2047"/>
      <c r="AC931" s="2047"/>
      <c r="AD931" s="2047"/>
      <c r="AE931" s="2047"/>
      <c r="AF931" s="2048"/>
      <c r="AG931" s="462"/>
      <c r="AH931" s="462"/>
      <c r="AI931" s="462"/>
      <c r="AJ931" s="462"/>
      <c r="AK931" s="462"/>
      <c r="AL931" s="462"/>
      <c r="AZ931" s="41"/>
      <c r="BA931" s="41"/>
      <c r="BB931" s="462"/>
      <c r="BC931" s="462"/>
      <c r="BD931" s="462"/>
      <c r="BE931" s="462"/>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2"/>
      <c r="B932" s="462"/>
      <c r="C932" s="462"/>
      <c r="D932" s="462"/>
      <c r="E932" s="462"/>
      <c r="F932" s="55" t="s">
        <v>1679</v>
      </c>
      <c r="G932" s="59"/>
      <c r="H932" s="59"/>
      <c r="I932" s="2052" t="s">
        <v>1309</v>
      </c>
      <c r="J932" s="2053"/>
      <c r="K932" s="2053"/>
      <c r="L932" s="2053"/>
      <c r="M932" s="2053"/>
      <c r="N932" s="2053"/>
      <c r="O932" s="2053"/>
      <c r="P932" s="2053"/>
      <c r="Q932" s="2053"/>
      <c r="R932" s="2053"/>
      <c r="S932" s="2053"/>
      <c r="T932" s="2054"/>
      <c r="U932" s="2040" t="s">
        <v>299</v>
      </c>
      <c r="V932" s="2041"/>
      <c r="W932" s="2041"/>
      <c r="X932" s="2041"/>
      <c r="Y932" s="2041"/>
      <c r="Z932" s="2042"/>
      <c r="AA932" s="2046"/>
      <c r="AB932" s="2047"/>
      <c r="AC932" s="2047"/>
      <c r="AD932" s="2047"/>
      <c r="AE932" s="2047"/>
      <c r="AF932" s="2048"/>
      <c r="AG932" s="462"/>
      <c r="AH932" s="462"/>
      <c r="AI932" s="462"/>
      <c r="AJ932" s="462"/>
      <c r="AK932" s="462"/>
      <c r="AL932" s="462"/>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2"/>
      <c r="B933" s="462"/>
      <c r="C933" s="462"/>
      <c r="D933" s="462"/>
      <c r="E933" s="462"/>
      <c r="F933" s="58" t="s">
        <v>232</v>
      </c>
      <c r="G933" s="59"/>
      <c r="H933" s="59"/>
      <c r="I933" s="2052" t="s">
        <v>1309</v>
      </c>
      <c r="J933" s="2053"/>
      <c r="K933" s="2053"/>
      <c r="L933" s="2053"/>
      <c r="M933" s="2053"/>
      <c r="N933" s="2053"/>
      <c r="O933" s="2053"/>
      <c r="P933" s="2053"/>
      <c r="Q933" s="2053"/>
      <c r="R933" s="2053"/>
      <c r="S933" s="2053"/>
      <c r="T933" s="2054"/>
      <c r="U933" s="2040" t="s">
        <v>299</v>
      </c>
      <c r="V933" s="2041"/>
      <c r="W933" s="2041"/>
      <c r="X933" s="2041"/>
      <c r="Y933" s="2041"/>
      <c r="Z933" s="2042"/>
      <c r="AA933" s="2046"/>
      <c r="AB933" s="2047"/>
      <c r="AC933" s="2047"/>
      <c r="AD933" s="2047"/>
      <c r="AE933" s="2047"/>
      <c r="AF933" s="2048"/>
      <c r="AG933" s="462"/>
      <c r="AH933" s="462"/>
      <c r="AI933" s="462"/>
      <c r="AJ933" s="462"/>
      <c r="AK933" s="462"/>
      <c r="AL933" s="462"/>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2"/>
      <c r="B934" s="462"/>
      <c r="C934" s="462"/>
      <c r="D934" s="462"/>
      <c r="E934" s="462"/>
      <c r="F934" s="58" t="s">
        <v>232</v>
      </c>
      <c r="G934" s="59"/>
      <c r="H934" s="59"/>
      <c r="I934" s="2052" t="s">
        <v>1309</v>
      </c>
      <c r="J934" s="2053"/>
      <c r="K934" s="2053"/>
      <c r="L934" s="2053"/>
      <c r="M934" s="2053"/>
      <c r="N934" s="2053"/>
      <c r="O934" s="2053"/>
      <c r="P934" s="2053"/>
      <c r="Q934" s="2053"/>
      <c r="R934" s="2053"/>
      <c r="S934" s="2053"/>
      <c r="T934" s="2054"/>
      <c r="U934" s="2040" t="s">
        <v>299</v>
      </c>
      <c r="V934" s="2041"/>
      <c r="W934" s="2041"/>
      <c r="X934" s="2041"/>
      <c r="Y934" s="2041"/>
      <c r="Z934" s="2042"/>
      <c r="AA934" s="2046"/>
      <c r="AB934" s="2047"/>
      <c r="AC934" s="2047"/>
      <c r="AD934" s="2047"/>
      <c r="AE934" s="2047"/>
      <c r="AF934" s="2048"/>
      <c r="AG934" s="462"/>
      <c r="AH934" s="462"/>
      <c r="AI934" s="462"/>
      <c r="AJ934" s="462"/>
      <c r="AK934" s="462"/>
      <c r="AL934" s="4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968</v>
      </c>
      <c r="B936" s="462"/>
      <c r="C936" s="39" t="s">
        <v>246</v>
      </c>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2"/>
      <c r="B937" s="74"/>
      <c r="C937" s="25" t="s">
        <v>1680</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2"/>
      <c r="AN937" s="1212"/>
      <c r="AO937" s="1212"/>
      <c r="AP937" s="1212"/>
      <c r="AQ937" s="1212"/>
      <c r="AR937" s="1212"/>
      <c r="AS937" s="1212"/>
      <c r="AT937" s="1212"/>
      <c r="AU937" s="1212"/>
      <c r="AV937" s="1212"/>
      <c r="AW937" s="1212"/>
      <c r="AX937" s="1212"/>
      <c r="AY937" s="121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Z938" s="46"/>
      <c r="BA938" s="46"/>
      <c r="BB938" s="46"/>
      <c r="BC938" s="46"/>
      <c r="BD938" s="46"/>
      <c r="BE938" s="46"/>
      <c r="BF938" s="46"/>
      <c r="BG938" s="46"/>
      <c r="BH938" s="462"/>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2"/>
      <c r="B939" s="462"/>
      <c r="C939" s="118" t="s">
        <v>1681</v>
      </c>
      <c r="D939" s="56"/>
      <c r="E939" s="56"/>
      <c r="F939" s="56"/>
      <c r="G939" s="56"/>
      <c r="H939" s="56"/>
      <c r="I939" s="56"/>
      <c r="J939" s="56"/>
      <c r="K939" s="56"/>
      <c r="L939" s="57"/>
      <c r="M939" s="2185">
        <v>44109</v>
      </c>
      <c r="N939" s="2056"/>
      <c r="O939" s="2056"/>
      <c r="P939" s="2056"/>
      <c r="Q939" s="2056"/>
      <c r="R939" s="2056"/>
      <c r="S939" s="2057"/>
      <c r="T939" s="462"/>
      <c r="U939" s="118" t="s">
        <v>1681</v>
      </c>
      <c r="V939" s="56"/>
      <c r="W939" s="56"/>
      <c r="X939" s="56"/>
      <c r="Y939" s="56"/>
      <c r="Z939" s="56"/>
      <c r="AA939" s="56"/>
      <c r="AB939" s="56"/>
      <c r="AC939" s="56"/>
      <c r="AD939" s="57"/>
      <c r="AE939" s="2185"/>
      <c r="AF939" s="2056"/>
      <c r="AG939" s="2056"/>
      <c r="AH939" s="2056"/>
      <c r="AI939" s="2056"/>
      <c r="AJ939" s="2056"/>
      <c r="AK939" s="2057"/>
      <c r="AL939" s="462"/>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2"/>
      <c r="B940" s="462"/>
      <c r="C940" s="118" t="s">
        <v>1682</v>
      </c>
      <c r="D940" s="56"/>
      <c r="E940" s="56"/>
      <c r="F940" s="56"/>
      <c r="G940" s="56"/>
      <c r="H940" s="56"/>
      <c r="I940" s="56"/>
      <c r="J940" s="56"/>
      <c r="K940" s="56"/>
      <c r="L940" s="57"/>
      <c r="M940" s="2179" t="s">
        <v>1683</v>
      </c>
      <c r="N940" s="2180"/>
      <c r="O940" s="2180"/>
      <c r="P940" s="2180"/>
      <c r="Q940" s="2180"/>
      <c r="R940" s="2180"/>
      <c r="S940" s="2181"/>
      <c r="T940" s="462"/>
      <c r="U940" s="118" t="s">
        <v>1682</v>
      </c>
      <c r="V940" s="56"/>
      <c r="W940" s="56"/>
      <c r="X940" s="56"/>
      <c r="Y940" s="56"/>
      <c r="Z940" s="56"/>
      <c r="AA940" s="56"/>
      <c r="AB940" s="56"/>
      <c r="AC940" s="56"/>
      <c r="AD940" s="57"/>
      <c r="AE940" s="2218"/>
      <c r="AF940" s="2219"/>
      <c r="AG940" s="2219"/>
      <c r="AH940" s="2219"/>
      <c r="AI940" s="2219"/>
      <c r="AJ940" s="2219"/>
      <c r="AK940" s="2220"/>
      <c r="AL940" s="462"/>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2"/>
      <c r="B941" s="462"/>
      <c r="C941" s="118" t="s">
        <v>1684</v>
      </c>
      <c r="D941" s="56"/>
      <c r="E941" s="56"/>
      <c r="F941" s="462"/>
      <c r="G941" s="462"/>
      <c r="H941" s="462"/>
      <c r="I941" s="462"/>
      <c r="J941" s="2194" t="s">
        <v>1685</v>
      </c>
      <c r="K941" s="2195"/>
      <c r="L941" s="2195"/>
      <c r="M941" s="2195"/>
      <c r="N941" s="2195"/>
      <c r="O941" s="2195"/>
      <c r="P941" s="2195"/>
      <c r="Q941" s="2195"/>
      <c r="R941" s="2195"/>
      <c r="S941" s="2196"/>
      <c r="T941" s="462"/>
      <c r="U941" s="118" t="s">
        <v>1684</v>
      </c>
      <c r="V941" s="56"/>
      <c r="W941" s="56"/>
      <c r="X941" s="462"/>
      <c r="Y941" s="462"/>
      <c r="Z941" s="462"/>
      <c r="AA941" s="462"/>
      <c r="AB941" s="2194" t="s">
        <v>294</v>
      </c>
      <c r="AC941" s="2195"/>
      <c r="AD941" s="2195"/>
      <c r="AE941" s="2195"/>
      <c r="AF941" s="2195"/>
      <c r="AG941" s="2195"/>
      <c r="AH941" s="2195"/>
      <c r="AI941" s="2195"/>
      <c r="AJ941" s="2195"/>
      <c r="AK941" s="2196"/>
      <c r="AL941" s="462"/>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2"/>
      <c r="B942" s="462"/>
      <c r="C942" s="118" t="s">
        <v>1686</v>
      </c>
      <c r="D942" s="56"/>
      <c r="E942" s="56"/>
      <c r="F942" s="56"/>
      <c r="G942" s="56"/>
      <c r="H942" s="56"/>
      <c r="I942" s="56"/>
      <c r="J942" s="56"/>
      <c r="K942" s="56"/>
      <c r="L942" s="57"/>
      <c r="M942" s="2037">
        <v>1</v>
      </c>
      <c r="N942" s="2038"/>
      <c r="O942" s="2038"/>
      <c r="P942" s="2038"/>
      <c r="Q942" s="2038"/>
      <c r="R942" s="2038"/>
      <c r="S942" s="2039"/>
      <c r="T942" s="462"/>
      <c r="U942" s="118" t="s">
        <v>1686</v>
      </c>
      <c r="V942" s="56"/>
      <c r="W942" s="56"/>
      <c r="X942" s="56"/>
      <c r="Y942" s="56"/>
      <c r="Z942" s="56"/>
      <c r="AA942" s="56"/>
      <c r="AB942" s="56"/>
      <c r="AC942" s="56"/>
      <c r="AD942" s="57"/>
      <c r="AE942" s="2217"/>
      <c r="AF942" s="2038"/>
      <c r="AG942" s="2038"/>
      <c r="AH942" s="2038"/>
      <c r="AI942" s="2038"/>
      <c r="AJ942" s="2038"/>
      <c r="AK942" s="2039"/>
      <c r="AL942" s="462"/>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2"/>
      <c r="B943" s="462"/>
      <c r="C943" s="118" t="s">
        <v>1687</v>
      </c>
      <c r="D943" s="56"/>
      <c r="E943" s="56"/>
      <c r="F943" s="56"/>
      <c r="G943" s="56"/>
      <c r="H943" s="56"/>
      <c r="I943" s="56"/>
      <c r="J943" s="56"/>
      <c r="K943" s="56"/>
      <c r="L943" s="57"/>
      <c r="M943" s="2191">
        <v>53</v>
      </c>
      <c r="N943" s="2192"/>
      <c r="O943" s="2192"/>
      <c r="P943" s="2192"/>
      <c r="Q943" s="2192"/>
      <c r="R943" s="2192"/>
      <c r="S943" s="2193"/>
      <c r="T943" s="462"/>
      <c r="U943" s="118" t="s">
        <v>1687</v>
      </c>
      <c r="V943" s="56"/>
      <c r="W943" s="56"/>
      <c r="X943" s="56"/>
      <c r="Y943" s="56"/>
      <c r="Z943" s="56"/>
      <c r="AA943" s="56"/>
      <c r="AB943" s="56"/>
      <c r="AC943" s="56"/>
      <c r="AD943" s="57"/>
      <c r="AE943" s="2191"/>
      <c r="AF943" s="2192"/>
      <c r="AG943" s="2192"/>
      <c r="AH943" s="2192"/>
      <c r="AI943" s="2192"/>
      <c r="AJ943" s="2192"/>
      <c r="AK943" s="2193"/>
      <c r="AL943" s="462"/>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2"/>
      <c r="B944" s="462"/>
      <c r="C944" s="118" t="s">
        <v>1688</v>
      </c>
      <c r="D944" s="56"/>
      <c r="E944" s="56"/>
      <c r="F944" s="56"/>
      <c r="G944" s="56"/>
      <c r="H944" s="56"/>
      <c r="I944" s="56"/>
      <c r="J944" s="56"/>
      <c r="K944" s="56"/>
      <c r="L944" s="57"/>
      <c r="M944" s="2046">
        <v>907260</v>
      </c>
      <c r="N944" s="2047"/>
      <c r="O944" s="2047"/>
      <c r="P944" s="2047"/>
      <c r="Q944" s="2047"/>
      <c r="R944" s="2047"/>
      <c r="S944" s="2048"/>
      <c r="T944" s="462"/>
      <c r="U944" s="118" t="s">
        <v>1688</v>
      </c>
      <c r="V944" s="56"/>
      <c r="W944" s="56"/>
      <c r="X944" s="56"/>
      <c r="Y944" s="56"/>
      <c r="Z944" s="56"/>
      <c r="AA944" s="56"/>
      <c r="AB944" s="56"/>
      <c r="AC944" s="56"/>
      <c r="AD944" s="57"/>
      <c r="AE944" s="2046"/>
      <c r="AF944" s="2047"/>
      <c r="AG944" s="2047"/>
      <c r="AH944" s="2047"/>
      <c r="AI944" s="2047"/>
      <c r="AJ944" s="2047"/>
      <c r="AK944" s="2048"/>
      <c r="AL944" s="462"/>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2"/>
      <c r="B945" s="462"/>
      <c r="C945" s="118" t="s">
        <v>1689</v>
      </c>
      <c r="D945" s="56"/>
      <c r="E945" s="56"/>
      <c r="F945" s="56"/>
      <c r="G945" s="56"/>
      <c r="H945" s="56"/>
      <c r="I945" s="56"/>
      <c r="J945" s="56"/>
      <c r="K945" s="56"/>
      <c r="L945" s="57"/>
      <c r="M945" s="2046">
        <v>18145200</v>
      </c>
      <c r="N945" s="2047"/>
      <c r="O945" s="2047"/>
      <c r="P945" s="2047"/>
      <c r="Q945" s="2047"/>
      <c r="R945" s="2047"/>
      <c r="S945" s="2048"/>
      <c r="T945" s="462"/>
      <c r="U945" s="118" t="s">
        <v>1689</v>
      </c>
      <c r="V945" s="56"/>
      <c r="W945" s="56"/>
      <c r="X945" s="56"/>
      <c r="Y945" s="56"/>
      <c r="Z945" s="56"/>
      <c r="AA945" s="56"/>
      <c r="AB945" s="56"/>
      <c r="AC945" s="56"/>
      <c r="AD945" s="57"/>
      <c r="AE945" s="2046"/>
      <c r="AF945" s="2047"/>
      <c r="AG945" s="2047"/>
      <c r="AH945" s="2047"/>
      <c r="AI945" s="2047"/>
      <c r="AJ945" s="2047"/>
      <c r="AK945" s="2048"/>
      <c r="AL945" s="462"/>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2"/>
      <c r="B946" s="462"/>
      <c r="C946" s="118" t="s">
        <v>1690</v>
      </c>
      <c r="D946" s="56"/>
      <c r="E946" s="56"/>
      <c r="F946" s="56"/>
      <c r="G946" s="56"/>
      <c r="H946" s="56"/>
      <c r="I946" s="56"/>
      <c r="J946" s="56"/>
      <c r="K946" s="56"/>
      <c r="L946" s="57"/>
      <c r="M946" s="1923" t="s">
        <v>1691</v>
      </c>
      <c r="N946" s="1924"/>
      <c r="O946" s="1924"/>
      <c r="P946" s="1924"/>
      <c r="Q946" s="1924"/>
      <c r="R946" s="1924"/>
      <c r="S946" s="1925"/>
      <c r="T946" s="462"/>
      <c r="U946" s="118" t="s">
        <v>1690</v>
      </c>
      <c r="V946" s="56"/>
      <c r="W946" s="56"/>
      <c r="X946" s="56"/>
      <c r="Y946" s="56"/>
      <c r="Z946" s="56"/>
      <c r="AA946" s="56"/>
      <c r="AB946" s="56"/>
      <c r="AC946" s="56"/>
      <c r="AD946" s="57"/>
      <c r="AE946" s="2214"/>
      <c r="AF946" s="2215"/>
      <c r="AG946" s="2215"/>
      <c r="AH946" s="2215"/>
      <c r="AI946" s="2215"/>
      <c r="AJ946" s="2215"/>
      <c r="AK946" s="2216"/>
      <c r="AL946" s="462"/>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1044</v>
      </c>
      <c r="B948" s="462"/>
      <c r="C948" s="74" t="s">
        <v>1692</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2"/>
      <c r="AN948" s="1212"/>
      <c r="AO948" s="1212"/>
      <c r="AP948" s="1212"/>
      <c r="AQ948" s="1212"/>
      <c r="AR948" s="1212"/>
      <c r="AS948" s="1212"/>
      <c r="AT948" s="1212"/>
      <c r="AU948" s="1212"/>
      <c r="AV948" s="1212"/>
      <c r="AW948" s="1212"/>
      <c r="AX948" s="1212"/>
      <c r="AY948" s="121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2"/>
      <c r="B949" s="74"/>
      <c r="C949" s="25" t="s">
        <v>1693</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2"/>
      <c r="AN949" s="1212"/>
      <c r="AO949" s="1212"/>
      <c r="AP949" s="1212"/>
      <c r="AQ949" s="1212"/>
      <c r="AR949" s="1212"/>
      <c r="AS949" s="1212"/>
      <c r="AT949" s="1212"/>
      <c r="AU949" s="1212"/>
      <c r="AV949" s="1212"/>
      <c r="AW949" s="1212"/>
      <c r="AX949" s="1212"/>
      <c r="AY949" s="121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2"/>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2"/>
      <c r="AN950" s="1212"/>
      <c r="AO950" s="1212"/>
      <c r="AP950" s="1212"/>
      <c r="AQ950" s="1212"/>
      <c r="AR950" s="1212"/>
      <c r="AS950" s="1212"/>
      <c r="AT950" s="1212"/>
      <c r="AU950" s="1212"/>
      <c r="AV950" s="1212"/>
      <c r="AW950" s="1212"/>
      <c r="AX950" s="1212"/>
      <c r="AY950" s="1212"/>
      <c r="AZ950" s="46"/>
      <c r="BA950" s="462"/>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2"/>
      <c r="B951" s="462"/>
      <c r="C951" s="462"/>
      <c r="D951" s="462"/>
      <c r="E951" s="462"/>
      <c r="F951" s="55" t="s">
        <v>1694</v>
      </c>
      <c r="G951" s="56"/>
      <c r="H951" s="56"/>
      <c r="I951" s="56"/>
      <c r="J951" s="56"/>
      <c r="K951" s="56"/>
      <c r="L951" s="57"/>
      <c r="M951" s="2031"/>
      <c r="N951" s="2032"/>
      <c r="O951" s="2032"/>
      <c r="P951" s="2032"/>
      <c r="Q951" s="2032"/>
      <c r="R951" s="2032"/>
      <c r="S951" s="2033"/>
      <c r="T951" s="118" t="s">
        <v>1695</v>
      </c>
      <c r="U951" s="56"/>
      <c r="V951" s="56"/>
      <c r="W951" s="56"/>
      <c r="X951" s="56"/>
      <c r="Y951" s="56"/>
      <c r="Z951" s="57"/>
      <c r="AA951" s="2031"/>
      <c r="AB951" s="2032"/>
      <c r="AC951" s="2032"/>
      <c r="AD951" s="2032"/>
      <c r="AE951" s="2032"/>
      <c r="AF951" s="2032"/>
      <c r="AG951" s="2033"/>
      <c r="AH951" s="462"/>
      <c r="AI951" s="462"/>
      <c r="AJ951" s="462"/>
      <c r="AK951" s="462"/>
      <c r="AL951" s="462"/>
      <c r="AZ951" s="46"/>
      <c r="BA951" s="462"/>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2"/>
      <c r="B952" s="462"/>
      <c r="C952" s="462"/>
      <c r="D952" s="462"/>
      <c r="E952" s="462"/>
      <c r="F952" s="55" t="s">
        <v>1696</v>
      </c>
      <c r="G952" s="56"/>
      <c r="H952" s="56"/>
      <c r="I952" s="56"/>
      <c r="J952" s="56"/>
      <c r="K952" s="56"/>
      <c r="L952" s="57"/>
      <c r="M952" s="2031"/>
      <c r="N952" s="2032"/>
      <c r="O952" s="2032"/>
      <c r="P952" s="2032"/>
      <c r="Q952" s="2032"/>
      <c r="R952" s="2032"/>
      <c r="S952" s="2033"/>
      <c r="T952" s="118" t="s">
        <v>1697</v>
      </c>
      <c r="U952" s="56"/>
      <c r="V952" s="56"/>
      <c r="W952" s="56"/>
      <c r="X952" s="56"/>
      <c r="Y952" s="56"/>
      <c r="Z952" s="57"/>
      <c r="AA952" s="2031"/>
      <c r="AB952" s="2032"/>
      <c r="AC952" s="2032"/>
      <c r="AD952" s="2032"/>
      <c r="AE952" s="2032"/>
      <c r="AF952" s="2032"/>
      <c r="AG952" s="2033"/>
      <c r="AH952" s="462"/>
      <c r="AI952" s="462"/>
      <c r="AJ952" s="462"/>
      <c r="AK952" s="462"/>
      <c r="AL952" s="462"/>
      <c r="AZ952" s="46"/>
      <c r="BA952" s="462"/>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2"/>
      <c r="B953" s="462"/>
      <c r="C953" s="462"/>
      <c r="D953" s="462"/>
      <c r="E953" s="462"/>
      <c r="F953" s="55" t="s">
        <v>1698</v>
      </c>
      <c r="G953" s="56"/>
      <c r="H953" s="56"/>
      <c r="I953" s="56"/>
      <c r="J953" s="56"/>
      <c r="K953" s="56"/>
      <c r="L953" s="57"/>
      <c r="M953" s="2199" t="s">
        <v>299</v>
      </c>
      <c r="N953" s="2200"/>
      <c r="O953" s="2200"/>
      <c r="P953" s="2200"/>
      <c r="Q953" s="2200"/>
      <c r="R953" s="2200"/>
      <c r="S953" s="2201"/>
      <c r="T953" s="55" t="s">
        <v>1699</v>
      </c>
      <c r="U953" s="56"/>
      <c r="V953" s="56"/>
      <c r="W953" s="56"/>
      <c r="X953" s="56"/>
      <c r="Y953" s="56"/>
      <c r="Z953" s="57"/>
      <c r="AA953" s="2031"/>
      <c r="AB953" s="2032"/>
      <c r="AC953" s="2032"/>
      <c r="AD953" s="2032"/>
      <c r="AE953" s="2032"/>
      <c r="AF953" s="2032"/>
      <c r="AG953" s="2033"/>
      <c r="AH953" s="462"/>
      <c r="AI953" s="462"/>
      <c r="AJ953" s="462"/>
      <c r="AK953" s="462"/>
      <c r="AL953" s="462"/>
      <c r="AZ953" s="46"/>
      <c r="BA953" s="462"/>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2"/>
      <c r="B954" s="462"/>
      <c r="C954" s="462"/>
      <c r="D954" s="462"/>
      <c r="E954" s="462"/>
      <c r="F954" s="55" t="s">
        <v>1700</v>
      </c>
      <c r="G954" s="56"/>
      <c r="H954" s="56"/>
      <c r="I954" s="56"/>
      <c r="J954" s="56"/>
      <c r="K954" s="56"/>
      <c r="L954" s="57"/>
      <c r="M954" s="2031"/>
      <c r="N954" s="2032"/>
      <c r="O954" s="2032"/>
      <c r="P954" s="2032"/>
      <c r="Q954" s="2032"/>
      <c r="R954" s="2032"/>
      <c r="S954" s="2033"/>
      <c r="T954" s="55" t="s">
        <v>1701</v>
      </c>
      <c r="U954" s="56"/>
      <c r="V954" s="56"/>
      <c r="W954" s="56"/>
      <c r="X954" s="56"/>
      <c r="Y954" s="56"/>
      <c r="Z954" s="57"/>
      <c r="AA954" s="2031"/>
      <c r="AB954" s="2032"/>
      <c r="AC954" s="2032"/>
      <c r="AD954" s="2032"/>
      <c r="AE954" s="2032"/>
      <c r="AF954" s="2032"/>
      <c r="AG954" s="2033"/>
      <c r="AH954" s="462"/>
      <c r="AI954" s="462"/>
      <c r="AJ954" s="462"/>
      <c r="AK954" s="462"/>
      <c r="AL954" s="462"/>
      <c r="AZ954" s="46"/>
      <c r="BA954" s="462"/>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2"/>
      <c r="B955" s="462"/>
      <c r="C955" s="462"/>
      <c r="D955" s="462"/>
      <c r="E955" s="462"/>
      <c r="F955" s="55" t="s">
        <v>1702</v>
      </c>
      <c r="G955" s="56"/>
      <c r="H955" s="56"/>
      <c r="I955" s="56"/>
      <c r="J955" s="56"/>
      <c r="K955" s="56"/>
      <c r="L955" s="57"/>
      <c r="M955" s="2031"/>
      <c r="N955" s="2032"/>
      <c r="O955" s="2032"/>
      <c r="P955" s="2032"/>
      <c r="Q955" s="2032"/>
      <c r="R955" s="2032"/>
      <c r="S955" s="2033"/>
      <c r="T955" s="55" t="s">
        <v>1703</v>
      </c>
      <c r="U955" s="56"/>
      <c r="V955" s="56"/>
      <c r="W955" s="56"/>
      <c r="X955" s="56"/>
      <c r="Y955" s="56"/>
      <c r="Z955" s="57"/>
      <c r="AA955" s="2031"/>
      <c r="AB955" s="2032"/>
      <c r="AC955" s="2032"/>
      <c r="AD955" s="2032"/>
      <c r="AE955" s="2032"/>
      <c r="AF955" s="2032"/>
      <c r="AG955" s="2033"/>
      <c r="AH955" s="462"/>
      <c r="AI955" s="462"/>
      <c r="AJ955" s="462"/>
      <c r="AK955" s="462"/>
      <c r="AL955" s="462"/>
      <c r="AZ955" s="46"/>
      <c r="BA955" s="462"/>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2"/>
      <c r="B956" s="462"/>
      <c r="C956" s="462"/>
      <c r="D956" s="462"/>
      <c r="E956" s="462"/>
      <c r="F956" s="1486" t="s">
        <v>1684</v>
      </c>
      <c r="G956" s="54"/>
      <c r="H956" s="54"/>
      <c r="I956" s="54"/>
      <c r="J956" s="54"/>
      <c r="K956" s="54"/>
      <c r="L956" s="70"/>
      <c r="M956" s="2202" t="s">
        <v>294</v>
      </c>
      <c r="N956" s="2203"/>
      <c r="O956" s="2203"/>
      <c r="P956" s="2203"/>
      <c r="Q956" s="2203"/>
      <c r="R956" s="2203"/>
      <c r="S956" s="2204"/>
      <c r="T956" s="2049"/>
      <c r="U956" s="2050"/>
      <c r="V956" s="2050"/>
      <c r="W956" s="2050"/>
      <c r="X956" s="2050"/>
      <c r="Y956" s="2050"/>
      <c r="Z956" s="2051"/>
      <c r="AA956" s="2031"/>
      <c r="AB956" s="2032"/>
      <c r="AC956" s="2032"/>
      <c r="AD956" s="2032"/>
      <c r="AE956" s="2032"/>
      <c r="AF956" s="2032"/>
      <c r="AG956" s="2033"/>
      <c r="AH956" s="462"/>
      <c r="AI956" s="462"/>
      <c r="AJ956" s="462"/>
      <c r="AK956" s="462"/>
      <c r="AL956" s="462"/>
      <c r="AZ956" s="46"/>
      <c r="BA956" s="462"/>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2"/>
      <c r="B957" s="462"/>
      <c r="C957" s="462"/>
      <c r="D957" s="462"/>
      <c r="E957" s="462"/>
      <c r="F957" s="53" t="s">
        <v>1704</v>
      </c>
      <c r="G957" s="54"/>
      <c r="H957" s="54"/>
      <c r="I957" s="54"/>
      <c r="J957" s="54"/>
      <c r="K957" s="54"/>
      <c r="L957" s="70"/>
      <c r="M957" s="2031"/>
      <c r="N957" s="2032"/>
      <c r="O957" s="2032"/>
      <c r="P957" s="2032"/>
      <c r="Q957" s="2032"/>
      <c r="R957" s="2032"/>
      <c r="S957" s="2033"/>
      <c r="T957" s="2049"/>
      <c r="U957" s="2050"/>
      <c r="V957" s="2050"/>
      <c r="W957" s="2050"/>
      <c r="X957" s="2050"/>
      <c r="Y957" s="2050"/>
      <c r="Z957" s="2051"/>
      <c r="AA957" s="2031"/>
      <c r="AB957" s="2032"/>
      <c r="AC957" s="2032"/>
      <c r="AD957" s="2032"/>
      <c r="AE957" s="2032"/>
      <c r="AF957" s="2032"/>
      <c r="AG957" s="2033"/>
      <c r="AH957" s="462"/>
      <c r="AI957" s="462"/>
      <c r="AJ957" s="462"/>
      <c r="AK957" s="462"/>
      <c r="AL957" s="462"/>
      <c r="AZ957" s="46"/>
      <c r="BA957" s="462"/>
      <c r="BB957" s="46"/>
      <c r="BC957" s="46"/>
      <c r="BD957" s="46"/>
      <c r="BE957" s="46"/>
      <c r="BF957" s="462"/>
      <c r="BG957" s="462"/>
      <c r="BH957" s="462"/>
      <c r="BI957" s="462"/>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2"/>
      <c r="B958" s="462"/>
      <c r="C958" s="462"/>
      <c r="D958" s="462"/>
      <c r="E958" s="462"/>
      <c r="F958" s="53" t="s">
        <v>1705</v>
      </c>
      <c r="G958" s="54"/>
      <c r="H958" s="54"/>
      <c r="I958" s="54"/>
      <c r="J958" s="54"/>
      <c r="K958" s="54"/>
      <c r="L958" s="54"/>
      <c r="M958" s="54"/>
      <c r="N958" s="54"/>
      <c r="O958" s="2186" t="s">
        <v>800</v>
      </c>
      <c r="P958" s="2187"/>
      <c r="Q958" s="90"/>
      <c r="R958" s="90"/>
      <c r="S958" s="91"/>
      <c r="T958" s="53" t="s">
        <v>232</v>
      </c>
      <c r="U958" s="54"/>
      <c r="V958" s="54"/>
      <c r="W958" s="1879" t="s">
        <v>1309</v>
      </c>
      <c r="X958" s="1880"/>
      <c r="Y958" s="1880"/>
      <c r="Z958" s="1880"/>
      <c r="AA958" s="1880"/>
      <c r="AB958" s="1880"/>
      <c r="AC958" s="1880"/>
      <c r="AD958" s="1880"/>
      <c r="AE958" s="1880"/>
      <c r="AF958" s="1880"/>
      <c r="AG958" s="1881"/>
      <c r="AH958" s="462"/>
      <c r="AI958" s="462"/>
      <c r="AJ958" s="462"/>
      <c r="AK958" s="462"/>
      <c r="AL958" s="462"/>
      <c r="AZ958" s="46"/>
      <c r="BA958" s="462"/>
      <c r="BB958" s="46"/>
      <c r="BC958" s="46"/>
      <c r="BD958" s="46"/>
      <c r="BE958" s="46"/>
      <c r="BF958" s="462"/>
      <c r="BG958" s="462"/>
      <c r="BH958" s="462"/>
      <c r="BI958" s="462"/>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2"/>
      <c r="B959" s="462"/>
      <c r="C959" s="462"/>
      <c r="D959" s="462"/>
      <c r="E959" s="462"/>
      <c r="F959" s="2081" t="s">
        <v>1706</v>
      </c>
      <c r="G959" s="2082"/>
      <c r="H959" s="2082"/>
      <c r="I959" s="2082"/>
      <c r="J959" s="2082"/>
      <c r="K959" s="2082"/>
      <c r="L959" s="2082"/>
      <c r="M959" s="2031"/>
      <c r="N959" s="2032"/>
      <c r="O959" s="2032"/>
      <c r="P959" s="2032"/>
      <c r="Q959" s="2032"/>
      <c r="R959" s="2032"/>
      <c r="S959" s="2033"/>
      <c r="T959" s="58"/>
      <c r="U959" s="59"/>
      <c r="V959" s="59"/>
      <c r="W959" s="59"/>
      <c r="X959" s="59"/>
      <c r="Y959" s="59"/>
      <c r="Z959" s="121" t="s">
        <v>1707</v>
      </c>
      <c r="AA959" s="2043"/>
      <c r="AB959" s="2044"/>
      <c r="AC959" s="2044"/>
      <c r="AD959" s="2044"/>
      <c r="AE959" s="2044"/>
      <c r="AF959" s="2044"/>
      <c r="AG959" s="2045"/>
      <c r="AH959" s="462"/>
      <c r="AI959" s="462"/>
      <c r="AJ959" s="462"/>
      <c r="AK959" s="462"/>
      <c r="AL959" s="462"/>
      <c r="AZ959" s="46"/>
      <c r="BA959" s="462"/>
      <c r="BB959" s="46"/>
      <c r="BC959" s="46"/>
      <c r="BD959" s="46"/>
      <c r="BE959" s="46"/>
      <c r="BF959" s="462"/>
      <c r="BG959" s="462"/>
      <c r="BH959" s="462"/>
      <c r="BI959" s="462"/>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Z960" s="46"/>
      <c r="BA960" s="462"/>
      <c r="BB960" s="46"/>
      <c r="BC960" s="46"/>
      <c r="BD960" s="46"/>
      <c r="BE960" s="46"/>
      <c r="BF960" s="462"/>
      <c r="BG960" s="462"/>
      <c r="BH960" s="462"/>
      <c r="BI960" s="462"/>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62" t="s">
        <v>1708</v>
      </c>
      <c r="B963" s="2162"/>
      <c r="C963" s="2162"/>
      <c r="D963" s="2162"/>
      <c r="E963" s="2162"/>
      <c r="F963" s="2162"/>
      <c r="G963" s="2162"/>
      <c r="H963" s="2162"/>
      <c r="I963" s="2162"/>
      <c r="J963" s="2162"/>
      <c r="K963" s="2162"/>
      <c r="L963" s="2162"/>
      <c r="M963" s="2162"/>
      <c r="N963" s="2162"/>
      <c r="O963" s="2162"/>
      <c r="P963" s="2162"/>
      <c r="Q963" s="2162"/>
      <c r="R963" s="2162"/>
      <c r="S963" s="2162"/>
      <c r="T963" s="2162"/>
      <c r="U963" s="2162"/>
      <c r="V963" s="2162"/>
      <c r="W963" s="2162"/>
      <c r="X963" s="2162"/>
      <c r="Y963" s="2162"/>
      <c r="Z963" s="2162"/>
      <c r="AA963" s="2162"/>
      <c r="AB963" s="2162"/>
      <c r="AC963" s="2162"/>
      <c r="AD963" s="2162"/>
      <c r="AE963" s="2162"/>
      <c r="AF963" s="2162"/>
      <c r="AG963" s="2162"/>
      <c r="AH963" s="2162"/>
      <c r="AI963" s="2162"/>
      <c r="AJ963" s="2162"/>
      <c r="AK963" s="2162"/>
      <c r="AL963" s="2162"/>
      <c r="AM963" s="2162"/>
      <c r="AN963" s="2162"/>
      <c r="AO963" s="2162"/>
      <c r="AP963" s="2162"/>
      <c r="AQ963" s="2162"/>
      <c r="AR963" s="2162"/>
      <c r="AS963" s="2162"/>
      <c r="AT963" s="93"/>
      <c r="AU963" s="93"/>
      <c r="AV963" s="93"/>
      <c r="AW963" s="93"/>
      <c r="AX963" s="93"/>
      <c r="AY963" s="93"/>
      <c r="AZ963" s="46"/>
      <c r="BA963" s="462"/>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62"/>
      <c r="B964" s="2162"/>
      <c r="C964" s="2162"/>
      <c r="D964" s="2162"/>
      <c r="E964" s="2162"/>
      <c r="F964" s="2162"/>
      <c r="G964" s="2162"/>
      <c r="H964" s="2162"/>
      <c r="I964" s="2162"/>
      <c r="J964" s="2162"/>
      <c r="K964" s="2162"/>
      <c r="L964" s="2162"/>
      <c r="M964" s="2162"/>
      <c r="N964" s="2162"/>
      <c r="O964" s="2162"/>
      <c r="P964" s="2162"/>
      <c r="Q964" s="2162"/>
      <c r="R964" s="2162"/>
      <c r="S964" s="2162"/>
      <c r="T964" s="2162"/>
      <c r="U964" s="2162"/>
      <c r="V964" s="2162"/>
      <c r="W964" s="2162"/>
      <c r="X964" s="2162"/>
      <c r="Y964" s="2162"/>
      <c r="Z964" s="2162"/>
      <c r="AA964" s="2162"/>
      <c r="AB964" s="2162"/>
      <c r="AC964" s="2162"/>
      <c r="AD964" s="2162"/>
      <c r="AE964" s="2162"/>
      <c r="AF964" s="2162"/>
      <c r="AG964" s="2162"/>
      <c r="AH964" s="2162"/>
      <c r="AI964" s="2162"/>
      <c r="AJ964" s="2162"/>
      <c r="AK964" s="2162"/>
      <c r="AL964" s="2162"/>
      <c r="AM964" s="2162"/>
      <c r="AN964" s="2162"/>
      <c r="AO964" s="2162"/>
      <c r="AP964" s="2162"/>
      <c r="AQ964" s="2162"/>
      <c r="AR964" s="2162"/>
      <c r="AS964" s="2162"/>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487"/>
      <c r="AM965" s="1488"/>
      <c r="AN965" s="1488"/>
      <c r="AO965" s="1488"/>
      <c r="AP965" s="1488"/>
      <c r="AQ965" s="1488"/>
      <c r="AR965" s="1488"/>
      <c r="AS965" s="1488"/>
      <c r="AT965" s="1488"/>
      <c r="AU965" s="1488"/>
      <c r="AV965" s="1488"/>
      <c r="AW965" s="1488"/>
      <c r="AX965" s="1488"/>
      <c r="AY965" s="1488"/>
      <c r="AZ965" s="17"/>
      <c r="BB965" s="17"/>
      <c r="BC965" s="17"/>
      <c r="BD965" s="17"/>
      <c r="BE965" s="17"/>
      <c r="BF965" s="17"/>
      <c r="BG965" s="2154"/>
      <c r="BH965" s="2154"/>
      <c r="BI965" s="2154"/>
      <c r="BJ965" s="2154"/>
      <c r="BK965" s="2154"/>
      <c r="BL965" s="2154"/>
      <c r="BM965" s="45"/>
      <c r="BN965" s="45"/>
      <c r="CR965" s="77"/>
    </row>
    <row r="966" spans="1:110" s="40" customFormat="1" ht="13.15">
      <c r="A966" s="38" t="s">
        <v>934</v>
      </c>
      <c r="B966" s="18"/>
      <c r="C966" s="38" t="s">
        <v>252</v>
      </c>
      <c r="D966" s="18"/>
      <c r="E966" s="18"/>
      <c r="F966" s="18"/>
      <c r="G966" s="446"/>
      <c r="H966" s="18"/>
      <c r="AL966" s="1487"/>
      <c r="AM966" s="1488"/>
      <c r="AN966" s="1488"/>
      <c r="AO966" s="1488"/>
      <c r="AP966" s="1488"/>
      <c r="AQ966" s="1488"/>
      <c r="AR966" s="1488"/>
      <c r="AS966" s="1488"/>
      <c r="AT966" s="1488"/>
      <c r="AU966" s="1488"/>
      <c r="AV966" s="1488"/>
      <c r="AW966" s="1488"/>
      <c r="AX966" s="1488"/>
      <c r="AY966" s="1488"/>
      <c r="BB966" s="1225"/>
      <c r="BC966" s="1225"/>
      <c r="BD966" s="17"/>
      <c r="BE966" s="17"/>
      <c r="BF966" s="17"/>
      <c r="BM966" s="45"/>
      <c r="BN966" s="45"/>
      <c r="CR966" s="77"/>
    </row>
    <row r="967" spans="1:110" s="40" customFormat="1" ht="13.15">
      <c r="A967" s="38"/>
      <c r="B967" s="18"/>
      <c r="C967" s="38"/>
      <c r="D967" s="18"/>
      <c r="E967" s="18"/>
      <c r="F967" s="18"/>
      <c r="G967" s="446"/>
      <c r="H967" s="18"/>
      <c r="AL967" s="1487"/>
      <c r="AM967" s="1488"/>
      <c r="AN967" s="1488"/>
      <c r="AO967" s="1488"/>
      <c r="AP967" s="1488"/>
      <c r="AQ967" s="1488"/>
      <c r="AR967" s="1488"/>
      <c r="AS967" s="1488"/>
      <c r="AT967" s="1488"/>
      <c r="AU967" s="1488"/>
      <c r="AV967" s="1488"/>
      <c r="AW967" s="1488"/>
      <c r="AX967" s="1488"/>
      <c r="AY967" s="1488"/>
      <c r="BB967" s="1225"/>
      <c r="BC967" s="1225"/>
      <c r="BD967" s="17"/>
      <c r="BE967" s="17"/>
      <c r="BF967" s="17"/>
      <c r="BM967" s="45"/>
      <c r="BN967" s="45"/>
      <c r="CR967" s="77"/>
    </row>
    <row r="968" spans="1:110" s="40" customFormat="1" ht="13.15">
      <c r="B968" s="80"/>
      <c r="C968" s="1489"/>
      <c r="D968" s="1995" t="s">
        <v>1709</v>
      </c>
      <c r="E968" s="1996"/>
      <c r="F968" s="1996"/>
      <c r="G968" s="1996"/>
      <c r="H968" s="1996"/>
      <c r="I968" s="1996"/>
      <c r="J968" s="1996"/>
      <c r="K968" s="1996"/>
      <c r="L968" s="1996"/>
      <c r="M968" s="1996"/>
      <c r="N968" s="1996"/>
      <c r="O968" s="1996"/>
      <c r="P968" s="1996"/>
      <c r="Q968" s="1997"/>
      <c r="R968" s="1995" t="s">
        <v>1710</v>
      </c>
      <c r="S968" s="1996"/>
      <c r="T968" s="1996"/>
      <c r="U968" s="1996"/>
      <c r="V968" s="1996"/>
      <c r="W968" s="1996"/>
      <c r="X968" s="1996"/>
      <c r="Y968" s="1996"/>
      <c r="Z968" s="1996"/>
      <c r="AA968" s="1997"/>
      <c r="AB968" s="1995" t="s">
        <v>1711</v>
      </c>
      <c r="AC968" s="1996"/>
      <c r="AD968" s="1996"/>
      <c r="AE968" s="1996"/>
      <c r="AF968" s="1996"/>
      <c r="AG968" s="1996"/>
      <c r="AH968" s="1996"/>
      <c r="AI968" s="1997"/>
      <c r="AJ968" s="1995" t="s">
        <v>1712</v>
      </c>
      <c r="AK968" s="1996"/>
      <c r="AL968" s="1996"/>
      <c r="AM968" s="1996"/>
      <c r="AN968" s="1996"/>
      <c r="AO968" s="1996"/>
      <c r="AP968" s="1996"/>
      <c r="AQ968" s="1997"/>
      <c r="AR968" s="1488"/>
      <c r="AS968" s="1488"/>
      <c r="AT968" s="1488"/>
      <c r="AU968" s="1488"/>
      <c r="AV968" s="1488"/>
      <c r="AW968" s="1488"/>
      <c r="AX968" s="1488"/>
      <c r="AY968" s="1488"/>
      <c r="AZ968" s="84"/>
      <c r="BG968" s="45"/>
      <c r="BH968" s="45"/>
      <c r="BI968" s="45"/>
      <c r="BJ968" s="45"/>
      <c r="BK968" s="45"/>
      <c r="BL968" s="45"/>
      <c r="BM968" s="45"/>
      <c r="BN968" s="45"/>
      <c r="CR968" s="77"/>
    </row>
    <row r="969" spans="1:110" s="40" customFormat="1" ht="12.75">
      <c r="B969" s="76"/>
      <c r="C969" s="1240"/>
      <c r="D969" s="1998" t="s">
        <v>1479</v>
      </c>
      <c r="E969" s="1999"/>
      <c r="F969" s="1999"/>
      <c r="G969" s="1999"/>
      <c r="H969" s="1999"/>
      <c r="I969" s="1999"/>
      <c r="J969" s="1999"/>
      <c r="K969" s="1999"/>
      <c r="L969" s="1999"/>
      <c r="M969" s="1999"/>
      <c r="N969" s="1999"/>
      <c r="O969" s="1999"/>
      <c r="P969" s="1999"/>
      <c r="Q969" s="2000"/>
      <c r="R969" s="1994">
        <f>IF(ISNA(IF($BN$799="4%",(INDEX($BP$809:$BT$866,MATCH($CB$799,$BO$809:$BO$866,0),MATCH(D969,$BP$808:$BT$808,0))),(INDEX($BW$809:$CA$866,MATCH($CB$799,$BV$809:$BV$866,0),MATCH(D969,$BW$808:$CA$808,0))))),0,IF($BN$799="4%",(INDEX($BP$809:$BT$866,MATCH($CB$799,$BO$809:$BO$866,0),MATCH(D969,$BP$808:$BT$808,0))),(INDEX($BW$809:$CA$866,MATCH($CB$799,$BV$809:$BV$866,0),MATCH(D969,$BW$808:$CA$808,0)))))</f>
        <v>327289</v>
      </c>
      <c r="S969" s="1994"/>
      <c r="T969" s="1994"/>
      <c r="U969" s="1994"/>
      <c r="V969" s="1994"/>
      <c r="W969" s="1994"/>
      <c r="X969" s="1994"/>
      <c r="Y969" s="1994"/>
      <c r="Z969" s="1994"/>
      <c r="AA969" s="1994"/>
      <c r="AB969" s="1920">
        <f>BN663</f>
        <v>53</v>
      </c>
      <c r="AC969" s="1921"/>
      <c r="AD969" s="1921"/>
      <c r="AE969" s="1921"/>
      <c r="AF969" s="1921"/>
      <c r="AG969" s="1921"/>
      <c r="AH969" s="1921"/>
      <c r="AI969" s="1922"/>
      <c r="AJ969" s="1978">
        <f>IF(ISERROR((R969*AB969)),0,(R969*AB969))</f>
        <v>17346317</v>
      </c>
      <c r="AK969" s="1979"/>
      <c r="AL969" s="1979"/>
      <c r="AM969" s="1979"/>
      <c r="AN969" s="1979"/>
      <c r="AO969" s="1979"/>
      <c r="AP969" s="1979"/>
      <c r="AQ969" s="1980"/>
      <c r="AR969" s="1488"/>
      <c r="AS969" s="1488"/>
      <c r="AT969" s="1488"/>
      <c r="AU969" s="1488"/>
      <c r="AV969" s="1488"/>
      <c r="AW969" s="1488"/>
      <c r="AX969" s="1488"/>
      <c r="AY969" s="1488"/>
      <c r="AZ969" s="84"/>
      <c r="BG969" s="45"/>
      <c r="BH969" s="45"/>
      <c r="BI969" s="45"/>
      <c r="BJ969" s="45"/>
      <c r="BK969" s="45"/>
      <c r="BL969" s="45"/>
      <c r="BM969" s="45"/>
      <c r="BN969" s="45"/>
      <c r="CR969" s="77"/>
    </row>
    <row r="970" spans="1:110" s="40" customFormat="1" ht="12.75">
      <c r="B970" s="76"/>
      <c r="C970" s="1241"/>
      <c r="D970" s="1998" t="s">
        <v>1480</v>
      </c>
      <c r="E970" s="1999"/>
      <c r="F970" s="1999"/>
      <c r="G970" s="1999"/>
      <c r="H970" s="1999"/>
      <c r="I970" s="1999"/>
      <c r="J970" s="1999"/>
      <c r="K970" s="1999"/>
      <c r="L970" s="1999"/>
      <c r="M970" s="1999"/>
      <c r="N970" s="1999"/>
      <c r="O970" s="1999"/>
      <c r="P970" s="1999"/>
      <c r="Q970" s="2000"/>
      <c r="R970" s="1994">
        <f>IF(ISNA(IF($BN$799="4%",(INDEX($BP$809:$BT$866,MATCH($CB$799,$BO$809:$BO$866,0),MATCH(D970,$BP$808:$BT$808,0))),(INDEX($BW$809:$CA$866,MATCH($CB$799,$BV$809:$BV$866,0),MATCH(D970,$BW$808:$CA$808,0))))),0,IF($BN$799="4%",(INDEX($BP$809:$BT$866,MATCH($CB$799,$BO$809:$BO$866,0),MATCH(D970,$BP$808:$BT$808,0))),(INDEX($BW$809:$CA$866,MATCH($CB$799,$BV$809:$BV$866,0),MATCH(D970,$BW$808:$CA$808,0)))))</f>
        <v>377361</v>
      </c>
      <c r="S970" s="1994"/>
      <c r="T970" s="1994"/>
      <c r="U970" s="1994"/>
      <c r="V970" s="1994"/>
      <c r="W970" s="1994"/>
      <c r="X970" s="1994"/>
      <c r="Y970" s="1994"/>
      <c r="Z970" s="1994"/>
      <c r="AA970" s="1994"/>
      <c r="AB970" s="1920">
        <f>BS663</f>
        <v>0</v>
      </c>
      <c r="AC970" s="1921"/>
      <c r="AD970" s="1921"/>
      <c r="AE970" s="1921"/>
      <c r="AF970" s="1921"/>
      <c r="AG970" s="1921"/>
      <c r="AH970" s="1921"/>
      <c r="AI970" s="1922"/>
      <c r="AJ970" s="1978">
        <f>IF(ISERROR((R970*AB970)),0,(R970*AB970))</f>
        <v>0</v>
      </c>
      <c r="AK970" s="1979"/>
      <c r="AL970" s="1979"/>
      <c r="AM970" s="1979"/>
      <c r="AN970" s="1979"/>
      <c r="AO970" s="1979"/>
      <c r="AP970" s="1979"/>
      <c r="AQ970" s="1980"/>
      <c r="AR970" s="1488"/>
      <c r="AS970" s="1488"/>
      <c r="AT970" s="1488"/>
      <c r="AU970" s="1488"/>
      <c r="AV970" s="1488"/>
      <c r="AW970" s="1488"/>
      <c r="AX970" s="1488"/>
      <c r="AY970" s="1488"/>
      <c r="BG970" s="45"/>
      <c r="BH970" s="45"/>
      <c r="BI970" s="45"/>
      <c r="BJ970" s="45"/>
      <c r="BK970" s="45"/>
      <c r="BL970" s="45"/>
      <c r="BM970" s="45"/>
      <c r="BN970" s="45"/>
      <c r="CR970" s="77"/>
    </row>
    <row r="971" spans="1:110" s="40" customFormat="1" ht="12.75" customHeight="1">
      <c r="B971" s="76"/>
      <c r="C971" s="1241"/>
      <c r="D971" s="1998" t="s">
        <v>1481</v>
      </c>
      <c r="E971" s="1999"/>
      <c r="F971" s="1999"/>
      <c r="G971" s="1999"/>
      <c r="H971" s="1999"/>
      <c r="I971" s="1999"/>
      <c r="J971" s="1999"/>
      <c r="K971" s="1999"/>
      <c r="L971" s="1999"/>
      <c r="M971" s="1999"/>
      <c r="N971" s="1999"/>
      <c r="O971" s="1999"/>
      <c r="P971" s="1999"/>
      <c r="Q971" s="2000"/>
      <c r="R971" s="1994">
        <f>IF(ISNA(IF($BN$799="4%",(INDEX($BP$809:$BT$866,MATCH($CB$799,$BO$809:$BO$866,0),MATCH(D971,$BP$808:$BT$808,0))),(INDEX($BW$809:$CA$866,MATCH($CB$799,$BV$809:$BV$866,0),MATCH(D971,$BW$808:$CA$808,0))))),0,IF($BN$799="4%",(INDEX($BP$809:$BT$866,MATCH($CB$799,$BO$809:$BO$866,0),MATCH(D971,$BP$808:$BT$808,0))),(INDEX($BW$809:$CA$866,MATCH($CB$799,$BV$809:$BV$866,0),MATCH(D971,$BW$808:$CA$808,0)))))</f>
        <v>455200</v>
      </c>
      <c r="S971" s="1994"/>
      <c r="T971" s="1994"/>
      <c r="U971" s="1994"/>
      <c r="V971" s="1994"/>
      <c r="W971" s="1994"/>
      <c r="X971" s="1994"/>
      <c r="Y971" s="1994"/>
      <c r="Z971" s="1994"/>
      <c r="AA971" s="1994"/>
      <c r="AB971" s="1920">
        <f>BX663</f>
        <v>1</v>
      </c>
      <c r="AC971" s="1921"/>
      <c r="AD971" s="1921"/>
      <c r="AE971" s="1921"/>
      <c r="AF971" s="1921"/>
      <c r="AG971" s="1921"/>
      <c r="AH971" s="1921"/>
      <c r="AI971" s="1922"/>
      <c r="AJ971" s="1978">
        <f>IF(ISERROR((R971*AB971)),0,(R971*AB971))</f>
        <v>455200</v>
      </c>
      <c r="AK971" s="1979"/>
      <c r="AL971" s="1979"/>
      <c r="AM971" s="1979"/>
      <c r="AN971" s="1979"/>
      <c r="AO971" s="1979"/>
      <c r="AP971" s="1979"/>
      <c r="AQ971" s="1980"/>
      <c r="AR971" s="1488"/>
      <c r="AS971" s="1488"/>
      <c r="AT971" s="1488"/>
      <c r="AU971" s="1488"/>
      <c r="AV971" s="1488"/>
      <c r="AW971" s="1488"/>
      <c r="AX971" s="1488"/>
      <c r="AY971" s="1488"/>
      <c r="BG971" s="45"/>
      <c r="BH971" s="45"/>
      <c r="BI971" s="45"/>
      <c r="BJ971" s="45"/>
      <c r="BK971" s="45"/>
      <c r="BL971" s="45"/>
      <c r="BM971" s="45"/>
      <c r="BN971" s="45"/>
      <c r="CR971" s="77"/>
    </row>
    <row r="972" spans="1:110" s="40" customFormat="1" ht="12.75">
      <c r="B972" s="76"/>
      <c r="C972" s="1241"/>
      <c r="D972" s="1998" t="s">
        <v>1482</v>
      </c>
      <c r="E972" s="1999"/>
      <c r="F972" s="1999"/>
      <c r="G972" s="1999"/>
      <c r="H972" s="1999"/>
      <c r="I972" s="1999"/>
      <c r="J972" s="1999"/>
      <c r="K972" s="1999"/>
      <c r="L972" s="1999"/>
      <c r="M972" s="1999"/>
      <c r="N972" s="1999"/>
      <c r="O972" s="1999"/>
      <c r="P972" s="1999"/>
      <c r="Q972" s="2000"/>
      <c r="R972" s="1994">
        <f>IF(ISNA(IF($BN$799="4%",(INDEX($BP$809:$BT$866,MATCH($CB$799,$BO$809:$BO$866,0),MATCH(D972,$BP$808:$BT$808,0))),(INDEX($BW$809:$CA$866,MATCH($CB$799,$BV$809:$BV$866,0),MATCH(D972,$BW$808:$CA$808,0))))),0,IF($BN$799="4%",(INDEX($BP$809:$BT$866,MATCH($CB$799,$BO$809:$BO$866,0),MATCH(D972,$BP$808:$BT$808,0))),(INDEX($BW$809:$CA$866,MATCH($CB$799,$BV$809:$BV$866,0),MATCH(D972,$BW$808:$CA$808,0)))))</f>
        <v>582656</v>
      </c>
      <c r="S972" s="1994"/>
      <c r="T972" s="1994"/>
      <c r="U972" s="1994"/>
      <c r="V972" s="1994"/>
      <c r="W972" s="1994"/>
      <c r="X972" s="1994"/>
      <c r="Y972" s="1994"/>
      <c r="Z972" s="1994"/>
      <c r="AA972" s="1994"/>
      <c r="AB972" s="1920">
        <f>CC663</f>
        <v>0</v>
      </c>
      <c r="AC972" s="1921"/>
      <c r="AD972" s="1921"/>
      <c r="AE972" s="1921"/>
      <c r="AF972" s="1921"/>
      <c r="AG972" s="1921"/>
      <c r="AH972" s="1921"/>
      <c r="AI972" s="1922"/>
      <c r="AJ972" s="1978">
        <f>IF(ISERROR((R972*AB972)),0,(R972*AB972))</f>
        <v>0</v>
      </c>
      <c r="AK972" s="1979"/>
      <c r="AL972" s="1979"/>
      <c r="AM972" s="1979"/>
      <c r="AN972" s="1979"/>
      <c r="AO972" s="1979"/>
      <c r="AP972" s="1979"/>
      <c r="AQ972" s="1980"/>
      <c r="AR972" s="1488"/>
      <c r="AS972" s="1488"/>
      <c r="AT972" s="1488"/>
      <c r="AU972" s="1488"/>
      <c r="AV972" s="1488"/>
      <c r="AW972" s="1488"/>
      <c r="AX972" s="1488"/>
      <c r="AY972" s="1488"/>
      <c r="BG972" s="45"/>
      <c r="BH972" s="45"/>
      <c r="BI972" s="45"/>
      <c r="BJ972" s="45"/>
      <c r="BK972" s="45"/>
      <c r="BL972" s="45"/>
      <c r="BM972" s="45"/>
      <c r="BN972" s="45"/>
      <c r="CR972" s="77"/>
    </row>
    <row r="973" spans="1:110" ht="12.75" customHeight="1">
      <c r="A973" s="40"/>
      <c r="B973" s="58"/>
      <c r="C973" s="1242"/>
      <c r="D973" s="1998" t="s">
        <v>1483</v>
      </c>
      <c r="E973" s="1999"/>
      <c r="F973" s="1999"/>
      <c r="G973" s="1999"/>
      <c r="H973" s="1999"/>
      <c r="I973" s="1999"/>
      <c r="J973" s="1999"/>
      <c r="K973" s="1999"/>
      <c r="L973" s="1999"/>
      <c r="M973" s="1999"/>
      <c r="N973" s="1999"/>
      <c r="O973" s="1999"/>
      <c r="P973" s="1999"/>
      <c r="Q973" s="2000"/>
      <c r="R973" s="1994">
        <f>IF(ISNA(IF($BN$799="4%",(INDEX($BP$809:$BT$866,MATCH($CB$799,$BO$809:$BO$866,0),MATCH(D973,$BP$808:$BT$808,0))),(INDEX($BW$809:$CA$866,MATCH($CB$799,$BV$809:$BV$866,0),MATCH(D973,$BW$808:$CA$808,0))))),0,IF($BN$799="4%",(INDEX($BP$809:$BT$866,MATCH($CB$799,$BO$809:$BO$866,0),MATCH(D973,$BP$808:$BT$808,0))),(INDEX($BW$809:$CA$866,MATCH($CB$799,$BV$809:$BV$866,0),MATCH(D973,$BW$808:$CA$808,0)))))</f>
        <v>649115</v>
      </c>
      <c r="S973" s="1994"/>
      <c r="T973" s="1994"/>
      <c r="U973" s="1994"/>
      <c r="V973" s="1994"/>
      <c r="W973" s="1994"/>
      <c r="X973" s="1994"/>
      <c r="Y973" s="1994"/>
      <c r="Z973" s="1994"/>
      <c r="AA973" s="1994"/>
      <c r="AB973" s="1920">
        <f>CM663+CH663</f>
        <v>0</v>
      </c>
      <c r="AC973" s="1921"/>
      <c r="AD973" s="1921"/>
      <c r="AE973" s="1921"/>
      <c r="AF973" s="1921"/>
      <c r="AG973" s="1921"/>
      <c r="AH973" s="1921"/>
      <c r="AI973" s="1922"/>
      <c r="AJ973" s="1978">
        <f>IF(ISERROR((R973*AB973)),0,(R973*AB973))</f>
        <v>0</v>
      </c>
      <c r="AK973" s="1979"/>
      <c r="AL973" s="1979"/>
      <c r="AM973" s="1979"/>
      <c r="AN973" s="1979"/>
      <c r="AO973" s="1979"/>
      <c r="AP973" s="1979"/>
      <c r="AQ973" s="1980"/>
      <c r="AR973" s="1488"/>
      <c r="AS973" s="1488"/>
      <c r="AT973" s="1488"/>
      <c r="AU973" s="1488"/>
      <c r="AV973" s="1488"/>
      <c r="AW973" s="1488"/>
      <c r="AX973" s="1488"/>
      <c r="AY973" s="1488"/>
      <c r="AZ973" s="41"/>
      <c r="BA973" s="462"/>
      <c r="BB973" s="40"/>
      <c r="BC973" s="40"/>
      <c r="BD973" s="40"/>
      <c r="BE973" s="17"/>
      <c r="BF973" s="17"/>
      <c r="BG973" s="45"/>
      <c r="BH973" s="45"/>
      <c r="BI973" s="45"/>
      <c r="BJ973" s="45"/>
      <c r="BK973" s="45"/>
      <c r="BL973" s="45"/>
      <c r="BM973" s="45"/>
      <c r="BN973" s="45"/>
      <c r="BO973" s="462"/>
      <c r="BP973" s="462"/>
      <c r="BQ973" s="462"/>
      <c r="BR973" s="462"/>
      <c r="BS973" s="462"/>
      <c r="BT973" s="462"/>
      <c r="BU973" s="462"/>
      <c r="BV973" s="462"/>
      <c r="BW973" s="462"/>
      <c r="BX973" s="462"/>
      <c r="BY973" s="462"/>
      <c r="BZ973" s="462"/>
      <c r="CA973" s="462"/>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016" t="s">
        <v>1713</v>
      </c>
      <c r="C974" s="2017"/>
      <c r="D974" s="2017"/>
      <c r="E974" s="2017"/>
      <c r="F974" s="2017"/>
      <c r="G974" s="2017"/>
      <c r="H974" s="2017"/>
      <c r="I974" s="2017"/>
      <c r="J974" s="2017"/>
      <c r="K974" s="2017"/>
      <c r="L974" s="2017"/>
      <c r="M974" s="2017"/>
      <c r="N974" s="2017"/>
      <c r="O974" s="2017"/>
      <c r="P974" s="2017"/>
      <c r="Q974" s="2017"/>
      <c r="R974" s="2017"/>
      <c r="S974" s="2017"/>
      <c r="T974" s="2017"/>
      <c r="U974" s="2017"/>
      <c r="V974" s="2017"/>
      <c r="W974" s="2017"/>
      <c r="X974" s="2017"/>
      <c r="Y974" s="2017"/>
      <c r="Z974" s="2017"/>
      <c r="AA974" s="2018"/>
      <c r="AB974" s="1920">
        <f>SUM(AB969:AI973)</f>
        <v>54</v>
      </c>
      <c r="AC974" s="1921"/>
      <c r="AD974" s="1921"/>
      <c r="AE974" s="1921"/>
      <c r="AF974" s="1921"/>
      <c r="AG974" s="1921"/>
      <c r="AH974" s="1921"/>
      <c r="AI974" s="1922"/>
      <c r="AJ974" s="1978"/>
      <c r="AK974" s="1979"/>
      <c r="AL974" s="1979"/>
      <c r="AM974" s="1979"/>
      <c r="AN974" s="1979"/>
      <c r="AO974" s="1979"/>
      <c r="AP974" s="1979"/>
      <c r="AQ974" s="1980"/>
      <c r="AR974" s="1488"/>
      <c r="AS974" s="1488"/>
      <c r="AT974" s="1488"/>
      <c r="AU974" s="1488"/>
      <c r="AV974" s="1488"/>
      <c r="AW974" s="1488"/>
      <c r="AX974" s="1488"/>
      <c r="AY974" s="1488"/>
      <c r="AZ974" s="41"/>
      <c r="BA974" s="462"/>
      <c r="BB974" s="17"/>
      <c r="BC974" s="17"/>
      <c r="BD974" s="17"/>
      <c r="BE974" s="17"/>
      <c r="BF974" s="17"/>
      <c r="BG974" s="45"/>
      <c r="BH974" s="45"/>
      <c r="BI974" s="45"/>
      <c r="BJ974" s="45"/>
      <c r="BK974" s="45"/>
      <c r="BL974" s="45"/>
      <c r="BM974" s="45"/>
      <c r="BN974" s="45"/>
      <c r="BO974" s="462"/>
      <c r="BP974" s="462"/>
      <c r="BQ974" s="462"/>
      <c r="BR974" s="462"/>
      <c r="BS974" s="462"/>
      <c r="BT974" s="462"/>
      <c r="BU974" s="462"/>
      <c r="BV974" s="462"/>
      <c r="BW974" s="462"/>
      <c r="BX974" s="462"/>
      <c r="BY974" s="462"/>
      <c r="BZ974" s="462"/>
      <c r="CA974" s="462"/>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6" customHeight="1">
      <c r="A975" s="40"/>
      <c r="B975" s="1975" t="s">
        <v>1714</v>
      </c>
      <c r="C975" s="1976"/>
      <c r="D975" s="1976"/>
      <c r="E975" s="1976"/>
      <c r="F975" s="1976"/>
      <c r="G975" s="1976"/>
      <c r="H975" s="1976"/>
      <c r="I975" s="1976"/>
      <c r="J975" s="1976"/>
      <c r="K975" s="1976"/>
      <c r="L975" s="1976"/>
      <c r="M975" s="1976"/>
      <c r="N975" s="1976"/>
      <c r="O975" s="1976"/>
      <c r="P975" s="1976"/>
      <c r="Q975" s="1976"/>
      <c r="R975" s="1976"/>
      <c r="S975" s="1976"/>
      <c r="T975" s="1976"/>
      <c r="U975" s="1976"/>
      <c r="V975" s="1976"/>
      <c r="W975" s="1976"/>
      <c r="X975" s="1976"/>
      <c r="Y975" s="1976"/>
      <c r="Z975" s="1976"/>
      <c r="AA975" s="1976"/>
      <c r="AB975" s="1976"/>
      <c r="AC975" s="1976"/>
      <c r="AD975" s="1976"/>
      <c r="AE975" s="1976"/>
      <c r="AF975" s="1976"/>
      <c r="AG975" s="1976"/>
      <c r="AH975" s="1976"/>
      <c r="AI975" s="1977"/>
      <c r="AJ975" s="1978">
        <f>SUM(AJ969:AQ973)</f>
        <v>17801517</v>
      </c>
      <c r="AK975" s="1979"/>
      <c r="AL975" s="1979"/>
      <c r="AM975" s="1979"/>
      <c r="AN975" s="1979"/>
      <c r="AO975" s="1979"/>
      <c r="AP975" s="1979"/>
      <c r="AQ975" s="1980"/>
      <c r="AR975" s="1488"/>
      <c r="AS975" s="1488"/>
      <c r="AT975" s="1488"/>
      <c r="AU975" s="1488"/>
      <c r="AV975" s="1488"/>
      <c r="AW975" s="1488"/>
      <c r="AX975" s="1488"/>
      <c r="AY975" s="1488"/>
      <c r="AZ975" s="41"/>
      <c r="BA975" s="462"/>
      <c r="BB975" s="17"/>
      <c r="BC975" s="17"/>
      <c r="BD975" s="17"/>
      <c r="BE975" s="17"/>
      <c r="BF975" s="17"/>
      <c r="BG975" s="45"/>
      <c r="BH975" s="45"/>
      <c r="BI975" s="45"/>
      <c r="BJ975" s="45"/>
      <c r="BK975" s="45"/>
      <c r="BL975" s="45"/>
      <c r="BM975" s="45"/>
      <c r="BN975" s="45"/>
      <c r="BO975" s="462"/>
      <c r="BP975" s="462"/>
      <c r="BQ975" s="462"/>
      <c r="BR975" s="462"/>
      <c r="BS975" s="462"/>
      <c r="BT975" s="462"/>
      <c r="BU975" s="462"/>
      <c r="BV975" s="462"/>
      <c r="BW975" s="462"/>
      <c r="BX975" s="462"/>
      <c r="BY975" s="462"/>
      <c r="BZ975" s="462"/>
      <c r="CA975" s="462"/>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1981"/>
      <c r="C976" s="1982"/>
      <c r="D976" s="1982"/>
      <c r="E976" s="1982"/>
      <c r="F976" s="1982"/>
      <c r="G976" s="1982"/>
      <c r="H976" s="1982"/>
      <c r="I976" s="1982"/>
      <c r="J976" s="1982"/>
      <c r="K976" s="1982"/>
      <c r="L976" s="1982"/>
      <c r="M976" s="1982"/>
      <c r="N976" s="1982"/>
      <c r="O976" s="1982"/>
      <c r="P976" s="1982"/>
      <c r="Q976" s="1982"/>
      <c r="R976" s="1982"/>
      <c r="S976" s="1982"/>
      <c r="T976" s="1982"/>
      <c r="U976" s="1982"/>
      <c r="V976" s="1982"/>
      <c r="W976" s="1982"/>
      <c r="X976" s="1982"/>
      <c r="Y976" s="1982"/>
      <c r="Z976" s="1982"/>
      <c r="AA976" s="1982"/>
      <c r="AB976" s="1982"/>
      <c r="AC976" s="1982"/>
      <c r="AD976" s="1982"/>
      <c r="AE976" s="1983"/>
      <c r="AF976" s="1984" t="s">
        <v>1715</v>
      </c>
      <c r="AG976" s="1985"/>
      <c r="AH976" s="1985"/>
      <c r="AI976" s="1986"/>
      <c r="AJ976" s="1981"/>
      <c r="AK976" s="1982"/>
      <c r="AL976" s="1982"/>
      <c r="AM976" s="1982"/>
      <c r="AN976" s="1982"/>
      <c r="AO976" s="1982"/>
      <c r="AP976" s="1982"/>
      <c r="AQ976" s="1983"/>
      <c r="AR976" s="1488"/>
      <c r="AS976" s="1488"/>
      <c r="AT976" s="1488"/>
      <c r="AU976" s="1488"/>
      <c r="AV976" s="1488"/>
      <c r="AW976" s="1488"/>
      <c r="AX976" s="1488"/>
      <c r="AY976" s="1488"/>
      <c r="AZ976" s="41"/>
      <c r="BA976" s="462"/>
      <c r="BB976" s="17"/>
      <c r="BC976" s="17"/>
      <c r="BD976" s="17"/>
      <c r="BE976" s="17"/>
      <c r="BF976" s="17"/>
      <c r="BG976" s="45"/>
      <c r="BH976" s="45"/>
      <c r="BI976" s="45"/>
      <c r="BJ976" s="45"/>
      <c r="BK976" s="45"/>
      <c r="BL976" s="45"/>
      <c r="BM976" s="45"/>
      <c r="BN976" s="45"/>
      <c r="BO976" s="462"/>
      <c r="BP976" s="462"/>
      <c r="BQ976" s="462"/>
      <c r="BR976" s="462"/>
      <c r="BS976" s="462"/>
      <c r="BT976" s="462"/>
      <c r="BU976" s="462"/>
      <c r="BV976" s="462"/>
      <c r="BW976" s="462"/>
      <c r="BX976" s="462"/>
      <c r="BY976" s="462"/>
      <c r="BZ976" s="462"/>
      <c r="CA976" s="462"/>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90" t="s">
        <v>1716</v>
      </c>
      <c r="D977" s="1991" t="s">
        <v>1717</v>
      </c>
      <c r="E977" s="1992"/>
      <c r="F977" s="1992"/>
      <c r="G977" s="1992"/>
      <c r="H977" s="1992"/>
      <c r="I977" s="1992"/>
      <c r="J977" s="1992"/>
      <c r="K977" s="1992"/>
      <c r="L977" s="1992"/>
      <c r="M977" s="1992"/>
      <c r="N977" s="1992"/>
      <c r="O977" s="1992"/>
      <c r="P977" s="1992"/>
      <c r="Q977" s="1992"/>
      <c r="R977" s="1992"/>
      <c r="S977" s="1992"/>
      <c r="T977" s="1992"/>
      <c r="U977" s="1992"/>
      <c r="V977" s="1992"/>
      <c r="W977" s="1992"/>
      <c r="X977" s="1992"/>
      <c r="Y977" s="1992"/>
      <c r="Z977" s="1992"/>
      <c r="AA977" s="1992"/>
      <c r="AB977" s="1992"/>
      <c r="AC977" s="1992"/>
      <c r="AD977" s="1992"/>
      <c r="AE977" s="1993"/>
      <c r="AF977" s="80"/>
      <c r="AG977" s="1987" t="s">
        <v>909</v>
      </c>
      <c r="AH977" s="1988"/>
      <c r="AI977" s="83"/>
      <c r="AJ977" s="1930">
        <f>ROUND(IF(AND(AG977="yes",D979&gt;0),AJ975*0.2,0),0)</f>
        <v>3560303</v>
      </c>
      <c r="AK977" s="1931"/>
      <c r="AL977" s="1931"/>
      <c r="AM977" s="1931"/>
      <c r="AN977" s="1931"/>
      <c r="AO977" s="1931"/>
      <c r="AP977" s="1931"/>
      <c r="AQ977" s="1932"/>
      <c r="AR977" s="1488"/>
      <c r="AS977" s="1488"/>
      <c r="AT977" s="1488"/>
      <c r="AU977" s="1488"/>
      <c r="AV977" s="1488"/>
      <c r="AW977" s="1488"/>
      <c r="AX977" s="1488"/>
      <c r="AY977" s="1488"/>
      <c r="AZ977" s="41"/>
      <c r="BA977" s="46"/>
      <c r="BB977" s="17"/>
      <c r="BC977" s="17"/>
      <c r="BD977" s="17"/>
      <c r="BE977" s="17"/>
      <c r="BF977" s="17"/>
      <c r="BG977" s="45"/>
      <c r="BH977" s="45"/>
      <c r="BI977" s="45"/>
      <c r="BJ977" s="45"/>
      <c r="BK977" s="45"/>
      <c r="BL977" s="45"/>
      <c r="BM977" s="45"/>
      <c r="BN977" s="45"/>
      <c r="BO977" s="462"/>
      <c r="BP977" s="462"/>
      <c r="BQ977" s="462"/>
      <c r="BR977" s="462"/>
      <c r="BS977" s="462"/>
      <c r="BT977" s="462"/>
      <c r="BU977" s="462"/>
      <c r="BV977" s="462"/>
      <c r="BW977" s="462"/>
      <c r="BX977" s="462"/>
      <c r="BY977" s="462"/>
      <c r="BZ977" s="462"/>
      <c r="CA977" s="462"/>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91"/>
      <c r="C978" s="1492"/>
      <c r="D978" s="2019" t="s">
        <v>1718</v>
      </c>
      <c r="E978" s="2020"/>
      <c r="F978" s="2020"/>
      <c r="G978" s="2020"/>
      <c r="H978" s="2020"/>
      <c r="I978" s="2020"/>
      <c r="J978" s="2020"/>
      <c r="K978" s="2020"/>
      <c r="L978" s="2020"/>
      <c r="M978" s="2020"/>
      <c r="N978" s="2020"/>
      <c r="O978" s="2020"/>
      <c r="P978" s="2020"/>
      <c r="Q978" s="2020"/>
      <c r="R978" s="2020"/>
      <c r="S978" s="2020"/>
      <c r="T978" s="2020"/>
      <c r="U978" s="2020"/>
      <c r="V978" s="2020"/>
      <c r="W978" s="2020"/>
      <c r="X978" s="2020"/>
      <c r="Y978" s="2020"/>
      <c r="Z978" s="2020"/>
      <c r="AA978" s="2020"/>
      <c r="AB978" s="2020"/>
      <c r="AC978" s="2020"/>
      <c r="AD978" s="2020"/>
      <c r="AE978" s="2021"/>
      <c r="AF978" s="76"/>
      <c r="AG978" s="77"/>
      <c r="AH978" s="77"/>
      <c r="AI978" s="81"/>
      <c r="AJ978" s="1933"/>
      <c r="AK978" s="1934"/>
      <c r="AL978" s="1934"/>
      <c r="AM978" s="1934"/>
      <c r="AN978" s="1934"/>
      <c r="AO978" s="1934"/>
      <c r="AP978" s="1934"/>
      <c r="AQ978" s="1935"/>
      <c r="AR978" s="1488"/>
      <c r="AS978" s="1488"/>
      <c r="AT978" s="1488"/>
      <c r="AU978" s="1488"/>
      <c r="AV978" s="1488"/>
      <c r="AW978" s="1488"/>
      <c r="AX978" s="1488"/>
      <c r="AY978" s="1488"/>
      <c r="AZ978" s="41"/>
      <c r="BA978" s="462"/>
      <c r="BB978" s="17"/>
      <c r="BC978" s="17"/>
      <c r="BD978" s="17"/>
      <c r="BE978" s="17"/>
      <c r="BF978" s="17"/>
      <c r="BG978" s="45"/>
      <c r="BH978" s="45"/>
      <c r="BI978" s="45"/>
      <c r="BJ978" s="45"/>
      <c r="BK978" s="45"/>
      <c r="BL978" s="45"/>
      <c r="BM978" s="45"/>
      <c r="BN978" s="45"/>
      <c r="BO978" s="462"/>
      <c r="BP978" s="462"/>
      <c r="BQ978" s="462"/>
      <c r="BR978" s="462"/>
      <c r="BS978" s="462"/>
      <c r="BT978" s="462"/>
      <c r="BU978" s="462"/>
      <c r="BV978" s="462"/>
      <c r="BW978" s="462"/>
      <c r="BX978" s="462"/>
      <c r="BY978" s="462"/>
      <c r="BZ978" s="462"/>
      <c r="CA978" s="462"/>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6" customHeight="1">
      <c r="A979" s="40"/>
      <c r="B979" s="1491"/>
      <c r="C979" s="1492"/>
      <c r="D979" s="2022" t="s">
        <v>1719</v>
      </c>
      <c r="E979" s="2023"/>
      <c r="F979" s="2023"/>
      <c r="G979" s="2023"/>
      <c r="H979" s="2023"/>
      <c r="I979" s="2023"/>
      <c r="J979" s="2023"/>
      <c r="K979" s="2023"/>
      <c r="L979" s="2023"/>
      <c r="M979" s="2023"/>
      <c r="N979" s="2023"/>
      <c r="O979" s="2023"/>
      <c r="P979" s="2023"/>
      <c r="Q979" s="2023"/>
      <c r="R979" s="2023"/>
      <c r="S979" s="2023"/>
      <c r="T979" s="2023"/>
      <c r="U979" s="2023"/>
      <c r="V979" s="2023"/>
      <c r="W979" s="2023"/>
      <c r="X979" s="2023"/>
      <c r="Y979" s="2023"/>
      <c r="Z979" s="2023"/>
      <c r="AA979" s="2023"/>
      <c r="AB979" s="2023"/>
      <c r="AC979" s="2023"/>
      <c r="AD979" s="2023"/>
      <c r="AE979" s="2024"/>
      <c r="AF979" s="78"/>
      <c r="AG979" s="8"/>
      <c r="AH979" s="8"/>
      <c r="AI979" s="79"/>
      <c r="AJ979" s="1936"/>
      <c r="AK979" s="1937"/>
      <c r="AL979" s="1937"/>
      <c r="AM979" s="1937"/>
      <c r="AN979" s="1937"/>
      <c r="AO979" s="1937"/>
      <c r="AP979" s="1937"/>
      <c r="AQ979" s="1938"/>
      <c r="AR979" s="1488"/>
      <c r="AS979" s="1488"/>
      <c r="AT979" s="1488"/>
      <c r="AU979" s="1488"/>
      <c r="AV979" s="1488"/>
      <c r="AW979" s="1488"/>
      <c r="AX979" s="1488"/>
      <c r="AY979" s="1488"/>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93"/>
      <c r="C980" s="1494"/>
      <c r="D980" s="1972" t="s">
        <v>1720</v>
      </c>
      <c r="E980" s="1973"/>
      <c r="F980" s="1973"/>
      <c r="G980" s="1973"/>
      <c r="H980" s="1973"/>
      <c r="I980" s="1973"/>
      <c r="J980" s="1973"/>
      <c r="K980" s="1973"/>
      <c r="L980" s="1973"/>
      <c r="M980" s="1973"/>
      <c r="N980" s="1973"/>
      <c r="O980" s="1973"/>
      <c r="P980" s="1973"/>
      <c r="Q980" s="1973"/>
      <c r="R980" s="1973"/>
      <c r="S980" s="1973"/>
      <c r="T980" s="1973"/>
      <c r="U980" s="1973"/>
      <c r="V980" s="1973"/>
      <c r="W980" s="1973"/>
      <c r="X980" s="1973"/>
      <c r="Y980" s="1973"/>
      <c r="Z980" s="1973"/>
      <c r="AA980" s="1973"/>
      <c r="AB980" s="1973"/>
      <c r="AC980" s="1973"/>
      <c r="AD980" s="1973"/>
      <c r="AE980" s="1974"/>
      <c r="AF980" s="80"/>
      <c r="AG980" s="1989" t="s">
        <v>800</v>
      </c>
      <c r="AH980" s="1990"/>
      <c r="AI980" s="83"/>
      <c r="AJ980" s="1930">
        <f>ROUND(IF(AG980="yes",AJ975*0.05,0),0)</f>
        <v>0</v>
      </c>
      <c r="AK980" s="1931"/>
      <c r="AL980" s="1931"/>
      <c r="AM980" s="1931"/>
      <c r="AN980" s="1931"/>
      <c r="AO980" s="1931"/>
      <c r="AP980" s="1931"/>
      <c r="AQ980" s="1932"/>
      <c r="AR980" s="1488"/>
      <c r="AS980" s="1488"/>
      <c r="AT980" s="1488"/>
      <c r="AU980" s="1488"/>
      <c r="AV980" s="1488"/>
      <c r="AW980" s="1488"/>
      <c r="AX980" s="1488"/>
      <c r="AY980" s="1488"/>
      <c r="AZ980" s="46"/>
      <c r="BA980" s="462"/>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6" customHeight="1">
      <c r="A981" s="40"/>
      <c r="B981" s="1491"/>
      <c r="C981" s="1495"/>
      <c r="D981" s="2019" t="s">
        <v>1721</v>
      </c>
      <c r="E981" s="2020"/>
      <c r="F981" s="2020"/>
      <c r="G981" s="2020"/>
      <c r="H981" s="2020"/>
      <c r="I981" s="2020"/>
      <c r="J981" s="2020"/>
      <c r="K981" s="2020"/>
      <c r="L981" s="2020"/>
      <c r="M981" s="2020"/>
      <c r="N981" s="2020"/>
      <c r="O981" s="2020"/>
      <c r="P981" s="2020"/>
      <c r="Q981" s="2020"/>
      <c r="R981" s="2020"/>
      <c r="S981" s="2020"/>
      <c r="T981" s="2020"/>
      <c r="U981" s="2020"/>
      <c r="V981" s="2020"/>
      <c r="W981" s="2020"/>
      <c r="X981" s="2020"/>
      <c r="Y981" s="2020"/>
      <c r="Z981" s="2020"/>
      <c r="AA981" s="2020"/>
      <c r="AB981" s="2020"/>
      <c r="AC981" s="2020"/>
      <c r="AD981" s="2020"/>
      <c r="AE981" s="2021"/>
      <c r="AF981" s="76"/>
      <c r="AG981" s="77"/>
      <c r="AH981" s="77"/>
      <c r="AI981" s="81"/>
      <c r="AJ981" s="1933"/>
      <c r="AK981" s="1934"/>
      <c r="AL981" s="1934"/>
      <c r="AM981" s="1934"/>
      <c r="AN981" s="1934"/>
      <c r="AO981" s="1934"/>
      <c r="AP981" s="1934"/>
      <c r="AQ981" s="1935"/>
      <c r="AR981" s="1488"/>
      <c r="AS981" s="1488"/>
      <c r="AT981" s="1488"/>
      <c r="AU981" s="1488"/>
      <c r="AV981" s="1488"/>
      <c r="AW981" s="1488"/>
      <c r="AX981" s="1488"/>
      <c r="AY981" s="1488"/>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91"/>
      <c r="C982" s="1495"/>
      <c r="D982" s="2019"/>
      <c r="E982" s="2020"/>
      <c r="F982" s="2020"/>
      <c r="G982" s="2020"/>
      <c r="H982" s="2020"/>
      <c r="I982" s="2020"/>
      <c r="J982" s="2020"/>
      <c r="K982" s="2020"/>
      <c r="L982" s="2020"/>
      <c r="M982" s="2020"/>
      <c r="N982" s="2020"/>
      <c r="O982" s="2020"/>
      <c r="P982" s="2020"/>
      <c r="Q982" s="2020"/>
      <c r="R982" s="2020"/>
      <c r="S982" s="2020"/>
      <c r="T982" s="2020"/>
      <c r="U982" s="2020"/>
      <c r="V982" s="2020"/>
      <c r="W982" s="2020"/>
      <c r="X982" s="2020"/>
      <c r="Y982" s="2020"/>
      <c r="Z982" s="2020"/>
      <c r="AA982" s="2020"/>
      <c r="AB982" s="2020"/>
      <c r="AC982" s="2020"/>
      <c r="AD982" s="2020"/>
      <c r="AE982" s="2021"/>
      <c r="AF982" s="76"/>
      <c r="AG982" s="77"/>
      <c r="AH982" s="77"/>
      <c r="AI982" s="81"/>
      <c r="AJ982" s="1933"/>
      <c r="AK982" s="1934"/>
      <c r="AL982" s="1934"/>
      <c r="AM982" s="1934"/>
      <c r="AN982" s="1934"/>
      <c r="AO982" s="1934"/>
      <c r="AP982" s="1934"/>
      <c r="AQ982" s="1935"/>
      <c r="AR982" s="1488"/>
      <c r="AS982" s="1488"/>
      <c r="AT982" s="1488"/>
      <c r="AU982" s="1488"/>
      <c r="AV982" s="1488"/>
      <c r="AW982" s="1488"/>
      <c r="AX982" s="1488"/>
      <c r="AY982" s="1488"/>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2" customFormat="1" ht="12.75" customHeight="1">
      <c r="A983" s="40"/>
      <c r="B983" s="1491"/>
      <c r="C983" s="1495"/>
      <c r="D983" s="2019"/>
      <c r="E983" s="2020"/>
      <c r="F983" s="2020"/>
      <c r="G983" s="2020"/>
      <c r="H983" s="2020"/>
      <c r="I983" s="2020"/>
      <c r="J983" s="2020"/>
      <c r="K983" s="2020"/>
      <c r="L983" s="2020"/>
      <c r="M983" s="2020"/>
      <c r="N983" s="2020"/>
      <c r="O983" s="2020"/>
      <c r="P983" s="2020"/>
      <c r="Q983" s="2020"/>
      <c r="R983" s="2020"/>
      <c r="S983" s="2020"/>
      <c r="T983" s="2020"/>
      <c r="U983" s="2020"/>
      <c r="V983" s="2020"/>
      <c r="W983" s="2020"/>
      <c r="X983" s="2020"/>
      <c r="Y983" s="2020"/>
      <c r="Z983" s="2020"/>
      <c r="AA983" s="2020"/>
      <c r="AB983" s="2020"/>
      <c r="AC983" s="2020"/>
      <c r="AD983" s="2020"/>
      <c r="AE983" s="2021"/>
      <c r="AF983" s="76"/>
      <c r="AG983" s="77"/>
      <c r="AH983" s="77"/>
      <c r="AI983" s="81"/>
      <c r="AJ983" s="1933"/>
      <c r="AK983" s="1934"/>
      <c r="AL983" s="1934"/>
      <c r="AM983" s="1934"/>
      <c r="AN983" s="1934"/>
      <c r="AO983" s="1934"/>
      <c r="AP983" s="1934"/>
      <c r="AQ983" s="1935"/>
      <c r="AR983" s="1488"/>
      <c r="AS983" s="1488"/>
      <c r="AT983" s="1488"/>
      <c r="AU983" s="1488"/>
      <c r="AV983" s="1488"/>
      <c r="AW983" s="1488"/>
      <c r="AX983" s="1488"/>
      <c r="AY983" s="1488"/>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2" customFormat="1" ht="12.75" customHeight="1">
      <c r="A984" s="40"/>
      <c r="B984" s="1491"/>
      <c r="C984" s="1495"/>
      <c r="D984" s="2019"/>
      <c r="E984" s="2020"/>
      <c r="F984" s="2020"/>
      <c r="G984" s="2020"/>
      <c r="H984" s="2020"/>
      <c r="I984" s="2020"/>
      <c r="J984" s="2020"/>
      <c r="K984" s="2020"/>
      <c r="L984" s="2020"/>
      <c r="M984" s="2020"/>
      <c r="N984" s="2020"/>
      <c r="O984" s="2020"/>
      <c r="P984" s="2020"/>
      <c r="Q984" s="2020"/>
      <c r="R984" s="2020"/>
      <c r="S984" s="2020"/>
      <c r="T984" s="2020"/>
      <c r="U984" s="2020"/>
      <c r="V984" s="2020"/>
      <c r="W984" s="2020"/>
      <c r="X984" s="2020"/>
      <c r="Y984" s="2020"/>
      <c r="Z984" s="2020"/>
      <c r="AA984" s="2020"/>
      <c r="AB984" s="2020"/>
      <c r="AC984" s="2020"/>
      <c r="AD984" s="2020"/>
      <c r="AE984" s="2021"/>
      <c r="AF984" s="76"/>
      <c r="AG984" s="77"/>
      <c r="AH984" s="77"/>
      <c r="AI984" s="81"/>
      <c r="AJ984" s="1933"/>
      <c r="AK984" s="1934"/>
      <c r="AL984" s="1934"/>
      <c r="AM984" s="1934"/>
      <c r="AN984" s="1934"/>
      <c r="AO984" s="1934"/>
      <c r="AP984" s="1934"/>
      <c r="AQ984" s="1935"/>
      <c r="AR984" s="1488"/>
      <c r="AS984" s="1488"/>
      <c r="AT984" s="1488"/>
      <c r="AU984" s="1488"/>
      <c r="AV984" s="1488"/>
      <c r="AW984" s="1488"/>
      <c r="AX984" s="1488"/>
      <c r="AY984" s="1488"/>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2" customFormat="1" ht="12.75" customHeight="1">
      <c r="A985" s="40"/>
      <c r="B985" s="1496"/>
      <c r="C985" s="1497"/>
      <c r="D985" s="2025"/>
      <c r="E985" s="2026"/>
      <c r="F985" s="2026"/>
      <c r="G985" s="2026"/>
      <c r="H985" s="2026"/>
      <c r="I985" s="2026"/>
      <c r="J985" s="2026"/>
      <c r="K985" s="2026"/>
      <c r="L985" s="2026"/>
      <c r="M985" s="2026"/>
      <c r="N985" s="2026"/>
      <c r="O985" s="2026"/>
      <c r="P985" s="2026"/>
      <c r="Q985" s="2026"/>
      <c r="R985" s="2026"/>
      <c r="S985" s="2026"/>
      <c r="T985" s="2026"/>
      <c r="U985" s="2026"/>
      <c r="V985" s="2026"/>
      <c r="W985" s="2026"/>
      <c r="X985" s="2026"/>
      <c r="Y985" s="2026"/>
      <c r="Z985" s="2026"/>
      <c r="AA985" s="2026"/>
      <c r="AB985" s="2026"/>
      <c r="AC985" s="2026"/>
      <c r="AD985" s="2026"/>
      <c r="AE985" s="2027"/>
      <c r="AF985" s="78"/>
      <c r="AG985" s="8"/>
      <c r="AH985" s="8"/>
      <c r="AI985" s="79"/>
      <c r="AJ985" s="1936"/>
      <c r="AK985" s="1937"/>
      <c r="AL985" s="1937"/>
      <c r="AM985" s="1937"/>
      <c r="AN985" s="1937"/>
      <c r="AO985" s="1937"/>
      <c r="AP985" s="1937"/>
      <c r="AQ985" s="1938"/>
      <c r="AR985" s="1488"/>
      <c r="AS985" s="1488"/>
      <c r="AT985" s="1488"/>
      <c r="AU985" s="1488"/>
      <c r="AV985" s="1488"/>
      <c r="AW985" s="1488"/>
      <c r="AX985" s="1488"/>
      <c r="AY985" s="1488"/>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93"/>
      <c r="C986" s="309" t="s">
        <v>1722</v>
      </c>
      <c r="D986" s="1972" t="s">
        <v>1723</v>
      </c>
      <c r="E986" s="1973"/>
      <c r="F986" s="1973"/>
      <c r="G986" s="1973"/>
      <c r="H986" s="1973"/>
      <c r="I986" s="1973"/>
      <c r="J986" s="1973"/>
      <c r="K986" s="1973"/>
      <c r="L986" s="1973"/>
      <c r="M986" s="1973"/>
      <c r="N986" s="1973"/>
      <c r="O986" s="1973"/>
      <c r="P986" s="1973"/>
      <c r="Q986" s="1973"/>
      <c r="R986" s="1973"/>
      <c r="S986" s="1973"/>
      <c r="T986" s="1973"/>
      <c r="U986" s="1973"/>
      <c r="V986" s="1973"/>
      <c r="W986" s="1973"/>
      <c r="X986" s="1973"/>
      <c r="Y986" s="1973"/>
      <c r="Z986" s="1973"/>
      <c r="AA986" s="1973"/>
      <c r="AB986" s="1973"/>
      <c r="AC986" s="1973"/>
      <c r="AD986" s="1973"/>
      <c r="AE986" s="1974"/>
      <c r="AF986" s="82"/>
      <c r="AG986" s="1989" t="s">
        <v>800</v>
      </c>
      <c r="AH986" s="1990"/>
      <c r="AI986" s="83"/>
      <c r="AJ986" s="1930">
        <f>ROUND(IF(AG986="yes",AJ975*0.1,0),0)</f>
        <v>0</v>
      </c>
      <c r="AK986" s="1931"/>
      <c r="AL986" s="1931"/>
      <c r="AM986" s="1931"/>
      <c r="AN986" s="1931"/>
      <c r="AO986" s="1931"/>
      <c r="AP986" s="1931"/>
      <c r="AQ986" s="1932"/>
      <c r="AR986" s="1488"/>
      <c r="AS986" s="1488"/>
      <c r="AT986" s="1488"/>
      <c r="AU986" s="1488"/>
      <c r="AV986" s="1488"/>
      <c r="AW986" s="1488"/>
      <c r="AX986" s="1488"/>
      <c r="AY986" s="1488"/>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98"/>
      <c r="D987" s="1966" t="s">
        <v>1724</v>
      </c>
      <c r="E987" s="1967"/>
      <c r="F987" s="1967"/>
      <c r="G987" s="1967"/>
      <c r="H987" s="1967"/>
      <c r="I987" s="1967"/>
      <c r="J987" s="1967"/>
      <c r="K987" s="1967"/>
      <c r="L987" s="1967"/>
      <c r="M987" s="1967"/>
      <c r="N987" s="1967"/>
      <c r="O987" s="1967"/>
      <c r="P987" s="1967"/>
      <c r="Q987" s="1967"/>
      <c r="R987" s="1967"/>
      <c r="S987" s="1967"/>
      <c r="T987" s="1967"/>
      <c r="U987" s="1967"/>
      <c r="V987" s="1967"/>
      <c r="W987" s="1967"/>
      <c r="X987" s="1967"/>
      <c r="Y987" s="1967"/>
      <c r="Z987" s="1967"/>
      <c r="AA987" s="1967"/>
      <c r="AB987" s="1967"/>
      <c r="AC987" s="1967"/>
      <c r="AD987" s="1967"/>
      <c r="AE987" s="1968"/>
      <c r="AF987" s="76"/>
      <c r="AG987" s="18"/>
      <c r="AH987" s="18"/>
      <c r="AI987" s="81"/>
      <c r="AJ987" s="1933"/>
      <c r="AK987" s="1934"/>
      <c r="AL987" s="1934"/>
      <c r="AM987" s="1934"/>
      <c r="AN987" s="1934"/>
      <c r="AO987" s="1934"/>
      <c r="AP987" s="1934"/>
      <c r="AQ987" s="1935"/>
      <c r="AR987" s="1488"/>
      <c r="AS987" s="1488"/>
      <c r="AT987" s="1488"/>
      <c r="AU987" s="1488"/>
      <c r="AV987" s="1488"/>
      <c r="AW987" s="1488"/>
      <c r="AX987" s="1488"/>
      <c r="AY987" s="1488"/>
      <c r="AZ987" s="46"/>
      <c r="BA987" s="1227">
        <f>G753+O796</f>
        <v>53</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98"/>
      <c r="D988" s="1966"/>
      <c r="E988" s="1967"/>
      <c r="F988" s="1967"/>
      <c r="G988" s="1967"/>
      <c r="H988" s="1967"/>
      <c r="I988" s="1967"/>
      <c r="J988" s="1967"/>
      <c r="K988" s="1967"/>
      <c r="L988" s="1967"/>
      <c r="M988" s="1967"/>
      <c r="N988" s="1967"/>
      <c r="O988" s="1967"/>
      <c r="P988" s="1967"/>
      <c r="Q988" s="1967"/>
      <c r="R988" s="1967"/>
      <c r="S988" s="1967"/>
      <c r="T988" s="1967"/>
      <c r="U988" s="1967"/>
      <c r="V988" s="1967"/>
      <c r="W988" s="1967"/>
      <c r="X988" s="1967"/>
      <c r="Y988" s="1967"/>
      <c r="Z988" s="1967"/>
      <c r="AA988" s="1967"/>
      <c r="AB988" s="1967"/>
      <c r="AC988" s="1967"/>
      <c r="AD988" s="1967"/>
      <c r="AE988" s="1968"/>
      <c r="AF988" s="76"/>
      <c r="AG988" s="77"/>
      <c r="AH988" s="77"/>
      <c r="AI988" s="81"/>
      <c r="AJ988" s="1933"/>
      <c r="AK988" s="1934"/>
      <c r="AL988" s="1934"/>
      <c r="AM988" s="1934"/>
      <c r="AN988" s="1934"/>
      <c r="AO988" s="1934"/>
      <c r="AP988" s="1934"/>
      <c r="AQ988" s="1935"/>
      <c r="AR988" s="1488"/>
      <c r="AS988" s="1488"/>
      <c r="AT988" s="1488"/>
      <c r="AU988" s="1488"/>
      <c r="AV988" s="1488"/>
      <c r="AW988" s="1488"/>
      <c r="AX988" s="1488"/>
      <c r="AY988" s="1488"/>
      <c r="AZ988" s="46"/>
      <c r="BA988" s="17"/>
      <c r="BB988" s="46"/>
      <c r="BC988" s="46"/>
      <c r="BD988" s="46"/>
      <c r="BE988" s="46"/>
      <c r="BF988" s="46"/>
      <c r="BG988" s="462"/>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99"/>
      <c r="C989" s="1497"/>
      <c r="D989" s="1927"/>
      <c r="E989" s="1928"/>
      <c r="F989" s="1928"/>
      <c r="G989" s="1928"/>
      <c r="H989" s="1928"/>
      <c r="I989" s="1928"/>
      <c r="J989" s="1928"/>
      <c r="K989" s="1928"/>
      <c r="L989" s="1928"/>
      <c r="M989" s="1928"/>
      <c r="N989" s="1928"/>
      <c r="O989" s="1928"/>
      <c r="P989" s="1928"/>
      <c r="Q989" s="1928"/>
      <c r="R989" s="1928"/>
      <c r="S989" s="1928"/>
      <c r="T989" s="1928"/>
      <c r="U989" s="1928"/>
      <c r="V989" s="1928"/>
      <c r="W989" s="1928"/>
      <c r="X989" s="1928"/>
      <c r="Y989" s="1928"/>
      <c r="Z989" s="1928"/>
      <c r="AA989" s="1928"/>
      <c r="AB989" s="1928"/>
      <c r="AC989" s="1928"/>
      <c r="AD989" s="1928"/>
      <c r="AE989" s="1929"/>
      <c r="AF989" s="78"/>
      <c r="AG989" s="8"/>
      <c r="AH989" s="8"/>
      <c r="AI989" s="79"/>
      <c r="AJ989" s="1936"/>
      <c r="AK989" s="1937"/>
      <c r="AL989" s="1937"/>
      <c r="AM989" s="1937"/>
      <c r="AN989" s="1937"/>
      <c r="AO989" s="1937"/>
      <c r="AP989" s="1937"/>
      <c r="AQ989" s="1938"/>
      <c r="AR989" s="1488"/>
      <c r="AS989" s="1488"/>
      <c r="AT989" s="1488"/>
      <c r="AU989" s="1488"/>
      <c r="AV989" s="1488"/>
      <c r="AW989" s="1488"/>
      <c r="AX989" s="1488"/>
      <c r="AY989" s="1488"/>
      <c r="AZ989" s="46"/>
      <c r="BA989" s="1226">
        <f>ROUNDDOWN(X1027/I1027,2)</f>
        <v>0</v>
      </c>
      <c r="BB989" s="46"/>
      <c r="BC989" s="46"/>
      <c r="BD989" s="46"/>
      <c r="BE989" s="46"/>
      <c r="BF989" s="46"/>
      <c r="BG989" s="462"/>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1725</v>
      </c>
      <c r="D990" s="1972" t="s">
        <v>1726</v>
      </c>
      <c r="E990" s="1973"/>
      <c r="F990" s="1973"/>
      <c r="G990" s="1973"/>
      <c r="H990" s="1973"/>
      <c r="I990" s="1973"/>
      <c r="J990" s="1973"/>
      <c r="K990" s="1973"/>
      <c r="L990" s="1973"/>
      <c r="M990" s="1973"/>
      <c r="N990" s="1973"/>
      <c r="O990" s="1973"/>
      <c r="P990" s="1973"/>
      <c r="Q990" s="1973"/>
      <c r="R990" s="1973"/>
      <c r="S990" s="1973"/>
      <c r="T990" s="1973"/>
      <c r="U990" s="1973"/>
      <c r="V990" s="1973"/>
      <c r="W990" s="1973"/>
      <c r="X990" s="1973"/>
      <c r="Y990" s="1973"/>
      <c r="Z990" s="1973"/>
      <c r="AA990" s="1973"/>
      <c r="AB990" s="1973"/>
      <c r="AC990" s="1973"/>
      <c r="AD990" s="1973"/>
      <c r="AE990" s="1974"/>
      <c r="AF990" s="80"/>
      <c r="AG990" s="1989" t="s">
        <v>800</v>
      </c>
      <c r="AH990" s="1990"/>
      <c r="AI990" s="83"/>
      <c r="AJ990" s="1930">
        <f>ROUND(IF(AG990="yes",AJ975*0.02,0),0)</f>
        <v>0</v>
      </c>
      <c r="AK990" s="1931"/>
      <c r="AL990" s="1931"/>
      <c r="AM990" s="1931"/>
      <c r="AN990" s="1931"/>
      <c r="AO990" s="1931"/>
      <c r="AP990" s="1931"/>
      <c r="AQ990" s="1932"/>
      <c r="AR990" s="1488"/>
      <c r="AS990" s="1488"/>
      <c r="AT990" s="1488"/>
      <c r="AU990" s="1488"/>
      <c r="AV990" s="1488"/>
      <c r="AW990" s="1488"/>
      <c r="AX990" s="1488"/>
      <c r="AY990" s="1488"/>
      <c r="AZ990" s="46"/>
      <c r="BA990" s="1226">
        <f>ROUNDDOWN(X1031/I1031,2)</f>
        <v>1</v>
      </c>
      <c r="BB990" s="46"/>
      <c r="BC990" s="46"/>
      <c r="BD990" s="46"/>
      <c r="BE990" s="46"/>
      <c r="BF990" s="46"/>
      <c r="BG990" s="462"/>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98"/>
      <c r="D991" s="1927" t="s">
        <v>1727</v>
      </c>
      <c r="E991" s="1928"/>
      <c r="F991" s="1928"/>
      <c r="G991" s="1928"/>
      <c r="H991" s="1928"/>
      <c r="I991" s="1928"/>
      <c r="J991" s="1928"/>
      <c r="K991" s="1928"/>
      <c r="L991" s="1928"/>
      <c r="M991" s="1928"/>
      <c r="N991" s="1928"/>
      <c r="O991" s="1928"/>
      <c r="P991" s="1928"/>
      <c r="Q991" s="1928"/>
      <c r="R991" s="1928"/>
      <c r="S991" s="1928"/>
      <c r="T991" s="1928"/>
      <c r="U991" s="1928"/>
      <c r="V991" s="1928"/>
      <c r="W991" s="1928"/>
      <c r="X991" s="1928"/>
      <c r="Y991" s="1928"/>
      <c r="Z991" s="1928"/>
      <c r="AA991" s="1928"/>
      <c r="AB991" s="1928"/>
      <c r="AC991" s="1928"/>
      <c r="AD991" s="1928"/>
      <c r="AE991" s="1929"/>
      <c r="AF991" s="78"/>
      <c r="AG991" s="8"/>
      <c r="AH991" s="8"/>
      <c r="AI991" s="79"/>
      <c r="AJ991" s="1936"/>
      <c r="AK991" s="1937"/>
      <c r="AL991" s="1937"/>
      <c r="AM991" s="1937"/>
      <c r="AN991" s="1937"/>
      <c r="AO991" s="1937"/>
      <c r="AP991" s="1937"/>
      <c r="AQ991" s="1938"/>
      <c r="AR991" s="1488"/>
      <c r="AS991" s="1488"/>
      <c r="AT991" s="1488"/>
      <c r="AU991" s="1488"/>
      <c r="AV991" s="1488"/>
      <c r="AW991" s="1488"/>
      <c r="AX991" s="1488"/>
      <c r="AY991" s="1488"/>
      <c r="AZ991" s="1579"/>
      <c r="BA991" s="1579"/>
      <c r="BB991" s="46"/>
      <c r="BC991" s="46"/>
      <c r="BD991" s="46"/>
      <c r="BE991" s="46"/>
      <c r="BF991" s="46"/>
      <c r="BG991" s="1579"/>
      <c r="BH991" s="1579"/>
      <c r="BI991" s="1579"/>
      <c r="BJ991" s="1579"/>
      <c r="BK991" s="1579"/>
      <c r="BL991" s="1579"/>
      <c r="BM991" s="1579"/>
      <c r="BN991" s="1579"/>
      <c r="BO991" s="1579"/>
      <c r="BP991" s="1579"/>
      <c r="BQ991" s="1579"/>
      <c r="BR991" s="1579"/>
      <c r="BS991" s="1579"/>
      <c r="BT991" s="1579"/>
      <c r="BU991" s="1579"/>
      <c r="BV991" s="1579"/>
      <c r="BW991" s="1579"/>
      <c r="BX991" s="1579"/>
      <c r="BY991" s="1579"/>
      <c r="BZ991" s="1579"/>
      <c r="CA991" s="1579"/>
      <c r="CB991" s="1579"/>
      <c r="CC991" s="1579"/>
      <c r="CD991" s="1579"/>
      <c r="CE991" s="1579"/>
      <c r="CF991" s="1579"/>
      <c r="CG991" s="1579"/>
      <c r="CH991" s="1579"/>
      <c r="CI991" s="1579"/>
      <c r="CJ991" s="1579"/>
      <c r="CK991" s="1579"/>
      <c r="CL991" s="1579"/>
      <c r="CM991" s="1579"/>
      <c r="CN991" s="1579"/>
      <c r="CO991" s="1579"/>
      <c r="CP991" s="1579"/>
      <c r="CQ991" s="1579"/>
      <c r="CR991" s="132"/>
      <c r="CS991" s="1579"/>
      <c r="CT991" s="1579"/>
      <c r="CU991" s="1579"/>
      <c r="CV991" s="1579"/>
      <c r="CW991" s="1579"/>
      <c r="CX991" s="1579"/>
      <c r="CY991" s="1579"/>
      <c r="CZ991" s="1579"/>
      <c r="DA991" s="1579"/>
      <c r="DB991" s="1579"/>
      <c r="DC991" s="1579"/>
      <c r="DD991" s="1579"/>
      <c r="DE991" s="1579"/>
      <c r="DF991" s="1579"/>
    </row>
    <row r="992" spans="1:110" ht="12.75" customHeight="1">
      <c r="A992" s="40"/>
      <c r="B992" s="80"/>
      <c r="C992" s="309" t="s">
        <v>1728</v>
      </c>
      <c r="D992" s="1972" t="s">
        <v>1729</v>
      </c>
      <c r="E992" s="1973"/>
      <c r="F992" s="1973"/>
      <c r="G992" s="1973"/>
      <c r="H992" s="1973"/>
      <c r="I992" s="1973"/>
      <c r="J992" s="1973"/>
      <c r="K992" s="1973"/>
      <c r="L992" s="1973"/>
      <c r="M992" s="1973"/>
      <c r="N992" s="1973"/>
      <c r="O992" s="1973"/>
      <c r="P992" s="1973"/>
      <c r="Q992" s="1973"/>
      <c r="R992" s="1973"/>
      <c r="S992" s="1973"/>
      <c r="T992" s="1973"/>
      <c r="U992" s="1973"/>
      <c r="V992" s="1973"/>
      <c r="W992" s="1973"/>
      <c r="X992" s="1973"/>
      <c r="Y992" s="1973"/>
      <c r="Z992" s="1973"/>
      <c r="AA992" s="1973"/>
      <c r="AB992" s="1973"/>
      <c r="AC992" s="1973"/>
      <c r="AD992" s="1973"/>
      <c r="AE992" s="1974"/>
      <c r="AF992" s="80"/>
      <c r="AG992" s="1989" t="s">
        <v>909</v>
      </c>
      <c r="AH992" s="1990"/>
      <c r="AI992" s="80"/>
      <c r="AJ992" s="1930">
        <f>ROUND(IF(AG992="yes",AJ975*0.02,0),0)</f>
        <v>356030</v>
      </c>
      <c r="AK992" s="1931"/>
      <c r="AL992" s="1931"/>
      <c r="AM992" s="1931"/>
      <c r="AN992" s="1931"/>
      <c r="AO992" s="1931"/>
      <c r="AP992" s="1931"/>
      <c r="AQ992" s="1932"/>
      <c r="AR992" s="1488"/>
      <c r="AS992" s="1488"/>
      <c r="AT992" s="1488"/>
      <c r="AU992" s="1488"/>
      <c r="AV992" s="1488"/>
      <c r="AW992" s="1488"/>
      <c r="AX992" s="1488"/>
      <c r="AY992" s="1488"/>
      <c r="AZ992" s="462"/>
      <c r="BA992" s="462"/>
      <c r="BB992" s="1579"/>
      <c r="BC992" s="1579"/>
      <c r="BD992" s="1579"/>
      <c r="BE992" s="1579"/>
      <c r="BF992" s="1579"/>
      <c r="BG992" s="462"/>
      <c r="BH992" s="462"/>
      <c r="BI992" s="462"/>
      <c r="BJ992" s="462"/>
      <c r="BK992" s="462"/>
      <c r="BL992" s="462"/>
      <c r="BM992" s="462"/>
      <c r="BN992" s="462"/>
      <c r="BO992" s="462"/>
      <c r="BP992" s="462"/>
      <c r="BQ992" s="462"/>
      <c r="BR992" s="462"/>
      <c r="BS992" s="462"/>
      <c r="BT992" s="462"/>
      <c r="BU992" s="462"/>
      <c r="BV992" s="462"/>
      <c r="BW992" s="462"/>
      <c r="BX992" s="462"/>
      <c r="BY992" s="462"/>
      <c r="BZ992" s="462"/>
      <c r="CA992" s="462"/>
      <c r="CB992" s="462"/>
      <c r="CC992" s="462"/>
      <c r="CD992" s="462"/>
      <c r="CE992" s="462"/>
      <c r="CF992" s="462"/>
      <c r="CG992" s="462"/>
      <c r="CH992" s="462"/>
      <c r="CI992" s="462"/>
      <c r="CJ992" s="462"/>
      <c r="CK992" s="462"/>
      <c r="CL992" s="462"/>
      <c r="CM992" s="462"/>
      <c r="CN992" s="462"/>
      <c r="CO992" s="462"/>
      <c r="CP992" s="462"/>
      <c r="CQ992" s="462"/>
      <c r="CS992" s="462"/>
      <c r="CT992" s="462"/>
      <c r="CU992" s="462"/>
      <c r="CV992" s="462"/>
      <c r="CW992" s="462"/>
      <c r="CX992" s="462"/>
      <c r="CY992" s="462"/>
      <c r="CZ992" s="462"/>
      <c r="DA992" s="462"/>
      <c r="DB992" s="462"/>
      <c r="DC992" s="462"/>
      <c r="DD992" s="462"/>
      <c r="DE992" s="462"/>
      <c r="DF992" s="462"/>
    </row>
    <row r="993" spans="1:96" s="462" customFormat="1" ht="12.75" customHeight="1">
      <c r="A993" s="40"/>
      <c r="B993" s="76"/>
      <c r="C993" s="1498"/>
      <c r="D993" s="1966" t="s">
        <v>1730</v>
      </c>
      <c r="E993" s="1967"/>
      <c r="F993" s="1967"/>
      <c r="G993" s="1967"/>
      <c r="H993" s="1967"/>
      <c r="I993" s="1967"/>
      <c r="J993" s="1967"/>
      <c r="K993" s="1967"/>
      <c r="L993" s="1967"/>
      <c r="M993" s="1967"/>
      <c r="N993" s="1967"/>
      <c r="O993" s="1967"/>
      <c r="P993" s="1967"/>
      <c r="Q993" s="1967"/>
      <c r="R993" s="1967"/>
      <c r="S993" s="1967"/>
      <c r="T993" s="1967"/>
      <c r="U993" s="1967"/>
      <c r="V993" s="1967"/>
      <c r="W993" s="1967"/>
      <c r="X993" s="1967"/>
      <c r="Y993" s="1967"/>
      <c r="Z993" s="1967"/>
      <c r="AA993" s="1967"/>
      <c r="AB993" s="1967"/>
      <c r="AC993" s="1967"/>
      <c r="AD993" s="1967"/>
      <c r="AE993" s="1968"/>
      <c r="AF993" s="76"/>
      <c r="AG993" s="18"/>
      <c r="AH993" s="18"/>
      <c r="AI993" s="77"/>
      <c r="AJ993" s="1933"/>
      <c r="AK993" s="1934"/>
      <c r="AL993" s="1934"/>
      <c r="AM993" s="1934"/>
      <c r="AN993" s="1934"/>
      <c r="AO993" s="1934"/>
      <c r="AP993" s="1934"/>
      <c r="AQ993" s="1935"/>
      <c r="AR993" s="1488"/>
      <c r="AS993" s="1488"/>
      <c r="AT993" s="1488"/>
      <c r="AU993" s="1488"/>
      <c r="AV993" s="1488"/>
      <c r="AW993" s="1488"/>
      <c r="AX993" s="1488"/>
      <c r="AY993" s="1488"/>
      <c r="BB993" s="1579"/>
      <c r="BC993" s="1579"/>
      <c r="BD993" s="1579"/>
      <c r="BE993" s="1579"/>
      <c r="BF993" s="1579"/>
      <c r="CR993" s="18"/>
    </row>
    <row r="994" spans="1:96" ht="12.75" customHeight="1">
      <c r="A994" s="40"/>
      <c r="B994" s="1496"/>
      <c r="C994" s="1497"/>
      <c r="D994" s="1927"/>
      <c r="E994" s="1928"/>
      <c r="F994" s="1928"/>
      <c r="G994" s="1928"/>
      <c r="H994" s="1928"/>
      <c r="I994" s="1928"/>
      <c r="J994" s="1928"/>
      <c r="K994" s="1928"/>
      <c r="L994" s="1928"/>
      <c r="M994" s="1928"/>
      <c r="N994" s="1928"/>
      <c r="O994" s="1928"/>
      <c r="P994" s="1928"/>
      <c r="Q994" s="1928"/>
      <c r="R994" s="1928"/>
      <c r="S994" s="1928"/>
      <c r="T994" s="1928"/>
      <c r="U994" s="1928"/>
      <c r="V994" s="1928"/>
      <c r="W994" s="1928"/>
      <c r="X994" s="1928"/>
      <c r="Y994" s="1928"/>
      <c r="Z994" s="1928"/>
      <c r="AA994" s="1928"/>
      <c r="AB994" s="1928"/>
      <c r="AC994" s="1928"/>
      <c r="AD994" s="1928"/>
      <c r="AE994" s="1929"/>
      <c r="AF994" s="78"/>
      <c r="AG994" s="8"/>
      <c r="AH994" s="8"/>
      <c r="AI994" s="79"/>
      <c r="AJ994" s="1936"/>
      <c r="AK994" s="1937"/>
      <c r="AL994" s="1937"/>
      <c r="AM994" s="1937"/>
      <c r="AN994" s="1937"/>
      <c r="AO994" s="1937"/>
      <c r="AP994" s="1937"/>
      <c r="AQ994" s="1938"/>
      <c r="AR994" s="1488"/>
      <c r="AS994" s="1488"/>
      <c r="AT994" s="1488"/>
      <c r="AU994" s="1488"/>
      <c r="AV994" s="1488"/>
      <c r="AW994" s="1488"/>
      <c r="AX994" s="1488"/>
      <c r="AY994" s="1488"/>
      <c r="AZ994" s="462"/>
      <c r="BA994" s="462"/>
      <c r="BB994" s="462"/>
      <c r="BC994" s="462"/>
      <c r="BD994" s="462"/>
      <c r="BE994" s="462"/>
      <c r="BF994" s="462"/>
      <c r="BG994" s="462"/>
      <c r="BH994" s="462"/>
      <c r="BI994" s="462"/>
      <c r="BJ994" s="462"/>
      <c r="BK994" s="462"/>
      <c r="BL994" s="462"/>
      <c r="BM994" s="462"/>
      <c r="BN994" s="462"/>
      <c r="BO994" s="462"/>
      <c r="BP994" s="462"/>
      <c r="BQ994" s="462"/>
      <c r="BR994" s="462"/>
      <c r="BS994" s="462"/>
      <c r="BT994" s="462"/>
      <c r="BU994" s="462"/>
      <c r="BV994" s="462"/>
      <c r="BW994" s="462"/>
      <c r="BX994" s="462"/>
      <c r="BY994" s="462"/>
      <c r="BZ994" s="462"/>
      <c r="CA994" s="462"/>
      <c r="CB994" s="462"/>
      <c r="CC994" s="462"/>
      <c r="CD994" s="462"/>
      <c r="CE994" s="462"/>
      <c r="CF994" s="462"/>
      <c r="CG994" s="462"/>
      <c r="CH994" s="462"/>
      <c r="CI994" s="462"/>
      <c r="CJ994" s="462"/>
      <c r="CK994" s="462"/>
      <c r="CL994" s="462"/>
      <c r="CM994" s="462"/>
      <c r="CN994" s="462"/>
      <c r="CO994" s="462"/>
      <c r="CP994" s="462"/>
      <c r="CQ994" s="462"/>
    </row>
    <row r="995" spans="1:96" s="462" customFormat="1" ht="12.75" customHeight="1">
      <c r="A995" s="40"/>
      <c r="B995" s="80"/>
      <c r="C995" s="309" t="s">
        <v>1731</v>
      </c>
      <c r="D995" s="1991" t="s">
        <v>1732</v>
      </c>
      <c r="E995" s="1992"/>
      <c r="F995" s="1992"/>
      <c r="G995" s="1992"/>
      <c r="H995" s="1992"/>
      <c r="I995" s="1992"/>
      <c r="J995" s="1992"/>
      <c r="K995" s="1992"/>
      <c r="L995" s="1992"/>
      <c r="M995" s="1992"/>
      <c r="N995" s="1992"/>
      <c r="O995" s="1992"/>
      <c r="P995" s="1992"/>
      <c r="Q995" s="1992"/>
      <c r="R995" s="1992"/>
      <c r="S995" s="1992"/>
      <c r="T995" s="1992"/>
      <c r="U995" s="1992"/>
      <c r="V995" s="1992"/>
      <c r="W995" s="1992"/>
      <c r="X995" s="1992"/>
      <c r="Y995" s="1992"/>
      <c r="Z995" s="1992"/>
      <c r="AA995" s="1992"/>
      <c r="AB995" s="1992"/>
      <c r="AC995" s="1992"/>
      <c r="AD995" s="1992"/>
      <c r="AE995" s="1993"/>
      <c r="AF995" s="80"/>
      <c r="AG995" s="1989" t="s">
        <v>800</v>
      </c>
      <c r="AH995" s="1990"/>
      <c r="AI995" s="83"/>
      <c r="AJ995" s="1930">
        <f>IF(AG995="yes",AJ975*BA995,0)</f>
        <v>0</v>
      </c>
      <c r="AK995" s="1931"/>
      <c r="AL995" s="1931"/>
      <c r="AM995" s="1931"/>
      <c r="AN995" s="1931"/>
      <c r="AO995" s="1931"/>
      <c r="AP995" s="1931"/>
      <c r="AQ995" s="1932"/>
      <c r="AR995" s="1488"/>
      <c r="AS995" s="1488"/>
      <c r="AT995" s="1488"/>
      <c r="AU995" s="1488"/>
      <c r="AV995" s="1488"/>
      <c r="AW995" s="1488"/>
      <c r="AX995" s="1488"/>
      <c r="AY995" s="1488"/>
      <c r="BA995" s="1500">
        <f>IF(SUM(BA997:BA1005)&lt;=0.1,SUM(BA997:BA1005),0.1)</f>
        <v>0</v>
      </c>
      <c r="CR995" s="18"/>
    </row>
    <row r="996" spans="1:96" ht="12.75" customHeight="1">
      <c r="A996" s="40"/>
      <c r="B996" s="76"/>
      <c r="C996" s="1498"/>
      <c r="D996" s="1966" t="s">
        <v>1733</v>
      </c>
      <c r="E996" s="1967"/>
      <c r="F996" s="1967"/>
      <c r="G996" s="1967"/>
      <c r="H996" s="1967"/>
      <c r="I996" s="1967"/>
      <c r="J996" s="1967"/>
      <c r="K996" s="1967"/>
      <c r="L996" s="1967"/>
      <c r="M996" s="1967"/>
      <c r="N996" s="1967"/>
      <c r="O996" s="1967"/>
      <c r="P996" s="1967"/>
      <c r="Q996" s="1967"/>
      <c r="R996" s="1967"/>
      <c r="S996" s="1967"/>
      <c r="T996" s="1967"/>
      <c r="U996" s="1967"/>
      <c r="V996" s="1967"/>
      <c r="W996" s="1967"/>
      <c r="X996" s="1967"/>
      <c r="Y996" s="1967"/>
      <c r="Z996" s="1967"/>
      <c r="AA996" s="1967"/>
      <c r="AB996" s="1967"/>
      <c r="AC996" s="1967"/>
      <c r="AD996" s="1967"/>
      <c r="AE996" s="1968"/>
      <c r="AF996" s="76"/>
      <c r="AG996" s="77"/>
      <c r="AH996" s="77"/>
      <c r="AI996" s="81"/>
      <c r="AJ996" s="1933"/>
      <c r="AK996" s="1934"/>
      <c r="AL996" s="1934"/>
      <c r="AM996" s="1934"/>
      <c r="AN996" s="1934"/>
      <c r="AO996" s="1934"/>
      <c r="AP996" s="1934"/>
      <c r="AQ996" s="1935"/>
      <c r="AR996" s="1488"/>
      <c r="AS996" s="1488"/>
      <c r="AT996" s="1488"/>
      <c r="AU996" s="1488"/>
      <c r="AV996" s="1488"/>
      <c r="AW996" s="1488"/>
      <c r="AX996" s="1488"/>
      <c r="AY996" s="1488"/>
      <c r="AZ996" s="462"/>
      <c r="BA996" s="462"/>
      <c r="BB996" s="462"/>
      <c r="BC996" s="462"/>
      <c r="BD996" s="462"/>
      <c r="BE996" s="462"/>
      <c r="BF996" s="462"/>
      <c r="BG996" s="462"/>
      <c r="BH996" s="462"/>
      <c r="BI996" s="462"/>
      <c r="BJ996" s="462"/>
      <c r="BK996" s="462"/>
      <c r="BL996" s="462"/>
      <c r="BM996" s="462"/>
      <c r="BN996" s="462"/>
      <c r="BO996" s="462"/>
      <c r="BP996" s="462"/>
      <c r="BQ996" s="462"/>
      <c r="BR996" s="462"/>
      <c r="BS996" s="462"/>
      <c r="BT996" s="462"/>
      <c r="BU996" s="462"/>
      <c r="BV996" s="462"/>
      <c r="BW996" s="462"/>
      <c r="BX996" s="462"/>
      <c r="BY996" s="462"/>
      <c r="BZ996" s="462"/>
      <c r="CA996" s="462"/>
      <c r="CB996" s="462"/>
      <c r="CC996" s="462"/>
      <c r="CD996" s="462"/>
      <c r="CE996" s="462"/>
      <c r="CF996" s="462"/>
      <c r="CG996" s="462"/>
      <c r="CH996" s="462"/>
      <c r="CI996" s="462"/>
      <c r="CJ996" s="462"/>
      <c r="CK996" s="462"/>
      <c r="CL996" s="462"/>
      <c r="CM996" s="462"/>
      <c r="CN996" s="462"/>
      <c r="CO996" s="462"/>
      <c r="CP996" s="462"/>
      <c r="CQ996" s="462"/>
    </row>
    <row r="997" spans="1:96" ht="12.75" customHeight="1">
      <c r="A997" s="40"/>
      <c r="B997" s="76"/>
      <c r="C997" s="1498"/>
      <c r="D997" s="1966"/>
      <c r="E997" s="1967"/>
      <c r="F997" s="1967"/>
      <c r="G997" s="1967"/>
      <c r="H997" s="1967"/>
      <c r="I997" s="1967"/>
      <c r="J997" s="1967"/>
      <c r="K997" s="1967"/>
      <c r="L997" s="1967"/>
      <c r="M997" s="1967"/>
      <c r="N997" s="1967"/>
      <c r="O997" s="1967"/>
      <c r="P997" s="1967"/>
      <c r="Q997" s="1967"/>
      <c r="R997" s="1967"/>
      <c r="S997" s="1967"/>
      <c r="T997" s="1967"/>
      <c r="U997" s="1967"/>
      <c r="V997" s="1967"/>
      <c r="W997" s="1967"/>
      <c r="X997" s="1967"/>
      <c r="Y997" s="1967"/>
      <c r="Z997" s="1967"/>
      <c r="AA997" s="1967"/>
      <c r="AB997" s="1967"/>
      <c r="AC997" s="1967"/>
      <c r="AD997" s="1967"/>
      <c r="AE997" s="1968"/>
      <c r="AF997" s="76"/>
      <c r="AG997" s="77"/>
      <c r="AH997" s="77"/>
      <c r="AI997" s="81"/>
      <c r="AJ997" s="1933"/>
      <c r="AK997" s="1934"/>
      <c r="AL997" s="1934"/>
      <c r="AM997" s="1934"/>
      <c r="AN997" s="1934"/>
      <c r="AO997" s="1934"/>
      <c r="AP997" s="1934"/>
      <c r="AQ997" s="1935"/>
      <c r="AR997" s="1488"/>
      <c r="AS997" s="1488"/>
      <c r="AT997" s="1488"/>
      <c r="AU997" s="1488"/>
      <c r="AV997" s="1488"/>
      <c r="AW997" s="1488"/>
      <c r="AX997" s="1488"/>
      <c r="AY997" s="1488"/>
      <c r="AZ997" s="462"/>
      <c r="BA997" s="1501">
        <f>IF(A1044="Yes",0.05,0)</f>
        <v>0</v>
      </c>
      <c r="BB997" s="462"/>
      <c r="BC997" s="462"/>
      <c r="BD997" s="462"/>
      <c r="BE997" s="462"/>
      <c r="BF997" s="462"/>
      <c r="BG997" s="462"/>
      <c r="BH997" s="462"/>
      <c r="BI997" s="462"/>
      <c r="BJ997" s="462"/>
      <c r="BK997" s="462"/>
      <c r="BL997" s="462"/>
      <c r="BM997" s="462"/>
      <c r="BN997" s="462"/>
      <c r="BO997" s="462"/>
      <c r="BP997" s="462"/>
      <c r="BQ997" s="462"/>
      <c r="BR997" s="462"/>
      <c r="BS997" s="462"/>
      <c r="BT997" s="462"/>
      <c r="BU997" s="462"/>
      <c r="BV997" s="462"/>
      <c r="BW997" s="462"/>
      <c r="BX997" s="462"/>
      <c r="BY997" s="462"/>
      <c r="BZ997" s="462"/>
      <c r="CA997" s="462"/>
      <c r="CB997" s="462"/>
      <c r="CC997" s="462"/>
      <c r="CD997" s="462"/>
      <c r="CE997" s="462"/>
      <c r="CF997" s="462"/>
      <c r="CG997" s="462"/>
      <c r="CH997" s="462"/>
      <c r="CI997" s="462"/>
      <c r="CJ997" s="462"/>
      <c r="CK997" s="462"/>
      <c r="CL997" s="462"/>
      <c r="CM997" s="462"/>
      <c r="CN997" s="462"/>
      <c r="CO997" s="462"/>
      <c r="CP997" s="462"/>
      <c r="CQ997" s="462"/>
    </row>
    <row r="998" spans="1:96" ht="15" customHeight="1">
      <c r="A998" s="40"/>
      <c r="B998" s="1502"/>
      <c r="C998" s="1495"/>
      <c r="D998" s="1927"/>
      <c r="E998" s="1928"/>
      <c r="F998" s="1928"/>
      <c r="G998" s="1928"/>
      <c r="H998" s="1928"/>
      <c r="I998" s="1928"/>
      <c r="J998" s="1928"/>
      <c r="K998" s="1928"/>
      <c r="L998" s="1928"/>
      <c r="M998" s="1928"/>
      <c r="N998" s="1928"/>
      <c r="O998" s="1928"/>
      <c r="P998" s="1928"/>
      <c r="Q998" s="1928"/>
      <c r="R998" s="1928"/>
      <c r="S998" s="1928"/>
      <c r="T998" s="1928"/>
      <c r="U998" s="1928"/>
      <c r="V998" s="1928"/>
      <c r="W998" s="1928"/>
      <c r="X998" s="1928"/>
      <c r="Y998" s="1928"/>
      <c r="Z998" s="1928"/>
      <c r="AA998" s="1928"/>
      <c r="AB998" s="1928"/>
      <c r="AC998" s="1928"/>
      <c r="AD998" s="1928"/>
      <c r="AE998" s="1929"/>
      <c r="AF998" s="78"/>
      <c r="AG998" s="8"/>
      <c r="AH998" s="8"/>
      <c r="AI998" s="79"/>
      <c r="AJ998" s="1936"/>
      <c r="AK998" s="1937"/>
      <c r="AL998" s="1937"/>
      <c r="AM998" s="1937"/>
      <c r="AN998" s="1937"/>
      <c r="AO998" s="1937"/>
      <c r="AP998" s="1937"/>
      <c r="AQ998" s="1938"/>
      <c r="AR998" s="1488"/>
      <c r="AS998" s="1488"/>
      <c r="AT998" s="1488"/>
      <c r="AU998" s="1488"/>
      <c r="AV998" s="1488"/>
      <c r="AW998" s="1488"/>
      <c r="AX998" s="1488"/>
      <c r="AY998" s="1488"/>
      <c r="AZ998" s="462"/>
      <c r="BA998" s="1501">
        <f>IF(A1050="Yes",0.02,0)</f>
        <v>0</v>
      </c>
      <c r="BB998" s="462"/>
      <c r="BC998" s="462"/>
      <c r="BD998" s="462"/>
      <c r="BE998" s="462"/>
      <c r="BF998" s="462"/>
      <c r="BG998" s="462"/>
      <c r="BH998" s="462"/>
      <c r="BI998" s="462"/>
      <c r="BJ998" s="462"/>
      <c r="BK998" s="462"/>
      <c r="BL998" s="462"/>
      <c r="BM998" s="462"/>
      <c r="BN998" s="462"/>
      <c r="BO998" s="462"/>
      <c r="BP998" s="462"/>
      <c r="BQ998" s="462"/>
      <c r="BR998" s="462"/>
      <c r="BS998" s="462"/>
      <c r="BT998" s="462"/>
      <c r="BU998" s="462"/>
      <c r="BV998" s="462"/>
      <c r="BW998" s="462"/>
      <c r="BX998" s="462"/>
      <c r="BY998" s="462"/>
      <c r="BZ998" s="462"/>
      <c r="CA998" s="462"/>
      <c r="CB998" s="462"/>
      <c r="CC998" s="462"/>
      <c r="CD998" s="462"/>
      <c r="CE998" s="462"/>
      <c r="CF998" s="462"/>
      <c r="CG998" s="462"/>
      <c r="CH998" s="462"/>
      <c r="CI998" s="462"/>
      <c r="CJ998" s="462"/>
      <c r="CK998" s="462"/>
      <c r="CL998" s="462"/>
      <c r="CM998" s="462"/>
      <c r="CN998" s="462"/>
      <c r="CO998" s="462"/>
      <c r="CP998" s="462"/>
      <c r="CQ998" s="462"/>
    </row>
    <row r="999" spans="1:96" s="462" customFormat="1" ht="15" customHeight="1">
      <c r="A999" s="40"/>
      <c r="B999" s="80"/>
      <c r="C999" s="309" t="s">
        <v>1734</v>
      </c>
      <c r="D999" s="1960" t="s">
        <v>1735</v>
      </c>
      <c r="E999" s="1961"/>
      <c r="F999" s="1961"/>
      <c r="G999" s="1961"/>
      <c r="H999" s="1961"/>
      <c r="I999" s="1961"/>
      <c r="J999" s="1961"/>
      <c r="K999" s="1961"/>
      <c r="L999" s="1961"/>
      <c r="M999" s="1961"/>
      <c r="N999" s="1961"/>
      <c r="O999" s="1961"/>
      <c r="P999" s="1961"/>
      <c r="Q999" s="1961"/>
      <c r="R999" s="1961"/>
      <c r="S999" s="1961"/>
      <c r="T999" s="1961"/>
      <c r="U999" s="1961"/>
      <c r="V999" s="1961"/>
      <c r="W999" s="1961"/>
      <c r="X999" s="1961"/>
      <c r="Y999" s="1961"/>
      <c r="Z999" s="1961"/>
      <c r="AA999" s="1961"/>
      <c r="AB999" s="1961"/>
      <c r="AC999" s="1961"/>
      <c r="AD999" s="1961"/>
      <c r="AE999" s="1962"/>
      <c r="AF999" s="80"/>
      <c r="AG999" s="1989" t="s">
        <v>800</v>
      </c>
      <c r="AH999" s="1990"/>
      <c r="AI999" s="83"/>
      <c r="AJ999" s="1939"/>
      <c r="AK999" s="1940"/>
      <c r="AL999" s="1940"/>
      <c r="AM999" s="1940"/>
      <c r="AN999" s="1940"/>
      <c r="AO999" s="1940"/>
      <c r="AP999" s="1940"/>
      <c r="AQ999" s="1941"/>
      <c r="AR999" s="1488"/>
      <c r="AS999" s="1488"/>
      <c r="AT999" s="1488"/>
      <c r="AU999" s="1488"/>
      <c r="AV999" s="1488"/>
      <c r="AW999" s="1488"/>
      <c r="AX999" s="1488"/>
      <c r="AY999" s="1488"/>
      <c r="BA999" s="1501">
        <f>IF(A1056="Yes",0.04,0)</f>
        <v>0</v>
      </c>
      <c r="CR999" s="18"/>
    </row>
    <row r="1000" spans="1:96" ht="12.75">
      <c r="A1000" s="40"/>
      <c r="B1000" s="1502"/>
      <c r="C1000" s="1503"/>
      <c r="D1000" s="1963"/>
      <c r="E1000" s="1964"/>
      <c r="F1000" s="1964"/>
      <c r="G1000" s="1964"/>
      <c r="H1000" s="1964"/>
      <c r="I1000" s="1964"/>
      <c r="J1000" s="1964"/>
      <c r="K1000" s="1964"/>
      <c r="L1000" s="1964"/>
      <c r="M1000" s="1964"/>
      <c r="N1000" s="1964"/>
      <c r="O1000" s="1964"/>
      <c r="P1000" s="1964"/>
      <c r="Q1000" s="1964"/>
      <c r="R1000" s="1964"/>
      <c r="S1000" s="1964"/>
      <c r="T1000" s="1964"/>
      <c r="U1000" s="1964"/>
      <c r="V1000" s="1964"/>
      <c r="W1000" s="1964"/>
      <c r="X1000" s="1964"/>
      <c r="Y1000" s="1964"/>
      <c r="Z1000" s="1964"/>
      <c r="AA1000" s="1964"/>
      <c r="AB1000" s="1964"/>
      <c r="AC1000" s="1964"/>
      <c r="AD1000" s="1964"/>
      <c r="AE1000" s="1965"/>
      <c r="AF1000" s="1948">
        <f>IF(AG999="yes","Please Select Type and Enter Amount:",0)</f>
        <v>0</v>
      </c>
      <c r="AG1000" s="1949"/>
      <c r="AH1000" s="1949"/>
      <c r="AI1000" s="1950"/>
      <c r="AJ1000" s="1942"/>
      <c r="AK1000" s="1943"/>
      <c r="AL1000" s="1943"/>
      <c r="AM1000" s="1943"/>
      <c r="AN1000" s="1943"/>
      <c r="AO1000" s="1943"/>
      <c r="AP1000" s="1943"/>
      <c r="AQ1000" s="1944"/>
      <c r="AR1000" s="1488"/>
      <c r="AS1000" s="1488"/>
      <c r="AT1000" s="1488"/>
      <c r="AU1000" s="1488"/>
      <c r="AV1000" s="1488"/>
      <c r="AW1000" s="1488"/>
      <c r="AX1000" s="1488"/>
      <c r="AY1000" s="1488"/>
      <c r="AZ1000" s="462"/>
      <c r="BA1000" s="1501">
        <f>IF(A1063="Yes",0.04,0)</f>
        <v>0</v>
      </c>
      <c r="BB1000" s="462"/>
      <c r="BC1000" s="462"/>
      <c r="BD1000" s="462"/>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2"/>
      <c r="BY1000" s="462"/>
      <c r="BZ1000" s="462"/>
      <c r="CA1000" s="462"/>
      <c r="CB1000" s="462"/>
      <c r="CC1000" s="462"/>
      <c r="CD1000" s="462"/>
      <c r="CE1000" s="462"/>
      <c r="CF1000" s="462"/>
      <c r="CG1000" s="462"/>
      <c r="CH1000" s="462"/>
      <c r="CI1000" s="462"/>
      <c r="CJ1000" s="462"/>
      <c r="CK1000" s="462"/>
      <c r="CL1000" s="462"/>
      <c r="CM1000" s="462"/>
      <c r="CN1000" s="462"/>
      <c r="CO1000" s="462"/>
      <c r="CP1000" s="462"/>
      <c r="CQ1000" s="462"/>
    </row>
    <row r="1001" spans="1:96" ht="12.75" customHeight="1">
      <c r="A1001" s="40"/>
      <c r="B1001" s="1502"/>
      <c r="C1001" s="1503"/>
      <c r="D1001" s="1966" t="s">
        <v>1736</v>
      </c>
      <c r="E1001" s="1967"/>
      <c r="F1001" s="1967"/>
      <c r="G1001" s="1967"/>
      <c r="H1001" s="1967"/>
      <c r="I1001" s="1967"/>
      <c r="J1001" s="1967"/>
      <c r="K1001" s="1967"/>
      <c r="L1001" s="1967"/>
      <c r="M1001" s="1967"/>
      <c r="N1001" s="1967"/>
      <c r="O1001" s="1967"/>
      <c r="P1001" s="1967"/>
      <c r="Q1001" s="1967"/>
      <c r="R1001" s="1967"/>
      <c r="S1001" s="1967"/>
      <c r="T1001" s="1967"/>
      <c r="U1001" s="1967"/>
      <c r="V1001" s="1967"/>
      <c r="W1001" s="1967"/>
      <c r="X1001" s="1967"/>
      <c r="Y1001" s="1967"/>
      <c r="Z1001" s="1967"/>
      <c r="AA1001" s="1967"/>
      <c r="AB1001" s="1967"/>
      <c r="AC1001" s="1967"/>
      <c r="AD1001" s="1967"/>
      <c r="AE1001" s="1968"/>
      <c r="AF1001" s="1948"/>
      <c r="AG1001" s="1949"/>
      <c r="AH1001" s="1949"/>
      <c r="AI1001" s="1950"/>
      <c r="AJ1001" s="1942"/>
      <c r="AK1001" s="1943"/>
      <c r="AL1001" s="1943"/>
      <c r="AM1001" s="1943"/>
      <c r="AN1001" s="1943"/>
      <c r="AO1001" s="1943"/>
      <c r="AP1001" s="1943"/>
      <c r="AQ1001" s="1944"/>
      <c r="AR1001" s="1488"/>
      <c r="AS1001" s="1488"/>
      <c r="AT1001" s="1488"/>
      <c r="AU1001" s="1488"/>
      <c r="AV1001" s="1488"/>
      <c r="AW1001" s="1488"/>
      <c r="AX1001" s="1488"/>
      <c r="AY1001" s="1488"/>
      <c r="AZ1001" s="462"/>
      <c r="BA1001" s="1501">
        <f>IF(A1066="Yes",0.01,0)</f>
        <v>0</v>
      </c>
      <c r="BB1001" s="462"/>
      <c r="BC1001" s="462"/>
      <c r="BD1001" s="462"/>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2"/>
      <c r="BY1001" s="462"/>
      <c r="BZ1001" s="462"/>
      <c r="CA1001" s="462"/>
      <c r="CB1001" s="462"/>
      <c r="CC1001" s="462"/>
      <c r="CD1001" s="462"/>
      <c r="CE1001" s="462"/>
      <c r="CF1001" s="462"/>
      <c r="CG1001" s="462"/>
      <c r="CH1001" s="462"/>
      <c r="CI1001" s="462"/>
      <c r="CJ1001" s="462"/>
      <c r="CK1001" s="462"/>
      <c r="CL1001" s="462"/>
      <c r="CM1001" s="462"/>
      <c r="CN1001" s="462"/>
      <c r="CO1001" s="462"/>
      <c r="CP1001" s="462"/>
      <c r="CQ1001" s="462"/>
    </row>
    <row r="1002" spans="1:96" ht="12.75" customHeight="1">
      <c r="A1002" s="40"/>
      <c r="B1002" s="1502"/>
      <c r="C1002" s="1503"/>
      <c r="D1002" s="1966"/>
      <c r="E1002" s="1967"/>
      <c r="F1002" s="1967"/>
      <c r="G1002" s="1967"/>
      <c r="H1002" s="1967"/>
      <c r="I1002" s="1967"/>
      <c r="J1002" s="1967"/>
      <c r="K1002" s="1967"/>
      <c r="L1002" s="1967"/>
      <c r="M1002" s="1967"/>
      <c r="N1002" s="1967"/>
      <c r="O1002" s="1967"/>
      <c r="P1002" s="1967"/>
      <c r="Q1002" s="1967"/>
      <c r="R1002" s="1967"/>
      <c r="S1002" s="1967"/>
      <c r="T1002" s="1967"/>
      <c r="U1002" s="1967"/>
      <c r="V1002" s="1967"/>
      <c r="W1002" s="1967"/>
      <c r="X1002" s="1967"/>
      <c r="Y1002" s="1967"/>
      <c r="Z1002" s="1967"/>
      <c r="AA1002" s="1967"/>
      <c r="AB1002" s="1967"/>
      <c r="AC1002" s="1967"/>
      <c r="AD1002" s="1967"/>
      <c r="AE1002" s="1968"/>
      <c r="AF1002" s="1948"/>
      <c r="AG1002" s="1949"/>
      <c r="AH1002" s="1949"/>
      <c r="AI1002" s="1950"/>
      <c r="AJ1002" s="1942"/>
      <c r="AK1002" s="1943"/>
      <c r="AL1002" s="1943"/>
      <c r="AM1002" s="1943"/>
      <c r="AN1002" s="1943"/>
      <c r="AO1002" s="1943"/>
      <c r="AP1002" s="1943"/>
      <c r="AQ1002" s="1944"/>
      <c r="AR1002" s="1488"/>
      <c r="AS1002" s="1488"/>
      <c r="AT1002" s="1488"/>
      <c r="AU1002" s="1488"/>
      <c r="AV1002" s="1488"/>
      <c r="AW1002" s="1488"/>
      <c r="AX1002" s="1488"/>
      <c r="AY1002" s="1488"/>
      <c r="AZ1002" s="462"/>
      <c r="BA1002" s="1501">
        <f>IF(A1071="Yes",0.01,0)</f>
        <v>0</v>
      </c>
      <c r="BB1002" s="462"/>
      <c r="BC1002" s="462"/>
      <c r="BD1002" s="462"/>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2"/>
      <c r="BY1002" s="462"/>
      <c r="BZ1002" s="462"/>
      <c r="CA1002" s="462"/>
      <c r="CB1002" s="462"/>
      <c r="CC1002" s="462"/>
      <c r="CD1002" s="462"/>
      <c r="CE1002" s="462"/>
      <c r="CF1002" s="462"/>
      <c r="CG1002" s="462"/>
      <c r="CH1002" s="462"/>
      <c r="CI1002" s="462"/>
      <c r="CJ1002" s="462"/>
      <c r="CK1002" s="462"/>
      <c r="CL1002" s="462"/>
      <c r="CM1002" s="462"/>
      <c r="CN1002" s="462"/>
      <c r="CO1002" s="462"/>
      <c r="CP1002" s="462"/>
      <c r="CQ1002" s="462"/>
    </row>
    <row r="1003" spans="1:96" s="462" customFormat="1" ht="12.75" customHeight="1">
      <c r="A1003" s="40"/>
      <c r="B1003" s="1502"/>
      <c r="C1003" s="1503"/>
      <c r="D1003" s="594" t="s">
        <v>1737</v>
      </c>
      <c r="E1003" s="87"/>
      <c r="F1003" s="87"/>
      <c r="G1003" s="1157"/>
      <c r="H1003" s="1157"/>
      <c r="I1003" s="60"/>
      <c r="J1003" s="1969" t="s">
        <v>299</v>
      </c>
      <c r="K1003" s="1970"/>
      <c r="L1003" s="1970"/>
      <c r="M1003" s="1970"/>
      <c r="N1003" s="1970"/>
      <c r="O1003" s="1970"/>
      <c r="P1003" s="1970"/>
      <c r="Q1003" s="1970"/>
      <c r="R1003" s="1970"/>
      <c r="S1003" s="1970"/>
      <c r="T1003" s="1970"/>
      <c r="U1003" s="1970"/>
      <c r="V1003" s="1970"/>
      <c r="W1003" s="1970"/>
      <c r="X1003" s="1970"/>
      <c r="Y1003" s="1970"/>
      <c r="Z1003" s="1970"/>
      <c r="AA1003" s="1970"/>
      <c r="AB1003" s="1970"/>
      <c r="AC1003" s="1970"/>
      <c r="AD1003" s="1970"/>
      <c r="AE1003" s="1971"/>
      <c r="AF1003" s="1951"/>
      <c r="AG1003" s="1952"/>
      <c r="AH1003" s="1952"/>
      <c r="AI1003" s="1953"/>
      <c r="AJ1003" s="1945"/>
      <c r="AK1003" s="1946"/>
      <c r="AL1003" s="1946"/>
      <c r="AM1003" s="1946"/>
      <c r="AN1003" s="1946"/>
      <c r="AO1003" s="1946"/>
      <c r="AP1003" s="1946"/>
      <c r="AQ1003" s="1947"/>
      <c r="AR1003" s="1488"/>
      <c r="AS1003" s="1488"/>
      <c r="AT1003" s="1488"/>
      <c r="AU1003" s="1488"/>
      <c r="AV1003" s="1488"/>
      <c r="AW1003" s="1488"/>
      <c r="AX1003" s="1488"/>
      <c r="AY1003" s="1488"/>
      <c r="BA1003" s="1501">
        <f>IF(A1074="Yes",0.01,0)</f>
        <v>0</v>
      </c>
      <c r="CR1003" s="18"/>
    </row>
    <row r="1004" spans="1:96" ht="12.75" customHeight="1">
      <c r="A1004" s="40"/>
      <c r="B1004" s="80"/>
      <c r="C1004" s="309" t="s">
        <v>1738</v>
      </c>
      <c r="D1004" s="1972" t="s">
        <v>1739</v>
      </c>
      <c r="E1004" s="1973"/>
      <c r="F1004" s="1973"/>
      <c r="G1004" s="1973"/>
      <c r="H1004" s="1973"/>
      <c r="I1004" s="1973"/>
      <c r="J1004" s="1973"/>
      <c r="K1004" s="1973"/>
      <c r="L1004" s="1973"/>
      <c r="M1004" s="1973"/>
      <c r="N1004" s="1973"/>
      <c r="O1004" s="1973"/>
      <c r="P1004" s="1973"/>
      <c r="Q1004" s="1973"/>
      <c r="R1004" s="1973"/>
      <c r="S1004" s="1973"/>
      <c r="T1004" s="1973"/>
      <c r="U1004" s="1973"/>
      <c r="V1004" s="1973"/>
      <c r="W1004" s="1973"/>
      <c r="X1004" s="1973"/>
      <c r="Y1004" s="1973"/>
      <c r="Z1004" s="1973"/>
      <c r="AA1004" s="1973"/>
      <c r="AB1004" s="1973"/>
      <c r="AC1004" s="1973"/>
      <c r="AD1004" s="1973"/>
      <c r="AE1004" s="1974"/>
      <c r="AF1004" s="80"/>
      <c r="AG1004" s="1989" t="s">
        <v>909</v>
      </c>
      <c r="AH1004" s="1990"/>
      <c r="AI1004" s="83"/>
      <c r="AJ1004" s="2007">
        <v>143452</v>
      </c>
      <c r="AK1004" s="2008"/>
      <c r="AL1004" s="2008"/>
      <c r="AM1004" s="2008"/>
      <c r="AN1004" s="2008"/>
      <c r="AO1004" s="2008"/>
      <c r="AP1004" s="2008"/>
      <c r="AQ1004" s="2009"/>
      <c r="AR1004" s="1488"/>
      <c r="AS1004" s="1488"/>
      <c r="AT1004" s="1488"/>
      <c r="AU1004" s="1488"/>
      <c r="AV1004" s="1488"/>
      <c r="AW1004" s="1488"/>
      <c r="AX1004" s="1488"/>
      <c r="AY1004" s="1488"/>
      <c r="AZ1004" s="462"/>
      <c r="BA1004" s="1501">
        <f>IF(A1078="Yes",0.02,0)</f>
        <v>0</v>
      </c>
      <c r="BB1004" s="462"/>
      <c r="BC1004" s="462"/>
      <c r="BD1004" s="462"/>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2"/>
      <c r="BY1004" s="462"/>
      <c r="BZ1004" s="462"/>
      <c r="CA1004" s="462"/>
      <c r="CB1004" s="462"/>
      <c r="CC1004" s="462"/>
      <c r="CD1004" s="462"/>
      <c r="CE1004" s="462"/>
      <c r="CF1004" s="462"/>
      <c r="CG1004" s="462"/>
      <c r="CH1004" s="462"/>
      <c r="CI1004" s="462"/>
      <c r="CJ1004" s="462"/>
      <c r="CK1004" s="462"/>
      <c r="CL1004" s="462"/>
      <c r="CM1004" s="462"/>
      <c r="CN1004" s="462"/>
      <c r="CO1004" s="462"/>
      <c r="CP1004" s="462"/>
      <c r="CQ1004" s="462"/>
    </row>
    <row r="1005" spans="1:96" ht="12.75" customHeight="1">
      <c r="A1005" s="40"/>
      <c r="B1005" s="76"/>
      <c r="C1005" s="1498"/>
      <c r="D1005" s="1966" t="s">
        <v>1740</v>
      </c>
      <c r="E1005" s="1967"/>
      <c r="F1005" s="1967"/>
      <c r="G1005" s="1967"/>
      <c r="H1005" s="1967"/>
      <c r="I1005" s="1967"/>
      <c r="J1005" s="1967"/>
      <c r="K1005" s="1967"/>
      <c r="L1005" s="1967"/>
      <c r="M1005" s="1967"/>
      <c r="N1005" s="1967"/>
      <c r="O1005" s="1967"/>
      <c r="P1005" s="1967"/>
      <c r="Q1005" s="1967"/>
      <c r="R1005" s="1967"/>
      <c r="S1005" s="1967"/>
      <c r="T1005" s="1967"/>
      <c r="U1005" s="1967"/>
      <c r="V1005" s="1967"/>
      <c r="W1005" s="1967"/>
      <c r="X1005" s="1967"/>
      <c r="Y1005" s="1967"/>
      <c r="Z1005" s="1967"/>
      <c r="AA1005" s="1967"/>
      <c r="AB1005" s="1967"/>
      <c r="AC1005" s="1967"/>
      <c r="AD1005" s="1967"/>
      <c r="AE1005" s="1968"/>
      <c r="AF1005" s="1954" t="str">
        <f>IF(AG1004="yes","Please Enter Amount:",0)</f>
        <v>Please Enter Amount:</v>
      </c>
      <c r="AG1005" s="1955"/>
      <c r="AH1005" s="1955"/>
      <c r="AI1005" s="1956"/>
      <c r="AJ1005" s="2010"/>
      <c r="AK1005" s="2011"/>
      <c r="AL1005" s="2011"/>
      <c r="AM1005" s="2011"/>
      <c r="AN1005" s="2011"/>
      <c r="AO1005" s="2011"/>
      <c r="AP1005" s="2011"/>
      <c r="AQ1005" s="2012"/>
      <c r="AR1005" s="1488"/>
      <c r="AS1005" s="1488"/>
      <c r="AT1005" s="1488"/>
      <c r="AU1005" s="1488"/>
      <c r="AV1005" s="1488"/>
      <c r="AW1005" s="1488"/>
      <c r="AX1005" s="1488"/>
      <c r="AY1005" s="1488"/>
      <c r="AZ1005" s="462"/>
      <c r="BA1005" s="1125">
        <f>IF(A1082="Yes",0.02,0)</f>
        <v>0</v>
      </c>
      <c r="BB1005" s="462"/>
      <c r="BC1005" s="462"/>
      <c r="BD1005" s="462"/>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2"/>
      <c r="BY1005" s="462"/>
      <c r="BZ1005" s="462"/>
      <c r="CA1005" s="462"/>
      <c r="CB1005" s="462"/>
      <c r="CC1005" s="462"/>
      <c r="CD1005" s="462"/>
      <c r="CE1005" s="462"/>
      <c r="CF1005" s="462"/>
      <c r="CG1005" s="462"/>
      <c r="CH1005" s="462"/>
      <c r="CI1005" s="462"/>
      <c r="CJ1005" s="462"/>
      <c r="CK1005" s="462"/>
      <c r="CL1005" s="462"/>
      <c r="CM1005" s="462"/>
      <c r="CN1005" s="462"/>
      <c r="CO1005" s="462"/>
      <c r="CP1005" s="462"/>
      <c r="CQ1005" s="462"/>
    </row>
    <row r="1006" spans="1:96" ht="12.75" customHeight="1">
      <c r="A1006" s="40"/>
      <c r="B1006" s="76"/>
      <c r="C1006" s="1498"/>
      <c r="D1006" s="1966"/>
      <c r="E1006" s="1967"/>
      <c r="F1006" s="1967"/>
      <c r="G1006" s="1967"/>
      <c r="H1006" s="1967"/>
      <c r="I1006" s="1967"/>
      <c r="J1006" s="1967"/>
      <c r="K1006" s="1967"/>
      <c r="L1006" s="1967"/>
      <c r="M1006" s="1967"/>
      <c r="N1006" s="1967"/>
      <c r="O1006" s="1967"/>
      <c r="P1006" s="1967"/>
      <c r="Q1006" s="1967"/>
      <c r="R1006" s="1967"/>
      <c r="S1006" s="1967"/>
      <c r="T1006" s="1967"/>
      <c r="U1006" s="1967"/>
      <c r="V1006" s="1967"/>
      <c r="W1006" s="1967"/>
      <c r="X1006" s="1967"/>
      <c r="Y1006" s="1967"/>
      <c r="Z1006" s="1967"/>
      <c r="AA1006" s="1967"/>
      <c r="AB1006" s="1967"/>
      <c r="AC1006" s="1967"/>
      <c r="AD1006" s="1967"/>
      <c r="AE1006" s="1968"/>
      <c r="AF1006" s="1954"/>
      <c r="AG1006" s="1955"/>
      <c r="AH1006" s="1955"/>
      <c r="AI1006" s="1956"/>
      <c r="AJ1006" s="2010"/>
      <c r="AK1006" s="2011"/>
      <c r="AL1006" s="2011"/>
      <c r="AM1006" s="2011"/>
      <c r="AN1006" s="2011"/>
      <c r="AO1006" s="2011"/>
      <c r="AP1006" s="2011"/>
      <c r="AQ1006" s="2012"/>
      <c r="AR1006" s="1488"/>
      <c r="AS1006" s="1488"/>
      <c r="AT1006" s="1488"/>
      <c r="AU1006" s="1488"/>
      <c r="AV1006" s="1488"/>
      <c r="AW1006" s="1488"/>
      <c r="AX1006" s="1488"/>
      <c r="AY1006" s="1488"/>
      <c r="AZ1006" s="462"/>
      <c r="BA1006" s="462"/>
      <c r="BB1006" s="462"/>
      <c r="BC1006" s="462"/>
      <c r="BD1006" s="462"/>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2"/>
      <c r="BY1006" s="462"/>
      <c r="BZ1006" s="462"/>
      <c r="CA1006" s="462"/>
      <c r="CB1006" s="462"/>
      <c r="CC1006" s="462"/>
      <c r="CD1006" s="462"/>
      <c r="CE1006" s="462"/>
      <c r="CF1006" s="462"/>
      <c r="CG1006" s="462"/>
      <c r="CH1006" s="462"/>
      <c r="CI1006" s="462"/>
      <c r="CJ1006" s="462"/>
      <c r="CK1006" s="462"/>
      <c r="CL1006" s="462"/>
      <c r="CM1006" s="462"/>
      <c r="CN1006" s="462"/>
      <c r="CO1006" s="462"/>
      <c r="CP1006" s="462"/>
      <c r="CQ1006" s="462"/>
    </row>
    <row r="1007" spans="1:96" ht="12.75" customHeight="1">
      <c r="A1007" s="40"/>
      <c r="B1007" s="1499"/>
      <c r="C1007" s="1503"/>
      <c r="D1007" s="1927"/>
      <c r="E1007" s="1928"/>
      <c r="F1007" s="1928"/>
      <c r="G1007" s="1928"/>
      <c r="H1007" s="1928"/>
      <c r="I1007" s="1928"/>
      <c r="J1007" s="1928"/>
      <c r="K1007" s="1928"/>
      <c r="L1007" s="1928"/>
      <c r="M1007" s="1928"/>
      <c r="N1007" s="1928"/>
      <c r="O1007" s="1928"/>
      <c r="P1007" s="1928"/>
      <c r="Q1007" s="1928"/>
      <c r="R1007" s="1928"/>
      <c r="S1007" s="1928"/>
      <c r="T1007" s="1928"/>
      <c r="U1007" s="1928"/>
      <c r="V1007" s="1928"/>
      <c r="W1007" s="1928"/>
      <c r="X1007" s="1928"/>
      <c r="Y1007" s="1928"/>
      <c r="Z1007" s="1928"/>
      <c r="AA1007" s="1928"/>
      <c r="AB1007" s="1928"/>
      <c r="AC1007" s="1928"/>
      <c r="AD1007" s="1928"/>
      <c r="AE1007" s="1929"/>
      <c r="AF1007" s="1957"/>
      <c r="AG1007" s="1958"/>
      <c r="AH1007" s="1958"/>
      <c r="AI1007" s="1959"/>
      <c r="AJ1007" s="2013"/>
      <c r="AK1007" s="2014"/>
      <c r="AL1007" s="2014"/>
      <c r="AM1007" s="2014"/>
      <c r="AN1007" s="2014"/>
      <c r="AO1007" s="2014"/>
      <c r="AP1007" s="2014"/>
      <c r="AQ1007" s="2015"/>
      <c r="AR1007" s="1488"/>
      <c r="AS1007" s="1488"/>
      <c r="AT1007" s="1488"/>
      <c r="AU1007" s="1488"/>
      <c r="AV1007" s="1488"/>
      <c r="AW1007" s="1488"/>
      <c r="AX1007" s="1488"/>
      <c r="AY1007" s="1488"/>
      <c r="AZ1007" s="462"/>
      <c r="BA1007" s="462"/>
      <c r="BB1007" s="462"/>
      <c r="BC1007" s="462"/>
      <c r="BD1007" s="462"/>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2"/>
      <c r="BY1007" s="462"/>
      <c r="BZ1007" s="462"/>
      <c r="CA1007" s="462"/>
      <c r="CB1007" s="462"/>
      <c r="CC1007" s="462"/>
      <c r="CD1007" s="462"/>
      <c r="CE1007" s="462"/>
      <c r="CF1007" s="462"/>
      <c r="CG1007" s="462"/>
      <c r="CH1007" s="462"/>
      <c r="CI1007" s="462"/>
      <c r="CJ1007" s="462"/>
      <c r="CK1007" s="462"/>
      <c r="CL1007" s="462"/>
      <c r="CM1007" s="462"/>
      <c r="CN1007" s="462"/>
      <c r="CO1007" s="462"/>
      <c r="CP1007" s="462"/>
      <c r="CQ1007" s="462"/>
    </row>
    <row r="1008" spans="1:96" s="462" customFormat="1" ht="12.75" customHeight="1">
      <c r="A1008" s="40"/>
      <c r="B1008" s="80"/>
      <c r="C1008" s="309" t="s">
        <v>1741</v>
      </c>
      <c r="D1008" s="1991" t="s">
        <v>1742</v>
      </c>
      <c r="E1008" s="1992"/>
      <c r="F1008" s="1992"/>
      <c r="G1008" s="1992"/>
      <c r="H1008" s="1992"/>
      <c r="I1008" s="1992"/>
      <c r="J1008" s="1992"/>
      <c r="K1008" s="1992"/>
      <c r="L1008" s="1992"/>
      <c r="M1008" s="1992"/>
      <c r="N1008" s="1992"/>
      <c r="O1008" s="1992"/>
      <c r="P1008" s="1992"/>
      <c r="Q1008" s="1992"/>
      <c r="R1008" s="1992"/>
      <c r="S1008" s="1992"/>
      <c r="T1008" s="1992"/>
      <c r="U1008" s="1992"/>
      <c r="V1008" s="1992"/>
      <c r="W1008" s="1992"/>
      <c r="X1008" s="1992"/>
      <c r="Y1008" s="1992"/>
      <c r="Z1008" s="1992"/>
      <c r="AA1008" s="1992"/>
      <c r="AB1008" s="1992"/>
      <c r="AC1008" s="1992"/>
      <c r="AD1008" s="1992"/>
      <c r="AE1008" s="1993"/>
      <c r="AF1008" s="80"/>
      <c r="AG1008" s="1989" t="s">
        <v>909</v>
      </c>
      <c r="AH1008" s="1990"/>
      <c r="AI1008" s="83"/>
      <c r="AJ1008" s="1930">
        <f>ROUND(IF(AG1008="yes",(AJ975*0.1),0),0)</f>
        <v>1780152</v>
      </c>
      <c r="AK1008" s="1931"/>
      <c r="AL1008" s="1931"/>
      <c r="AM1008" s="1931"/>
      <c r="AN1008" s="1931"/>
      <c r="AO1008" s="1931"/>
      <c r="AP1008" s="1931"/>
      <c r="AQ1008" s="1932"/>
      <c r="AR1008" s="1488"/>
      <c r="AS1008" s="1488"/>
      <c r="AT1008" s="1488"/>
      <c r="AU1008" s="1488"/>
      <c r="AV1008" s="1488"/>
      <c r="AW1008" s="1488"/>
      <c r="AX1008" s="1488"/>
      <c r="AY1008" s="1488"/>
      <c r="CR1008" s="18"/>
    </row>
    <row r="1009" spans="1:96" ht="12.75" customHeight="1">
      <c r="A1009" s="40"/>
      <c r="B1009" s="76"/>
      <c r="C1009" s="1498"/>
      <c r="D1009" s="1966" t="s">
        <v>1743</v>
      </c>
      <c r="E1009" s="1967"/>
      <c r="F1009" s="1967"/>
      <c r="G1009" s="1967"/>
      <c r="H1009" s="1967"/>
      <c r="I1009" s="1967"/>
      <c r="J1009" s="1967"/>
      <c r="K1009" s="1967"/>
      <c r="L1009" s="1967"/>
      <c r="M1009" s="1967"/>
      <c r="N1009" s="1967"/>
      <c r="O1009" s="1967"/>
      <c r="P1009" s="1967"/>
      <c r="Q1009" s="1967"/>
      <c r="R1009" s="1967"/>
      <c r="S1009" s="1967"/>
      <c r="T1009" s="1967"/>
      <c r="U1009" s="1967"/>
      <c r="V1009" s="1967"/>
      <c r="W1009" s="1967"/>
      <c r="X1009" s="1967"/>
      <c r="Y1009" s="1967"/>
      <c r="Z1009" s="1967"/>
      <c r="AA1009" s="1967"/>
      <c r="AB1009" s="1967"/>
      <c r="AC1009" s="1967"/>
      <c r="AD1009" s="1967"/>
      <c r="AE1009" s="1968"/>
      <c r="AF1009" s="76"/>
      <c r="AG1009" s="77"/>
      <c r="AH1009" s="77"/>
      <c r="AI1009" s="81"/>
      <c r="AJ1009" s="1933"/>
      <c r="AK1009" s="1934"/>
      <c r="AL1009" s="1934"/>
      <c r="AM1009" s="1934"/>
      <c r="AN1009" s="1934"/>
      <c r="AO1009" s="1934"/>
      <c r="AP1009" s="1934"/>
      <c r="AQ1009" s="1935"/>
      <c r="AR1009" s="1488"/>
      <c r="AS1009" s="1488"/>
      <c r="AT1009" s="1488"/>
      <c r="AU1009" s="1488"/>
      <c r="AV1009" s="1488"/>
      <c r="AW1009" s="1488"/>
      <c r="AX1009" s="1488"/>
      <c r="AY1009" s="1488"/>
      <c r="AZ1009" s="462"/>
      <c r="BA1009" s="462"/>
      <c r="BB1009" s="462"/>
      <c r="BC1009" s="462"/>
      <c r="BD1009" s="462"/>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2"/>
      <c r="BY1009" s="462"/>
      <c r="BZ1009" s="462"/>
      <c r="CA1009" s="462"/>
      <c r="CB1009" s="462"/>
      <c r="CC1009" s="462"/>
      <c r="CD1009" s="462"/>
      <c r="CE1009" s="462"/>
      <c r="CF1009" s="462"/>
      <c r="CG1009" s="462"/>
      <c r="CH1009" s="462"/>
      <c r="CI1009" s="462"/>
      <c r="CJ1009" s="462"/>
      <c r="CK1009" s="462"/>
      <c r="CL1009" s="462"/>
      <c r="CM1009" s="462"/>
      <c r="CN1009" s="462"/>
      <c r="CO1009" s="462"/>
      <c r="CP1009" s="462"/>
      <c r="CQ1009" s="462"/>
    </row>
    <row r="1010" spans="1:96" ht="12.75" customHeight="1">
      <c r="A1010" s="40"/>
      <c r="B1010" s="78"/>
      <c r="C1010" s="1498"/>
      <c r="D1010" s="1927"/>
      <c r="E1010" s="1928"/>
      <c r="F1010" s="1928"/>
      <c r="G1010" s="1928"/>
      <c r="H1010" s="1928"/>
      <c r="I1010" s="1928"/>
      <c r="J1010" s="1928"/>
      <c r="K1010" s="1928"/>
      <c r="L1010" s="1928"/>
      <c r="M1010" s="1928"/>
      <c r="N1010" s="1928"/>
      <c r="O1010" s="1928"/>
      <c r="P1010" s="1928"/>
      <c r="Q1010" s="1928"/>
      <c r="R1010" s="1928"/>
      <c r="S1010" s="1928"/>
      <c r="T1010" s="1928"/>
      <c r="U1010" s="1928"/>
      <c r="V1010" s="1928"/>
      <c r="W1010" s="1928"/>
      <c r="X1010" s="1928"/>
      <c r="Y1010" s="1928"/>
      <c r="Z1010" s="1928"/>
      <c r="AA1010" s="1928"/>
      <c r="AB1010" s="1928"/>
      <c r="AC1010" s="1928"/>
      <c r="AD1010" s="1928"/>
      <c r="AE1010" s="1929"/>
      <c r="AF1010" s="76"/>
      <c r="AG1010" s="77"/>
      <c r="AH1010" s="77"/>
      <c r="AI1010" s="81"/>
      <c r="AJ1010" s="1936"/>
      <c r="AK1010" s="1937"/>
      <c r="AL1010" s="1937"/>
      <c r="AM1010" s="1937"/>
      <c r="AN1010" s="1937"/>
      <c r="AO1010" s="1937"/>
      <c r="AP1010" s="1937"/>
      <c r="AQ1010" s="1938"/>
      <c r="AR1010" s="1488"/>
      <c r="AS1010" s="1488"/>
      <c r="AT1010" s="1488"/>
      <c r="AU1010" s="1488"/>
      <c r="AV1010" s="1488"/>
      <c r="AW1010" s="1488"/>
      <c r="AX1010" s="1488"/>
      <c r="AY1010" s="1488"/>
      <c r="AZ1010" s="462"/>
      <c r="BA1010" s="462"/>
      <c r="BB1010" s="462"/>
      <c r="BC1010" s="462"/>
      <c r="BD1010" s="462"/>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2"/>
      <c r="BY1010" s="462"/>
      <c r="BZ1010" s="462"/>
      <c r="CA1010" s="462"/>
      <c r="CB1010" s="462"/>
      <c r="CC1010" s="462"/>
      <c r="CD1010" s="462"/>
      <c r="CE1010" s="462"/>
      <c r="CF1010" s="462"/>
      <c r="CG1010" s="462"/>
      <c r="CH1010" s="462"/>
      <c r="CI1010" s="462"/>
      <c r="CJ1010" s="462"/>
      <c r="CK1010" s="462"/>
      <c r="CL1010" s="462"/>
      <c r="CM1010" s="462"/>
      <c r="CN1010" s="462"/>
      <c r="CO1010" s="462"/>
      <c r="CP1010" s="462"/>
      <c r="CQ1010" s="462"/>
    </row>
    <row r="1011" spans="1:96" s="462" customFormat="1" ht="12.75" customHeight="1">
      <c r="A1011" s="40"/>
      <c r="B1011" s="76"/>
      <c r="C1011" s="309" t="s">
        <v>21</v>
      </c>
      <c r="D1011" s="1972" t="s">
        <v>1744</v>
      </c>
      <c r="E1011" s="1973"/>
      <c r="F1011" s="1973"/>
      <c r="G1011" s="1973"/>
      <c r="H1011" s="1973"/>
      <c r="I1011" s="1973"/>
      <c r="J1011" s="1973"/>
      <c r="K1011" s="1973"/>
      <c r="L1011" s="1973"/>
      <c r="M1011" s="1973"/>
      <c r="N1011" s="1973"/>
      <c r="O1011" s="1973"/>
      <c r="P1011" s="1973"/>
      <c r="Q1011" s="1973"/>
      <c r="R1011" s="1973"/>
      <c r="S1011" s="1973"/>
      <c r="T1011" s="1973"/>
      <c r="U1011" s="1973"/>
      <c r="V1011" s="1973"/>
      <c r="W1011" s="1973"/>
      <c r="X1011" s="1973"/>
      <c r="Y1011" s="1973"/>
      <c r="Z1011" s="1973"/>
      <c r="AA1011" s="1973"/>
      <c r="AB1011" s="1973"/>
      <c r="AC1011" s="1973"/>
      <c r="AD1011" s="1973"/>
      <c r="AE1011" s="1974"/>
      <c r="AF1011" s="80"/>
      <c r="AG1011" s="1989" t="s">
        <v>800</v>
      </c>
      <c r="AH1011" s="1990"/>
      <c r="AI1011" s="83"/>
      <c r="AJ1011" s="1930">
        <f>ROUND(IF(AG1011="yes",(AJ975*0.15),0),0)</f>
        <v>0</v>
      </c>
      <c r="AK1011" s="1931"/>
      <c r="AL1011" s="1931"/>
      <c r="AM1011" s="1931"/>
      <c r="AN1011" s="1931"/>
      <c r="AO1011" s="1931"/>
      <c r="AP1011" s="1931"/>
      <c r="AQ1011" s="1932"/>
      <c r="AR1011" s="1488"/>
      <c r="AS1011" s="1488"/>
      <c r="AT1011" s="1488"/>
      <c r="AU1011" s="1488"/>
      <c r="AV1011" s="1488"/>
      <c r="AW1011" s="1488"/>
      <c r="AX1011" s="1488"/>
      <c r="AY1011" s="1488"/>
      <c r="CR1011" s="18"/>
    </row>
    <row r="1012" spans="1:96" s="462" customFormat="1" ht="12.75" customHeight="1">
      <c r="A1012" s="40"/>
      <c r="B1012" s="76"/>
      <c r="C1012" s="1498"/>
      <c r="D1012" s="2001" t="s">
        <v>1745</v>
      </c>
      <c r="E1012" s="2002"/>
      <c r="F1012" s="2002"/>
      <c r="G1012" s="2002"/>
      <c r="H1012" s="2002"/>
      <c r="I1012" s="2002"/>
      <c r="J1012" s="2002"/>
      <c r="K1012" s="2002"/>
      <c r="L1012" s="2002"/>
      <c r="M1012" s="2002"/>
      <c r="N1012" s="2002"/>
      <c r="O1012" s="2002"/>
      <c r="P1012" s="2002"/>
      <c r="Q1012" s="2002"/>
      <c r="R1012" s="2002"/>
      <c r="S1012" s="2002"/>
      <c r="T1012" s="2002"/>
      <c r="U1012" s="2002"/>
      <c r="V1012" s="2002"/>
      <c r="W1012" s="2002"/>
      <c r="X1012" s="2002"/>
      <c r="Y1012" s="2002"/>
      <c r="Z1012" s="2002"/>
      <c r="AA1012" s="2002"/>
      <c r="AB1012" s="2002"/>
      <c r="AC1012" s="2002"/>
      <c r="AD1012" s="2002"/>
      <c r="AE1012" s="2003"/>
      <c r="AF1012" s="1228"/>
      <c r="AG1012" s="1229"/>
      <c r="AH1012" s="1229"/>
      <c r="AI1012" s="1230"/>
      <c r="AJ1012" s="1933"/>
      <c r="AK1012" s="1934"/>
      <c r="AL1012" s="1934"/>
      <c r="AM1012" s="1934"/>
      <c r="AN1012" s="1934"/>
      <c r="AO1012" s="1934"/>
      <c r="AP1012" s="1934"/>
      <c r="AQ1012" s="1935"/>
      <c r="AR1012" s="1488"/>
      <c r="AS1012" s="1488"/>
      <c r="AT1012" s="1488"/>
      <c r="AU1012" s="1488"/>
      <c r="AV1012" s="1488"/>
      <c r="AW1012" s="1488"/>
      <c r="AX1012" s="1488"/>
      <c r="AY1012" s="1488"/>
      <c r="CR1012" s="18"/>
    </row>
    <row r="1013" spans="1:96" s="462" customFormat="1" ht="12.75" customHeight="1">
      <c r="A1013" s="40"/>
      <c r="B1013" s="76"/>
      <c r="C1013" s="1498"/>
      <c r="D1013" s="2001"/>
      <c r="E1013" s="2002"/>
      <c r="F1013" s="2002"/>
      <c r="G1013" s="2002"/>
      <c r="H1013" s="2002"/>
      <c r="I1013" s="2002"/>
      <c r="J1013" s="2002"/>
      <c r="K1013" s="2002"/>
      <c r="L1013" s="2002"/>
      <c r="M1013" s="2002"/>
      <c r="N1013" s="2002"/>
      <c r="O1013" s="2002"/>
      <c r="P1013" s="2002"/>
      <c r="Q1013" s="2002"/>
      <c r="R1013" s="2002"/>
      <c r="S1013" s="2002"/>
      <c r="T1013" s="2002"/>
      <c r="U1013" s="2002"/>
      <c r="V1013" s="2002"/>
      <c r="W1013" s="2002"/>
      <c r="X1013" s="2002"/>
      <c r="Y1013" s="2002"/>
      <c r="Z1013" s="2002"/>
      <c r="AA1013" s="2002"/>
      <c r="AB1013" s="2002"/>
      <c r="AC1013" s="2002"/>
      <c r="AD1013" s="2002"/>
      <c r="AE1013" s="2003"/>
      <c r="AF1013" s="1228"/>
      <c r="AG1013" s="1229"/>
      <c r="AH1013" s="1229"/>
      <c r="AI1013" s="1230"/>
      <c r="AJ1013" s="1933"/>
      <c r="AK1013" s="1934"/>
      <c r="AL1013" s="1934"/>
      <c r="AM1013" s="1934"/>
      <c r="AN1013" s="1934"/>
      <c r="AO1013" s="1934"/>
      <c r="AP1013" s="1934"/>
      <c r="AQ1013" s="1935"/>
      <c r="AR1013" s="1488"/>
      <c r="AS1013" s="1488"/>
      <c r="AT1013" s="1488"/>
      <c r="AU1013" s="1488"/>
      <c r="AV1013" s="1488"/>
      <c r="AW1013" s="1488"/>
      <c r="AX1013" s="1488"/>
      <c r="AY1013" s="1488"/>
      <c r="CR1013" s="18"/>
    </row>
    <row r="1014" spans="1:96" s="462" customFormat="1" ht="12.75" customHeight="1">
      <c r="A1014" s="40"/>
      <c r="B1014" s="76"/>
      <c r="C1014" s="1498"/>
      <c r="D1014" s="2004"/>
      <c r="E1014" s="2005"/>
      <c r="F1014" s="2005"/>
      <c r="G1014" s="2005"/>
      <c r="H1014" s="2005"/>
      <c r="I1014" s="2005"/>
      <c r="J1014" s="2005"/>
      <c r="K1014" s="2005"/>
      <c r="L1014" s="2005"/>
      <c r="M1014" s="2005"/>
      <c r="N1014" s="2005"/>
      <c r="O1014" s="2005"/>
      <c r="P1014" s="2005"/>
      <c r="Q1014" s="2005"/>
      <c r="R1014" s="2005"/>
      <c r="S1014" s="2005"/>
      <c r="T1014" s="2005"/>
      <c r="U1014" s="2005"/>
      <c r="V1014" s="2005"/>
      <c r="W1014" s="2005"/>
      <c r="X1014" s="2005"/>
      <c r="Y1014" s="2005"/>
      <c r="Z1014" s="2005"/>
      <c r="AA1014" s="2005"/>
      <c r="AB1014" s="2005"/>
      <c r="AC1014" s="2005"/>
      <c r="AD1014" s="2005"/>
      <c r="AE1014" s="2006"/>
      <c r="AF1014" s="1231"/>
      <c r="AG1014" s="1232"/>
      <c r="AH1014" s="1232"/>
      <c r="AI1014" s="1233"/>
      <c r="AJ1014" s="1936"/>
      <c r="AK1014" s="1937"/>
      <c r="AL1014" s="1937"/>
      <c r="AM1014" s="1937"/>
      <c r="AN1014" s="1937"/>
      <c r="AO1014" s="1937"/>
      <c r="AP1014" s="1937"/>
      <c r="AQ1014" s="1938"/>
      <c r="AR1014" s="1488"/>
      <c r="AS1014" s="1488"/>
      <c r="AT1014" s="1488"/>
      <c r="AU1014" s="1488"/>
      <c r="AV1014" s="1488"/>
      <c r="AW1014" s="1488"/>
      <c r="AX1014" s="1488"/>
      <c r="AY1014" s="1488"/>
      <c r="CR1014" s="18"/>
    </row>
    <row r="1015" spans="1:96" s="462" customFormat="1" ht="12.75" customHeight="1">
      <c r="A1015" s="40"/>
      <c r="B1015" s="76"/>
      <c r="C1015" s="309" t="s">
        <v>21</v>
      </c>
      <c r="D1015" s="1991" t="s">
        <v>1746</v>
      </c>
      <c r="E1015" s="1992"/>
      <c r="F1015" s="1992"/>
      <c r="G1015" s="1992"/>
      <c r="H1015" s="1992"/>
      <c r="I1015" s="1992"/>
      <c r="J1015" s="1992"/>
      <c r="K1015" s="1992"/>
      <c r="L1015" s="1992"/>
      <c r="M1015" s="1992"/>
      <c r="N1015" s="1992"/>
      <c r="O1015" s="1992"/>
      <c r="P1015" s="1992"/>
      <c r="Q1015" s="1992"/>
      <c r="R1015" s="1992"/>
      <c r="S1015" s="1992"/>
      <c r="T1015" s="1992"/>
      <c r="U1015" s="1992"/>
      <c r="V1015" s="1992"/>
      <c r="W1015" s="1992"/>
      <c r="X1015" s="1992"/>
      <c r="Y1015" s="1992"/>
      <c r="Z1015" s="1992"/>
      <c r="AA1015" s="1992"/>
      <c r="AB1015" s="1992"/>
      <c r="AC1015" s="1992"/>
      <c r="AD1015" s="1992"/>
      <c r="AE1015" s="1993"/>
      <c r="AF1015" s="76"/>
      <c r="AG1015" s="2067" t="s">
        <v>800</v>
      </c>
      <c r="AH1015" s="2068"/>
      <c r="AI1015" s="81"/>
      <c r="AJ1015" s="1930">
        <f>ROUND(IF(AG1015="yes",(AJ975*0.1),0),0)</f>
        <v>0</v>
      </c>
      <c r="AK1015" s="1931"/>
      <c r="AL1015" s="1931"/>
      <c r="AM1015" s="1931"/>
      <c r="AN1015" s="1931"/>
      <c r="AO1015" s="1931"/>
      <c r="AP1015" s="1931"/>
      <c r="AQ1015" s="1932"/>
      <c r="AR1015" s="1488"/>
      <c r="AS1015" s="1488"/>
      <c r="AT1015" s="1488"/>
      <c r="AU1015" s="1488"/>
      <c r="AV1015" s="1488"/>
      <c r="AW1015" s="1488"/>
      <c r="AX1015" s="1488"/>
      <c r="AY1015" s="1488"/>
      <c r="CR1015" s="18"/>
    </row>
    <row r="1016" spans="1:96" s="462" customFormat="1" ht="12.75" customHeight="1">
      <c r="A1016" s="40"/>
      <c r="B1016" s="76"/>
      <c r="C1016" s="1498"/>
      <c r="D1016" s="2001" t="s">
        <v>1747</v>
      </c>
      <c r="E1016" s="2002"/>
      <c r="F1016" s="2002"/>
      <c r="G1016" s="2002"/>
      <c r="H1016" s="2002"/>
      <c r="I1016" s="2002"/>
      <c r="J1016" s="2002"/>
      <c r="K1016" s="2002"/>
      <c r="L1016" s="2002"/>
      <c r="M1016" s="2002"/>
      <c r="N1016" s="2002"/>
      <c r="O1016" s="2002"/>
      <c r="P1016" s="2002"/>
      <c r="Q1016" s="2002"/>
      <c r="R1016" s="2002"/>
      <c r="S1016" s="2002"/>
      <c r="T1016" s="2002"/>
      <c r="U1016" s="2002"/>
      <c r="V1016" s="2002"/>
      <c r="W1016" s="2002"/>
      <c r="X1016" s="2002"/>
      <c r="Y1016" s="2002"/>
      <c r="Z1016" s="2002"/>
      <c r="AA1016" s="2002"/>
      <c r="AB1016" s="2002"/>
      <c r="AC1016" s="2002"/>
      <c r="AD1016" s="2002"/>
      <c r="AE1016" s="2003"/>
      <c r="AF1016" s="76"/>
      <c r="AG1016" s="77"/>
      <c r="AH1016" s="77"/>
      <c r="AI1016" s="81"/>
      <c r="AJ1016" s="1933"/>
      <c r="AK1016" s="1934"/>
      <c r="AL1016" s="1934"/>
      <c r="AM1016" s="1934"/>
      <c r="AN1016" s="1934"/>
      <c r="AO1016" s="1934"/>
      <c r="AP1016" s="1934"/>
      <c r="AQ1016" s="1935"/>
      <c r="AR1016" s="1488"/>
      <c r="AS1016" s="1488"/>
      <c r="AT1016" s="1488"/>
      <c r="AU1016" s="1488"/>
      <c r="AV1016" s="1488"/>
      <c r="AW1016" s="1488"/>
      <c r="AX1016" s="1488"/>
      <c r="AY1016" s="1488"/>
      <c r="CR1016" s="18"/>
    </row>
    <row r="1017" spans="1:96" s="462" customFormat="1" ht="12.75" customHeight="1">
      <c r="A1017" s="40"/>
      <c r="B1017" s="76"/>
      <c r="C1017" s="1498"/>
      <c r="D1017" s="2001"/>
      <c r="E1017" s="2002"/>
      <c r="F1017" s="2002"/>
      <c r="G1017" s="2002"/>
      <c r="H1017" s="2002"/>
      <c r="I1017" s="2002"/>
      <c r="J1017" s="2002"/>
      <c r="K1017" s="2002"/>
      <c r="L1017" s="2002"/>
      <c r="M1017" s="2002"/>
      <c r="N1017" s="2002"/>
      <c r="O1017" s="2002"/>
      <c r="P1017" s="2002"/>
      <c r="Q1017" s="2002"/>
      <c r="R1017" s="2002"/>
      <c r="S1017" s="2002"/>
      <c r="T1017" s="2002"/>
      <c r="U1017" s="2002"/>
      <c r="V1017" s="2002"/>
      <c r="W1017" s="2002"/>
      <c r="X1017" s="2002"/>
      <c r="Y1017" s="2002"/>
      <c r="Z1017" s="2002"/>
      <c r="AA1017" s="2002"/>
      <c r="AB1017" s="2002"/>
      <c r="AC1017" s="2002"/>
      <c r="AD1017" s="2002"/>
      <c r="AE1017" s="2003"/>
      <c r="AF1017" s="76"/>
      <c r="AG1017" s="77"/>
      <c r="AH1017" s="77"/>
      <c r="AI1017" s="81"/>
      <c r="AJ1017" s="1933"/>
      <c r="AK1017" s="1934"/>
      <c r="AL1017" s="1934"/>
      <c r="AM1017" s="1934"/>
      <c r="AN1017" s="1934"/>
      <c r="AO1017" s="1934"/>
      <c r="AP1017" s="1934"/>
      <c r="AQ1017" s="1935"/>
      <c r="AR1017" s="1488"/>
      <c r="AS1017" s="1488"/>
      <c r="AT1017" s="1488"/>
      <c r="AU1017" s="1488"/>
      <c r="AV1017" s="1488"/>
      <c r="AW1017" s="1488"/>
      <c r="AX1017" s="1488"/>
      <c r="AY1017" s="1488"/>
      <c r="CR1017" s="18"/>
    </row>
    <row r="1018" spans="1:96" s="462" customFormat="1" ht="12.75" customHeight="1">
      <c r="A1018" s="40"/>
      <c r="B1018" s="76"/>
      <c r="C1018" s="1498"/>
      <c r="D1018" s="2001"/>
      <c r="E1018" s="2002"/>
      <c r="F1018" s="2002"/>
      <c r="G1018" s="2002"/>
      <c r="H1018" s="2002"/>
      <c r="I1018" s="2002"/>
      <c r="J1018" s="2002"/>
      <c r="K1018" s="2002"/>
      <c r="L1018" s="2002"/>
      <c r="M1018" s="2002"/>
      <c r="N1018" s="2002"/>
      <c r="O1018" s="2002"/>
      <c r="P1018" s="2002"/>
      <c r="Q1018" s="2002"/>
      <c r="R1018" s="2002"/>
      <c r="S1018" s="2002"/>
      <c r="T1018" s="2002"/>
      <c r="U1018" s="2002"/>
      <c r="V1018" s="2002"/>
      <c r="W1018" s="2002"/>
      <c r="X1018" s="2002"/>
      <c r="Y1018" s="2002"/>
      <c r="Z1018" s="2002"/>
      <c r="AA1018" s="2002"/>
      <c r="AB1018" s="2002"/>
      <c r="AC1018" s="2002"/>
      <c r="AD1018" s="2002"/>
      <c r="AE1018" s="2003"/>
      <c r="AF1018" s="76"/>
      <c r="AG1018" s="77"/>
      <c r="AH1018" s="77"/>
      <c r="AI1018" s="81"/>
      <c r="AJ1018" s="1933"/>
      <c r="AK1018" s="1934"/>
      <c r="AL1018" s="1934"/>
      <c r="AM1018" s="1934"/>
      <c r="AN1018" s="1934"/>
      <c r="AO1018" s="1934"/>
      <c r="AP1018" s="1934"/>
      <c r="AQ1018" s="1935"/>
      <c r="AR1018" s="1488"/>
      <c r="AS1018" s="1488"/>
      <c r="AT1018" s="1488"/>
      <c r="AU1018" s="1488"/>
      <c r="AV1018" s="1488"/>
      <c r="AW1018" s="1488"/>
      <c r="AX1018" s="1488"/>
      <c r="AY1018" s="1488"/>
      <c r="CR1018" s="18"/>
    </row>
    <row r="1019" spans="1:96" s="462" customFormat="1" ht="12.75" customHeight="1">
      <c r="A1019" s="40"/>
      <c r="B1019" s="76"/>
      <c r="C1019" s="1498"/>
      <c r="D1019" s="2004"/>
      <c r="E1019" s="2005"/>
      <c r="F1019" s="2005"/>
      <c r="G1019" s="2005"/>
      <c r="H1019" s="2005"/>
      <c r="I1019" s="2005"/>
      <c r="J1019" s="2005"/>
      <c r="K1019" s="2005"/>
      <c r="L1019" s="2005"/>
      <c r="M1019" s="2005"/>
      <c r="N1019" s="2005"/>
      <c r="O1019" s="2005"/>
      <c r="P1019" s="2005"/>
      <c r="Q1019" s="2005"/>
      <c r="R1019" s="2005"/>
      <c r="S1019" s="2005"/>
      <c r="T1019" s="2005"/>
      <c r="U1019" s="2005"/>
      <c r="V1019" s="2005"/>
      <c r="W1019" s="2005"/>
      <c r="X1019" s="2005"/>
      <c r="Y1019" s="2005"/>
      <c r="Z1019" s="2005"/>
      <c r="AA1019" s="2005"/>
      <c r="AB1019" s="2005"/>
      <c r="AC1019" s="2005"/>
      <c r="AD1019" s="2005"/>
      <c r="AE1019" s="2006"/>
      <c r="AF1019" s="76"/>
      <c r="AG1019" s="77"/>
      <c r="AH1019" s="77"/>
      <c r="AI1019" s="81"/>
      <c r="AJ1019" s="1933"/>
      <c r="AK1019" s="1934"/>
      <c r="AL1019" s="1934"/>
      <c r="AM1019" s="1934"/>
      <c r="AN1019" s="1934"/>
      <c r="AO1019" s="1934"/>
      <c r="AP1019" s="1934"/>
      <c r="AQ1019" s="1935"/>
      <c r="AR1019" s="1488"/>
      <c r="AS1019" s="1488"/>
      <c r="AT1019" s="1488"/>
      <c r="AU1019" s="1488"/>
      <c r="AV1019" s="1488"/>
      <c r="AW1019" s="1488"/>
      <c r="AX1019" s="1488"/>
      <c r="AY1019" s="1488"/>
      <c r="CR1019" s="18"/>
    </row>
    <row r="1020" spans="1:96" s="462" customFormat="1" ht="12.75" customHeight="1">
      <c r="A1020" s="40"/>
      <c r="B1020" s="80"/>
      <c r="C1020" s="128" t="s">
        <v>1748</v>
      </c>
      <c r="D1020" s="1972" t="s">
        <v>1749</v>
      </c>
      <c r="E1020" s="1973"/>
      <c r="F1020" s="1973"/>
      <c r="G1020" s="1973"/>
      <c r="H1020" s="1973"/>
      <c r="I1020" s="1973"/>
      <c r="J1020" s="1973"/>
      <c r="K1020" s="1973"/>
      <c r="L1020" s="1973"/>
      <c r="M1020" s="1973"/>
      <c r="N1020" s="1973"/>
      <c r="O1020" s="1973"/>
      <c r="P1020" s="1973"/>
      <c r="Q1020" s="1973"/>
      <c r="R1020" s="1973"/>
      <c r="S1020" s="1973"/>
      <c r="T1020" s="1973"/>
      <c r="U1020" s="1973"/>
      <c r="V1020" s="1973"/>
      <c r="W1020" s="1973"/>
      <c r="X1020" s="1973"/>
      <c r="Y1020" s="1973"/>
      <c r="Z1020" s="1973"/>
      <c r="AA1020" s="1973"/>
      <c r="AB1020" s="1973"/>
      <c r="AC1020" s="1973"/>
      <c r="AD1020" s="1973"/>
      <c r="AE1020" s="1974"/>
      <c r="AF1020" s="80"/>
      <c r="AG1020" s="1989" t="s">
        <v>800</v>
      </c>
      <c r="AH1020" s="1990"/>
      <c r="AI1020" s="83"/>
      <c r="AJ1020" s="1930">
        <f>ROUND(IF(AG1020="yes",(AJ975*0.1),0),0)</f>
        <v>0</v>
      </c>
      <c r="AK1020" s="1931"/>
      <c r="AL1020" s="1931"/>
      <c r="AM1020" s="1931"/>
      <c r="AN1020" s="1931"/>
      <c r="AO1020" s="1931"/>
      <c r="AP1020" s="1931"/>
      <c r="AQ1020" s="1932"/>
      <c r="AR1020" s="1488"/>
      <c r="AS1020" s="1488"/>
      <c r="AT1020" s="1488"/>
      <c r="AU1020" s="1488"/>
      <c r="AV1020" s="1488"/>
      <c r="AW1020" s="1488"/>
      <c r="AX1020" s="1488"/>
      <c r="AY1020" s="1488"/>
      <c r="CR1020" s="18"/>
    </row>
    <row r="1021" spans="1:96" ht="12.75" customHeight="1">
      <c r="A1021" s="40"/>
      <c r="B1021" s="76"/>
      <c r="C1021" s="1498"/>
      <c r="D1021" s="1966" t="s">
        <v>1750</v>
      </c>
      <c r="E1021" s="1967"/>
      <c r="F1021" s="1967"/>
      <c r="G1021" s="1967"/>
      <c r="H1021" s="1967"/>
      <c r="I1021" s="1967"/>
      <c r="J1021" s="1967"/>
      <c r="K1021" s="1967"/>
      <c r="L1021" s="1967"/>
      <c r="M1021" s="1967"/>
      <c r="N1021" s="1967"/>
      <c r="O1021" s="1967"/>
      <c r="P1021" s="1967"/>
      <c r="Q1021" s="1967"/>
      <c r="R1021" s="1967"/>
      <c r="S1021" s="1967"/>
      <c r="T1021" s="1967"/>
      <c r="U1021" s="1967"/>
      <c r="V1021" s="1967"/>
      <c r="W1021" s="1967"/>
      <c r="X1021" s="1967"/>
      <c r="Y1021" s="1967"/>
      <c r="Z1021" s="1967"/>
      <c r="AA1021" s="1967"/>
      <c r="AB1021" s="1967"/>
      <c r="AC1021" s="1967"/>
      <c r="AD1021" s="1967"/>
      <c r="AE1021" s="1968"/>
      <c r="AF1021" s="76"/>
      <c r="AG1021" s="77"/>
      <c r="AH1021" s="77"/>
      <c r="AI1021" s="81"/>
      <c r="AJ1021" s="1933"/>
      <c r="AK1021" s="1934"/>
      <c r="AL1021" s="1934"/>
      <c r="AM1021" s="1934"/>
      <c r="AN1021" s="1934"/>
      <c r="AO1021" s="1934"/>
      <c r="AP1021" s="1934"/>
      <c r="AQ1021" s="1935"/>
      <c r="AR1021" s="1488"/>
      <c r="AS1021" s="1488"/>
      <c r="AT1021" s="1488"/>
      <c r="AU1021" s="1488"/>
      <c r="AV1021" s="1488"/>
      <c r="AW1021" s="1488"/>
      <c r="AX1021" s="1488"/>
      <c r="AY1021" s="1488"/>
      <c r="AZ1021" s="462"/>
      <c r="BA1021" s="462"/>
      <c r="BB1021" s="462"/>
      <c r="BC1021" s="462"/>
      <c r="BD1021" s="462"/>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2"/>
      <c r="BY1021" s="462"/>
      <c r="BZ1021" s="462"/>
      <c r="CA1021" s="462"/>
      <c r="CB1021" s="462"/>
      <c r="CC1021" s="462"/>
      <c r="CD1021" s="462"/>
      <c r="CE1021" s="462"/>
      <c r="CF1021" s="462"/>
      <c r="CG1021" s="462"/>
      <c r="CH1021" s="462"/>
      <c r="CI1021" s="462"/>
      <c r="CJ1021" s="462"/>
      <c r="CK1021" s="462"/>
      <c r="CL1021" s="462"/>
      <c r="CM1021" s="462"/>
      <c r="CN1021" s="462"/>
      <c r="CO1021" s="462"/>
      <c r="CP1021" s="462"/>
      <c r="CQ1021" s="462"/>
    </row>
    <row r="1022" spans="1:96" ht="12.75" customHeight="1">
      <c r="A1022" s="40"/>
      <c r="B1022" s="76"/>
      <c r="C1022" s="1498"/>
      <c r="D1022" s="1966"/>
      <c r="E1022" s="1967"/>
      <c r="F1022" s="1967"/>
      <c r="G1022" s="1967"/>
      <c r="H1022" s="1967"/>
      <c r="I1022" s="1967"/>
      <c r="J1022" s="1967"/>
      <c r="K1022" s="1967"/>
      <c r="L1022" s="1967"/>
      <c r="M1022" s="1967"/>
      <c r="N1022" s="1967"/>
      <c r="O1022" s="1967"/>
      <c r="P1022" s="1967"/>
      <c r="Q1022" s="1967"/>
      <c r="R1022" s="1967"/>
      <c r="S1022" s="1967"/>
      <c r="T1022" s="1967"/>
      <c r="U1022" s="1967"/>
      <c r="V1022" s="1967"/>
      <c r="W1022" s="1967"/>
      <c r="X1022" s="1967"/>
      <c r="Y1022" s="1967"/>
      <c r="Z1022" s="1967"/>
      <c r="AA1022" s="1967"/>
      <c r="AB1022" s="1967"/>
      <c r="AC1022" s="1967"/>
      <c r="AD1022" s="1967"/>
      <c r="AE1022" s="1968"/>
      <c r="AF1022" s="76"/>
      <c r="AG1022" s="77"/>
      <c r="AH1022" s="77"/>
      <c r="AI1022" s="81"/>
      <c r="AJ1022" s="1933"/>
      <c r="AK1022" s="1934"/>
      <c r="AL1022" s="1934"/>
      <c r="AM1022" s="1934"/>
      <c r="AN1022" s="1934"/>
      <c r="AO1022" s="1934"/>
      <c r="AP1022" s="1934"/>
      <c r="AQ1022" s="1935"/>
      <c r="AR1022" s="1488"/>
      <c r="AS1022" s="1488"/>
      <c r="AT1022" s="1488"/>
      <c r="AU1022" s="1488"/>
      <c r="AV1022" s="1488"/>
      <c r="AW1022" s="1488"/>
      <c r="AX1022" s="1488"/>
      <c r="AY1022" s="1488"/>
      <c r="AZ1022" s="462"/>
      <c r="BA1022" s="462"/>
      <c r="BB1022" s="462"/>
      <c r="BC1022" s="462"/>
      <c r="BD1022" s="462"/>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2"/>
      <c r="BY1022" s="462"/>
      <c r="BZ1022" s="462"/>
      <c r="CA1022" s="462"/>
      <c r="CB1022" s="462"/>
      <c r="CC1022" s="462"/>
      <c r="CD1022" s="462"/>
      <c r="CE1022" s="462"/>
      <c r="CF1022" s="462"/>
      <c r="CG1022" s="462"/>
      <c r="CH1022" s="462"/>
      <c r="CI1022" s="462"/>
      <c r="CJ1022" s="462"/>
      <c r="CK1022" s="462"/>
      <c r="CL1022" s="462"/>
      <c r="CM1022" s="462"/>
      <c r="CN1022" s="462"/>
      <c r="CO1022" s="462"/>
      <c r="CP1022" s="462"/>
      <c r="CQ1022" s="462"/>
    </row>
    <row r="1023" spans="1:96" s="447" customFormat="1" ht="12.75" customHeight="1">
      <c r="A1023" s="40"/>
      <c r="B1023" s="76"/>
      <c r="C1023" s="1498"/>
      <c r="D1023" s="1927"/>
      <c r="E1023" s="1928"/>
      <c r="F1023" s="1928"/>
      <c r="G1023" s="1928"/>
      <c r="H1023" s="1928"/>
      <c r="I1023" s="1928"/>
      <c r="J1023" s="1928"/>
      <c r="K1023" s="1928"/>
      <c r="L1023" s="1928"/>
      <c r="M1023" s="1928"/>
      <c r="N1023" s="1928"/>
      <c r="O1023" s="1928"/>
      <c r="P1023" s="1928"/>
      <c r="Q1023" s="1928"/>
      <c r="R1023" s="1928"/>
      <c r="S1023" s="1928"/>
      <c r="T1023" s="1928"/>
      <c r="U1023" s="1928"/>
      <c r="V1023" s="1928"/>
      <c r="W1023" s="1928"/>
      <c r="X1023" s="1928"/>
      <c r="Y1023" s="1928"/>
      <c r="Z1023" s="1928"/>
      <c r="AA1023" s="1928"/>
      <c r="AB1023" s="1928"/>
      <c r="AC1023" s="1928"/>
      <c r="AD1023" s="1928"/>
      <c r="AE1023" s="1929"/>
      <c r="AF1023" s="76"/>
      <c r="AG1023" s="77"/>
      <c r="AH1023" s="77"/>
      <c r="AI1023" s="81"/>
      <c r="AJ1023" s="1936"/>
      <c r="AK1023" s="1937"/>
      <c r="AL1023" s="1937"/>
      <c r="AM1023" s="1937"/>
      <c r="AN1023" s="1937"/>
      <c r="AO1023" s="1937"/>
      <c r="AP1023" s="1937"/>
      <c r="AQ1023" s="1938"/>
      <c r="AR1023" s="1488"/>
      <c r="AS1023" s="1488"/>
      <c r="AT1023" s="1488"/>
      <c r="AU1023" s="1488"/>
      <c r="AV1023" s="1488"/>
      <c r="AW1023" s="1488"/>
      <c r="AX1023" s="1488"/>
      <c r="AY1023" s="1488"/>
      <c r="AZ1023" s="462"/>
      <c r="BA1023" s="462"/>
      <c r="BB1023" s="462"/>
      <c r="BC1023" s="462"/>
      <c r="BD1023" s="462"/>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2"/>
      <c r="BY1023" s="462"/>
      <c r="BZ1023" s="462"/>
      <c r="CA1023" s="462"/>
      <c r="CB1023" s="462"/>
      <c r="CC1023" s="462"/>
      <c r="CD1023" s="462"/>
      <c r="CE1023" s="462"/>
      <c r="CF1023" s="462"/>
      <c r="CG1023" s="462"/>
      <c r="CH1023" s="462"/>
      <c r="CI1023" s="462"/>
      <c r="CJ1023" s="462"/>
      <c r="CK1023" s="462"/>
      <c r="CL1023" s="462"/>
      <c r="CM1023" s="462"/>
      <c r="CN1023" s="462"/>
      <c r="CO1023" s="462"/>
      <c r="CP1023" s="462"/>
      <c r="CQ1023" s="462"/>
      <c r="CR1023" s="18"/>
    </row>
    <row r="1024" spans="1:96" ht="12.75" customHeight="1">
      <c r="A1024" s="40"/>
      <c r="B1024" s="80"/>
      <c r="C1024" s="128" t="s">
        <v>1751</v>
      </c>
      <c r="D1024" s="1991" t="s">
        <v>1752</v>
      </c>
      <c r="E1024" s="1992"/>
      <c r="F1024" s="1992"/>
      <c r="G1024" s="1992"/>
      <c r="H1024" s="1992"/>
      <c r="I1024" s="1992"/>
      <c r="J1024" s="1992"/>
      <c r="K1024" s="1992"/>
      <c r="L1024" s="1992"/>
      <c r="M1024" s="1992"/>
      <c r="N1024" s="1992"/>
      <c r="O1024" s="1992"/>
      <c r="P1024" s="1992"/>
      <c r="Q1024" s="1992"/>
      <c r="R1024" s="1992"/>
      <c r="S1024" s="1992"/>
      <c r="T1024" s="1992"/>
      <c r="U1024" s="1992"/>
      <c r="V1024" s="1992"/>
      <c r="W1024" s="1992"/>
      <c r="X1024" s="1992"/>
      <c r="Y1024" s="1992"/>
      <c r="Z1024" s="1992"/>
      <c r="AA1024" s="1992"/>
      <c r="AB1024" s="1992"/>
      <c r="AC1024" s="1992"/>
      <c r="AD1024" s="1992"/>
      <c r="AE1024" s="1993"/>
      <c r="AF1024" s="80"/>
      <c r="AG1024" s="2063" t="str">
        <f>IF(X1027&gt;0,"Yes","No")</f>
        <v>No</v>
      </c>
      <c r="AH1024" s="2064"/>
      <c r="AI1024" s="83"/>
      <c r="AJ1024" s="2069">
        <f>IF((X1027=0),0,BA989*AJ975)</f>
        <v>0</v>
      </c>
      <c r="AK1024" s="2070"/>
      <c r="AL1024" s="2070"/>
      <c r="AM1024" s="2070"/>
      <c r="AN1024" s="2070"/>
      <c r="AO1024" s="2070"/>
      <c r="AP1024" s="2070"/>
      <c r="AQ1024" s="2071"/>
      <c r="AR1024" s="1488"/>
      <c r="AS1024" s="1488"/>
      <c r="AT1024" s="1488"/>
      <c r="AU1024" s="1488"/>
      <c r="AV1024" s="1488"/>
      <c r="AW1024" s="1488"/>
      <c r="AX1024" s="1488"/>
      <c r="AY1024" s="1488"/>
      <c r="AZ1024" s="462"/>
      <c r="BA1024" s="462"/>
      <c r="BB1024" s="462"/>
      <c r="BC1024" s="462"/>
      <c r="BD1024" s="462"/>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2"/>
      <c r="BY1024" s="462"/>
      <c r="BZ1024" s="462"/>
      <c r="CA1024" s="462"/>
      <c r="CB1024" s="462"/>
      <c r="CC1024" s="462"/>
      <c r="CD1024" s="462"/>
      <c r="CE1024" s="462"/>
      <c r="CF1024" s="462"/>
      <c r="CG1024" s="462"/>
      <c r="CH1024" s="462"/>
      <c r="CI1024" s="462"/>
      <c r="CJ1024" s="462"/>
      <c r="CK1024" s="462"/>
      <c r="CL1024" s="462"/>
      <c r="CM1024" s="462"/>
      <c r="CN1024" s="462"/>
      <c r="CO1024" s="462"/>
      <c r="CP1024" s="462"/>
      <c r="CQ1024" s="462"/>
    </row>
    <row r="1025" spans="1:96" ht="12.75" customHeight="1">
      <c r="A1025" s="40"/>
      <c r="B1025" s="76"/>
      <c r="C1025" s="456"/>
      <c r="D1025" s="1966" t="s">
        <v>1753</v>
      </c>
      <c r="E1025" s="1967"/>
      <c r="F1025" s="1967"/>
      <c r="G1025" s="1967"/>
      <c r="H1025" s="1967"/>
      <c r="I1025" s="1967"/>
      <c r="J1025" s="1967"/>
      <c r="K1025" s="1967"/>
      <c r="L1025" s="1967"/>
      <c r="M1025" s="1967"/>
      <c r="N1025" s="1967"/>
      <c r="O1025" s="1967"/>
      <c r="P1025" s="1967"/>
      <c r="Q1025" s="1967"/>
      <c r="R1025" s="1967"/>
      <c r="S1025" s="1967"/>
      <c r="T1025" s="1967"/>
      <c r="U1025" s="1967"/>
      <c r="V1025" s="1967"/>
      <c r="W1025" s="1967"/>
      <c r="X1025" s="1967"/>
      <c r="Y1025" s="1967"/>
      <c r="Z1025" s="1967"/>
      <c r="AA1025" s="1967"/>
      <c r="AB1025" s="1967"/>
      <c r="AC1025" s="1967"/>
      <c r="AD1025" s="1967"/>
      <c r="AE1025" s="1968"/>
      <c r="AF1025" s="76"/>
      <c r="AG1025" s="1504"/>
      <c r="AH1025" s="1504"/>
      <c r="AI1025" s="81"/>
      <c r="AJ1025" s="2072"/>
      <c r="AK1025" s="2073"/>
      <c r="AL1025" s="2073"/>
      <c r="AM1025" s="2073"/>
      <c r="AN1025" s="2073"/>
      <c r="AO1025" s="2073"/>
      <c r="AP1025" s="2073"/>
      <c r="AQ1025" s="2074"/>
      <c r="AR1025" s="1488"/>
      <c r="AS1025" s="1488"/>
      <c r="AT1025" s="1488"/>
      <c r="AU1025" s="1488"/>
      <c r="AV1025" s="1488"/>
      <c r="AW1025" s="1488"/>
      <c r="AX1025" s="1488"/>
      <c r="AY1025" s="1488"/>
      <c r="AZ1025" s="462"/>
      <c r="BA1025" s="462"/>
      <c r="BB1025" s="462"/>
      <c r="BC1025" s="462"/>
      <c r="BD1025" s="462"/>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2"/>
      <c r="BY1025" s="462"/>
      <c r="BZ1025" s="462"/>
      <c r="CA1025" s="462"/>
      <c r="CB1025" s="462"/>
      <c r="CC1025" s="462"/>
      <c r="CD1025" s="462"/>
      <c r="CE1025" s="462"/>
      <c r="CF1025" s="462"/>
      <c r="CG1025" s="462"/>
      <c r="CH1025" s="462"/>
      <c r="CI1025" s="462"/>
      <c r="CJ1025" s="462"/>
      <c r="CK1025" s="462"/>
      <c r="CL1025" s="462"/>
      <c r="CM1025" s="462"/>
      <c r="CN1025" s="462"/>
      <c r="CO1025" s="462"/>
      <c r="CP1025" s="462"/>
      <c r="CQ1025" s="462"/>
    </row>
    <row r="1026" spans="1:96" ht="12.75" customHeight="1">
      <c r="A1026" s="40"/>
      <c r="B1026" s="76"/>
      <c r="C1026" s="456"/>
      <c r="D1026" s="1966"/>
      <c r="E1026" s="1967"/>
      <c r="F1026" s="1967"/>
      <c r="G1026" s="1967"/>
      <c r="H1026" s="1967"/>
      <c r="I1026" s="1967"/>
      <c r="J1026" s="1967"/>
      <c r="K1026" s="1967"/>
      <c r="L1026" s="1967"/>
      <c r="M1026" s="1967"/>
      <c r="N1026" s="1967"/>
      <c r="O1026" s="1967"/>
      <c r="P1026" s="1967"/>
      <c r="Q1026" s="1967"/>
      <c r="R1026" s="1967"/>
      <c r="S1026" s="1967"/>
      <c r="T1026" s="1967"/>
      <c r="U1026" s="1967"/>
      <c r="V1026" s="1967"/>
      <c r="W1026" s="1967"/>
      <c r="X1026" s="1967"/>
      <c r="Y1026" s="1967"/>
      <c r="Z1026" s="1967"/>
      <c r="AA1026" s="1967"/>
      <c r="AB1026" s="1967"/>
      <c r="AC1026" s="1967"/>
      <c r="AD1026" s="1967"/>
      <c r="AE1026" s="1968"/>
      <c r="AF1026" s="76"/>
      <c r="AG1026" s="1504"/>
      <c r="AH1026" s="1504"/>
      <c r="AI1026" s="81"/>
      <c r="AJ1026" s="2072"/>
      <c r="AK1026" s="2073"/>
      <c r="AL1026" s="2073"/>
      <c r="AM1026" s="2073"/>
      <c r="AN1026" s="2073"/>
      <c r="AO1026" s="2073"/>
      <c r="AP1026" s="2073"/>
      <c r="AQ1026" s="2074"/>
      <c r="AR1026" s="1488"/>
      <c r="AS1026" s="1488"/>
      <c r="AT1026" s="1488"/>
      <c r="AU1026" s="1488"/>
      <c r="AV1026" s="1488"/>
      <c r="AW1026" s="1488"/>
      <c r="AX1026" s="1488"/>
      <c r="AY1026" s="1488"/>
      <c r="AZ1026" s="462"/>
      <c r="BA1026" s="462"/>
      <c r="BB1026" s="462"/>
      <c r="BC1026" s="462"/>
      <c r="BD1026" s="462"/>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2"/>
      <c r="BY1026" s="462"/>
      <c r="BZ1026" s="462"/>
      <c r="CA1026" s="462"/>
      <c r="CB1026" s="462"/>
      <c r="CC1026" s="462"/>
      <c r="CD1026" s="462"/>
      <c r="CE1026" s="462"/>
      <c r="CF1026" s="462"/>
      <c r="CG1026" s="462"/>
      <c r="CH1026" s="462"/>
      <c r="CI1026" s="462"/>
      <c r="CJ1026" s="462"/>
      <c r="CK1026" s="462"/>
      <c r="CL1026" s="462"/>
      <c r="CM1026" s="462"/>
      <c r="CN1026" s="462"/>
      <c r="CO1026" s="462"/>
      <c r="CP1026" s="462"/>
      <c r="CQ1026" s="462"/>
    </row>
    <row r="1027" spans="1:96" s="462" customFormat="1" ht="12.75" customHeight="1">
      <c r="A1027" s="40"/>
      <c r="B1027" s="78"/>
      <c r="C1027" s="79"/>
      <c r="D1027" s="129" t="s">
        <v>1754</v>
      </c>
      <c r="E1027" s="8"/>
      <c r="F1027" s="8"/>
      <c r="G1027" s="8"/>
      <c r="H1027" s="8"/>
      <c r="I1027" s="2065">
        <f>BA987</f>
        <v>53</v>
      </c>
      <c r="J1027" s="2066"/>
      <c r="K1027" s="8"/>
      <c r="L1027" s="8"/>
      <c r="M1027" s="8"/>
      <c r="N1027" s="8"/>
      <c r="O1027" s="8"/>
      <c r="P1027" s="8"/>
      <c r="Q1027" s="8"/>
      <c r="R1027" s="8"/>
      <c r="S1027" s="8"/>
      <c r="T1027" s="8"/>
      <c r="U1027" s="8"/>
      <c r="V1027" s="130" t="s">
        <v>1755</v>
      </c>
      <c r="W1027" s="59"/>
      <c r="X1027" s="2063">
        <f>BG635</f>
        <v>0</v>
      </c>
      <c r="Y1027" s="2064"/>
      <c r="Z1027" s="59"/>
      <c r="AA1027" s="59"/>
      <c r="AB1027" s="59"/>
      <c r="AC1027" s="59"/>
      <c r="AD1027" s="59"/>
      <c r="AE1027" s="60"/>
      <c r="AF1027" s="1237"/>
      <c r="AG1027" s="1238"/>
      <c r="AH1027" s="1238"/>
      <c r="AI1027" s="1239"/>
      <c r="AJ1027" s="2075"/>
      <c r="AK1027" s="2076"/>
      <c r="AL1027" s="2076"/>
      <c r="AM1027" s="2076"/>
      <c r="AN1027" s="2076"/>
      <c r="AO1027" s="2076"/>
      <c r="AP1027" s="2076"/>
      <c r="AQ1027" s="2077"/>
      <c r="AR1027" s="1488"/>
      <c r="AS1027" s="1488"/>
      <c r="AT1027" s="1488"/>
      <c r="AU1027" s="1488"/>
      <c r="AV1027" s="1488"/>
      <c r="AW1027" s="1488"/>
      <c r="AX1027" s="1488"/>
      <c r="AY1027" s="1488"/>
      <c r="CR1027" s="18"/>
    </row>
    <row r="1028" spans="1:96" ht="12.75" customHeight="1">
      <c r="A1028" s="40"/>
      <c r="B1028" s="80"/>
      <c r="C1028" s="128" t="s">
        <v>1756</v>
      </c>
      <c r="D1028" s="1972" t="s">
        <v>1757</v>
      </c>
      <c r="E1028" s="1973"/>
      <c r="F1028" s="1973"/>
      <c r="G1028" s="1973"/>
      <c r="H1028" s="1973"/>
      <c r="I1028" s="1973"/>
      <c r="J1028" s="1973"/>
      <c r="K1028" s="1973"/>
      <c r="L1028" s="1973"/>
      <c r="M1028" s="1973"/>
      <c r="N1028" s="1973"/>
      <c r="O1028" s="1973"/>
      <c r="P1028" s="1973"/>
      <c r="Q1028" s="1973"/>
      <c r="R1028" s="1973"/>
      <c r="S1028" s="1973"/>
      <c r="T1028" s="1973"/>
      <c r="U1028" s="1973"/>
      <c r="V1028" s="1973"/>
      <c r="W1028" s="1973"/>
      <c r="X1028" s="1973"/>
      <c r="Y1028" s="1973"/>
      <c r="Z1028" s="1973"/>
      <c r="AA1028" s="1973"/>
      <c r="AB1028" s="1973"/>
      <c r="AC1028" s="1973"/>
      <c r="AD1028" s="1973"/>
      <c r="AE1028" s="1974"/>
      <c r="AF1028" s="76"/>
      <c r="AG1028" s="2063" t="str">
        <f>IF(X1031&gt;0,"Yes","No")</f>
        <v>Yes</v>
      </c>
      <c r="AH1028" s="2064"/>
      <c r="AI1028" s="81"/>
      <c r="AJ1028" s="2069">
        <f>IF((X1031=0),0,(2*BA990)*AJ975)</f>
        <v>35603034</v>
      </c>
      <c r="AK1028" s="2070"/>
      <c r="AL1028" s="2070"/>
      <c r="AM1028" s="2070"/>
      <c r="AN1028" s="2070"/>
      <c r="AO1028" s="2070"/>
      <c r="AP1028" s="2070"/>
      <c r="AQ1028" s="2071"/>
      <c r="AR1028" s="1488"/>
      <c r="AS1028" s="1488"/>
      <c r="AT1028" s="1488"/>
      <c r="AU1028" s="1488"/>
      <c r="AV1028" s="1488"/>
      <c r="AW1028" s="1488"/>
      <c r="AX1028" s="1488"/>
      <c r="AY1028" s="1488"/>
      <c r="AZ1028" s="462"/>
      <c r="BA1028" s="462"/>
      <c r="BB1028" s="462"/>
      <c r="BC1028" s="462"/>
      <c r="BD1028" s="462"/>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2"/>
      <c r="BY1028" s="462"/>
      <c r="BZ1028" s="462"/>
      <c r="CA1028" s="462"/>
      <c r="CB1028" s="462"/>
      <c r="CC1028" s="462"/>
      <c r="CD1028" s="462"/>
      <c r="CE1028" s="462"/>
      <c r="CF1028" s="462"/>
      <c r="CG1028" s="462"/>
      <c r="CH1028" s="462"/>
      <c r="CI1028" s="462"/>
      <c r="CJ1028" s="462"/>
      <c r="CK1028" s="462"/>
      <c r="CL1028" s="462"/>
      <c r="CM1028" s="462"/>
      <c r="CN1028" s="462"/>
      <c r="CO1028" s="462"/>
      <c r="CP1028" s="462"/>
      <c r="CQ1028" s="462"/>
    </row>
    <row r="1029" spans="1:96" ht="12.75" customHeight="1">
      <c r="A1029" s="40"/>
      <c r="B1029" s="76"/>
      <c r="C1029" s="456"/>
      <c r="D1029" s="1966" t="s">
        <v>1758</v>
      </c>
      <c r="E1029" s="1967"/>
      <c r="F1029" s="1967"/>
      <c r="G1029" s="1967"/>
      <c r="H1029" s="1967"/>
      <c r="I1029" s="1967"/>
      <c r="J1029" s="1967"/>
      <c r="K1029" s="1967"/>
      <c r="L1029" s="1967"/>
      <c r="M1029" s="1967"/>
      <c r="N1029" s="1967"/>
      <c r="O1029" s="1967"/>
      <c r="P1029" s="1967"/>
      <c r="Q1029" s="1967"/>
      <c r="R1029" s="1967"/>
      <c r="S1029" s="1967"/>
      <c r="T1029" s="1967"/>
      <c r="U1029" s="1967"/>
      <c r="V1029" s="1967"/>
      <c r="W1029" s="1967"/>
      <c r="X1029" s="1967"/>
      <c r="Y1029" s="1967"/>
      <c r="Z1029" s="1967"/>
      <c r="AA1029" s="1967"/>
      <c r="AB1029" s="1967"/>
      <c r="AC1029" s="1967"/>
      <c r="AD1029" s="1967"/>
      <c r="AE1029" s="1968"/>
      <c r="AF1029" s="76"/>
      <c r="AG1029" s="1504"/>
      <c r="AH1029" s="1504"/>
      <c r="AI1029" s="81"/>
      <c r="AJ1029" s="2072"/>
      <c r="AK1029" s="2073"/>
      <c r="AL1029" s="2073"/>
      <c r="AM1029" s="2073"/>
      <c r="AN1029" s="2073"/>
      <c r="AO1029" s="2073"/>
      <c r="AP1029" s="2073"/>
      <c r="AQ1029" s="2074"/>
      <c r="AR1029" s="1488"/>
      <c r="AS1029" s="1488"/>
      <c r="AT1029" s="1488"/>
      <c r="AU1029" s="1488"/>
      <c r="AV1029" s="1488"/>
      <c r="AW1029" s="1488"/>
      <c r="AX1029" s="1488"/>
      <c r="AY1029" s="1488"/>
      <c r="AZ1029" s="462"/>
      <c r="BA1029" s="462"/>
      <c r="BB1029" s="462"/>
      <c r="BC1029" s="462"/>
      <c r="BD1029" s="462"/>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2"/>
      <c r="BY1029" s="462"/>
      <c r="BZ1029" s="462"/>
      <c r="CA1029" s="462"/>
      <c r="CB1029" s="462"/>
      <c r="CC1029" s="462"/>
      <c r="CD1029" s="462"/>
      <c r="CE1029" s="462"/>
      <c r="CF1029" s="462"/>
      <c r="CG1029" s="462"/>
      <c r="CH1029" s="462"/>
      <c r="CI1029" s="462"/>
      <c r="CJ1029" s="462"/>
      <c r="CK1029" s="462"/>
      <c r="CL1029" s="462"/>
      <c r="CM1029" s="462"/>
      <c r="CN1029" s="462"/>
      <c r="CO1029" s="462"/>
      <c r="CP1029" s="462"/>
      <c r="CQ1029" s="462"/>
    </row>
    <row r="1030" spans="1:96" ht="12.75" customHeight="1">
      <c r="A1030" s="40"/>
      <c r="B1030" s="76"/>
      <c r="C1030" s="81"/>
      <c r="D1030" s="1966"/>
      <c r="E1030" s="1967"/>
      <c r="F1030" s="1967"/>
      <c r="G1030" s="1967"/>
      <c r="H1030" s="1967"/>
      <c r="I1030" s="1967"/>
      <c r="J1030" s="1967"/>
      <c r="K1030" s="1967"/>
      <c r="L1030" s="1967"/>
      <c r="M1030" s="1967"/>
      <c r="N1030" s="1967"/>
      <c r="O1030" s="1967"/>
      <c r="P1030" s="1967"/>
      <c r="Q1030" s="1967"/>
      <c r="R1030" s="1967"/>
      <c r="S1030" s="1967"/>
      <c r="T1030" s="1967"/>
      <c r="U1030" s="1967"/>
      <c r="V1030" s="1967"/>
      <c r="W1030" s="1967"/>
      <c r="X1030" s="1967"/>
      <c r="Y1030" s="1967"/>
      <c r="Z1030" s="1967"/>
      <c r="AA1030" s="1967"/>
      <c r="AB1030" s="1967"/>
      <c r="AC1030" s="1967"/>
      <c r="AD1030" s="1967"/>
      <c r="AE1030" s="1968"/>
      <c r="AF1030" s="1234"/>
      <c r="AG1030" s="1235"/>
      <c r="AH1030" s="1235"/>
      <c r="AI1030" s="1236"/>
      <c r="AJ1030" s="2072"/>
      <c r="AK1030" s="2073"/>
      <c r="AL1030" s="2073"/>
      <c r="AM1030" s="2073"/>
      <c r="AN1030" s="2073"/>
      <c r="AO1030" s="2073"/>
      <c r="AP1030" s="2073"/>
      <c r="AQ1030" s="2074"/>
      <c r="AR1030" s="1488"/>
      <c r="AS1030" s="1488"/>
      <c r="AT1030" s="1488"/>
      <c r="AU1030" s="1488"/>
      <c r="AV1030" s="1488"/>
      <c r="AW1030" s="1488"/>
      <c r="AX1030" s="1488"/>
      <c r="AY1030" s="1488"/>
      <c r="AZ1030" s="462"/>
      <c r="BA1030" s="462"/>
      <c r="BB1030" s="462"/>
      <c r="BC1030" s="462"/>
      <c r="BD1030" s="462"/>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2"/>
      <c r="BY1030" s="462"/>
      <c r="BZ1030" s="462"/>
      <c r="CA1030" s="462"/>
      <c r="CB1030" s="462"/>
      <c r="CC1030" s="462"/>
      <c r="CD1030" s="462"/>
      <c r="CE1030" s="462"/>
      <c r="CF1030" s="462"/>
      <c r="CG1030" s="462"/>
      <c r="CH1030" s="462"/>
      <c r="CI1030" s="462"/>
      <c r="CJ1030" s="462"/>
      <c r="CK1030" s="462"/>
      <c r="CL1030" s="462"/>
      <c r="CM1030" s="462"/>
      <c r="CN1030" s="462"/>
      <c r="CO1030" s="462"/>
      <c r="CP1030" s="462"/>
      <c r="CQ1030" s="462"/>
    </row>
    <row r="1031" spans="1:96" s="462" customFormat="1" ht="12.75" customHeight="1">
      <c r="A1031" s="40"/>
      <c r="B1031" s="78"/>
      <c r="C1031" s="79"/>
      <c r="D1031" s="129" t="s">
        <v>1754</v>
      </c>
      <c r="E1031" s="8"/>
      <c r="F1031" s="8"/>
      <c r="G1031" s="8"/>
      <c r="H1031" s="8"/>
      <c r="I1031" s="2065">
        <f>BA987</f>
        <v>53</v>
      </c>
      <c r="J1031" s="2066"/>
      <c r="K1031" s="40"/>
      <c r="L1031" s="8"/>
      <c r="M1031" s="8"/>
      <c r="N1031" s="8"/>
      <c r="O1031" s="8"/>
      <c r="P1031" s="8"/>
      <c r="Q1031" s="8"/>
      <c r="R1031" s="8"/>
      <c r="S1031" s="8"/>
      <c r="T1031" s="8"/>
      <c r="U1031" s="8"/>
      <c r="V1031" s="130" t="s">
        <v>1759</v>
      </c>
      <c r="X1031" s="2063">
        <f>BK635</f>
        <v>53</v>
      </c>
      <c r="Y1031" s="2064"/>
      <c r="AF1031" s="1237"/>
      <c r="AG1031" s="1238"/>
      <c r="AH1031" s="1238"/>
      <c r="AI1031" s="1239"/>
      <c r="AJ1031" s="2075"/>
      <c r="AK1031" s="2076"/>
      <c r="AL1031" s="2076"/>
      <c r="AM1031" s="2076"/>
      <c r="AN1031" s="2076"/>
      <c r="AO1031" s="2076"/>
      <c r="AP1031" s="2076"/>
      <c r="AQ1031" s="2077"/>
      <c r="AR1031" s="1488"/>
      <c r="AS1031" s="1488"/>
      <c r="AT1031" s="1488"/>
      <c r="AU1031" s="1488"/>
      <c r="AV1031" s="1488"/>
      <c r="AW1031" s="1488"/>
      <c r="AX1031" s="1488"/>
      <c r="AY1031" s="1488"/>
      <c r="CR1031" s="18"/>
    </row>
    <row r="1032" spans="1:96" ht="12.75" customHeight="1">
      <c r="A1032" s="40"/>
      <c r="B1032" s="103"/>
      <c r="C1032" s="1505"/>
      <c r="D1032" s="2061" t="s">
        <v>1760</v>
      </c>
      <c r="E1032" s="2061"/>
      <c r="F1032" s="2061"/>
      <c r="G1032" s="2061"/>
      <c r="H1032" s="2061"/>
      <c r="I1032" s="2061"/>
      <c r="J1032" s="2061"/>
      <c r="K1032" s="2061"/>
      <c r="L1032" s="2061"/>
      <c r="M1032" s="2061"/>
      <c r="N1032" s="2061"/>
      <c r="O1032" s="2061"/>
      <c r="P1032" s="2061"/>
      <c r="Q1032" s="2061"/>
      <c r="R1032" s="2061"/>
      <c r="S1032" s="2061"/>
      <c r="T1032" s="2061"/>
      <c r="U1032" s="2061"/>
      <c r="V1032" s="2061"/>
      <c r="W1032" s="2061"/>
      <c r="X1032" s="2061"/>
      <c r="Y1032" s="2061"/>
      <c r="Z1032" s="2061"/>
      <c r="AA1032" s="2061"/>
      <c r="AB1032" s="2061"/>
      <c r="AC1032" s="2061"/>
      <c r="AD1032" s="2061"/>
      <c r="AE1032" s="2061"/>
      <c r="AF1032" s="2061"/>
      <c r="AG1032" s="2061"/>
      <c r="AH1032" s="2061"/>
      <c r="AI1032" s="2062"/>
      <c r="AJ1032" s="2078">
        <f>SUM(AJ975:AQ1031)</f>
        <v>59244488</v>
      </c>
      <c r="AK1032" s="2079"/>
      <c r="AL1032" s="2079"/>
      <c r="AM1032" s="2079"/>
      <c r="AN1032" s="2079"/>
      <c r="AO1032" s="2079"/>
      <c r="AP1032" s="2079"/>
      <c r="AQ1032" s="2080"/>
      <c r="AR1032" s="1488"/>
      <c r="AS1032" s="1488"/>
      <c r="AT1032" s="1488"/>
      <c r="AU1032" s="1488"/>
      <c r="AV1032" s="1488"/>
      <c r="AW1032" s="1488"/>
      <c r="AX1032" s="1488"/>
      <c r="AY1032" s="1488"/>
      <c r="AZ1032" s="462"/>
      <c r="BA1032" s="462"/>
      <c r="BB1032" s="462"/>
      <c r="BC1032" s="462"/>
      <c r="BD1032" s="462"/>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2"/>
      <c r="BY1032" s="462"/>
      <c r="BZ1032" s="462"/>
      <c r="CA1032" s="462"/>
      <c r="CB1032" s="462"/>
      <c r="CC1032" s="462"/>
      <c r="CD1032" s="462"/>
      <c r="CE1032" s="462"/>
      <c r="CF1032" s="462"/>
      <c r="CG1032" s="462"/>
      <c r="CH1032" s="462"/>
      <c r="CI1032" s="462"/>
      <c r="CJ1032" s="462"/>
      <c r="CK1032" s="462"/>
      <c r="CL1032" s="462"/>
      <c r="CM1032" s="462"/>
      <c r="CN1032" s="462"/>
      <c r="CO1032" s="462"/>
      <c r="CP1032" s="462"/>
      <c r="CQ1032" s="462"/>
    </row>
    <row r="1033" spans="1:96" ht="12.75" customHeight="1">
      <c r="A1033" s="40"/>
      <c r="B1033" s="77"/>
      <c r="C1033" s="1506"/>
      <c r="D1033" s="1507"/>
      <c r="E1033" s="1507"/>
      <c r="F1033" s="1507"/>
      <c r="G1033" s="1507"/>
      <c r="H1033" s="1507"/>
      <c r="I1033" s="1507"/>
      <c r="J1033" s="1507"/>
      <c r="K1033" s="1507"/>
      <c r="L1033" s="1507"/>
      <c r="M1033" s="1507"/>
      <c r="N1033" s="1507"/>
      <c r="O1033" s="1507"/>
      <c r="P1033" s="1507"/>
      <c r="Q1033" s="1507"/>
      <c r="R1033" s="1507"/>
      <c r="S1033" s="1507"/>
      <c r="T1033" s="1508"/>
      <c r="U1033" s="1508"/>
      <c r="V1033" s="1508"/>
      <c r="W1033" s="1508"/>
      <c r="X1033" s="1508"/>
      <c r="Y1033" s="1508"/>
      <c r="Z1033" s="1508"/>
      <c r="AA1033" s="1508"/>
      <c r="AB1033" s="1508"/>
      <c r="AC1033" s="1508"/>
      <c r="AD1033" s="197"/>
      <c r="AE1033" s="197"/>
      <c r="AF1033" s="197"/>
      <c r="AG1033" s="197"/>
      <c r="AH1033" s="197"/>
      <c r="AI1033" s="197"/>
      <c r="AJ1033" s="197"/>
      <c r="AK1033" s="197"/>
      <c r="AL1033" s="1487"/>
      <c r="AM1033" s="1488"/>
      <c r="AN1033" s="1488"/>
      <c r="AO1033" s="1488"/>
      <c r="AP1033" s="1488"/>
      <c r="AQ1033" s="1488"/>
      <c r="AR1033" s="1488"/>
      <c r="AS1033" s="1488"/>
      <c r="AT1033" s="1488"/>
      <c r="AU1033" s="1488"/>
      <c r="AV1033" s="1488"/>
      <c r="AW1033" s="1488"/>
      <c r="AX1033" s="1488"/>
      <c r="AY1033" s="1488"/>
      <c r="AZ1033" s="462"/>
      <c r="BA1033" s="462"/>
      <c r="BB1033" s="462"/>
      <c r="BC1033" s="462"/>
      <c r="BD1033" s="462"/>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2"/>
      <c r="BY1033" s="462"/>
      <c r="BZ1033" s="462"/>
      <c r="CA1033" s="462"/>
      <c r="CB1033" s="462"/>
      <c r="CC1033" s="462"/>
      <c r="CD1033" s="462"/>
      <c r="CE1033" s="462"/>
      <c r="CF1033" s="462"/>
      <c r="CG1033" s="462"/>
      <c r="CH1033" s="462"/>
      <c r="CI1033" s="462"/>
      <c r="CJ1033" s="462"/>
      <c r="CK1033" s="462"/>
      <c r="CL1033" s="462"/>
      <c r="CM1033" s="462"/>
      <c r="CN1033" s="462"/>
      <c r="CO1033" s="462"/>
      <c r="CP1033" s="462"/>
      <c r="CQ1033" s="462"/>
    </row>
    <row r="1034" spans="1:96" ht="12.75" customHeight="1">
      <c r="A1034" s="40"/>
      <c r="B1034" s="2363" t="s">
        <v>1761</v>
      </c>
      <c r="C1034" s="2363"/>
      <c r="D1034" s="2363"/>
      <c r="E1034" s="2363"/>
      <c r="F1034" s="2363"/>
      <c r="G1034" s="2363"/>
      <c r="H1034" s="2363"/>
      <c r="I1034" s="2363"/>
      <c r="J1034" s="2363"/>
      <c r="K1034" s="2363"/>
      <c r="L1034" s="2363"/>
      <c r="M1034" s="2363"/>
      <c r="N1034" s="2363"/>
      <c r="O1034" s="2363"/>
      <c r="P1034" s="2363"/>
      <c r="Q1034" s="2363"/>
      <c r="R1034" s="2363"/>
      <c r="S1034" s="2363"/>
      <c r="T1034" s="2363"/>
      <c r="U1034" s="2363"/>
      <c r="V1034" s="2363"/>
      <c r="W1034" s="2363"/>
      <c r="X1034" s="2363"/>
      <c r="Y1034" s="2363"/>
      <c r="Z1034" s="202"/>
      <c r="AA1034" s="202"/>
      <c r="AB1034" s="202"/>
      <c r="AC1034" s="202"/>
      <c r="AD1034" s="462"/>
      <c r="AE1034" s="462"/>
      <c r="AF1034" s="462"/>
      <c r="AG1034" s="462"/>
      <c r="AH1034" s="462"/>
      <c r="AI1034" s="462"/>
      <c r="AJ1034" s="462"/>
      <c r="AK1034" s="462"/>
      <c r="AL1034" s="1487"/>
      <c r="AM1034" s="1488"/>
      <c r="AN1034" s="1488"/>
      <c r="AO1034" s="1488"/>
      <c r="AP1034" s="1488"/>
      <c r="AQ1034" s="1488"/>
      <c r="AR1034" s="1488"/>
      <c r="AS1034" s="1488"/>
      <c r="AT1034" s="1488"/>
      <c r="AU1034" s="1488"/>
      <c r="AV1034" s="1488"/>
      <c r="AW1034" s="1488"/>
      <c r="AX1034" s="1488"/>
      <c r="AY1034" s="1488"/>
      <c r="AZ1034" s="462"/>
      <c r="BA1034" s="462"/>
      <c r="BB1034" s="462"/>
      <c r="BC1034" s="462"/>
      <c r="BD1034" s="462"/>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2"/>
      <c r="BY1034" s="462"/>
      <c r="BZ1034" s="462"/>
      <c r="CA1034" s="462"/>
      <c r="CB1034" s="462"/>
      <c r="CC1034" s="462"/>
      <c r="CD1034" s="462"/>
      <c r="CE1034" s="462"/>
      <c r="CF1034" s="462"/>
      <c r="CG1034" s="462"/>
      <c r="CH1034" s="462"/>
      <c r="CI1034" s="462"/>
      <c r="CJ1034" s="462"/>
      <c r="CK1034" s="462"/>
      <c r="CL1034" s="462"/>
      <c r="CM1034" s="462"/>
      <c r="CN1034" s="462"/>
      <c r="CO1034" s="462"/>
      <c r="CP1034" s="462"/>
      <c r="CQ1034" s="462"/>
    </row>
    <row r="1035" spans="1:96" ht="12.75" customHeight="1">
      <c r="A1035" s="40"/>
      <c r="B1035" s="77" t="s">
        <v>1762</v>
      </c>
      <c r="C1035" s="1506"/>
      <c r="D1035" s="1509"/>
      <c r="E1035" s="1510"/>
      <c r="F1035" s="1510"/>
      <c r="G1035" s="1510"/>
      <c r="H1035" s="1510"/>
      <c r="I1035" s="1510"/>
      <c r="J1035" s="1510"/>
      <c r="K1035" s="1510"/>
      <c r="L1035" s="1510"/>
      <c r="M1035" s="1510"/>
      <c r="N1035" s="1510"/>
      <c r="O1035" s="1510"/>
      <c r="P1035" s="1510"/>
      <c r="Q1035" s="1510"/>
      <c r="R1035" s="1510"/>
      <c r="S1035" s="1510"/>
      <c r="T1035" s="1510"/>
      <c r="U1035" s="1510"/>
      <c r="V1035" s="1510"/>
      <c r="W1035" s="1510"/>
      <c r="X1035" s="2160"/>
      <c r="Y1035" s="2160"/>
      <c r="Z1035" s="2160"/>
      <c r="AA1035" s="2160"/>
      <c r="AB1035" s="2160"/>
      <c r="AC1035" s="2160"/>
      <c r="AD1035" s="2358">
        <f>R971</f>
        <v>455200</v>
      </c>
      <c r="AE1035" s="2275"/>
      <c r="AF1035" s="2275"/>
      <c r="AG1035" s="2275"/>
      <c r="AH1035" s="2275"/>
      <c r="AI1035" s="2275"/>
      <c r="AJ1035" s="2275"/>
      <c r="AK1035" s="2275"/>
      <c r="AL1035" s="1487"/>
      <c r="AM1035" s="1488"/>
      <c r="AN1035" s="1488"/>
      <c r="AO1035" s="1488"/>
      <c r="AP1035" s="1488"/>
      <c r="AQ1035" s="1488"/>
      <c r="AR1035" s="1488"/>
      <c r="AS1035" s="1488"/>
      <c r="AT1035" s="1488"/>
      <c r="AU1035" s="1488"/>
      <c r="AV1035" s="1488"/>
      <c r="AW1035" s="1488"/>
      <c r="AX1035" s="1488"/>
      <c r="AY1035" s="1488"/>
      <c r="AZ1035" s="462"/>
      <c r="BA1035" s="462"/>
      <c r="BB1035" s="462"/>
      <c r="BC1035" s="462"/>
      <c r="BD1035" s="462"/>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2"/>
      <c r="BY1035" s="462"/>
      <c r="BZ1035" s="462"/>
      <c r="CA1035" s="462"/>
      <c r="CB1035" s="462"/>
      <c r="CC1035" s="462"/>
      <c r="CD1035" s="462"/>
      <c r="CE1035" s="462"/>
      <c r="CF1035" s="462"/>
      <c r="CG1035" s="462"/>
      <c r="CH1035" s="462"/>
      <c r="CI1035" s="462"/>
      <c r="CJ1035" s="462"/>
      <c r="CK1035" s="462"/>
      <c r="CL1035" s="462"/>
      <c r="CM1035" s="462"/>
      <c r="CN1035" s="462"/>
      <c r="CO1035" s="462"/>
      <c r="CP1035" s="462"/>
      <c r="CQ1035" s="462"/>
    </row>
    <row r="1036" spans="1:96" ht="12.75" customHeight="1">
      <c r="A1036" s="40"/>
      <c r="B1036" s="77" t="s">
        <v>1763</v>
      </c>
      <c r="C1036" s="1506"/>
      <c r="D1036" s="1509"/>
      <c r="E1036" s="1509"/>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2161"/>
      <c r="Y1036" s="2161"/>
      <c r="Z1036" s="2161"/>
      <c r="AA1036" s="2161"/>
      <c r="AB1036" s="2161"/>
      <c r="AC1036" s="2161"/>
      <c r="AD1036" s="1934">
        <f>MEDIAN((BR809:BR866))</f>
        <v>364800</v>
      </c>
      <c r="AE1036" s="1934"/>
      <c r="AF1036" s="1934"/>
      <c r="AG1036" s="1934"/>
      <c r="AH1036" s="1934"/>
      <c r="AI1036" s="1934"/>
      <c r="AJ1036" s="1934"/>
      <c r="AK1036" s="1934"/>
      <c r="AL1036" s="1487"/>
      <c r="AM1036" s="1488"/>
      <c r="AN1036" s="1488"/>
      <c r="AO1036" s="1488"/>
      <c r="AP1036" s="1488"/>
      <c r="AQ1036" s="1488"/>
      <c r="AR1036" s="1488"/>
      <c r="AS1036" s="1488"/>
      <c r="AT1036" s="1488"/>
      <c r="AU1036" s="1488"/>
      <c r="AV1036" s="1488"/>
      <c r="AW1036" s="1488"/>
      <c r="AX1036" s="1488"/>
      <c r="AY1036" s="1488"/>
      <c r="AZ1036" s="462"/>
      <c r="BA1036" s="462"/>
      <c r="BB1036" s="462"/>
      <c r="BC1036" s="462"/>
      <c r="BD1036" s="462"/>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2"/>
      <c r="BY1036" s="462"/>
      <c r="BZ1036" s="462"/>
      <c r="CA1036" s="462"/>
      <c r="CB1036" s="462"/>
      <c r="CC1036" s="462"/>
      <c r="CD1036" s="462"/>
      <c r="CE1036" s="462"/>
      <c r="CF1036" s="462"/>
      <c r="CG1036" s="462"/>
      <c r="CH1036" s="462"/>
      <c r="CI1036" s="462"/>
      <c r="CJ1036" s="462"/>
      <c r="CK1036" s="462"/>
      <c r="CL1036" s="462"/>
      <c r="CM1036" s="462"/>
      <c r="CN1036" s="462"/>
      <c r="CO1036" s="462"/>
      <c r="CP1036" s="462"/>
      <c r="CQ1036" s="462"/>
    </row>
    <row r="1037" spans="1:96" ht="12.75" customHeight="1">
      <c r="A1037" s="40"/>
      <c r="B1037" s="2359" t="s">
        <v>1764</v>
      </c>
      <c r="C1037" s="2359"/>
      <c r="D1037" s="2359"/>
      <c r="E1037" s="2359"/>
      <c r="F1037" s="2359"/>
      <c r="G1037" s="2359"/>
      <c r="H1037" s="2359"/>
      <c r="I1037" s="2359"/>
      <c r="J1037" s="2359"/>
      <c r="K1037" s="2359"/>
      <c r="L1037" s="2359"/>
      <c r="M1037" s="2359"/>
      <c r="N1037" s="2359"/>
      <c r="O1037" s="2359"/>
      <c r="P1037" s="2359"/>
      <c r="Q1037" s="2359"/>
      <c r="R1037" s="2359"/>
      <c r="S1037" s="2359"/>
      <c r="T1037" s="2359"/>
      <c r="U1037" s="2359"/>
      <c r="V1037" s="2359"/>
      <c r="W1037" s="2359"/>
      <c r="X1037" s="2359"/>
      <c r="Y1037" s="2359"/>
      <c r="Z1037" s="1511"/>
      <c r="AA1037" s="1511"/>
      <c r="AB1037" s="1511"/>
      <c r="AC1037" s="1511"/>
      <c r="AD1037" s="2355">
        <f>IF(((AD1035-AD1036)/AD1036)&gt;0.3,0.3,((AD1035-AD1036)/AD1036))</f>
        <v>0.24780701754385964</v>
      </c>
      <c r="AE1037" s="2356"/>
      <c r="AF1037" s="2356"/>
      <c r="AG1037" s="2356"/>
      <c r="AH1037" s="2356"/>
      <c r="AI1037" s="2356"/>
      <c r="AJ1037" s="2356"/>
      <c r="AK1037" s="2357"/>
      <c r="AL1037" s="1487"/>
      <c r="AM1037" s="1488"/>
      <c r="AN1037" s="1488"/>
      <c r="AO1037" s="1488"/>
      <c r="AP1037" s="1488"/>
      <c r="AQ1037" s="1488"/>
      <c r="AR1037" s="1488"/>
      <c r="AS1037" s="1488"/>
      <c r="AT1037" s="1488"/>
      <c r="AU1037" s="1488"/>
      <c r="AV1037" s="1488"/>
      <c r="AW1037" s="1488"/>
      <c r="AX1037" s="1488"/>
      <c r="AY1037" s="1488"/>
      <c r="AZ1037" s="462"/>
      <c r="BA1037" s="462"/>
      <c r="BB1037" s="462"/>
      <c r="BC1037" s="462"/>
      <c r="BD1037" s="462"/>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2"/>
      <c r="BY1037" s="462"/>
      <c r="BZ1037" s="462"/>
      <c r="CA1037" s="462"/>
      <c r="CB1037" s="462"/>
      <c r="CC1037" s="462"/>
      <c r="CD1037" s="462"/>
      <c r="CE1037" s="462"/>
      <c r="CF1037" s="462"/>
      <c r="CG1037" s="462"/>
      <c r="CH1037" s="462"/>
      <c r="CI1037" s="462"/>
      <c r="CJ1037" s="462"/>
      <c r="CK1037" s="462"/>
      <c r="CL1037" s="462"/>
      <c r="CM1037" s="462"/>
      <c r="CN1037" s="462"/>
      <c r="CO1037" s="462"/>
      <c r="CP1037" s="462"/>
      <c r="CQ1037" s="462"/>
    </row>
    <row r="1038" spans="1:96" ht="12.75" customHeight="1">
      <c r="A1038" s="40"/>
      <c r="B1038" s="77"/>
      <c r="C1038" s="1506"/>
      <c r="D1038" s="1511"/>
      <c r="E1038" s="1511"/>
      <c r="F1038" s="1511"/>
      <c r="G1038" s="1511"/>
      <c r="H1038" s="1511"/>
      <c r="I1038" s="1511"/>
      <c r="J1038" s="1511"/>
      <c r="K1038" s="1511"/>
      <c r="L1038" s="1511"/>
      <c r="M1038" s="1511"/>
      <c r="N1038" s="1511"/>
      <c r="O1038" s="1511"/>
      <c r="P1038" s="1511"/>
      <c r="Q1038" s="1511"/>
      <c r="R1038" s="1511"/>
      <c r="S1038" s="1511"/>
      <c r="T1038" s="1511"/>
      <c r="U1038" s="1511"/>
      <c r="V1038" s="1511"/>
      <c r="W1038" s="1511"/>
      <c r="X1038" s="1511"/>
      <c r="Y1038" s="1511"/>
      <c r="Z1038" s="1511"/>
      <c r="AA1038" s="1511"/>
      <c r="AB1038" s="1511"/>
      <c r="AC1038" s="1511"/>
      <c r="AD1038" s="1511"/>
      <c r="AE1038" s="1511"/>
      <c r="AF1038" s="1511"/>
      <c r="AG1038" s="1511"/>
      <c r="AH1038" s="1511"/>
      <c r="AI1038" s="1511"/>
      <c r="AJ1038" s="1511"/>
      <c r="AK1038" s="1511"/>
      <c r="AL1038" s="1487"/>
      <c r="AM1038" s="1488"/>
      <c r="AN1038" s="1488"/>
      <c r="AO1038" s="1488"/>
      <c r="AP1038" s="1488"/>
      <c r="AQ1038" s="1488"/>
      <c r="AR1038" s="1488"/>
      <c r="AS1038" s="1488"/>
      <c r="AT1038" s="1488"/>
      <c r="AU1038" s="1488"/>
      <c r="AV1038" s="1488"/>
      <c r="AW1038" s="1488"/>
      <c r="AX1038" s="1488"/>
      <c r="AY1038" s="1488"/>
      <c r="AZ1038" s="462"/>
      <c r="BA1038" s="462"/>
      <c r="BB1038" s="462"/>
      <c r="BC1038" s="462"/>
      <c r="BD1038" s="462"/>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2"/>
      <c r="BY1038" s="462"/>
      <c r="BZ1038" s="462"/>
      <c r="CA1038" s="462"/>
      <c r="CB1038" s="462"/>
      <c r="CC1038" s="462"/>
      <c r="CD1038" s="462"/>
      <c r="CE1038" s="462"/>
      <c r="CF1038" s="462"/>
      <c r="CG1038" s="462"/>
      <c r="CH1038" s="462"/>
      <c r="CI1038" s="462"/>
      <c r="CJ1038" s="462"/>
      <c r="CK1038" s="462"/>
      <c r="CL1038" s="462"/>
      <c r="CM1038" s="462"/>
      <c r="CN1038" s="462"/>
      <c r="CO1038" s="462"/>
      <c r="CP1038" s="462"/>
      <c r="CQ1038" s="462"/>
    </row>
    <row r="1039" spans="1:96" ht="12.6" customHeight="1">
      <c r="A1039" s="1512"/>
      <c r="B1039" s="2158">
        <f>IF(ISNA(IF((AJ999&gt;(AJ975*0.15)),"(f) cannot be greater than 15% of unadjusted eligible basis.",0)),"",(IF((AJ999&gt;(AJ975*0.15)),"(f) cannot be greater than 15% of unadjusted eligible basis.",0)))</f>
        <v>0</v>
      </c>
      <c r="C1039" s="2158"/>
      <c r="D1039" s="2158"/>
      <c r="E1039" s="2158"/>
      <c r="F1039" s="2158"/>
      <c r="G1039" s="2158"/>
      <c r="H1039" s="2158"/>
      <c r="I1039" s="2158"/>
      <c r="J1039" s="2158"/>
      <c r="K1039" s="2158"/>
      <c r="L1039" s="2158"/>
      <c r="M1039" s="2158"/>
      <c r="N1039" s="2158"/>
      <c r="O1039" s="2158"/>
      <c r="P1039" s="2158"/>
      <c r="Q1039" s="2158"/>
      <c r="R1039" s="2158"/>
      <c r="S1039" s="2158"/>
      <c r="T1039" s="2158"/>
      <c r="U1039" s="2158"/>
      <c r="V1039" s="2158"/>
      <c r="W1039" s="2158"/>
      <c r="X1039" s="2158"/>
      <c r="Y1039" s="2158"/>
      <c r="Z1039" s="2158"/>
      <c r="AA1039" s="2158"/>
      <c r="AB1039" s="2158"/>
      <c r="AC1039" s="2158"/>
      <c r="AD1039" s="2158"/>
      <c r="AE1039" s="2158"/>
      <c r="AF1039" s="2158"/>
      <c r="AG1039" s="2158"/>
      <c r="AH1039" s="2158"/>
      <c r="AI1039" s="2158"/>
      <c r="AJ1039" s="2158"/>
      <c r="AK1039" s="2158"/>
      <c r="AL1039" s="1487"/>
      <c r="AM1039" s="1488"/>
      <c r="AN1039" s="1488"/>
      <c r="AO1039" s="1488"/>
      <c r="AP1039" s="1488"/>
      <c r="AQ1039" s="1488"/>
      <c r="AR1039" s="1488"/>
      <c r="AS1039" s="1488"/>
      <c r="AT1039" s="1488"/>
      <c r="AU1039" s="1488"/>
      <c r="AV1039" s="1488"/>
      <c r="AW1039" s="1488"/>
      <c r="AX1039" s="1488"/>
      <c r="AY1039" s="1488"/>
      <c r="AZ1039" s="462"/>
      <c r="BA1039" s="462"/>
      <c r="BB1039" s="462"/>
      <c r="BC1039" s="462"/>
      <c r="BD1039" s="462"/>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2"/>
      <c r="BY1039" s="462"/>
      <c r="BZ1039" s="462"/>
      <c r="CA1039" s="462"/>
      <c r="CB1039" s="462"/>
      <c r="CC1039" s="462"/>
      <c r="CD1039" s="462"/>
      <c r="CE1039" s="462"/>
      <c r="CF1039" s="462"/>
      <c r="CG1039" s="462"/>
      <c r="CH1039" s="462"/>
      <c r="CI1039" s="462"/>
      <c r="CJ1039" s="462"/>
      <c r="CK1039" s="462"/>
      <c r="CL1039" s="462"/>
      <c r="CM1039" s="462"/>
      <c r="CN1039" s="462"/>
      <c r="CO1039" s="462"/>
      <c r="CP1039" s="462"/>
      <c r="CQ1039" s="462"/>
    </row>
    <row r="1040" spans="1:96" ht="12.6" customHeight="1" thickBot="1">
      <c r="A1040" s="2184" t="s">
        <v>1765</v>
      </c>
      <c r="B1040" s="2184"/>
      <c r="C1040" s="2184"/>
      <c r="D1040" s="2184"/>
      <c r="E1040" s="2184"/>
      <c r="F1040" s="2184"/>
      <c r="G1040" s="2184"/>
      <c r="H1040" s="2184"/>
      <c r="I1040" s="2184"/>
      <c r="J1040" s="2184"/>
      <c r="K1040" s="2184"/>
      <c r="L1040" s="2184"/>
      <c r="M1040" s="2184"/>
      <c r="N1040" s="2184"/>
      <c r="O1040" s="2184"/>
      <c r="P1040" s="2184"/>
      <c r="Q1040" s="2184"/>
      <c r="R1040" s="2184"/>
      <c r="S1040" s="2184"/>
      <c r="T1040" s="2184"/>
      <c r="U1040" s="2184"/>
      <c r="V1040" s="2184"/>
      <c r="W1040" s="2184"/>
      <c r="X1040" s="2184"/>
      <c r="Y1040" s="2184"/>
      <c r="Z1040" s="2184"/>
      <c r="AA1040" s="2184"/>
      <c r="AB1040" s="2184"/>
      <c r="AC1040" s="2184"/>
      <c r="AD1040" s="2184"/>
      <c r="AE1040" s="2184"/>
      <c r="AF1040" s="2184"/>
      <c r="AG1040" s="2184"/>
      <c r="AH1040" s="2184"/>
      <c r="AI1040" s="2184"/>
      <c r="AJ1040" s="2184"/>
      <c r="AK1040" s="2184"/>
      <c r="AL1040" s="2184"/>
      <c r="AM1040" s="16"/>
      <c r="AN1040" s="16"/>
      <c r="AO1040" s="16"/>
      <c r="AP1040" s="16"/>
      <c r="AQ1040" s="16"/>
      <c r="AR1040" s="16"/>
      <c r="AS1040" s="16"/>
      <c r="AT1040" s="16"/>
      <c r="AU1040" s="16"/>
      <c r="AV1040" s="16"/>
      <c r="AW1040" s="16"/>
      <c r="AX1040" s="16"/>
      <c r="AY1040" s="16"/>
      <c r="AZ1040" s="462"/>
      <c r="BA1040" s="462"/>
      <c r="BB1040" s="462"/>
      <c r="BC1040" s="462"/>
      <c r="BD1040" s="462"/>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2"/>
      <c r="BY1040" s="462"/>
      <c r="BZ1040" s="462"/>
      <c r="CA1040" s="462"/>
      <c r="CB1040" s="462"/>
      <c r="CC1040" s="462"/>
      <c r="CD1040" s="462"/>
      <c r="CE1040" s="462"/>
      <c r="CF1040" s="462"/>
      <c r="CG1040" s="462"/>
      <c r="CH1040" s="462"/>
      <c r="CI1040" s="462"/>
      <c r="CJ1040" s="462"/>
      <c r="CK1040" s="462"/>
      <c r="CL1040" s="462"/>
      <c r="CM1040" s="462"/>
      <c r="CN1040" s="462"/>
      <c r="CO1040" s="462"/>
      <c r="CP1040" s="462"/>
      <c r="CQ1040" s="462"/>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1766</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2"/>
      <c r="Z1042" s="462"/>
      <c r="AA1042" s="462"/>
      <c r="AB1042" s="462"/>
      <c r="AC1042" s="462"/>
      <c r="AD1042" s="462"/>
      <c r="AE1042" s="462"/>
      <c r="AF1042" s="462"/>
      <c r="AG1042" s="462"/>
      <c r="AH1042" s="462"/>
      <c r="AI1042" s="462"/>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1767</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67" t="s">
        <v>299</v>
      </c>
      <c r="B1044" s="1867"/>
      <c r="C1044" s="10">
        <v>1</v>
      </c>
      <c r="D1044" s="1737" t="s">
        <v>1768</v>
      </c>
      <c r="E1044" s="1737"/>
      <c r="F1044" s="1737"/>
      <c r="G1044" s="1737"/>
      <c r="H1044" s="1737"/>
      <c r="I1044" s="1737"/>
      <c r="J1044" s="1737"/>
      <c r="K1044" s="1737"/>
      <c r="L1044" s="1737"/>
      <c r="M1044" s="1737"/>
      <c r="N1044" s="1737"/>
      <c r="O1044" s="1737"/>
      <c r="P1044" s="1737"/>
      <c r="Q1044" s="1737"/>
      <c r="R1044" s="1737"/>
      <c r="S1044" s="1737"/>
      <c r="T1044" s="1737"/>
      <c r="U1044" s="1737"/>
      <c r="V1044" s="1737"/>
      <c r="W1044" s="1737"/>
      <c r="X1044" s="1737"/>
      <c r="Y1044" s="1737"/>
      <c r="Z1044" s="1737"/>
      <c r="AA1044" s="1737"/>
      <c r="AB1044" s="1737"/>
      <c r="AC1044" s="1737"/>
      <c r="AD1044" s="1737"/>
      <c r="AE1044" s="1737"/>
      <c r="AF1044" s="1737"/>
      <c r="AG1044" s="1737"/>
      <c r="AH1044" s="1737"/>
      <c r="AI1044" s="1737"/>
      <c r="AJ1044" s="1737"/>
      <c r="AK1044" s="1737"/>
      <c r="AL1044" s="1513"/>
      <c r="AM1044" s="1514"/>
      <c r="AN1044" s="1514"/>
      <c r="AO1044" s="1514"/>
      <c r="AP1044" s="1514"/>
      <c r="AQ1044" s="1514"/>
      <c r="AR1044" s="1514"/>
      <c r="AS1044" s="1514"/>
      <c r="AT1044" s="1514"/>
      <c r="AU1044" s="1514"/>
      <c r="AV1044" s="1514"/>
      <c r="AW1044" s="1514"/>
      <c r="AX1044" s="1514"/>
      <c r="AY1044" s="1514"/>
    </row>
    <row r="1045" spans="1:51" ht="12.6" customHeight="1">
      <c r="A1045" s="1650"/>
      <c r="B1045" s="1650"/>
      <c r="C1045" s="10"/>
      <c r="D1045" s="1737"/>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7"/>
      <c r="AF1045" s="1737"/>
      <c r="AG1045" s="1737"/>
      <c r="AH1045" s="1737"/>
      <c r="AI1045" s="1737"/>
      <c r="AJ1045" s="1737"/>
      <c r="AK1045" s="1737"/>
      <c r="AL1045" s="1513"/>
      <c r="AM1045" s="1514"/>
      <c r="AN1045" s="1514"/>
      <c r="AO1045" s="1514"/>
      <c r="AP1045" s="1514"/>
      <c r="AQ1045" s="1514"/>
      <c r="AR1045" s="1514"/>
      <c r="AS1045" s="1514"/>
      <c r="AT1045" s="1514"/>
      <c r="AU1045" s="1514"/>
      <c r="AV1045" s="1514"/>
      <c r="AW1045" s="1514"/>
      <c r="AX1045" s="1514"/>
      <c r="AY1045" s="1514"/>
    </row>
    <row r="1046" spans="1:51" ht="12.6" customHeight="1">
      <c r="A1046" s="1650"/>
      <c r="B1046" s="1650"/>
      <c r="C1046" s="10"/>
      <c r="D1046" s="1737"/>
      <c r="E1046" s="1737"/>
      <c r="F1046" s="1737"/>
      <c r="G1046" s="1737"/>
      <c r="H1046" s="1737"/>
      <c r="I1046" s="1737"/>
      <c r="J1046" s="1737"/>
      <c r="K1046" s="1737"/>
      <c r="L1046" s="1737"/>
      <c r="M1046" s="1737"/>
      <c r="N1046" s="1737"/>
      <c r="O1046" s="1737"/>
      <c r="P1046" s="1737"/>
      <c r="Q1046" s="1737"/>
      <c r="R1046" s="1737"/>
      <c r="S1046" s="1737"/>
      <c r="T1046" s="1737"/>
      <c r="U1046" s="1737"/>
      <c r="V1046" s="1737"/>
      <c r="W1046" s="1737"/>
      <c r="X1046" s="1737"/>
      <c r="Y1046" s="1737"/>
      <c r="Z1046" s="1737"/>
      <c r="AA1046" s="1737"/>
      <c r="AB1046" s="1737"/>
      <c r="AC1046" s="1737"/>
      <c r="AD1046" s="1737"/>
      <c r="AE1046" s="1737"/>
      <c r="AF1046" s="1737"/>
      <c r="AG1046" s="1737"/>
      <c r="AH1046" s="1737"/>
      <c r="AI1046" s="1737"/>
      <c r="AJ1046" s="1737"/>
      <c r="AK1046" s="1737"/>
      <c r="AL1046" s="1487"/>
      <c r="AM1046" s="1488"/>
      <c r="AN1046" s="1488"/>
      <c r="AO1046" s="1488"/>
      <c r="AP1046" s="1488"/>
      <c r="AQ1046" s="1488"/>
      <c r="AR1046" s="1488"/>
      <c r="AS1046" s="1488"/>
      <c r="AT1046" s="1488"/>
      <c r="AU1046" s="1488"/>
      <c r="AV1046" s="1488"/>
      <c r="AW1046" s="1488"/>
      <c r="AX1046" s="1488"/>
      <c r="AY1046" s="1488"/>
    </row>
    <row r="1047" spans="1:51" ht="12.6" customHeight="1">
      <c r="A1047" s="1650"/>
      <c r="B1047" s="1650"/>
      <c r="C1047" s="10"/>
      <c r="D1047" s="1737"/>
      <c r="E1047" s="1737"/>
      <c r="F1047" s="1737"/>
      <c r="G1047" s="1737"/>
      <c r="H1047" s="1737"/>
      <c r="I1047" s="1737"/>
      <c r="J1047" s="1737"/>
      <c r="K1047" s="1737"/>
      <c r="L1047" s="1737"/>
      <c r="M1047" s="1737"/>
      <c r="N1047" s="1737"/>
      <c r="O1047" s="1737"/>
      <c r="P1047" s="1737"/>
      <c r="Q1047" s="1737"/>
      <c r="R1047" s="1737"/>
      <c r="S1047" s="1737"/>
      <c r="T1047" s="1737"/>
      <c r="U1047" s="1737"/>
      <c r="V1047" s="1737"/>
      <c r="W1047" s="1737"/>
      <c r="X1047" s="1737"/>
      <c r="Y1047" s="1737"/>
      <c r="Z1047" s="1737"/>
      <c r="AA1047" s="1737"/>
      <c r="AB1047" s="1737"/>
      <c r="AC1047" s="1737"/>
      <c r="AD1047" s="1737"/>
      <c r="AE1047" s="1737"/>
      <c r="AF1047" s="1737"/>
      <c r="AG1047" s="1737"/>
      <c r="AH1047" s="1737"/>
      <c r="AI1047" s="1737"/>
      <c r="AJ1047" s="1737"/>
      <c r="AK1047" s="1737"/>
      <c r="AL1047" s="1487"/>
      <c r="AM1047" s="1488"/>
      <c r="AN1047" s="1488"/>
      <c r="AO1047" s="1488"/>
      <c r="AP1047" s="1488"/>
      <c r="AQ1047" s="1488"/>
      <c r="AR1047" s="1488"/>
      <c r="AS1047" s="1488"/>
      <c r="AT1047" s="1488"/>
      <c r="AU1047" s="1488"/>
      <c r="AV1047" s="1488"/>
      <c r="AW1047" s="1488"/>
      <c r="AX1047" s="1488"/>
      <c r="AY1047" s="1488"/>
    </row>
    <row r="1048" spans="1:51" ht="12.6" customHeight="1">
      <c r="A1048" s="1650"/>
      <c r="B1048" s="1650"/>
      <c r="C1048" s="10"/>
      <c r="D1048" s="1737"/>
      <c r="E1048" s="1737"/>
      <c r="F1048" s="1737"/>
      <c r="G1048" s="1737"/>
      <c r="H1048" s="1737"/>
      <c r="I1048" s="1737"/>
      <c r="J1048" s="1737"/>
      <c r="K1048" s="1737"/>
      <c r="L1048" s="1737"/>
      <c r="M1048" s="1737"/>
      <c r="N1048" s="1737"/>
      <c r="O1048" s="1737"/>
      <c r="P1048" s="1737"/>
      <c r="Q1048" s="1737"/>
      <c r="R1048" s="1737"/>
      <c r="S1048" s="1737"/>
      <c r="T1048" s="1737"/>
      <c r="U1048" s="1737"/>
      <c r="V1048" s="1737"/>
      <c r="W1048" s="1737"/>
      <c r="X1048" s="1737"/>
      <c r="Y1048" s="1737"/>
      <c r="Z1048" s="1737"/>
      <c r="AA1048" s="1737"/>
      <c r="AB1048" s="1737"/>
      <c r="AC1048" s="1737"/>
      <c r="AD1048" s="1737"/>
      <c r="AE1048" s="1737"/>
      <c r="AF1048" s="1737"/>
      <c r="AG1048" s="1737"/>
      <c r="AH1048" s="1737"/>
      <c r="AI1048" s="1737"/>
      <c r="AJ1048" s="1737"/>
      <c r="AK1048" s="1737"/>
      <c r="AL1048" s="1487"/>
      <c r="AM1048" s="1488"/>
      <c r="AN1048" s="1488"/>
      <c r="AO1048" s="1488"/>
      <c r="AP1048" s="1488"/>
      <c r="AQ1048" s="1488"/>
      <c r="AR1048" s="1488"/>
      <c r="AS1048" s="1488"/>
      <c r="AT1048" s="1488"/>
      <c r="AU1048" s="1488"/>
      <c r="AV1048" s="1488"/>
      <c r="AW1048" s="1488"/>
      <c r="AX1048" s="1488"/>
      <c r="AY1048" s="1488"/>
    </row>
    <row r="1049" spans="1:51" ht="12.6" customHeight="1">
      <c r="A1049" s="27"/>
      <c r="B1049" s="49"/>
      <c r="C1049" s="10"/>
      <c r="D1049" s="1737"/>
      <c r="E1049" s="1737"/>
      <c r="F1049" s="1737"/>
      <c r="G1049" s="1737"/>
      <c r="H1049" s="1737"/>
      <c r="I1049" s="1737"/>
      <c r="J1049" s="1737"/>
      <c r="K1049" s="1737"/>
      <c r="L1049" s="1737"/>
      <c r="M1049" s="1737"/>
      <c r="N1049" s="1737"/>
      <c r="O1049" s="1737"/>
      <c r="P1049" s="1737"/>
      <c r="Q1049" s="1737"/>
      <c r="R1049" s="1737"/>
      <c r="S1049" s="1737"/>
      <c r="T1049" s="1737"/>
      <c r="U1049" s="1737"/>
      <c r="V1049" s="1737"/>
      <c r="W1049" s="1737"/>
      <c r="X1049" s="1737"/>
      <c r="Y1049" s="1737"/>
      <c r="Z1049" s="1737"/>
      <c r="AA1049" s="1737"/>
      <c r="AB1049" s="1737"/>
      <c r="AC1049" s="1737"/>
      <c r="AD1049" s="1737"/>
      <c r="AE1049" s="1737"/>
      <c r="AF1049" s="1737"/>
      <c r="AG1049" s="1737"/>
      <c r="AH1049" s="1737"/>
      <c r="AI1049" s="1737"/>
      <c r="AJ1049" s="1737"/>
      <c r="AK1049" s="1737"/>
      <c r="AL1049" s="1487"/>
      <c r="AM1049" s="1488"/>
      <c r="AN1049" s="1488"/>
      <c r="AO1049" s="1488"/>
      <c r="AP1049" s="1488"/>
      <c r="AQ1049" s="1488"/>
      <c r="AR1049" s="1488"/>
      <c r="AS1049" s="1488"/>
      <c r="AT1049" s="1488"/>
      <c r="AU1049" s="1488"/>
      <c r="AV1049" s="1488"/>
      <c r="AW1049" s="1488"/>
      <c r="AX1049" s="1488"/>
      <c r="AY1049" s="1488"/>
    </row>
    <row r="1050" spans="1:51" ht="12.6" customHeight="1">
      <c r="A1050" s="1867" t="s">
        <v>299</v>
      </c>
      <c r="B1050" s="1867"/>
      <c r="C1050" s="10">
        <v>2</v>
      </c>
      <c r="D1050" s="1737" t="s">
        <v>1769</v>
      </c>
      <c r="E1050" s="1737"/>
      <c r="F1050" s="1737"/>
      <c r="G1050" s="1737"/>
      <c r="H1050" s="1737"/>
      <c r="I1050" s="1737"/>
      <c r="J1050" s="1737"/>
      <c r="K1050" s="1737"/>
      <c r="L1050" s="1737"/>
      <c r="M1050" s="1737"/>
      <c r="N1050" s="1737"/>
      <c r="O1050" s="1737"/>
      <c r="P1050" s="1737"/>
      <c r="Q1050" s="1737"/>
      <c r="R1050" s="1737"/>
      <c r="S1050" s="1737"/>
      <c r="T1050" s="1737"/>
      <c r="U1050" s="1737"/>
      <c r="V1050" s="1737"/>
      <c r="W1050" s="1737"/>
      <c r="X1050" s="1737"/>
      <c r="Y1050" s="1737"/>
      <c r="Z1050" s="1737"/>
      <c r="AA1050" s="1737"/>
      <c r="AB1050" s="1737"/>
      <c r="AC1050" s="1737"/>
      <c r="AD1050" s="1737"/>
      <c r="AE1050" s="1737"/>
      <c r="AF1050" s="1737"/>
      <c r="AG1050" s="1737"/>
      <c r="AH1050" s="1737"/>
      <c r="AI1050" s="1737"/>
      <c r="AJ1050" s="1737"/>
      <c r="AK1050" s="1737"/>
      <c r="AL1050" s="1487"/>
      <c r="AM1050" s="1488"/>
      <c r="AN1050" s="1488"/>
      <c r="AO1050" s="1488"/>
      <c r="AP1050" s="1488"/>
      <c r="AQ1050" s="1488"/>
      <c r="AR1050" s="1488"/>
      <c r="AS1050" s="1488"/>
      <c r="AT1050" s="1488"/>
      <c r="AU1050" s="1488"/>
      <c r="AV1050" s="1488"/>
      <c r="AW1050" s="1488"/>
      <c r="AX1050" s="1488"/>
      <c r="AY1050" s="1488"/>
    </row>
    <row r="1051" spans="1:51" ht="12.6" customHeight="1">
      <c r="A1051" s="1650"/>
      <c r="B1051" s="1650"/>
      <c r="C1051" s="10"/>
      <c r="D1051" s="1737"/>
      <c r="E1051" s="1737"/>
      <c r="F1051" s="1737"/>
      <c r="G1051" s="1737"/>
      <c r="H1051" s="1737"/>
      <c r="I1051" s="1737"/>
      <c r="J1051" s="1737"/>
      <c r="K1051" s="1737"/>
      <c r="L1051" s="1737"/>
      <c r="M1051" s="1737"/>
      <c r="N1051" s="1737"/>
      <c r="O1051" s="1737"/>
      <c r="P1051" s="1737"/>
      <c r="Q1051" s="1737"/>
      <c r="R1051" s="1737"/>
      <c r="S1051" s="1737"/>
      <c r="T1051" s="1737"/>
      <c r="U1051" s="1737"/>
      <c r="V1051" s="1737"/>
      <c r="W1051" s="1737"/>
      <c r="X1051" s="1737"/>
      <c r="Y1051" s="1737"/>
      <c r="Z1051" s="1737"/>
      <c r="AA1051" s="1737"/>
      <c r="AB1051" s="1737"/>
      <c r="AC1051" s="1737"/>
      <c r="AD1051" s="1737"/>
      <c r="AE1051" s="1737"/>
      <c r="AF1051" s="1737"/>
      <c r="AG1051" s="1737"/>
      <c r="AH1051" s="1737"/>
      <c r="AI1051" s="1737"/>
      <c r="AJ1051" s="1737"/>
      <c r="AK1051" s="1737"/>
      <c r="AL1051" s="1487"/>
      <c r="AM1051" s="1488"/>
      <c r="AN1051" s="1488"/>
      <c r="AO1051" s="1488"/>
      <c r="AP1051" s="1488"/>
      <c r="AQ1051" s="1488"/>
      <c r="AR1051" s="1488"/>
      <c r="AS1051" s="1488"/>
      <c r="AT1051" s="1488"/>
      <c r="AU1051" s="1488"/>
      <c r="AV1051" s="1488"/>
      <c r="AW1051" s="1488"/>
      <c r="AX1051" s="1488"/>
      <c r="AY1051" s="1488"/>
    </row>
    <row r="1052" spans="1:51" ht="12.6" customHeight="1">
      <c r="A1052" s="1650"/>
      <c r="B1052" s="1650"/>
      <c r="C1052" s="10"/>
      <c r="D1052" s="1737"/>
      <c r="E1052" s="1737"/>
      <c r="F1052" s="1737"/>
      <c r="G1052" s="1737"/>
      <c r="H1052" s="1737"/>
      <c r="I1052" s="1737"/>
      <c r="J1052" s="1737"/>
      <c r="K1052" s="1737"/>
      <c r="L1052" s="1737"/>
      <c r="M1052" s="1737"/>
      <c r="N1052" s="1737"/>
      <c r="O1052" s="1737"/>
      <c r="P1052" s="1737"/>
      <c r="Q1052" s="1737"/>
      <c r="R1052" s="1737"/>
      <c r="S1052" s="1737"/>
      <c r="T1052" s="1737"/>
      <c r="U1052" s="1737"/>
      <c r="V1052" s="1737"/>
      <c r="W1052" s="1737"/>
      <c r="X1052" s="1737"/>
      <c r="Y1052" s="1737"/>
      <c r="Z1052" s="1737"/>
      <c r="AA1052" s="1737"/>
      <c r="AB1052" s="1737"/>
      <c r="AC1052" s="1737"/>
      <c r="AD1052" s="1737"/>
      <c r="AE1052" s="1737"/>
      <c r="AF1052" s="1737"/>
      <c r="AG1052" s="1737"/>
      <c r="AH1052" s="1737"/>
      <c r="AI1052" s="1737"/>
      <c r="AJ1052" s="1737"/>
      <c r="AK1052" s="1737"/>
      <c r="AL1052" s="1487"/>
      <c r="AM1052" s="1488"/>
      <c r="AN1052" s="1488"/>
      <c r="AO1052" s="1488"/>
      <c r="AP1052" s="1488"/>
      <c r="AQ1052" s="1488"/>
      <c r="AR1052" s="1488"/>
      <c r="AS1052" s="1488"/>
      <c r="AT1052" s="1488"/>
      <c r="AU1052" s="1488"/>
      <c r="AV1052" s="1488"/>
      <c r="AW1052" s="1488"/>
      <c r="AX1052" s="1488"/>
      <c r="AY1052" s="1488"/>
    </row>
    <row r="1053" spans="1:51" ht="12.6" customHeight="1">
      <c r="A1053" s="1650"/>
      <c r="B1053" s="1650"/>
      <c r="C1053" s="10"/>
      <c r="D1053" s="1737"/>
      <c r="E1053" s="1737"/>
      <c r="F1053" s="1737"/>
      <c r="G1053" s="1737"/>
      <c r="H1053" s="1737"/>
      <c r="I1053" s="1737"/>
      <c r="J1053" s="1737"/>
      <c r="K1053" s="1737"/>
      <c r="L1053" s="1737"/>
      <c r="M1053" s="1737"/>
      <c r="N1053" s="1737"/>
      <c r="O1053" s="1737"/>
      <c r="P1053" s="1737"/>
      <c r="Q1053" s="1737"/>
      <c r="R1053" s="1737"/>
      <c r="S1053" s="1737"/>
      <c r="T1053" s="1737"/>
      <c r="U1053" s="1737"/>
      <c r="V1053" s="1737"/>
      <c r="W1053" s="1737"/>
      <c r="X1053" s="1737"/>
      <c r="Y1053" s="1737"/>
      <c r="Z1053" s="1737"/>
      <c r="AA1053" s="1737"/>
      <c r="AB1053" s="1737"/>
      <c r="AC1053" s="1737"/>
      <c r="AD1053" s="1737"/>
      <c r="AE1053" s="1737"/>
      <c r="AF1053" s="1737"/>
      <c r="AG1053" s="1737"/>
      <c r="AH1053" s="1737"/>
      <c r="AI1053" s="1737"/>
      <c r="AJ1053" s="1737"/>
      <c r="AK1053" s="1737"/>
      <c r="AL1053" s="1487"/>
      <c r="AM1053" s="1488"/>
      <c r="AN1053" s="1488"/>
      <c r="AO1053" s="1488"/>
      <c r="AP1053" s="1488"/>
      <c r="AQ1053" s="1488"/>
      <c r="AR1053" s="1488"/>
      <c r="AS1053" s="1488"/>
      <c r="AT1053" s="1488"/>
      <c r="AU1053" s="1488"/>
      <c r="AV1053" s="1488"/>
      <c r="AW1053" s="1488"/>
      <c r="AX1053" s="1488"/>
      <c r="AY1053" s="1488"/>
    </row>
    <row r="1054" spans="1:51" ht="12.6" customHeight="1">
      <c r="A1054" s="1650"/>
      <c r="B1054" s="1650"/>
      <c r="C1054" s="10"/>
      <c r="D1054" s="1737"/>
      <c r="E1054" s="1737"/>
      <c r="F1054" s="1737"/>
      <c r="G1054" s="1737"/>
      <c r="H1054" s="1737"/>
      <c r="I1054" s="1737"/>
      <c r="J1054" s="1737"/>
      <c r="K1054" s="1737"/>
      <c r="L1054" s="1737"/>
      <c r="M1054" s="1737"/>
      <c r="N1054" s="1737"/>
      <c r="O1054" s="1737"/>
      <c r="P1054" s="1737"/>
      <c r="Q1054" s="1737"/>
      <c r="R1054" s="1737"/>
      <c r="S1054" s="1737"/>
      <c r="T1054" s="1737"/>
      <c r="U1054" s="1737"/>
      <c r="V1054" s="1737"/>
      <c r="W1054" s="1737"/>
      <c r="X1054" s="1737"/>
      <c r="Y1054" s="1737"/>
      <c r="Z1054" s="1737"/>
      <c r="AA1054" s="1737"/>
      <c r="AB1054" s="1737"/>
      <c r="AC1054" s="1737"/>
      <c r="AD1054" s="1737"/>
      <c r="AE1054" s="1737"/>
      <c r="AF1054" s="1737"/>
      <c r="AG1054" s="1737"/>
      <c r="AH1054" s="1737"/>
      <c r="AI1054" s="1737"/>
      <c r="AJ1054" s="1737"/>
      <c r="AK1054" s="1737"/>
      <c r="AL1054" s="1487"/>
      <c r="AM1054" s="1488"/>
      <c r="AN1054" s="1488"/>
      <c r="AO1054" s="1488"/>
      <c r="AP1054" s="1488"/>
      <c r="AQ1054" s="1488"/>
      <c r="AR1054" s="1488"/>
      <c r="AS1054" s="1488"/>
      <c r="AT1054" s="1488"/>
      <c r="AU1054" s="1488"/>
      <c r="AV1054" s="1488"/>
      <c r="AW1054" s="1488"/>
      <c r="AX1054" s="1488"/>
      <c r="AY1054" s="1488"/>
    </row>
    <row r="1055" spans="1:51" ht="12.6" customHeight="1">
      <c r="A1055" s="1650"/>
      <c r="B1055" s="1650"/>
      <c r="C1055" s="10"/>
      <c r="D1055" s="1737"/>
      <c r="E1055" s="1737"/>
      <c r="F1055" s="1737"/>
      <c r="G1055" s="1737"/>
      <c r="H1055" s="1737"/>
      <c r="I1055" s="1737"/>
      <c r="J1055" s="1737"/>
      <c r="K1055" s="1737"/>
      <c r="L1055" s="1737"/>
      <c r="M1055" s="1737"/>
      <c r="N1055" s="1737"/>
      <c r="O1055" s="1737"/>
      <c r="P1055" s="1737"/>
      <c r="Q1055" s="1737"/>
      <c r="R1055" s="1737"/>
      <c r="S1055" s="1737"/>
      <c r="T1055" s="1737"/>
      <c r="U1055" s="1737"/>
      <c r="V1055" s="1737"/>
      <c r="W1055" s="1737"/>
      <c r="X1055" s="1737"/>
      <c r="Y1055" s="1737"/>
      <c r="Z1055" s="1737"/>
      <c r="AA1055" s="1737"/>
      <c r="AB1055" s="1737"/>
      <c r="AC1055" s="1737"/>
      <c r="AD1055" s="1737"/>
      <c r="AE1055" s="1737"/>
      <c r="AF1055" s="1737"/>
      <c r="AG1055" s="1737"/>
      <c r="AH1055" s="1737"/>
      <c r="AI1055" s="1737"/>
      <c r="AJ1055" s="1737"/>
      <c r="AK1055" s="1737"/>
      <c r="AL1055" s="462"/>
    </row>
    <row r="1056" spans="1:51" ht="12.6" customHeight="1">
      <c r="A1056" s="1867" t="s">
        <v>299</v>
      </c>
      <c r="B1056" s="1867"/>
      <c r="C1056" s="10">
        <v>3</v>
      </c>
      <c r="D1056" s="1737" t="s">
        <v>1770</v>
      </c>
      <c r="E1056" s="1737"/>
      <c r="F1056" s="1737"/>
      <c r="G1056" s="1737"/>
      <c r="H1056" s="1737"/>
      <c r="I1056" s="1737"/>
      <c r="J1056" s="1737"/>
      <c r="K1056" s="1737"/>
      <c r="L1056" s="1737"/>
      <c r="M1056" s="1737"/>
      <c r="N1056" s="1737"/>
      <c r="O1056" s="1737"/>
      <c r="P1056" s="1737"/>
      <c r="Q1056" s="1737"/>
      <c r="R1056" s="1737"/>
      <c r="S1056" s="1737"/>
      <c r="T1056" s="1737"/>
      <c r="U1056" s="1737"/>
      <c r="V1056" s="1737"/>
      <c r="W1056" s="1737"/>
      <c r="X1056" s="1737"/>
      <c r="Y1056" s="1737"/>
      <c r="Z1056" s="1737"/>
      <c r="AA1056" s="1737"/>
      <c r="AB1056" s="1737"/>
      <c r="AC1056" s="1737"/>
      <c r="AD1056" s="1737"/>
      <c r="AE1056" s="1737"/>
      <c r="AF1056" s="1737"/>
      <c r="AG1056" s="1737"/>
      <c r="AH1056" s="1737"/>
      <c r="AI1056" s="1737"/>
      <c r="AJ1056" s="1737"/>
      <c r="AK1056" s="1737"/>
      <c r="AL1056" s="462"/>
    </row>
    <row r="1057" spans="1:96" ht="12.6" customHeight="1">
      <c r="A1057" s="151"/>
      <c r="B1057" s="151"/>
      <c r="C1057" s="10"/>
      <c r="D1057" s="1737"/>
      <c r="E1057" s="1737"/>
      <c r="F1057" s="1737"/>
      <c r="G1057" s="1737"/>
      <c r="H1057" s="1737"/>
      <c r="I1057" s="1737"/>
      <c r="J1057" s="1737"/>
      <c r="K1057" s="1737"/>
      <c r="L1057" s="1737"/>
      <c r="M1057" s="1737"/>
      <c r="N1057" s="1737"/>
      <c r="O1057" s="1737"/>
      <c r="P1057" s="1737"/>
      <c r="Q1057" s="1737"/>
      <c r="R1057" s="1737"/>
      <c r="S1057" s="1737"/>
      <c r="T1057" s="1737"/>
      <c r="U1057" s="1737"/>
      <c r="V1057" s="1737"/>
      <c r="W1057" s="1737"/>
      <c r="X1057" s="1737"/>
      <c r="Y1057" s="1737"/>
      <c r="Z1057" s="1737"/>
      <c r="AA1057" s="1737"/>
      <c r="AB1057" s="1737"/>
      <c r="AC1057" s="1737"/>
      <c r="AD1057" s="1737"/>
      <c r="AE1057" s="1737"/>
      <c r="AF1057" s="1737"/>
      <c r="AG1057" s="1737"/>
      <c r="AH1057" s="1737"/>
      <c r="AI1057" s="1737"/>
      <c r="AJ1057" s="1737"/>
      <c r="AK1057" s="1737"/>
      <c r="AL1057" s="462"/>
      <c r="AZ1057" s="462"/>
      <c r="BA1057" s="462"/>
      <c r="BB1057" s="462"/>
      <c r="BC1057" s="462"/>
      <c r="BD1057" s="462"/>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2"/>
      <c r="BY1057" s="462"/>
      <c r="BZ1057" s="462"/>
      <c r="CA1057" s="462"/>
      <c r="CB1057" s="462"/>
      <c r="CC1057" s="462"/>
      <c r="CD1057" s="462"/>
      <c r="CE1057" s="462"/>
      <c r="CF1057" s="462"/>
      <c r="CG1057" s="462"/>
      <c r="CH1057" s="462"/>
      <c r="CI1057" s="462"/>
      <c r="CJ1057" s="462"/>
      <c r="CK1057" s="462"/>
      <c r="CL1057" s="462"/>
      <c r="CM1057" s="462"/>
      <c r="CN1057" s="462"/>
      <c r="CO1057" s="462"/>
      <c r="CP1057" s="462"/>
      <c r="CQ1057" s="462"/>
    </row>
    <row r="1058" spans="1:96" ht="12.6" customHeight="1">
      <c r="A1058" s="151"/>
      <c r="B1058" s="151"/>
      <c r="C1058" s="10"/>
      <c r="D1058" s="1737"/>
      <c r="E1058" s="1737"/>
      <c r="F1058" s="1737"/>
      <c r="G1058" s="1737"/>
      <c r="H1058" s="1737"/>
      <c r="I1058" s="1737"/>
      <c r="J1058" s="1737"/>
      <c r="K1058" s="1737"/>
      <c r="L1058" s="1737"/>
      <c r="M1058" s="1737"/>
      <c r="N1058" s="1737"/>
      <c r="O1058" s="1737"/>
      <c r="P1058" s="1737"/>
      <c r="Q1058" s="1737"/>
      <c r="R1058" s="1737"/>
      <c r="S1058" s="1737"/>
      <c r="T1058" s="1737"/>
      <c r="U1058" s="1737"/>
      <c r="V1058" s="1737"/>
      <c r="W1058" s="1737"/>
      <c r="X1058" s="1737"/>
      <c r="Y1058" s="1737"/>
      <c r="Z1058" s="1737"/>
      <c r="AA1058" s="1737"/>
      <c r="AB1058" s="1737"/>
      <c r="AC1058" s="1737"/>
      <c r="AD1058" s="1737"/>
      <c r="AE1058" s="1737"/>
      <c r="AF1058" s="1737"/>
      <c r="AG1058" s="1737"/>
      <c r="AH1058" s="1737"/>
      <c r="AI1058" s="1737"/>
      <c r="AJ1058" s="1737"/>
      <c r="AK1058" s="1737"/>
      <c r="AL1058" s="462"/>
      <c r="AZ1058" s="462"/>
      <c r="BA1058" s="462"/>
      <c r="BB1058" s="462"/>
      <c r="BC1058" s="462"/>
      <c r="BD1058" s="462"/>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2"/>
      <c r="BY1058" s="462"/>
      <c r="BZ1058" s="462"/>
      <c r="CA1058" s="462"/>
      <c r="CB1058" s="462"/>
      <c r="CC1058" s="462"/>
      <c r="CD1058" s="462"/>
      <c r="CE1058" s="462"/>
      <c r="CF1058" s="462"/>
      <c r="CG1058" s="462"/>
      <c r="CH1058" s="462"/>
      <c r="CI1058" s="462"/>
      <c r="CJ1058" s="462"/>
      <c r="CK1058" s="462"/>
      <c r="CL1058" s="462"/>
      <c r="CM1058" s="462"/>
      <c r="CN1058" s="462"/>
      <c r="CO1058" s="462"/>
      <c r="CP1058" s="462"/>
      <c r="CQ1058" s="462"/>
    </row>
    <row r="1059" spans="1:96" s="462" customFormat="1" ht="12.6" customHeight="1">
      <c r="A1059" s="160"/>
      <c r="B1059" s="49"/>
      <c r="C1059" s="10"/>
      <c r="D1059" s="1737"/>
      <c r="E1059" s="1737"/>
      <c r="F1059" s="1737"/>
      <c r="G1059" s="1737"/>
      <c r="H1059" s="1737"/>
      <c r="I1059" s="1737"/>
      <c r="J1059" s="1737"/>
      <c r="K1059" s="1737"/>
      <c r="L1059" s="1737"/>
      <c r="M1059" s="1737"/>
      <c r="N1059" s="1737"/>
      <c r="O1059" s="1737"/>
      <c r="P1059" s="1737"/>
      <c r="Q1059" s="1737"/>
      <c r="R1059" s="1737"/>
      <c r="S1059" s="1737"/>
      <c r="T1059" s="1737"/>
      <c r="U1059" s="1737"/>
      <c r="V1059" s="1737"/>
      <c r="W1059" s="1737"/>
      <c r="X1059" s="1737"/>
      <c r="Y1059" s="1737"/>
      <c r="Z1059" s="1737"/>
      <c r="AA1059" s="1737"/>
      <c r="AB1059" s="1737"/>
      <c r="AC1059" s="1737"/>
      <c r="AD1059" s="1737"/>
      <c r="AE1059" s="1737"/>
      <c r="AF1059" s="1737"/>
      <c r="AG1059" s="1737"/>
      <c r="AH1059" s="1737"/>
      <c r="AI1059" s="1737"/>
      <c r="AJ1059" s="1737"/>
      <c r="AK1059" s="1737"/>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37"/>
      <c r="E1060" s="1737"/>
      <c r="F1060" s="1737"/>
      <c r="G1060" s="1737"/>
      <c r="H1060" s="1737"/>
      <c r="I1060" s="1737"/>
      <c r="J1060" s="1737"/>
      <c r="K1060" s="1737"/>
      <c r="L1060" s="1737"/>
      <c r="M1060" s="1737"/>
      <c r="N1060" s="1737"/>
      <c r="O1060" s="1737"/>
      <c r="P1060" s="1737"/>
      <c r="Q1060" s="1737"/>
      <c r="R1060" s="1737"/>
      <c r="S1060" s="1737"/>
      <c r="T1060" s="1737"/>
      <c r="U1060" s="1737"/>
      <c r="V1060" s="1737"/>
      <c r="W1060" s="1737"/>
      <c r="X1060" s="1737"/>
      <c r="Y1060" s="1737"/>
      <c r="Z1060" s="1737"/>
      <c r="AA1060" s="1737"/>
      <c r="AB1060" s="1737"/>
      <c r="AC1060" s="1737"/>
      <c r="AD1060" s="1737"/>
      <c r="AE1060" s="1737"/>
      <c r="AF1060" s="1737"/>
      <c r="AG1060" s="1737"/>
      <c r="AH1060" s="1737"/>
      <c r="AI1060" s="1737"/>
      <c r="AJ1060" s="1737"/>
      <c r="AK1060" s="1737"/>
      <c r="AL1060" s="462"/>
      <c r="AZ1060" s="462"/>
      <c r="BA1060" s="462"/>
      <c r="BB1060" s="462"/>
      <c r="BC1060" s="462"/>
      <c r="BD1060" s="462"/>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2"/>
      <c r="BY1060" s="462"/>
      <c r="BZ1060" s="462"/>
      <c r="CA1060" s="462"/>
      <c r="CB1060" s="462"/>
      <c r="CC1060" s="462"/>
      <c r="CD1060" s="462"/>
      <c r="CE1060" s="462"/>
      <c r="CF1060" s="462"/>
      <c r="CG1060" s="462"/>
      <c r="CH1060" s="462"/>
      <c r="CI1060" s="462"/>
      <c r="CJ1060" s="462"/>
      <c r="CK1060" s="462"/>
      <c r="CL1060" s="462"/>
      <c r="CM1060" s="462"/>
      <c r="CN1060" s="462"/>
      <c r="CO1060" s="462"/>
      <c r="CP1060" s="462"/>
      <c r="CQ1060" s="462"/>
    </row>
    <row r="1061" spans="1:96" ht="12.6" customHeight="1">
      <c r="A1061" s="160"/>
      <c r="B1061" s="49"/>
      <c r="C1061" s="10"/>
      <c r="D1061" s="1737"/>
      <c r="E1061" s="1737"/>
      <c r="F1061" s="1737"/>
      <c r="G1061" s="1737"/>
      <c r="H1061" s="1737"/>
      <c r="I1061" s="1737"/>
      <c r="J1061" s="1737"/>
      <c r="K1061" s="1737"/>
      <c r="L1061" s="1737"/>
      <c r="M1061" s="1737"/>
      <c r="N1061" s="1737"/>
      <c r="O1061" s="1737"/>
      <c r="P1061" s="1737"/>
      <c r="Q1061" s="1737"/>
      <c r="R1061" s="1737"/>
      <c r="S1061" s="1737"/>
      <c r="T1061" s="1737"/>
      <c r="U1061" s="1737"/>
      <c r="V1061" s="1737"/>
      <c r="W1061" s="1737"/>
      <c r="X1061" s="1737"/>
      <c r="Y1061" s="1737"/>
      <c r="Z1061" s="1737"/>
      <c r="AA1061" s="1737"/>
      <c r="AB1061" s="1737"/>
      <c r="AC1061" s="1737"/>
      <c r="AD1061" s="1737"/>
      <c r="AE1061" s="1737"/>
      <c r="AF1061" s="1737"/>
      <c r="AG1061" s="1737"/>
      <c r="AH1061" s="1737"/>
      <c r="AI1061" s="1737"/>
      <c r="AJ1061" s="1737"/>
      <c r="AK1061" s="1737"/>
      <c r="AL1061" s="462"/>
      <c r="AZ1061" s="462"/>
      <c r="BA1061" s="462"/>
      <c r="BB1061" s="462"/>
      <c r="BC1061" s="462"/>
      <c r="BD1061" s="462"/>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2"/>
      <c r="BY1061" s="462"/>
      <c r="BZ1061" s="462"/>
      <c r="CA1061" s="462"/>
      <c r="CB1061" s="462"/>
      <c r="CC1061" s="462"/>
      <c r="CD1061" s="462"/>
      <c r="CE1061" s="462"/>
      <c r="CF1061" s="462"/>
      <c r="CG1061" s="462"/>
      <c r="CH1061" s="462"/>
      <c r="CI1061" s="462"/>
      <c r="CJ1061" s="462"/>
      <c r="CK1061" s="462"/>
      <c r="CL1061" s="462"/>
      <c r="CM1061" s="462"/>
      <c r="CN1061" s="462"/>
      <c r="CO1061" s="462"/>
      <c r="CP1061" s="462"/>
      <c r="CQ1061" s="462"/>
    </row>
    <row r="1062" spans="1:96" ht="12.6" customHeight="1">
      <c r="A1062" s="160"/>
      <c r="B1062" s="49"/>
      <c r="C1062" s="10"/>
      <c r="D1062" s="1737"/>
      <c r="E1062" s="1737"/>
      <c r="F1062" s="1737"/>
      <c r="G1062" s="1737"/>
      <c r="H1062" s="1737"/>
      <c r="I1062" s="1737"/>
      <c r="J1062" s="1737"/>
      <c r="K1062" s="1737"/>
      <c r="L1062" s="1737"/>
      <c r="M1062" s="1737"/>
      <c r="N1062" s="1737"/>
      <c r="O1062" s="1737"/>
      <c r="P1062" s="1737"/>
      <c r="Q1062" s="1737"/>
      <c r="R1062" s="1737"/>
      <c r="S1062" s="1737"/>
      <c r="T1062" s="1737"/>
      <c r="U1062" s="1737"/>
      <c r="V1062" s="1737"/>
      <c r="W1062" s="1737"/>
      <c r="X1062" s="1737"/>
      <c r="Y1062" s="1737"/>
      <c r="Z1062" s="1737"/>
      <c r="AA1062" s="1737"/>
      <c r="AB1062" s="1737"/>
      <c r="AC1062" s="1737"/>
      <c r="AD1062" s="1737"/>
      <c r="AE1062" s="1737"/>
      <c r="AF1062" s="1737"/>
      <c r="AG1062" s="1737"/>
      <c r="AH1062" s="1737"/>
      <c r="AI1062" s="1737"/>
      <c r="AJ1062" s="1737"/>
      <c r="AK1062" s="1737"/>
      <c r="AL1062" s="462"/>
      <c r="AZ1062" s="462"/>
      <c r="BA1062" s="462"/>
      <c r="BB1062" s="462"/>
      <c r="BC1062" s="462"/>
      <c r="BD1062" s="462"/>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2"/>
      <c r="BY1062" s="462"/>
      <c r="BZ1062" s="462"/>
      <c r="CA1062" s="462"/>
      <c r="CB1062" s="462"/>
      <c r="CC1062" s="462"/>
      <c r="CD1062" s="462"/>
      <c r="CE1062" s="462"/>
      <c r="CF1062" s="462"/>
      <c r="CG1062" s="462"/>
      <c r="CH1062" s="462"/>
      <c r="CI1062" s="462"/>
      <c r="CJ1062" s="462"/>
      <c r="CK1062" s="462"/>
      <c r="CL1062" s="462"/>
      <c r="CM1062" s="462"/>
      <c r="CN1062" s="462"/>
      <c r="CO1062" s="462"/>
      <c r="CP1062" s="462"/>
      <c r="CQ1062" s="462"/>
    </row>
    <row r="1063" spans="1:96" ht="12.6" customHeight="1">
      <c r="A1063" s="1867" t="s">
        <v>299</v>
      </c>
      <c r="B1063" s="1867"/>
      <c r="C1063" s="10">
        <v>4</v>
      </c>
      <c r="D1063" s="1737" t="s">
        <v>1771</v>
      </c>
      <c r="E1063" s="1737"/>
      <c r="F1063" s="1737"/>
      <c r="G1063" s="1737"/>
      <c r="H1063" s="1737"/>
      <c r="I1063" s="1737"/>
      <c r="J1063" s="1737"/>
      <c r="K1063" s="1737"/>
      <c r="L1063" s="1737"/>
      <c r="M1063" s="1737"/>
      <c r="N1063" s="1737"/>
      <c r="O1063" s="1737"/>
      <c r="P1063" s="1737"/>
      <c r="Q1063" s="1737"/>
      <c r="R1063" s="1737"/>
      <c r="S1063" s="1737"/>
      <c r="T1063" s="1737"/>
      <c r="U1063" s="1737"/>
      <c r="V1063" s="1737"/>
      <c r="W1063" s="1737"/>
      <c r="X1063" s="1737"/>
      <c r="Y1063" s="1737"/>
      <c r="Z1063" s="1737"/>
      <c r="AA1063" s="1737"/>
      <c r="AB1063" s="1737"/>
      <c r="AC1063" s="1737"/>
      <c r="AD1063" s="1737"/>
      <c r="AE1063" s="1737"/>
      <c r="AF1063" s="1737"/>
      <c r="AG1063" s="1737"/>
      <c r="AH1063" s="1737"/>
      <c r="AI1063" s="1737"/>
      <c r="AJ1063" s="1737"/>
      <c r="AK1063" s="1737"/>
      <c r="AL1063" s="462"/>
      <c r="AZ1063" s="462"/>
      <c r="BA1063" s="462"/>
      <c r="BB1063" s="462"/>
      <c r="BC1063" s="462"/>
      <c r="BD1063" s="462"/>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2"/>
      <c r="BY1063" s="462"/>
      <c r="BZ1063" s="462"/>
      <c r="CA1063" s="462"/>
      <c r="CB1063" s="462"/>
      <c r="CC1063" s="462"/>
      <c r="CD1063" s="462"/>
      <c r="CE1063" s="462"/>
      <c r="CF1063" s="462"/>
      <c r="CG1063" s="462"/>
      <c r="CH1063" s="462"/>
      <c r="CI1063" s="462"/>
      <c r="CJ1063" s="462"/>
      <c r="CK1063" s="462"/>
      <c r="CL1063" s="462"/>
      <c r="CM1063" s="462"/>
      <c r="CN1063" s="462"/>
      <c r="CO1063" s="462"/>
      <c r="CP1063" s="462"/>
      <c r="CQ1063" s="462"/>
    </row>
    <row r="1064" spans="1:96" ht="12.6" customHeight="1">
      <c r="A1064" s="1650"/>
      <c r="B1064" s="1650"/>
      <c r="C1064" s="10"/>
      <c r="D1064" s="1737"/>
      <c r="E1064" s="1737"/>
      <c r="F1064" s="1737"/>
      <c r="G1064" s="1737"/>
      <c r="H1064" s="1737"/>
      <c r="I1064" s="1737"/>
      <c r="J1064" s="1737"/>
      <c r="K1064" s="1737"/>
      <c r="L1064" s="1737"/>
      <c r="M1064" s="1737"/>
      <c r="N1064" s="1737"/>
      <c r="O1064" s="1737"/>
      <c r="P1064" s="1737"/>
      <c r="Q1064" s="1737"/>
      <c r="R1064" s="1737"/>
      <c r="S1064" s="1737"/>
      <c r="T1064" s="1737"/>
      <c r="U1064" s="1737"/>
      <c r="V1064" s="1737"/>
      <c r="W1064" s="1737"/>
      <c r="X1064" s="1737"/>
      <c r="Y1064" s="1737"/>
      <c r="Z1064" s="1737"/>
      <c r="AA1064" s="1737"/>
      <c r="AB1064" s="1737"/>
      <c r="AC1064" s="1737"/>
      <c r="AD1064" s="1737"/>
      <c r="AE1064" s="1737"/>
      <c r="AF1064" s="1737"/>
      <c r="AG1064" s="1737"/>
      <c r="AH1064" s="1737"/>
      <c r="AI1064" s="1737"/>
      <c r="AJ1064" s="1737"/>
      <c r="AK1064" s="1737"/>
      <c r="AL1064" s="462"/>
      <c r="AZ1064" s="462"/>
      <c r="BA1064" s="462"/>
      <c r="BB1064" s="462"/>
      <c r="BC1064" s="462"/>
      <c r="BD1064" s="462"/>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2"/>
      <c r="BY1064" s="462"/>
      <c r="BZ1064" s="462"/>
      <c r="CA1064" s="462"/>
      <c r="CB1064" s="462"/>
      <c r="CC1064" s="462"/>
      <c r="CD1064" s="462"/>
      <c r="CE1064" s="462"/>
      <c r="CF1064" s="462"/>
      <c r="CG1064" s="462"/>
      <c r="CH1064" s="462"/>
      <c r="CI1064" s="462"/>
      <c r="CJ1064" s="462"/>
      <c r="CK1064" s="462"/>
      <c r="CL1064" s="462"/>
      <c r="CM1064" s="462"/>
      <c r="CN1064" s="462"/>
      <c r="CO1064" s="462"/>
      <c r="CP1064" s="462"/>
      <c r="CQ1064" s="462"/>
    </row>
    <row r="1065" spans="1:96" ht="12.6" customHeight="1">
      <c r="A1065" s="160"/>
      <c r="B1065" s="49"/>
      <c r="C1065" s="10"/>
      <c r="D1065" s="1737"/>
      <c r="E1065" s="1737"/>
      <c r="F1065" s="1737"/>
      <c r="G1065" s="1737"/>
      <c r="H1065" s="1737"/>
      <c r="I1065" s="1737"/>
      <c r="J1065" s="1737"/>
      <c r="K1065" s="1737"/>
      <c r="L1065" s="1737"/>
      <c r="M1065" s="1737"/>
      <c r="N1065" s="1737"/>
      <c r="O1065" s="1737"/>
      <c r="P1065" s="1737"/>
      <c r="Q1065" s="1737"/>
      <c r="R1065" s="1737"/>
      <c r="S1065" s="1737"/>
      <c r="T1065" s="1737"/>
      <c r="U1065" s="1737"/>
      <c r="V1065" s="1737"/>
      <c r="W1065" s="1737"/>
      <c r="X1065" s="1737"/>
      <c r="Y1065" s="1737"/>
      <c r="Z1065" s="1737"/>
      <c r="AA1065" s="1737"/>
      <c r="AB1065" s="1737"/>
      <c r="AC1065" s="1737"/>
      <c r="AD1065" s="1737"/>
      <c r="AE1065" s="1737"/>
      <c r="AF1065" s="1737"/>
      <c r="AG1065" s="1737"/>
      <c r="AH1065" s="1737"/>
      <c r="AI1065" s="1737"/>
      <c r="AJ1065" s="1737"/>
      <c r="AK1065" s="1737"/>
      <c r="AL1065" s="462"/>
      <c r="AZ1065" s="462"/>
      <c r="BA1065" s="462"/>
      <c r="BB1065" s="462"/>
      <c r="BC1065" s="462"/>
      <c r="BD1065" s="462"/>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2"/>
      <c r="BY1065" s="462"/>
      <c r="BZ1065" s="462"/>
      <c r="CA1065" s="462"/>
      <c r="CB1065" s="462"/>
      <c r="CC1065" s="462"/>
      <c r="CD1065" s="462"/>
      <c r="CE1065" s="462"/>
      <c r="CF1065" s="462"/>
      <c r="CG1065" s="462"/>
      <c r="CH1065" s="462"/>
      <c r="CI1065" s="462"/>
      <c r="CJ1065" s="462"/>
      <c r="CK1065" s="462"/>
      <c r="CL1065" s="462"/>
      <c r="CM1065" s="462"/>
      <c r="CN1065" s="462"/>
      <c r="CO1065" s="462"/>
      <c r="CP1065" s="462"/>
      <c r="CQ1065" s="462"/>
    </row>
    <row r="1066" spans="1:96" s="447" customFormat="1" ht="12.6" customHeight="1">
      <c r="A1066" s="1867" t="s">
        <v>299</v>
      </c>
      <c r="B1066" s="1867"/>
      <c r="C1066" s="10">
        <v>5</v>
      </c>
      <c r="D1066" s="1737" t="s">
        <v>1772</v>
      </c>
      <c r="E1066" s="1737"/>
      <c r="F1066" s="1737"/>
      <c r="G1066" s="1737"/>
      <c r="H1066" s="1737"/>
      <c r="I1066" s="1737"/>
      <c r="J1066" s="1737"/>
      <c r="K1066" s="1737"/>
      <c r="L1066" s="1737"/>
      <c r="M1066" s="1737"/>
      <c r="N1066" s="1737"/>
      <c r="O1066" s="1737"/>
      <c r="P1066" s="1737"/>
      <c r="Q1066" s="1737"/>
      <c r="R1066" s="1737"/>
      <c r="S1066" s="1737"/>
      <c r="T1066" s="1737"/>
      <c r="U1066" s="1737"/>
      <c r="V1066" s="1737"/>
      <c r="W1066" s="1737"/>
      <c r="X1066" s="1737"/>
      <c r="Y1066" s="1737"/>
      <c r="Z1066" s="1737"/>
      <c r="AA1066" s="1737"/>
      <c r="AB1066" s="1737"/>
      <c r="AC1066" s="1737"/>
      <c r="AD1066" s="1737"/>
      <c r="AE1066" s="1737"/>
      <c r="AF1066" s="1737"/>
      <c r="AG1066" s="1737"/>
      <c r="AH1066" s="1737"/>
      <c r="AI1066" s="1737"/>
      <c r="AJ1066" s="1737"/>
      <c r="AK1066" s="1737"/>
      <c r="AL1066" s="462"/>
      <c r="AM1066" s="29"/>
      <c r="AN1066" s="29"/>
      <c r="AO1066" s="29"/>
      <c r="AP1066" s="29"/>
      <c r="AQ1066" s="29"/>
      <c r="AR1066" s="29"/>
      <c r="AS1066" s="29"/>
      <c r="AT1066" s="29"/>
      <c r="AU1066" s="29"/>
      <c r="AV1066" s="29"/>
      <c r="AW1066" s="29"/>
      <c r="AX1066" s="29"/>
      <c r="AY1066" s="29"/>
      <c r="AZ1066" s="462"/>
      <c r="BA1066" s="462"/>
      <c r="BB1066" s="462"/>
      <c r="BC1066" s="462"/>
      <c r="BD1066" s="462"/>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2"/>
      <c r="BY1066" s="462"/>
      <c r="BZ1066" s="462"/>
      <c r="CA1066" s="462"/>
      <c r="CB1066" s="462"/>
      <c r="CC1066" s="462"/>
      <c r="CD1066" s="462"/>
      <c r="CE1066" s="462"/>
      <c r="CF1066" s="462"/>
      <c r="CG1066" s="462"/>
      <c r="CH1066" s="462"/>
      <c r="CI1066" s="462"/>
      <c r="CJ1066" s="462"/>
      <c r="CK1066" s="462"/>
      <c r="CL1066" s="462"/>
      <c r="CM1066" s="462"/>
      <c r="CN1066" s="462"/>
      <c r="CO1066" s="462"/>
      <c r="CP1066" s="462"/>
      <c r="CQ1066" s="462"/>
      <c r="CR1066" s="18"/>
    </row>
    <row r="1067" spans="1:96" ht="12.6" customHeight="1">
      <c r="A1067" s="1650"/>
      <c r="B1067" s="1650"/>
      <c r="C1067" s="10"/>
      <c r="D1067" s="1737"/>
      <c r="E1067" s="1737"/>
      <c r="F1067" s="1737"/>
      <c r="G1067" s="1737"/>
      <c r="H1067" s="1737"/>
      <c r="I1067" s="1737"/>
      <c r="J1067" s="1737"/>
      <c r="K1067" s="1737"/>
      <c r="L1067" s="1737"/>
      <c r="M1067" s="1737"/>
      <c r="N1067" s="1737"/>
      <c r="O1067" s="1737"/>
      <c r="P1067" s="1737"/>
      <c r="Q1067" s="1737"/>
      <c r="R1067" s="1737"/>
      <c r="S1067" s="1737"/>
      <c r="T1067" s="1737"/>
      <c r="U1067" s="1737"/>
      <c r="V1067" s="1737"/>
      <c r="W1067" s="1737"/>
      <c r="X1067" s="1737"/>
      <c r="Y1067" s="1737"/>
      <c r="Z1067" s="1737"/>
      <c r="AA1067" s="1737"/>
      <c r="AB1067" s="1737"/>
      <c r="AC1067" s="1737"/>
      <c r="AD1067" s="1737"/>
      <c r="AE1067" s="1737"/>
      <c r="AF1067" s="1737"/>
      <c r="AG1067" s="1737"/>
      <c r="AH1067" s="1737"/>
      <c r="AI1067" s="1737"/>
      <c r="AJ1067" s="1737"/>
      <c r="AK1067" s="1737"/>
      <c r="AL1067" s="462"/>
      <c r="AZ1067" s="462"/>
      <c r="BA1067" s="462"/>
      <c r="BB1067" s="462"/>
      <c r="BC1067" s="462"/>
      <c r="BD1067" s="462"/>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2"/>
      <c r="BY1067" s="462"/>
      <c r="BZ1067" s="462"/>
      <c r="CA1067" s="462"/>
      <c r="CB1067" s="462"/>
      <c r="CC1067" s="462"/>
      <c r="CD1067" s="462"/>
      <c r="CE1067" s="462"/>
      <c r="CF1067" s="462"/>
      <c r="CG1067" s="462"/>
      <c r="CH1067" s="462"/>
      <c r="CI1067" s="462"/>
      <c r="CJ1067" s="462"/>
      <c r="CK1067" s="462"/>
      <c r="CL1067" s="462"/>
      <c r="CM1067" s="462"/>
      <c r="CN1067" s="462"/>
      <c r="CO1067" s="462"/>
      <c r="CP1067" s="462"/>
      <c r="CQ1067" s="462"/>
    </row>
    <row r="1068" spans="1:96" ht="12.6" customHeight="1">
      <c r="A1068" s="1650"/>
      <c r="B1068" s="1650"/>
      <c r="C1068" s="10"/>
      <c r="D1068" s="1737"/>
      <c r="E1068" s="1737"/>
      <c r="F1068" s="1737"/>
      <c r="G1068" s="1737"/>
      <c r="H1068" s="1737"/>
      <c r="I1068" s="1737"/>
      <c r="J1068" s="1737"/>
      <c r="K1068" s="1737"/>
      <c r="L1068" s="1737"/>
      <c r="M1068" s="1737"/>
      <c r="N1068" s="1737"/>
      <c r="O1068" s="1737"/>
      <c r="P1068" s="1737"/>
      <c r="Q1068" s="1737"/>
      <c r="R1068" s="1737"/>
      <c r="S1068" s="1737"/>
      <c r="T1068" s="1737"/>
      <c r="U1068" s="1737"/>
      <c r="V1068" s="1737"/>
      <c r="W1068" s="1737"/>
      <c r="X1068" s="1737"/>
      <c r="Y1068" s="1737"/>
      <c r="Z1068" s="1737"/>
      <c r="AA1068" s="1737"/>
      <c r="AB1068" s="1737"/>
      <c r="AC1068" s="1737"/>
      <c r="AD1068" s="1737"/>
      <c r="AE1068" s="1737"/>
      <c r="AF1068" s="1737"/>
      <c r="AG1068" s="1737"/>
      <c r="AH1068" s="1737"/>
      <c r="AI1068" s="1737"/>
      <c r="AJ1068" s="1737"/>
      <c r="AK1068" s="1737"/>
      <c r="AL1068" s="462"/>
      <c r="AZ1068" s="462"/>
      <c r="BA1068" s="462"/>
      <c r="BB1068" s="462"/>
      <c r="BC1068" s="462"/>
      <c r="BD1068" s="462"/>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2"/>
      <c r="BY1068" s="462"/>
      <c r="BZ1068" s="462"/>
      <c r="CA1068" s="462"/>
      <c r="CB1068" s="462"/>
      <c r="CC1068" s="462"/>
      <c r="CD1068" s="462"/>
      <c r="CE1068" s="462"/>
      <c r="CF1068" s="462"/>
      <c r="CG1068" s="462"/>
      <c r="CH1068" s="462"/>
      <c r="CI1068" s="462"/>
      <c r="CJ1068" s="462"/>
      <c r="CK1068" s="462"/>
      <c r="CL1068" s="462"/>
      <c r="CM1068" s="462"/>
      <c r="CN1068" s="462"/>
      <c r="CO1068" s="462"/>
      <c r="CP1068" s="462"/>
      <c r="CQ1068" s="462"/>
    </row>
    <row r="1069" spans="1:96" ht="12.6" customHeight="1">
      <c r="A1069" s="1650"/>
      <c r="B1069" s="1650"/>
      <c r="C1069" s="10"/>
      <c r="D1069" s="1737"/>
      <c r="E1069" s="1737"/>
      <c r="F1069" s="1737"/>
      <c r="G1069" s="1737"/>
      <c r="H1069" s="1737"/>
      <c r="I1069" s="1737"/>
      <c r="J1069" s="1737"/>
      <c r="K1069" s="1737"/>
      <c r="L1069" s="1737"/>
      <c r="M1069" s="1737"/>
      <c r="N1069" s="1737"/>
      <c r="O1069" s="1737"/>
      <c r="P1069" s="1737"/>
      <c r="Q1069" s="1737"/>
      <c r="R1069" s="1737"/>
      <c r="S1069" s="1737"/>
      <c r="T1069" s="1737"/>
      <c r="U1069" s="1737"/>
      <c r="V1069" s="1737"/>
      <c r="W1069" s="1737"/>
      <c r="X1069" s="1737"/>
      <c r="Y1069" s="1737"/>
      <c r="Z1069" s="1737"/>
      <c r="AA1069" s="1737"/>
      <c r="AB1069" s="1737"/>
      <c r="AC1069" s="1737"/>
      <c r="AD1069" s="1737"/>
      <c r="AE1069" s="1737"/>
      <c r="AF1069" s="1737"/>
      <c r="AG1069" s="1737"/>
      <c r="AH1069" s="1737"/>
      <c r="AI1069" s="1737"/>
      <c r="AJ1069" s="1737"/>
      <c r="AK1069" s="1737"/>
      <c r="AL1069" s="462"/>
      <c r="AZ1069" s="462"/>
      <c r="BA1069" s="462"/>
      <c r="BB1069" s="462"/>
      <c r="BC1069" s="462"/>
      <c r="BD1069" s="462"/>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2"/>
      <c r="BY1069" s="462"/>
      <c r="BZ1069" s="462"/>
      <c r="CA1069" s="462"/>
      <c r="CB1069" s="462"/>
      <c r="CC1069" s="462"/>
      <c r="CD1069" s="462"/>
      <c r="CE1069" s="462"/>
      <c r="CF1069" s="462"/>
      <c r="CG1069" s="462"/>
      <c r="CH1069" s="462"/>
      <c r="CI1069" s="462"/>
      <c r="CJ1069" s="462"/>
      <c r="CK1069" s="462"/>
      <c r="CL1069" s="462"/>
      <c r="CM1069" s="462"/>
      <c r="CN1069" s="462"/>
      <c r="CO1069" s="462"/>
      <c r="CP1069" s="462"/>
      <c r="CQ1069" s="462"/>
    </row>
    <row r="1070" spans="1:96" ht="12.6" customHeight="1">
      <c r="A1070" s="160"/>
      <c r="B1070" s="49"/>
      <c r="C1070" s="10"/>
      <c r="D1070" s="1737"/>
      <c r="E1070" s="1737"/>
      <c r="F1070" s="1737"/>
      <c r="G1070" s="1737"/>
      <c r="H1070" s="1737"/>
      <c r="I1070" s="1737"/>
      <c r="J1070" s="1737"/>
      <c r="K1070" s="1737"/>
      <c r="L1070" s="1737"/>
      <c r="M1070" s="1737"/>
      <c r="N1070" s="1737"/>
      <c r="O1070" s="1737"/>
      <c r="P1070" s="1737"/>
      <c r="Q1070" s="1737"/>
      <c r="R1070" s="1737"/>
      <c r="S1070" s="1737"/>
      <c r="T1070" s="1737"/>
      <c r="U1070" s="1737"/>
      <c r="V1070" s="1737"/>
      <c r="W1070" s="1737"/>
      <c r="X1070" s="1737"/>
      <c r="Y1070" s="1737"/>
      <c r="Z1070" s="1737"/>
      <c r="AA1070" s="1737"/>
      <c r="AB1070" s="1737"/>
      <c r="AC1070" s="1737"/>
      <c r="AD1070" s="1737"/>
      <c r="AE1070" s="1737"/>
      <c r="AF1070" s="1737"/>
      <c r="AG1070" s="1737"/>
      <c r="AH1070" s="1737"/>
      <c r="AI1070" s="1737"/>
      <c r="AJ1070" s="1737"/>
      <c r="AK1070" s="1737"/>
      <c r="AL1070" s="462"/>
      <c r="AZ1070" s="462"/>
      <c r="BA1070" s="462"/>
      <c r="BB1070" s="462"/>
      <c r="BC1070" s="462"/>
      <c r="BD1070" s="462"/>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2"/>
      <c r="BY1070" s="462"/>
      <c r="BZ1070" s="462"/>
      <c r="CA1070" s="462"/>
      <c r="CB1070" s="462"/>
      <c r="CC1070" s="462"/>
      <c r="CD1070" s="462"/>
      <c r="CE1070" s="462"/>
      <c r="CF1070" s="462"/>
      <c r="CG1070" s="462"/>
      <c r="CH1070" s="462"/>
      <c r="CI1070" s="462"/>
      <c r="CJ1070" s="462"/>
      <c r="CK1070" s="462"/>
      <c r="CL1070" s="462"/>
      <c r="CM1070" s="462"/>
      <c r="CN1070" s="462"/>
      <c r="CO1070" s="462"/>
      <c r="CP1070" s="462"/>
      <c r="CQ1070" s="462"/>
    </row>
    <row r="1071" spans="1:96" ht="12.6" customHeight="1">
      <c r="A1071" s="1867" t="s">
        <v>299</v>
      </c>
      <c r="B1071" s="1867"/>
      <c r="C1071" s="10">
        <v>6</v>
      </c>
      <c r="D1071" s="1737" t="s">
        <v>1773</v>
      </c>
      <c r="E1071" s="1737"/>
      <c r="F1071" s="1737"/>
      <c r="G1071" s="1737"/>
      <c r="H1071" s="1737"/>
      <c r="I1071" s="1737"/>
      <c r="J1071" s="1737"/>
      <c r="K1071" s="1737"/>
      <c r="L1071" s="1737"/>
      <c r="M1071" s="1737"/>
      <c r="N1071" s="1737"/>
      <c r="O1071" s="1737"/>
      <c r="P1071" s="1737"/>
      <c r="Q1071" s="1737"/>
      <c r="R1071" s="1737"/>
      <c r="S1071" s="1737"/>
      <c r="T1071" s="1737"/>
      <c r="U1071" s="1737"/>
      <c r="V1071" s="1737"/>
      <c r="W1071" s="1737"/>
      <c r="X1071" s="1737"/>
      <c r="Y1071" s="1737"/>
      <c r="Z1071" s="1737"/>
      <c r="AA1071" s="1737"/>
      <c r="AB1071" s="1737"/>
      <c r="AC1071" s="1737"/>
      <c r="AD1071" s="1737"/>
      <c r="AE1071" s="1737"/>
      <c r="AF1071" s="1737"/>
      <c r="AG1071" s="1737"/>
      <c r="AH1071" s="1737"/>
      <c r="AI1071" s="1737"/>
      <c r="AJ1071" s="1737"/>
      <c r="AK1071" s="1737"/>
      <c r="AL1071" s="462"/>
      <c r="AZ1071" s="462"/>
      <c r="BA1071" s="462"/>
      <c r="BB1071" s="462"/>
      <c r="BC1071" s="462"/>
      <c r="BD1071" s="462"/>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2"/>
      <c r="BY1071" s="462"/>
      <c r="BZ1071" s="462"/>
      <c r="CA1071" s="462"/>
      <c r="CB1071" s="462"/>
      <c r="CC1071" s="462"/>
      <c r="CD1071" s="462"/>
      <c r="CE1071" s="462"/>
      <c r="CF1071" s="462"/>
      <c r="CG1071" s="462"/>
      <c r="CH1071" s="462"/>
      <c r="CI1071" s="462"/>
      <c r="CJ1071" s="462"/>
      <c r="CK1071" s="462"/>
      <c r="CL1071" s="462"/>
      <c r="CM1071" s="462"/>
      <c r="CN1071" s="462"/>
      <c r="CO1071" s="462"/>
      <c r="CP1071" s="462"/>
      <c r="CQ1071" s="462"/>
    </row>
    <row r="1072" spans="1:96" ht="12.6" customHeight="1">
      <c r="A1072" s="160"/>
      <c r="B1072" s="186"/>
      <c r="C1072" s="10"/>
      <c r="D1072" s="1737"/>
      <c r="E1072" s="1737"/>
      <c r="F1072" s="1737"/>
      <c r="G1072" s="1737"/>
      <c r="H1072" s="1737"/>
      <c r="I1072" s="1737"/>
      <c r="J1072" s="1737"/>
      <c r="K1072" s="1737"/>
      <c r="L1072" s="1737"/>
      <c r="M1072" s="1737"/>
      <c r="N1072" s="1737"/>
      <c r="O1072" s="1737"/>
      <c r="P1072" s="1737"/>
      <c r="Q1072" s="1737"/>
      <c r="R1072" s="1737"/>
      <c r="S1072" s="1737"/>
      <c r="T1072" s="1737"/>
      <c r="U1072" s="1737"/>
      <c r="V1072" s="1737"/>
      <c r="W1072" s="1737"/>
      <c r="X1072" s="1737"/>
      <c r="Y1072" s="1737"/>
      <c r="Z1072" s="1737"/>
      <c r="AA1072" s="1737"/>
      <c r="AB1072" s="1737"/>
      <c r="AC1072" s="1737"/>
      <c r="AD1072" s="1737"/>
      <c r="AE1072" s="1737"/>
      <c r="AF1072" s="1737"/>
      <c r="AG1072" s="1737"/>
      <c r="AH1072" s="1737"/>
      <c r="AI1072" s="1737"/>
      <c r="AJ1072" s="1737"/>
      <c r="AK1072" s="1737"/>
      <c r="AL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D1072" s="462"/>
      <c r="CE1072" s="462"/>
      <c r="CF1072" s="462"/>
      <c r="CG1072" s="462"/>
      <c r="CH1072" s="462"/>
      <c r="CI1072" s="462"/>
      <c r="CJ1072" s="462"/>
      <c r="CK1072" s="462"/>
      <c r="CL1072" s="462"/>
      <c r="CM1072" s="462"/>
      <c r="CN1072" s="462"/>
      <c r="CO1072" s="462"/>
      <c r="CP1072" s="462"/>
      <c r="CQ1072" s="462"/>
    </row>
    <row r="1073" spans="1:96" ht="12.6" customHeight="1">
      <c r="A1073" s="160"/>
      <c r="B1073" s="49"/>
      <c r="C1073" s="10"/>
      <c r="D1073" s="1737"/>
      <c r="E1073" s="1737"/>
      <c r="F1073" s="1737"/>
      <c r="G1073" s="1737"/>
      <c r="H1073" s="1737"/>
      <c r="I1073" s="1737"/>
      <c r="J1073" s="1737"/>
      <c r="K1073" s="1737"/>
      <c r="L1073" s="1737"/>
      <c r="M1073" s="1737"/>
      <c r="N1073" s="1737"/>
      <c r="O1073" s="1737"/>
      <c r="P1073" s="1737"/>
      <c r="Q1073" s="1737"/>
      <c r="R1073" s="1737"/>
      <c r="S1073" s="1737"/>
      <c r="T1073" s="1737"/>
      <c r="U1073" s="1737"/>
      <c r="V1073" s="1737"/>
      <c r="W1073" s="1737"/>
      <c r="X1073" s="1737"/>
      <c r="Y1073" s="1737"/>
      <c r="Z1073" s="1737"/>
      <c r="AA1073" s="1737"/>
      <c r="AB1073" s="1737"/>
      <c r="AC1073" s="1737"/>
      <c r="AD1073" s="1737"/>
      <c r="AE1073" s="1737"/>
      <c r="AF1073" s="1737"/>
      <c r="AG1073" s="1737"/>
      <c r="AH1073" s="1737"/>
      <c r="AI1073" s="1737"/>
      <c r="AJ1073" s="1737"/>
      <c r="AK1073" s="1737"/>
      <c r="AL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 r="CO1073" s="462"/>
      <c r="CP1073" s="462"/>
      <c r="CQ1073" s="462"/>
    </row>
    <row r="1074" spans="1:96" ht="12.6" customHeight="1">
      <c r="A1074" s="1867" t="s">
        <v>299</v>
      </c>
      <c r="B1074" s="1867"/>
      <c r="C1074" s="1515">
        <v>7</v>
      </c>
      <c r="D1074" s="1737" t="s">
        <v>1774</v>
      </c>
      <c r="E1074" s="1737"/>
      <c r="F1074" s="1737"/>
      <c r="G1074" s="1737"/>
      <c r="H1074" s="1737"/>
      <c r="I1074" s="1737"/>
      <c r="J1074" s="1737"/>
      <c r="K1074" s="1737"/>
      <c r="L1074" s="1737"/>
      <c r="M1074" s="1737"/>
      <c r="N1074" s="1737"/>
      <c r="O1074" s="1737"/>
      <c r="P1074" s="1737"/>
      <c r="Q1074" s="1737"/>
      <c r="R1074" s="1737"/>
      <c r="S1074" s="1737"/>
      <c r="T1074" s="1737"/>
      <c r="U1074" s="1737"/>
      <c r="V1074" s="1737"/>
      <c r="W1074" s="1737"/>
      <c r="X1074" s="1737"/>
      <c r="Y1074" s="1737"/>
      <c r="Z1074" s="1737"/>
      <c r="AA1074" s="1737"/>
      <c r="AB1074" s="1737"/>
      <c r="AC1074" s="1737"/>
      <c r="AD1074" s="1737"/>
      <c r="AE1074" s="1737"/>
      <c r="AF1074" s="1737"/>
      <c r="AG1074" s="1737"/>
      <c r="AH1074" s="1737"/>
      <c r="AI1074" s="1737"/>
      <c r="AJ1074" s="1737"/>
      <c r="AK1074" s="1737"/>
      <c r="AL1074" s="1579"/>
      <c r="AM1074" s="1582"/>
      <c r="AN1074" s="1582"/>
      <c r="AO1074" s="1582"/>
      <c r="AP1074" s="1582"/>
      <c r="AQ1074" s="1582"/>
      <c r="AR1074" s="1582"/>
      <c r="AS1074" s="1582"/>
      <c r="AT1074" s="1582"/>
      <c r="AU1074" s="1582"/>
      <c r="AV1074" s="1582"/>
      <c r="AW1074" s="1582"/>
      <c r="AX1074" s="1582"/>
      <c r="AY1074" s="1582"/>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D1074" s="462"/>
      <c r="CE1074" s="462"/>
      <c r="CF1074" s="462"/>
      <c r="CG1074" s="462"/>
      <c r="CH1074" s="462"/>
      <c r="CI1074" s="462"/>
      <c r="CJ1074" s="462"/>
      <c r="CK1074" s="462"/>
      <c r="CL1074" s="462"/>
      <c r="CM1074" s="462"/>
      <c r="CN1074" s="462"/>
      <c r="CO1074" s="462"/>
      <c r="CP1074" s="462"/>
      <c r="CQ1074" s="462"/>
    </row>
    <row r="1075" spans="1:96" ht="12.6" customHeight="1">
      <c r="A1075" s="1650"/>
      <c r="B1075" s="1650"/>
      <c r="C1075" s="1516"/>
      <c r="D1075" s="1737"/>
      <c r="E1075" s="1737"/>
      <c r="F1075" s="1737"/>
      <c r="G1075" s="1737"/>
      <c r="H1075" s="1737"/>
      <c r="I1075" s="1737"/>
      <c r="J1075" s="1737"/>
      <c r="K1075" s="1737"/>
      <c r="L1075" s="1737"/>
      <c r="M1075" s="1737"/>
      <c r="N1075" s="1737"/>
      <c r="O1075" s="1737"/>
      <c r="P1075" s="1737"/>
      <c r="Q1075" s="1737"/>
      <c r="R1075" s="1737"/>
      <c r="S1075" s="1737"/>
      <c r="T1075" s="1737"/>
      <c r="U1075" s="1737"/>
      <c r="V1075" s="1737"/>
      <c r="W1075" s="1737"/>
      <c r="X1075" s="1737"/>
      <c r="Y1075" s="1737"/>
      <c r="Z1075" s="1737"/>
      <c r="AA1075" s="1737"/>
      <c r="AB1075" s="1737"/>
      <c r="AC1075" s="1737"/>
      <c r="AD1075" s="1737"/>
      <c r="AE1075" s="1737"/>
      <c r="AF1075" s="1737"/>
      <c r="AG1075" s="1737"/>
      <c r="AH1075" s="1737"/>
      <c r="AI1075" s="1737"/>
      <c r="AJ1075" s="1737"/>
      <c r="AK1075" s="1737"/>
      <c r="AL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D1075" s="462"/>
      <c r="CE1075" s="462"/>
      <c r="CF1075" s="462"/>
      <c r="CG1075" s="462"/>
      <c r="CH1075" s="462"/>
      <c r="CI1075" s="462"/>
      <c r="CJ1075" s="462"/>
      <c r="CK1075" s="462"/>
      <c r="CL1075" s="462"/>
      <c r="CM1075" s="462"/>
      <c r="CN1075" s="462"/>
      <c r="CO1075" s="462"/>
      <c r="CP1075" s="462"/>
      <c r="CQ1075" s="462"/>
    </row>
    <row r="1076" spans="1:96" ht="12.6" customHeight="1">
      <c r="A1076" s="1650"/>
      <c r="B1076" s="1650"/>
      <c r="C1076" s="1516"/>
      <c r="D1076" s="1737"/>
      <c r="E1076" s="1737"/>
      <c r="F1076" s="1737"/>
      <c r="G1076" s="1737"/>
      <c r="H1076" s="1737"/>
      <c r="I1076" s="1737"/>
      <c r="J1076" s="1737"/>
      <c r="K1076" s="1737"/>
      <c r="L1076" s="1737"/>
      <c r="M1076" s="1737"/>
      <c r="N1076" s="1737"/>
      <c r="O1076" s="1737"/>
      <c r="P1076" s="1737"/>
      <c r="Q1076" s="1737"/>
      <c r="R1076" s="1737"/>
      <c r="S1076" s="1737"/>
      <c r="T1076" s="1737"/>
      <c r="U1076" s="1737"/>
      <c r="V1076" s="1737"/>
      <c r="W1076" s="1737"/>
      <c r="X1076" s="1737"/>
      <c r="Y1076" s="1737"/>
      <c r="Z1076" s="1737"/>
      <c r="AA1076" s="1737"/>
      <c r="AB1076" s="1737"/>
      <c r="AC1076" s="1737"/>
      <c r="AD1076" s="1737"/>
      <c r="AE1076" s="1737"/>
      <c r="AF1076" s="1737"/>
      <c r="AG1076" s="1737"/>
      <c r="AH1076" s="1737"/>
      <c r="AI1076" s="1737"/>
      <c r="AJ1076" s="1737"/>
      <c r="AK1076" s="1737"/>
      <c r="AL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D1076" s="462"/>
      <c r="CE1076" s="462"/>
      <c r="CF1076" s="462"/>
      <c r="CG1076" s="462"/>
      <c r="CH1076" s="462"/>
      <c r="CI1076" s="462"/>
      <c r="CJ1076" s="462"/>
      <c r="CK1076" s="462"/>
      <c r="CL1076" s="462"/>
      <c r="CM1076" s="462"/>
      <c r="CN1076" s="462"/>
      <c r="CO1076" s="462"/>
      <c r="CP1076" s="462"/>
      <c r="CQ1076" s="462"/>
    </row>
    <row r="1077" spans="1:96" s="447" customFormat="1" ht="12.6" customHeight="1">
      <c r="A1077" s="160"/>
      <c r="B1077" s="49"/>
      <c r="C1077" s="1515"/>
      <c r="D1077" s="1737"/>
      <c r="E1077" s="1737"/>
      <c r="F1077" s="1737"/>
      <c r="G1077" s="1737"/>
      <c r="H1077" s="1737"/>
      <c r="I1077" s="1737"/>
      <c r="J1077" s="1737"/>
      <c r="K1077" s="1737"/>
      <c r="L1077" s="1737"/>
      <c r="M1077" s="1737"/>
      <c r="N1077" s="1737"/>
      <c r="O1077" s="1737"/>
      <c r="P1077" s="1737"/>
      <c r="Q1077" s="1737"/>
      <c r="R1077" s="1737"/>
      <c r="S1077" s="1737"/>
      <c r="T1077" s="1737"/>
      <c r="U1077" s="1737"/>
      <c r="V1077" s="1737"/>
      <c r="W1077" s="1737"/>
      <c r="X1077" s="1737"/>
      <c r="Y1077" s="1737"/>
      <c r="Z1077" s="1737"/>
      <c r="AA1077" s="1737"/>
      <c r="AB1077" s="1737"/>
      <c r="AC1077" s="1737"/>
      <c r="AD1077" s="1737"/>
      <c r="AE1077" s="1737"/>
      <c r="AF1077" s="1737"/>
      <c r="AG1077" s="1737"/>
      <c r="AH1077" s="1737"/>
      <c r="AI1077" s="1737"/>
      <c r="AJ1077" s="1737"/>
      <c r="AK1077" s="1737"/>
      <c r="AL1077" s="462"/>
      <c r="AM1077" s="29"/>
      <c r="AN1077" s="29"/>
      <c r="AO1077" s="29"/>
      <c r="AP1077" s="29"/>
      <c r="AQ1077" s="29"/>
      <c r="AR1077" s="29"/>
      <c r="AS1077" s="29"/>
      <c r="AT1077" s="29"/>
      <c r="AU1077" s="29"/>
      <c r="AV1077" s="29"/>
      <c r="AW1077" s="29"/>
      <c r="AX1077" s="29"/>
      <c r="AY1077" s="29"/>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D1077" s="462"/>
      <c r="CE1077" s="462"/>
      <c r="CF1077" s="462"/>
      <c r="CG1077" s="462"/>
      <c r="CH1077" s="462"/>
      <c r="CI1077" s="462"/>
      <c r="CJ1077" s="462"/>
      <c r="CK1077" s="462"/>
      <c r="CL1077" s="462"/>
      <c r="CM1077" s="462"/>
      <c r="CN1077" s="462"/>
      <c r="CO1077" s="462"/>
      <c r="CP1077" s="462"/>
      <c r="CQ1077" s="462"/>
      <c r="CR1077" s="18"/>
    </row>
    <row r="1078" spans="1:96" ht="12.6" customHeight="1">
      <c r="A1078" s="1867" t="s">
        <v>299</v>
      </c>
      <c r="B1078" s="1867"/>
      <c r="C1078" s="1515">
        <v>8</v>
      </c>
      <c r="D1078" s="2159" t="s">
        <v>1775</v>
      </c>
      <c r="E1078" s="2159"/>
      <c r="F1078" s="2159"/>
      <c r="G1078" s="2159"/>
      <c r="H1078" s="2159"/>
      <c r="I1078" s="2159"/>
      <c r="J1078" s="2159"/>
      <c r="K1078" s="2159"/>
      <c r="L1078" s="2159"/>
      <c r="M1078" s="2159"/>
      <c r="N1078" s="2159"/>
      <c r="O1078" s="2159"/>
      <c r="P1078" s="2159"/>
      <c r="Q1078" s="2159"/>
      <c r="R1078" s="2159"/>
      <c r="S1078" s="2159"/>
      <c r="T1078" s="2159"/>
      <c r="U1078" s="2159"/>
      <c r="V1078" s="2159"/>
      <c r="W1078" s="2159"/>
      <c r="X1078" s="2159"/>
      <c r="Y1078" s="2159"/>
      <c r="Z1078" s="2159"/>
      <c r="AA1078" s="2159"/>
      <c r="AB1078" s="2159"/>
      <c r="AC1078" s="2159"/>
      <c r="AD1078" s="2159"/>
      <c r="AE1078" s="2159"/>
      <c r="AF1078" s="2159"/>
      <c r="AG1078" s="2159"/>
      <c r="AH1078" s="2159"/>
      <c r="AI1078" s="2159"/>
      <c r="AJ1078" s="2159"/>
      <c r="AK1078" s="2159"/>
      <c r="AL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D1078" s="462"/>
      <c r="CE1078" s="462"/>
      <c r="CF1078" s="462"/>
      <c r="CG1078" s="462"/>
      <c r="CH1078" s="462"/>
      <c r="CI1078" s="462"/>
      <c r="CJ1078" s="462"/>
      <c r="CK1078" s="462"/>
      <c r="CL1078" s="462"/>
      <c r="CM1078" s="462"/>
      <c r="CN1078" s="462"/>
      <c r="CO1078" s="462"/>
      <c r="CP1078" s="462"/>
      <c r="CQ1078" s="462"/>
    </row>
    <row r="1079" spans="1:96" ht="12.6" customHeight="1">
      <c r="A1079" s="1650"/>
      <c r="B1079" s="1650"/>
      <c r="C1079" s="1515"/>
      <c r="D1079" s="2159"/>
      <c r="E1079" s="2159"/>
      <c r="F1079" s="2159"/>
      <c r="G1079" s="2159"/>
      <c r="H1079" s="2159"/>
      <c r="I1079" s="2159"/>
      <c r="J1079" s="2159"/>
      <c r="K1079" s="2159"/>
      <c r="L1079" s="2159"/>
      <c r="M1079" s="2159"/>
      <c r="N1079" s="2159"/>
      <c r="O1079" s="2159"/>
      <c r="P1079" s="2159"/>
      <c r="Q1079" s="2159"/>
      <c r="R1079" s="2159"/>
      <c r="S1079" s="2159"/>
      <c r="T1079" s="2159"/>
      <c r="U1079" s="2159"/>
      <c r="V1079" s="2159"/>
      <c r="W1079" s="2159"/>
      <c r="X1079" s="2159"/>
      <c r="Y1079" s="2159"/>
      <c r="Z1079" s="2159"/>
      <c r="AA1079" s="2159"/>
      <c r="AB1079" s="2159"/>
      <c r="AC1079" s="2159"/>
      <c r="AD1079" s="2159"/>
      <c r="AE1079" s="2159"/>
      <c r="AF1079" s="2159"/>
      <c r="AG1079" s="2159"/>
      <c r="AH1079" s="2159"/>
      <c r="AI1079" s="2159"/>
      <c r="AJ1079" s="2159"/>
      <c r="AK1079" s="2159"/>
      <c r="AL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D1079" s="462"/>
      <c r="CE1079" s="462"/>
      <c r="CF1079" s="462"/>
      <c r="CG1079" s="462"/>
      <c r="CH1079" s="462"/>
      <c r="CI1079" s="462"/>
      <c r="CJ1079" s="462"/>
      <c r="CK1079" s="462"/>
      <c r="CL1079" s="462"/>
      <c r="CM1079" s="462"/>
      <c r="CN1079" s="462"/>
      <c r="CO1079" s="462"/>
      <c r="CP1079" s="462"/>
      <c r="CQ1079" s="462"/>
    </row>
    <row r="1080" spans="1:96" ht="12.6" customHeight="1">
      <c r="A1080" s="1650"/>
      <c r="B1080" s="1650"/>
      <c r="C1080" s="1515"/>
      <c r="D1080" s="2159"/>
      <c r="E1080" s="2159"/>
      <c r="F1080" s="2159"/>
      <c r="G1080" s="2159"/>
      <c r="H1080" s="2159"/>
      <c r="I1080" s="2159"/>
      <c r="J1080" s="2159"/>
      <c r="K1080" s="2159"/>
      <c r="L1080" s="2159"/>
      <c r="M1080" s="2159"/>
      <c r="N1080" s="2159"/>
      <c r="O1080" s="2159"/>
      <c r="P1080" s="2159"/>
      <c r="Q1080" s="2159"/>
      <c r="R1080" s="2159"/>
      <c r="S1080" s="2159"/>
      <c r="T1080" s="2159"/>
      <c r="U1080" s="2159"/>
      <c r="V1080" s="2159"/>
      <c r="W1080" s="2159"/>
      <c r="X1080" s="2159"/>
      <c r="Y1080" s="2159"/>
      <c r="Z1080" s="2159"/>
      <c r="AA1080" s="2159"/>
      <c r="AB1080" s="2159"/>
      <c r="AC1080" s="2159"/>
      <c r="AD1080" s="2159"/>
      <c r="AE1080" s="2159"/>
      <c r="AF1080" s="2159"/>
      <c r="AG1080" s="2159"/>
      <c r="AH1080" s="2159"/>
      <c r="AI1080" s="2159"/>
      <c r="AJ1080" s="2159"/>
      <c r="AK1080" s="2159"/>
      <c r="AL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D1080" s="462"/>
      <c r="CE1080" s="462"/>
      <c r="CF1080" s="462"/>
      <c r="CG1080" s="462"/>
      <c r="CH1080" s="462"/>
      <c r="CI1080" s="462"/>
      <c r="CJ1080" s="462"/>
      <c r="CK1080" s="462"/>
      <c r="CL1080" s="462"/>
      <c r="CM1080" s="462"/>
      <c r="CN1080" s="462"/>
      <c r="CO1080" s="462"/>
      <c r="CP1080" s="462"/>
      <c r="CQ1080" s="462"/>
    </row>
    <row r="1081" spans="1:96" ht="12" customHeight="1">
      <c r="A1081" s="160"/>
      <c r="B1081" s="49"/>
      <c r="C1081" s="1515"/>
      <c r="D1081" s="2159"/>
      <c r="E1081" s="2159"/>
      <c r="F1081" s="2159"/>
      <c r="G1081" s="2159"/>
      <c r="H1081" s="2159"/>
      <c r="I1081" s="2159"/>
      <c r="J1081" s="2159"/>
      <c r="K1081" s="2159"/>
      <c r="L1081" s="2159"/>
      <c r="M1081" s="2159"/>
      <c r="N1081" s="2159"/>
      <c r="O1081" s="2159"/>
      <c r="P1081" s="2159"/>
      <c r="Q1081" s="2159"/>
      <c r="R1081" s="2159"/>
      <c r="S1081" s="2159"/>
      <c r="T1081" s="2159"/>
      <c r="U1081" s="2159"/>
      <c r="V1081" s="2159"/>
      <c r="W1081" s="2159"/>
      <c r="X1081" s="2159"/>
      <c r="Y1081" s="2159"/>
      <c r="Z1081" s="2159"/>
      <c r="AA1081" s="2159"/>
      <c r="AB1081" s="2159"/>
      <c r="AC1081" s="2159"/>
      <c r="AD1081" s="2159"/>
      <c r="AE1081" s="2159"/>
      <c r="AF1081" s="2159"/>
      <c r="AG1081" s="2159"/>
      <c r="AH1081" s="2159"/>
      <c r="AI1081" s="2159"/>
      <c r="AJ1081" s="2159"/>
      <c r="AK1081" s="2159"/>
      <c r="AL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D1081" s="462"/>
      <c r="CE1081" s="462"/>
      <c r="CF1081" s="462"/>
      <c r="CG1081" s="462"/>
      <c r="CH1081" s="462"/>
      <c r="CI1081" s="462"/>
      <c r="CJ1081" s="462"/>
      <c r="CK1081" s="462"/>
      <c r="CL1081" s="462"/>
      <c r="CM1081" s="462"/>
      <c r="CN1081" s="462"/>
      <c r="CO1081" s="462"/>
      <c r="CP1081" s="462"/>
      <c r="CQ1081" s="462"/>
    </row>
    <row r="1082" spans="1:96" ht="12.6" customHeight="1">
      <c r="A1082" s="1867" t="s">
        <v>299</v>
      </c>
      <c r="B1082" s="1867"/>
      <c r="C1082" s="1515">
        <v>9</v>
      </c>
      <c r="D1082" s="1737" t="s">
        <v>1776</v>
      </c>
      <c r="E1082" s="1737"/>
      <c r="F1082" s="1737"/>
      <c r="G1082" s="1737"/>
      <c r="H1082" s="1737"/>
      <c r="I1082" s="1737"/>
      <c r="J1082" s="1737"/>
      <c r="K1082" s="1737"/>
      <c r="L1082" s="1737"/>
      <c r="M1082" s="1737"/>
      <c r="N1082" s="1737"/>
      <c r="O1082" s="1737"/>
      <c r="P1082" s="1737"/>
      <c r="Q1082" s="1737"/>
      <c r="R1082" s="1737"/>
      <c r="S1082" s="1737"/>
      <c r="T1082" s="1737"/>
      <c r="U1082" s="1737"/>
      <c r="V1082" s="1737"/>
      <c r="W1082" s="1737"/>
      <c r="X1082" s="1737"/>
      <c r="Y1082" s="1737"/>
      <c r="Z1082" s="1737"/>
      <c r="AA1082" s="1737"/>
      <c r="AB1082" s="1737"/>
      <c r="AC1082" s="1737"/>
      <c r="AD1082" s="1737"/>
      <c r="AE1082" s="1737"/>
      <c r="AF1082" s="1737"/>
      <c r="AG1082" s="1737"/>
      <c r="AH1082" s="1737"/>
      <c r="AI1082" s="1737"/>
      <c r="AJ1082" s="1737"/>
      <c r="AK1082" s="1737"/>
      <c r="AL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D1082" s="462"/>
      <c r="CE1082" s="462"/>
      <c r="CF1082" s="462"/>
      <c r="CG1082" s="462"/>
      <c r="CH1082" s="462"/>
      <c r="CI1082" s="462"/>
      <c r="CJ1082" s="462"/>
      <c r="CK1082" s="462"/>
      <c r="CL1082" s="462"/>
      <c r="CM1082" s="462"/>
      <c r="CN1082" s="462"/>
      <c r="CO1082" s="462"/>
      <c r="CP1082" s="462"/>
      <c r="CQ1082" s="462"/>
    </row>
    <row r="1083" spans="1:96" ht="15" customHeight="1">
      <c r="A1083" s="160"/>
      <c r="B1083" s="49"/>
      <c r="C1083" s="1515"/>
      <c r="D1083" s="1737"/>
      <c r="E1083" s="1737"/>
      <c r="F1083" s="1737"/>
      <c r="G1083" s="1737"/>
      <c r="H1083" s="1737"/>
      <c r="I1083" s="1737"/>
      <c r="J1083" s="1737"/>
      <c r="K1083" s="1737"/>
      <c r="L1083" s="1737"/>
      <c r="M1083" s="1737"/>
      <c r="N1083" s="1737"/>
      <c r="O1083" s="1737"/>
      <c r="P1083" s="1737"/>
      <c r="Q1083" s="1737"/>
      <c r="R1083" s="1737"/>
      <c r="S1083" s="1737"/>
      <c r="T1083" s="1737"/>
      <c r="U1083" s="1737"/>
      <c r="V1083" s="1737"/>
      <c r="W1083" s="1737"/>
      <c r="X1083" s="1737"/>
      <c r="Y1083" s="1737"/>
      <c r="Z1083" s="1737"/>
      <c r="AA1083" s="1737"/>
      <c r="AB1083" s="1737"/>
      <c r="AC1083" s="1737"/>
      <c r="AD1083" s="1737"/>
      <c r="AE1083" s="1737"/>
      <c r="AF1083" s="1737"/>
      <c r="AG1083" s="1737"/>
      <c r="AH1083" s="1737"/>
      <c r="AI1083" s="1737"/>
      <c r="AJ1083" s="1737"/>
      <c r="AK1083" s="1737"/>
      <c r="AL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D1083" s="462"/>
      <c r="CE1083" s="462"/>
      <c r="CF1083" s="462"/>
      <c r="CG1083" s="462"/>
      <c r="CH1083" s="462"/>
      <c r="CI1083" s="462"/>
      <c r="CJ1083" s="462"/>
      <c r="CK1083" s="462"/>
      <c r="CL1083" s="462"/>
      <c r="CM1083" s="462"/>
      <c r="CN1083" s="462"/>
      <c r="CO1083" s="462"/>
      <c r="CP1083" s="462"/>
      <c r="CQ1083" s="462"/>
    </row>
    <row r="1084" spans="1:96" ht="15" customHeight="1">
      <c r="A1084" s="462"/>
      <c r="B1084" s="462"/>
      <c r="C1084" s="462"/>
      <c r="D1084" s="1737"/>
      <c r="E1084" s="1737"/>
      <c r="F1084" s="1737"/>
      <c r="G1084" s="1737"/>
      <c r="H1084" s="1737"/>
      <c r="I1084" s="1737"/>
      <c r="J1084" s="1737"/>
      <c r="K1084" s="1737"/>
      <c r="L1084" s="1737"/>
      <c r="M1084" s="1737"/>
      <c r="N1084" s="1737"/>
      <c r="O1084" s="1737"/>
      <c r="P1084" s="1737"/>
      <c r="Q1084" s="1737"/>
      <c r="R1084" s="1737"/>
      <c r="S1084" s="1737"/>
      <c r="T1084" s="1737"/>
      <c r="U1084" s="1737"/>
      <c r="V1084" s="1737"/>
      <c r="W1084" s="1737"/>
      <c r="X1084" s="1737"/>
      <c r="Y1084" s="1737"/>
      <c r="Z1084" s="1737"/>
      <c r="AA1084" s="1737"/>
      <c r="AB1084" s="1737"/>
      <c r="AC1084" s="1737"/>
      <c r="AD1084" s="1737"/>
      <c r="AE1084" s="1737"/>
      <c r="AF1084" s="1737"/>
      <c r="AG1084" s="1737"/>
      <c r="AH1084" s="1737"/>
      <c r="AI1084" s="1737"/>
      <c r="AJ1084" s="1737"/>
      <c r="AK1084" s="1737"/>
      <c r="AL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D1084" s="462"/>
      <c r="CE1084" s="462"/>
      <c r="CF1084" s="462"/>
      <c r="CG1084" s="462"/>
      <c r="CH1084" s="462"/>
      <c r="CI1084" s="462"/>
      <c r="CJ1084" s="462"/>
      <c r="CK1084" s="462"/>
      <c r="CL1084" s="462"/>
      <c r="CM1084" s="462"/>
      <c r="CN1084" s="462"/>
      <c r="CO1084" s="462"/>
      <c r="CP1084" s="462"/>
      <c r="CQ1084" s="462"/>
    </row>
    <row r="1085" spans="1:96" ht="15" customHeight="1">
      <c r="A1085" s="462"/>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D1085" s="462"/>
      <c r="CE1085" s="462"/>
      <c r="CF1085" s="462"/>
      <c r="CG1085" s="462"/>
      <c r="CH1085" s="462"/>
      <c r="CI1085" s="462"/>
      <c r="CJ1085" s="462"/>
      <c r="CK1085" s="462"/>
      <c r="CL1085" s="462"/>
      <c r="CM1085" s="462"/>
      <c r="CN1085" s="462"/>
      <c r="CO1085" s="462"/>
      <c r="CP1085" s="462"/>
      <c r="CQ1085" s="462"/>
    </row>
    <row r="1086" spans="1:96" ht="15" hidden="1" customHeight="1">
      <c r="A1086" s="462"/>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D1086" s="462"/>
      <c r="CE1086" s="462"/>
      <c r="CF1086" s="462"/>
      <c r="CG1086" s="462"/>
      <c r="CH1086" s="462"/>
      <c r="CI1086" s="462"/>
      <c r="CJ1086" s="462"/>
      <c r="CK1086" s="462"/>
      <c r="CL1086" s="462"/>
      <c r="CM1086" s="462"/>
      <c r="CN1086" s="462"/>
      <c r="CO1086" s="462"/>
      <c r="CP1086" s="462"/>
      <c r="CQ1086" s="462"/>
    </row>
    <row r="1087" spans="1:96" ht="15" hidden="1" customHeight="1">
      <c r="A1087" s="462"/>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D1087" s="462"/>
      <c r="CE1087" s="462"/>
      <c r="CF1087" s="462"/>
      <c r="CG1087" s="462"/>
      <c r="CH1087" s="462"/>
      <c r="CI1087" s="462"/>
      <c r="CJ1087" s="462"/>
      <c r="CK1087" s="462"/>
      <c r="CL1087" s="462"/>
      <c r="CM1087" s="462"/>
      <c r="CN1087" s="462"/>
      <c r="CO1087" s="462"/>
      <c r="CP1087" s="462"/>
      <c r="CQ1087" s="462"/>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C61" zoomScale="90" zoomScaleNormal="100" zoomScaleSheetLayoutView="90" workbookViewId="0">
      <selection activeCell="S45" sqref="S45"/>
    </sheetView>
  </sheetViews>
  <sheetFormatPr defaultColWidth="0" defaultRowHeight="11.65" zeroHeight="1"/>
  <cols>
    <col min="1" max="1" width="35.73046875" style="178" customWidth="1"/>
    <col min="2" max="12" width="12.1328125" style="145" customWidth="1"/>
    <col min="13" max="17" width="11.265625" style="145" customWidth="1"/>
    <col min="18" max="18" width="12.73046875" style="145" customWidth="1"/>
    <col min="19" max="20" width="12.1328125" style="145" customWidth="1"/>
    <col min="21" max="21" width="0.265625" style="147" customWidth="1"/>
    <col min="22" max="16383" width="8.86328125" style="145" hidden="1"/>
    <col min="16384" max="16384" width="0.1328125" style="145" customWidth="1"/>
  </cols>
  <sheetData>
    <row r="1" spans="1:21" s="104" customFormat="1" ht="13.15">
      <c r="A1" s="154" t="s">
        <v>1777</v>
      </c>
      <c r="B1" s="122"/>
      <c r="C1" s="122"/>
      <c r="D1" s="122"/>
      <c r="E1" s="123"/>
      <c r="F1" s="2386" t="s">
        <v>1778</v>
      </c>
      <c r="G1" s="2387"/>
      <c r="H1" s="2387"/>
      <c r="I1" s="2387"/>
      <c r="J1" s="2387"/>
      <c r="K1" s="2387"/>
      <c r="L1" s="2387"/>
      <c r="M1" s="2387"/>
      <c r="N1" s="2387"/>
      <c r="O1" s="2387"/>
      <c r="P1" s="2387"/>
      <c r="Q1" s="2387"/>
      <c r="R1" s="2388"/>
      <c r="S1" s="106"/>
      <c r="T1" s="105"/>
      <c r="U1" s="107"/>
    </row>
    <row r="2" spans="1:21" s="134" customFormat="1" ht="71.25" customHeight="1">
      <c r="A2" s="133"/>
      <c r="B2" s="134" t="s">
        <v>1779</v>
      </c>
      <c r="C2" s="134" t="s">
        <v>1780</v>
      </c>
      <c r="D2" s="134" t="s">
        <v>1781</v>
      </c>
      <c r="E2" s="134" t="s">
        <v>1782</v>
      </c>
      <c r="F2" s="135" t="str">
        <f>Application!B637&amp;Application!C637</f>
        <v>1)CCRC Permanent Loan</v>
      </c>
      <c r="G2" s="135" t="str">
        <f>Application!B638&amp;Application!C638</f>
        <v>2)HCIDLA-HHH</v>
      </c>
      <c r="H2" s="135" t="str">
        <f>Application!B639&amp;Application!C639</f>
        <v>3)HCD-HHC</v>
      </c>
      <c r="I2" s="135" t="str">
        <f>Application!B640&amp;Application!C640</f>
        <v>4)LACDA-NPLH</v>
      </c>
      <c r="J2" s="135" t="str">
        <f>Application!B641&amp;Application!C641</f>
        <v>5)Deferred Developer Fee</v>
      </c>
      <c r="K2" s="135" t="str">
        <f>Application!B642&amp;Application!C642</f>
        <v>6)General Partner Capital Contribution</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1783</v>
      </c>
      <c r="S2" s="134" t="s">
        <v>1784</v>
      </c>
      <c r="T2" s="134" t="s">
        <v>1785</v>
      </c>
      <c r="U2" s="136"/>
    </row>
    <row r="3" spans="1:21" s="138" customFormat="1">
      <c r="A3" s="137" t="s">
        <v>1786</v>
      </c>
      <c r="B3" s="1517"/>
      <c r="C3" s="1517"/>
      <c r="D3" s="1517"/>
      <c r="E3" s="1517"/>
      <c r="F3" s="1517"/>
      <c r="G3" s="1517"/>
      <c r="H3" s="1517"/>
      <c r="I3" s="1517"/>
      <c r="J3" s="1517"/>
      <c r="K3" s="1517"/>
      <c r="L3" s="1517"/>
      <c r="M3" s="1517"/>
      <c r="N3" s="1517"/>
      <c r="O3" s="1517"/>
      <c r="P3" s="1517"/>
      <c r="Q3" s="1517"/>
      <c r="R3" s="1517"/>
      <c r="S3" s="1517"/>
      <c r="T3" s="1517"/>
      <c r="U3" s="1518"/>
    </row>
    <row r="4" spans="1:21" s="138" customFormat="1">
      <c r="A4" s="250" t="s">
        <v>1787</v>
      </c>
      <c r="B4" s="311">
        <f>SUM(C4+D4)</f>
        <v>1675000</v>
      </c>
      <c r="C4" s="1310">
        <v>1675000</v>
      </c>
      <c r="D4" s="1310"/>
      <c r="E4" s="1310"/>
      <c r="F4" s="1310"/>
      <c r="G4" s="1310"/>
      <c r="H4" s="1310"/>
      <c r="I4" s="1310">
        <v>1675000</v>
      </c>
      <c r="J4" s="1310"/>
      <c r="K4" s="1310"/>
      <c r="L4" s="1310"/>
      <c r="M4" s="1310"/>
      <c r="N4" s="1310"/>
      <c r="O4" s="1310"/>
      <c r="P4" s="1310"/>
      <c r="Q4" s="1310"/>
      <c r="R4" s="574">
        <f>SUM(E4:Q4)</f>
        <v>1675000</v>
      </c>
      <c r="S4" s="1519"/>
      <c r="T4" s="1519"/>
      <c r="U4" s="1518"/>
    </row>
    <row r="5" spans="1:21" s="138" customFormat="1">
      <c r="A5" s="250" t="s">
        <v>1788</v>
      </c>
      <c r="B5" s="311">
        <f>SUM(C5+D5)</f>
        <v>174285</v>
      </c>
      <c r="C5" s="1310">
        <v>174285</v>
      </c>
      <c r="D5" s="1310"/>
      <c r="E5" s="1310"/>
      <c r="F5" s="1310"/>
      <c r="G5" s="1310"/>
      <c r="H5" s="1310"/>
      <c r="I5" s="1310">
        <v>174285</v>
      </c>
      <c r="J5" s="1310"/>
      <c r="K5" s="1310"/>
      <c r="L5" s="1310"/>
      <c r="M5" s="1310"/>
      <c r="N5" s="1310"/>
      <c r="O5" s="1310"/>
      <c r="P5" s="1310"/>
      <c r="Q5" s="1310"/>
      <c r="R5" s="574">
        <f>SUM(E5:Q5)</f>
        <v>174285</v>
      </c>
      <c r="S5" s="1519"/>
      <c r="T5" s="1519"/>
      <c r="U5" s="1518"/>
    </row>
    <row r="6" spans="1:21" s="138" customFormat="1">
      <c r="A6" s="250" t="s">
        <v>1789</v>
      </c>
      <c r="B6" s="311">
        <f>SUM(C6+D6)</f>
        <v>39621</v>
      </c>
      <c r="C6" s="1310">
        <v>39621</v>
      </c>
      <c r="D6" s="1310"/>
      <c r="E6" s="1310"/>
      <c r="F6" s="1310"/>
      <c r="G6" s="1310"/>
      <c r="H6" s="1310"/>
      <c r="I6" s="1310">
        <v>39621</v>
      </c>
      <c r="J6" s="1310"/>
      <c r="K6" s="1310"/>
      <c r="L6" s="1310"/>
      <c r="M6" s="1310"/>
      <c r="N6" s="1310"/>
      <c r="O6" s="1310"/>
      <c r="P6" s="1310"/>
      <c r="Q6" s="1310"/>
      <c r="R6" s="574">
        <f>SUM(E6:Q6)</f>
        <v>39621</v>
      </c>
      <c r="S6" s="1519"/>
      <c r="T6" s="1519"/>
      <c r="U6" s="1518"/>
    </row>
    <row r="7" spans="1:21" s="138" customFormat="1">
      <c r="A7" s="250" t="s">
        <v>1790</v>
      </c>
      <c r="B7" s="311">
        <f>SUM(C7+D7)</f>
        <v>0</v>
      </c>
      <c r="C7" s="1310"/>
      <c r="D7" s="1310"/>
      <c r="E7" s="1310"/>
      <c r="F7" s="1310"/>
      <c r="G7" s="1310"/>
      <c r="H7" s="1310"/>
      <c r="I7" s="1310"/>
      <c r="J7" s="1310"/>
      <c r="K7" s="1310"/>
      <c r="L7" s="1310"/>
      <c r="M7" s="1310"/>
      <c r="N7" s="1310"/>
      <c r="O7" s="1310"/>
      <c r="P7" s="1310"/>
      <c r="Q7" s="1310"/>
      <c r="R7" s="574">
        <f>SUM(E7:Q7)</f>
        <v>0</v>
      </c>
      <c r="S7" s="1519"/>
      <c r="T7" s="1519"/>
      <c r="U7" s="1518"/>
    </row>
    <row r="8" spans="1:21" s="138" customFormat="1">
      <c r="A8" s="139" t="s">
        <v>1791</v>
      </c>
      <c r="B8" s="311">
        <f>SUM(C8:D8)</f>
        <v>1888906</v>
      </c>
      <c r="C8" s="311">
        <f>SUM(C4:C7)</f>
        <v>1888906</v>
      </c>
      <c r="D8" s="311">
        <f t="shared" ref="D8:Q8" si="0">SUM(D4:D7)</f>
        <v>0</v>
      </c>
      <c r="E8" s="311">
        <f t="shared" si="0"/>
        <v>0</v>
      </c>
      <c r="F8" s="311">
        <f t="shared" si="0"/>
        <v>0</v>
      </c>
      <c r="G8" s="311">
        <f t="shared" si="0"/>
        <v>0</v>
      </c>
      <c r="H8" s="311">
        <f t="shared" si="0"/>
        <v>0</v>
      </c>
      <c r="I8" s="311">
        <f t="shared" si="0"/>
        <v>1888906</v>
      </c>
      <c r="J8" s="311">
        <f t="shared" si="0"/>
        <v>0</v>
      </c>
      <c r="K8" s="311">
        <f t="shared" si="0"/>
        <v>0</v>
      </c>
      <c r="L8" s="311">
        <f t="shared" si="0"/>
        <v>0</v>
      </c>
      <c r="M8" s="311">
        <f t="shared" si="0"/>
        <v>0</v>
      </c>
      <c r="N8" s="311">
        <f t="shared" si="0"/>
        <v>0</v>
      </c>
      <c r="O8" s="311">
        <f t="shared" si="0"/>
        <v>0</v>
      </c>
      <c r="P8" s="311"/>
      <c r="Q8" s="311">
        <f t="shared" si="0"/>
        <v>0</v>
      </c>
      <c r="R8" s="311">
        <f>SUM(R4:R7)</f>
        <v>1888906</v>
      </c>
      <c r="S8" s="1519"/>
      <c r="T8" s="1519"/>
      <c r="U8" s="1518"/>
    </row>
    <row r="9" spans="1:21" s="138" customFormat="1">
      <c r="A9" s="250" t="s">
        <v>1792</v>
      </c>
      <c r="B9" s="311">
        <f>SUM(C9+D9)</f>
        <v>0</v>
      </c>
      <c r="C9" s="1310"/>
      <c r="D9" s="1310"/>
      <c r="E9" s="1310"/>
      <c r="F9" s="1310"/>
      <c r="G9" s="1310"/>
      <c r="H9" s="1310"/>
      <c r="I9" s="1310"/>
      <c r="J9" s="1310"/>
      <c r="K9" s="1310"/>
      <c r="L9" s="1310"/>
      <c r="M9" s="1310"/>
      <c r="N9" s="1310"/>
      <c r="O9" s="1310"/>
      <c r="P9" s="1310"/>
      <c r="Q9" s="1310"/>
      <c r="R9" s="574">
        <f>SUM(E9:Q9)</f>
        <v>0</v>
      </c>
      <c r="S9" s="1519"/>
      <c r="T9" s="1310"/>
      <c r="U9" s="1518"/>
    </row>
    <row r="10" spans="1:21" s="138" customFormat="1">
      <c r="A10" s="250" t="s">
        <v>1793</v>
      </c>
      <c r="B10" s="311">
        <f>SUM(C10+D10)</f>
        <v>40000</v>
      </c>
      <c r="C10" s="1310">
        <v>40000</v>
      </c>
      <c r="D10" s="1310"/>
      <c r="E10" s="1310"/>
      <c r="F10" s="1310"/>
      <c r="G10" s="1310"/>
      <c r="H10" s="1310"/>
      <c r="I10" s="1310">
        <v>40000</v>
      </c>
      <c r="J10" s="1310"/>
      <c r="K10" s="1310"/>
      <c r="L10" s="1310"/>
      <c r="M10" s="1310"/>
      <c r="N10" s="1310"/>
      <c r="O10" s="1310"/>
      <c r="P10" s="1310"/>
      <c r="Q10" s="1310"/>
      <c r="R10" s="574">
        <f>SUM(E10:Q10)</f>
        <v>40000</v>
      </c>
      <c r="S10" s="1310">
        <v>40000</v>
      </c>
      <c r="T10" s="1310"/>
      <c r="U10" s="1518"/>
    </row>
    <row r="11" spans="1:21" s="138" customFormat="1">
      <c r="A11" s="139" t="s">
        <v>1794</v>
      </c>
      <c r="B11" s="311">
        <f>SUM(C11:D11)</f>
        <v>40000</v>
      </c>
      <c r="C11" s="311">
        <f t="shared" ref="C11:Q11" si="1">SUM(C9:C10)</f>
        <v>40000</v>
      </c>
      <c r="D11" s="311">
        <f t="shared" si="1"/>
        <v>0</v>
      </c>
      <c r="E11" s="311">
        <f t="shared" si="1"/>
        <v>0</v>
      </c>
      <c r="F11" s="311">
        <f t="shared" si="1"/>
        <v>0</v>
      </c>
      <c r="G11" s="311">
        <f t="shared" si="1"/>
        <v>0</v>
      </c>
      <c r="H11" s="311">
        <f t="shared" si="1"/>
        <v>0</v>
      </c>
      <c r="I11" s="311">
        <f t="shared" si="1"/>
        <v>40000</v>
      </c>
      <c r="J11" s="311">
        <f t="shared" si="1"/>
        <v>0</v>
      </c>
      <c r="K11" s="311">
        <f t="shared" si="1"/>
        <v>0</v>
      </c>
      <c r="L11" s="311">
        <f t="shared" si="1"/>
        <v>0</v>
      </c>
      <c r="M11" s="311">
        <f t="shared" si="1"/>
        <v>0</v>
      </c>
      <c r="N11" s="311">
        <f t="shared" si="1"/>
        <v>0</v>
      </c>
      <c r="O11" s="311">
        <f t="shared" si="1"/>
        <v>0</v>
      </c>
      <c r="P11" s="311"/>
      <c r="Q11" s="311">
        <f t="shared" si="1"/>
        <v>0</v>
      </c>
      <c r="R11" s="311">
        <f>SUM(R9:R10)</f>
        <v>40000</v>
      </c>
      <c r="S11" s="1519"/>
      <c r="T11" s="140">
        <f>SUM(T9:T10)</f>
        <v>0</v>
      </c>
      <c r="U11" s="1518"/>
    </row>
    <row r="12" spans="1:21" s="138" customFormat="1">
      <c r="A12" s="139" t="s">
        <v>1795</v>
      </c>
      <c r="B12" s="311">
        <f t="shared" ref="B12:Q12" si="2">SUM(B8+B11)</f>
        <v>1928906</v>
      </c>
      <c r="C12" s="311">
        <f t="shared" si="2"/>
        <v>1928906</v>
      </c>
      <c r="D12" s="311">
        <f t="shared" si="2"/>
        <v>0</v>
      </c>
      <c r="E12" s="311">
        <f t="shared" si="2"/>
        <v>0</v>
      </c>
      <c r="F12" s="311">
        <f t="shared" si="2"/>
        <v>0</v>
      </c>
      <c r="G12" s="311">
        <f t="shared" si="2"/>
        <v>0</v>
      </c>
      <c r="H12" s="311">
        <f t="shared" si="2"/>
        <v>0</v>
      </c>
      <c r="I12" s="311">
        <f t="shared" si="2"/>
        <v>1928906</v>
      </c>
      <c r="J12" s="311">
        <f t="shared" si="2"/>
        <v>0</v>
      </c>
      <c r="K12" s="311">
        <f t="shared" si="2"/>
        <v>0</v>
      </c>
      <c r="L12" s="311">
        <f t="shared" si="2"/>
        <v>0</v>
      </c>
      <c r="M12" s="311">
        <f t="shared" si="2"/>
        <v>0</v>
      </c>
      <c r="N12" s="311">
        <f t="shared" si="2"/>
        <v>0</v>
      </c>
      <c r="O12" s="311">
        <f t="shared" si="2"/>
        <v>0</v>
      </c>
      <c r="P12" s="311"/>
      <c r="Q12" s="311">
        <f t="shared" si="2"/>
        <v>0</v>
      </c>
      <c r="R12" s="311">
        <f>SUM(R8+R11)</f>
        <v>1928906</v>
      </c>
      <c r="S12" s="1519"/>
      <c r="T12" s="1519"/>
      <c r="U12" s="1518"/>
    </row>
    <row r="13" spans="1:21" s="138" customFormat="1">
      <c r="A13" s="253" t="s">
        <v>1796</v>
      </c>
      <c r="B13" s="311">
        <f>SUM(C13+D13)</f>
        <v>647000</v>
      </c>
      <c r="C13" s="1310">
        <f>47000+600000</f>
        <v>647000</v>
      </c>
      <c r="D13" s="1310"/>
      <c r="E13" s="1310"/>
      <c r="F13" s="1310"/>
      <c r="G13" s="1310"/>
      <c r="H13" s="1310"/>
      <c r="I13" s="1310">
        <v>647000</v>
      </c>
      <c r="J13" s="1310"/>
      <c r="K13" s="1310"/>
      <c r="L13" s="1310"/>
      <c r="M13" s="1310"/>
      <c r="N13" s="1310"/>
      <c r="O13" s="1310"/>
      <c r="P13" s="1310"/>
      <c r="Q13" s="1310"/>
      <c r="R13" s="574">
        <f>SUM(E13:Q13)</f>
        <v>647000</v>
      </c>
      <c r="S13" s="1310">
        <v>600000</v>
      </c>
      <c r="T13" s="1310"/>
      <c r="U13" s="1518"/>
    </row>
    <row r="14" spans="1:21" s="138" customFormat="1" ht="23.25">
      <c r="A14" s="254" t="s">
        <v>1797</v>
      </c>
      <c r="B14" s="311">
        <f>SUM(C14+D14)</f>
        <v>0</v>
      </c>
      <c r="C14" s="1310"/>
      <c r="D14" s="1310"/>
      <c r="E14" s="1310"/>
      <c r="F14" s="1310"/>
      <c r="G14" s="1310"/>
      <c r="H14" s="1310"/>
      <c r="I14" s="1310"/>
      <c r="J14" s="1310"/>
      <c r="K14" s="1310"/>
      <c r="L14" s="1310"/>
      <c r="M14" s="1310"/>
      <c r="N14" s="1310"/>
      <c r="O14" s="1310"/>
      <c r="P14" s="1310"/>
      <c r="Q14" s="1310"/>
      <c r="R14" s="574">
        <f>SUM(E14:Q14)</f>
        <v>0</v>
      </c>
      <c r="S14" s="1310"/>
      <c r="T14" s="1310"/>
      <c r="U14" s="1518"/>
    </row>
    <row r="15" spans="1:21" s="138" customFormat="1">
      <c r="A15" s="254" t="s">
        <v>1798</v>
      </c>
      <c r="B15" s="311">
        <f>SUM(C15+D15)</f>
        <v>0</v>
      </c>
      <c r="C15" s="1310"/>
      <c r="D15" s="1310"/>
      <c r="E15" s="1310"/>
      <c r="F15" s="1310"/>
      <c r="G15" s="1310"/>
      <c r="H15" s="1310"/>
      <c r="I15" s="1310"/>
      <c r="J15" s="1310"/>
      <c r="K15" s="1310"/>
      <c r="L15" s="1310"/>
      <c r="M15" s="1310"/>
      <c r="N15" s="1310"/>
      <c r="O15" s="1310"/>
      <c r="P15" s="1310"/>
      <c r="Q15" s="1310"/>
      <c r="R15" s="574">
        <f>SUM(E15:Q15)</f>
        <v>0</v>
      </c>
      <c r="S15" s="1519"/>
      <c r="T15" s="1519"/>
      <c r="U15" s="1518"/>
    </row>
    <row r="16" spans="1:21" s="138" customFormat="1">
      <c r="A16" s="137" t="s">
        <v>1799</v>
      </c>
      <c r="B16" s="1517"/>
      <c r="C16" s="1517"/>
      <c r="D16" s="1517"/>
      <c r="E16" s="312"/>
      <c r="F16" s="312"/>
      <c r="G16" s="312"/>
      <c r="H16" s="312"/>
      <c r="I16" s="312"/>
      <c r="J16" s="312"/>
      <c r="K16" s="312"/>
      <c r="L16" s="312"/>
      <c r="M16" s="312"/>
      <c r="N16" s="312"/>
      <c r="O16" s="312"/>
      <c r="P16" s="312"/>
      <c r="Q16" s="312"/>
      <c r="R16" s="312"/>
      <c r="S16" s="1517"/>
      <c r="T16" s="1517"/>
      <c r="U16" s="1518"/>
    </row>
    <row r="17" spans="1:21" s="138" customFormat="1">
      <c r="A17" s="250" t="s">
        <v>1800</v>
      </c>
      <c r="B17" s="311">
        <f t="shared" ref="B17:B23" si="3">SUM(C17+D17)</f>
        <v>0</v>
      </c>
      <c r="C17" s="1310"/>
      <c r="D17" s="1310"/>
      <c r="E17" s="1310"/>
      <c r="F17" s="1310"/>
      <c r="G17" s="1310"/>
      <c r="H17" s="1310"/>
      <c r="I17" s="1310"/>
      <c r="J17" s="1310"/>
      <c r="K17" s="1310"/>
      <c r="L17" s="1310"/>
      <c r="M17" s="1310"/>
      <c r="N17" s="1310"/>
      <c r="O17" s="1310"/>
      <c r="P17" s="1310"/>
      <c r="Q17" s="1310"/>
      <c r="R17" s="574">
        <f>SUM(E17:Q17)</f>
        <v>0</v>
      </c>
      <c r="S17" s="1310"/>
      <c r="T17" s="1310"/>
      <c r="U17" s="1518"/>
    </row>
    <row r="18" spans="1:21" s="138" customFormat="1">
      <c r="A18" s="250" t="s">
        <v>1801</v>
      </c>
      <c r="B18" s="311">
        <f t="shared" si="3"/>
        <v>0</v>
      </c>
      <c r="C18" s="1310"/>
      <c r="D18" s="1310"/>
      <c r="E18" s="1310"/>
      <c r="F18" s="1310"/>
      <c r="G18" s="1310"/>
      <c r="H18" s="1310"/>
      <c r="I18" s="1310"/>
      <c r="J18" s="1310"/>
      <c r="K18" s="1310"/>
      <c r="L18" s="1310"/>
      <c r="M18" s="1310"/>
      <c r="N18" s="1310"/>
      <c r="O18" s="1310"/>
      <c r="P18" s="1310"/>
      <c r="Q18" s="1310"/>
      <c r="R18" s="574">
        <f>SUM(E18:Q18)</f>
        <v>0</v>
      </c>
      <c r="S18" s="1310"/>
      <c r="T18" s="1310"/>
      <c r="U18" s="1518"/>
    </row>
    <row r="19" spans="1:21" s="138" customFormat="1">
      <c r="A19" s="250" t="s">
        <v>1802</v>
      </c>
      <c r="B19" s="311">
        <f t="shared" si="3"/>
        <v>0</v>
      </c>
      <c r="C19" s="1310"/>
      <c r="D19" s="1310"/>
      <c r="E19" s="1310"/>
      <c r="F19" s="1310"/>
      <c r="G19" s="1310"/>
      <c r="H19" s="1310"/>
      <c r="I19" s="1310"/>
      <c r="J19" s="1310"/>
      <c r="K19" s="1310"/>
      <c r="L19" s="1310"/>
      <c r="M19" s="1310"/>
      <c r="N19" s="1310"/>
      <c r="O19" s="1310"/>
      <c r="P19" s="1310"/>
      <c r="Q19" s="1310"/>
      <c r="R19" s="574">
        <f>SUM(E19:Q19)</f>
        <v>0</v>
      </c>
      <c r="S19" s="1310"/>
      <c r="T19" s="1310"/>
      <c r="U19" s="1518"/>
    </row>
    <row r="20" spans="1:21" s="138" customFormat="1">
      <c r="A20" s="250" t="s">
        <v>1803</v>
      </c>
      <c r="B20" s="311">
        <f t="shared" si="3"/>
        <v>0</v>
      </c>
      <c r="C20" s="1310"/>
      <c r="D20" s="1310"/>
      <c r="E20" s="1310"/>
      <c r="F20" s="1310"/>
      <c r="G20" s="1310"/>
      <c r="H20" s="1310"/>
      <c r="I20" s="1310"/>
      <c r="J20" s="1310"/>
      <c r="K20" s="1310"/>
      <c r="L20" s="1310"/>
      <c r="M20" s="1310"/>
      <c r="N20" s="1310"/>
      <c r="O20" s="1310"/>
      <c r="P20" s="1310"/>
      <c r="Q20" s="1310"/>
      <c r="R20" s="574">
        <f t="shared" ref="R20:R27" si="4">SUM(E20:Q20)</f>
        <v>0</v>
      </c>
      <c r="S20" s="1310"/>
      <c r="T20" s="1310"/>
      <c r="U20" s="1518"/>
    </row>
    <row r="21" spans="1:21" s="138" customFormat="1">
      <c r="A21" s="250" t="s">
        <v>1804</v>
      </c>
      <c r="B21" s="311">
        <f t="shared" si="3"/>
        <v>0</v>
      </c>
      <c r="C21" s="1310"/>
      <c r="D21" s="1310"/>
      <c r="E21" s="1310"/>
      <c r="F21" s="1310"/>
      <c r="G21" s="1310"/>
      <c r="H21" s="1310"/>
      <c r="I21" s="1310"/>
      <c r="J21" s="1310"/>
      <c r="K21" s="1310"/>
      <c r="L21" s="1310"/>
      <c r="M21" s="1310"/>
      <c r="N21" s="1310"/>
      <c r="O21" s="1310"/>
      <c r="P21" s="1310"/>
      <c r="Q21" s="1310"/>
      <c r="R21" s="574">
        <f t="shared" si="4"/>
        <v>0</v>
      </c>
      <c r="S21" s="1310"/>
      <c r="T21" s="1310"/>
      <c r="U21" s="1518"/>
    </row>
    <row r="22" spans="1:21" s="138" customFormat="1">
      <c r="A22" s="250" t="s">
        <v>1805</v>
      </c>
      <c r="B22" s="311">
        <f t="shared" si="3"/>
        <v>0</v>
      </c>
      <c r="C22" s="1310"/>
      <c r="D22" s="1310"/>
      <c r="E22" s="1310"/>
      <c r="F22" s="1310"/>
      <c r="G22" s="1310"/>
      <c r="H22" s="1310"/>
      <c r="I22" s="1310"/>
      <c r="J22" s="1310"/>
      <c r="K22" s="1310"/>
      <c r="L22" s="1310"/>
      <c r="M22" s="1310"/>
      <c r="N22" s="1310"/>
      <c r="O22" s="1310"/>
      <c r="P22" s="1310"/>
      <c r="Q22" s="1310"/>
      <c r="R22" s="574">
        <f t="shared" si="4"/>
        <v>0</v>
      </c>
      <c r="S22" s="1310"/>
      <c r="T22" s="1310"/>
      <c r="U22" s="1518"/>
    </row>
    <row r="23" spans="1:21" s="138" customFormat="1">
      <c r="A23" s="250" t="s">
        <v>1806</v>
      </c>
      <c r="B23" s="311">
        <f t="shared" si="3"/>
        <v>0</v>
      </c>
      <c r="C23" s="1310"/>
      <c r="D23" s="1310"/>
      <c r="E23" s="1310"/>
      <c r="F23" s="1310"/>
      <c r="G23" s="1310"/>
      <c r="H23" s="1310"/>
      <c r="I23" s="1310"/>
      <c r="J23" s="1310"/>
      <c r="K23" s="1310"/>
      <c r="L23" s="1310"/>
      <c r="M23" s="1310"/>
      <c r="N23" s="1310"/>
      <c r="O23" s="1310"/>
      <c r="P23" s="1310"/>
      <c r="Q23" s="1310"/>
      <c r="R23" s="574">
        <f t="shared" si="4"/>
        <v>0</v>
      </c>
      <c r="S23" s="1310"/>
      <c r="T23" s="1310"/>
      <c r="U23" s="1518"/>
    </row>
    <row r="24" spans="1:21" s="138" customFormat="1">
      <c r="A24" s="555" t="s">
        <v>1807</v>
      </c>
      <c r="B24" s="311">
        <f t="shared" ref="B24:B26" si="5">SUM(C24+D24)</f>
        <v>0</v>
      </c>
      <c r="C24" s="1310"/>
      <c r="D24" s="1310"/>
      <c r="E24" s="1310"/>
      <c r="F24" s="1310"/>
      <c r="G24" s="1310"/>
      <c r="H24" s="1310"/>
      <c r="I24" s="1310"/>
      <c r="J24" s="1310"/>
      <c r="K24" s="1310"/>
      <c r="L24" s="1310"/>
      <c r="M24" s="1310"/>
      <c r="N24" s="1310"/>
      <c r="O24" s="1310"/>
      <c r="P24" s="1310"/>
      <c r="Q24" s="1310"/>
      <c r="R24" s="574"/>
      <c r="S24" s="1310"/>
      <c r="T24" s="1310"/>
      <c r="U24" s="1518"/>
    </row>
    <row r="25" spans="1:21" s="138" customFormat="1">
      <c r="A25" s="1402" t="s">
        <v>1808</v>
      </c>
      <c r="B25" s="311">
        <f t="shared" si="5"/>
        <v>0</v>
      </c>
      <c r="C25" s="1310"/>
      <c r="D25" s="1310"/>
      <c r="E25" s="1310"/>
      <c r="F25" s="1310"/>
      <c r="G25" s="1310"/>
      <c r="H25" s="1310"/>
      <c r="I25" s="1310"/>
      <c r="J25" s="1310"/>
      <c r="K25" s="1310"/>
      <c r="L25" s="1310"/>
      <c r="M25" s="1310"/>
      <c r="N25" s="1310"/>
      <c r="O25" s="1310"/>
      <c r="P25" s="1310"/>
      <c r="Q25" s="1310"/>
      <c r="R25" s="574">
        <f t="shared" si="4"/>
        <v>0</v>
      </c>
      <c r="S25" s="1310"/>
      <c r="T25" s="1310"/>
      <c r="U25" s="1518"/>
    </row>
    <row r="26" spans="1:21" s="138" customFormat="1">
      <c r="A26" s="139" t="s">
        <v>1809</v>
      </c>
      <c r="B26" s="311">
        <f t="shared" si="5"/>
        <v>0</v>
      </c>
      <c r="C26" s="311">
        <f>SUM(C17:C25)</f>
        <v>0</v>
      </c>
      <c r="D26" s="311">
        <f t="shared" ref="D26:Q26" si="6">SUM(D17:D25)</f>
        <v>0</v>
      </c>
      <c r="E26" s="311">
        <f t="shared" si="6"/>
        <v>0</v>
      </c>
      <c r="F26" s="311">
        <f t="shared" si="6"/>
        <v>0</v>
      </c>
      <c r="G26" s="311">
        <f t="shared" si="6"/>
        <v>0</v>
      </c>
      <c r="H26" s="311">
        <f t="shared" si="6"/>
        <v>0</v>
      </c>
      <c r="I26" s="311">
        <f t="shared" si="6"/>
        <v>0</v>
      </c>
      <c r="J26" s="311">
        <f t="shared" si="6"/>
        <v>0</v>
      </c>
      <c r="K26" s="311">
        <f t="shared" si="6"/>
        <v>0</v>
      </c>
      <c r="L26" s="311">
        <f t="shared" si="6"/>
        <v>0</v>
      </c>
      <c r="M26" s="311">
        <f t="shared" si="6"/>
        <v>0</v>
      </c>
      <c r="N26" s="311">
        <f t="shared" si="6"/>
        <v>0</v>
      </c>
      <c r="O26" s="311">
        <f t="shared" si="6"/>
        <v>0</v>
      </c>
      <c r="P26" s="311">
        <f t="shared" si="6"/>
        <v>0</v>
      </c>
      <c r="Q26" s="311">
        <f t="shared" si="6"/>
        <v>0</v>
      </c>
      <c r="R26" s="311">
        <f>SUM(R17:R25)</f>
        <v>0</v>
      </c>
      <c r="S26" s="140">
        <f>SUM(S17:S25)</f>
        <v>0</v>
      </c>
      <c r="T26" s="140">
        <f>SUM(T17:T25)</f>
        <v>0</v>
      </c>
      <c r="U26" s="1518"/>
    </row>
    <row r="27" spans="1:21" s="138" customFormat="1">
      <c r="A27" s="139" t="s">
        <v>1810</v>
      </c>
      <c r="B27" s="311">
        <f>SUM(C27:D27)</f>
        <v>0</v>
      </c>
      <c r="C27" s="1310"/>
      <c r="D27" s="1310"/>
      <c r="E27" s="1310"/>
      <c r="F27" s="1310"/>
      <c r="G27" s="1310"/>
      <c r="H27" s="1310"/>
      <c r="I27" s="1310"/>
      <c r="J27" s="1310"/>
      <c r="K27" s="1310"/>
      <c r="L27" s="1310"/>
      <c r="M27" s="1310"/>
      <c r="N27" s="1310"/>
      <c r="O27" s="1310"/>
      <c r="P27" s="1310"/>
      <c r="Q27" s="1310"/>
      <c r="R27" s="574">
        <f t="shared" si="4"/>
        <v>0</v>
      </c>
      <c r="S27" s="1310"/>
      <c r="T27" s="1310"/>
      <c r="U27" s="1518"/>
    </row>
    <row r="28" spans="1:21" s="138" customFormat="1">
      <c r="A28" s="137" t="s">
        <v>1811</v>
      </c>
      <c r="B28" s="1517"/>
      <c r="C28" s="1517"/>
      <c r="D28" s="1517"/>
      <c r="E28" s="312"/>
      <c r="F28" s="312"/>
      <c r="G28" s="312"/>
      <c r="H28" s="312"/>
      <c r="I28" s="312"/>
      <c r="J28" s="312"/>
      <c r="K28" s="312"/>
      <c r="L28" s="312"/>
      <c r="M28" s="312"/>
      <c r="N28" s="312"/>
      <c r="O28" s="312"/>
      <c r="P28" s="312"/>
      <c r="Q28" s="312"/>
      <c r="R28" s="312"/>
      <c r="S28" s="1517"/>
      <c r="T28" s="1517"/>
      <c r="U28" s="1518"/>
    </row>
    <row r="29" spans="1:21" s="138" customFormat="1">
      <c r="A29" s="250" t="s">
        <v>1800</v>
      </c>
      <c r="B29" s="311">
        <f t="shared" ref="B29:B35" si="7">SUM(C29+D29)</f>
        <v>415920</v>
      </c>
      <c r="C29" s="1310">
        <v>415920</v>
      </c>
      <c r="D29" s="1310"/>
      <c r="E29" s="1310"/>
      <c r="F29" s="1310"/>
      <c r="G29" s="1310"/>
      <c r="H29" s="1310"/>
      <c r="I29" s="1310">
        <v>415920</v>
      </c>
      <c r="J29" s="1310"/>
      <c r="K29" s="1310"/>
      <c r="L29" s="1310"/>
      <c r="M29" s="1310"/>
      <c r="N29" s="1310"/>
      <c r="O29" s="1310"/>
      <c r="P29" s="1310"/>
      <c r="Q29" s="1310"/>
      <c r="R29" s="574">
        <f t="shared" ref="R29:R35" si="8">SUM(E29:Q29)</f>
        <v>415920</v>
      </c>
      <c r="S29" s="1310">
        <v>415920</v>
      </c>
      <c r="T29" s="1310"/>
      <c r="U29" s="1518"/>
    </row>
    <row r="30" spans="1:21" s="138" customFormat="1">
      <c r="A30" s="250" t="s">
        <v>1801</v>
      </c>
      <c r="B30" s="311">
        <f t="shared" si="7"/>
        <v>16531451</v>
      </c>
      <c r="C30" s="1310">
        <v>16531451</v>
      </c>
      <c r="D30" s="1310"/>
      <c r="E30" s="1310">
        <f>16531451-16281092</f>
        <v>250359</v>
      </c>
      <c r="F30" s="1310">
        <v>2926000</v>
      </c>
      <c r="G30" s="1310">
        <v>5565000</v>
      </c>
      <c r="H30" s="1310">
        <v>5061918</v>
      </c>
      <c r="I30" s="1310">
        <v>2728174</v>
      </c>
      <c r="J30" s="1310"/>
      <c r="K30" s="1310"/>
      <c r="L30" s="1310"/>
      <c r="M30" s="1310"/>
      <c r="N30" s="1310"/>
      <c r="O30" s="1310"/>
      <c r="P30" s="1310"/>
      <c r="Q30" s="1310"/>
      <c r="R30" s="574">
        <f t="shared" si="8"/>
        <v>16531451</v>
      </c>
      <c r="S30" s="1310">
        <v>16531451</v>
      </c>
      <c r="T30" s="1310"/>
      <c r="U30" s="1518"/>
    </row>
    <row r="31" spans="1:21" s="138" customFormat="1">
      <c r="A31" s="250" t="s">
        <v>1802</v>
      </c>
      <c r="B31" s="311">
        <f t="shared" si="7"/>
        <v>1544549</v>
      </c>
      <c r="C31" s="1310">
        <v>1544549</v>
      </c>
      <c r="D31" s="1310"/>
      <c r="E31" s="1310">
        <v>1544549</v>
      </c>
      <c r="F31" s="1310"/>
      <c r="G31" s="1310"/>
      <c r="H31" s="1310"/>
      <c r="I31" s="1310"/>
      <c r="J31" s="1310"/>
      <c r="K31" s="1310"/>
      <c r="L31" s="1310"/>
      <c r="M31" s="1310"/>
      <c r="N31" s="1310"/>
      <c r="O31" s="1310"/>
      <c r="P31" s="1310"/>
      <c r="Q31" s="1310"/>
      <c r="R31" s="574">
        <f t="shared" si="8"/>
        <v>1544549</v>
      </c>
      <c r="S31" s="1310">
        <v>1544549</v>
      </c>
      <c r="T31" s="1310"/>
      <c r="U31" s="1518"/>
    </row>
    <row r="32" spans="1:21" s="138" customFormat="1">
      <c r="A32" s="250" t="s">
        <v>1803</v>
      </c>
      <c r="B32" s="311">
        <f t="shared" si="7"/>
        <v>429042</v>
      </c>
      <c r="C32" s="1310">
        <v>429042</v>
      </c>
      <c r="D32" s="1310"/>
      <c r="E32" s="1310">
        <v>429042</v>
      </c>
      <c r="F32" s="1310"/>
      <c r="G32" s="1310"/>
      <c r="H32" s="1310"/>
      <c r="I32" s="1310"/>
      <c r="J32" s="1310"/>
      <c r="K32" s="1310"/>
      <c r="L32" s="1310"/>
      <c r="M32" s="1310"/>
      <c r="N32" s="1310"/>
      <c r="O32" s="1310"/>
      <c r="P32" s="1310"/>
      <c r="Q32" s="1310"/>
      <c r="R32" s="574">
        <f t="shared" si="8"/>
        <v>429042</v>
      </c>
      <c r="S32" s="1310">
        <v>429042</v>
      </c>
      <c r="T32" s="1310"/>
      <c r="U32" s="1518"/>
    </row>
    <row r="33" spans="1:21" s="138" customFormat="1">
      <c r="A33" s="250" t="s">
        <v>1804</v>
      </c>
      <c r="B33" s="311">
        <f t="shared" si="7"/>
        <v>429042</v>
      </c>
      <c r="C33" s="1310">
        <v>429042</v>
      </c>
      <c r="D33" s="1310"/>
      <c r="E33" s="1310">
        <v>429042</v>
      </c>
      <c r="F33" s="1310"/>
      <c r="G33" s="1310"/>
      <c r="H33" s="1310"/>
      <c r="I33" s="1310"/>
      <c r="J33" s="1310"/>
      <c r="K33" s="1310"/>
      <c r="L33" s="1310"/>
      <c r="M33" s="1310"/>
      <c r="N33" s="1310"/>
      <c r="O33" s="1310"/>
      <c r="P33" s="1310"/>
      <c r="Q33" s="1310"/>
      <c r="R33" s="574">
        <f t="shared" si="8"/>
        <v>429042</v>
      </c>
      <c r="S33" s="1310">
        <v>429041</v>
      </c>
      <c r="T33" s="1310"/>
      <c r="U33" s="1518"/>
    </row>
    <row r="34" spans="1:21" s="138" customFormat="1">
      <c r="A34" s="250" t="s">
        <v>1805</v>
      </c>
      <c r="B34" s="311">
        <f t="shared" si="7"/>
        <v>0</v>
      </c>
      <c r="C34" s="1310"/>
      <c r="D34" s="1310"/>
      <c r="E34" s="1310"/>
      <c r="F34" s="1310"/>
      <c r="G34" s="1310"/>
      <c r="H34" s="1310"/>
      <c r="I34" s="1310"/>
      <c r="J34" s="1310"/>
      <c r="K34" s="1310"/>
      <c r="L34" s="1310"/>
      <c r="M34" s="1310"/>
      <c r="N34" s="1310"/>
      <c r="O34" s="1310"/>
      <c r="P34" s="1310"/>
      <c r="Q34" s="1310"/>
      <c r="R34" s="574">
        <f t="shared" si="8"/>
        <v>0</v>
      </c>
      <c r="S34" s="1310"/>
      <c r="T34" s="1310"/>
      <c r="U34" s="1518"/>
    </row>
    <row r="35" spans="1:21" s="138" customFormat="1">
      <c r="A35" s="250" t="s">
        <v>1806</v>
      </c>
      <c r="B35" s="311">
        <f t="shared" si="7"/>
        <v>293464</v>
      </c>
      <c r="C35" s="1310">
        <v>293464</v>
      </c>
      <c r="D35" s="1310"/>
      <c r="E35" s="1310">
        <v>293464</v>
      </c>
      <c r="F35" s="1310"/>
      <c r="G35" s="1310"/>
      <c r="H35" s="1310"/>
      <c r="I35" s="1310"/>
      <c r="J35" s="1310"/>
      <c r="K35" s="1310"/>
      <c r="L35" s="1310"/>
      <c r="M35" s="1310"/>
      <c r="N35" s="1310"/>
      <c r="O35" s="1310"/>
      <c r="P35" s="1310"/>
      <c r="Q35" s="1310"/>
      <c r="R35" s="574">
        <f t="shared" si="8"/>
        <v>293464</v>
      </c>
      <c r="S35" s="1310">
        <v>293464</v>
      </c>
      <c r="T35" s="1310"/>
      <c r="U35" s="1518"/>
    </row>
    <row r="36" spans="1:21" s="138" customFormat="1">
      <c r="A36" s="1367" t="s">
        <v>1807</v>
      </c>
      <c r="B36" s="311">
        <f t="shared" ref="B36:B38" si="9">SUM(C36+D36)</f>
        <v>0</v>
      </c>
      <c r="C36" s="1310"/>
      <c r="D36" s="1310"/>
      <c r="E36" s="1310"/>
      <c r="F36" s="1310"/>
      <c r="G36" s="1310"/>
      <c r="H36" s="1310"/>
      <c r="I36" s="1310"/>
      <c r="J36" s="1310"/>
      <c r="K36" s="1310"/>
      <c r="L36" s="1310"/>
      <c r="M36" s="1310"/>
      <c r="N36" s="1310"/>
      <c r="O36" s="1310"/>
      <c r="P36" s="1310"/>
      <c r="Q36" s="1310"/>
      <c r="R36" s="574">
        <f t="shared" ref="R36:R37" si="10">SUM(E36:Q36)</f>
        <v>0</v>
      </c>
      <c r="S36" s="1310"/>
      <c r="T36" s="1310"/>
      <c r="U36" s="1518"/>
    </row>
    <row r="37" spans="1:21" s="138" customFormat="1">
      <c r="A37" s="1402" t="s">
        <v>232</v>
      </c>
      <c r="B37" s="311">
        <f t="shared" si="9"/>
        <v>0</v>
      </c>
      <c r="C37" s="1310"/>
      <c r="D37" s="1310"/>
      <c r="E37" s="1310"/>
      <c r="F37" s="1310"/>
      <c r="G37" s="1310"/>
      <c r="H37" s="1310"/>
      <c r="I37" s="1310"/>
      <c r="J37" s="1310"/>
      <c r="K37" s="1310"/>
      <c r="L37" s="1310"/>
      <c r="M37" s="1310"/>
      <c r="N37" s="1310"/>
      <c r="O37" s="1310"/>
      <c r="P37" s="1310"/>
      <c r="Q37" s="1310"/>
      <c r="R37" s="574">
        <f t="shared" si="10"/>
        <v>0</v>
      </c>
      <c r="S37" s="1310"/>
      <c r="T37" s="1310"/>
      <c r="U37" s="1518"/>
    </row>
    <row r="38" spans="1:21" s="138" customFormat="1">
      <c r="A38" s="139" t="s">
        <v>1812</v>
      </c>
      <c r="B38" s="311">
        <f t="shared" si="9"/>
        <v>19643468</v>
      </c>
      <c r="C38" s="311">
        <f t="shared" ref="C38:J38" si="11">SUM(C29:C37)</f>
        <v>19643468</v>
      </c>
      <c r="D38" s="311">
        <f t="shared" si="11"/>
        <v>0</v>
      </c>
      <c r="E38" s="311">
        <f t="shared" si="11"/>
        <v>2946456</v>
      </c>
      <c r="F38" s="311">
        <f t="shared" si="11"/>
        <v>2926000</v>
      </c>
      <c r="G38" s="311">
        <f t="shared" si="11"/>
        <v>5565000</v>
      </c>
      <c r="H38" s="311">
        <f t="shared" si="11"/>
        <v>5061918</v>
      </c>
      <c r="I38" s="311">
        <f t="shared" si="11"/>
        <v>3144094</v>
      </c>
      <c r="J38" s="311">
        <f t="shared" si="11"/>
        <v>0</v>
      </c>
      <c r="K38" s="311">
        <f t="shared" ref="K38:Q38" si="12">SUM(K29:K37)</f>
        <v>0</v>
      </c>
      <c r="L38" s="311">
        <f t="shared" si="12"/>
        <v>0</v>
      </c>
      <c r="M38" s="311">
        <f t="shared" si="12"/>
        <v>0</v>
      </c>
      <c r="N38" s="311">
        <f t="shared" si="12"/>
        <v>0</v>
      </c>
      <c r="O38" s="311">
        <f t="shared" si="12"/>
        <v>0</v>
      </c>
      <c r="P38" s="311">
        <f t="shared" si="12"/>
        <v>0</v>
      </c>
      <c r="Q38" s="311">
        <f t="shared" si="12"/>
        <v>0</v>
      </c>
      <c r="R38" s="311">
        <f>SUM(R29:R37)</f>
        <v>19643468</v>
      </c>
      <c r="S38" s="140">
        <f>SUM(S29:S37)</f>
        <v>19643467</v>
      </c>
      <c r="T38" s="140">
        <f>SUM(T29:T37)</f>
        <v>0</v>
      </c>
      <c r="U38" s="1518"/>
    </row>
    <row r="39" spans="1:21" s="138" customFormat="1">
      <c r="A39" s="137" t="s">
        <v>1813</v>
      </c>
      <c r="B39" s="1517"/>
      <c r="C39" s="1517"/>
      <c r="D39" s="1517"/>
      <c r="E39" s="312"/>
      <c r="F39" s="312"/>
      <c r="G39" s="312"/>
      <c r="H39" s="312"/>
      <c r="I39" s="312"/>
      <c r="J39" s="312"/>
      <c r="K39" s="312"/>
      <c r="L39" s="312"/>
      <c r="M39" s="312"/>
      <c r="N39" s="312"/>
      <c r="O39" s="312"/>
      <c r="P39" s="312"/>
      <c r="Q39" s="312"/>
      <c r="R39" s="312"/>
      <c r="S39" s="1517"/>
      <c r="T39" s="1517"/>
      <c r="U39" s="1518"/>
    </row>
    <row r="40" spans="1:21" s="138" customFormat="1">
      <c r="A40" s="250" t="s">
        <v>1814</v>
      </c>
      <c r="B40" s="311">
        <f>SUM(C40+D40)</f>
        <v>796500</v>
      </c>
      <c r="C40" s="1310">
        <v>796500</v>
      </c>
      <c r="D40" s="1310"/>
      <c r="E40" s="1310">
        <v>796500</v>
      </c>
      <c r="F40" s="1310"/>
      <c r="G40" s="1310"/>
      <c r="H40" s="1310"/>
      <c r="I40" s="1310"/>
      <c r="J40" s="1310"/>
      <c r="K40" s="1310"/>
      <c r="L40" s="1310"/>
      <c r="M40" s="1310"/>
      <c r="N40" s="1310"/>
      <c r="O40" s="1310"/>
      <c r="P40" s="1310"/>
      <c r="Q40" s="1310"/>
      <c r="R40" s="574">
        <f>SUM(E40:Q40)</f>
        <v>796500</v>
      </c>
      <c r="S40" s="1310">
        <f>SUM(F40:R40)</f>
        <v>796500</v>
      </c>
      <c r="T40" s="1310"/>
      <c r="U40" s="1518"/>
    </row>
    <row r="41" spans="1:21" s="138" customFormat="1">
      <c r="A41" s="250" t="s">
        <v>1815</v>
      </c>
      <c r="B41" s="311">
        <f>SUM(C41+D41)</f>
        <v>50698</v>
      </c>
      <c r="C41" s="1310">
        <v>50698</v>
      </c>
      <c r="D41" s="1310"/>
      <c r="E41" s="1310">
        <v>50698</v>
      </c>
      <c r="F41" s="1310"/>
      <c r="G41" s="1310"/>
      <c r="H41" s="1310"/>
      <c r="I41" s="1310"/>
      <c r="J41" s="1310"/>
      <c r="K41" s="1310"/>
      <c r="L41" s="1310"/>
      <c r="M41" s="1310"/>
      <c r="N41" s="1310"/>
      <c r="O41" s="1310"/>
      <c r="P41" s="1310"/>
      <c r="Q41" s="1310"/>
      <c r="R41" s="574">
        <f>SUM(E41:Q41)</f>
        <v>50698</v>
      </c>
      <c r="S41" s="1310">
        <f>SUM(F41:R41)</f>
        <v>50698</v>
      </c>
      <c r="T41" s="1310"/>
      <c r="U41" s="1518"/>
    </row>
    <row r="42" spans="1:21" s="138" customFormat="1">
      <c r="A42" s="139" t="s">
        <v>1816</v>
      </c>
      <c r="B42" s="311">
        <f>SUM(C42:D42)</f>
        <v>847198</v>
      </c>
      <c r="C42" s="311">
        <f>SUM(C39:C41)</f>
        <v>847198</v>
      </c>
      <c r="D42" s="311">
        <f>SUM(D39:D41)</f>
        <v>0</v>
      </c>
      <c r="E42" s="311">
        <f t="shared" ref="E42:T42" si="13">SUM(E40:E41)</f>
        <v>847198</v>
      </c>
      <c r="F42" s="311">
        <f t="shared" si="13"/>
        <v>0</v>
      </c>
      <c r="G42" s="311">
        <f t="shared" si="13"/>
        <v>0</v>
      </c>
      <c r="H42" s="311">
        <f t="shared" si="13"/>
        <v>0</v>
      </c>
      <c r="I42" s="311">
        <f t="shared" si="13"/>
        <v>0</v>
      </c>
      <c r="J42" s="311">
        <f t="shared" si="13"/>
        <v>0</v>
      </c>
      <c r="K42" s="311">
        <f t="shared" si="13"/>
        <v>0</v>
      </c>
      <c r="L42" s="311">
        <f t="shared" si="13"/>
        <v>0</v>
      </c>
      <c r="M42" s="311">
        <f t="shared" si="13"/>
        <v>0</v>
      </c>
      <c r="N42" s="311">
        <f t="shared" si="13"/>
        <v>0</v>
      </c>
      <c r="O42" s="311">
        <f t="shared" si="13"/>
        <v>0</v>
      </c>
      <c r="P42" s="311">
        <f t="shared" si="13"/>
        <v>0</v>
      </c>
      <c r="Q42" s="311">
        <f t="shared" si="13"/>
        <v>0</v>
      </c>
      <c r="R42" s="311">
        <f>SUM(R40:R41)</f>
        <v>847198</v>
      </c>
      <c r="S42" s="140">
        <f t="shared" si="13"/>
        <v>847198</v>
      </c>
      <c r="T42" s="140">
        <f t="shared" si="13"/>
        <v>0</v>
      </c>
      <c r="U42" s="1518"/>
    </row>
    <row r="43" spans="1:21" s="138" customFormat="1">
      <c r="A43" s="139" t="s">
        <v>1817</v>
      </c>
      <c r="B43" s="311">
        <f>SUM(C43:D43)</f>
        <v>22250</v>
      </c>
      <c r="C43" s="1310">
        <v>22250</v>
      </c>
      <c r="D43" s="1310"/>
      <c r="E43" s="1310">
        <v>22250</v>
      </c>
      <c r="F43" s="1310"/>
      <c r="G43" s="1310"/>
      <c r="H43" s="1310"/>
      <c r="I43" s="1310"/>
      <c r="J43" s="1310"/>
      <c r="K43" s="1310"/>
      <c r="L43" s="1310"/>
      <c r="M43" s="1310"/>
      <c r="N43" s="1310"/>
      <c r="O43" s="1310"/>
      <c r="P43" s="1310"/>
      <c r="Q43" s="1310"/>
      <c r="R43" s="574">
        <f>SUM(E43:Q43)</f>
        <v>22250</v>
      </c>
      <c r="S43" s="1310">
        <f>SUM(F43:R43)</f>
        <v>22250</v>
      </c>
      <c r="T43" s="1310"/>
      <c r="U43" s="1518"/>
    </row>
    <row r="44" spans="1:21" s="138" customFormat="1">
      <c r="A44" s="137" t="s">
        <v>1818</v>
      </c>
      <c r="B44" s="1517"/>
      <c r="C44" s="1517"/>
      <c r="D44" s="1517"/>
      <c r="E44" s="312"/>
      <c r="F44" s="312"/>
      <c r="G44" s="312"/>
      <c r="H44" s="312"/>
      <c r="I44" s="312"/>
      <c r="J44" s="312"/>
      <c r="K44" s="312"/>
      <c r="L44" s="312"/>
      <c r="M44" s="312"/>
      <c r="N44" s="312"/>
      <c r="O44" s="312"/>
      <c r="P44" s="312"/>
      <c r="Q44" s="312"/>
      <c r="R44" s="312"/>
      <c r="S44" s="1517"/>
      <c r="T44" s="1517"/>
      <c r="U44" s="1518"/>
    </row>
    <row r="45" spans="1:21" s="138" customFormat="1">
      <c r="A45" s="250" t="s">
        <v>1819</v>
      </c>
      <c r="B45" s="311">
        <f t="shared" ref="B45:B53" si="14">SUM(C45+D45)</f>
        <v>879699</v>
      </c>
      <c r="C45" s="1310">
        <v>879699</v>
      </c>
      <c r="D45" s="1310"/>
      <c r="E45" s="1310">
        <v>879699</v>
      </c>
      <c r="F45" s="1310"/>
      <c r="G45" s="1310"/>
      <c r="H45" s="1310"/>
      <c r="I45" s="1310"/>
      <c r="J45" s="1310"/>
      <c r="K45" s="1310"/>
      <c r="L45" s="1310"/>
      <c r="M45" s="1310"/>
      <c r="N45" s="1310"/>
      <c r="O45" s="1310"/>
      <c r="P45" s="1310"/>
      <c r="Q45" s="1310"/>
      <c r="R45" s="574">
        <f t="shared" ref="R45:S53" si="15">SUM(E45:Q45)</f>
        <v>879699</v>
      </c>
      <c r="S45" s="1310">
        <v>550850</v>
      </c>
      <c r="T45" s="1310"/>
      <c r="U45" s="1518"/>
    </row>
    <row r="46" spans="1:21" s="138" customFormat="1">
      <c r="A46" s="250" t="s">
        <v>1820</v>
      </c>
      <c r="B46" s="311">
        <f t="shared" si="14"/>
        <v>166924</v>
      </c>
      <c r="C46" s="1310">
        <v>166924</v>
      </c>
      <c r="D46" s="1310"/>
      <c r="E46" s="1310">
        <v>166924</v>
      </c>
      <c r="F46" s="1310"/>
      <c r="G46" s="1310"/>
      <c r="H46" s="1310"/>
      <c r="I46" s="1310"/>
      <c r="J46" s="1310"/>
      <c r="K46" s="1310"/>
      <c r="L46" s="1310"/>
      <c r="M46" s="1310"/>
      <c r="N46" s="1310"/>
      <c r="O46" s="1310"/>
      <c r="P46" s="1310"/>
      <c r="Q46" s="1310"/>
      <c r="R46" s="574">
        <f t="shared" si="15"/>
        <v>166924</v>
      </c>
      <c r="S46" s="1310">
        <v>30090</v>
      </c>
      <c r="T46" s="1310"/>
      <c r="U46" s="1518"/>
    </row>
    <row r="47" spans="1:21" s="138" customFormat="1">
      <c r="A47" s="1520" t="s">
        <v>1821</v>
      </c>
      <c r="B47" s="311">
        <f t="shared" si="14"/>
        <v>0</v>
      </c>
      <c r="C47" s="1310"/>
      <c r="D47" s="1310"/>
      <c r="E47" s="1310"/>
      <c r="F47" s="1310"/>
      <c r="G47" s="1310"/>
      <c r="H47" s="1310"/>
      <c r="I47" s="1310"/>
      <c r="J47" s="1310"/>
      <c r="K47" s="1310"/>
      <c r="L47" s="1310"/>
      <c r="M47" s="1310"/>
      <c r="N47" s="1310"/>
      <c r="O47" s="1310"/>
      <c r="P47" s="1310"/>
      <c r="Q47" s="1310"/>
      <c r="R47" s="574">
        <f t="shared" si="15"/>
        <v>0</v>
      </c>
      <c r="S47" s="1310"/>
      <c r="T47" s="1310"/>
      <c r="U47" s="1518"/>
    </row>
    <row r="48" spans="1:21" s="138" customFormat="1">
      <c r="A48" s="250" t="s">
        <v>1822</v>
      </c>
      <c r="B48" s="311">
        <f t="shared" si="14"/>
        <v>293464</v>
      </c>
      <c r="C48" s="1310">
        <v>293464</v>
      </c>
      <c r="D48" s="1310"/>
      <c r="E48" s="1310">
        <v>293464</v>
      </c>
      <c r="F48" s="1310"/>
      <c r="G48" s="1310"/>
      <c r="H48" s="1310"/>
      <c r="I48" s="1310"/>
      <c r="J48" s="1310"/>
      <c r="K48" s="1310"/>
      <c r="L48" s="1310"/>
      <c r="M48" s="1310"/>
      <c r="N48" s="1310"/>
      <c r="O48" s="1310"/>
      <c r="P48" s="1310"/>
      <c r="Q48" s="1310"/>
      <c r="R48" s="574">
        <f t="shared" si="15"/>
        <v>293464</v>
      </c>
      <c r="S48" s="1310">
        <f t="shared" si="15"/>
        <v>293464</v>
      </c>
      <c r="T48" s="1310"/>
      <c r="U48" s="1518"/>
    </row>
    <row r="49" spans="1:21" s="138" customFormat="1">
      <c r="A49" s="250" t="s">
        <v>1823</v>
      </c>
      <c r="B49" s="311">
        <f t="shared" si="14"/>
        <v>148573</v>
      </c>
      <c r="C49" s="1310">
        <f>50000+35000+8346+33385+10000+5842+6000</f>
        <v>148573</v>
      </c>
      <c r="D49" s="1310"/>
      <c r="E49" s="1310">
        <f>142573+6000</f>
        <v>148573</v>
      </c>
      <c r="F49" s="1310"/>
      <c r="G49" s="1310"/>
      <c r="H49" s="1310"/>
      <c r="I49" s="1310"/>
      <c r="J49" s="1310"/>
      <c r="K49" s="1310"/>
      <c r="L49" s="1310"/>
      <c r="M49" s="1310"/>
      <c r="N49" s="1310"/>
      <c r="O49" s="1310"/>
      <c r="P49" s="1310"/>
      <c r="Q49" s="1310"/>
      <c r="R49" s="574">
        <f t="shared" si="15"/>
        <v>148573</v>
      </c>
      <c r="S49" s="1310">
        <v>0</v>
      </c>
      <c r="T49" s="1310"/>
      <c r="U49" s="1518"/>
    </row>
    <row r="50" spans="1:21" s="138" customFormat="1">
      <c r="A50" s="250" t="s">
        <v>1824</v>
      </c>
      <c r="B50" s="311">
        <f t="shared" si="14"/>
        <v>33319</v>
      </c>
      <c r="C50" s="1310">
        <v>33319</v>
      </c>
      <c r="D50" s="1310"/>
      <c r="E50" s="1310">
        <v>33319</v>
      </c>
      <c r="F50" s="1310"/>
      <c r="G50" s="1310"/>
      <c r="H50" s="1310"/>
      <c r="I50" s="1310"/>
      <c r="J50" s="1310"/>
      <c r="K50" s="1310"/>
      <c r="L50" s="1310"/>
      <c r="M50" s="1310"/>
      <c r="N50" s="1310"/>
      <c r="O50" s="1310"/>
      <c r="P50" s="1310"/>
      <c r="Q50" s="1310"/>
      <c r="R50" s="574">
        <f t="shared" si="15"/>
        <v>33319</v>
      </c>
      <c r="S50" s="1310">
        <f t="shared" si="15"/>
        <v>33319</v>
      </c>
      <c r="T50" s="1310"/>
      <c r="U50" s="1518"/>
    </row>
    <row r="51" spans="1:21" s="138" customFormat="1">
      <c r="A51" s="250" t="s">
        <v>1825</v>
      </c>
      <c r="B51" s="311">
        <f t="shared" si="14"/>
        <v>136500</v>
      </c>
      <c r="C51" s="1310">
        <v>136500</v>
      </c>
      <c r="D51" s="1310"/>
      <c r="E51" s="1310">
        <v>136500</v>
      </c>
      <c r="F51" s="1310"/>
      <c r="G51" s="1310"/>
      <c r="H51" s="1310"/>
      <c r="I51" s="1310"/>
      <c r="J51" s="1310"/>
      <c r="K51" s="1310"/>
      <c r="L51" s="1310"/>
      <c r="M51" s="1310"/>
      <c r="N51" s="1310"/>
      <c r="O51" s="1310"/>
      <c r="P51" s="1310"/>
      <c r="Q51" s="1310"/>
      <c r="R51" s="574">
        <f t="shared" si="15"/>
        <v>136500</v>
      </c>
      <c r="S51" s="1310">
        <v>93395</v>
      </c>
      <c r="T51" s="1310"/>
      <c r="U51" s="1518"/>
    </row>
    <row r="52" spans="1:21" s="138" customFormat="1">
      <c r="A52" s="250" t="s">
        <v>1826</v>
      </c>
      <c r="B52" s="311">
        <f t="shared" si="14"/>
        <v>165000</v>
      </c>
      <c r="C52" s="1310">
        <v>165000</v>
      </c>
      <c r="D52" s="1310"/>
      <c r="E52" s="1310">
        <v>165000</v>
      </c>
      <c r="F52" s="1310"/>
      <c r="G52" s="1310"/>
      <c r="H52" s="1310"/>
      <c r="I52" s="1310"/>
      <c r="J52" s="1310"/>
      <c r="K52" s="1310"/>
      <c r="L52" s="1310"/>
      <c r="M52" s="1310"/>
      <c r="N52" s="1310"/>
      <c r="O52" s="1310"/>
      <c r="P52" s="1310"/>
      <c r="Q52" s="1310"/>
      <c r="R52" s="574">
        <f t="shared" si="15"/>
        <v>165000</v>
      </c>
      <c r="S52" s="1310">
        <v>165000</v>
      </c>
      <c r="T52" s="1310"/>
      <c r="U52" s="1518"/>
    </row>
    <row r="53" spans="1:21" s="138" customFormat="1" ht="23.25">
      <c r="A53" s="1402" t="s">
        <v>1827</v>
      </c>
      <c r="B53" s="311">
        <f t="shared" si="14"/>
        <v>116647</v>
      </c>
      <c r="C53" s="1310">
        <f>73000+43647</f>
        <v>116647</v>
      </c>
      <c r="D53" s="1310"/>
      <c r="E53" s="1310">
        <v>116647</v>
      </c>
      <c r="F53" s="1310"/>
      <c r="G53" s="1310"/>
      <c r="H53" s="1310"/>
      <c r="I53" s="1310"/>
      <c r="J53" s="1310"/>
      <c r="K53" s="1310"/>
      <c r="L53" s="1310"/>
      <c r="M53" s="1310"/>
      <c r="N53" s="1310"/>
      <c r="O53" s="1310"/>
      <c r="P53" s="1310"/>
      <c r="Q53" s="1310"/>
      <c r="R53" s="574">
        <f t="shared" si="15"/>
        <v>116647</v>
      </c>
      <c r="S53" s="1310">
        <f>13159+7868</f>
        <v>21027</v>
      </c>
      <c r="T53" s="1310"/>
      <c r="U53" s="1518"/>
    </row>
    <row r="54" spans="1:21" s="142" customFormat="1">
      <c r="A54" s="139" t="s">
        <v>1828</v>
      </c>
      <c r="B54" s="140">
        <f>SUM(C54:D54)</f>
        <v>1940126</v>
      </c>
      <c r="C54" s="140">
        <f t="shared" ref="C54:T54" si="16">SUM(C45:C53)</f>
        <v>1940126</v>
      </c>
      <c r="D54" s="140">
        <f t="shared" si="16"/>
        <v>0</v>
      </c>
      <c r="E54" s="140">
        <f t="shared" si="16"/>
        <v>1940126</v>
      </c>
      <c r="F54" s="140">
        <f t="shared" si="16"/>
        <v>0</v>
      </c>
      <c r="G54" s="140">
        <f t="shared" si="16"/>
        <v>0</v>
      </c>
      <c r="H54" s="140">
        <f t="shared" si="16"/>
        <v>0</v>
      </c>
      <c r="I54" s="140">
        <f t="shared" si="16"/>
        <v>0</v>
      </c>
      <c r="J54" s="140">
        <f t="shared" si="16"/>
        <v>0</v>
      </c>
      <c r="K54" s="140">
        <f t="shared" si="16"/>
        <v>0</v>
      </c>
      <c r="L54" s="140">
        <f t="shared" si="16"/>
        <v>0</v>
      </c>
      <c r="M54" s="140">
        <f t="shared" si="16"/>
        <v>0</v>
      </c>
      <c r="N54" s="140">
        <f t="shared" si="16"/>
        <v>0</v>
      </c>
      <c r="O54" s="140">
        <f t="shared" si="16"/>
        <v>0</v>
      </c>
      <c r="P54" s="140">
        <f t="shared" si="16"/>
        <v>0</v>
      </c>
      <c r="Q54" s="140">
        <f t="shared" si="16"/>
        <v>0</v>
      </c>
      <c r="R54" s="311">
        <f t="shared" si="16"/>
        <v>1940126</v>
      </c>
      <c r="S54" s="140">
        <f t="shared" si="16"/>
        <v>1187145</v>
      </c>
      <c r="T54" s="140">
        <f t="shared" si="16"/>
        <v>0</v>
      </c>
      <c r="U54" s="141"/>
    </row>
    <row r="55" spans="1:21" s="138" customFormat="1">
      <c r="A55" s="137" t="s">
        <v>1417</v>
      </c>
      <c r="B55" s="1517"/>
      <c r="C55" s="1517"/>
      <c r="D55" s="1517"/>
      <c r="E55" s="312"/>
      <c r="F55" s="312"/>
      <c r="G55" s="312"/>
      <c r="H55" s="312"/>
      <c r="I55" s="312"/>
      <c r="J55" s="312"/>
      <c r="K55" s="312"/>
      <c r="L55" s="312"/>
      <c r="M55" s="312"/>
      <c r="N55" s="312"/>
      <c r="O55" s="312"/>
      <c r="P55" s="312"/>
      <c r="Q55" s="312"/>
      <c r="R55" s="312"/>
      <c r="S55" s="1517"/>
      <c r="T55" s="1517"/>
      <c r="U55" s="1518"/>
    </row>
    <row r="56" spans="1:21" s="138" customFormat="1">
      <c r="A56" s="250" t="s">
        <v>1829</v>
      </c>
      <c r="B56" s="311">
        <f t="shared" ref="B56:B61" si="17">SUM(C56+D56)</f>
        <v>21945</v>
      </c>
      <c r="C56" s="1310">
        <v>21945</v>
      </c>
      <c r="D56" s="1310"/>
      <c r="E56" s="1310">
        <v>21945</v>
      </c>
      <c r="F56" s="1310"/>
      <c r="G56" s="1310"/>
      <c r="H56" s="1310"/>
      <c r="I56" s="1310"/>
      <c r="J56" s="1310"/>
      <c r="K56" s="1310"/>
      <c r="L56" s="1310"/>
      <c r="M56" s="1310"/>
      <c r="N56" s="1310"/>
      <c r="O56" s="1310"/>
      <c r="P56" s="1310"/>
      <c r="Q56" s="1310"/>
      <c r="R56" s="574">
        <f t="shared" ref="R56:R61" si="18">SUM(E56:Q56)</f>
        <v>21945</v>
      </c>
      <c r="S56" s="1519"/>
      <c r="T56" s="1519"/>
      <c r="U56" s="1518"/>
    </row>
    <row r="57" spans="1:21" s="180" customFormat="1">
      <c r="A57" s="1520" t="s">
        <v>1821</v>
      </c>
      <c r="B57" s="1521">
        <f t="shared" si="17"/>
        <v>0</v>
      </c>
      <c r="C57" s="1401"/>
      <c r="D57" s="1401"/>
      <c r="E57" s="1401"/>
      <c r="F57" s="1401"/>
      <c r="G57" s="1401"/>
      <c r="H57" s="1401"/>
      <c r="I57" s="1401"/>
      <c r="J57" s="1401"/>
      <c r="K57" s="1401"/>
      <c r="L57" s="1401"/>
      <c r="M57" s="1401"/>
      <c r="N57" s="1401"/>
      <c r="O57" s="1401"/>
      <c r="P57" s="1401"/>
      <c r="Q57" s="1401"/>
      <c r="R57" s="574">
        <f t="shared" si="18"/>
        <v>0</v>
      </c>
      <c r="S57" s="1522"/>
      <c r="T57" s="1522"/>
      <c r="U57" s="1523"/>
    </row>
    <row r="58" spans="1:21" s="138" customFormat="1">
      <c r="A58" s="250" t="s">
        <v>1824</v>
      </c>
      <c r="B58" s="311">
        <f t="shared" si="17"/>
        <v>20000</v>
      </c>
      <c r="C58" s="1310">
        <v>20000</v>
      </c>
      <c r="D58" s="1310"/>
      <c r="E58" s="1310">
        <v>20000</v>
      </c>
      <c r="F58" s="1310"/>
      <c r="G58" s="1310"/>
      <c r="H58" s="1310"/>
      <c r="I58" s="1310"/>
      <c r="J58" s="1310"/>
      <c r="K58" s="1310"/>
      <c r="L58" s="1310"/>
      <c r="M58" s="1310"/>
      <c r="N58" s="1310"/>
      <c r="O58" s="1310"/>
      <c r="P58" s="1310"/>
      <c r="Q58" s="1310"/>
      <c r="R58" s="574">
        <f t="shared" si="18"/>
        <v>20000</v>
      </c>
      <c r="S58" s="1519"/>
      <c r="T58" s="1519"/>
      <c r="U58" s="1518"/>
    </row>
    <row r="59" spans="1:21" s="138" customFormat="1">
      <c r="A59" s="250" t="s">
        <v>1825</v>
      </c>
      <c r="B59" s="311">
        <f t="shared" si="17"/>
        <v>0</v>
      </c>
      <c r="C59" s="1310"/>
      <c r="D59" s="1310"/>
      <c r="E59" s="1310"/>
      <c r="F59" s="1310"/>
      <c r="G59" s="1310"/>
      <c r="H59" s="1310"/>
      <c r="I59" s="1310"/>
      <c r="J59" s="1310"/>
      <c r="K59" s="1310"/>
      <c r="L59" s="1310"/>
      <c r="M59" s="1310"/>
      <c r="N59" s="1310"/>
      <c r="O59" s="1310"/>
      <c r="P59" s="1310"/>
      <c r="Q59" s="1310"/>
      <c r="R59" s="574">
        <f t="shared" si="18"/>
        <v>0</v>
      </c>
      <c r="S59" s="1519"/>
      <c r="T59" s="1519"/>
      <c r="U59" s="1518"/>
    </row>
    <row r="60" spans="1:21" s="138" customFormat="1">
      <c r="A60" s="250" t="s">
        <v>1826</v>
      </c>
      <c r="B60" s="311">
        <f t="shared" si="17"/>
        <v>0</v>
      </c>
      <c r="C60" s="1310"/>
      <c r="D60" s="1310"/>
      <c r="E60" s="1310"/>
      <c r="F60" s="1310"/>
      <c r="G60" s="1310"/>
      <c r="H60" s="1310"/>
      <c r="I60" s="1310"/>
      <c r="J60" s="1310"/>
      <c r="K60" s="1310"/>
      <c r="L60" s="1310"/>
      <c r="M60" s="1310"/>
      <c r="N60" s="1310"/>
      <c r="O60" s="1310"/>
      <c r="P60" s="1310"/>
      <c r="Q60" s="1310"/>
      <c r="R60" s="574">
        <f t="shared" si="18"/>
        <v>0</v>
      </c>
      <c r="S60" s="1519"/>
      <c r="T60" s="1519"/>
      <c r="U60" s="1518"/>
    </row>
    <row r="61" spans="1:21" s="138" customFormat="1">
      <c r="A61" s="1402" t="s">
        <v>1830</v>
      </c>
      <c r="B61" s="311">
        <f t="shared" si="17"/>
        <v>25000</v>
      </c>
      <c r="C61" s="1310">
        <f>10000+15000</f>
        <v>25000</v>
      </c>
      <c r="D61" s="1310"/>
      <c r="E61" s="1310">
        <v>25000</v>
      </c>
      <c r="F61" s="1310"/>
      <c r="G61" s="1310"/>
      <c r="H61" s="1310"/>
      <c r="I61" s="1310"/>
      <c r="J61" s="1310"/>
      <c r="K61" s="1310"/>
      <c r="L61" s="1310"/>
      <c r="M61" s="1310"/>
      <c r="N61" s="1310"/>
      <c r="O61" s="1310"/>
      <c r="P61" s="1310"/>
      <c r="Q61" s="1310"/>
      <c r="R61" s="574">
        <f t="shared" si="18"/>
        <v>25000</v>
      </c>
      <c r="S61" s="1519"/>
      <c r="T61" s="1519"/>
      <c r="U61" s="1518"/>
    </row>
    <row r="62" spans="1:21" s="138" customFormat="1" ht="13.9" customHeight="1">
      <c r="A62" s="139" t="s">
        <v>1831</v>
      </c>
      <c r="B62" s="311">
        <f>SUM(C62:D62)</f>
        <v>66945</v>
      </c>
      <c r="C62" s="311">
        <f t="shared" ref="C62:R62" si="19">SUM(C56:C61)</f>
        <v>66945</v>
      </c>
      <c r="D62" s="311">
        <f t="shared" si="19"/>
        <v>0</v>
      </c>
      <c r="E62" s="311">
        <f t="shared" si="19"/>
        <v>66945</v>
      </c>
      <c r="F62" s="311">
        <f t="shared" si="19"/>
        <v>0</v>
      </c>
      <c r="G62" s="311">
        <f t="shared" si="19"/>
        <v>0</v>
      </c>
      <c r="H62" s="311">
        <f t="shared" si="19"/>
        <v>0</v>
      </c>
      <c r="I62" s="311">
        <f t="shared" si="19"/>
        <v>0</v>
      </c>
      <c r="J62" s="311">
        <f t="shared" si="19"/>
        <v>0</v>
      </c>
      <c r="K62" s="311">
        <f t="shared" si="19"/>
        <v>0</v>
      </c>
      <c r="L62" s="311">
        <f t="shared" si="19"/>
        <v>0</v>
      </c>
      <c r="M62" s="311">
        <f t="shared" si="19"/>
        <v>0</v>
      </c>
      <c r="N62" s="311">
        <f t="shared" si="19"/>
        <v>0</v>
      </c>
      <c r="O62" s="311">
        <f t="shared" si="19"/>
        <v>0</v>
      </c>
      <c r="P62" s="311">
        <f t="shared" si="19"/>
        <v>0</v>
      </c>
      <c r="Q62" s="311">
        <f t="shared" si="19"/>
        <v>0</v>
      </c>
      <c r="R62" s="311">
        <f t="shared" si="19"/>
        <v>66945</v>
      </c>
      <c r="S62" s="1519"/>
      <c r="T62" s="1519"/>
      <c r="U62" s="1518"/>
    </row>
    <row r="63" spans="1:21" s="138" customFormat="1">
      <c r="A63" s="143" t="s">
        <v>1832</v>
      </c>
      <c r="B63" s="311">
        <f t="shared" ref="B63:R63" si="20">SUM(B8+B11+B13+B14+B15+B26+B27+B38+B42+B43+B54+B62)</f>
        <v>25095893</v>
      </c>
      <c r="C63" s="311">
        <f t="shared" si="20"/>
        <v>25095893</v>
      </c>
      <c r="D63" s="311">
        <f t="shared" si="20"/>
        <v>0</v>
      </c>
      <c r="E63" s="311">
        <f t="shared" si="20"/>
        <v>5822975</v>
      </c>
      <c r="F63" s="311">
        <f t="shared" si="20"/>
        <v>2926000</v>
      </c>
      <c r="G63" s="311">
        <f t="shared" si="20"/>
        <v>5565000</v>
      </c>
      <c r="H63" s="311">
        <f t="shared" si="20"/>
        <v>5061918</v>
      </c>
      <c r="I63" s="311">
        <f t="shared" si="20"/>
        <v>5720000</v>
      </c>
      <c r="J63" s="311">
        <f t="shared" si="20"/>
        <v>0</v>
      </c>
      <c r="K63" s="311">
        <f t="shared" si="20"/>
        <v>0</v>
      </c>
      <c r="L63" s="311">
        <f t="shared" si="20"/>
        <v>0</v>
      </c>
      <c r="M63" s="311">
        <f t="shared" si="20"/>
        <v>0</v>
      </c>
      <c r="N63" s="311">
        <f t="shared" si="20"/>
        <v>0</v>
      </c>
      <c r="O63" s="311">
        <f t="shared" si="20"/>
        <v>0</v>
      </c>
      <c r="P63" s="311">
        <f t="shared" si="20"/>
        <v>0</v>
      </c>
      <c r="Q63" s="311">
        <f t="shared" si="20"/>
        <v>0</v>
      </c>
      <c r="R63" s="311">
        <f t="shared" si="20"/>
        <v>25095893</v>
      </c>
      <c r="S63" s="311">
        <f>SUM(S10+S13+S14+S15+S26+S27+S38+S42+S43+S54)</f>
        <v>22340060</v>
      </c>
      <c r="T63" s="311">
        <f>SUM(T11+T13+T14+T15+T26+T27+T38+T42+T43+T54)</f>
        <v>0</v>
      </c>
      <c r="U63" s="1518"/>
    </row>
    <row r="64" spans="1:21" s="138" customFormat="1" ht="23.25">
      <c r="A64" s="137" t="s">
        <v>1833</v>
      </c>
      <c r="B64" s="1517"/>
      <c r="C64" s="1517"/>
      <c r="D64" s="1517"/>
      <c r="E64" s="312"/>
      <c r="F64" s="312"/>
      <c r="G64" s="312"/>
      <c r="H64" s="312"/>
      <c r="I64" s="312"/>
      <c r="J64" s="312"/>
      <c r="K64" s="312"/>
      <c r="L64" s="312"/>
      <c r="M64" s="312"/>
      <c r="N64" s="312"/>
      <c r="O64" s="312"/>
      <c r="P64" s="312"/>
      <c r="Q64" s="312"/>
      <c r="R64" s="312"/>
      <c r="S64" s="1517"/>
      <c r="T64" s="1517"/>
      <c r="U64" s="1518"/>
    </row>
    <row r="65" spans="1:21" s="138" customFormat="1">
      <c r="A65" s="250" t="s">
        <v>1834</v>
      </c>
      <c r="B65" s="311">
        <f>SUM(C65+D65)</f>
        <v>50267</v>
      </c>
      <c r="C65" s="1310">
        <v>50267</v>
      </c>
      <c r="D65" s="1310"/>
      <c r="E65" s="1310">
        <v>50267</v>
      </c>
      <c r="F65" s="1310"/>
      <c r="G65" s="1310"/>
      <c r="H65" s="1310"/>
      <c r="I65" s="1310"/>
      <c r="J65" s="1310"/>
      <c r="K65" s="1310"/>
      <c r="L65" s="1310"/>
      <c r="M65" s="1310"/>
      <c r="N65" s="1310"/>
      <c r="O65" s="1310"/>
      <c r="P65" s="1310"/>
      <c r="Q65" s="1310"/>
      <c r="R65" s="574">
        <f>SUM(E65:Q65)</f>
        <v>50267</v>
      </c>
      <c r="S65" s="1310">
        <v>50267</v>
      </c>
      <c r="T65" s="1310"/>
      <c r="U65" s="1518"/>
    </row>
    <row r="66" spans="1:21" s="138" customFormat="1" ht="24" customHeight="1">
      <c r="A66" s="250" t="s">
        <v>1835</v>
      </c>
      <c r="B66" s="311">
        <f t="shared" ref="B66:B69" si="21">SUM(C66+D66)</f>
        <v>0</v>
      </c>
      <c r="C66" s="1310"/>
      <c r="D66" s="1310"/>
      <c r="E66" s="1310"/>
      <c r="F66" s="1310"/>
      <c r="G66" s="1310"/>
      <c r="H66" s="1310"/>
      <c r="I66" s="1310"/>
      <c r="J66" s="1310"/>
      <c r="K66" s="1310"/>
      <c r="L66" s="1310"/>
      <c r="M66" s="1310"/>
      <c r="N66" s="1310"/>
      <c r="O66" s="1310"/>
      <c r="P66" s="1310"/>
      <c r="Q66" s="1310"/>
      <c r="R66" s="574">
        <f t="shared" ref="R66:R68" si="22">SUM(E66:Q66)</f>
        <v>0</v>
      </c>
      <c r="S66" s="1310"/>
      <c r="T66" s="1310"/>
      <c r="U66" s="1518"/>
    </row>
    <row r="67" spans="1:21" s="138" customFormat="1" ht="24" customHeight="1">
      <c r="A67" s="250" t="s">
        <v>1836</v>
      </c>
      <c r="B67" s="311">
        <f t="shared" si="21"/>
        <v>165000</v>
      </c>
      <c r="C67" s="1310">
        <v>165000</v>
      </c>
      <c r="D67" s="1310"/>
      <c r="E67" s="1310">
        <v>165000</v>
      </c>
      <c r="F67" s="1310"/>
      <c r="G67" s="1310"/>
      <c r="H67" s="1310"/>
      <c r="I67" s="1310"/>
      <c r="J67" s="1310"/>
      <c r="K67" s="1310"/>
      <c r="L67" s="1310"/>
      <c r="M67" s="1310"/>
      <c r="N67" s="1310"/>
      <c r="O67" s="1310"/>
      <c r="P67" s="1310"/>
      <c r="Q67" s="1310"/>
      <c r="R67" s="574">
        <f t="shared" si="22"/>
        <v>165000</v>
      </c>
      <c r="S67" s="1310">
        <v>0</v>
      </c>
      <c r="T67" s="1310"/>
      <c r="U67" s="1518"/>
    </row>
    <row r="68" spans="1:21" s="138" customFormat="1" ht="12" customHeight="1">
      <c r="A68" s="250" t="s">
        <v>1837</v>
      </c>
      <c r="B68" s="311">
        <f t="shared" si="21"/>
        <v>0</v>
      </c>
      <c r="C68" s="1310"/>
      <c r="D68" s="1310"/>
      <c r="E68" s="1310"/>
      <c r="F68" s="1310"/>
      <c r="G68" s="1310"/>
      <c r="H68" s="1310"/>
      <c r="I68" s="1310"/>
      <c r="J68" s="1310"/>
      <c r="K68" s="1310"/>
      <c r="L68" s="1310"/>
      <c r="M68" s="1310"/>
      <c r="N68" s="1310"/>
      <c r="O68" s="1310"/>
      <c r="P68" s="1310"/>
      <c r="Q68" s="1310"/>
      <c r="R68" s="574">
        <f t="shared" si="22"/>
        <v>0</v>
      </c>
      <c r="S68" s="1310"/>
      <c r="T68" s="1310"/>
      <c r="U68" s="1518"/>
    </row>
    <row r="69" spans="1:21" s="138" customFormat="1" ht="46.5">
      <c r="A69" s="1402" t="s">
        <v>1838</v>
      </c>
      <c r="B69" s="311">
        <f t="shared" si="21"/>
        <v>543730</v>
      </c>
      <c r="C69" s="1310">
        <f>152680+170000+90000+102000+13150+15900</f>
        <v>543730</v>
      </c>
      <c r="D69" s="1310"/>
      <c r="E69" s="1310">
        <v>543730</v>
      </c>
      <c r="F69" s="1310"/>
      <c r="G69" s="1310"/>
      <c r="H69" s="1310"/>
      <c r="I69" s="1310"/>
      <c r="J69" s="1310"/>
      <c r="K69" s="1310"/>
      <c r="L69" s="1310"/>
      <c r="M69" s="1310"/>
      <c r="N69" s="1310"/>
      <c r="O69" s="1310"/>
      <c r="P69" s="1310"/>
      <c r="Q69" s="1310"/>
      <c r="R69" s="574">
        <f>SUM(E69:Q69)</f>
        <v>543730</v>
      </c>
      <c r="S69" s="1310">
        <v>543730</v>
      </c>
      <c r="T69" s="1310"/>
      <c r="U69" s="1518"/>
    </row>
    <row r="70" spans="1:21" s="138" customFormat="1">
      <c r="A70" s="139" t="s">
        <v>1839</v>
      </c>
      <c r="B70" s="311">
        <f>SUM(C70:D70)</f>
        <v>758997</v>
      </c>
      <c r="C70" s="311">
        <f>SUM(C65:C69)</f>
        <v>758997</v>
      </c>
      <c r="D70" s="311">
        <f>SUM(D65:D69)</f>
        <v>0</v>
      </c>
      <c r="E70" s="311">
        <f t="shared" ref="E70:T70" si="23">SUM(E65:E69)</f>
        <v>758997</v>
      </c>
      <c r="F70" s="311">
        <f t="shared" si="23"/>
        <v>0</v>
      </c>
      <c r="G70" s="311">
        <f t="shared" si="23"/>
        <v>0</v>
      </c>
      <c r="H70" s="311">
        <f t="shared" si="23"/>
        <v>0</v>
      </c>
      <c r="I70" s="311">
        <f t="shared" si="23"/>
        <v>0</v>
      </c>
      <c r="J70" s="311">
        <f t="shared" si="23"/>
        <v>0</v>
      </c>
      <c r="K70" s="311">
        <f t="shared" si="23"/>
        <v>0</v>
      </c>
      <c r="L70" s="311">
        <f t="shared" si="23"/>
        <v>0</v>
      </c>
      <c r="M70" s="311">
        <f t="shared" si="23"/>
        <v>0</v>
      </c>
      <c r="N70" s="311">
        <f t="shared" si="23"/>
        <v>0</v>
      </c>
      <c r="O70" s="311">
        <f t="shared" si="23"/>
        <v>0</v>
      </c>
      <c r="P70" s="311">
        <f t="shared" si="23"/>
        <v>0</v>
      </c>
      <c r="Q70" s="311">
        <f t="shared" si="23"/>
        <v>0</v>
      </c>
      <c r="R70" s="311">
        <f t="shared" si="23"/>
        <v>758997</v>
      </c>
      <c r="S70" s="140">
        <f t="shared" si="23"/>
        <v>593997</v>
      </c>
      <c r="T70" s="140">
        <f t="shared" si="23"/>
        <v>0</v>
      </c>
      <c r="U70" s="1518"/>
    </row>
    <row r="71" spans="1:21" s="138" customFormat="1">
      <c r="A71" s="137" t="s">
        <v>1840</v>
      </c>
      <c r="B71" s="312"/>
      <c r="C71" s="312"/>
      <c r="D71" s="312"/>
      <c r="E71" s="312"/>
      <c r="F71" s="312"/>
      <c r="G71" s="312"/>
      <c r="H71" s="312"/>
      <c r="I71" s="312"/>
      <c r="J71" s="312"/>
      <c r="K71" s="312"/>
      <c r="L71" s="312"/>
      <c r="M71" s="312"/>
      <c r="N71" s="312"/>
      <c r="O71" s="312"/>
      <c r="P71" s="312"/>
      <c r="Q71" s="312"/>
      <c r="R71" s="312"/>
      <c r="S71" s="312"/>
      <c r="T71" s="312"/>
      <c r="U71" s="1518"/>
    </row>
    <row r="72" spans="1:21" s="138" customFormat="1">
      <c r="A72" s="250" t="s">
        <v>1841</v>
      </c>
      <c r="B72" s="311">
        <f>SUM(C72+D72)</f>
        <v>0</v>
      </c>
      <c r="C72" s="1310"/>
      <c r="D72" s="1310"/>
      <c r="E72" s="1310"/>
      <c r="F72" s="1310"/>
      <c r="G72" s="1310"/>
      <c r="H72" s="1310"/>
      <c r="I72" s="1310"/>
      <c r="J72" s="1310"/>
      <c r="K72" s="1310"/>
      <c r="L72" s="1310"/>
      <c r="M72" s="1310"/>
      <c r="N72" s="1310"/>
      <c r="O72" s="1310"/>
      <c r="P72" s="1310"/>
      <c r="Q72" s="1310"/>
      <c r="R72" s="574">
        <f>SUM(E72:Q72)</f>
        <v>0</v>
      </c>
      <c r="S72" s="1519"/>
      <c r="T72" s="1519"/>
      <c r="U72" s="1518"/>
    </row>
    <row r="73" spans="1:21" s="138" customFormat="1">
      <c r="A73" s="250" t="s">
        <v>1842</v>
      </c>
      <c r="B73" s="311">
        <f>SUM(C73+D73)</f>
        <v>0</v>
      </c>
      <c r="C73" s="1310"/>
      <c r="D73" s="1310"/>
      <c r="E73" s="1310"/>
      <c r="F73" s="1310"/>
      <c r="G73" s="1310"/>
      <c r="H73" s="1310"/>
      <c r="I73" s="1310"/>
      <c r="J73" s="1310"/>
      <c r="K73" s="1310"/>
      <c r="L73" s="1310"/>
      <c r="M73" s="1310"/>
      <c r="N73" s="1310"/>
      <c r="O73" s="1310"/>
      <c r="P73" s="1310"/>
      <c r="Q73" s="1310"/>
      <c r="R73" s="574">
        <f>SUM(E73:Q73)</f>
        <v>0</v>
      </c>
      <c r="S73" s="1519"/>
      <c r="T73" s="1519"/>
      <c r="U73" s="1518"/>
    </row>
    <row r="74" spans="1:21" s="138" customFormat="1">
      <c r="A74" s="468" t="s">
        <v>1843</v>
      </c>
      <c r="B74" s="311">
        <f>SUM(C74+D74)</f>
        <v>0</v>
      </c>
      <c r="C74" s="1310"/>
      <c r="D74" s="1310"/>
      <c r="E74" s="1310"/>
      <c r="F74" s="1310"/>
      <c r="G74" s="1310"/>
      <c r="H74" s="1310"/>
      <c r="I74" s="1310"/>
      <c r="J74" s="1310"/>
      <c r="K74" s="1310"/>
      <c r="L74" s="1310"/>
      <c r="M74" s="1310"/>
      <c r="N74" s="1310"/>
      <c r="O74" s="1310"/>
      <c r="P74" s="1310"/>
      <c r="Q74" s="1310"/>
      <c r="R74" s="574">
        <f>SUM(E74:Q74)</f>
        <v>0</v>
      </c>
      <c r="S74" s="1519"/>
      <c r="T74" s="1519"/>
      <c r="U74" s="1518"/>
    </row>
    <row r="75" spans="1:21" s="138" customFormat="1">
      <c r="A75" s="250" t="s">
        <v>1844</v>
      </c>
      <c r="B75" s="311">
        <f>SUM(C75+D75)</f>
        <v>197069</v>
      </c>
      <c r="C75" s="1310">
        <v>197069</v>
      </c>
      <c r="D75" s="1310"/>
      <c r="E75" s="1310">
        <v>197069</v>
      </c>
      <c r="F75" s="1310"/>
      <c r="G75" s="1310"/>
      <c r="H75" s="1310"/>
      <c r="I75" s="1310"/>
      <c r="J75" s="1310"/>
      <c r="K75" s="1310"/>
      <c r="L75" s="1310"/>
      <c r="M75" s="1310"/>
      <c r="N75" s="1310"/>
      <c r="O75" s="1310"/>
      <c r="P75" s="1310"/>
      <c r="Q75" s="1310"/>
      <c r="R75" s="574">
        <f>SUM(E75:Q75)</f>
        <v>197069</v>
      </c>
      <c r="S75" s="1519"/>
      <c r="T75" s="1519"/>
      <c r="U75" s="1518"/>
    </row>
    <row r="76" spans="1:21" s="138" customFormat="1" ht="23.25">
      <c r="A76" s="1402" t="s">
        <v>1845</v>
      </c>
      <c r="B76" s="311">
        <f>SUM(C76+D76)</f>
        <v>392037</v>
      </c>
      <c r="C76" s="1310">
        <v>392037</v>
      </c>
      <c r="D76" s="1310"/>
      <c r="E76" s="1310">
        <v>392037</v>
      </c>
      <c r="F76" s="1310"/>
      <c r="G76" s="1310"/>
      <c r="H76" s="1310"/>
      <c r="I76" s="1310"/>
      <c r="J76" s="1310"/>
      <c r="K76" s="1310"/>
      <c r="L76" s="1310"/>
      <c r="M76" s="1310"/>
      <c r="N76" s="1310"/>
      <c r="O76" s="1310"/>
      <c r="P76" s="1310"/>
      <c r="Q76" s="1310"/>
      <c r="R76" s="574">
        <f>SUM(E76:Q76)</f>
        <v>392037</v>
      </c>
      <c r="S76" s="1519"/>
      <c r="T76" s="1519"/>
      <c r="U76" s="1518"/>
    </row>
    <row r="77" spans="1:21" s="138" customFormat="1">
      <c r="A77" s="139" t="s">
        <v>1846</v>
      </c>
      <c r="B77" s="311">
        <f>SUM(C77:D77)</f>
        <v>589106</v>
      </c>
      <c r="C77" s="311">
        <f>SUM(C72:C76)</f>
        <v>589106</v>
      </c>
      <c r="D77" s="311">
        <f>SUM(D72:D76)</f>
        <v>0</v>
      </c>
      <c r="E77" s="311">
        <f t="shared" ref="E77:Q77" si="24">SUM(E72:E76)</f>
        <v>589106</v>
      </c>
      <c r="F77" s="311">
        <f t="shared" si="24"/>
        <v>0</v>
      </c>
      <c r="G77" s="311">
        <f t="shared" si="24"/>
        <v>0</v>
      </c>
      <c r="H77" s="311">
        <f t="shared" si="24"/>
        <v>0</v>
      </c>
      <c r="I77" s="311">
        <f t="shared" si="24"/>
        <v>0</v>
      </c>
      <c r="J77" s="311">
        <f t="shared" si="24"/>
        <v>0</v>
      </c>
      <c r="K77" s="311">
        <f t="shared" si="24"/>
        <v>0</v>
      </c>
      <c r="L77" s="311">
        <f t="shared" si="24"/>
        <v>0</v>
      </c>
      <c r="M77" s="311">
        <f t="shared" si="24"/>
        <v>0</v>
      </c>
      <c r="N77" s="311">
        <f t="shared" si="24"/>
        <v>0</v>
      </c>
      <c r="O77" s="311">
        <f t="shared" si="24"/>
        <v>0</v>
      </c>
      <c r="P77" s="311">
        <f t="shared" si="24"/>
        <v>0</v>
      </c>
      <c r="Q77" s="311">
        <f t="shared" si="24"/>
        <v>0</v>
      </c>
      <c r="R77" s="311">
        <f>SUM(R72:R76)</f>
        <v>589106</v>
      </c>
      <c r="S77" s="1519"/>
      <c r="T77" s="1519"/>
      <c r="U77" s="1518"/>
    </row>
    <row r="78" spans="1:21" s="138" customFormat="1">
      <c r="A78" s="137" t="s">
        <v>1847</v>
      </c>
      <c r="B78" s="312"/>
      <c r="C78" s="312"/>
      <c r="D78" s="312"/>
      <c r="E78" s="312"/>
      <c r="F78" s="312"/>
      <c r="G78" s="312"/>
      <c r="H78" s="312"/>
      <c r="I78" s="312"/>
      <c r="J78" s="312"/>
      <c r="K78" s="312"/>
      <c r="L78" s="312"/>
      <c r="M78" s="312"/>
      <c r="N78" s="312"/>
      <c r="O78" s="312"/>
      <c r="P78" s="312"/>
      <c r="Q78" s="312"/>
      <c r="R78" s="312"/>
      <c r="S78" s="312"/>
      <c r="T78" s="312"/>
      <c r="U78" s="1518"/>
    </row>
    <row r="79" spans="1:21" s="138" customFormat="1">
      <c r="A79" s="250" t="s">
        <v>1848</v>
      </c>
      <c r="B79" s="311">
        <f>SUM(C79:D79)</f>
        <v>2070537</v>
      </c>
      <c r="C79" s="1310">
        <f>2020159+50378</f>
        <v>2070537</v>
      </c>
      <c r="D79" s="1310"/>
      <c r="E79" s="1310">
        <v>2070537</v>
      </c>
      <c r="F79" s="1310"/>
      <c r="G79" s="1310"/>
      <c r="H79" s="1310"/>
      <c r="I79" s="1310"/>
      <c r="J79" s="1310"/>
      <c r="K79" s="1310"/>
      <c r="L79" s="1310"/>
      <c r="M79" s="1310"/>
      <c r="N79" s="1310"/>
      <c r="O79" s="1310"/>
      <c r="P79" s="1310"/>
      <c r="Q79" s="1310"/>
      <c r="R79" s="574">
        <f>SUM(E79:Q79)</f>
        <v>2070537</v>
      </c>
      <c r="S79" s="1310">
        <f>SUM(F79:R79)</f>
        <v>2070537</v>
      </c>
      <c r="T79" s="1310"/>
      <c r="U79" s="1518"/>
    </row>
    <row r="80" spans="1:21" s="138" customFormat="1">
      <c r="A80" s="250" t="s">
        <v>1849</v>
      </c>
      <c r="B80" s="311">
        <f>SUM(C80:D80)</f>
        <v>219368</v>
      </c>
      <c r="C80" s="1310">
        <v>219368</v>
      </c>
      <c r="D80" s="1310"/>
      <c r="E80" s="1310">
        <v>219368</v>
      </c>
      <c r="F80" s="1310"/>
      <c r="G80" s="1310"/>
      <c r="H80" s="1310"/>
      <c r="I80" s="1310"/>
      <c r="J80" s="1310"/>
      <c r="K80" s="1310"/>
      <c r="L80" s="1310"/>
      <c r="M80" s="1310"/>
      <c r="N80" s="1310"/>
      <c r="O80" s="1310"/>
      <c r="P80" s="1310"/>
      <c r="Q80" s="1310"/>
      <c r="R80" s="574">
        <f>SUM(E80:Q80)</f>
        <v>219368</v>
      </c>
      <c r="S80" s="1310">
        <f>SUM(F80:R80)</f>
        <v>219368</v>
      </c>
      <c r="T80" s="1310"/>
      <c r="U80" s="1518"/>
    </row>
    <row r="81" spans="1:21" s="138" customFormat="1">
      <c r="A81" s="139" t="s">
        <v>1850</v>
      </c>
      <c r="B81" s="311">
        <f>SUM(C81:D81)</f>
        <v>2289905</v>
      </c>
      <c r="C81" s="1524">
        <f>SUM(C79:C80)</f>
        <v>2289905</v>
      </c>
      <c r="D81" s="1524">
        <f t="shared" ref="D81:T81" si="25">SUM(D79:D80)</f>
        <v>0</v>
      </c>
      <c r="E81" s="1524">
        <f t="shared" si="25"/>
        <v>2289905</v>
      </c>
      <c r="F81" s="1524">
        <f t="shared" si="25"/>
        <v>0</v>
      </c>
      <c r="G81" s="1524">
        <f t="shared" si="25"/>
        <v>0</v>
      </c>
      <c r="H81" s="1524">
        <f t="shared" si="25"/>
        <v>0</v>
      </c>
      <c r="I81" s="1524">
        <f t="shared" si="25"/>
        <v>0</v>
      </c>
      <c r="J81" s="1524">
        <f t="shared" si="25"/>
        <v>0</v>
      </c>
      <c r="K81" s="1524">
        <f t="shared" si="25"/>
        <v>0</v>
      </c>
      <c r="L81" s="1524">
        <f t="shared" si="25"/>
        <v>0</v>
      </c>
      <c r="M81" s="1524">
        <f t="shared" si="25"/>
        <v>0</v>
      </c>
      <c r="N81" s="1524">
        <f t="shared" si="25"/>
        <v>0</v>
      </c>
      <c r="O81" s="1524">
        <f t="shared" si="25"/>
        <v>0</v>
      </c>
      <c r="P81" s="1524">
        <f t="shared" si="25"/>
        <v>0</v>
      </c>
      <c r="Q81" s="1524">
        <f t="shared" si="25"/>
        <v>0</v>
      </c>
      <c r="R81" s="1524">
        <f t="shared" si="25"/>
        <v>2289905</v>
      </c>
      <c r="S81" s="1524">
        <f t="shared" si="25"/>
        <v>2289905</v>
      </c>
      <c r="T81" s="1524">
        <f t="shared" si="25"/>
        <v>0</v>
      </c>
      <c r="U81" s="1518"/>
    </row>
    <row r="82" spans="1:21" s="138" customFormat="1">
      <c r="A82" s="137" t="s">
        <v>1851</v>
      </c>
      <c r="B82" s="312"/>
      <c r="C82" s="312"/>
      <c r="D82" s="312"/>
      <c r="E82" s="312"/>
      <c r="F82" s="312"/>
      <c r="G82" s="312"/>
      <c r="H82" s="312"/>
      <c r="I82" s="312"/>
      <c r="J82" s="312"/>
      <c r="K82" s="312"/>
      <c r="L82" s="312"/>
      <c r="M82" s="312"/>
      <c r="N82" s="312"/>
      <c r="O82" s="312"/>
      <c r="P82" s="312"/>
      <c r="Q82" s="312"/>
      <c r="R82" s="312"/>
      <c r="S82" s="312"/>
      <c r="T82" s="312"/>
      <c r="U82" s="1518"/>
    </row>
    <row r="83" spans="1:21" s="138" customFormat="1" ht="13.9" customHeight="1">
      <c r="A83" s="250" t="s">
        <v>1852</v>
      </c>
      <c r="B83" s="311">
        <f t="shared" ref="B83:B95" si="26">SUM(C83+D83)</f>
        <v>39417</v>
      </c>
      <c r="C83" s="1310">
        <v>39417</v>
      </c>
      <c r="D83" s="1310"/>
      <c r="E83" s="1310">
        <v>39417</v>
      </c>
      <c r="F83" s="1310"/>
      <c r="G83" s="1310"/>
      <c r="H83" s="1310"/>
      <c r="I83" s="1310"/>
      <c r="J83" s="1310"/>
      <c r="K83" s="1310"/>
      <c r="L83" s="1310"/>
      <c r="M83" s="1310"/>
      <c r="N83" s="1310"/>
      <c r="O83" s="1310"/>
      <c r="P83" s="1310"/>
      <c r="Q83" s="1310"/>
      <c r="R83" s="574">
        <f t="shared" ref="R83:R95" si="27">SUM(E83:Q83)</f>
        <v>39417</v>
      </c>
      <c r="S83" s="1519"/>
      <c r="T83" s="1519"/>
      <c r="U83" s="1518"/>
    </row>
    <row r="84" spans="1:21" s="138" customFormat="1">
      <c r="A84" s="250" t="s">
        <v>1853</v>
      </c>
      <c r="B84" s="311">
        <f t="shared" si="26"/>
        <v>46000</v>
      </c>
      <c r="C84" s="1310">
        <v>46000</v>
      </c>
      <c r="D84" s="1310"/>
      <c r="E84" s="1310">
        <v>46000</v>
      </c>
      <c r="F84" s="1310"/>
      <c r="G84" s="1310"/>
      <c r="H84" s="1310"/>
      <c r="I84" s="1310"/>
      <c r="J84" s="1310"/>
      <c r="K84" s="1310"/>
      <c r="L84" s="1310"/>
      <c r="M84" s="1310"/>
      <c r="N84" s="1310"/>
      <c r="O84" s="1310"/>
      <c r="P84" s="1310"/>
      <c r="Q84" s="1310"/>
      <c r="R84" s="574">
        <f t="shared" si="27"/>
        <v>46000</v>
      </c>
      <c r="S84" s="1310">
        <v>46000</v>
      </c>
      <c r="T84" s="1310"/>
      <c r="U84" s="1518"/>
    </row>
    <row r="85" spans="1:21" s="138" customFormat="1">
      <c r="A85" s="250" t="s">
        <v>1854</v>
      </c>
      <c r="B85" s="311">
        <f t="shared" si="26"/>
        <v>143452</v>
      </c>
      <c r="C85" s="1310">
        <v>143452</v>
      </c>
      <c r="D85" s="1310"/>
      <c r="E85" s="1310">
        <v>143452</v>
      </c>
      <c r="F85" s="1310"/>
      <c r="G85" s="1310"/>
      <c r="H85" s="1310"/>
      <c r="I85" s="1310"/>
      <c r="J85" s="1310"/>
      <c r="K85" s="1310"/>
      <c r="L85" s="1310"/>
      <c r="M85" s="1310"/>
      <c r="N85" s="1310"/>
      <c r="O85" s="1310"/>
      <c r="P85" s="1310"/>
      <c r="Q85" s="1310"/>
      <c r="R85" s="574">
        <f t="shared" si="27"/>
        <v>143452</v>
      </c>
      <c r="S85" s="1310">
        <v>143452</v>
      </c>
      <c r="T85" s="1310"/>
      <c r="U85" s="1518"/>
    </row>
    <row r="86" spans="1:21" s="138" customFormat="1">
      <c r="A86" s="250" t="s">
        <v>1855</v>
      </c>
      <c r="B86" s="311">
        <f t="shared" si="26"/>
        <v>940702</v>
      </c>
      <c r="C86" s="1310">
        <v>940702</v>
      </c>
      <c r="D86" s="1310"/>
      <c r="E86" s="1310">
        <v>940702</v>
      </c>
      <c r="F86" s="1310"/>
      <c r="G86" s="1310"/>
      <c r="H86" s="1310"/>
      <c r="I86" s="1310"/>
      <c r="J86" s="1310"/>
      <c r="K86" s="1310"/>
      <c r="L86" s="1310"/>
      <c r="M86" s="1310"/>
      <c r="N86" s="1310"/>
      <c r="O86" s="1310"/>
      <c r="P86" s="1310"/>
      <c r="Q86" s="1310"/>
      <c r="R86" s="574">
        <f t="shared" si="27"/>
        <v>940702</v>
      </c>
      <c r="S86" s="1310">
        <v>940702</v>
      </c>
      <c r="T86" s="1310"/>
      <c r="U86" s="1518"/>
    </row>
    <row r="87" spans="1:21" s="138" customFormat="1">
      <c r="A87" s="250" t="s">
        <v>1856</v>
      </c>
      <c r="B87" s="311">
        <f t="shared" si="26"/>
        <v>0</v>
      </c>
      <c r="C87" s="1310"/>
      <c r="D87" s="1310"/>
      <c r="E87" s="1310"/>
      <c r="F87" s="1310"/>
      <c r="G87" s="1310"/>
      <c r="H87" s="1310"/>
      <c r="I87" s="1310"/>
      <c r="J87" s="1310"/>
      <c r="K87" s="1310"/>
      <c r="L87" s="1310"/>
      <c r="M87" s="1310"/>
      <c r="N87" s="1310"/>
      <c r="O87" s="1310"/>
      <c r="P87" s="1310"/>
      <c r="Q87" s="1310"/>
      <c r="R87" s="574">
        <f t="shared" si="27"/>
        <v>0</v>
      </c>
      <c r="S87" s="1310"/>
      <c r="T87" s="1310"/>
      <c r="U87" s="1518"/>
    </row>
    <row r="88" spans="1:21" s="138" customFormat="1">
      <c r="A88" s="250" t="s">
        <v>1857</v>
      </c>
      <c r="B88" s="311">
        <f t="shared" si="26"/>
        <v>56550</v>
      </c>
      <c r="C88" s="1310">
        <v>56550</v>
      </c>
      <c r="D88" s="1310"/>
      <c r="E88" s="1310">
        <v>56550</v>
      </c>
      <c r="F88" s="1310"/>
      <c r="G88" s="1310"/>
      <c r="H88" s="1310"/>
      <c r="I88" s="1310"/>
      <c r="J88" s="1310"/>
      <c r="K88" s="1310"/>
      <c r="L88" s="1310"/>
      <c r="M88" s="1310"/>
      <c r="N88" s="1310"/>
      <c r="O88" s="1310"/>
      <c r="P88" s="1310"/>
      <c r="Q88" s="1310"/>
      <c r="R88" s="574">
        <f t="shared" si="27"/>
        <v>56550</v>
      </c>
      <c r="S88" s="1519"/>
      <c r="T88" s="1519"/>
      <c r="U88" s="1518"/>
    </row>
    <row r="89" spans="1:21" s="138" customFormat="1">
      <c r="A89" s="250" t="s">
        <v>1858</v>
      </c>
      <c r="B89" s="311">
        <f t="shared" si="26"/>
        <v>275000</v>
      </c>
      <c r="C89" s="1310">
        <v>275000</v>
      </c>
      <c r="D89" s="1310"/>
      <c r="E89" s="1310">
        <v>275000</v>
      </c>
      <c r="F89" s="1310"/>
      <c r="G89" s="1310"/>
      <c r="H89" s="1310"/>
      <c r="I89" s="1310"/>
      <c r="J89" s="1310"/>
      <c r="K89" s="1310"/>
      <c r="L89" s="1310"/>
      <c r="M89" s="1310"/>
      <c r="N89" s="1310"/>
      <c r="O89" s="1310"/>
      <c r="P89" s="1310"/>
      <c r="Q89" s="1310"/>
      <c r="R89" s="574">
        <f t="shared" si="27"/>
        <v>275000</v>
      </c>
      <c r="S89" s="1310">
        <v>275000</v>
      </c>
      <c r="T89" s="1310"/>
      <c r="U89" s="1518"/>
    </row>
    <row r="90" spans="1:21" s="138" customFormat="1">
      <c r="A90" s="250" t="s">
        <v>1859</v>
      </c>
      <c r="B90" s="311">
        <f t="shared" si="26"/>
        <v>13000</v>
      </c>
      <c r="C90" s="1310">
        <v>13000</v>
      </c>
      <c r="D90" s="1310"/>
      <c r="E90" s="1310">
        <v>13000</v>
      </c>
      <c r="F90" s="1310"/>
      <c r="G90" s="1310"/>
      <c r="H90" s="1310"/>
      <c r="I90" s="1310"/>
      <c r="J90" s="1310"/>
      <c r="K90" s="1310"/>
      <c r="L90" s="1310"/>
      <c r="M90" s="1310"/>
      <c r="N90" s="1310"/>
      <c r="O90" s="1310"/>
      <c r="P90" s="1310"/>
      <c r="Q90" s="1310"/>
      <c r="R90" s="574">
        <f t="shared" si="27"/>
        <v>13000</v>
      </c>
      <c r="S90" s="1310">
        <v>13000</v>
      </c>
      <c r="T90" s="1310"/>
      <c r="U90" s="1518"/>
    </row>
    <row r="91" spans="1:21" s="138" customFormat="1">
      <c r="A91" s="1367" t="s">
        <v>1860</v>
      </c>
      <c r="B91" s="311">
        <f t="shared" si="26"/>
        <v>0</v>
      </c>
      <c r="C91" s="1310"/>
      <c r="D91" s="1310"/>
      <c r="E91" s="1310"/>
      <c r="F91" s="1310"/>
      <c r="G91" s="1310"/>
      <c r="H91" s="1310"/>
      <c r="I91" s="1310"/>
      <c r="J91" s="1310"/>
      <c r="K91" s="1310"/>
      <c r="L91" s="1310"/>
      <c r="M91" s="1310"/>
      <c r="N91" s="1310"/>
      <c r="O91" s="1310"/>
      <c r="P91" s="1310"/>
      <c r="Q91" s="1310"/>
      <c r="R91" s="574">
        <f t="shared" si="27"/>
        <v>0</v>
      </c>
      <c r="S91" s="1310"/>
      <c r="T91" s="1310"/>
      <c r="U91" s="1518"/>
    </row>
    <row r="92" spans="1:21" s="138" customFormat="1">
      <c r="A92" s="1367" t="s">
        <v>1861</v>
      </c>
      <c r="B92" s="311">
        <f t="shared" si="26"/>
        <v>14000</v>
      </c>
      <c r="C92" s="1310">
        <v>14000</v>
      </c>
      <c r="D92" s="1310"/>
      <c r="E92" s="1310">
        <v>14000</v>
      </c>
      <c r="F92" s="1310"/>
      <c r="G92" s="1310"/>
      <c r="H92" s="1310"/>
      <c r="I92" s="1310"/>
      <c r="J92" s="1310"/>
      <c r="K92" s="1310"/>
      <c r="L92" s="1310"/>
      <c r="M92" s="1310"/>
      <c r="N92" s="1310"/>
      <c r="O92" s="1310"/>
      <c r="P92" s="1310"/>
      <c r="Q92" s="1310"/>
      <c r="R92" s="574">
        <f t="shared" si="27"/>
        <v>14000</v>
      </c>
      <c r="S92" s="1310">
        <v>14000</v>
      </c>
      <c r="T92" s="1310"/>
      <c r="U92" s="1518"/>
    </row>
    <row r="93" spans="1:21" s="138" customFormat="1">
      <c r="A93" s="1402" t="s">
        <v>1862</v>
      </c>
      <c r="B93" s="311">
        <f t="shared" si="26"/>
        <v>100349</v>
      </c>
      <c r="C93" s="1310">
        <v>100349</v>
      </c>
      <c r="D93" s="1310"/>
      <c r="E93" s="1310">
        <v>100349</v>
      </c>
      <c r="F93" s="1310"/>
      <c r="G93" s="1310"/>
      <c r="H93" s="1310"/>
      <c r="I93" s="1310"/>
      <c r="J93" s="1310"/>
      <c r="K93" s="1310"/>
      <c r="L93" s="1310"/>
      <c r="M93" s="1310"/>
      <c r="N93" s="1310"/>
      <c r="O93" s="1310"/>
      <c r="P93" s="1310"/>
      <c r="Q93" s="1310"/>
      <c r="R93" s="574">
        <f t="shared" si="27"/>
        <v>100349</v>
      </c>
      <c r="S93" s="1310">
        <v>83124</v>
      </c>
      <c r="T93" s="1310"/>
      <c r="U93" s="1518"/>
    </row>
    <row r="94" spans="1:21" s="138" customFormat="1">
      <c r="A94" s="1402" t="s">
        <v>1863</v>
      </c>
      <c r="B94" s="311">
        <f t="shared" si="26"/>
        <v>20000</v>
      </c>
      <c r="C94" s="1310">
        <v>20000</v>
      </c>
      <c r="D94" s="1310"/>
      <c r="E94" s="1310">
        <f>C94</f>
        <v>20000</v>
      </c>
      <c r="F94" s="1310"/>
      <c r="G94" s="1310"/>
      <c r="H94" s="1310"/>
      <c r="I94" s="1310"/>
      <c r="J94" s="1310"/>
      <c r="K94" s="1310"/>
      <c r="L94" s="1310"/>
      <c r="M94" s="1310"/>
      <c r="N94" s="1310"/>
      <c r="O94" s="1310"/>
      <c r="P94" s="1310"/>
      <c r="Q94" s="1310"/>
      <c r="R94" s="574">
        <f t="shared" si="27"/>
        <v>20000</v>
      </c>
      <c r="S94" s="1310"/>
      <c r="T94" s="1310"/>
      <c r="U94" s="1518"/>
    </row>
    <row r="95" spans="1:21" s="138" customFormat="1">
      <c r="A95" s="1402" t="s">
        <v>1864</v>
      </c>
      <c r="B95" s="311">
        <f t="shared" si="26"/>
        <v>140000</v>
      </c>
      <c r="C95" s="1310">
        <v>140000</v>
      </c>
      <c r="D95" s="1310"/>
      <c r="E95" s="1310">
        <f>C95</f>
        <v>140000</v>
      </c>
      <c r="F95" s="1310"/>
      <c r="G95" s="1310"/>
      <c r="H95" s="1310"/>
      <c r="I95" s="1310"/>
      <c r="J95" s="1310"/>
      <c r="K95" s="1310"/>
      <c r="L95" s="1310"/>
      <c r="M95" s="1310"/>
      <c r="N95" s="1310"/>
      <c r="O95" s="1310"/>
      <c r="P95" s="1310"/>
      <c r="Q95" s="1310"/>
      <c r="R95" s="574">
        <f t="shared" si="27"/>
        <v>140000</v>
      </c>
      <c r="S95" s="1310">
        <f>R95</f>
        <v>140000</v>
      </c>
      <c r="T95" s="1310"/>
      <c r="U95" s="1518"/>
    </row>
    <row r="96" spans="1:21" s="138" customFormat="1">
      <c r="A96" s="139" t="s">
        <v>1865</v>
      </c>
      <c r="B96" s="311">
        <f>SUM(C96:D96)</f>
        <v>1788470</v>
      </c>
      <c r="C96" s="311">
        <f t="shared" ref="C96:R96" si="28">SUM(C83:C95)</f>
        <v>1788470</v>
      </c>
      <c r="D96" s="311">
        <f t="shared" si="28"/>
        <v>0</v>
      </c>
      <c r="E96" s="311">
        <f t="shared" si="28"/>
        <v>1788470</v>
      </c>
      <c r="F96" s="311">
        <f t="shared" si="28"/>
        <v>0</v>
      </c>
      <c r="G96" s="311">
        <f t="shared" si="28"/>
        <v>0</v>
      </c>
      <c r="H96" s="311">
        <f t="shared" si="28"/>
        <v>0</v>
      </c>
      <c r="I96" s="311">
        <f t="shared" si="28"/>
        <v>0</v>
      </c>
      <c r="J96" s="311">
        <f t="shared" si="28"/>
        <v>0</v>
      </c>
      <c r="K96" s="311">
        <f t="shared" si="28"/>
        <v>0</v>
      </c>
      <c r="L96" s="311">
        <f t="shared" si="28"/>
        <v>0</v>
      </c>
      <c r="M96" s="311">
        <f t="shared" si="28"/>
        <v>0</v>
      </c>
      <c r="N96" s="311">
        <f t="shared" si="28"/>
        <v>0</v>
      </c>
      <c r="O96" s="311">
        <f t="shared" si="28"/>
        <v>0</v>
      </c>
      <c r="P96" s="311">
        <f t="shared" si="28"/>
        <v>0</v>
      </c>
      <c r="Q96" s="311">
        <f t="shared" si="28"/>
        <v>0</v>
      </c>
      <c r="R96" s="311">
        <f t="shared" si="28"/>
        <v>1788470</v>
      </c>
      <c r="S96" s="140">
        <f>SUM(S84:S87,S89:S95)</f>
        <v>1655278</v>
      </c>
      <c r="T96" s="311">
        <f>SUM(T84:T87,T89:T95)</f>
        <v>0</v>
      </c>
      <c r="U96" s="1518"/>
    </row>
    <row r="97" spans="1:21" s="138" customFormat="1">
      <c r="A97" s="139" t="s">
        <v>1866</v>
      </c>
      <c r="B97" s="311">
        <f>SUM(C97:D97)</f>
        <v>30522371</v>
      </c>
      <c r="C97" s="311">
        <f t="shared" ref="C97:R97" si="29">SUM(C63+C70+C77+C81+C96)</f>
        <v>30522371</v>
      </c>
      <c r="D97" s="311">
        <f t="shared" si="29"/>
        <v>0</v>
      </c>
      <c r="E97" s="311">
        <f t="shared" si="29"/>
        <v>11249453</v>
      </c>
      <c r="F97" s="311">
        <f t="shared" si="29"/>
        <v>2926000</v>
      </c>
      <c r="G97" s="311">
        <f t="shared" si="29"/>
        <v>5565000</v>
      </c>
      <c r="H97" s="311">
        <f t="shared" si="29"/>
        <v>5061918</v>
      </c>
      <c r="I97" s="311">
        <f t="shared" si="29"/>
        <v>5720000</v>
      </c>
      <c r="J97" s="311">
        <f t="shared" si="29"/>
        <v>0</v>
      </c>
      <c r="K97" s="311">
        <f t="shared" si="29"/>
        <v>0</v>
      </c>
      <c r="L97" s="311">
        <f t="shared" si="29"/>
        <v>0</v>
      </c>
      <c r="M97" s="311">
        <f t="shared" si="29"/>
        <v>0</v>
      </c>
      <c r="N97" s="311">
        <f t="shared" si="29"/>
        <v>0</v>
      </c>
      <c r="O97" s="311">
        <f t="shared" si="29"/>
        <v>0</v>
      </c>
      <c r="P97" s="311">
        <f t="shared" si="29"/>
        <v>0</v>
      </c>
      <c r="Q97" s="311">
        <f t="shared" si="29"/>
        <v>0</v>
      </c>
      <c r="R97" s="311">
        <f t="shared" si="29"/>
        <v>30522371</v>
      </c>
      <c r="S97" s="311">
        <f>SUM(S63+S70+S81+S96)</f>
        <v>26879240</v>
      </c>
      <c r="T97" s="311">
        <f>SUM(T63+T70+T81+T96)</f>
        <v>0</v>
      </c>
      <c r="U97" s="1518"/>
    </row>
    <row r="98" spans="1:21" s="138" customFormat="1">
      <c r="A98" s="137" t="s">
        <v>1867</v>
      </c>
      <c r="B98" s="312"/>
      <c r="C98" s="312"/>
      <c r="D98" s="312"/>
      <c r="E98" s="312"/>
      <c r="F98" s="312"/>
      <c r="G98" s="312"/>
      <c r="H98" s="312"/>
      <c r="I98" s="312"/>
      <c r="J98" s="312"/>
      <c r="K98" s="312"/>
      <c r="L98" s="312"/>
      <c r="M98" s="312"/>
      <c r="N98" s="312"/>
      <c r="O98" s="312"/>
      <c r="P98" s="312"/>
      <c r="Q98" s="312"/>
      <c r="R98" s="312"/>
      <c r="S98" s="312"/>
      <c r="T98" s="312"/>
      <c r="U98" s="1518"/>
    </row>
    <row r="99" spans="1:21" s="138" customFormat="1">
      <c r="A99" s="250" t="s">
        <v>1868</v>
      </c>
      <c r="B99" s="311">
        <f>SUM(C99+D99)</f>
        <v>2500000</v>
      </c>
      <c r="C99" s="1310">
        <v>2500000</v>
      </c>
      <c r="D99" s="1310"/>
      <c r="E99" s="1310">
        <f>2500000-300100</f>
        <v>2199900</v>
      </c>
      <c r="F99" s="1310"/>
      <c r="G99" s="1310"/>
      <c r="H99" s="1310"/>
      <c r="I99" s="1310"/>
      <c r="J99" s="1310">
        <v>300000</v>
      </c>
      <c r="K99" s="1310">
        <v>100</v>
      </c>
      <c r="L99" s="1310"/>
      <c r="M99" s="1310"/>
      <c r="N99" s="1310"/>
      <c r="O99" s="1310"/>
      <c r="P99" s="1310"/>
      <c r="Q99" s="1310"/>
      <c r="R99" s="574">
        <f t="shared" ref="R99:S103" si="30">SUM(E99:Q99)</f>
        <v>2500000</v>
      </c>
      <c r="S99" s="1310">
        <v>2500000</v>
      </c>
      <c r="T99" s="1310"/>
      <c r="U99" s="1518"/>
    </row>
    <row r="100" spans="1:21" s="138" customFormat="1">
      <c r="A100" s="250" t="s">
        <v>1869</v>
      </c>
      <c r="B100" s="311">
        <f t="shared" ref="B100:B103" si="31">SUM(C100+D100)</f>
        <v>0</v>
      </c>
      <c r="C100" s="1310"/>
      <c r="D100" s="1310"/>
      <c r="E100" s="1310"/>
      <c r="F100" s="1310"/>
      <c r="G100" s="1310"/>
      <c r="H100" s="1310"/>
      <c r="I100" s="1310"/>
      <c r="J100" s="1310"/>
      <c r="K100" s="1310"/>
      <c r="L100" s="1310"/>
      <c r="M100" s="1310"/>
      <c r="N100" s="1310"/>
      <c r="O100" s="1310"/>
      <c r="P100" s="1310"/>
      <c r="Q100" s="1310"/>
      <c r="R100" s="574">
        <f t="shared" si="30"/>
        <v>0</v>
      </c>
      <c r="S100" s="1310">
        <f t="shared" si="30"/>
        <v>0</v>
      </c>
      <c r="T100" s="1310"/>
      <c r="U100" s="1518"/>
    </row>
    <row r="101" spans="1:21" s="138" customFormat="1" ht="12" customHeight="1">
      <c r="A101" s="250" t="s">
        <v>1870</v>
      </c>
      <c r="B101" s="311">
        <f t="shared" si="31"/>
        <v>0</v>
      </c>
      <c r="C101" s="1310"/>
      <c r="D101" s="1310"/>
      <c r="E101" s="1310"/>
      <c r="F101" s="1310"/>
      <c r="G101" s="1310"/>
      <c r="H101" s="1310"/>
      <c r="I101" s="1310"/>
      <c r="J101" s="1310"/>
      <c r="K101" s="1310"/>
      <c r="L101" s="1310"/>
      <c r="M101" s="1310"/>
      <c r="N101" s="1310"/>
      <c r="O101" s="1310"/>
      <c r="P101" s="1310"/>
      <c r="Q101" s="1310"/>
      <c r="R101" s="574">
        <f t="shared" si="30"/>
        <v>0</v>
      </c>
      <c r="S101" s="1310">
        <f t="shared" si="30"/>
        <v>0</v>
      </c>
      <c r="T101" s="1310"/>
      <c r="U101" s="1518"/>
    </row>
    <row r="102" spans="1:21" s="138" customFormat="1">
      <c r="A102" s="250" t="s">
        <v>1871</v>
      </c>
      <c r="B102" s="311">
        <f t="shared" si="31"/>
        <v>0</v>
      </c>
      <c r="C102" s="1310"/>
      <c r="D102" s="1310"/>
      <c r="E102" s="1310"/>
      <c r="F102" s="1310"/>
      <c r="G102" s="1310"/>
      <c r="H102" s="1310"/>
      <c r="I102" s="1310"/>
      <c r="J102" s="1310"/>
      <c r="K102" s="1310"/>
      <c r="L102" s="1310"/>
      <c r="M102" s="1310"/>
      <c r="N102" s="1310"/>
      <c r="O102" s="1310"/>
      <c r="P102" s="1310"/>
      <c r="Q102" s="1310"/>
      <c r="R102" s="574">
        <f t="shared" si="30"/>
        <v>0</v>
      </c>
      <c r="S102" s="1310">
        <f t="shared" si="30"/>
        <v>0</v>
      </c>
      <c r="T102" s="1310"/>
      <c r="U102" s="1518"/>
    </row>
    <row r="103" spans="1:21" s="138" customFormat="1">
      <c r="A103" s="1402" t="s">
        <v>1863</v>
      </c>
      <c r="B103" s="311">
        <f t="shared" si="31"/>
        <v>0</v>
      </c>
      <c r="C103" s="1310"/>
      <c r="D103" s="1310"/>
      <c r="E103" s="1310"/>
      <c r="F103" s="1310"/>
      <c r="G103" s="1310"/>
      <c r="H103" s="1310"/>
      <c r="I103" s="1310"/>
      <c r="J103" s="1310"/>
      <c r="K103" s="1310"/>
      <c r="L103" s="1310"/>
      <c r="M103" s="1310"/>
      <c r="N103" s="1310"/>
      <c r="O103" s="1310"/>
      <c r="P103" s="1310"/>
      <c r="Q103" s="1310"/>
      <c r="R103" s="574">
        <f t="shared" si="30"/>
        <v>0</v>
      </c>
      <c r="S103" s="1310">
        <v>0</v>
      </c>
      <c r="T103" s="1310"/>
      <c r="U103" s="1518"/>
    </row>
    <row r="104" spans="1:21" s="138" customFormat="1">
      <c r="A104" s="139" t="s">
        <v>1872</v>
      </c>
      <c r="B104" s="311">
        <f>SUM(C104:D104)</f>
        <v>2500000</v>
      </c>
      <c r="C104" s="311">
        <f>SUM(C99:C103)</f>
        <v>2500000</v>
      </c>
      <c r="D104" s="311">
        <f t="shared" ref="D104:T104" si="32">SUM(D99:D103)</f>
        <v>0</v>
      </c>
      <c r="E104" s="311">
        <f t="shared" si="32"/>
        <v>2199900</v>
      </c>
      <c r="F104" s="311">
        <f t="shared" si="32"/>
        <v>0</v>
      </c>
      <c r="G104" s="311">
        <f t="shared" si="32"/>
        <v>0</v>
      </c>
      <c r="H104" s="311">
        <f t="shared" si="32"/>
        <v>0</v>
      </c>
      <c r="I104" s="311">
        <f t="shared" si="32"/>
        <v>0</v>
      </c>
      <c r="J104" s="311">
        <f t="shared" si="32"/>
        <v>300000</v>
      </c>
      <c r="K104" s="311">
        <f t="shared" si="32"/>
        <v>100</v>
      </c>
      <c r="L104" s="311">
        <f t="shared" si="32"/>
        <v>0</v>
      </c>
      <c r="M104" s="311">
        <f t="shared" si="32"/>
        <v>0</v>
      </c>
      <c r="N104" s="311">
        <f t="shared" si="32"/>
        <v>0</v>
      </c>
      <c r="O104" s="311">
        <f t="shared" si="32"/>
        <v>0</v>
      </c>
      <c r="P104" s="311">
        <f t="shared" si="32"/>
        <v>0</v>
      </c>
      <c r="Q104" s="311">
        <f t="shared" si="32"/>
        <v>0</v>
      </c>
      <c r="R104" s="311">
        <f t="shared" si="32"/>
        <v>2500000</v>
      </c>
      <c r="S104" s="140">
        <f t="shared" si="32"/>
        <v>2500000</v>
      </c>
      <c r="T104" s="140">
        <f t="shared" si="32"/>
        <v>0</v>
      </c>
      <c r="U104" s="1518"/>
    </row>
    <row r="105" spans="1:21" s="138" customFormat="1">
      <c r="A105" s="139" t="s">
        <v>1873</v>
      </c>
      <c r="B105" s="140">
        <f>SUM(C105:D105)</f>
        <v>33022371</v>
      </c>
      <c r="C105" s="140">
        <f t="shared" ref="C105:R105" si="33">SUM(C97+C104)</f>
        <v>33022371</v>
      </c>
      <c r="D105" s="140">
        <f t="shared" si="33"/>
        <v>0</v>
      </c>
      <c r="E105" s="140">
        <f t="shared" si="33"/>
        <v>13449353</v>
      </c>
      <c r="F105" s="140">
        <f t="shared" si="33"/>
        <v>2926000</v>
      </c>
      <c r="G105" s="140">
        <f t="shared" si="33"/>
        <v>5565000</v>
      </c>
      <c r="H105" s="140">
        <f t="shared" si="33"/>
        <v>5061918</v>
      </c>
      <c r="I105" s="140">
        <f t="shared" si="33"/>
        <v>5720000</v>
      </c>
      <c r="J105" s="140">
        <f t="shared" si="33"/>
        <v>300000</v>
      </c>
      <c r="K105" s="140">
        <f t="shared" si="33"/>
        <v>100</v>
      </c>
      <c r="L105" s="140">
        <f t="shared" si="33"/>
        <v>0</v>
      </c>
      <c r="M105" s="140">
        <f t="shared" si="33"/>
        <v>0</v>
      </c>
      <c r="N105" s="140">
        <f t="shared" si="33"/>
        <v>0</v>
      </c>
      <c r="O105" s="140">
        <f t="shared" si="33"/>
        <v>0</v>
      </c>
      <c r="P105" s="140">
        <f t="shared" si="33"/>
        <v>0</v>
      </c>
      <c r="Q105" s="140">
        <f t="shared" si="33"/>
        <v>0</v>
      </c>
      <c r="R105" s="311">
        <f t="shared" si="33"/>
        <v>33022371</v>
      </c>
      <c r="S105" s="140">
        <f>S97+S104</f>
        <v>29379240</v>
      </c>
      <c r="T105" s="140">
        <f>T97+T104</f>
        <v>0</v>
      </c>
      <c r="U105" s="1518"/>
    </row>
    <row r="106" spans="1:21">
      <c r="A106" s="562" t="s">
        <v>1874</v>
      </c>
      <c r="B106" s="1525"/>
      <c r="C106" s="1525"/>
      <c r="D106" s="1525"/>
      <c r="E106" s="1652"/>
      <c r="F106" s="1652"/>
      <c r="G106" s="1652"/>
      <c r="H106" s="297" t="s">
        <v>1875</v>
      </c>
      <c r="I106" s="297"/>
      <c r="J106" s="297"/>
      <c r="K106" s="1652"/>
      <c r="L106" s="1652"/>
      <c r="M106" s="1652"/>
      <c r="N106" s="1652"/>
      <c r="O106" s="1652"/>
      <c r="P106" s="1652"/>
      <c r="Q106" s="1652"/>
      <c r="R106" s="146" t="s">
        <v>1876</v>
      </c>
      <c r="S106" s="1310"/>
      <c r="T106" s="1310"/>
      <c r="U106" s="298"/>
    </row>
    <row r="107" spans="1:21">
      <c r="A107" s="1525" t="s">
        <v>1877</v>
      </c>
      <c r="B107" s="1652"/>
      <c r="C107" s="1525"/>
      <c r="D107" s="1525"/>
      <c r="E107" s="1652"/>
      <c r="F107" s="1652"/>
      <c r="G107" s="1652"/>
      <c r="H107" s="1652"/>
      <c r="I107" s="148" t="s">
        <v>1878</v>
      </c>
      <c r="J107" s="148"/>
      <c r="K107" s="1652"/>
      <c r="L107" s="1652"/>
      <c r="M107" s="1652"/>
      <c r="N107" s="1652"/>
      <c r="O107" s="1652"/>
      <c r="P107" s="1652"/>
      <c r="Q107" s="1652"/>
      <c r="R107" s="146" t="s">
        <v>1879</v>
      </c>
      <c r="S107" s="149">
        <f>S105+S106</f>
        <v>29379240</v>
      </c>
      <c r="T107" s="149">
        <f>T105+T106</f>
        <v>0</v>
      </c>
      <c r="U107" s="298"/>
    </row>
    <row r="108" spans="1:21" s="179" customFormat="1">
      <c r="A108" s="148" t="s">
        <v>1880</v>
      </c>
      <c r="B108" s="1525"/>
      <c r="C108" s="1525"/>
      <c r="D108" s="1525"/>
      <c r="E108" s="1526">
        <f>Application!AO650</f>
        <v>13449353</v>
      </c>
      <c r="F108" s="1526">
        <f>Application!AO637</f>
        <v>2926000</v>
      </c>
      <c r="G108" s="1526">
        <f>Application!AO638</f>
        <v>5565000</v>
      </c>
      <c r="H108" s="1526">
        <f>Application!AO639</f>
        <v>5061918</v>
      </c>
      <c r="I108" s="1526">
        <f>Application!AO640</f>
        <v>5720000</v>
      </c>
      <c r="J108" s="1526">
        <f>Application!AO641</f>
        <v>300000</v>
      </c>
      <c r="K108" s="1526">
        <f>Application!AO642</f>
        <v>100</v>
      </c>
      <c r="L108" s="1526">
        <f>Application!AO643</f>
        <v>0</v>
      </c>
      <c r="M108" s="1526">
        <f>Application!AO644</f>
        <v>0</v>
      </c>
      <c r="N108" s="1526">
        <f>Application!AO645</f>
        <v>0</v>
      </c>
      <c r="O108" s="1526">
        <f>Application!AO646</f>
        <v>0</v>
      </c>
      <c r="P108" s="1526">
        <f>Application!AO647</f>
        <v>0</v>
      </c>
      <c r="Q108" s="1526">
        <f>Application!AO648</f>
        <v>0</v>
      </c>
      <c r="R108" s="1652"/>
      <c r="S108" s="1652"/>
      <c r="T108" s="1652"/>
      <c r="U108" s="1527"/>
    </row>
    <row r="109" spans="1:21" ht="10.35" customHeight="1">
      <c r="A109" s="1525"/>
      <c r="B109" s="1525"/>
      <c r="C109" s="1525"/>
      <c r="D109" s="1525"/>
      <c r="E109" s="1652"/>
      <c r="F109" s="1652"/>
      <c r="G109" s="1652"/>
      <c r="H109" s="1652"/>
      <c r="I109" s="1652"/>
      <c r="J109" s="1652"/>
      <c r="K109" s="1652"/>
      <c r="L109" s="1652"/>
      <c r="M109" s="1652"/>
      <c r="N109" s="1652"/>
      <c r="O109" s="1652"/>
      <c r="P109" s="1652"/>
      <c r="Q109" s="1652"/>
      <c r="R109" s="1652"/>
      <c r="S109" s="1652"/>
      <c r="T109" s="1652"/>
      <c r="U109" s="298"/>
    </row>
    <row r="110" spans="1:21">
      <c r="A110" s="148" t="s">
        <v>1881</v>
      </c>
      <c r="B110" s="1525"/>
      <c r="C110" s="1525"/>
      <c r="D110" s="1525"/>
      <c r="E110" s="1652"/>
      <c r="F110" s="1652"/>
      <c r="G110" s="1652"/>
      <c r="H110" s="1652"/>
      <c r="I110" s="1652"/>
      <c r="J110" s="1652"/>
      <c r="K110" s="1652"/>
      <c r="L110" s="1652"/>
      <c r="M110" s="1652"/>
      <c r="N110" s="1652"/>
      <c r="O110" s="1652"/>
      <c r="P110" s="1652"/>
      <c r="Q110" s="1652"/>
      <c r="R110" s="1652"/>
      <c r="S110" s="1652"/>
      <c r="T110" s="1652"/>
      <c r="U110" s="298"/>
    </row>
    <row r="111" spans="1:21">
      <c r="A111" s="144" t="s">
        <v>1882</v>
      </c>
      <c r="B111" s="1525"/>
      <c r="C111" s="1525"/>
      <c r="D111" s="1525"/>
      <c r="E111" s="1652"/>
      <c r="F111" s="1652"/>
      <c r="G111" s="1652"/>
      <c r="H111" s="1652"/>
      <c r="I111" s="1652"/>
      <c r="J111" s="1652"/>
      <c r="K111" s="1652"/>
      <c r="L111" s="1652"/>
      <c r="M111" s="1652"/>
      <c r="N111" s="1652"/>
      <c r="O111" s="1652"/>
      <c r="P111" s="1652"/>
      <c r="Q111" s="1652"/>
      <c r="R111" s="1652"/>
      <c r="S111" s="1652"/>
      <c r="T111" s="1652"/>
      <c r="U111" s="298"/>
    </row>
    <row r="112" spans="1:21" ht="12" customHeight="1">
      <c r="A112" s="275"/>
      <c r="B112" s="1525"/>
      <c r="C112" s="1525"/>
      <c r="D112" s="1525"/>
      <c r="E112" s="1652"/>
      <c r="F112" s="1652"/>
      <c r="G112" s="1652"/>
      <c r="H112" s="1652"/>
      <c r="I112" s="1652"/>
      <c r="J112" s="1652"/>
      <c r="K112" s="1652"/>
      <c r="L112" s="1652"/>
      <c r="M112" s="1652"/>
      <c r="N112" s="1652"/>
      <c r="O112" s="1652"/>
      <c r="P112" s="1652"/>
      <c r="Q112" s="1652"/>
      <c r="R112" s="1652"/>
      <c r="S112" s="1652"/>
      <c r="T112" s="1652"/>
      <c r="U112" s="298"/>
    </row>
    <row r="113" spans="1:21">
      <c r="A113" s="144" t="s">
        <v>1883</v>
      </c>
      <c r="B113" s="1525"/>
      <c r="C113" s="1525"/>
      <c r="D113" s="1525"/>
      <c r="E113" s="1652"/>
      <c r="F113" s="1652"/>
      <c r="G113" s="1652"/>
      <c r="H113" s="1652"/>
      <c r="I113" s="1652"/>
      <c r="J113" s="1652"/>
      <c r="K113" s="1652"/>
      <c r="L113" s="1652"/>
      <c r="M113" s="1652"/>
      <c r="N113" s="1652"/>
      <c r="O113" s="1652"/>
      <c r="P113" s="1652"/>
      <c r="Q113" s="1652"/>
      <c r="R113" s="1652"/>
      <c r="S113" s="1652"/>
      <c r="T113" s="1652"/>
      <c r="U113" s="298"/>
    </row>
    <row r="114" spans="1:21">
      <c r="A114" s="144" t="s">
        <v>1884</v>
      </c>
      <c r="B114" s="1525"/>
      <c r="C114" s="1525"/>
      <c r="D114" s="1525"/>
      <c r="E114" s="1652"/>
      <c r="F114" s="1652"/>
      <c r="G114" s="1652"/>
      <c r="H114" s="1652"/>
      <c r="I114" s="1652"/>
      <c r="J114" s="1652"/>
      <c r="K114" s="1652"/>
      <c r="L114" s="1652"/>
      <c r="M114" s="1652"/>
      <c r="N114" s="1652"/>
      <c r="O114" s="1652"/>
      <c r="P114" s="1652"/>
      <c r="Q114" s="1652"/>
      <c r="R114" s="1652"/>
      <c r="S114" s="1652"/>
      <c r="T114" s="1652"/>
      <c r="U114" s="298"/>
    </row>
    <row r="115" spans="1:21" ht="12" customHeight="1">
      <c r="A115" s="275"/>
      <c r="B115" s="1525"/>
      <c r="C115" s="1525"/>
      <c r="D115" s="1525"/>
      <c r="E115" s="1652"/>
      <c r="F115" s="1652"/>
      <c r="G115" s="1652"/>
      <c r="H115" s="1652"/>
      <c r="I115" s="1652"/>
      <c r="J115" s="1652"/>
      <c r="K115" s="1652"/>
      <c r="L115" s="1652"/>
      <c r="M115" s="1652"/>
      <c r="N115" s="1652"/>
      <c r="O115" s="1652"/>
      <c r="P115" s="1652"/>
      <c r="Q115" s="1652"/>
      <c r="R115" s="1652"/>
      <c r="S115" s="1652"/>
      <c r="T115" s="1652"/>
      <c r="U115" s="298"/>
    </row>
    <row r="116" spans="1:21">
      <c r="A116" s="314" t="s">
        <v>1885</v>
      </c>
      <c r="B116" s="1525"/>
      <c r="C116" s="1525"/>
      <c r="D116" s="1525"/>
      <c r="E116" s="1652"/>
      <c r="F116" s="1652"/>
      <c r="G116" s="1652"/>
      <c r="H116" s="1652"/>
      <c r="I116" s="1652"/>
      <c r="J116" s="1652"/>
      <c r="K116" s="1652"/>
      <c r="L116" s="1652"/>
      <c r="M116" s="1652"/>
      <c r="N116" s="1652"/>
      <c r="O116" s="1652"/>
      <c r="P116" s="1652"/>
      <c r="Q116" s="1652"/>
      <c r="R116" s="1652"/>
      <c r="S116" s="1652"/>
      <c r="T116" s="1652"/>
      <c r="U116" s="298"/>
    </row>
    <row r="117" spans="1:21">
      <c r="A117" s="314" t="s">
        <v>1886</v>
      </c>
      <c r="B117" s="1525"/>
      <c r="C117" s="1525"/>
      <c r="D117" s="1525"/>
      <c r="E117" s="1652"/>
      <c r="F117" s="1652"/>
      <c r="G117" s="1652"/>
      <c r="H117" s="1652"/>
      <c r="I117" s="1652"/>
      <c r="J117" s="1652"/>
      <c r="K117" s="1652"/>
      <c r="L117" s="1652"/>
      <c r="M117" s="1652"/>
      <c r="N117" s="1652"/>
      <c r="O117" s="1652"/>
      <c r="P117" s="1652"/>
      <c r="Q117" s="1652"/>
      <c r="R117" s="1652"/>
      <c r="S117" s="1652"/>
      <c r="T117" s="1652"/>
      <c r="U117" s="298"/>
    </row>
    <row r="118" spans="1:21">
      <c r="A118" s="314" t="s">
        <v>1887</v>
      </c>
      <c r="B118" s="1525"/>
      <c r="C118" s="1525"/>
      <c r="D118" s="1525"/>
      <c r="E118" s="1652"/>
      <c r="F118" s="1652"/>
      <c r="G118" s="1652"/>
      <c r="H118" s="1652"/>
      <c r="I118" s="1652"/>
      <c r="J118" s="1652"/>
      <c r="K118" s="1652"/>
      <c r="L118" s="1652"/>
      <c r="M118" s="1652"/>
      <c r="N118" s="1652"/>
      <c r="O118" s="1652"/>
      <c r="P118" s="1652"/>
      <c r="Q118" s="1652"/>
      <c r="R118" s="1652"/>
      <c r="S118" s="1652"/>
      <c r="T118" s="1652"/>
      <c r="U118" s="298"/>
    </row>
    <row r="119" spans="1:21">
      <c r="A119" s="314" t="s">
        <v>1888</v>
      </c>
      <c r="B119" s="1525"/>
      <c r="C119" s="1525"/>
      <c r="D119" s="1525"/>
      <c r="E119" s="1652"/>
      <c r="F119" s="1652"/>
      <c r="G119" s="1652"/>
      <c r="H119" s="1652"/>
      <c r="I119" s="1652"/>
      <c r="J119" s="1652"/>
      <c r="K119" s="1652"/>
      <c r="L119" s="1652"/>
      <c r="M119" s="1652"/>
      <c r="N119" s="1652"/>
      <c r="O119" s="1652"/>
      <c r="P119" s="1652"/>
      <c r="Q119" s="1652"/>
      <c r="R119" s="1652"/>
      <c r="S119" s="1652"/>
      <c r="T119" s="1652"/>
      <c r="U119" s="298"/>
    </row>
    <row r="120" spans="1:21" ht="12" customHeight="1">
      <c r="A120" s="313"/>
      <c r="B120" s="1525"/>
      <c r="C120" s="1525"/>
      <c r="D120" s="1525"/>
      <c r="E120" s="1652"/>
      <c r="F120" s="1652"/>
      <c r="G120" s="1652"/>
      <c r="H120" s="1652"/>
      <c r="I120" s="1652"/>
      <c r="J120" s="1652"/>
      <c r="K120" s="1652"/>
      <c r="L120" s="1652"/>
      <c r="M120" s="1652"/>
      <c r="N120" s="1652"/>
      <c r="O120" s="1652"/>
      <c r="P120" s="1652"/>
      <c r="Q120" s="1652"/>
      <c r="R120" s="1652"/>
      <c r="S120" s="1652"/>
      <c r="T120" s="1652"/>
      <c r="U120" s="298"/>
    </row>
    <row r="121" spans="1:21" ht="15">
      <c r="A121" s="308" t="s">
        <v>1889</v>
      </c>
      <c r="B121" s="1525"/>
      <c r="C121" s="1525"/>
      <c r="D121" s="1525"/>
      <c r="E121" s="1652"/>
      <c r="F121" s="1652"/>
      <c r="G121" s="1652"/>
      <c r="H121" s="1652"/>
      <c r="I121" s="1652"/>
      <c r="J121" s="1652"/>
      <c r="K121" s="1652"/>
      <c r="L121" s="1652"/>
      <c r="M121" s="1652"/>
      <c r="N121" s="1652"/>
      <c r="O121" s="1652"/>
      <c r="P121" s="1652"/>
      <c r="Q121" s="1652"/>
      <c r="R121" s="1652"/>
      <c r="S121" s="1652"/>
      <c r="T121" s="1652"/>
      <c r="U121" s="298"/>
    </row>
    <row r="122" spans="1:21">
      <c r="A122" s="297" t="s">
        <v>1890</v>
      </c>
      <c r="B122" s="1652"/>
      <c r="C122" s="1652"/>
      <c r="D122" s="2392" t="s">
        <v>1891</v>
      </c>
      <c r="E122" s="2392"/>
      <c r="F122" s="2392"/>
      <c r="G122" s="1652"/>
      <c r="H122" s="1652"/>
      <c r="I122" s="1652"/>
      <c r="J122" s="1652"/>
      <c r="K122" s="1652"/>
      <c r="L122" s="1652"/>
      <c r="M122" s="1652"/>
      <c r="N122" s="1652"/>
      <c r="O122" s="1652"/>
      <c r="P122" s="1652"/>
      <c r="Q122" s="1652"/>
      <c r="R122" s="1652"/>
      <c r="S122" s="1652"/>
      <c r="T122" s="1652"/>
      <c r="U122" s="298"/>
    </row>
    <row r="123" spans="1:21">
      <c r="A123" s="1652" t="s">
        <v>1892</v>
      </c>
      <c r="B123" s="305"/>
      <c r="C123" s="1652"/>
      <c r="D123" s="2395" t="s">
        <v>1893</v>
      </c>
      <c r="E123" s="2396"/>
      <c r="F123" s="2396"/>
      <c r="G123" s="2396"/>
      <c r="H123" s="2396"/>
      <c r="I123" s="2396"/>
      <c r="J123" s="2396"/>
      <c r="K123" s="2396"/>
      <c r="L123" s="2396"/>
      <c r="M123" s="2396"/>
      <c r="N123" s="2396"/>
      <c r="O123" s="2396"/>
      <c r="P123" s="2396"/>
      <c r="Q123" s="2396"/>
      <c r="R123" s="2396"/>
      <c r="S123" s="2396"/>
      <c r="T123" s="1652"/>
      <c r="U123" s="298"/>
    </row>
    <row r="124" spans="1:21" ht="12.75">
      <c r="A124" s="1654" t="s">
        <v>1894</v>
      </c>
      <c r="B124" s="305"/>
      <c r="C124" s="1654"/>
      <c r="D124" s="2396"/>
      <c r="E124" s="2396"/>
      <c r="F124" s="2396"/>
      <c r="G124" s="2396"/>
      <c r="H124" s="2396"/>
      <c r="I124" s="2396"/>
      <c r="J124" s="2396"/>
      <c r="K124" s="2396"/>
      <c r="L124" s="2396"/>
      <c r="M124" s="2396"/>
      <c r="N124" s="2396"/>
      <c r="O124" s="2396"/>
      <c r="P124" s="2396"/>
      <c r="Q124" s="2396"/>
      <c r="R124" s="2396"/>
      <c r="S124" s="2396"/>
      <c r="T124" s="1652"/>
      <c r="U124" s="298"/>
    </row>
    <row r="125" spans="1:21" ht="12.75">
      <c r="A125" s="1654" t="s">
        <v>1895</v>
      </c>
      <c r="B125" s="305"/>
      <c r="C125" s="1654"/>
      <c r="D125" s="2396"/>
      <c r="E125" s="2396"/>
      <c r="F125" s="2396"/>
      <c r="G125" s="2396"/>
      <c r="H125" s="2396"/>
      <c r="I125" s="2396"/>
      <c r="J125" s="2396"/>
      <c r="K125" s="2396"/>
      <c r="L125" s="2396"/>
      <c r="M125" s="2396"/>
      <c r="N125" s="2396"/>
      <c r="O125" s="2396"/>
      <c r="P125" s="2396"/>
      <c r="Q125" s="2396"/>
      <c r="R125" s="2396"/>
      <c r="S125" s="2396"/>
      <c r="T125" s="1652"/>
      <c r="U125" s="298"/>
    </row>
    <row r="126" spans="1:21" ht="12.75">
      <c r="A126" s="1654" t="s">
        <v>1896</v>
      </c>
      <c r="B126" s="305"/>
      <c r="C126" s="1654"/>
      <c r="D126" s="578"/>
      <c r="E126" s="578"/>
      <c r="F126" s="578"/>
      <c r="G126" s="578"/>
      <c r="H126" s="578"/>
      <c r="I126" s="578"/>
      <c r="J126" s="578"/>
      <c r="K126" s="578"/>
      <c r="L126" s="578"/>
      <c r="M126" s="578"/>
      <c r="N126" s="578"/>
      <c r="O126" s="1654"/>
      <c r="P126" s="1654"/>
      <c r="Q126" s="1654"/>
      <c r="R126" s="1654"/>
      <c r="S126" s="1654"/>
      <c r="T126" s="1652"/>
      <c r="U126" s="298"/>
    </row>
    <row r="127" spans="1:21" ht="12.75">
      <c r="A127" s="1654" t="s">
        <v>1897</v>
      </c>
      <c r="B127" s="305"/>
      <c r="C127" s="1654"/>
      <c r="D127" s="578"/>
      <c r="E127" s="578"/>
      <c r="F127" s="578"/>
      <c r="G127" s="578"/>
      <c r="H127" s="578"/>
      <c r="I127" s="578"/>
      <c r="J127" s="578"/>
      <c r="K127" s="578"/>
      <c r="L127" s="578"/>
      <c r="M127" s="578"/>
      <c r="N127" s="578"/>
      <c r="O127" s="1654"/>
      <c r="P127" s="1654"/>
      <c r="Q127" s="1654"/>
      <c r="R127" s="1654"/>
      <c r="S127" s="1654"/>
      <c r="T127" s="1652"/>
      <c r="U127" s="298"/>
    </row>
    <row r="128" spans="1:21" ht="12.75">
      <c r="A128" s="1654" t="s">
        <v>1898</v>
      </c>
      <c r="B128" s="305"/>
      <c r="C128" s="1654"/>
      <c r="D128" s="2389"/>
      <c r="E128" s="2389"/>
      <c r="F128" s="2389"/>
      <c r="G128" s="2389"/>
      <c r="H128" s="2389"/>
      <c r="I128" s="1654"/>
      <c r="J128" s="2390"/>
      <c r="K128" s="2390"/>
      <c r="L128" s="1654"/>
      <c r="M128" s="1654"/>
      <c r="N128" s="1654"/>
      <c r="O128" s="1654"/>
      <c r="P128" s="1654"/>
      <c r="Q128" s="1654"/>
      <c r="R128" s="1654"/>
      <c r="S128" s="1654"/>
      <c r="T128" s="1652"/>
      <c r="U128" s="298"/>
    </row>
    <row r="129" spans="1:21" ht="12.75">
      <c r="A129" s="1654" t="s">
        <v>1104</v>
      </c>
      <c r="B129" s="305"/>
      <c r="C129" s="1654"/>
      <c r="D129" s="2391" t="s">
        <v>1899</v>
      </c>
      <c r="E129" s="2391"/>
      <c r="F129" s="2391"/>
      <c r="G129" s="2391"/>
      <c r="H129" s="2391"/>
      <c r="I129" s="1654"/>
      <c r="J129" s="1654" t="s">
        <v>1900</v>
      </c>
      <c r="K129" s="1654"/>
      <c r="L129" s="1654"/>
      <c r="M129" s="1654"/>
      <c r="N129" s="1654"/>
      <c r="O129" s="1654"/>
      <c r="P129" s="1654"/>
      <c r="Q129" s="1654"/>
      <c r="R129" s="1654"/>
      <c r="S129" s="1654"/>
      <c r="T129" s="1652"/>
      <c r="U129" s="298"/>
    </row>
    <row r="130" spans="1:21" ht="12" customHeight="1">
      <c r="A130" s="1654"/>
      <c r="B130" s="304"/>
      <c r="C130" s="1654"/>
      <c r="D130" s="1654"/>
      <c r="E130" s="1654"/>
      <c r="F130" s="1654"/>
      <c r="G130" s="1654"/>
      <c r="H130" s="1654"/>
      <c r="I130" s="1654"/>
      <c r="J130" s="1654"/>
      <c r="K130" s="1654"/>
      <c r="L130" s="1654"/>
      <c r="M130" s="1654"/>
      <c r="N130" s="1654"/>
      <c r="O130" s="1654"/>
      <c r="P130" s="1654"/>
      <c r="Q130" s="1654"/>
      <c r="R130" s="1654"/>
      <c r="S130" s="1654"/>
      <c r="T130" s="1652"/>
      <c r="U130" s="298"/>
    </row>
    <row r="131" spans="1:21" ht="13.15">
      <c r="A131" s="307" t="s">
        <v>1901</v>
      </c>
      <c r="B131" s="306">
        <f>SUM(B123:B129)</f>
        <v>0</v>
      </c>
      <c r="C131" s="1654"/>
      <c r="D131" s="2366"/>
      <c r="E131" s="2366"/>
      <c r="F131" s="2366"/>
      <c r="G131" s="2366"/>
      <c r="H131" s="2366"/>
      <c r="I131" s="1654"/>
      <c r="J131" s="2366"/>
      <c r="K131" s="2366"/>
      <c r="L131" s="2366"/>
      <c r="M131" s="2366"/>
      <c r="N131" s="1654"/>
      <c r="O131" s="1654"/>
      <c r="P131" s="1654"/>
      <c r="Q131" s="1654"/>
      <c r="R131" s="1654"/>
      <c r="S131" s="1654"/>
      <c r="T131" s="1652"/>
      <c r="U131" s="298"/>
    </row>
    <row r="132" spans="1:21" ht="12" customHeight="1">
      <c r="A132" s="1528"/>
      <c r="B132" s="1654"/>
      <c r="C132" s="1654"/>
      <c r="D132" s="2397" t="s">
        <v>1902</v>
      </c>
      <c r="E132" s="2397"/>
      <c r="F132" s="2397"/>
      <c r="G132" s="2397"/>
      <c r="H132" s="2397"/>
      <c r="I132" s="1654"/>
      <c r="J132" s="2397" t="s">
        <v>1903</v>
      </c>
      <c r="K132" s="2397"/>
      <c r="L132" s="2397"/>
      <c r="M132" s="2397"/>
      <c r="N132" s="1654"/>
      <c r="O132" s="1654"/>
      <c r="P132" s="1654"/>
      <c r="Q132" s="1654"/>
      <c r="R132" s="1654"/>
      <c r="S132" s="1654"/>
      <c r="T132" s="1652"/>
      <c r="U132" s="298"/>
    </row>
    <row r="133" spans="1:21" ht="12" customHeight="1">
      <c r="A133" s="1528"/>
      <c r="B133" s="1654"/>
      <c r="C133" s="1654"/>
      <c r="D133" s="1654"/>
      <c r="E133" s="1654"/>
      <c r="F133" s="1654"/>
      <c r="G133" s="1654"/>
      <c r="H133" s="1654"/>
      <c r="I133" s="1654"/>
      <c r="J133" s="1654"/>
      <c r="K133" s="1654"/>
      <c r="L133" s="1654"/>
      <c r="M133" s="1654"/>
      <c r="N133" s="1654"/>
      <c r="O133" s="1654"/>
      <c r="P133" s="1654"/>
      <c r="Q133" s="1654"/>
      <c r="R133" s="1654"/>
      <c r="S133" s="1654"/>
      <c r="T133" s="1652"/>
      <c r="U133" s="298"/>
    </row>
    <row r="134" spans="1:21" ht="12.75">
      <c r="A134" s="583" t="s">
        <v>1904</v>
      </c>
      <c r="B134" s="1654"/>
      <c r="C134" s="1654"/>
      <c r="D134" s="1654"/>
      <c r="E134" s="1654"/>
      <c r="F134" s="1654"/>
      <c r="G134" s="1654"/>
      <c r="H134" s="1654"/>
      <c r="I134" s="1654"/>
      <c r="J134" s="1654"/>
      <c r="K134" s="1654"/>
      <c r="L134" s="1654"/>
      <c r="M134" s="1654"/>
      <c r="N134" s="1654"/>
      <c r="O134" s="1654"/>
      <c r="P134" s="1654"/>
      <c r="Q134" s="1654"/>
      <c r="R134" s="1654"/>
      <c r="S134" s="1654"/>
      <c r="T134" s="1652"/>
      <c r="U134" s="298"/>
    </row>
    <row r="135" spans="1:21" ht="13.15">
      <c r="A135" s="275" t="s">
        <v>1905</v>
      </c>
      <c r="B135" s="1654"/>
      <c r="C135" s="1654"/>
      <c r="D135" s="1654"/>
      <c r="E135" s="1654"/>
      <c r="F135" s="1654"/>
      <c r="G135" s="1654"/>
      <c r="H135" s="1654"/>
      <c r="I135" s="1654"/>
      <c r="J135" s="1654"/>
      <c r="K135" s="1654"/>
      <c r="L135" s="1654"/>
      <c r="M135" s="1654"/>
      <c r="N135" s="1529"/>
      <c r="O135" s="1654"/>
      <c r="P135" s="1654"/>
      <c r="Q135" s="1654"/>
      <c r="R135" s="1654"/>
      <c r="S135" s="1654"/>
      <c r="T135" s="1652"/>
      <c r="U135" s="298"/>
    </row>
    <row r="136" spans="1:21" ht="12" customHeight="1">
      <c r="A136" s="1528"/>
      <c r="B136" s="1654"/>
      <c r="C136" s="1654"/>
      <c r="D136" s="1654"/>
      <c r="E136" s="1654"/>
      <c r="F136" s="1654"/>
      <c r="G136" s="1654"/>
      <c r="H136" s="1654"/>
      <c r="I136" s="1654"/>
      <c r="J136" s="1654"/>
      <c r="K136" s="1654"/>
      <c r="L136" s="1654"/>
      <c r="M136" s="1654"/>
      <c r="N136" s="1654"/>
      <c r="O136" s="1654"/>
      <c r="P136" s="1654"/>
      <c r="Q136" s="1654"/>
      <c r="R136" s="1654"/>
      <c r="S136" s="1654"/>
      <c r="T136" s="302"/>
      <c r="U136" s="303"/>
    </row>
    <row r="137" spans="1:21" ht="12.75">
      <c r="A137" s="1528"/>
      <c r="B137" s="1654"/>
      <c r="C137" s="1654"/>
      <c r="D137" s="1654"/>
      <c r="E137" s="1654"/>
      <c r="F137" s="1654"/>
      <c r="G137" s="1654"/>
      <c r="H137" s="1654"/>
      <c r="I137" s="1654"/>
      <c r="J137" s="1654"/>
      <c r="K137" s="1654"/>
      <c r="L137" s="1654"/>
      <c r="M137" s="1654"/>
      <c r="N137" s="1654"/>
      <c r="O137" s="1654"/>
      <c r="P137" s="1654"/>
      <c r="Q137" s="1654"/>
      <c r="R137" s="1654"/>
      <c r="S137" s="1654"/>
      <c r="T137" s="302"/>
      <c r="U137" s="303"/>
    </row>
    <row r="138" spans="1:21" ht="12" customHeight="1">
      <c r="A138" s="2398"/>
      <c r="B138" s="2399"/>
      <c r="C138" s="2399"/>
      <c r="D138" s="300"/>
      <c r="E138" s="2390"/>
      <c r="F138" s="2390"/>
      <c r="G138" s="1654"/>
      <c r="H138" s="1654"/>
      <c r="I138" s="1654"/>
      <c r="J138" s="1654"/>
      <c r="K138" s="1654"/>
      <c r="L138" s="1654"/>
      <c r="M138" s="1654"/>
      <c r="N138" s="1654"/>
      <c r="O138" s="1654"/>
      <c r="P138" s="1654"/>
      <c r="Q138" s="1654"/>
      <c r="R138" s="1654"/>
      <c r="S138" s="1654"/>
      <c r="T138" s="302"/>
      <c r="U138" s="303"/>
    </row>
    <row r="139" spans="1:21" ht="13.15">
      <c r="A139" s="2393" t="s">
        <v>1906</v>
      </c>
      <c r="B139" s="2394"/>
      <c r="C139" s="2394"/>
      <c r="D139" s="300"/>
      <c r="E139" s="1654" t="s">
        <v>1900</v>
      </c>
      <c r="F139" s="1654"/>
      <c r="G139" s="1654"/>
      <c r="H139" s="1654"/>
      <c r="I139" s="1654"/>
      <c r="J139" s="1654"/>
      <c r="K139" s="1654"/>
      <c r="L139" s="1654"/>
      <c r="M139" s="1654"/>
      <c r="N139" s="1654"/>
      <c r="O139" s="1654"/>
      <c r="P139" s="1654"/>
      <c r="Q139" s="1654"/>
      <c r="R139" s="1654"/>
      <c r="S139" s="1654"/>
      <c r="T139" s="302"/>
      <c r="U139" s="303"/>
    </row>
    <row r="140" spans="1:21" ht="13.15">
      <c r="A140" s="1528"/>
      <c r="B140" s="1654"/>
      <c r="C140" s="1654"/>
      <c r="D140" s="300"/>
      <c r="E140" s="1654"/>
      <c r="F140" s="1654"/>
      <c r="G140" s="1654"/>
      <c r="H140" s="1654"/>
      <c r="I140" s="1654"/>
      <c r="J140" s="1654"/>
      <c r="K140" s="1654"/>
      <c r="L140" s="1654"/>
      <c r="M140" s="1654"/>
      <c r="N140" s="1654"/>
      <c r="O140" s="1654"/>
      <c r="P140" s="1654"/>
      <c r="Q140" s="1654"/>
      <c r="R140" s="1654"/>
      <c r="S140" s="1654"/>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70" stopIfTrue="1">
      <formula>T9&gt;C9</formula>
    </cfRule>
  </conditionalFormatting>
  <conditionalFormatting sqref="R8">
    <cfRule type="cellIs" dxfId="134" priority="258" stopIfTrue="1" operator="notEqual">
      <formula>$B8</formula>
    </cfRule>
    <cfRule type="cellIs" priority="261" stopIfTrue="1" operator="notEqual">
      <formula>$B8</formula>
    </cfRule>
  </conditionalFormatting>
  <conditionalFormatting sqref="R4:R7 R56:R61 R45:R53 R83:R95 R99:R103">
    <cfRule type="cellIs" dxfId="133" priority="260" stopIfTrue="1" operator="notEqual">
      <formula>$B4</formula>
    </cfRule>
  </conditionalFormatting>
  <conditionalFormatting sqref="R9:R10">
    <cfRule type="cellIs" dxfId="132" priority="259" stopIfTrue="1" operator="notEqual">
      <formula>$B9</formula>
    </cfRule>
  </conditionalFormatting>
  <conditionalFormatting sqref="R11:R12">
    <cfRule type="cellIs" dxfId="131" priority="256" stopIfTrue="1" operator="notEqual">
      <formula>$B11</formula>
    </cfRule>
    <cfRule type="cellIs" priority="257" stopIfTrue="1" operator="notEqual">
      <formula>$B11</formula>
    </cfRule>
  </conditionalFormatting>
  <conditionalFormatting sqref="R13:R15">
    <cfRule type="cellIs" dxfId="130" priority="255" stopIfTrue="1" operator="notEqual">
      <formula>$B13</formula>
    </cfRule>
  </conditionalFormatting>
  <conditionalFormatting sqref="R26">
    <cfRule type="cellIs" dxfId="129" priority="253" stopIfTrue="1" operator="notEqual">
      <formula>$B26</formula>
    </cfRule>
    <cfRule type="cellIs" priority="254" stopIfTrue="1" operator="notEqual">
      <formula>$B26</formula>
    </cfRule>
  </conditionalFormatting>
  <conditionalFormatting sqref="R17:R25">
    <cfRule type="cellIs" dxfId="128" priority="252" stopIfTrue="1" operator="notEqual">
      <formula>$B17</formula>
    </cfRule>
  </conditionalFormatting>
  <conditionalFormatting sqref="R27">
    <cfRule type="cellIs" dxfId="127" priority="251" stopIfTrue="1" operator="notEqual">
      <formula>$B27</formula>
    </cfRule>
  </conditionalFormatting>
  <conditionalFormatting sqref="R38">
    <cfRule type="cellIs" dxfId="126" priority="249" stopIfTrue="1" operator="notEqual">
      <formula>$B38</formula>
    </cfRule>
    <cfRule type="cellIs" priority="250" stopIfTrue="1" operator="notEqual">
      <formula>$B38</formula>
    </cfRule>
  </conditionalFormatting>
  <conditionalFormatting sqref="R29:R37">
    <cfRule type="cellIs" dxfId="125" priority="248" stopIfTrue="1" operator="notEqual">
      <formula>$B29</formula>
    </cfRule>
  </conditionalFormatting>
  <conditionalFormatting sqref="R42">
    <cfRule type="cellIs" dxfId="124" priority="246" stopIfTrue="1" operator="notEqual">
      <formula>$B42</formula>
    </cfRule>
    <cfRule type="cellIs" priority="247" stopIfTrue="1" operator="notEqual">
      <formula>$B42</formula>
    </cfRule>
  </conditionalFormatting>
  <conditionalFormatting sqref="R40:R41">
    <cfRule type="cellIs" dxfId="123" priority="245" stopIfTrue="1" operator="notEqual">
      <formula>$B40</formula>
    </cfRule>
  </conditionalFormatting>
  <conditionalFormatting sqref="R43">
    <cfRule type="cellIs" dxfId="122" priority="244" stopIfTrue="1" operator="notEqual">
      <formula>$B43</formula>
    </cfRule>
  </conditionalFormatting>
  <conditionalFormatting sqref="R54">
    <cfRule type="cellIs" dxfId="121" priority="242" stopIfTrue="1" operator="notEqual">
      <formula>$B54</formula>
    </cfRule>
    <cfRule type="cellIs" priority="243" stopIfTrue="1" operator="notEqual">
      <formula>$B54</formula>
    </cfRule>
  </conditionalFormatting>
  <conditionalFormatting sqref="R62:R63">
    <cfRule type="cellIs" dxfId="120" priority="239" stopIfTrue="1" operator="notEqual">
      <formula>$B62</formula>
    </cfRule>
    <cfRule type="cellIs" priority="240" stopIfTrue="1" operator="notEqual">
      <formula>$B62</formula>
    </cfRule>
  </conditionalFormatting>
  <conditionalFormatting sqref="R70">
    <cfRule type="cellIs" dxfId="119" priority="236" stopIfTrue="1" operator="notEqual">
      <formula>$B70</formula>
    </cfRule>
    <cfRule type="cellIs" priority="237" stopIfTrue="1" operator="notEqual">
      <formula>$B70</formula>
    </cfRule>
  </conditionalFormatting>
  <conditionalFormatting sqref="R65:R69">
    <cfRule type="cellIs" dxfId="118" priority="235" stopIfTrue="1" operator="notEqual">
      <formula>$B65</formula>
    </cfRule>
  </conditionalFormatting>
  <conditionalFormatting sqref="R77">
    <cfRule type="cellIs" dxfId="117" priority="233" stopIfTrue="1" operator="notEqual">
      <formula>$B77</formula>
    </cfRule>
    <cfRule type="cellIs" priority="234" stopIfTrue="1" operator="notEqual">
      <formula>$B77</formula>
    </cfRule>
  </conditionalFormatting>
  <conditionalFormatting sqref="R96">
    <cfRule type="cellIs" dxfId="116" priority="231" stopIfTrue="1" operator="notEqual">
      <formula>$B96</formula>
    </cfRule>
    <cfRule type="cellIs" priority="232" stopIfTrue="1" operator="notEqual">
      <formula>$B96</formula>
    </cfRule>
  </conditionalFormatting>
  <conditionalFormatting sqref="R72:R76">
    <cfRule type="cellIs" dxfId="115" priority="230" stopIfTrue="1" operator="notEqual">
      <formula>$B72</formula>
    </cfRule>
  </conditionalFormatting>
  <conditionalFormatting sqref="R79:R80">
    <cfRule type="cellIs" dxfId="114" priority="229" stopIfTrue="1" operator="notEqual">
      <formula>$B79</formula>
    </cfRule>
  </conditionalFormatting>
  <conditionalFormatting sqref="R104:R105">
    <cfRule type="cellIs" dxfId="113" priority="226" stopIfTrue="1" operator="notEqual">
      <formula>$B104</formula>
    </cfRule>
    <cfRule type="cellIs" priority="227" stopIfTrue="1" operator="notEqual">
      <formula>$B104</formula>
    </cfRule>
  </conditionalFormatting>
  <conditionalFormatting sqref="E105:Q105">
    <cfRule type="cellIs" dxfId="112" priority="224" stopIfTrue="1" operator="notEqual">
      <formula>E$108</formula>
    </cfRule>
  </conditionalFormatting>
  <conditionalFormatting sqref="S13">
    <cfRule type="expression" dxfId="111" priority="221" stopIfTrue="1">
      <formula>(S13+T13)&gt;C13</formula>
    </cfRule>
  </conditionalFormatting>
  <conditionalFormatting sqref="S14">
    <cfRule type="expression" dxfId="110" priority="218" stopIfTrue="1">
      <formula>(S14+T14)&gt;C14</formula>
    </cfRule>
  </conditionalFormatting>
  <conditionalFormatting sqref="S17">
    <cfRule type="expression" dxfId="109" priority="217" stopIfTrue="1">
      <formula>(S17+T17)&gt;C17</formula>
    </cfRule>
  </conditionalFormatting>
  <conditionalFormatting sqref="S18">
    <cfRule type="expression" dxfId="108" priority="209" stopIfTrue="1">
      <formula>(S18+T18)&gt;C18</formula>
    </cfRule>
  </conditionalFormatting>
  <conditionalFormatting sqref="S19">
    <cfRule type="expression" dxfId="107" priority="207" stopIfTrue="1">
      <formula>(S19+T19)&gt;C19</formula>
    </cfRule>
  </conditionalFormatting>
  <conditionalFormatting sqref="S20">
    <cfRule type="expression" dxfId="106" priority="206" stopIfTrue="1">
      <formula>(S20+T20)&gt;C20</formula>
    </cfRule>
  </conditionalFormatting>
  <conditionalFormatting sqref="S21">
    <cfRule type="expression" dxfId="105" priority="205" stopIfTrue="1">
      <formula>(S21+T21)&gt;C21</formula>
    </cfRule>
  </conditionalFormatting>
  <conditionalFormatting sqref="S22">
    <cfRule type="expression" dxfId="104" priority="204" stopIfTrue="1">
      <formula>(S22+T22)&gt;C22</formula>
    </cfRule>
  </conditionalFormatting>
  <conditionalFormatting sqref="S23:S24">
    <cfRule type="expression" dxfId="103" priority="203" stopIfTrue="1">
      <formula>(S23+T23)&gt;C23</formula>
    </cfRule>
  </conditionalFormatting>
  <conditionalFormatting sqref="S25">
    <cfRule type="expression" dxfId="102" priority="202" stopIfTrue="1">
      <formula>(S25+T25)&gt;C25</formula>
    </cfRule>
  </conditionalFormatting>
  <conditionalFormatting sqref="S27">
    <cfRule type="expression" dxfId="101" priority="195" stopIfTrue="1">
      <formula>(S27+T27)&gt;C27</formula>
    </cfRule>
  </conditionalFormatting>
  <conditionalFormatting sqref="S36">
    <cfRule type="expression" dxfId="100" priority="186" stopIfTrue="1">
      <formula>(S36+T36)&gt;C36</formula>
    </cfRule>
  </conditionalFormatting>
  <conditionalFormatting sqref="S37">
    <cfRule type="expression" dxfId="99" priority="185" stopIfTrue="1">
      <formula>(S37+T37)&gt;C37</formula>
    </cfRule>
  </conditionalFormatting>
  <conditionalFormatting sqref="S87">
    <cfRule type="expression" dxfId="98" priority="137" stopIfTrue="1">
      <formula>(S87+T87)&gt;C87</formula>
    </cfRule>
  </conditionalFormatting>
  <conditionalFormatting sqref="S94">
    <cfRule type="expression" dxfId="97" priority="127" stopIfTrue="1">
      <formula>(S94+T94)&gt;C94</formula>
    </cfRule>
  </conditionalFormatting>
  <conditionalFormatting sqref="S95">
    <cfRule type="expression" dxfId="96" priority="126" stopIfTrue="1">
      <formula>(S95+T95)&gt;C95</formula>
    </cfRule>
  </conditionalFormatting>
  <conditionalFormatting sqref="T10">
    <cfRule type="expression" dxfId="95" priority="99" stopIfTrue="1">
      <formula>(S10+T10)&gt;C10</formula>
    </cfRule>
  </conditionalFormatting>
  <conditionalFormatting sqref="T13">
    <cfRule type="expression" dxfId="94" priority="97" stopIfTrue="1">
      <formula>(S13+T13)&gt;C13</formula>
    </cfRule>
  </conditionalFormatting>
  <conditionalFormatting sqref="T14">
    <cfRule type="expression" dxfId="93" priority="96" stopIfTrue="1">
      <formula>(S14+T14)&gt;C14</formula>
    </cfRule>
  </conditionalFormatting>
  <conditionalFormatting sqref="T17">
    <cfRule type="expression" dxfId="92" priority="95" stopIfTrue="1">
      <formula>(S17+T17)&gt;C17</formula>
    </cfRule>
  </conditionalFormatting>
  <conditionalFormatting sqref="T18">
    <cfRule type="expression" dxfId="91" priority="78" stopIfTrue="1">
      <formula>(S18+T18)&gt;C18</formula>
    </cfRule>
  </conditionalFormatting>
  <conditionalFormatting sqref="T19">
    <cfRule type="expression" dxfId="90" priority="77" stopIfTrue="1">
      <formula>(S19+T19)&gt;C19</formula>
    </cfRule>
  </conditionalFormatting>
  <conditionalFormatting sqref="T20">
    <cfRule type="expression" dxfId="89" priority="76" stopIfTrue="1">
      <formula>(S20+T20)&gt;C20</formula>
    </cfRule>
  </conditionalFormatting>
  <conditionalFormatting sqref="T21">
    <cfRule type="expression" dxfId="88" priority="75" stopIfTrue="1">
      <formula>(S21+T21)&gt;C21</formula>
    </cfRule>
  </conditionalFormatting>
  <conditionalFormatting sqref="T22">
    <cfRule type="expression" dxfId="87" priority="74" stopIfTrue="1">
      <formula>(S22+T22)&gt;C22</formula>
    </cfRule>
  </conditionalFormatting>
  <conditionalFormatting sqref="T23:T24">
    <cfRule type="expression" dxfId="86" priority="73" stopIfTrue="1">
      <formula>(S23+T23)&gt;C23</formula>
    </cfRule>
  </conditionalFormatting>
  <conditionalFormatting sqref="T25">
    <cfRule type="expression" dxfId="85" priority="72" stopIfTrue="1">
      <formula>(S25+T25)&gt;C25</formula>
    </cfRule>
  </conditionalFormatting>
  <conditionalFormatting sqref="T27">
    <cfRule type="expression" dxfId="84" priority="70" stopIfTrue="1">
      <formula>(S27+T27)&gt;C27</formula>
    </cfRule>
  </conditionalFormatting>
  <conditionalFormatting sqref="T29">
    <cfRule type="expression" dxfId="83" priority="69" stopIfTrue="1">
      <formula>(S29+T29)&gt;C29</formula>
    </cfRule>
  </conditionalFormatting>
  <conditionalFormatting sqref="T30">
    <cfRule type="expression" dxfId="82" priority="67" stopIfTrue="1">
      <formula>(S30+T30)&gt;C30</formula>
    </cfRule>
  </conditionalFormatting>
  <conditionalFormatting sqref="T31">
    <cfRule type="expression" dxfId="81" priority="66" stopIfTrue="1">
      <formula>(S31+T31)&gt;C31</formula>
    </cfRule>
  </conditionalFormatting>
  <conditionalFormatting sqref="T32">
    <cfRule type="expression" dxfId="80" priority="65" stopIfTrue="1">
      <formula>(S32+T32)&gt;C32</formula>
    </cfRule>
  </conditionalFormatting>
  <conditionalFormatting sqref="T33">
    <cfRule type="expression" dxfId="79" priority="64" stopIfTrue="1">
      <formula>(S33+T33)&gt;C33</formula>
    </cfRule>
  </conditionalFormatting>
  <conditionalFormatting sqref="T34">
    <cfRule type="expression" dxfId="78" priority="63" stopIfTrue="1">
      <formula>(S34+T34)&gt;C34</formula>
    </cfRule>
  </conditionalFormatting>
  <conditionalFormatting sqref="T35:T36">
    <cfRule type="expression" dxfId="77" priority="62" stopIfTrue="1">
      <formula>(S35+T35)&gt;C35</formula>
    </cfRule>
  </conditionalFormatting>
  <conditionalFormatting sqref="T37">
    <cfRule type="expression" dxfId="76" priority="61" stopIfTrue="1">
      <formula>(S37+T37)&gt;C37</formula>
    </cfRule>
  </conditionalFormatting>
  <conditionalFormatting sqref="T40">
    <cfRule type="expression" dxfId="75" priority="60" stopIfTrue="1">
      <formula>(S40+T40)&gt;C40</formula>
    </cfRule>
  </conditionalFormatting>
  <conditionalFormatting sqref="T41">
    <cfRule type="expression" dxfId="74" priority="59" stopIfTrue="1">
      <formula>(S41+T41)&gt;C41</formula>
    </cfRule>
  </conditionalFormatting>
  <conditionalFormatting sqref="T43">
    <cfRule type="expression" dxfId="73" priority="58" stopIfTrue="1">
      <formula>(S43+T43)&gt;C43</formula>
    </cfRule>
  </conditionalFormatting>
  <conditionalFormatting sqref="T45">
    <cfRule type="expression" dxfId="72" priority="57" stopIfTrue="1">
      <formula>(S45+T45)&gt;C45</formula>
    </cfRule>
  </conditionalFormatting>
  <conditionalFormatting sqref="T46">
    <cfRule type="expression" dxfId="71" priority="56" stopIfTrue="1">
      <formula>(S46+T46)&gt;C46</formula>
    </cfRule>
  </conditionalFormatting>
  <conditionalFormatting sqref="T47">
    <cfRule type="expression" dxfId="70" priority="55" stopIfTrue="1">
      <formula>(S47+T47)&gt;C47</formula>
    </cfRule>
  </conditionalFormatting>
  <conditionalFormatting sqref="T48">
    <cfRule type="expression" dxfId="69" priority="54" stopIfTrue="1">
      <formula>(S48+T48)&gt;C48</formula>
    </cfRule>
  </conditionalFormatting>
  <conditionalFormatting sqref="T49">
    <cfRule type="expression" dxfId="68" priority="53" stopIfTrue="1">
      <formula>(S49+T49)&gt;C49</formula>
    </cfRule>
  </conditionalFormatting>
  <conditionalFormatting sqref="T50">
    <cfRule type="expression" dxfId="67" priority="52" stopIfTrue="1">
      <formula>(S50+T50)&gt;C50</formula>
    </cfRule>
  </conditionalFormatting>
  <conditionalFormatting sqref="T51">
    <cfRule type="expression" dxfId="66" priority="51" stopIfTrue="1">
      <formula>(S51+T51)&gt;C51</formula>
    </cfRule>
  </conditionalFormatting>
  <conditionalFormatting sqref="T52">
    <cfRule type="expression" dxfId="65" priority="50" stopIfTrue="1">
      <formula>(S52+T52)&gt;C52</formula>
    </cfRule>
  </conditionalFormatting>
  <conditionalFormatting sqref="T53">
    <cfRule type="expression" dxfId="64" priority="48" stopIfTrue="1">
      <formula>(S53+T53)&gt;C53</formula>
    </cfRule>
  </conditionalFormatting>
  <conditionalFormatting sqref="T65:T68">
    <cfRule type="expression" dxfId="63" priority="47" stopIfTrue="1">
      <formula>(S65+T65)&gt;C65</formula>
    </cfRule>
  </conditionalFormatting>
  <conditionalFormatting sqref="T69">
    <cfRule type="expression" dxfId="62" priority="46" stopIfTrue="1">
      <formula>(S69+T69)&gt;C69</formula>
    </cfRule>
  </conditionalFormatting>
  <conditionalFormatting sqref="T79">
    <cfRule type="expression" dxfId="61" priority="45" stopIfTrue="1">
      <formula>(S79+T79)&gt;C79</formula>
    </cfRule>
  </conditionalFormatting>
  <conditionalFormatting sqref="T80">
    <cfRule type="expression" dxfId="60" priority="44" stopIfTrue="1">
      <formula>(S80+T80)&gt;C80</formula>
    </cfRule>
  </conditionalFormatting>
  <conditionalFormatting sqref="T84">
    <cfRule type="expression" dxfId="59" priority="43" stopIfTrue="1">
      <formula>(S84+T84)&gt;C84</formula>
    </cfRule>
  </conditionalFormatting>
  <conditionalFormatting sqref="T85">
    <cfRule type="expression" dxfId="58" priority="42" stopIfTrue="1">
      <formula>(S85+T85)&gt;C85</formula>
    </cfRule>
  </conditionalFormatting>
  <conditionalFormatting sqref="T86">
    <cfRule type="expression" dxfId="57" priority="41" stopIfTrue="1">
      <formula>(S86+T86)&gt;C86</formula>
    </cfRule>
  </conditionalFormatting>
  <conditionalFormatting sqref="T87">
    <cfRule type="expression" dxfId="56" priority="40" stopIfTrue="1">
      <formula>(S87+T87)&gt;C87</formula>
    </cfRule>
  </conditionalFormatting>
  <conditionalFormatting sqref="T89">
    <cfRule type="expression" dxfId="55" priority="39" stopIfTrue="1">
      <formula>(S89+T89)&gt;C89</formula>
    </cfRule>
  </conditionalFormatting>
  <conditionalFormatting sqref="T90">
    <cfRule type="expression" dxfId="54" priority="38" stopIfTrue="1">
      <formula>(S90+T90)&gt;C90</formula>
    </cfRule>
  </conditionalFormatting>
  <conditionalFormatting sqref="T91">
    <cfRule type="expression" dxfId="53" priority="37" stopIfTrue="1">
      <formula>(S91+T91)&gt;C91</formula>
    </cfRule>
  </conditionalFormatting>
  <conditionalFormatting sqref="T92">
    <cfRule type="expression" dxfId="52" priority="36" stopIfTrue="1">
      <formula>(S92+T92)&gt;C92</formula>
    </cfRule>
  </conditionalFormatting>
  <conditionalFormatting sqref="T93">
    <cfRule type="expression" dxfId="51" priority="35" stopIfTrue="1">
      <formula>(S93+T93)&gt;C93</formula>
    </cfRule>
  </conditionalFormatting>
  <conditionalFormatting sqref="T94">
    <cfRule type="expression" dxfId="50" priority="34" stopIfTrue="1">
      <formula>(S94+T94)&gt;C94</formula>
    </cfRule>
  </conditionalFormatting>
  <conditionalFormatting sqref="T95">
    <cfRule type="expression" dxfId="49" priority="33" stopIfTrue="1">
      <formula>(S95+T95)&gt;C95</formula>
    </cfRule>
  </conditionalFormatting>
  <conditionalFormatting sqref="T99">
    <cfRule type="expression" dxfId="48" priority="30" stopIfTrue="1">
      <formula>(S99+T99)&gt;C99</formula>
    </cfRule>
  </conditionalFormatting>
  <conditionalFormatting sqref="T100">
    <cfRule type="expression" dxfId="47" priority="29" stopIfTrue="1">
      <formula>(S100+T100)&gt;C100</formula>
    </cfRule>
  </conditionalFormatting>
  <conditionalFormatting sqref="T101">
    <cfRule type="expression" dxfId="46" priority="27" stopIfTrue="1">
      <formula>(S101+T101)&gt;C101</formula>
    </cfRule>
  </conditionalFormatting>
  <conditionalFormatting sqref="T102">
    <cfRule type="expression" dxfId="45" priority="26" stopIfTrue="1">
      <formula>(S102+T102)&gt;C102</formula>
    </cfRule>
  </conditionalFormatting>
  <conditionalFormatting sqref="T103">
    <cfRule type="expression" dxfId="44" priority="25" stopIfTrue="1">
      <formula>(S103+T103)&gt;C103</formula>
    </cfRule>
  </conditionalFormatting>
  <conditionalFormatting sqref="C10">
    <cfRule type="expression" dxfId="43" priority="24">
      <formula>"(S10+T10)&gt;C10 "</formula>
    </cfRule>
  </conditionalFormatting>
  <conditionalFormatting sqref="S10">
    <cfRule type="expression" dxfId="42" priority="23" stopIfTrue="1">
      <formula>(S10+T10)&gt;C10</formula>
    </cfRule>
  </conditionalFormatting>
  <conditionalFormatting sqref="S29">
    <cfRule type="expression" dxfId="41" priority="22" stopIfTrue="1">
      <formula>(S29+T29)&gt;C29</formula>
    </cfRule>
  </conditionalFormatting>
  <conditionalFormatting sqref="S30">
    <cfRule type="expression" dxfId="40" priority="21" stopIfTrue="1">
      <formula>(S30+T30)&gt;C30</formula>
    </cfRule>
  </conditionalFormatting>
  <conditionalFormatting sqref="S31">
    <cfRule type="expression" dxfId="39" priority="20" stopIfTrue="1">
      <formula>(S31+T31)&gt;C31</formula>
    </cfRule>
  </conditionalFormatting>
  <conditionalFormatting sqref="S32">
    <cfRule type="expression" dxfId="38" priority="19" stopIfTrue="1">
      <formula>(S32+T32)&gt;C32</formula>
    </cfRule>
  </conditionalFormatting>
  <conditionalFormatting sqref="S33">
    <cfRule type="expression" dxfId="37" priority="18" stopIfTrue="1">
      <formula>(S33+T33)&gt;C33</formula>
    </cfRule>
  </conditionalFormatting>
  <conditionalFormatting sqref="S34">
    <cfRule type="expression" dxfId="36" priority="17" stopIfTrue="1">
      <formula>(S34+T34)&gt;C34</formula>
    </cfRule>
  </conditionalFormatting>
  <conditionalFormatting sqref="S35">
    <cfRule type="expression" dxfId="35" priority="16" stopIfTrue="1">
      <formula>(S35+T35)&gt;C35</formula>
    </cfRule>
  </conditionalFormatting>
  <conditionalFormatting sqref="S40:S41">
    <cfRule type="cellIs" dxfId="34" priority="15" stopIfTrue="1" operator="notEqual">
      <formula>$B40</formula>
    </cfRule>
  </conditionalFormatting>
  <conditionalFormatting sqref="S43">
    <cfRule type="cellIs" dxfId="33" priority="14" stopIfTrue="1" operator="notEqual">
      <formula>$B43</formula>
    </cfRule>
  </conditionalFormatting>
  <conditionalFormatting sqref="S45:S53">
    <cfRule type="cellIs" dxfId="32" priority="13" stopIfTrue="1" operator="notEqual">
      <formula>$B45</formula>
    </cfRule>
  </conditionalFormatting>
  <conditionalFormatting sqref="S65:S68">
    <cfRule type="expression" dxfId="31" priority="12" stopIfTrue="1">
      <formula>(S65+T65)&gt;C65</formula>
    </cfRule>
  </conditionalFormatting>
  <conditionalFormatting sqref="S69">
    <cfRule type="expression" dxfId="30" priority="11" stopIfTrue="1">
      <formula>(S69+T69)&gt;C69</formula>
    </cfRule>
  </conditionalFormatting>
  <conditionalFormatting sqref="S79:S80">
    <cfRule type="cellIs" dxfId="29" priority="10" stopIfTrue="1" operator="notEqual">
      <formula>$B79</formula>
    </cfRule>
  </conditionalFormatting>
  <conditionalFormatting sqref="S84">
    <cfRule type="expression" dxfId="28" priority="9" stopIfTrue="1">
      <formula>(S84+T84)&gt;C84</formula>
    </cfRule>
  </conditionalFormatting>
  <conditionalFormatting sqref="S85">
    <cfRule type="expression" dxfId="27" priority="8" stopIfTrue="1">
      <formula>(S85+T85)&gt;C85</formula>
    </cfRule>
  </conditionalFormatting>
  <conditionalFormatting sqref="S86">
    <cfRule type="expression" dxfId="26" priority="7" stopIfTrue="1">
      <formula>(S86+T86)&gt;C86</formula>
    </cfRule>
  </conditionalFormatting>
  <conditionalFormatting sqref="S89">
    <cfRule type="expression" dxfId="25" priority="6" stopIfTrue="1">
      <formula>(S89+T89)&gt;C89</formula>
    </cfRule>
  </conditionalFormatting>
  <conditionalFormatting sqref="S90">
    <cfRule type="expression" dxfId="24" priority="5" stopIfTrue="1">
      <formula>(S90+T90)&gt;C90</formula>
    </cfRule>
  </conditionalFormatting>
  <conditionalFormatting sqref="S91">
    <cfRule type="expression" dxfId="23" priority="4" stopIfTrue="1">
      <formula>(S91+T91)&gt;C91</formula>
    </cfRule>
  </conditionalFormatting>
  <conditionalFormatting sqref="S92">
    <cfRule type="expression" dxfId="22" priority="3" stopIfTrue="1">
      <formula>(S92+T92)&gt;C92</formula>
    </cfRule>
  </conditionalFormatting>
  <conditionalFormatting sqref="S93">
    <cfRule type="expression" dxfId="21" priority="2" stopIfTrue="1">
      <formula>(S93+T93)&gt;C93</formula>
    </cfRule>
  </conditionalFormatting>
  <conditionalFormatting sqref="S99:S103">
    <cfRule type="cellIs" dxfId="20" priority="1" stopIfTrue="1" operator="notEqual">
      <formula>$B99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32" sqref="I32"/>
    </sheetView>
  </sheetViews>
  <sheetFormatPr defaultColWidth="9" defaultRowHeight="13.5" zeroHeight="1"/>
  <cols>
    <col min="1" max="2" width="2.73046875" style="1080" customWidth="1"/>
    <col min="3" max="3" width="3.86328125" style="1080" customWidth="1"/>
    <col min="4" max="4" width="15.265625" style="1080" customWidth="1"/>
    <col min="5" max="5" width="32.73046875" style="1080" customWidth="1"/>
    <col min="6" max="8" width="15.73046875" style="1080" customWidth="1"/>
    <col min="9" max="9" width="40.73046875" style="1080" customWidth="1"/>
    <col min="10" max="10" width="30.73046875" style="1080" customWidth="1"/>
    <col min="11" max="13" width="2.73046875" style="1080" customWidth="1"/>
    <col min="14" max="14" width="29.73046875" style="1080" customWidth="1"/>
    <col min="15" max="24" width="2.73046875" style="1080" customWidth="1"/>
    <col min="25" max="33" width="9" style="1080" customWidth="1"/>
    <col min="34" max="16384" width="9" style="1080"/>
  </cols>
  <sheetData>
    <row r="1" spans="1:33" ht="13.9">
      <c r="A1" s="2402" t="s">
        <v>1907</v>
      </c>
      <c r="B1" s="2402"/>
      <c r="C1" s="2402"/>
      <c r="D1" s="2402"/>
      <c r="E1" s="2402"/>
      <c r="F1" s="2402"/>
      <c r="G1" s="2402"/>
      <c r="H1" s="2402"/>
      <c r="I1" s="2402"/>
      <c r="J1" s="2402"/>
      <c r="K1" s="2402"/>
      <c r="L1" s="1079"/>
      <c r="M1" s="1079"/>
      <c r="N1" s="1079"/>
      <c r="O1" s="1079"/>
      <c r="P1" s="1079"/>
      <c r="Q1" s="1079"/>
      <c r="R1" s="1079"/>
      <c r="S1" s="1079"/>
      <c r="T1" s="1079"/>
      <c r="U1" s="1079"/>
      <c r="V1" s="1079"/>
      <c r="W1" s="1079"/>
      <c r="X1" s="1079"/>
      <c r="Y1" s="1079"/>
      <c r="Z1" s="1079"/>
      <c r="AA1" s="1079"/>
      <c r="AB1" s="1079"/>
      <c r="AC1" s="1079"/>
      <c r="AD1" s="1079"/>
      <c r="AE1" s="1079"/>
      <c r="AF1" s="1079"/>
      <c r="AG1" s="1079"/>
    </row>
    <row r="2" spans="1:33" ht="13.9">
      <c r="A2" s="2402"/>
      <c r="B2" s="2402"/>
      <c r="C2" s="2402"/>
      <c r="D2" s="2402"/>
      <c r="E2" s="2402"/>
      <c r="F2" s="2402"/>
      <c r="G2" s="2402"/>
      <c r="H2" s="2402"/>
      <c r="I2" s="2402"/>
      <c r="J2" s="2402"/>
      <c r="K2" s="2402"/>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3">
      <c r="L3" s="1081"/>
      <c r="M3" s="1081"/>
      <c r="N3" s="1081"/>
      <c r="O3" s="1081"/>
      <c r="P3" s="1081"/>
      <c r="Q3" s="1081"/>
      <c r="R3" s="1081"/>
      <c r="S3" s="1081"/>
      <c r="T3" s="1081"/>
      <c r="U3" s="1081"/>
      <c r="V3" s="1081"/>
      <c r="W3" s="1081"/>
      <c r="X3" s="1081"/>
      <c r="Y3" s="1081"/>
      <c r="Z3" s="1081"/>
      <c r="AA3" s="1081"/>
      <c r="AB3" s="1081"/>
      <c r="AC3" s="1081"/>
    </row>
    <row r="4" spans="1:33">
      <c r="C4" s="2403" t="s">
        <v>1908</v>
      </c>
      <c r="D4" s="2403"/>
      <c r="E4" s="2403"/>
      <c r="F4" s="2403"/>
      <c r="G4" s="2403"/>
      <c r="H4" s="2403"/>
      <c r="I4" s="2403"/>
      <c r="J4" s="2403"/>
    </row>
    <row r="5" spans="1:33">
      <c r="C5" s="2403"/>
      <c r="D5" s="2403"/>
      <c r="E5" s="2403"/>
      <c r="F5" s="2403"/>
      <c r="G5" s="2403"/>
      <c r="H5" s="2403"/>
      <c r="I5" s="2403"/>
      <c r="J5" s="2403"/>
    </row>
    <row r="6" spans="1:33">
      <c r="C6" s="1698"/>
      <c r="D6" s="1698"/>
      <c r="E6" s="1698"/>
      <c r="F6" s="1698"/>
      <c r="G6" s="1698"/>
      <c r="H6" s="1698"/>
      <c r="I6" s="1698"/>
      <c r="J6" s="1698"/>
    </row>
    <row r="7" spans="1:33">
      <c r="C7" s="1082" t="s">
        <v>1909</v>
      </c>
      <c r="D7" s="1698"/>
      <c r="E7" s="2404" t="str">
        <f>Application!H16</f>
        <v>The Angel 2018, L.P.</v>
      </c>
      <c r="F7" s="2404"/>
      <c r="G7" s="2404"/>
      <c r="H7" s="1698"/>
      <c r="I7" s="1082" t="s">
        <v>1910</v>
      </c>
      <c r="J7" s="1083">
        <f>Application!AG437+Application!AG439</f>
        <v>53</v>
      </c>
    </row>
    <row r="8" spans="1:33">
      <c r="C8" s="1082" t="s">
        <v>1911</v>
      </c>
      <c r="D8" s="1698"/>
      <c r="E8" s="2404" t="str">
        <f>Application!H18</f>
        <v>My Angel</v>
      </c>
      <c r="F8" s="2404"/>
      <c r="G8" s="2404"/>
      <c r="H8" s="1698"/>
      <c r="I8" s="1082" t="s">
        <v>1912</v>
      </c>
      <c r="J8" s="1084">
        <f>Application!CS663</f>
        <v>53</v>
      </c>
    </row>
    <row r="9" spans="1:33" ht="14.25" customHeight="1">
      <c r="C9" s="1082" t="s">
        <v>1913</v>
      </c>
      <c r="D9" s="1698"/>
      <c r="E9" s="2405" t="str">
        <f>Application!D210</f>
        <v>Special Needs</v>
      </c>
      <c r="F9" s="2405"/>
      <c r="G9" s="2405"/>
      <c r="H9" s="1698"/>
      <c r="I9" s="1082" t="s">
        <v>1914</v>
      </c>
      <c r="J9" s="1085">
        <v>53</v>
      </c>
      <c r="N9" s="1086"/>
    </row>
    <row r="10" spans="1:33" ht="26.85" customHeight="1">
      <c r="C10" s="2403" t="s">
        <v>1915</v>
      </c>
      <c r="D10" s="2403"/>
      <c r="E10" s="2406" t="str">
        <f>Application!D213</f>
        <v>N/A</v>
      </c>
      <c r="F10" s="2406"/>
      <c r="G10" s="2406"/>
      <c r="H10" s="1698"/>
      <c r="I10" s="1087" t="s">
        <v>1916</v>
      </c>
      <c r="J10" s="1088">
        <f>IF(J9&gt;0,J8-J9,J8)</f>
        <v>0</v>
      </c>
      <c r="N10" s="1086"/>
    </row>
    <row r="11" spans="1:33">
      <c r="C11" s="1089"/>
      <c r="N11" s="1086"/>
    </row>
    <row r="12" spans="1:33" ht="15" customHeight="1">
      <c r="C12" s="2407" t="s">
        <v>1917</v>
      </c>
      <c r="D12" s="2408"/>
      <c r="E12" s="2409"/>
      <c r="F12" s="2400" t="s">
        <v>1918</v>
      </c>
      <c r="G12" s="2400" t="s">
        <v>1919</v>
      </c>
      <c r="H12" s="2413" t="s">
        <v>1920</v>
      </c>
      <c r="I12" s="2400" t="s">
        <v>1921</v>
      </c>
      <c r="J12" s="2400" t="s">
        <v>1922</v>
      </c>
      <c r="N12" s="1086"/>
    </row>
    <row r="13" spans="1:33" ht="68.25" customHeight="1">
      <c r="C13" s="2410"/>
      <c r="D13" s="2411"/>
      <c r="E13" s="2412"/>
      <c r="F13" s="2401"/>
      <c r="G13" s="2401"/>
      <c r="H13" s="2414"/>
      <c r="I13" s="2401"/>
      <c r="J13" s="2401"/>
    </row>
    <row r="14" spans="1:33" ht="15" customHeight="1">
      <c r="C14" s="1090" t="s">
        <v>1923</v>
      </c>
      <c r="D14" s="1091"/>
      <c r="E14" s="1091"/>
      <c r="F14" s="1092"/>
      <c r="G14" s="1092"/>
      <c r="H14" s="1093"/>
      <c r="I14" s="1093"/>
      <c r="J14" s="1093"/>
    </row>
    <row r="15" spans="1:33">
      <c r="C15" s="1094" t="s">
        <v>1924</v>
      </c>
      <c r="D15" s="1080" t="s">
        <v>1925</v>
      </c>
      <c r="F15" s="1095"/>
      <c r="G15" s="1096"/>
      <c r="H15" s="1097"/>
      <c r="I15" s="1097"/>
      <c r="J15" s="1097"/>
    </row>
    <row r="16" spans="1:33">
      <c r="C16" s="1094" t="s">
        <v>1926</v>
      </c>
      <c r="D16" s="1080" t="s">
        <v>1927</v>
      </c>
      <c r="F16" s="1095"/>
      <c r="G16" s="1098"/>
      <c r="H16" s="1097"/>
      <c r="I16" s="1097"/>
      <c r="J16" s="1097"/>
    </row>
    <row r="17" spans="3:10">
      <c r="C17" s="1094" t="s">
        <v>1928</v>
      </c>
      <c r="D17" s="1080" t="s">
        <v>1929</v>
      </c>
      <c r="F17" s="1095"/>
      <c r="G17" s="1098"/>
      <c r="H17" s="1097"/>
      <c r="I17" s="1097"/>
      <c r="J17" s="1097"/>
    </row>
    <row r="18" spans="3:10">
      <c r="C18" s="1094" t="s">
        <v>1930</v>
      </c>
      <c r="D18" s="1081" t="s">
        <v>1931</v>
      </c>
      <c r="E18" s="1081"/>
      <c r="F18" s="1095"/>
      <c r="G18" s="1098"/>
      <c r="H18" s="1097"/>
      <c r="I18" s="1097"/>
      <c r="J18" s="1097"/>
    </row>
    <row r="19" spans="3:10">
      <c r="C19" s="1094" t="s">
        <v>1932</v>
      </c>
      <c r="D19" s="1081" t="s">
        <v>1933</v>
      </c>
      <c r="E19" s="1081"/>
      <c r="F19" s="1095"/>
      <c r="G19" s="1098"/>
      <c r="H19" s="1097"/>
      <c r="I19" s="1097"/>
      <c r="J19" s="1097"/>
    </row>
    <row r="20" spans="3:10">
      <c r="C20" s="1094" t="s">
        <v>1934</v>
      </c>
      <c r="D20" s="1081" t="s">
        <v>1935</v>
      </c>
      <c r="E20" s="1099"/>
      <c r="F20" s="1100"/>
      <c r="G20" s="1098"/>
      <c r="H20" s="1097"/>
      <c r="I20" s="1097"/>
      <c r="J20" s="1097"/>
    </row>
    <row r="21" spans="3:10">
      <c r="C21" s="1101"/>
      <c r="D21" s="1102"/>
      <c r="E21" s="1103"/>
      <c r="F21" s="1100"/>
      <c r="G21" s="1098"/>
      <c r="H21" s="1097"/>
      <c r="I21" s="1097"/>
      <c r="J21" s="1097"/>
    </row>
    <row r="22" spans="3:10" ht="13.9">
      <c r="C22" s="1104" t="s">
        <v>1936</v>
      </c>
      <c r="D22" s="1105"/>
      <c r="E22" s="1105"/>
      <c r="F22" s="1106"/>
      <c r="G22" s="1107"/>
      <c r="H22" s="1108"/>
      <c r="I22" s="1108"/>
      <c r="J22" s="1108"/>
    </row>
    <row r="23" spans="3:10">
      <c r="C23" s="1094" t="s">
        <v>1937</v>
      </c>
      <c r="D23" s="1081" t="s">
        <v>1938</v>
      </c>
      <c r="E23" s="1081"/>
      <c r="F23" s="1095">
        <v>3</v>
      </c>
      <c r="G23" s="1098">
        <f>75000+90512+62415+52060+19275</f>
        <v>299262</v>
      </c>
      <c r="H23" s="1097"/>
      <c r="I23" s="1097" t="s">
        <v>1939</v>
      </c>
      <c r="J23" s="1097" t="s">
        <v>1940</v>
      </c>
    </row>
    <row r="24" spans="3:10">
      <c r="C24" s="1094" t="s">
        <v>1941</v>
      </c>
      <c r="D24" s="1081" t="s">
        <v>1942</v>
      </c>
      <c r="E24" s="1081"/>
      <c r="F24" s="1095">
        <v>0.5</v>
      </c>
      <c r="G24" s="1098">
        <f>15000+(15000*0.257)</f>
        <v>18855</v>
      </c>
      <c r="H24" s="1097"/>
      <c r="I24" s="1097" t="s">
        <v>1943</v>
      </c>
      <c r="J24" s="1097" t="s">
        <v>1944</v>
      </c>
    </row>
    <row r="25" spans="3:10">
      <c r="C25" s="1094" t="s">
        <v>1945</v>
      </c>
      <c r="D25" s="1080" t="s">
        <v>1929</v>
      </c>
      <c r="E25" s="1081"/>
      <c r="F25" s="1095"/>
      <c r="G25" s="1098"/>
      <c r="H25" s="1097"/>
      <c r="I25" s="1097"/>
      <c r="J25" s="1097"/>
    </row>
    <row r="26" spans="3:10">
      <c r="C26" s="1094" t="s">
        <v>1946</v>
      </c>
      <c r="D26" s="1081" t="s">
        <v>1947</v>
      </c>
      <c r="E26" s="1081"/>
      <c r="F26" s="1095"/>
      <c r="G26" s="1098"/>
      <c r="H26" s="1097"/>
      <c r="I26" s="1097"/>
      <c r="J26" s="1097"/>
    </row>
    <row r="27" spans="3:10">
      <c r="C27" s="1094" t="s">
        <v>1948</v>
      </c>
      <c r="D27" s="1081" t="s">
        <v>1933</v>
      </c>
      <c r="E27" s="1081"/>
      <c r="F27" s="1095"/>
      <c r="G27" s="1098"/>
      <c r="H27" s="1097"/>
      <c r="I27" s="1097"/>
      <c r="J27" s="1097"/>
    </row>
    <row r="28" spans="3:10">
      <c r="C28" s="1094" t="s">
        <v>1949</v>
      </c>
      <c r="D28" s="1081" t="s">
        <v>1935</v>
      </c>
      <c r="E28" s="1081"/>
      <c r="F28" s="1095"/>
      <c r="G28" s="1098"/>
      <c r="H28" s="1097"/>
      <c r="I28" s="1097"/>
      <c r="J28" s="1097"/>
    </row>
    <row r="29" spans="3:10">
      <c r="C29" s="1109"/>
      <c r="D29" s="1089"/>
      <c r="E29" s="1089"/>
      <c r="F29" s="1095"/>
      <c r="G29" s="1098"/>
      <c r="H29" s="1097"/>
      <c r="I29" s="1097"/>
      <c r="J29" s="1097"/>
    </row>
    <row r="30" spans="3:10" ht="13.9">
      <c r="C30" s="1110" t="s">
        <v>1950</v>
      </c>
      <c r="D30" s="1105"/>
      <c r="E30" s="1105"/>
      <c r="F30" s="1111"/>
      <c r="G30" s="1112"/>
      <c r="H30" s="1113"/>
      <c r="I30" s="1113"/>
      <c r="J30" s="1113"/>
    </row>
    <row r="31" spans="3:10">
      <c r="C31" s="1094"/>
      <c r="D31" s="1114" t="s">
        <v>1951</v>
      </c>
      <c r="E31" s="1114"/>
      <c r="F31" s="1095">
        <v>0.08</v>
      </c>
      <c r="G31" s="1098">
        <v>4629</v>
      </c>
      <c r="H31" s="1404">
        <v>4629</v>
      </c>
      <c r="I31" s="1097" t="s">
        <v>1952</v>
      </c>
      <c r="J31" s="1097" t="s">
        <v>1130</v>
      </c>
    </row>
    <row r="32" spans="3:10">
      <c r="C32" s="1094"/>
      <c r="D32" s="1114" t="s">
        <v>1953</v>
      </c>
      <c r="E32" s="1114"/>
      <c r="F32" s="1095">
        <v>2.5</v>
      </c>
      <c r="G32" s="1098">
        <f>76960+19240+4945</f>
        <v>101145</v>
      </c>
      <c r="H32" s="1405">
        <v>76960</v>
      </c>
      <c r="I32" s="1097" t="s">
        <v>1954</v>
      </c>
      <c r="J32" s="1097" t="s">
        <v>1130</v>
      </c>
    </row>
    <row r="33" spans="3:10">
      <c r="C33" s="1094"/>
      <c r="D33" s="1115" t="s">
        <v>1955</v>
      </c>
      <c r="E33" s="1114"/>
      <c r="F33" s="1095"/>
      <c r="G33" s="1098">
        <f>5000+14285+20968</f>
        <v>40253</v>
      </c>
      <c r="H33" s="1404">
        <v>20968</v>
      </c>
      <c r="I33" s="1097" t="s">
        <v>1956</v>
      </c>
      <c r="J33" s="1097" t="s">
        <v>1957</v>
      </c>
    </row>
    <row r="34" spans="3:10">
      <c r="C34" s="1094"/>
      <c r="F34" s="1116"/>
      <c r="G34" s="1116"/>
      <c r="H34" s="1116"/>
      <c r="I34" s="1116"/>
      <c r="J34" s="1116"/>
    </row>
    <row r="35" spans="3:10" ht="13.9">
      <c r="C35" s="1117" t="s">
        <v>1527</v>
      </c>
      <c r="D35" s="1118"/>
      <c r="E35" s="1118"/>
      <c r="F35" s="1119"/>
      <c r="G35" s="1120">
        <f>SUM(G15:G33)</f>
        <v>464144</v>
      </c>
      <c r="H35" s="1121"/>
      <c r="I35" s="1121"/>
      <c r="J35" s="1121"/>
    </row>
    <row r="36" spans="3:10"/>
    <row r="37" spans="3:10" ht="15.4">
      <c r="C37" s="1122" t="s">
        <v>1958</v>
      </c>
    </row>
    <row r="38" spans="3:10" s="1124" customFormat="1" ht="17.25" customHeight="1">
      <c r="C38" s="1123" t="s">
        <v>1959</v>
      </c>
    </row>
    <row r="39" spans="3:10" s="1124" customFormat="1" ht="14.25">
      <c r="C39" s="1124" t="s">
        <v>1960</v>
      </c>
    </row>
    <row r="40" spans="3:10" s="1124" customFormat="1"/>
    <row r="41" spans="3:10" s="1124" customFormat="1"/>
    <row r="42" spans="3:10" s="1124" customFormat="1" hidden="1"/>
    <row r="43" spans="3:10" s="1124" customFormat="1" hidden="1"/>
    <row r="44" spans="3:10" s="1124" customFormat="1" hidden="1"/>
    <row r="45" spans="3:10" s="1124" customFormat="1" hidden="1"/>
    <row r="46" spans="3:10" s="1124" customFormat="1" hidden="1"/>
    <row r="47" spans="3:10" s="1124" customFormat="1" hidden="1"/>
    <row r="48" spans="3:10" s="1124" customFormat="1" hidden="1"/>
    <row r="49" s="1124" customFormat="1" hidden="1"/>
    <row r="50" s="1124" customFormat="1" hidden="1"/>
    <row r="51" s="1124" customFormat="1" hidden="1"/>
    <row r="52" s="1124" customFormat="1" hidden="1"/>
    <row r="53" s="112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19"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C3" sqref="C3"/>
    </sheetView>
  </sheetViews>
  <sheetFormatPr defaultColWidth="0" defaultRowHeight="11.65" zeroHeight="1"/>
  <cols>
    <col min="1" max="1" width="32.73046875" style="381" customWidth="1"/>
    <col min="2" max="3" width="12.1328125" style="374" customWidth="1"/>
    <col min="4" max="6" width="12.86328125" style="374" customWidth="1"/>
    <col min="7" max="9" width="12.1328125" style="374" customWidth="1"/>
    <col min="10" max="10" width="12.1328125" style="375" customWidth="1"/>
    <col min="11" max="11" width="8.86328125" style="376" hidden="1" customWidth="1"/>
    <col min="12" max="21" width="8.86328125" style="374" hidden="1" customWidth="1"/>
    <col min="22" max="23" width="0" style="374" hidden="1"/>
    <col min="24" max="256" width="8.86328125" style="374" hidden="1"/>
    <col min="257" max="257" width="32.73046875" style="374" hidden="1" customWidth="1"/>
    <col min="258" max="259" width="12.1328125" style="374" hidden="1" customWidth="1"/>
    <col min="260" max="260" width="12.86328125" style="374" hidden="1" customWidth="1"/>
    <col min="261" max="266" width="12.1328125" style="374" hidden="1" customWidth="1"/>
    <col min="267" max="277" width="8.86328125" style="374" hidden="1" customWidth="1"/>
    <col min="278" max="512" width="8.86328125" style="374" hidden="1"/>
    <col min="513" max="513" width="32.73046875" style="374" hidden="1" customWidth="1"/>
    <col min="514" max="515" width="12.1328125" style="374" hidden="1" customWidth="1"/>
    <col min="516" max="516" width="12.86328125" style="374" hidden="1" customWidth="1"/>
    <col min="517" max="522" width="12.1328125" style="374" hidden="1" customWidth="1"/>
    <col min="523" max="533" width="8.86328125" style="374" hidden="1" customWidth="1"/>
    <col min="534" max="768" width="8.86328125" style="374" hidden="1"/>
    <col min="769" max="769" width="32.73046875" style="374" hidden="1" customWidth="1"/>
    <col min="770" max="771" width="12.1328125" style="374" hidden="1" customWidth="1"/>
    <col min="772" max="772" width="12.86328125" style="374" hidden="1" customWidth="1"/>
    <col min="773" max="778" width="12.1328125" style="374" hidden="1" customWidth="1"/>
    <col min="779" max="789" width="8.86328125" style="374" hidden="1" customWidth="1"/>
    <col min="790" max="1024" width="8.86328125" style="374" hidden="1"/>
    <col min="1025" max="1025" width="32.73046875" style="374" hidden="1" customWidth="1"/>
    <col min="1026" max="1027" width="12.1328125" style="374" hidden="1" customWidth="1"/>
    <col min="1028" max="1028" width="12.86328125" style="374" hidden="1" customWidth="1"/>
    <col min="1029" max="1034" width="12.1328125" style="374" hidden="1" customWidth="1"/>
    <col min="1035" max="1045" width="8.86328125" style="374" hidden="1" customWidth="1"/>
    <col min="1046" max="1280" width="8.86328125" style="374" hidden="1"/>
    <col min="1281" max="1281" width="32.73046875" style="374" hidden="1" customWidth="1"/>
    <col min="1282" max="1283" width="12.1328125" style="374" hidden="1" customWidth="1"/>
    <col min="1284" max="1284" width="12.86328125" style="374" hidden="1" customWidth="1"/>
    <col min="1285" max="1290" width="12.1328125" style="374" hidden="1" customWidth="1"/>
    <col min="1291" max="1301" width="8.86328125" style="374" hidden="1" customWidth="1"/>
    <col min="1302" max="1536" width="8.86328125" style="374" hidden="1"/>
    <col min="1537" max="1537" width="32.73046875" style="374" hidden="1" customWidth="1"/>
    <col min="1538" max="1539" width="12.1328125" style="374" hidden="1" customWidth="1"/>
    <col min="1540" max="1540" width="12.86328125" style="374" hidden="1" customWidth="1"/>
    <col min="1541" max="1546" width="12.1328125" style="374" hidden="1" customWidth="1"/>
    <col min="1547" max="1557" width="8.86328125" style="374" hidden="1" customWidth="1"/>
    <col min="1558" max="1792" width="8.86328125" style="374" hidden="1"/>
    <col min="1793" max="1793" width="32.73046875" style="374" hidden="1" customWidth="1"/>
    <col min="1794" max="1795" width="12.1328125" style="374" hidden="1" customWidth="1"/>
    <col min="1796" max="1796" width="12.86328125" style="374" hidden="1" customWidth="1"/>
    <col min="1797" max="1802" width="12.1328125" style="374" hidden="1" customWidth="1"/>
    <col min="1803" max="1813" width="8.86328125" style="374" hidden="1" customWidth="1"/>
    <col min="1814" max="2048" width="8.86328125" style="374" hidden="1"/>
    <col min="2049" max="2049" width="32.73046875" style="374" hidden="1" customWidth="1"/>
    <col min="2050" max="2051" width="12.1328125" style="374" hidden="1" customWidth="1"/>
    <col min="2052" max="2052" width="12.86328125" style="374" hidden="1" customWidth="1"/>
    <col min="2053" max="2058" width="12.1328125" style="374" hidden="1" customWidth="1"/>
    <col min="2059" max="2069" width="8.86328125" style="374" hidden="1" customWidth="1"/>
    <col min="2070" max="2304" width="8.86328125" style="374" hidden="1"/>
    <col min="2305" max="2305" width="32.73046875" style="374" hidden="1" customWidth="1"/>
    <col min="2306" max="2307" width="12.1328125" style="374" hidden="1" customWidth="1"/>
    <col min="2308" max="2308" width="12.86328125" style="374" hidden="1" customWidth="1"/>
    <col min="2309" max="2314" width="12.1328125" style="374" hidden="1" customWidth="1"/>
    <col min="2315" max="2325" width="8.86328125" style="374" hidden="1" customWidth="1"/>
    <col min="2326" max="2560" width="8.86328125" style="374" hidden="1"/>
    <col min="2561" max="2561" width="32.73046875" style="374" hidden="1" customWidth="1"/>
    <col min="2562" max="2563" width="12.1328125" style="374" hidden="1" customWidth="1"/>
    <col min="2564" max="2564" width="12.86328125" style="374" hidden="1" customWidth="1"/>
    <col min="2565" max="2570" width="12.1328125" style="374" hidden="1" customWidth="1"/>
    <col min="2571" max="2581" width="8.86328125" style="374" hidden="1" customWidth="1"/>
    <col min="2582" max="2816" width="8.86328125" style="374" hidden="1"/>
    <col min="2817" max="2817" width="32.73046875" style="374" hidden="1" customWidth="1"/>
    <col min="2818" max="2819" width="12.1328125" style="374" hidden="1" customWidth="1"/>
    <col min="2820" max="2820" width="12.86328125" style="374" hidden="1" customWidth="1"/>
    <col min="2821" max="2826" width="12.1328125" style="374" hidden="1" customWidth="1"/>
    <col min="2827" max="2837" width="8.86328125" style="374" hidden="1" customWidth="1"/>
    <col min="2838" max="3072" width="8.86328125" style="374" hidden="1"/>
    <col min="3073" max="3073" width="32.73046875" style="374" hidden="1" customWidth="1"/>
    <col min="3074" max="3075" width="12.1328125" style="374" hidden="1" customWidth="1"/>
    <col min="3076" max="3076" width="12.86328125" style="374" hidden="1" customWidth="1"/>
    <col min="3077" max="3082" width="12.1328125" style="374" hidden="1" customWidth="1"/>
    <col min="3083" max="3093" width="8.86328125" style="374" hidden="1" customWidth="1"/>
    <col min="3094" max="3328" width="8.86328125" style="374" hidden="1"/>
    <col min="3329" max="3329" width="32.73046875" style="374" hidden="1" customWidth="1"/>
    <col min="3330" max="3331" width="12.1328125" style="374" hidden="1" customWidth="1"/>
    <col min="3332" max="3332" width="12.86328125" style="374" hidden="1" customWidth="1"/>
    <col min="3333" max="3338" width="12.1328125" style="374" hidden="1" customWidth="1"/>
    <col min="3339" max="3349" width="8.86328125" style="374" hidden="1" customWidth="1"/>
    <col min="3350" max="3584" width="8.86328125" style="374" hidden="1"/>
    <col min="3585" max="3585" width="32.73046875" style="374" hidden="1" customWidth="1"/>
    <col min="3586" max="3587" width="12.1328125" style="374" hidden="1" customWidth="1"/>
    <col min="3588" max="3588" width="12.86328125" style="374" hidden="1" customWidth="1"/>
    <col min="3589" max="3594" width="12.1328125" style="374" hidden="1" customWidth="1"/>
    <col min="3595" max="3605" width="8.86328125" style="374" hidden="1" customWidth="1"/>
    <col min="3606" max="3840" width="8.86328125" style="374" hidden="1"/>
    <col min="3841" max="3841" width="32.73046875" style="374" hidden="1" customWidth="1"/>
    <col min="3842" max="3843" width="12.1328125" style="374" hidden="1" customWidth="1"/>
    <col min="3844" max="3844" width="12.86328125" style="374" hidden="1" customWidth="1"/>
    <col min="3845" max="3850" width="12.1328125" style="374" hidden="1" customWidth="1"/>
    <col min="3851" max="3861" width="8.86328125" style="374" hidden="1" customWidth="1"/>
    <col min="3862" max="4096" width="8.86328125" style="374" hidden="1"/>
    <col min="4097" max="4097" width="32.73046875" style="374" hidden="1" customWidth="1"/>
    <col min="4098" max="4099" width="12.1328125" style="374" hidden="1" customWidth="1"/>
    <col min="4100" max="4100" width="12.86328125" style="374" hidden="1" customWidth="1"/>
    <col min="4101" max="4106" width="12.1328125" style="374" hidden="1" customWidth="1"/>
    <col min="4107" max="4117" width="8.86328125" style="374" hidden="1" customWidth="1"/>
    <col min="4118" max="4352" width="8.86328125" style="374" hidden="1"/>
    <col min="4353" max="4353" width="32.73046875" style="374" hidden="1" customWidth="1"/>
    <col min="4354" max="4355" width="12.1328125" style="374" hidden="1" customWidth="1"/>
    <col min="4356" max="4356" width="12.86328125" style="374" hidden="1" customWidth="1"/>
    <col min="4357" max="4362" width="12.1328125" style="374" hidden="1" customWidth="1"/>
    <col min="4363" max="4373" width="8.86328125" style="374" hidden="1" customWidth="1"/>
    <col min="4374" max="4608" width="8.86328125" style="374" hidden="1"/>
    <col min="4609" max="4609" width="32.73046875" style="374" hidden="1" customWidth="1"/>
    <col min="4610" max="4611" width="12.1328125" style="374" hidden="1" customWidth="1"/>
    <col min="4612" max="4612" width="12.86328125" style="374" hidden="1" customWidth="1"/>
    <col min="4613" max="4618" width="12.1328125" style="374" hidden="1" customWidth="1"/>
    <col min="4619" max="4629" width="8.86328125" style="374" hidden="1" customWidth="1"/>
    <col min="4630" max="4864" width="8.86328125" style="374" hidden="1"/>
    <col min="4865" max="4865" width="32.73046875" style="374" hidden="1" customWidth="1"/>
    <col min="4866" max="4867" width="12.1328125" style="374" hidden="1" customWidth="1"/>
    <col min="4868" max="4868" width="12.86328125" style="374" hidden="1" customWidth="1"/>
    <col min="4869" max="4874" width="12.1328125" style="374" hidden="1" customWidth="1"/>
    <col min="4875" max="4885" width="8.86328125" style="374" hidden="1" customWidth="1"/>
    <col min="4886" max="5120" width="8.86328125" style="374" hidden="1"/>
    <col min="5121" max="5121" width="32.73046875" style="374" hidden="1" customWidth="1"/>
    <col min="5122" max="5123" width="12.1328125" style="374" hidden="1" customWidth="1"/>
    <col min="5124" max="5124" width="12.86328125" style="374" hidden="1" customWidth="1"/>
    <col min="5125" max="5130" width="12.1328125" style="374" hidden="1" customWidth="1"/>
    <col min="5131" max="5141" width="8.86328125" style="374" hidden="1" customWidth="1"/>
    <col min="5142" max="5376" width="8.86328125" style="374" hidden="1"/>
    <col min="5377" max="5377" width="32.73046875" style="374" hidden="1" customWidth="1"/>
    <col min="5378" max="5379" width="12.1328125" style="374" hidden="1" customWidth="1"/>
    <col min="5380" max="5380" width="12.86328125" style="374" hidden="1" customWidth="1"/>
    <col min="5381" max="5386" width="12.1328125" style="374" hidden="1" customWidth="1"/>
    <col min="5387" max="5397" width="8.86328125" style="374" hidden="1" customWidth="1"/>
    <col min="5398" max="5632" width="8.86328125" style="374" hidden="1"/>
    <col min="5633" max="5633" width="32.73046875" style="374" hidden="1" customWidth="1"/>
    <col min="5634" max="5635" width="12.1328125" style="374" hidden="1" customWidth="1"/>
    <col min="5636" max="5636" width="12.86328125" style="374" hidden="1" customWidth="1"/>
    <col min="5637" max="5642" width="12.1328125" style="374" hidden="1" customWidth="1"/>
    <col min="5643" max="5653" width="8.86328125" style="374" hidden="1" customWidth="1"/>
    <col min="5654" max="5888" width="8.86328125" style="374" hidden="1"/>
    <col min="5889" max="5889" width="32.73046875" style="374" hidden="1" customWidth="1"/>
    <col min="5890" max="5891" width="12.1328125" style="374" hidden="1" customWidth="1"/>
    <col min="5892" max="5892" width="12.86328125" style="374" hidden="1" customWidth="1"/>
    <col min="5893" max="5898" width="12.1328125" style="374" hidden="1" customWidth="1"/>
    <col min="5899" max="5909" width="8.86328125" style="374" hidden="1" customWidth="1"/>
    <col min="5910" max="6144" width="8.86328125" style="374" hidden="1"/>
    <col min="6145" max="6145" width="32.73046875" style="374" hidden="1" customWidth="1"/>
    <col min="6146" max="6147" width="12.1328125" style="374" hidden="1" customWidth="1"/>
    <col min="6148" max="6148" width="12.86328125" style="374" hidden="1" customWidth="1"/>
    <col min="6149" max="6154" width="12.1328125" style="374" hidden="1" customWidth="1"/>
    <col min="6155" max="6165" width="8.86328125" style="374" hidden="1" customWidth="1"/>
    <col min="6166" max="6400" width="8.86328125" style="374" hidden="1"/>
    <col min="6401" max="6401" width="32.73046875" style="374" hidden="1" customWidth="1"/>
    <col min="6402" max="6403" width="12.1328125" style="374" hidden="1" customWidth="1"/>
    <col min="6404" max="6404" width="12.86328125" style="374" hidden="1" customWidth="1"/>
    <col min="6405" max="6410" width="12.1328125" style="374" hidden="1" customWidth="1"/>
    <col min="6411" max="6421" width="8.86328125" style="374" hidden="1" customWidth="1"/>
    <col min="6422" max="6656" width="8.86328125" style="374" hidden="1"/>
    <col min="6657" max="6657" width="32.73046875" style="374" hidden="1" customWidth="1"/>
    <col min="6658" max="6659" width="12.1328125" style="374" hidden="1" customWidth="1"/>
    <col min="6660" max="6660" width="12.86328125" style="374" hidden="1" customWidth="1"/>
    <col min="6661" max="6666" width="12.1328125" style="374" hidden="1" customWidth="1"/>
    <col min="6667" max="6677" width="8.86328125" style="374" hidden="1" customWidth="1"/>
    <col min="6678" max="6912" width="8.86328125" style="374" hidden="1"/>
    <col min="6913" max="6913" width="32.73046875" style="374" hidden="1" customWidth="1"/>
    <col min="6914" max="6915" width="12.1328125" style="374" hidden="1" customWidth="1"/>
    <col min="6916" max="6916" width="12.86328125" style="374" hidden="1" customWidth="1"/>
    <col min="6917" max="6922" width="12.1328125" style="374" hidden="1" customWidth="1"/>
    <col min="6923" max="6933" width="8.86328125" style="374" hidden="1" customWidth="1"/>
    <col min="6934" max="7168" width="8.86328125" style="374" hidden="1"/>
    <col min="7169" max="7169" width="32.73046875" style="374" hidden="1" customWidth="1"/>
    <col min="7170" max="7171" width="12.1328125" style="374" hidden="1" customWidth="1"/>
    <col min="7172" max="7172" width="12.86328125" style="374" hidden="1" customWidth="1"/>
    <col min="7173" max="7178" width="12.1328125" style="374" hidden="1" customWidth="1"/>
    <col min="7179" max="7189" width="8.86328125" style="374" hidden="1" customWidth="1"/>
    <col min="7190" max="7424" width="8.86328125" style="374" hidden="1"/>
    <col min="7425" max="7425" width="32.73046875" style="374" hidden="1" customWidth="1"/>
    <col min="7426" max="7427" width="12.1328125" style="374" hidden="1" customWidth="1"/>
    <col min="7428" max="7428" width="12.86328125" style="374" hidden="1" customWidth="1"/>
    <col min="7429" max="7434" width="12.1328125" style="374" hidden="1" customWidth="1"/>
    <col min="7435" max="7445" width="8.86328125" style="374" hidden="1" customWidth="1"/>
    <col min="7446" max="7680" width="8.86328125" style="374" hidden="1"/>
    <col min="7681" max="7681" width="32.73046875" style="374" hidden="1" customWidth="1"/>
    <col min="7682" max="7683" width="12.1328125" style="374" hidden="1" customWidth="1"/>
    <col min="7684" max="7684" width="12.86328125" style="374" hidden="1" customWidth="1"/>
    <col min="7685" max="7690" width="12.1328125" style="374" hidden="1" customWidth="1"/>
    <col min="7691" max="7701" width="8.86328125" style="374" hidden="1" customWidth="1"/>
    <col min="7702" max="7936" width="8.86328125" style="374" hidden="1"/>
    <col min="7937" max="7937" width="32.73046875" style="374" hidden="1" customWidth="1"/>
    <col min="7938" max="7939" width="12.1328125" style="374" hidden="1" customWidth="1"/>
    <col min="7940" max="7940" width="12.86328125" style="374" hidden="1" customWidth="1"/>
    <col min="7941" max="7946" width="12.1328125" style="374" hidden="1" customWidth="1"/>
    <col min="7947" max="7957" width="8.86328125" style="374" hidden="1" customWidth="1"/>
    <col min="7958" max="8192" width="8.86328125" style="374" hidden="1"/>
    <col min="8193" max="8193" width="32.73046875" style="374" hidden="1" customWidth="1"/>
    <col min="8194" max="8195" width="12.1328125" style="374" hidden="1" customWidth="1"/>
    <col min="8196" max="8196" width="12.86328125" style="374" hidden="1" customWidth="1"/>
    <col min="8197" max="8202" width="12.1328125" style="374" hidden="1" customWidth="1"/>
    <col min="8203" max="8213" width="8.86328125" style="374" hidden="1" customWidth="1"/>
    <col min="8214" max="8448" width="8.86328125" style="374" hidden="1"/>
    <col min="8449" max="8449" width="32.73046875" style="374" hidden="1" customWidth="1"/>
    <col min="8450" max="8451" width="12.1328125" style="374" hidden="1" customWidth="1"/>
    <col min="8452" max="8452" width="12.86328125" style="374" hidden="1" customWidth="1"/>
    <col min="8453" max="8458" width="12.1328125" style="374" hidden="1" customWidth="1"/>
    <col min="8459" max="8469" width="8.86328125" style="374" hidden="1" customWidth="1"/>
    <col min="8470" max="8704" width="8.86328125" style="374" hidden="1"/>
    <col min="8705" max="8705" width="32.73046875" style="374" hidden="1" customWidth="1"/>
    <col min="8706" max="8707" width="12.1328125" style="374" hidden="1" customWidth="1"/>
    <col min="8708" max="8708" width="12.86328125" style="374" hidden="1" customWidth="1"/>
    <col min="8709" max="8714" width="12.1328125" style="374" hidden="1" customWidth="1"/>
    <col min="8715" max="8725" width="8.86328125" style="374" hidden="1" customWidth="1"/>
    <col min="8726" max="8960" width="8.86328125" style="374" hidden="1"/>
    <col min="8961" max="8961" width="32.73046875" style="374" hidden="1" customWidth="1"/>
    <col min="8962" max="8963" width="12.1328125" style="374" hidden="1" customWidth="1"/>
    <col min="8964" max="8964" width="12.86328125" style="374" hidden="1" customWidth="1"/>
    <col min="8965" max="8970" width="12.1328125" style="374" hidden="1" customWidth="1"/>
    <col min="8971" max="8981" width="8.86328125" style="374" hidden="1" customWidth="1"/>
    <col min="8982" max="9216" width="8.86328125" style="374" hidden="1"/>
    <col min="9217" max="9217" width="32.73046875" style="374" hidden="1" customWidth="1"/>
    <col min="9218" max="9219" width="12.1328125" style="374" hidden="1" customWidth="1"/>
    <col min="9220" max="9220" width="12.86328125" style="374" hidden="1" customWidth="1"/>
    <col min="9221" max="9226" width="12.1328125" style="374" hidden="1" customWidth="1"/>
    <col min="9227" max="9237" width="8.86328125" style="374" hidden="1" customWidth="1"/>
    <col min="9238" max="9472" width="8.86328125" style="374" hidden="1"/>
    <col min="9473" max="9473" width="32.73046875" style="374" hidden="1" customWidth="1"/>
    <col min="9474" max="9475" width="12.1328125" style="374" hidden="1" customWidth="1"/>
    <col min="9476" max="9476" width="12.86328125" style="374" hidden="1" customWidth="1"/>
    <col min="9477" max="9482" width="12.1328125" style="374" hidden="1" customWidth="1"/>
    <col min="9483" max="9493" width="8.86328125" style="374" hidden="1" customWidth="1"/>
    <col min="9494" max="9728" width="8.86328125" style="374" hidden="1"/>
    <col min="9729" max="9729" width="32.73046875" style="374" hidden="1" customWidth="1"/>
    <col min="9730" max="9731" width="12.1328125" style="374" hidden="1" customWidth="1"/>
    <col min="9732" max="9732" width="12.86328125" style="374" hidden="1" customWidth="1"/>
    <col min="9733" max="9738" width="12.1328125" style="374" hidden="1" customWidth="1"/>
    <col min="9739" max="9749" width="8.86328125" style="374" hidden="1" customWidth="1"/>
    <col min="9750" max="9984" width="8.86328125" style="374" hidden="1"/>
    <col min="9985" max="9985" width="32.73046875" style="374" hidden="1" customWidth="1"/>
    <col min="9986" max="9987" width="12.1328125" style="374" hidden="1" customWidth="1"/>
    <col min="9988" max="9988" width="12.86328125" style="374" hidden="1" customWidth="1"/>
    <col min="9989" max="9994" width="12.1328125" style="374" hidden="1" customWidth="1"/>
    <col min="9995" max="10005" width="8.86328125" style="374" hidden="1" customWidth="1"/>
    <col min="10006" max="10240" width="8.86328125" style="374" hidden="1"/>
    <col min="10241" max="10241" width="32.73046875" style="374" hidden="1" customWidth="1"/>
    <col min="10242" max="10243" width="12.1328125" style="374" hidden="1" customWidth="1"/>
    <col min="10244" max="10244" width="12.86328125" style="374" hidden="1" customWidth="1"/>
    <col min="10245" max="10250" width="12.1328125" style="374" hidden="1" customWidth="1"/>
    <col min="10251" max="10261" width="8.86328125" style="374" hidden="1" customWidth="1"/>
    <col min="10262" max="10496" width="8.86328125" style="374" hidden="1"/>
    <col min="10497" max="10497" width="32.73046875" style="374" hidden="1" customWidth="1"/>
    <col min="10498" max="10499" width="12.1328125" style="374" hidden="1" customWidth="1"/>
    <col min="10500" max="10500" width="12.86328125" style="374" hidden="1" customWidth="1"/>
    <col min="10501" max="10506" width="12.1328125" style="374" hidden="1" customWidth="1"/>
    <col min="10507" max="10517" width="8.86328125" style="374" hidden="1" customWidth="1"/>
    <col min="10518" max="10752" width="8.86328125" style="374" hidden="1"/>
    <col min="10753" max="10753" width="32.73046875" style="374" hidden="1" customWidth="1"/>
    <col min="10754" max="10755" width="12.1328125" style="374" hidden="1" customWidth="1"/>
    <col min="10756" max="10756" width="12.86328125" style="374" hidden="1" customWidth="1"/>
    <col min="10757" max="10762" width="12.1328125" style="374" hidden="1" customWidth="1"/>
    <col min="10763" max="10773" width="8.86328125" style="374" hidden="1" customWidth="1"/>
    <col min="10774" max="11008" width="8.86328125" style="374" hidden="1"/>
    <col min="11009" max="11009" width="32.73046875" style="374" hidden="1" customWidth="1"/>
    <col min="11010" max="11011" width="12.1328125" style="374" hidden="1" customWidth="1"/>
    <col min="11012" max="11012" width="12.86328125" style="374" hidden="1" customWidth="1"/>
    <col min="11013" max="11018" width="12.1328125" style="374" hidden="1" customWidth="1"/>
    <col min="11019" max="11029" width="8.86328125" style="374" hidden="1" customWidth="1"/>
    <col min="11030" max="11264" width="8.86328125" style="374" hidden="1"/>
    <col min="11265" max="11265" width="32.73046875" style="374" hidden="1" customWidth="1"/>
    <col min="11266" max="11267" width="12.1328125" style="374" hidden="1" customWidth="1"/>
    <col min="11268" max="11268" width="12.86328125" style="374" hidden="1" customWidth="1"/>
    <col min="11269" max="11274" width="12.1328125" style="374" hidden="1" customWidth="1"/>
    <col min="11275" max="11285" width="8.86328125" style="374" hidden="1" customWidth="1"/>
    <col min="11286" max="11520" width="8.86328125" style="374" hidden="1"/>
    <col min="11521" max="11521" width="32.73046875" style="374" hidden="1" customWidth="1"/>
    <col min="11522" max="11523" width="12.1328125" style="374" hidden="1" customWidth="1"/>
    <col min="11524" max="11524" width="12.86328125" style="374" hidden="1" customWidth="1"/>
    <col min="11525" max="11530" width="12.1328125" style="374" hidden="1" customWidth="1"/>
    <col min="11531" max="11541" width="8.86328125" style="374" hidden="1" customWidth="1"/>
    <col min="11542" max="11776" width="8.86328125" style="374" hidden="1"/>
    <col min="11777" max="11777" width="32.73046875" style="374" hidden="1" customWidth="1"/>
    <col min="11778" max="11779" width="12.1328125" style="374" hidden="1" customWidth="1"/>
    <col min="11780" max="11780" width="12.86328125" style="374" hidden="1" customWidth="1"/>
    <col min="11781" max="11786" width="12.1328125" style="374" hidden="1" customWidth="1"/>
    <col min="11787" max="11797" width="8.86328125" style="374" hidden="1" customWidth="1"/>
    <col min="11798" max="12032" width="8.86328125" style="374" hidden="1"/>
    <col min="12033" max="12033" width="32.73046875" style="374" hidden="1" customWidth="1"/>
    <col min="12034" max="12035" width="12.1328125" style="374" hidden="1" customWidth="1"/>
    <col min="12036" max="12036" width="12.86328125" style="374" hidden="1" customWidth="1"/>
    <col min="12037" max="12042" width="12.1328125" style="374" hidden="1" customWidth="1"/>
    <col min="12043" max="12053" width="8.86328125" style="374" hidden="1" customWidth="1"/>
    <col min="12054" max="12288" width="8.86328125" style="374" hidden="1"/>
    <col min="12289" max="12289" width="32.73046875" style="374" hidden="1" customWidth="1"/>
    <col min="12290" max="12291" width="12.1328125" style="374" hidden="1" customWidth="1"/>
    <col min="12292" max="12292" width="12.86328125" style="374" hidden="1" customWidth="1"/>
    <col min="12293" max="12298" width="12.1328125" style="374" hidden="1" customWidth="1"/>
    <col min="12299" max="12309" width="8.86328125" style="374" hidden="1" customWidth="1"/>
    <col min="12310" max="12544" width="8.86328125" style="374" hidden="1"/>
    <col min="12545" max="12545" width="32.73046875" style="374" hidden="1" customWidth="1"/>
    <col min="12546" max="12547" width="12.1328125" style="374" hidden="1" customWidth="1"/>
    <col min="12548" max="12548" width="12.86328125" style="374" hidden="1" customWidth="1"/>
    <col min="12549" max="12554" width="12.1328125" style="374" hidden="1" customWidth="1"/>
    <col min="12555" max="12565" width="8.86328125" style="374" hidden="1" customWidth="1"/>
    <col min="12566" max="12800" width="8.86328125" style="374" hidden="1"/>
    <col min="12801" max="12801" width="32.73046875" style="374" hidden="1" customWidth="1"/>
    <col min="12802" max="12803" width="12.1328125" style="374" hidden="1" customWidth="1"/>
    <col min="12804" max="12804" width="12.86328125" style="374" hidden="1" customWidth="1"/>
    <col min="12805" max="12810" width="12.1328125" style="374" hidden="1" customWidth="1"/>
    <col min="12811" max="12821" width="8.86328125" style="374" hidden="1" customWidth="1"/>
    <col min="12822" max="13056" width="8.86328125" style="374" hidden="1"/>
    <col min="13057" max="13057" width="32.73046875" style="374" hidden="1" customWidth="1"/>
    <col min="13058" max="13059" width="12.1328125" style="374" hidden="1" customWidth="1"/>
    <col min="13060" max="13060" width="12.86328125" style="374" hidden="1" customWidth="1"/>
    <col min="13061" max="13066" width="12.1328125" style="374" hidden="1" customWidth="1"/>
    <col min="13067" max="13077" width="8.86328125" style="374" hidden="1" customWidth="1"/>
    <col min="13078" max="13312" width="8.86328125" style="374" hidden="1"/>
    <col min="13313" max="13313" width="32.73046875" style="374" hidden="1" customWidth="1"/>
    <col min="13314" max="13315" width="12.1328125" style="374" hidden="1" customWidth="1"/>
    <col min="13316" max="13316" width="12.86328125" style="374" hidden="1" customWidth="1"/>
    <col min="13317" max="13322" width="12.1328125" style="374" hidden="1" customWidth="1"/>
    <col min="13323" max="13333" width="8.86328125" style="374" hidden="1" customWidth="1"/>
    <col min="13334" max="13568" width="8.86328125" style="374" hidden="1"/>
    <col min="13569" max="13569" width="32.73046875" style="374" hidden="1" customWidth="1"/>
    <col min="13570" max="13571" width="12.1328125" style="374" hidden="1" customWidth="1"/>
    <col min="13572" max="13572" width="12.86328125" style="374" hidden="1" customWidth="1"/>
    <col min="13573" max="13578" width="12.1328125" style="374" hidden="1" customWidth="1"/>
    <col min="13579" max="13589" width="8.86328125" style="374" hidden="1" customWidth="1"/>
    <col min="13590" max="13824" width="8.86328125" style="374" hidden="1"/>
    <col min="13825" max="13825" width="32.73046875" style="374" hidden="1" customWidth="1"/>
    <col min="13826" max="13827" width="12.1328125" style="374" hidden="1" customWidth="1"/>
    <col min="13828" max="13828" width="12.86328125" style="374" hidden="1" customWidth="1"/>
    <col min="13829" max="13834" width="12.1328125" style="374" hidden="1" customWidth="1"/>
    <col min="13835" max="13845" width="8.86328125" style="374" hidden="1" customWidth="1"/>
    <col min="13846" max="14080" width="8.86328125" style="374" hidden="1"/>
    <col min="14081" max="14081" width="32.73046875" style="374" hidden="1" customWidth="1"/>
    <col min="14082" max="14083" width="12.1328125" style="374" hidden="1" customWidth="1"/>
    <col min="14084" max="14084" width="12.86328125" style="374" hidden="1" customWidth="1"/>
    <col min="14085" max="14090" width="12.1328125" style="374" hidden="1" customWidth="1"/>
    <col min="14091" max="14101" width="8.86328125" style="374" hidden="1" customWidth="1"/>
    <col min="14102" max="14336" width="8.86328125" style="374" hidden="1"/>
    <col min="14337" max="14337" width="32.73046875" style="374" hidden="1" customWidth="1"/>
    <col min="14338" max="14339" width="12.1328125" style="374" hidden="1" customWidth="1"/>
    <col min="14340" max="14340" width="12.86328125" style="374" hidden="1" customWidth="1"/>
    <col min="14341" max="14346" width="12.1328125" style="374" hidden="1" customWidth="1"/>
    <col min="14347" max="14357" width="8.86328125" style="374" hidden="1" customWidth="1"/>
    <col min="14358" max="14592" width="8.86328125" style="374" hidden="1"/>
    <col min="14593" max="14593" width="32.73046875" style="374" hidden="1" customWidth="1"/>
    <col min="14594" max="14595" width="12.1328125" style="374" hidden="1" customWidth="1"/>
    <col min="14596" max="14596" width="12.86328125" style="374" hidden="1" customWidth="1"/>
    <col min="14597" max="14602" width="12.1328125" style="374" hidden="1" customWidth="1"/>
    <col min="14603" max="14613" width="8.86328125" style="374" hidden="1" customWidth="1"/>
    <col min="14614" max="14848" width="8.86328125" style="374" hidden="1"/>
    <col min="14849" max="14849" width="32.73046875" style="374" hidden="1" customWidth="1"/>
    <col min="14850" max="14851" width="12.1328125" style="374" hidden="1" customWidth="1"/>
    <col min="14852" max="14852" width="12.86328125" style="374" hidden="1" customWidth="1"/>
    <col min="14853" max="14858" width="12.1328125" style="374" hidden="1" customWidth="1"/>
    <col min="14859" max="14869" width="8.86328125" style="374" hidden="1" customWidth="1"/>
    <col min="14870" max="15104" width="8.86328125" style="374" hidden="1"/>
    <col min="15105" max="15105" width="32.73046875" style="374" hidden="1" customWidth="1"/>
    <col min="15106" max="15107" width="12.1328125" style="374" hidden="1" customWidth="1"/>
    <col min="15108" max="15108" width="12.86328125" style="374" hidden="1" customWidth="1"/>
    <col min="15109" max="15114" width="12.1328125" style="374" hidden="1" customWidth="1"/>
    <col min="15115" max="15125" width="8.86328125" style="374" hidden="1" customWidth="1"/>
    <col min="15126" max="15360" width="8.86328125" style="374" hidden="1"/>
    <col min="15361" max="15361" width="32.73046875" style="374" hidden="1" customWidth="1"/>
    <col min="15362" max="15363" width="12.1328125" style="374" hidden="1" customWidth="1"/>
    <col min="15364" max="15364" width="12.86328125" style="374" hidden="1" customWidth="1"/>
    <col min="15365" max="15370" width="12.1328125" style="374" hidden="1" customWidth="1"/>
    <col min="15371" max="15381" width="8.86328125" style="374" hidden="1" customWidth="1"/>
    <col min="15382" max="15616" width="8.86328125" style="374" hidden="1"/>
    <col min="15617" max="15617" width="32.73046875" style="374" hidden="1" customWidth="1"/>
    <col min="15618" max="15619" width="12.1328125" style="374" hidden="1" customWidth="1"/>
    <col min="15620" max="15620" width="12.86328125" style="374" hidden="1" customWidth="1"/>
    <col min="15621" max="15626" width="12.1328125" style="374" hidden="1" customWidth="1"/>
    <col min="15627" max="15637" width="8.86328125" style="374" hidden="1" customWidth="1"/>
    <col min="15638" max="15872" width="8.86328125" style="374" hidden="1"/>
    <col min="15873" max="15873" width="32.73046875" style="374" hidden="1" customWidth="1"/>
    <col min="15874" max="15875" width="12.1328125" style="374" hidden="1" customWidth="1"/>
    <col min="15876" max="15876" width="12.86328125" style="374" hidden="1" customWidth="1"/>
    <col min="15877" max="15882" width="12.1328125" style="374" hidden="1" customWidth="1"/>
    <col min="15883" max="15893" width="8.86328125" style="374" hidden="1" customWidth="1"/>
    <col min="15894" max="16128" width="8.86328125" style="374" hidden="1"/>
    <col min="16129" max="16129" width="32.73046875" style="374" hidden="1" customWidth="1"/>
    <col min="16130" max="16131" width="12.1328125" style="374" hidden="1" customWidth="1"/>
    <col min="16132" max="16132" width="12.86328125" style="374" hidden="1" customWidth="1"/>
    <col min="16133" max="16138" width="12.1328125" style="374" hidden="1" customWidth="1"/>
    <col min="16139" max="16149" width="8.86328125" style="374" hidden="1" customWidth="1"/>
    <col min="16150" max="16384" width="8.86328125" style="374" hidden="1"/>
  </cols>
  <sheetData>
    <row r="1" spans="1:11" s="332" customFormat="1" ht="13.15">
      <c r="A1" s="2421" t="s">
        <v>1961</v>
      </c>
      <c r="B1" s="2422"/>
      <c r="C1" s="2422"/>
      <c r="D1" s="2422"/>
      <c r="E1" s="2422"/>
      <c r="F1" s="2422"/>
      <c r="G1" s="2422"/>
      <c r="H1" s="2422"/>
      <c r="I1" s="2422"/>
      <c r="J1" s="2423"/>
      <c r="K1" s="331"/>
    </row>
    <row r="2" spans="1:11" s="386" customFormat="1" ht="69.75">
      <c r="A2" s="382"/>
      <c r="B2" s="383" t="s">
        <v>1962</v>
      </c>
      <c r="C2" s="383" t="s">
        <v>1963</v>
      </c>
      <c r="D2" s="384" t="s">
        <v>1964</v>
      </c>
      <c r="E2" s="383" t="s">
        <v>1965</v>
      </c>
      <c r="F2" s="383" t="s">
        <v>1966</v>
      </c>
      <c r="G2" s="383" t="s">
        <v>1967</v>
      </c>
      <c r="H2" s="383" t="s">
        <v>1968</v>
      </c>
      <c r="I2" s="383" t="s">
        <v>1969</v>
      </c>
      <c r="J2" s="383" t="s">
        <v>1970</v>
      </c>
      <c r="K2" s="385"/>
    </row>
    <row r="3" spans="1:11" s="336" customFormat="1">
      <c r="A3" s="333" t="s">
        <v>1786</v>
      </c>
      <c r="B3" s="334"/>
      <c r="C3" s="334"/>
      <c r="D3" s="334"/>
      <c r="E3" s="334"/>
      <c r="F3" s="334"/>
      <c r="G3" s="334"/>
      <c r="H3" s="334"/>
      <c r="I3" s="334"/>
      <c r="J3" s="334"/>
      <c r="K3" s="335"/>
    </row>
    <row r="4" spans="1:11" s="336" customFormat="1">
      <c r="A4" s="340" t="s">
        <v>1787</v>
      </c>
      <c r="B4" s="337">
        <f>'Sources and Uses Budget'!C4</f>
        <v>1675000</v>
      </c>
      <c r="C4" s="338"/>
      <c r="D4" s="338"/>
      <c r="E4" s="339"/>
      <c r="F4" s="339"/>
      <c r="G4" s="339"/>
      <c r="H4" s="339"/>
      <c r="I4" s="339"/>
      <c r="J4" s="339"/>
      <c r="K4" s="335"/>
    </row>
    <row r="5" spans="1:11" s="336" customFormat="1">
      <c r="A5" s="340" t="s">
        <v>1788</v>
      </c>
      <c r="B5" s="337">
        <f>'Sources and Uses Budget'!C5</f>
        <v>174285</v>
      </c>
      <c r="C5" s="338"/>
      <c r="D5" s="338"/>
      <c r="E5" s="339"/>
      <c r="F5" s="339"/>
      <c r="G5" s="339"/>
      <c r="H5" s="339"/>
      <c r="I5" s="339"/>
      <c r="J5" s="339"/>
      <c r="K5" s="335"/>
    </row>
    <row r="6" spans="1:11" s="336" customFormat="1">
      <c r="A6" s="340" t="s">
        <v>1789</v>
      </c>
      <c r="B6" s="337">
        <f>'Sources and Uses Budget'!C6</f>
        <v>39621</v>
      </c>
      <c r="C6" s="338"/>
      <c r="D6" s="338"/>
      <c r="E6" s="339"/>
      <c r="F6" s="339"/>
      <c r="G6" s="339"/>
      <c r="H6" s="339"/>
      <c r="I6" s="339"/>
      <c r="J6" s="339"/>
      <c r="K6" s="335"/>
    </row>
    <row r="7" spans="1:11" s="336" customFormat="1">
      <c r="A7" s="340" t="s">
        <v>1790</v>
      </c>
      <c r="B7" s="337">
        <f>'Sources and Uses Budget'!C7</f>
        <v>0</v>
      </c>
      <c r="C7" s="338"/>
      <c r="D7" s="338"/>
      <c r="E7" s="339"/>
      <c r="F7" s="339"/>
      <c r="G7" s="339"/>
      <c r="H7" s="339"/>
      <c r="I7" s="339"/>
      <c r="J7" s="339"/>
      <c r="K7" s="335"/>
    </row>
    <row r="8" spans="1:11" s="336" customFormat="1">
      <c r="A8" s="341" t="s">
        <v>1791</v>
      </c>
      <c r="B8" s="337">
        <f>'Sources and Uses Budget'!C8</f>
        <v>1888906</v>
      </c>
      <c r="C8" s="337">
        <f>SUM(C4:C7)</f>
        <v>0</v>
      </c>
      <c r="D8" s="337">
        <f>SUM(D4:D7)</f>
        <v>0</v>
      </c>
      <c r="E8" s="339"/>
      <c r="F8" s="339"/>
      <c r="G8" s="339"/>
      <c r="H8" s="339"/>
      <c r="I8" s="339"/>
      <c r="J8" s="339"/>
      <c r="K8" s="335"/>
    </row>
    <row r="9" spans="1:11" s="336" customFormat="1">
      <c r="A9" s="340" t="s">
        <v>1792</v>
      </c>
      <c r="B9" s="337">
        <f>'Sources and Uses Budget'!C9</f>
        <v>0</v>
      </c>
      <c r="C9" s="338"/>
      <c r="D9" s="338"/>
      <c r="E9" s="339"/>
      <c r="F9" s="339"/>
      <c r="G9" s="339"/>
      <c r="H9" s="337">
        <f>'Sources and Uses Budget'!T9</f>
        <v>0</v>
      </c>
      <c r="I9" s="338"/>
      <c r="J9" s="338"/>
      <c r="K9" s="335"/>
    </row>
    <row r="10" spans="1:11" s="336" customFormat="1">
      <c r="A10" s="340" t="s">
        <v>1793</v>
      </c>
      <c r="B10" s="337">
        <f>'Sources and Uses Budget'!C10</f>
        <v>40000</v>
      </c>
      <c r="C10" s="338"/>
      <c r="D10" s="338"/>
      <c r="E10" s="337">
        <f>'Sources and Uses Budget'!S10</f>
        <v>40000</v>
      </c>
      <c r="F10" s="338"/>
      <c r="G10" s="338"/>
      <c r="H10" s="337">
        <f>'Sources and Uses Budget'!T10</f>
        <v>0</v>
      </c>
      <c r="I10" s="338"/>
      <c r="J10" s="338"/>
      <c r="K10" s="335"/>
    </row>
    <row r="11" spans="1:11" s="336" customFormat="1">
      <c r="A11" s="341" t="s">
        <v>1794</v>
      </c>
      <c r="B11" s="337">
        <f>'Sources and Uses Budget'!C11</f>
        <v>40000</v>
      </c>
      <c r="C11" s="337">
        <f>SUM(C9:C10)</f>
        <v>0</v>
      </c>
      <c r="D11" s="337">
        <f>SUM(D9:D10)</f>
        <v>0</v>
      </c>
      <c r="E11" s="339"/>
      <c r="F11" s="339"/>
      <c r="G11" s="339"/>
      <c r="H11" s="337">
        <f>'Sources and Uses Budget'!T11</f>
        <v>0</v>
      </c>
      <c r="I11" s="337">
        <f>SUM(I9:I10)</f>
        <v>0</v>
      </c>
      <c r="J11" s="337">
        <f>SUM(J9:J10)</f>
        <v>0</v>
      </c>
      <c r="K11" s="335"/>
    </row>
    <row r="12" spans="1:11" s="336" customFormat="1">
      <c r="A12" s="341" t="s">
        <v>1795</v>
      </c>
      <c r="B12" s="337">
        <f>'Sources and Uses Budget'!C12</f>
        <v>1928906</v>
      </c>
      <c r="C12" s="337">
        <f>SUM(C8+C11)</f>
        <v>0</v>
      </c>
      <c r="D12" s="337">
        <f>SUM(D8+D11)</f>
        <v>0</v>
      </c>
      <c r="E12" s="339"/>
      <c r="F12" s="339"/>
      <c r="G12" s="339"/>
      <c r="H12" s="339"/>
      <c r="I12" s="339"/>
      <c r="J12" s="339"/>
      <c r="K12" s="335"/>
    </row>
    <row r="13" spans="1:11" s="336" customFormat="1">
      <c r="A13" s="342" t="s">
        <v>1796</v>
      </c>
      <c r="B13" s="337">
        <f>'Sources and Uses Budget'!C13</f>
        <v>647000</v>
      </c>
      <c r="C13" s="338"/>
      <c r="D13" s="338"/>
      <c r="E13" s="337">
        <f>'Sources and Uses Budget'!S13</f>
        <v>600000</v>
      </c>
      <c r="F13" s="338"/>
      <c r="G13" s="338"/>
      <c r="H13" s="337">
        <f>'Sources and Uses Budget'!T13</f>
        <v>0</v>
      </c>
      <c r="I13" s="338"/>
      <c r="J13" s="338"/>
      <c r="K13" s="335"/>
    </row>
    <row r="14" spans="1:11" s="336" customFormat="1" ht="23.25">
      <c r="A14" s="343" t="s">
        <v>1971</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1798</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1799</v>
      </c>
      <c r="B16" s="334"/>
      <c r="C16" s="334"/>
      <c r="D16" s="334"/>
      <c r="E16" s="334"/>
      <c r="F16" s="334"/>
      <c r="G16" s="334"/>
      <c r="H16" s="334"/>
      <c r="I16" s="334"/>
      <c r="J16" s="334"/>
      <c r="K16" s="335"/>
    </row>
    <row r="17" spans="1:11" s="336" customFormat="1">
      <c r="A17" s="340" t="s">
        <v>1800</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1801</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1802</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1803</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1804</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1805</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1806</v>
      </c>
      <c r="B23" s="337">
        <f>'Sources and Uses Budget'!C23</f>
        <v>0</v>
      </c>
      <c r="C23" s="338"/>
      <c r="D23" s="338"/>
      <c r="E23" s="337">
        <f>'Sources and Uses Budget'!S23</f>
        <v>0</v>
      </c>
      <c r="F23" s="338"/>
      <c r="G23" s="338"/>
      <c r="H23" s="337">
        <f>'Sources and Uses Budget'!T23</f>
        <v>0</v>
      </c>
      <c r="I23" s="338"/>
      <c r="J23" s="338"/>
      <c r="K23" s="335"/>
    </row>
    <row r="24" spans="1:11" s="336" customFormat="1">
      <c r="A24" s="555" t="s">
        <v>1807</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1809</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1810</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1811</v>
      </c>
      <c r="B28" s="334"/>
      <c r="C28" s="334"/>
      <c r="D28" s="334"/>
      <c r="E28" s="334"/>
      <c r="F28" s="334"/>
      <c r="G28" s="334"/>
      <c r="H28" s="334"/>
      <c r="I28" s="334"/>
      <c r="J28" s="334"/>
      <c r="K28" s="335"/>
    </row>
    <row r="29" spans="1:11" s="336" customFormat="1">
      <c r="A29" s="250" t="s">
        <v>1800</v>
      </c>
      <c r="B29" s="337">
        <f>'Sources and Uses Budget'!C29</f>
        <v>415920</v>
      </c>
      <c r="C29" s="338"/>
      <c r="D29" s="338"/>
      <c r="E29" s="337">
        <f>'Sources and Uses Budget'!S29</f>
        <v>415920</v>
      </c>
      <c r="F29" s="338"/>
      <c r="G29" s="338"/>
      <c r="H29" s="337">
        <f>'Sources and Uses Budget'!T29</f>
        <v>0</v>
      </c>
      <c r="I29" s="338"/>
      <c r="J29" s="338"/>
      <c r="K29" s="335"/>
    </row>
    <row r="30" spans="1:11" s="336" customFormat="1">
      <c r="A30" s="250" t="s">
        <v>1801</v>
      </c>
      <c r="B30" s="337">
        <f>'Sources and Uses Budget'!C30</f>
        <v>16531451</v>
      </c>
      <c r="C30" s="338"/>
      <c r="D30" s="338"/>
      <c r="E30" s="337">
        <f>'Sources and Uses Budget'!S30</f>
        <v>16531451</v>
      </c>
      <c r="F30" s="338"/>
      <c r="G30" s="338"/>
      <c r="H30" s="337">
        <f>'Sources and Uses Budget'!T30</f>
        <v>0</v>
      </c>
      <c r="I30" s="338"/>
      <c r="J30" s="338"/>
      <c r="K30" s="335"/>
    </row>
    <row r="31" spans="1:11" s="336" customFormat="1">
      <c r="A31" s="250" t="s">
        <v>1802</v>
      </c>
      <c r="B31" s="337">
        <f>'Sources and Uses Budget'!C31</f>
        <v>1544549</v>
      </c>
      <c r="C31" s="338"/>
      <c r="D31" s="338"/>
      <c r="E31" s="337">
        <f>'Sources and Uses Budget'!S31</f>
        <v>1544549</v>
      </c>
      <c r="F31" s="338"/>
      <c r="G31" s="338"/>
      <c r="H31" s="337">
        <f>'Sources and Uses Budget'!T31</f>
        <v>0</v>
      </c>
      <c r="I31" s="338"/>
      <c r="J31" s="338"/>
      <c r="K31" s="335"/>
    </row>
    <row r="32" spans="1:11" s="336" customFormat="1">
      <c r="A32" s="250" t="s">
        <v>1803</v>
      </c>
      <c r="B32" s="337">
        <f>'Sources and Uses Budget'!C32</f>
        <v>429042</v>
      </c>
      <c r="C32" s="338"/>
      <c r="D32" s="338"/>
      <c r="E32" s="337">
        <f>'Sources and Uses Budget'!S32</f>
        <v>429042</v>
      </c>
      <c r="F32" s="338"/>
      <c r="G32" s="338"/>
      <c r="H32" s="337">
        <f>'Sources and Uses Budget'!T32</f>
        <v>0</v>
      </c>
      <c r="I32" s="338"/>
      <c r="J32" s="338"/>
      <c r="K32" s="335"/>
    </row>
    <row r="33" spans="1:11" s="336" customFormat="1">
      <c r="A33" s="250" t="s">
        <v>1804</v>
      </c>
      <c r="B33" s="337">
        <f>'Sources and Uses Budget'!C33</f>
        <v>429042</v>
      </c>
      <c r="C33" s="338"/>
      <c r="D33" s="338"/>
      <c r="E33" s="337">
        <f>'Sources and Uses Budget'!S33</f>
        <v>429041</v>
      </c>
      <c r="F33" s="338"/>
      <c r="G33" s="338"/>
      <c r="H33" s="337">
        <f>'Sources and Uses Budget'!T33</f>
        <v>0</v>
      </c>
      <c r="I33" s="338"/>
      <c r="J33" s="338"/>
      <c r="K33" s="335"/>
    </row>
    <row r="34" spans="1:11" s="336" customFormat="1">
      <c r="A34" s="250" t="s">
        <v>1805</v>
      </c>
      <c r="B34" s="337">
        <f>'Sources and Uses Budget'!C34</f>
        <v>0</v>
      </c>
      <c r="C34" s="338"/>
      <c r="D34" s="338"/>
      <c r="E34" s="337">
        <f>'Sources and Uses Budget'!S34</f>
        <v>0</v>
      </c>
      <c r="F34" s="338"/>
      <c r="G34" s="338"/>
      <c r="H34" s="337">
        <f>'Sources and Uses Budget'!T34</f>
        <v>0</v>
      </c>
      <c r="I34" s="338"/>
      <c r="J34" s="338"/>
      <c r="K34" s="335"/>
    </row>
    <row r="35" spans="1:11" s="336" customFormat="1">
      <c r="A35" s="250" t="s">
        <v>1806</v>
      </c>
      <c r="B35" s="337">
        <f>'Sources and Uses Budget'!C35</f>
        <v>293464</v>
      </c>
      <c r="C35" s="338"/>
      <c r="D35" s="338"/>
      <c r="E35" s="337">
        <f>'Sources and Uses Budget'!S35</f>
        <v>293464</v>
      </c>
      <c r="F35" s="338"/>
      <c r="G35" s="338"/>
      <c r="H35" s="337">
        <f>'Sources and Uses Budget'!T35</f>
        <v>0</v>
      </c>
      <c r="I35" s="338"/>
      <c r="J35" s="338"/>
      <c r="K35" s="335"/>
    </row>
    <row r="36" spans="1:11" s="336" customFormat="1">
      <c r="A36" s="555" t="s">
        <v>1807</v>
      </c>
      <c r="B36" s="337">
        <f>'Sources and Uses Budget'!C36</f>
        <v>0</v>
      </c>
      <c r="C36" s="338"/>
      <c r="D36" s="338"/>
      <c r="E36" s="337">
        <f>'Sources and Uses Budget'!S36</f>
        <v>0</v>
      </c>
      <c r="F36" s="338"/>
      <c r="G36" s="338"/>
      <c r="H36" s="337">
        <f>'Sources and Uses Budget'!T36</f>
        <v>0</v>
      </c>
      <c r="I36" s="338"/>
      <c r="J36" s="338"/>
      <c r="K36" s="335"/>
    </row>
    <row r="37" spans="1:11" s="336" customFormat="1">
      <c r="A37" s="343" t="str">
        <f>'Sources and Uses Budget'!$A37</f>
        <v>Other:</v>
      </c>
      <c r="B37" s="337">
        <f>'Sources and Uses Budget'!C37</f>
        <v>0</v>
      </c>
      <c r="C37" s="338"/>
      <c r="D37" s="338"/>
      <c r="E37" s="337">
        <f>'Sources and Uses Budget'!S37</f>
        <v>0</v>
      </c>
      <c r="F37" s="338"/>
      <c r="G37" s="338"/>
      <c r="H37" s="337">
        <f>'Sources and Uses Budget'!T37</f>
        <v>0</v>
      </c>
      <c r="I37" s="338"/>
      <c r="J37" s="338"/>
      <c r="K37" s="335"/>
    </row>
    <row r="38" spans="1:11" s="336" customFormat="1">
      <c r="A38" s="345" t="s">
        <v>1812</v>
      </c>
      <c r="B38" s="337">
        <f>'Sources and Uses Budget'!C38</f>
        <v>19643468</v>
      </c>
      <c r="C38" s="337">
        <f>SUM(C29:C37)</f>
        <v>0</v>
      </c>
      <c r="D38" s="337">
        <f>SUM(D29:D37)</f>
        <v>0</v>
      </c>
      <c r="E38" s="337">
        <f>'Sources and Uses Budget'!S38</f>
        <v>19643467</v>
      </c>
      <c r="F38" s="344">
        <f>SUM(F29:F37)</f>
        <v>0</v>
      </c>
      <c r="G38" s="344">
        <f>SUM(G29:G37)</f>
        <v>0</v>
      </c>
      <c r="H38" s="337">
        <f>'Sources and Uses Budget'!T38</f>
        <v>0</v>
      </c>
      <c r="I38" s="344">
        <f>SUM(I29:I37)</f>
        <v>0</v>
      </c>
      <c r="J38" s="344">
        <f>SUM(J29:J37)</f>
        <v>0</v>
      </c>
      <c r="K38" s="335"/>
    </row>
    <row r="39" spans="1:11" s="336" customFormat="1">
      <c r="A39" s="333" t="s">
        <v>1813</v>
      </c>
      <c r="B39" s="334"/>
      <c r="C39" s="334"/>
      <c r="D39" s="334"/>
      <c r="E39" s="334"/>
      <c r="F39" s="334"/>
      <c r="G39" s="334"/>
      <c r="H39" s="334"/>
      <c r="I39" s="334"/>
      <c r="J39" s="334"/>
      <c r="K39" s="335"/>
    </row>
    <row r="40" spans="1:11" s="336" customFormat="1">
      <c r="A40" s="340" t="s">
        <v>1814</v>
      </c>
      <c r="B40" s="337">
        <f>'Sources and Uses Budget'!C40</f>
        <v>796500</v>
      </c>
      <c r="C40" s="338"/>
      <c r="D40" s="338"/>
      <c r="E40" s="337">
        <f>'Sources and Uses Budget'!S40</f>
        <v>796500</v>
      </c>
      <c r="F40" s="338"/>
      <c r="G40" s="338"/>
      <c r="H40" s="337">
        <f>'Sources and Uses Budget'!T40</f>
        <v>0</v>
      </c>
      <c r="I40" s="338"/>
      <c r="J40" s="338"/>
      <c r="K40" s="335"/>
    </row>
    <row r="41" spans="1:11" s="336" customFormat="1">
      <c r="A41" s="340" t="s">
        <v>1815</v>
      </c>
      <c r="B41" s="337">
        <f>'Sources and Uses Budget'!C41</f>
        <v>50698</v>
      </c>
      <c r="C41" s="338"/>
      <c r="D41" s="338"/>
      <c r="E41" s="337">
        <f>'Sources and Uses Budget'!S41</f>
        <v>50698</v>
      </c>
      <c r="F41" s="338"/>
      <c r="G41" s="338"/>
      <c r="H41" s="337">
        <f>'Sources and Uses Budget'!T41</f>
        <v>0</v>
      </c>
      <c r="I41" s="338"/>
      <c r="J41" s="338"/>
      <c r="K41" s="335"/>
    </row>
    <row r="42" spans="1:11" s="336" customFormat="1">
      <c r="A42" s="341" t="s">
        <v>1816</v>
      </c>
      <c r="B42" s="337">
        <f>'Sources and Uses Budget'!C42</f>
        <v>847198</v>
      </c>
      <c r="C42" s="337">
        <f>SUM(C39:C41)</f>
        <v>0</v>
      </c>
      <c r="D42" s="337">
        <f>SUM(D39:D41)</f>
        <v>0</v>
      </c>
      <c r="E42" s="337">
        <f>'Sources and Uses Budget'!S42</f>
        <v>847198</v>
      </c>
      <c r="F42" s="344">
        <f>SUM(F40:F41)</f>
        <v>0</v>
      </c>
      <c r="G42" s="344">
        <f>SUM(G40:G41)</f>
        <v>0</v>
      </c>
      <c r="H42" s="337">
        <f>'Sources and Uses Budget'!T42</f>
        <v>0</v>
      </c>
      <c r="I42" s="344">
        <f>SUM(I40:I41)</f>
        <v>0</v>
      </c>
      <c r="J42" s="344">
        <f>SUM(J40:J41)</f>
        <v>0</v>
      </c>
      <c r="K42" s="335"/>
    </row>
    <row r="43" spans="1:11" s="336" customFormat="1">
      <c r="A43" s="341" t="s">
        <v>1817</v>
      </c>
      <c r="B43" s="337">
        <f>'Sources and Uses Budget'!C43</f>
        <v>22250</v>
      </c>
      <c r="C43" s="338"/>
      <c r="D43" s="338"/>
      <c r="E43" s="337">
        <f>'Sources and Uses Budget'!S43</f>
        <v>22250</v>
      </c>
      <c r="F43" s="338"/>
      <c r="G43" s="338"/>
      <c r="H43" s="337">
        <f>'Sources and Uses Budget'!T43</f>
        <v>0</v>
      </c>
      <c r="I43" s="338"/>
      <c r="J43" s="338"/>
      <c r="K43" s="335"/>
    </row>
    <row r="44" spans="1:11" s="336" customFormat="1">
      <c r="A44" s="333" t="s">
        <v>1818</v>
      </c>
      <c r="B44" s="334"/>
      <c r="C44" s="334"/>
      <c r="D44" s="334"/>
      <c r="E44" s="334"/>
      <c r="F44" s="334"/>
      <c r="G44" s="334"/>
      <c r="H44" s="334"/>
      <c r="I44" s="334"/>
      <c r="J44" s="334"/>
      <c r="K44" s="335"/>
    </row>
    <row r="45" spans="1:11" s="336" customFormat="1">
      <c r="A45" s="340" t="s">
        <v>1819</v>
      </c>
      <c r="B45" s="337">
        <f>'Sources and Uses Budget'!C45</f>
        <v>879699</v>
      </c>
      <c r="C45" s="338"/>
      <c r="D45" s="338"/>
      <c r="E45" s="337">
        <f>'Sources and Uses Budget'!S45</f>
        <v>550850</v>
      </c>
      <c r="F45" s="338"/>
      <c r="G45" s="338"/>
      <c r="H45" s="337">
        <f>'Sources and Uses Budget'!T45</f>
        <v>0</v>
      </c>
      <c r="I45" s="338"/>
      <c r="J45" s="338"/>
      <c r="K45" s="335"/>
    </row>
    <row r="46" spans="1:11" s="336" customFormat="1">
      <c r="A46" s="340" t="s">
        <v>1820</v>
      </c>
      <c r="B46" s="337">
        <f>'Sources and Uses Budget'!C46</f>
        <v>166924</v>
      </c>
      <c r="C46" s="338"/>
      <c r="D46" s="338"/>
      <c r="E46" s="337">
        <f>'Sources and Uses Budget'!S46</f>
        <v>30090</v>
      </c>
      <c r="F46" s="338"/>
      <c r="G46" s="338"/>
      <c r="H46" s="337">
        <f>'Sources and Uses Budget'!T46</f>
        <v>0</v>
      </c>
      <c r="I46" s="338"/>
      <c r="J46" s="338"/>
      <c r="K46" s="335"/>
    </row>
    <row r="47" spans="1:11" s="336" customFormat="1" ht="12" customHeight="1">
      <c r="A47" s="340" t="s">
        <v>1821</v>
      </c>
      <c r="B47" s="337">
        <f>'Sources and Uses Budget'!C47</f>
        <v>0</v>
      </c>
      <c r="C47" s="338"/>
      <c r="D47" s="338"/>
      <c r="E47" s="337">
        <f>'Sources and Uses Budget'!S47</f>
        <v>0</v>
      </c>
      <c r="F47" s="338"/>
      <c r="G47" s="338"/>
      <c r="H47" s="337">
        <f>'Sources and Uses Budget'!T47</f>
        <v>0</v>
      </c>
      <c r="I47" s="338"/>
      <c r="J47" s="338"/>
      <c r="K47" s="335"/>
    </row>
    <row r="48" spans="1:11" s="336" customFormat="1">
      <c r="A48" s="340" t="s">
        <v>1822</v>
      </c>
      <c r="B48" s="337">
        <f>'Sources and Uses Budget'!C48</f>
        <v>293464</v>
      </c>
      <c r="C48" s="338"/>
      <c r="D48" s="338"/>
      <c r="E48" s="337">
        <f>'Sources and Uses Budget'!S48</f>
        <v>293464</v>
      </c>
      <c r="F48" s="338"/>
      <c r="G48" s="338"/>
      <c r="H48" s="337">
        <f>'Sources and Uses Budget'!T48</f>
        <v>0</v>
      </c>
      <c r="I48" s="338"/>
      <c r="J48" s="338"/>
      <c r="K48" s="335"/>
    </row>
    <row r="49" spans="1:11" s="336" customFormat="1">
      <c r="A49" s="250" t="s">
        <v>1823</v>
      </c>
      <c r="B49" s="337">
        <f>'Sources and Uses Budget'!C49</f>
        <v>148573</v>
      </c>
      <c r="C49" s="338"/>
      <c r="D49" s="338"/>
      <c r="E49" s="337">
        <f>'Sources and Uses Budget'!S49</f>
        <v>0</v>
      </c>
      <c r="F49" s="338"/>
      <c r="G49" s="338"/>
      <c r="H49" s="337">
        <f>'Sources and Uses Budget'!T49</f>
        <v>0</v>
      </c>
      <c r="I49" s="338"/>
      <c r="J49" s="338"/>
      <c r="K49" s="335"/>
    </row>
    <row r="50" spans="1:11" s="336" customFormat="1">
      <c r="A50" s="340" t="s">
        <v>1824</v>
      </c>
      <c r="B50" s="337">
        <f>'Sources and Uses Budget'!C50</f>
        <v>33319</v>
      </c>
      <c r="C50" s="338"/>
      <c r="D50" s="338"/>
      <c r="E50" s="337">
        <f>'Sources and Uses Budget'!S50</f>
        <v>33319</v>
      </c>
      <c r="F50" s="338"/>
      <c r="G50" s="338"/>
      <c r="H50" s="337">
        <f>'Sources and Uses Budget'!T50</f>
        <v>0</v>
      </c>
      <c r="I50" s="338"/>
      <c r="J50" s="338"/>
      <c r="K50" s="335"/>
    </row>
    <row r="51" spans="1:11" s="336" customFormat="1">
      <c r="A51" s="340" t="s">
        <v>1825</v>
      </c>
      <c r="B51" s="337">
        <f>'Sources and Uses Budget'!C51</f>
        <v>136500</v>
      </c>
      <c r="C51" s="338"/>
      <c r="D51" s="338"/>
      <c r="E51" s="337">
        <f>'Sources and Uses Budget'!S51</f>
        <v>93395</v>
      </c>
      <c r="F51" s="338"/>
      <c r="G51" s="338"/>
      <c r="H51" s="337">
        <f>'Sources and Uses Budget'!T51</f>
        <v>0</v>
      </c>
      <c r="I51" s="338"/>
      <c r="J51" s="338"/>
      <c r="K51" s="335"/>
    </row>
    <row r="52" spans="1:11" s="336" customFormat="1">
      <c r="A52" s="340" t="s">
        <v>1826</v>
      </c>
      <c r="B52" s="337">
        <f>'Sources and Uses Budget'!C52</f>
        <v>165000</v>
      </c>
      <c r="C52" s="338"/>
      <c r="D52" s="338"/>
      <c r="E52" s="337">
        <f>'Sources and Uses Budget'!S52</f>
        <v>165000</v>
      </c>
      <c r="F52" s="338"/>
      <c r="G52" s="338"/>
      <c r="H52" s="337">
        <f>'Sources and Uses Budget'!T52</f>
        <v>0</v>
      </c>
      <c r="I52" s="338"/>
      <c r="J52" s="338"/>
      <c r="K52" s="335"/>
    </row>
    <row r="53" spans="1:11" s="336" customFormat="1" ht="23.25">
      <c r="A53" s="343" t="str">
        <f>'Sources and Uses Budget'!$A53</f>
        <v>Other: Construction Lender Expenses &amp; Counsel</v>
      </c>
      <c r="B53" s="337">
        <f>'Sources and Uses Budget'!C53</f>
        <v>116647</v>
      </c>
      <c r="C53" s="338"/>
      <c r="D53" s="338"/>
      <c r="E53" s="337">
        <f>'Sources and Uses Budget'!S53</f>
        <v>21027</v>
      </c>
      <c r="F53" s="338"/>
      <c r="G53" s="338"/>
      <c r="H53" s="337">
        <f>'Sources and Uses Budget'!T53</f>
        <v>0</v>
      </c>
      <c r="I53" s="338"/>
      <c r="J53" s="338"/>
      <c r="K53" s="335"/>
    </row>
    <row r="54" spans="1:11" s="347" customFormat="1">
      <c r="A54" s="341" t="s">
        <v>1828</v>
      </c>
      <c r="B54" s="337">
        <f>'Sources and Uses Budget'!C54</f>
        <v>1940126</v>
      </c>
      <c r="C54" s="344">
        <f>SUM(C45:C53)</f>
        <v>0</v>
      </c>
      <c r="D54" s="344">
        <f>SUM(D45:D53)</f>
        <v>0</v>
      </c>
      <c r="E54" s="337">
        <f>'Sources and Uses Budget'!S54</f>
        <v>1187145</v>
      </c>
      <c r="F54" s="344">
        <f>SUM(F45:F53)</f>
        <v>0</v>
      </c>
      <c r="G54" s="344">
        <f>SUM(G45:G53)</f>
        <v>0</v>
      </c>
      <c r="H54" s="337">
        <f>'Sources and Uses Budget'!T54</f>
        <v>0</v>
      </c>
      <c r="I54" s="344">
        <f>SUM(I45:I53)</f>
        <v>0</v>
      </c>
      <c r="J54" s="344">
        <f>SUM(J45:J53)</f>
        <v>0</v>
      </c>
      <c r="K54" s="346"/>
    </row>
    <row r="55" spans="1:11" s="336" customFormat="1">
      <c r="A55" s="333" t="s">
        <v>1417</v>
      </c>
      <c r="B55" s="334"/>
      <c r="C55" s="334"/>
      <c r="D55" s="334"/>
      <c r="E55" s="334"/>
      <c r="F55" s="334"/>
      <c r="G55" s="334"/>
      <c r="H55" s="334"/>
      <c r="I55" s="334"/>
      <c r="J55" s="334"/>
      <c r="K55" s="335"/>
    </row>
    <row r="56" spans="1:11" s="336" customFormat="1">
      <c r="A56" s="340" t="s">
        <v>1829</v>
      </c>
      <c r="B56" s="337">
        <f>'Sources and Uses Budget'!C56</f>
        <v>21945</v>
      </c>
      <c r="C56" s="338"/>
      <c r="D56" s="338"/>
      <c r="E56" s="339"/>
      <c r="F56" s="339"/>
      <c r="G56" s="339"/>
      <c r="H56" s="339"/>
      <c r="I56" s="339"/>
      <c r="J56" s="339"/>
      <c r="K56" s="335"/>
    </row>
    <row r="57" spans="1:11" s="336" customFormat="1" ht="12" customHeight="1">
      <c r="A57" s="340" t="s">
        <v>1821</v>
      </c>
      <c r="B57" s="337">
        <f>'Sources and Uses Budget'!C57</f>
        <v>0</v>
      </c>
      <c r="C57" s="338"/>
      <c r="D57" s="338"/>
      <c r="E57" s="339"/>
      <c r="F57" s="339"/>
      <c r="G57" s="339"/>
      <c r="H57" s="339"/>
      <c r="I57" s="339"/>
      <c r="J57" s="339"/>
      <c r="K57" s="335"/>
    </row>
    <row r="58" spans="1:11" s="336" customFormat="1">
      <c r="A58" s="340" t="s">
        <v>1824</v>
      </c>
      <c r="B58" s="337">
        <f>'Sources and Uses Budget'!C58</f>
        <v>20000</v>
      </c>
      <c r="C58" s="338"/>
      <c r="D58" s="338"/>
      <c r="E58" s="339"/>
      <c r="F58" s="339"/>
      <c r="G58" s="339"/>
      <c r="H58" s="339"/>
      <c r="I58" s="339"/>
      <c r="J58" s="339"/>
      <c r="K58" s="335"/>
    </row>
    <row r="59" spans="1:11" s="336" customFormat="1">
      <c r="A59" s="340" t="s">
        <v>1825</v>
      </c>
      <c r="B59" s="337">
        <f>'Sources and Uses Budget'!C59</f>
        <v>0</v>
      </c>
      <c r="C59" s="338"/>
      <c r="D59" s="338"/>
      <c r="E59" s="339"/>
      <c r="F59" s="339"/>
      <c r="G59" s="339"/>
      <c r="H59" s="339"/>
      <c r="I59" s="339"/>
      <c r="J59" s="339"/>
      <c r="K59" s="335"/>
    </row>
    <row r="60" spans="1:11" s="336" customFormat="1">
      <c r="A60" s="340" t="s">
        <v>1826</v>
      </c>
      <c r="B60" s="337">
        <f>'Sources and Uses Budget'!C60</f>
        <v>0</v>
      </c>
      <c r="C60" s="338"/>
      <c r="D60" s="338"/>
      <c r="E60" s="339"/>
      <c r="F60" s="339"/>
      <c r="G60" s="339"/>
      <c r="H60" s="339"/>
      <c r="I60" s="339"/>
      <c r="J60" s="339"/>
      <c r="K60" s="335"/>
    </row>
    <row r="61" spans="1:11" s="336" customFormat="1">
      <c r="A61" s="343" t="str">
        <f>'Sources and Uses Budget'!$A61</f>
        <v>Other: Permanent Counsel &amp; Expenses</v>
      </c>
      <c r="B61" s="337">
        <f>'Sources and Uses Budget'!C61</f>
        <v>25000</v>
      </c>
      <c r="C61" s="338"/>
      <c r="D61" s="338"/>
      <c r="E61" s="339"/>
      <c r="F61" s="339"/>
      <c r="G61" s="339"/>
      <c r="H61" s="339"/>
      <c r="I61" s="339"/>
      <c r="J61" s="339"/>
      <c r="K61" s="335"/>
    </row>
    <row r="62" spans="1:11" s="336" customFormat="1" ht="13.9" customHeight="1">
      <c r="A62" s="341" t="s">
        <v>1831</v>
      </c>
      <c r="B62" s="337">
        <f>'Sources and Uses Budget'!C62</f>
        <v>66945</v>
      </c>
      <c r="C62" s="337">
        <f>SUM(C56:C61)</f>
        <v>0</v>
      </c>
      <c r="D62" s="337">
        <f>SUM(D56:D61)</f>
        <v>0</v>
      </c>
      <c r="E62" s="339"/>
      <c r="F62" s="339"/>
      <c r="G62" s="339"/>
      <c r="H62" s="339"/>
      <c r="I62" s="339"/>
      <c r="J62" s="339"/>
      <c r="K62" s="335"/>
    </row>
    <row r="63" spans="1:11" s="336" customFormat="1">
      <c r="A63" s="348" t="s">
        <v>1832</v>
      </c>
      <c r="B63" s="337">
        <f>'Sources and Uses Budget'!C63</f>
        <v>25095893</v>
      </c>
      <c r="C63" s="337">
        <f>SUM(C8+C11+C13+C14+C15+C26+C27+C38+C42+C43+C54+C62)</f>
        <v>0</v>
      </c>
      <c r="D63" s="337">
        <f>SUM(D8+D11+D13+D14+D15+D26+D27+D38+D42+D43+D54+D62)</f>
        <v>0</v>
      </c>
      <c r="E63" s="337">
        <f>'Sources and Uses Budget'!S63</f>
        <v>22340060</v>
      </c>
      <c r="F63" s="337">
        <f>SUM(F10+F13+F14+F15+F26+F27+F38+F42+F43+F54)</f>
        <v>0</v>
      </c>
      <c r="G63" s="337">
        <f>SUM(G10+G13+G14+G15+G26+G27+G38+G42+G43+G54)</f>
        <v>0</v>
      </c>
      <c r="H63" s="337">
        <f>'Sources and Uses Budget'!T63</f>
        <v>0</v>
      </c>
      <c r="I63" s="337">
        <f>SUM(I11+I13+I14+I15+I26+I27+I38+I42+I43+I54)</f>
        <v>0</v>
      </c>
      <c r="J63" s="337">
        <f>SUM(J11+J13+J14+J15+J26+J27+J38+J42+J43+J54)</f>
        <v>0</v>
      </c>
      <c r="K63" s="335"/>
    </row>
    <row r="64" spans="1:11" s="336" customFormat="1" ht="23.25">
      <c r="A64" s="137" t="s">
        <v>1833</v>
      </c>
      <c r="B64" s="334"/>
      <c r="C64" s="334"/>
      <c r="D64" s="334"/>
      <c r="E64" s="334"/>
      <c r="F64" s="334"/>
      <c r="G64" s="334"/>
      <c r="H64" s="334"/>
      <c r="I64" s="334"/>
      <c r="J64" s="334"/>
      <c r="K64" s="335"/>
    </row>
    <row r="65" spans="1:11" s="336" customFormat="1">
      <c r="A65" s="250" t="s">
        <v>1834</v>
      </c>
      <c r="B65" s="337">
        <f>'Sources and Uses Budget'!C65</f>
        <v>50267</v>
      </c>
      <c r="C65" s="338"/>
      <c r="D65" s="338"/>
      <c r="E65" s="337">
        <f>'Sources and Uses Budget'!S65</f>
        <v>50267</v>
      </c>
      <c r="F65" s="338"/>
      <c r="G65" s="338"/>
      <c r="H65" s="337">
        <f>'Sources and Uses Budget'!T65</f>
        <v>0</v>
      </c>
      <c r="I65" s="338"/>
      <c r="J65" s="338"/>
      <c r="K65" s="335"/>
    </row>
    <row r="66" spans="1:11" s="336" customFormat="1" ht="23.25">
      <c r="A66" s="250" t="s">
        <v>1835</v>
      </c>
      <c r="B66" s="337">
        <f>'Sources and Uses Budget'!C66</f>
        <v>0</v>
      </c>
      <c r="C66" s="338"/>
      <c r="D66" s="338"/>
      <c r="E66" s="337">
        <f>'Sources and Uses Budget'!S66</f>
        <v>0</v>
      </c>
      <c r="F66" s="338"/>
      <c r="G66" s="338"/>
      <c r="H66" s="337">
        <f>'Sources and Uses Budget'!T66</f>
        <v>0</v>
      </c>
      <c r="I66" s="338"/>
      <c r="J66" s="338"/>
      <c r="K66" s="335"/>
    </row>
    <row r="67" spans="1:11" s="336" customFormat="1" ht="23.25">
      <c r="A67" s="250" t="s">
        <v>1836</v>
      </c>
      <c r="B67" s="337">
        <f>'Sources and Uses Budget'!C67</f>
        <v>165000</v>
      </c>
      <c r="C67" s="338"/>
      <c r="D67" s="338"/>
      <c r="E67" s="337">
        <f>'Sources and Uses Budget'!S67</f>
        <v>0</v>
      </c>
      <c r="F67" s="338"/>
      <c r="G67" s="338"/>
      <c r="H67" s="337">
        <f>'Sources and Uses Budget'!T67</f>
        <v>0</v>
      </c>
      <c r="I67" s="338"/>
      <c r="J67" s="338"/>
      <c r="K67" s="335"/>
    </row>
    <row r="68" spans="1:11" s="336" customFormat="1">
      <c r="A68" s="250" t="s">
        <v>1837</v>
      </c>
      <c r="B68" s="337">
        <f>'Sources and Uses Budget'!C68</f>
        <v>0</v>
      </c>
      <c r="C68" s="338"/>
      <c r="D68" s="338"/>
      <c r="E68" s="337">
        <f>'Sources and Uses Budget'!S68</f>
        <v>0</v>
      </c>
      <c r="F68" s="338"/>
      <c r="G68" s="338"/>
      <c r="H68" s="337">
        <f>'Sources and Uses Budget'!T68</f>
        <v>0</v>
      </c>
      <c r="I68" s="338"/>
      <c r="J68" s="338"/>
      <c r="K68" s="335"/>
    </row>
    <row r="69" spans="1:11" s="336" customFormat="1" ht="46.5">
      <c r="A69" s="343" t="str">
        <f>'Sources and Uses Budget'!$A69</f>
        <v>Other: OPOS, DAS, CASp, Utility, LowVolt, Cost Est, GeoTech, Abatement, MND, Special Inspections/Testing, Prevailing Wage Monitor, Soils Report, Phase I</v>
      </c>
      <c r="B69" s="337">
        <f>'Sources and Uses Budget'!C69</f>
        <v>543730</v>
      </c>
      <c r="C69" s="338"/>
      <c r="D69" s="338"/>
      <c r="E69" s="337">
        <f>'Sources and Uses Budget'!S69</f>
        <v>543730</v>
      </c>
      <c r="F69" s="338"/>
      <c r="G69" s="338"/>
      <c r="H69" s="337">
        <f>'Sources and Uses Budget'!T69</f>
        <v>0</v>
      </c>
      <c r="I69" s="338"/>
      <c r="J69" s="338"/>
      <c r="K69" s="335"/>
    </row>
    <row r="70" spans="1:11" s="336" customFormat="1">
      <c r="A70" s="341" t="s">
        <v>1972</v>
      </c>
      <c r="B70" s="337">
        <f>'Sources and Uses Budget'!C70</f>
        <v>758997</v>
      </c>
      <c r="C70" s="337">
        <f>SUM(C64:C69)</f>
        <v>0</v>
      </c>
      <c r="D70" s="337">
        <f>SUM(D64:D69)</f>
        <v>0</v>
      </c>
      <c r="E70" s="337">
        <f>'Sources and Uses Budget'!S70</f>
        <v>593997</v>
      </c>
      <c r="F70" s="344">
        <f>SUM(F65:F69)</f>
        <v>0</v>
      </c>
      <c r="G70" s="344">
        <f>SUM(G65:G69)</f>
        <v>0</v>
      </c>
      <c r="H70" s="337">
        <f>'Sources and Uses Budget'!T70</f>
        <v>0</v>
      </c>
      <c r="I70" s="344">
        <f>SUM(I65:I69)</f>
        <v>0</v>
      </c>
      <c r="J70" s="344">
        <f>SUM(J65:J69)</f>
        <v>0</v>
      </c>
      <c r="K70" s="335"/>
    </row>
    <row r="71" spans="1:11" s="336" customFormat="1">
      <c r="A71" s="333" t="s">
        <v>1840</v>
      </c>
      <c r="B71" s="334"/>
      <c r="C71" s="334"/>
      <c r="D71" s="334"/>
      <c r="E71" s="334"/>
      <c r="F71" s="334"/>
      <c r="G71" s="334"/>
      <c r="H71" s="334"/>
      <c r="I71" s="334"/>
      <c r="J71" s="334"/>
      <c r="K71" s="335"/>
    </row>
    <row r="72" spans="1:11" s="336" customFormat="1">
      <c r="A72" s="340" t="s">
        <v>1841</v>
      </c>
      <c r="B72" s="337">
        <f>'Sources and Uses Budget'!C72</f>
        <v>0</v>
      </c>
      <c r="C72" s="338"/>
      <c r="D72" s="338"/>
      <c r="E72" s="339"/>
      <c r="F72" s="339"/>
      <c r="G72" s="339"/>
      <c r="H72" s="339"/>
      <c r="I72" s="339"/>
      <c r="J72" s="339"/>
      <c r="K72" s="335"/>
    </row>
    <row r="73" spans="1:11" s="336" customFormat="1">
      <c r="A73" s="340" t="s">
        <v>1842</v>
      </c>
      <c r="B73" s="337">
        <f>'Sources and Uses Budget'!C73</f>
        <v>0</v>
      </c>
      <c r="C73" s="338"/>
      <c r="D73" s="338"/>
      <c r="E73" s="339"/>
      <c r="F73" s="339"/>
      <c r="G73" s="339"/>
      <c r="H73" s="339"/>
      <c r="I73" s="339"/>
      <c r="J73" s="339"/>
      <c r="K73" s="335"/>
    </row>
    <row r="74" spans="1:11" s="336" customFormat="1">
      <c r="A74" s="469" t="s">
        <v>1843</v>
      </c>
      <c r="B74" s="337">
        <f>'Sources and Uses Budget'!C74</f>
        <v>0</v>
      </c>
      <c r="C74" s="338"/>
      <c r="D74" s="338"/>
      <c r="E74" s="339"/>
      <c r="F74" s="339"/>
      <c r="G74" s="339"/>
      <c r="H74" s="339"/>
      <c r="I74" s="339"/>
      <c r="J74" s="339"/>
      <c r="K74" s="335"/>
    </row>
    <row r="75" spans="1:11" s="336" customFormat="1">
      <c r="A75" s="340" t="s">
        <v>1844</v>
      </c>
      <c r="B75" s="337">
        <f>'Sources and Uses Budget'!C75</f>
        <v>197069</v>
      </c>
      <c r="C75" s="338"/>
      <c r="D75" s="338"/>
      <c r="E75" s="339"/>
      <c r="F75" s="339"/>
      <c r="G75" s="339"/>
      <c r="H75" s="339"/>
      <c r="I75" s="339"/>
      <c r="J75" s="339"/>
      <c r="K75" s="335"/>
    </row>
    <row r="76" spans="1:11" s="336" customFormat="1" ht="23.25">
      <c r="A76" s="343" t="str">
        <f>'Sources and Uses Budget'!$A76</f>
        <v>Other: Capitalized Subsidy Transition Reserve 24 mos.</v>
      </c>
      <c r="B76" s="337">
        <f>'Sources and Uses Budget'!C76</f>
        <v>392037</v>
      </c>
      <c r="C76" s="338"/>
      <c r="D76" s="338"/>
      <c r="E76" s="339"/>
      <c r="F76" s="339"/>
      <c r="G76" s="339"/>
      <c r="H76" s="339"/>
      <c r="I76" s="339"/>
      <c r="J76" s="339"/>
      <c r="K76" s="335"/>
    </row>
    <row r="77" spans="1:11" s="336" customFormat="1">
      <c r="A77" s="341" t="s">
        <v>1846</v>
      </c>
      <c r="B77" s="337">
        <f>'Sources and Uses Budget'!C77</f>
        <v>589106</v>
      </c>
      <c r="C77" s="337">
        <f>SUM(C72:C76)</f>
        <v>0</v>
      </c>
      <c r="D77" s="337">
        <f>SUM(D72:D76)</f>
        <v>0</v>
      </c>
      <c r="E77" s="339"/>
      <c r="F77" s="339"/>
      <c r="G77" s="339"/>
      <c r="H77" s="339"/>
      <c r="I77" s="339"/>
      <c r="J77" s="339"/>
      <c r="K77" s="335"/>
    </row>
    <row r="78" spans="1:11" s="336" customFormat="1">
      <c r="A78" s="333" t="s">
        <v>1847</v>
      </c>
      <c r="B78" s="334"/>
      <c r="C78" s="334"/>
      <c r="D78" s="334"/>
      <c r="E78" s="334"/>
      <c r="F78" s="334"/>
      <c r="G78" s="334"/>
      <c r="H78" s="334"/>
      <c r="I78" s="334"/>
      <c r="J78" s="334"/>
      <c r="K78" s="335"/>
    </row>
    <row r="79" spans="1:11" s="336" customFormat="1">
      <c r="A79" s="340" t="s">
        <v>1848</v>
      </c>
      <c r="B79" s="337">
        <f>'Sources and Uses Budget'!C79</f>
        <v>2070537</v>
      </c>
      <c r="C79" s="338"/>
      <c r="D79" s="338"/>
      <c r="E79" s="337">
        <f>'Sources and Uses Budget'!S79</f>
        <v>2070537</v>
      </c>
      <c r="F79" s="338"/>
      <c r="G79" s="338"/>
      <c r="H79" s="337">
        <f>'Sources and Uses Budget'!T79</f>
        <v>0</v>
      </c>
      <c r="I79" s="338"/>
      <c r="J79" s="338"/>
      <c r="K79" s="335"/>
    </row>
    <row r="80" spans="1:11" s="336" customFormat="1">
      <c r="A80" s="340" t="s">
        <v>1849</v>
      </c>
      <c r="B80" s="337">
        <f>'Sources and Uses Budget'!C80</f>
        <v>219368</v>
      </c>
      <c r="C80" s="338"/>
      <c r="D80" s="338"/>
      <c r="E80" s="337">
        <f>'Sources and Uses Budget'!S80</f>
        <v>219368</v>
      </c>
      <c r="F80" s="338"/>
      <c r="G80" s="338"/>
      <c r="H80" s="337">
        <f>'Sources and Uses Budget'!T80</f>
        <v>0</v>
      </c>
      <c r="I80" s="338"/>
      <c r="J80" s="338"/>
      <c r="K80" s="335"/>
    </row>
    <row r="81" spans="1:11" s="336" customFormat="1">
      <c r="A81" s="341" t="s">
        <v>1850</v>
      </c>
      <c r="B81" s="337">
        <f>'Sources and Uses Budget'!C81</f>
        <v>2289905</v>
      </c>
      <c r="C81" s="337">
        <f>SUM(C79:C80)</f>
        <v>0</v>
      </c>
      <c r="D81" s="337">
        <f>SUM(D79:D80)</f>
        <v>0</v>
      </c>
      <c r="E81" s="337">
        <f>'Sources and Uses Budget'!S81</f>
        <v>2289905</v>
      </c>
      <c r="F81" s="337">
        <f>SUM(F79:F80)</f>
        <v>0</v>
      </c>
      <c r="G81" s="337">
        <f>SUM(G79:G80)</f>
        <v>0</v>
      </c>
      <c r="H81" s="337">
        <f>'Sources and Uses Budget'!T81</f>
        <v>0</v>
      </c>
      <c r="I81" s="337">
        <f>SUM(I79:I80)</f>
        <v>0</v>
      </c>
      <c r="J81" s="337">
        <f>SUM(J79:J80)</f>
        <v>0</v>
      </c>
      <c r="K81" s="335"/>
    </row>
    <row r="82" spans="1:11" s="336" customFormat="1">
      <c r="A82" s="333" t="s">
        <v>1851</v>
      </c>
      <c r="B82" s="334"/>
      <c r="C82" s="334"/>
      <c r="D82" s="334"/>
      <c r="E82" s="334"/>
      <c r="F82" s="334"/>
      <c r="G82" s="334"/>
      <c r="H82" s="334"/>
      <c r="I82" s="334"/>
      <c r="J82" s="334"/>
      <c r="K82" s="335"/>
    </row>
    <row r="83" spans="1:11" s="336" customFormat="1" ht="13.9" customHeight="1">
      <c r="A83" s="250" t="s">
        <v>1852</v>
      </c>
      <c r="B83" s="337">
        <f>'Sources and Uses Budget'!C83</f>
        <v>39417</v>
      </c>
      <c r="C83" s="338"/>
      <c r="D83" s="338"/>
      <c r="E83" s="339"/>
      <c r="F83" s="339"/>
      <c r="G83" s="339"/>
      <c r="H83" s="339"/>
      <c r="I83" s="339"/>
      <c r="J83" s="339"/>
      <c r="K83" s="335"/>
    </row>
    <row r="84" spans="1:11" s="336" customFormat="1">
      <c r="A84" s="250" t="s">
        <v>1853</v>
      </c>
      <c r="B84" s="337">
        <f>'Sources and Uses Budget'!C84</f>
        <v>46000</v>
      </c>
      <c r="C84" s="338"/>
      <c r="D84" s="338"/>
      <c r="E84" s="337">
        <f>'Sources and Uses Budget'!S84</f>
        <v>46000</v>
      </c>
      <c r="F84" s="338"/>
      <c r="G84" s="338"/>
      <c r="H84" s="337">
        <f>'Sources and Uses Budget'!T84</f>
        <v>0</v>
      </c>
      <c r="I84" s="338"/>
      <c r="J84" s="338"/>
      <c r="K84" s="335"/>
    </row>
    <row r="85" spans="1:11" s="336" customFormat="1">
      <c r="A85" s="250" t="s">
        <v>1854</v>
      </c>
      <c r="B85" s="337">
        <f>'Sources and Uses Budget'!C85</f>
        <v>143452</v>
      </c>
      <c r="C85" s="338"/>
      <c r="D85" s="338"/>
      <c r="E85" s="337">
        <f>'Sources and Uses Budget'!S85</f>
        <v>143452</v>
      </c>
      <c r="F85" s="338"/>
      <c r="G85" s="338"/>
      <c r="H85" s="337">
        <f>'Sources and Uses Budget'!T85</f>
        <v>0</v>
      </c>
      <c r="I85" s="338"/>
      <c r="J85" s="338"/>
      <c r="K85" s="335"/>
    </row>
    <row r="86" spans="1:11" s="336" customFormat="1">
      <c r="A86" s="250" t="s">
        <v>1855</v>
      </c>
      <c r="B86" s="337">
        <f>'Sources and Uses Budget'!C86</f>
        <v>940702</v>
      </c>
      <c r="C86" s="338"/>
      <c r="D86" s="338"/>
      <c r="E86" s="337">
        <f>'Sources and Uses Budget'!S86</f>
        <v>940702</v>
      </c>
      <c r="F86" s="338"/>
      <c r="G86" s="338"/>
      <c r="H86" s="337">
        <f>'Sources and Uses Budget'!T86</f>
        <v>0</v>
      </c>
      <c r="I86" s="338"/>
      <c r="J86" s="338"/>
      <c r="K86" s="335"/>
    </row>
    <row r="87" spans="1:11" s="336" customFormat="1">
      <c r="A87" s="250" t="s">
        <v>1856</v>
      </c>
      <c r="B87" s="337">
        <f>'Sources and Uses Budget'!C87</f>
        <v>0</v>
      </c>
      <c r="C87" s="338"/>
      <c r="D87" s="338"/>
      <c r="E87" s="337">
        <f>'Sources and Uses Budget'!S87</f>
        <v>0</v>
      </c>
      <c r="F87" s="338"/>
      <c r="G87" s="338"/>
      <c r="H87" s="337">
        <f>'Sources and Uses Budget'!T87</f>
        <v>0</v>
      </c>
      <c r="I87" s="338"/>
      <c r="J87" s="338"/>
      <c r="K87" s="335"/>
    </row>
    <row r="88" spans="1:11" s="336" customFormat="1">
      <c r="A88" s="250" t="s">
        <v>1857</v>
      </c>
      <c r="B88" s="337">
        <f>'Sources and Uses Budget'!C88</f>
        <v>56550</v>
      </c>
      <c r="C88" s="338"/>
      <c r="D88" s="338"/>
      <c r="E88" s="339"/>
      <c r="F88" s="339"/>
      <c r="G88" s="339"/>
      <c r="H88" s="339"/>
      <c r="I88" s="339"/>
      <c r="J88" s="339"/>
      <c r="K88" s="335"/>
    </row>
    <row r="89" spans="1:11" s="336" customFormat="1">
      <c r="A89" s="250" t="s">
        <v>1858</v>
      </c>
      <c r="B89" s="337">
        <f>'Sources and Uses Budget'!C89</f>
        <v>275000</v>
      </c>
      <c r="C89" s="338"/>
      <c r="D89" s="338"/>
      <c r="E89" s="337">
        <f>'Sources and Uses Budget'!S89</f>
        <v>275000</v>
      </c>
      <c r="F89" s="338"/>
      <c r="G89" s="338"/>
      <c r="H89" s="337">
        <f>'Sources and Uses Budget'!T89</f>
        <v>0</v>
      </c>
      <c r="I89" s="338"/>
      <c r="J89" s="338"/>
      <c r="K89" s="335"/>
    </row>
    <row r="90" spans="1:11" s="336" customFormat="1">
      <c r="A90" s="250" t="s">
        <v>1859</v>
      </c>
      <c r="B90" s="337">
        <f>'Sources and Uses Budget'!C90</f>
        <v>13000</v>
      </c>
      <c r="C90" s="338"/>
      <c r="D90" s="338"/>
      <c r="E90" s="337">
        <f>'Sources and Uses Budget'!S90</f>
        <v>13000</v>
      </c>
      <c r="F90" s="338"/>
      <c r="G90" s="338"/>
      <c r="H90" s="337">
        <f>'Sources and Uses Budget'!T90</f>
        <v>0</v>
      </c>
      <c r="I90" s="338"/>
      <c r="J90" s="338"/>
      <c r="K90" s="335"/>
    </row>
    <row r="91" spans="1:11" s="336" customFormat="1">
      <c r="A91" s="555" t="s">
        <v>1860</v>
      </c>
      <c r="B91" s="337">
        <f>'Sources and Uses Budget'!C91</f>
        <v>0</v>
      </c>
      <c r="C91" s="338"/>
      <c r="D91" s="338"/>
      <c r="E91" s="337">
        <f>'Sources and Uses Budget'!S91</f>
        <v>0</v>
      </c>
      <c r="F91" s="338"/>
      <c r="G91" s="338"/>
      <c r="H91" s="337">
        <f>'Sources and Uses Budget'!T91</f>
        <v>0</v>
      </c>
      <c r="I91" s="338"/>
      <c r="J91" s="338"/>
      <c r="K91" s="335"/>
    </row>
    <row r="92" spans="1:11" s="336" customFormat="1">
      <c r="A92" s="555" t="s">
        <v>1861</v>
      </c>
      <c r="B92" s="337">
        <f>'Sources and Uses Budget'!C92</f>
        <v>14000</v>
      </c>
      <c r="C92" s="338"/>
      <c r="D92" s="338"/>
      <c r="E92" s="337">
        <f>'Sources and Uses Budget'!S92</f>
        <v>14000</v>
      </c>
      <c r="F92" s="338"/>
      <c r="G92" s="338"/>
      <c r="H92" s="337">
        <f>'Sources and Uses Budget'!T92</f>
        <v>0</v>
      </c>
      <c r="I92" s="338"/>
      <c r="J92" s="338"/>
      <c r="K92" s="335"/>
    </row>
    <row r="93" spans="1:11" s="336" customFormat="1">
      <c r="A93" s="343" t="str">
        <f>'Sources and Uses Budget'!$A93</f>
        <v>Other: Accrued Interest HHH</v>
      </c>
      <c r="B93" s="337">
        <f>'Sources and Uses Budget'!C93</f>
        <v>100349</v>
      </c>
      <c r="C93" s="338"/>
      <c r="D93" s="338"/>
      <c r="E93" s="337">
        <f>'Sources and Uses Budget'!S93</f>
        <v>83124</v>
      </c>
      <c r="F93" s="338"/>
      <c r="G93" s="338"/>
      <c r="H93" s="337">
        <f>'Sources and Uses Budget'!T93</f>
        <v>0</v>
      </c>
      <c r="I93" s="338"/>
      <c r="J93" s="338"/>
      <c r="K93" s="335"/>
    </row>
    <row r="94" spans="1:11" s="336" customFormat="1">
      <c r="A94" s="343" t="str">
        <f>'Sources and Uses Budget'!$A94</f>
        <v>Other: Printing and Ownership costs</v>
      </c>
      <c r="B94" s="337">
        <f>'Sources and Uses Budget'!C94</f>
        <v>20000</v>
      </c>
      <c r="C94" s="338"/>
      <c r="D94" s="338"/>
      <c r="E94" s="337">
        <f>'Sources and Uses Budget'!S94</f>
        <v>0</v>
      </c>
      <c r="F94" s="338"/>
      <c r="G94" s="338"/>
      <c r="H94" s="337">
        <f>'Sources and Uses Budget'!T94</f>
        <v>0</v>
      </c>
      <c r="I94" s="338"/>
      <c r="J94" s="338"/>
      <c r="K94" s="335"/>
    </row>
    <row r="95" spans="1:11" s="336" customFormat="1">
      <c r="A95" s="343" t="str">
        <f>'Sources and Uses Budget'!$A95</f>
        <v>Other: Construction Manager</v>
      </c>
      <c r="B95" s="337">
        <f>'Sources and Uses Budget'!C95</f>
        <v>140000</v>
      </c>
      <c r="C95" s="338"/>
      <c r="D95" s="338"/>
      <c r="E95" s="337">
        <f>'Sources and Uses Budget'!S95</f>
        <v>140000</v>
      </c>
      <c r="F95" s="338"/>
      <c r="G95" s="338"/>
      <c r="H95" s="337">
        <f>'Sources and Uses Budget'!T95</f>
        <v>0</v>
      </c>
      <c r="I95" s="338"/>
      <c r="J95" s="338"/>
      <c r="K95" s="335"/>
    </row>
    <row r="96" spans="1:11" s="336" customFormat="1">
      <c r="A96" s="341" t="s">
        <v>1865</v>
      </c>
      <c r="B96" s="337">
        <f>'Sources and Uses Budget'!C96</f>
        <v>1788470</v>
      </c>
      <c r="C96" s="337">
        <f>SUM(C83:C95)</f>
        <v>0</v>
      </c>
      <c r="D96" s="337">
        <f>SUM(D83:D95)</f>
        <v>0</v>
      </c>
      <c r="E96" s="337">
        <f>'Sources and Uses Budget'!S96</f>
        <v>1655278</v>
      </c>
      <c r="F96" s="344">
        <f>SUM(F84:F87,F89:F95)</f>
        <v>0</v>
      </c>
      <c r="G96" s="344">
        <f>SUM(G84:G87,G89:G95)</f>
        <v>0</v>
      </c>
      <c r="H96" s="337">
        <f>'Sources and Uses Budget'!T96</f>
        <v>0</v>
      </c>
      <c r="I96" s="337">
        <f>SUM(I84:I87,I89:I95)</f>
        <v>0</v>
      </c>
      <c r="J96" s="337">
        <f>SUM(J84:J87,J89:J95)</f>
        <v>0</v>
      </c>
      <c r="K96" s="335"/>
    </row>
    <row r="97" spans="1:11" s="336" customFormat="1">
      <c r="A97" s="341" t="s">
        <v>1973</v>
      </c>
      <c r="B97" s="337">
        <f>'Sources and Uses Budget'!C97</f>
        <v>30522371</v>
      </c>
      <c r="C97" s="337">
        <f>SUM(C63+C70+C77+C81+C96)</f>
        <v>0</v>
      </c>
      <c r="D97" s="337">
        <f>SUM(D63+D70+D77+D81+D96)</f>
        <v>0</v>
      </c>
      <c r="E97" s="337">
        <f>'Sources and Uses Budget'!S97</f>
        <v>26879240</v>
      </c>
      <c r="F97" s="344">
        <f>SUM(+F63+F70+F81+F96)</f>
        <v>0</v>
      </c>
      <c r="G97" s="344">
        <f>SUM(+G63+G70+G81+G96)</f>
        <v>0</v>
      </c>
      <c r="H97" s="337">
        <f>'Sources and Uses Budget'!T97</f>
        <v>0</v>
      </c>
      <c r="I97" s="344">
        <f>SUM(I63+I70+I81+I96)</f>
        <v>0</v>
      </c>
      <c r="J97" s="344">
        <f>SUM(J63+J70+J81+J96)</f>
        <v>0</v>
      </c>
      <c r="K97" s="335"/>
    </row>
    <row r="98" spans="1:11" s="336" customFormat="1">
      <c r="A98" s="333" t="s">
        <v>1867</v>
      </c>
      <c r="B98" s="334"/>
      <c r="C98" s="334"/>
      <c r="D98" s="334"/>
      <c r="E98" s="334"/>
      <c r="F98" s="334"/>
      <c r="G98" s="334"/>
      <c r="H98" s="334"/>
      <c r="I98" s="334"/>
      <c r="J98" s="334"/>
      <c r="K98" s="335"/>
    </row>
    <row r="99" spans="1:11" s="336" customFormat="1">
      <c r="A99" s="250" t="s">
        <v>1868</v>
      </c>
      <c r="B99" s="337">
        <f>'Sources and Uses Budget'!C99</f>
        <v>2500000</v>
      </c>
      <c r="C99" s="338"/>
      <c r="D99" s="338"/>
      <c r="E99" s="337">
        <f>'Sources and Uses Budget'!S99</f>
        <v>2500000</v>
      </c>
      <c r="F99" s="338"/>
      <c r="G99" s="338"/>
      <c r="H99" s="337">
        <f>'Sources and Uses Budget'!T99</f>
        <v>0</v>
      </c>
      <c r="I99" s="338"/>
      <c r="J99" s="338"/>
      <c r="K99" s="335"/>
    </row>
    <row r="100" spans="1:11" s="336" customFormat="1">
      <c r="A100" s="250" t="s">
        <v>1869</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1870</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1871</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Printing and Ownership costs</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1872</v>
      </c>
      <c r="B104" s="337">
        <f>'Sources and Uses Budget'!C104</f>
        <v>2500000</v>
      </c>
      <c r="C104" s="337">
        <f>SUM(C99:C103)</f>
        <v>0</v>
      </c>
      <c r="D104" s="337">
        <f>SUM(D99:D103)</f>
        <v>0</v>
      </c>
      <c r="E104" s="337">
        <f>'Sources and Uses Budget'!S104</f>
        <v>2500000</v>
      </c>
      <c r="F104" s="344">
        <f>SUM(F99:F103)</f>
        <v>0</v>
      </c>
      <c r="G104" s="344">
        <f>SUM(G99:G103)</f>
        <v>0</v>
      </c>
      <c r="H104" s="337">
        <f>'Sources and Uses Budget'!T104</f>
        <v>0</v>
      </c>
      <c r="I104" s="344">
        <f>SUM(I99:I103)</f>
        <v>0</v>
      </c>
      <c r="J104" s="344">
        <f>SUM(J99:J103)</f>
        <v>0</v>
      </c>
      <c r="K104" s="335"/>
    </row>
    <row r="105" spans="1:11" s="336" customFormat="1">
      <c r="A105" s="341" t="s">
        <v>1974</v>
      </c>
      <c r="B105" s="337">
        <f>'Sources and Uses Budget'!C105</f>
        <v>33022371</v>
      </c>
      <c r="C105" s="344">
        <f>SUM(C97+C104)</f>
        <v>0</v>
      </c>
      <c r="D105" s="344">
        <f>SUM(D97+D104)</f>
        <v>0</v>
      </c>
      <c r="E105" s="337">
        <f>'Sources and Uses Budget'!S105</f>
        <v>29379240</v>
      </c>
      <c r="F105" s="344">
        <f>F97+F104</f>
        <v>0</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1" t="s">
        <v>1975</v>
      </c>
      <c r="E107" s="337">
        <f>'Sources and Uses Budget'!S107</f>
        <v>29379240</v>
      </c>
      <c r="F107" s="353">
        <f>F105+F106</f>
        <v>0</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3.15">
      <c r="A111" s="356"/>
      <c r="B111" s="354"/>
      <c r="C111" s="354"/>
      <c r="D111" s="354"/>
      <c r="J111" s="355"/>
      <c r="K111" s="335"/>
    </row>
    <row r="112" spans="1:11" s="336" customFormat="1" ht="13.15">
      <c r="A112" s="356"/>
      <c r="B112" s="354"/>
      <c r="C112" s="354"/>
      <c r="D112" s="354"/>
      <c r="J112" s="355"/>
      <c r="K112" s="335"/>
    </row>
    <row r="113" spans="1:11" s="336" customFormat="1" ht="15">
      <c r="A113" s="357"/>
      <c r="B113" s="354"/>
      <c r="C113" s="354"/>
      <c r="D113" s="354"/>
      <c r="J113" s="355"/>
      <c r="K113" s="335"/>
    </row>
    <row r="114" spans="1:11" s="336" customFormat="1" ht="13.15">
      <c r="A114" s="356"/>
      <c r="J114" s="355"/>
      <c r="K114" s="335"/>
    </row>
    <row r="115" spans="1:11" s="336" customFormat="1" ht="15">
      <c r="A115" s="357"/>
      <c r="J115" s="355"/>
      <c r="K115" s="335"/>
    </row>
    <row r="116" spans="1:11" s="336" customFormat="1" ht="1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5">
      <c r="A121" s="357"/>
      <c r="J121" s="355"/>
      <c r="K121" s="335"/>
    </row>
    <row r="122" spans="1:11" s="360" customFormat="1" ht="1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415"/>
      <c r="E124" s="2416"/>
      <c r="F124" s="2416"/>
      <c r="G124" s="2416"/>
      <c r="H124" s="2416"/>
      <c r="I124" s="2416"/>
      <c r="J124" s="355"/>
      <c r="K124" s="335"/>
    </row>
    <row r="125" spans="1:11" s="336" customFormat="1" ht="12.75">
      <c r="A125" s="366"/>
      <c r="B125" s="365"/>
      <c r="C125" s="366"/>
      <c r="D125" s="2416"/>
      <c r="E125" s="2416"/>
      <c r="F125" s="2416"/>
      <c r="G125" s="2416"/>
      <c r="H125" s="2416"/>
      <c r="I125" s="2416"/>
      <c r="J125" s="355"/>
      <c r="K125" s="335"/>
    </row>
    <row r="126" spans="1:11" s="336" customFormat="1" ht="12.75">
      <c r="A126" s="366"/>
      <c r="B126" s="365"/>
      <c r="C126" s="366"/>
      <c r="D126" s="2416"/>
      <c r="E126" s="2416"/>
      <c r="F126" s="2416"/>
      <c r="G126" s="2416"/>
      <c r="H126" s="2416"/>
      <c r="I126" s="2416"/>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3.15">
      <c r="A132" s="369"/>
      <c r="B132" s="370"/>
      <c r="C132" s="366"/>
      <c r="D132" s="371"/>
      <c r="E132" s="366"/>
      <c r="F132" s="366"/>
      <c r="G132" s="366"/>
      <c r="J132" s="355"/>
      <c r="K132" s="335"/>
    </row>
    <row r="133" spans="1:11" s="336" customFormat="1" ht="12.75">
      <c r="A133" s="1655"/>
      <c r="B133" s="366"/>
      <c r="C133" s="366"/>
      <c r="D133" s="366"/>
      <c r="E133" s="366"/>
      <c r="F133" s="366"/>
      <c r="G133" s="366"/>
      <c r="J133" s="355"/>
      <c r="K133" s="335"/>
    </row>
    <row r="134" spans="1:11" s="336" customFormat="1" ht="12.75">
      <c r="A134" s="1655"/>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3.15">
      <c r="A136" s="373"/>
      <c r="B136" s="366"/>
      <c r="C136" s="366"/>
      <c r="D136" s="366"/>
      <c r="E136" s="366"/>
      <c r="F136" s="366"/>
      <c r="G136" s="366"/>
      <c r="J136" s="355"/>
      <c r="K136" s="335"/>
    </row>
    <row r="137" spans="1:11" ht="12.75">
      <c r="A137" s="1655"/>
      <c r="B137" s="366"/>
      <c r="C137" s="366"/>
      <c r="D137" s="366"/>
      <c r="E137" s="366"/>
      <c r="F137" s="366"/>
      <c r="G137" s="366"/>
    </row>
    <row r="138" spans="1:11" ht="12" customHeight="1">
      <c r="A138" s="1655"/>
      <c r="B138" s="366"/>
      <c r="C138" s="366"/>
      <c r="D138" s="366"/>
      <c r="E138" s="366"/>
      <c r="F138" s="366"/>
      <c r="G138" s="366"/>
    </row>
    <row r="139" spans="1:11" ht="12" customHeight="1">
      <c r="A139" s="2417"/>
      <c r="B139" s="2418"/>
      <c r="C139" s="2418"/>
      <c r="D139" s="377"/>
      <c r="E139" s="366"/>
      <c r="F139" s="366"/>
      <c r="G139" s="366"/>
    </row>
    <row r="140" spans="1:11" ht="12" customHeight="1">
      <c r="A140" s="2419"/>
      <c r="B140" s="2420"/>
      <c r="C140" s="2420"/>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39" zoomScale="120" zoomScaleNormal="120" workbookViewId="0">
      <selection activeCell="N150" sqref="N150:T150"/>
    </sheetView>
  </sheetViews>
  <sheetFormatPr defaultColWidth="2.73046875" defaultRowHeight="15.75" customHeight="1"/>
  <cols>
    <col min="1" max="37" width="2.73046875" style="1159"/>
    <col min="38" max="38" width="3" style="1159" customWidth="1"/>
    <col min="39" max="64" width="2.73046875" style="1159"/>
    <col min="65" max="65" width="6.1328125" style="1159" bestFit="1" customWidth="1"/>
    <col min="66" max="70" width="5.73046875" style="1159" bestFit="1" customWidth="1"/>
    <col min="71" max="71" width="6.1328125" style="1159" bestFit="1" customWidth="1"/>
    <col min="72" max="76" width="5.73046875" style="1159" bestFit="1" customWidth="1"/>
    <col min="77" max="77" width="6.1328125" style="1159" bestFit="1" customWidth="1"/>
    <col min="78" max="78" width="5.73046875" style="1159" bestFit="1" customWidth="1"/>
    <col min="79" max="16384" width="2.73046875" style="1159"/>
  </cols>
  <sheetData>
    <row r="1" spans="1:58" ht="15.75" customHeight="1">
      <c r="A1" s="2806" t="s">
        <v>1976</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07"/>
      <c r="AW1" s="2807"/>
      <c r="AX1" s="2807"/>
      <c r="AY1" s="2807"/>
      <c r="AZ1" s="2807"/>
      <c r="BA1" s="2807"/>
      <c r="BB1" s="2807"/>
      <c r="BC1" s="2807"/>
      <c r="BD1" s="2807"/>
      <c r="BE1" s="2808"/>
    </row>
    <row r="2" spans="1:58" ht="15.75" customHeight="1">
      <c r="A2" s="2809" t="s">
        <v>1977</v>
      </c>
      <c r="B2" s="2810"/>
      <c r="C2" s="2810"/>
      <c r="D2" s="2810"/>
      <c r="E2" s="2810"/>
      <c r="F2" s="2810"/>
      <c r="G2" s="2810"/>
      <c r="H2" s="2810"/>
      <c r="I2" s="2810"/>
      <c r="J2" s="2810"/>
      <c r="K2" s="2810"/>
      <c r="L2" s="2810"/>
      <c r="M2" s="2810"/>
      <c r="N2" s="2810"/>
      <c r="O2" s="2810"/>
      <c r="P2" s="2810"/>
      <c r="Q2" s="2810"/>
      <c r="R2" s="2810"/>
      <c r="S2" s="2810"/>
      <c r="T2" s="2810"/>
      <c r="U2" s="2810"/>
      <c r="V2" s="2810"/>
      <c r="W2" s="2810"/>
      <c r="X2" s="2810"/>
      <c r="Y2" s="2810"/>
      <c r="Z2" s="2810"/>
      <c r="AA2" s="2810"/>
      <c r="AB2" s="2810"/>
      <c r="AC2" s="2810"/>
      <c r="AD2" s="2810"/>
      <c r="AE2" s="2810"/>
      <c r="AF2" s="2810"/>
      <c r="AG2" s="2810"/>
      <c r="AH2" s="2810"/>
      <c r="AI2" s="2810"/>
      <c r="AJ2" s="2810"/>
      <c r="AK2" s="2810"/>
      <c r="AL2" s="2810"/>
      <c r="AM2" s="2810"/>
      <c r="AN2" s="2810"/>
      <c r="AO2" s="2810"/>
      <c r="AP2" s="2810"/>
      <c r="AQ2" s="2810"/>
      <c r="AR2" s="2810"/>
      <c r="AS2" s="2810"/>
      <c r="AT2" s="2810"/>
      <c r="AU2" s="2810"/>
      <c r="AV2" s="2810"/>
      <c r="AW2" s="2810"/>
      <c r="AX2" s="2810"/>
      <c r="AY2" s="2810"/>
      <c r="AZ2" s="2810"/>
      <c r="BA2" s="2810"/>
      <c r="BB2" s="2810"/>
      <c r="BC2" s="2810"/>
      <c r="BD2" s="2810"/>
      <c r="BE2" s="2811"/>
      <c r="BF2" s="1160"/>
    </row>
    <row r="3" spans="1:58" ht="15.75" customHeight="1" thickBot="1">
      <c r="A3" s="1373"/>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656"/>
    </row>
    <row r="4" spans="1:58" ht="15.75" customHeight="1" thickBot="1">
      <c r="A4" s="1373"/>
      <c r="B4" s="1163" t="s">
        <v>76</v>
      </c>
      <c r="C4" s="1163"/>
      <c r="D4" s="1163"/>
      <c r="E4" s="1163"/>
      <c r="F4" s="1163"/>
      <c r="G4" s="1162"/>
      <c r="H4" s="1162"/>
      <c r="I4" s="1162"/>
      <c r="J4" s="1162"/>
      <c r="K4" s="1162"/>
      <c r="L4" s="2812" t="str">
        <f>IF(Application!H18="","",Application!H18)</f>
        <v>My Angel</v>
      </c>
      <c r="M4" s="2813"/>
      <c r="N4" s="2813"/>
      <c r="O4" s="2813"/>
      <c r="P4" s="2813"/>
      <c r="Q4" s="2813"/>
      <c r="R4" s="2813"/>
      <c r="S4" s="2813"/>
      <c r="T4" s="2813"/>
      <c r="U4" s="2813"/>
      <c r="V4" s="2813"/>
      <c r="W4" s="2813"/>
      <c r="X4" s="2813"/>
      <c r="Y4" s="2813"/>
      <c r="Z4" s="2813"/>
      <c r="AA4" s="2813"/>
      <c r="AB4" s="2813"/>
      <c r="AC4" s="2814"/>
      <c r="AD4" s="1162"/>
      <c r="AE4" s="1162"/>
      <c r="AF4" s="2517" t="s">
        <v>1978</v>
      </c>
      <c r="AG4" s="2518"/>
      <c r="AH4" s="2518"/>
      <c r="AI4" s="2518"/>
      <c r="AJ4" s="2518"/>
      <c r="AK4" s="2518"/>
      <c r="AL4" s="2518"/>
      <c r="AM4" s="2518"/>
      <c r="AN4" s="2518"/>
      <c r="AO4" s="2518"/>
      <c r="AP4" s="2815">
        <v>44197</v>
      </c>
      <c r="AQ4" s="2785"/>
      <c r="AR4" s="2785"/>
      <c r="AS4" s="2785"/>
      <c r="AT4" s="2785"/>
      <c r="AU4" s="2786"/>
      <c r="AV4" s="1162"/>
      <c r="AW4" s="1162"/>
      <c r="AX4" s="1162"/>
      <c r="AY4" s="1162"/>
      <c r="AZ4" s="1162"/>
      <c r="BA4" s="1162"/>
      <c r="BB4" s="1162"/>
      <c r="BC4" s="1162"/>
      <c r="BD4" s="1162"/>
      <c r="BE4" s="1656"/>
    </row>
    <row r="5" spans="1:58" ht="15.75" customHeight="1" thickBot="1">
      <c r="A5" s="1373"/>
      <c r="B5" s="1162"/>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2534" t="s">
        <v>1979</v>
      </c>
      <c r="AG5" s="2535"/>
      <c r="AH5" s="2535"/>
      <c r="AI5" s="2535"/>
      <c r="AJ5" s="2535"/>
      <c r="AK5" s="2535"/>
      <c r="AL5" s="2535"/>
      <c r="AM5" s="2535"/>
      <c r="AN5" s="2535"/>
      <c r="AO5" s="2535"/>
      <c r="AP5" s="2815">
        <v>44197</v>
      </c>
      <c r="AQ5" s="2785"/>
      <c r="AR5" s="2785"/>
      <c r="AS5" s="2785"/>
      <c r="AT5" s="2785"/>
      <c r="AU5" s="2786"/>
      <c r="AV5" s="1162"/>
      <c r="AW5" s="1162"/>
      <c r="AX5" s="1162"/>
      <c r="AY5" s="1162"/>
      <c r="AZ5" s="1162"/>
      <c r="BA5" s="1162"/>
      <c r="BB5" s="1162"/>
      <c r="BC5" s="1162"/>
      <c r="BD5" s="1162"/>
      <c r="BE5" s="1656"/>
    </row>
    <row r="6" spans="1:58" ht="15.75" customHeight="1" thickBot="1">
      <c r="A6" s="1373"/>
      <c r="B6" s="1163" t="s">
        <v>1980</v>
      </c>
      <c r="C6" s="1162"/>
      <c r="D6" s="1162"/>
      <c r="E6" s="1162"/>
      <c r="F6" s="1162"/>
      <c r="G6" s="1162"/>
      <c r="H6" s="1162"/>
      <c r="I6" s="1162"/>
      <c r="J6" s="1162"/>
      <c r="K6" s="1162"/>
      <c r="L6" s="2791" t="str">
        <f>IF(Application!H16="","",Application!H16)</f>
        <v>The Angel 2018, L.P.</v>
      </c>
      <c r="M6" s="2792"/>
      <c r="N6" s="2792"/>
      <c r="O6" s="2792"/>
      <c r="P6" s="2792"/>
      <c r="Q6" s="2792"/>
      <c r="R6" s="2792"/>
      <c r="S6" s="2792"/>
      <c r="T6" s="2792"/>
      <c r="U6" s="2792"/>
      <c r="V6" s="2792"/>
      <c r="W6" s="2792"/>
      <c r="X6" s="2792"/>
      <c r="Y6" s="2792"/>
      <c r="Z6" s="2792"/>
      <c r="AA6" s="2792"/>
      <c r="AB6" s="2792"/>
      <c r="AC6" s="2793"/>
      <c r="AD6" s="1162"/>
      <c r="AE6" s="1162"/>
      <c r="AF6" s="1162"/>
      <c r="AG6" s="1162"/>
      <c r="AH6" s="1162"/>
      <c r="AI6" s="1162"/>
      <c r="AJ6" s="1162"/>
      <c r="AK6" s="1162"/>
      <c r="AL6" s="1162"/>
      <c r="AM6" s="1162"/>
      <c r="AN6" s="1162"/>
      <c r="AO6" s="1162"/>
      <c r="AP6" s="1162"/>
      <c r="AQ6" s="1162"/>
      <c r="AR6" s="1162"/>
      <c r="AS6" s="1162"/>
      <c r="AT6" s="1162"/>
      <c r="AU6" s="1162"/>
      <c r="AV6" s="1162"/>
      <c r="AW6" s="1162"/>
      <c r="AX6" s="1162"/>
      <c r="AY6" s="1162"/>
      <c r="AZ6" s="1162"/>
      <c r="BA6" s="1162"/>
      <c r="BB6" s="1162"/>
      <c r="BC6" s="1162"/>
      <c r="BD6" s="1162"/>
      <c r="BE6" s="1656"/>
    </row>
    <row r="7" spans="1:58" ht="14.65" thickBot="1">
      <c r="A7" s="1373"/>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656"/>
    </row>
    <row r="8" spans="1:58" ht="14.65" thickBot="1">
      <c r="A8" s="1373"/>
      <c r="B8" s="1163" t="s">
        <v>1981</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2794" t="str">
        <f>Application!T196</f>
        <v>No</v>
      </c>
      <c r="AC8" s="2795"/>
      <c r="AD8" s="2796"/>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656"/>
    </row>
    <row r="9" spans="1:58" ht="14.65" thickBot="1">
      <c r="A9" s="1374"/>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4"/>
      <c r="AR9" s="1164"/>
      <c r="AS9" s="1162"/>
      <c r="AT9" s="1162"/>
      <c r="AU9" s="1162"/>
      <c r="AV9" s="1162"/>
      <c r="AW9" s="1162"/>
      <c r="AX9" s="1162"/>
      <c r="AY9" s="1162"/>
      <c r="AZ9" s="1162"/>
      <c r="BA9" s="1162"/>
      <c r="BB9" s="1162"/>
      <c r="BC9" s="1162"/>
      <c r="BD9" s="1162"/>
      <c r="BE9" s="1656"/>
    </row>
    <row r="10" spans="1:58" ht="14.65" thickBot="1">
      <c r="A10" s="1373"/>
      <c r="B10" s="1163" t="s">
        <v>1982</v>
      </c>
      <c r="C10" s="1163"/>
      <c r="D10" s="1163"/>
      <c r="E10" s="1163"/>
      <c r="F10" s="1163"/>
      <c r="G10" s="1163"/>
      <c r="H10" s="1163"/>
      <c r="I10" s="1163"/>
      <c r="J10" s="1163"/>
      <c r="K10" s="1163"/>
      <c r="L10" s="1163"/>
      <c r="M10" s="1162"/>
      <c r="N10" s="2797" t="e">
        <f>VLOOKUP("CalHFA Permanent Loan",Application!C564:AS575,37,TRUE)</f>
        <v>#N/A</v>
      </c>
      <c r="O10" s="2798"/>
      <c r="P10" s="2798"/>
      <c r="Q10" s="2798"/>
      <c r="R10" s="2798"/>
      <c r="S10" s="2798"/>
      <c r="T10" s="2799"/>
      <c r="U10" s="1162"/>
      <c r="V10" s="1162"/>
      <c r="W10" s="1162"/>
      <c r="X10" s="2519" t="s">
        <v>1983</v>
      </c>
      <c r="Y10" s="2520"/>
      <c r="Z10" s="2520"/>
      <c r="AA10" s="2520"/>
      <c r="AB10" s="2520"/>
      <c r="AC10" s="2520"/>
      <c r="AD10" s="2520"/>
      <c r="AE10" s="2520"/>
      <c r="AF10" s="2520"/>
      <c r="AG10" s="2520"/>
      <c r="AH10" s="2520"/>
      <c r="AI10" s="2520"/>
      <c r="AJ10" s="2520"/>
      <c r="AK10" s="2521"/>
      <c r="AL10" s="2819">
        <f>Application!W471</f>
        <v>0</v>
      </c>
      <c r="AM10" s="2820"/>
      <c r="AN10" s="2820"/>
      <c r="AO10" s="2820"/>
      <c r="AP10" s="2821"/>
      <c r="AQ10" s="1164"/>
      <c r="AR10" s="1164"/>
      <c r="AS10" s="1164"/>
      <c r="AT10" s="1164"/>
      <c r="AU10" s="1164"/>
      <c r="AV10" s="1164"/>
      <c r="AW10" s="1164"/>
      <c r="AX10" s="1162"/>
      <c r="AY10" s="1162"/>
      <c r="AZ10" s="1162"/>
      <c r="BA10" s="1162"/>
      <c r="BB10" s="1162"/>
      <c r="BC10" s="1162"/>
      <c r="BD10" s="1162"/>
      <c r="BE10" s="1656"/>
    </row>
    <row r="11" spans="1:58" ht="14.65" thickBot="1">
      <c r="A11" s="1373"/>
      <c r="B11" s="1163" t="s">
        <v>1984</v>
      </c>
      <c r="C11" s="1163"/>
      <c r="D11" s="1163"/>
      <c r="E11" s="1163"/>
      <c r="F11" s="1163"/>
      <c r="G11" s="1163"/>
      <c r="H11" s="1163"/>
      <c r="I11" s="1163"/>
      <c r="J11" s="1163"/>
      <c r="K11" s="1163"/>
      <c r="L11" s="1163"/>
      <c r="M11" s="1162"/>
      <c r="N11" s="2800">
        <f>Application!AA925</f>
        <v>0</v>
      </c>
      <c r="O11" s="2801"/>
      <c r="P11" s="2801"/>
      <c r="Q11" s="2801"/>
      <c r="R11" s="2801"/>
      <c r="S11" s="2801"/>
      <c r="T11" s="2802"/>
      <c r="U11" s="1162"/>
      <c r="V11" s="1162"/>
      <c r="W11" s="1162"/>
      <c r="X11" s="2803" t="s">
        <v>1985</v>
      </c>
      <c r="Y11" s="2804"/>
      <c r="Z11" s="2804"/>
      <c r="AA11" s="2804"/>
      <c r="AB11" s="2804"/>
      <c r="AC11" s="2804"/>
      <c r="AD11" s="2804"/>
      <c r="AE11" s="2804"/>
      <c r="AF11" s="2804"/>
      <c r="AG11" s="2804"/>
      <c r="AH11" s="2804"/>
      <c r="AI11" s="2804"/>
      <c r="AJ11" s="2804"/>
      <c r="AK11" s="2805"/>
      <c r="AL11" s="2816">
        <v>44197</v>
      </c>
      <c r="AM11" s="2817"/>
      <c r="AN11" s="2817"/>
      <c r="AO11" s="2817"/>
      <c r="AP11" s="2818"/>
      <c r="AQ11" s="1165"/>
      <c r="AR11" s="1166"/>
      <c r="AS11" s="1164"/>
      <c r="AT11" s="1164"/>
      <c r="AU11" s="1164"/>
      <c r="AV11" s="1164"/>
      <c r="AW11" s="1164"/>
      <c r="AX11" s="1162"/>
      <c r="AY11" s="1162"/>
      <c r="AZ11" s="1162"/>
      <c r="BA11" s="1162"/>
      <c r="BB11" s="1162"/>
      <c r="BC11" s="1162"/>
      <c r="BD11" s="1162"/>
      <c r="BE11" s="1656"/>
    </row>
    <row r="12" spans="1:58" ht="14.65" thickBot="1">
      <c r="A12" s="1374"/>
      <c r="B12" s="1162"/>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2519" t="s">
        <v>1986</v>
      </c>
      <c r="Y12" s="2520"/>
      <c r="Z12" s="2520"/>
      <c r="AA12" s="2520"/>
      <c r="AB12" s="2520"/>
      <c r="AC12" s="2520"/>
      <c r="AD12" s="2520"/>
      <c r="AE12" s="2520"/>
      <c r="AF12" s="2520"/>
      <c r="AG12" s="2520"/>
      <c r="AH12" s="2520"/>
      <c r="AI12" s="2520"/>
      <c r="AJ12" s="2520"/>
      <c r="AK12" s="2521"/>
      <c r="AL12" s="2816">
        <v>44197</v>
      </c>
      <c r="AM12" s="2817"/>
      <c r="AN12" s="2817"/>
      <c r="AO12" s="2817"/>
      <c r="AP12" s="2818"/>
      <c r="AQ12" s="1164"/>
      <c r="AR12" s="1164"/>
      <c r="AS12" s="1164"/>
      <c r="AT12" s="1164"/>
      <c r="AU12" s="1164"/>
      <c r="AV12" s="1162"/>
      <c r="AW12" s="1162"/>
      <c r="AX12" s="1162"/>
      <c r="AY12" s="1162"/>
      <c r="AZ12" s="1162"/>
      <c r="BA12" s="1162"/>
      <c r="BB12" s="1162"/>
      <c r="BC12" s="1162"/>
      <c r="BD12" s="1162"/>
      <c r="BE12" s="1167"/>
    </row>
    <row r="13" spans="1:58" ht="14.65" thickBot="1">
      <c r="A13" s="1374"/>
      <c r="B13" s="2519" t="s">
        <v>1987</v>
      </c>
      <c r="C13" s="2520"/>
      <c r="D13" s="2520"/>
      <c r="E13" s="2520"/>
      <c r="F13" s="2520"/>
      <c r="G13" s="2520"/>
      <c r="H13" s="2520"/>
      <c r="I13" s="2520"/>
      <c r="J13" s="2520"/>
      <c r="K13" s="2520"/>
      <c r="L13" s="2520"/>
      <c r="M13" s="2520"/>
      <c r="N13" s="2520"/>
      <c r="O13" s="2520"/>
      <c r="P13" s="2521"/>
      <c r="Q13" s="2784" t="s">
        <v>1988</v>
      </c>
      <c r="R13" s="2785"/>
      <c r="S13" s="2785"/>
      <c r="T13" s="2786"/>
      <c r="U13" s="1164"/>
      <c r="V13" s="1162"/>
      <c r="W13" s="1162"/>
      <c r="X13" s="1162"/>
      <c r="Y13" s="1162"/>
      <c r="Z13" s="1162"/>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row>
    <row r="14" spans="1:58" ht="14.65" thickBot="1">
      <c r="A14" s="1374"/>
      <c r="B14" s="1162"/>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58" ht="14.25">
      <c r="A15" s="1374"/>
      <c r="B15" s="2787" t="s">
        <v>1989</v>
      </c>
      <c r="C15" s="2787"/>
      <c r="D15" s="2787"/>
      <c r="E15" s="2787"/>
      <c r="F15" s="2787"/>
      <c r="G15" s="2787"/>
      <c r="H15" s="2787"/>
      <c r="I15" s="2787"/>
      <c r="J15" s="2787"/>
      <c r="K15" s="2787"/>
      <c r="L15" s="2788"/>
      <c r="M15" s="2517" t="s">
        <v>1990</v>
      </c>
      <c r="N15" s="2518"/>
      <c r="O15" s="2518"/>
      <c r="P15" s="2518"/>
      <c r="Q15" s="2518"/>
      <c r="R15" s="2518"/>
      <c r="S15" s="2789" t="str">
        <f>IF(Application!AB214="","",Application!AB214)</f>
        <v/>
      </c>
      <c r="T15" s="2789"/>
      <c r="U15" s="2789"/>
      <c r="V15" s="2789"/>
      <c r="W15" s="2790"/>
      <c r="X15" s="1164"/>
      <c r="Y15" s="1162"/>
      <c r="Z15" s="1162"/>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58" ht="14.65" thickBot="1">
      <c r="A16" s="1373"/>
      <c r="B16" s="1162"/>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c r="AP16" s="1162"/>
      <c r="AQ16" s="1162"/>
      <c r="AR16" s="1162"/>
      <c r="AS16" s="1162"/>
      <c r="AT16" s="1162"/>
      <c r="AU16" s="1162"/>
      <c r="AV16" s="1162"/>
      <c r="AW16" s="1162"/>
      <c r="AX16" s="1162"/>
      <c r="AY16" s="1162"/>
      <c r="AZ16" s="1162"/>
      <c r="BA16" s="1162"/>
      <c r="BB16" s="1162"/>
      <c r="BC16" s="1162"/>
      <c r="BD16" s="1162"/>
      <c r="BE16" s="1167"/>
    </row>
    <row r="17" spans="1:58" ht="14.25">
      <c r="A17" s="1374"/>
      <c r="B17" s="2588" t="s">
        <v>1991</v>
      </c>
      <c r="C17" s="2589"/>
      <c r="D17" s="2589"/>
      <c r="E17" s="2589"/>
      <c r="F17" s="2589"/>
      <c r="G17" s="2589"/>
      <c r="H17" s="2589"/>
      <c r="I17" s="2589"/>
      <c r="J17" s="2589"/>
      <c r="K17" s="2589"/>
      <c r="L17" s="2589"/>
      <c r="M17" s="2589"/>
      <c r="N17" s="2589"/>
      <c r="O17" s="2589"/>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c r="AK17" s="2589"/>
      <c r="AL17" s="2589"/>
      <c r="AM17" s="2589"/>
      <c r="AN17" s="2589"/>
      <c r="AO17" s="2589"/>
      <c r="AP17" s="2589"/>
      <c r="AQ17" s="2589"/>
      <c r="AR17" s="2589"/>
      <c r="AS17" s="2589"/>
      <c r="AT17" s="2589"/>
      <c r="AU17" s="2589"/>
      <c r="AV17" s="2589"/>
      <c r="AW17" s="2589"/>
      <c r="AX17" s="2589"/>
      <c r="AY17" s="2650"/>
      <c r="AZ17" s="1162"/>
      <c r="BA17" s="1162"/>
      <c r="BB17" s="1162"/>
      <c r="BC17" s="1162"/>
      <c r="BD17" s="1162"/>
      <c r="BE17" s="1167"/>
      <c r="BF17" s="1160"/>
    </row>
    <row r="18" spans="1:58" ht="15.75" customHeight="1">
      <c r="A18" s="1374"/>
      <c r="B18" s="2780" t="s">
        <v>1992</v>
      </c>
      <c r="C18" s="2781"/>
      <c r="D18" s="2781"/>
      <c r="E18" s="2781"/>
      <c r="F18" s="2781"/>
      <c r="G18" s="2781"/>
      <c r="H18" s="2781"/>
      <c r="I18" s="2782"/>
      <c r="J18" s="2766" t="s">
        <v>1993</v>
      </c>
      <c r="K18" s="2767"/>
      <c r="L18" s="2767"/>
      <c r="M18" s="2767"/>
      <c r="N18" s="2767"/>
      <c r="O18" s="2768"/>
      <c r="P18" s="2766" t="s">
        <v>1476</v>
      </c>
      <c r="Q18" s="2767"/>
      <c r="R18" s="2767"/>
      <c r="S18" s="2767"/>
      <c r="T18" s="2767"/>
      <c r="U18" s="2768"/>
      <c r="V18" s="2766" t="s">
        <v>1480</v>
      </c>
      <c r="W18" s="2767"/>
      <c r="X18" s="2767"/>
      <c r="Y18" s="2767"/>
      <c r="Z18" s="2767"/>
      <c r="AA18" s="2768"/>
      <c r="AB18" s="2766" t="s">
        <v>1481</v>
      </c>
      <c r="AC18" s="2767"/>
      <c r="AD18" s="2767"/>
      <c r="AE18" s="2767"/>
      <c r="AF18" s="2767"/>
      <c r="AG18" s="2768"/>
      <c r="AH18" s="2766" t="s">
        <v>1482</v>
      </c>
      <c r="AI18" s="2767"/>
      <c r="AJ18" s="2767"/>
      <c r="AK18" s="2767"/>
      <c r="AL18" s="2767"/>
      <c r="AM18" s="2768"/>
      <c r="AN18" s="2766" t="s">
        <v>1485</v>
      </c>
      <c r="AO18" s="2767"/>
      <c r="AP18" s="2767"/>
      <c r="AQ18" s="2767"/>
      <c r="AR18" s="2767"/>
      <c r="AS18" s="2768"/>
      <c r="AT18" s="2766" t="s">
        <v>1994</v>
      </c>
      <c r="AU18" s="2767"/>
      <c r="AV18" s="2767"/>
      <c r="AW18" s="2767"/>
      <c r="AX18" s="2767"/>
      <c r="AY18" s="2783"/>
      <c r="AZ18" s="1162"/>
      <c r="BA18" s="1162"/>
      <c r="BB18" s="1162"/>
      <c r="BC18" s="1162"/>
      <c r="BD18" s="1162"/>
      <c r="BE18" s="1167"/>
    </row>
    <row r="19" spans="1:58" ht="14.25">
      <c r="A19" s="1374"/>
      <c r="B19" s="2778">
        <v>0.2</v>
      </c>
      <c r="C19" s="2779"/>
      <c r="D19" s="2779"/>
      <c r="E19" s="2779"/>
      <c r="F19" s="2779"/>
      <c r="G19" s="2779"/>
      <c r="H19" s="2779"/>
      <c r="I19" s="2779"/>
      <c r="J19" s="2766">
        <f>SUM(P19:AS19)</f>
        <v>3</v>
      </c>
      <c r="K19" s="2767"/>
      <c r="L19" s="2767"/>
      <c r="M19" s="2767"/>
      <c r="N19" s="2767"/>
      <c r="O19" s="2768"/>
      <c r="P19" s="2772" cm="1">
        <f t="array" ref="P19">SUMPRODUCT((Application!$B$728:$B$752 = 'CalHFA Addendum'!P$18)*(Application!$AH$728:$AH$752 = 'CalHFA Addendum'!$B19),Application!$G$728:$G$752)</f>
        <v>3</v>
      </c>
      <c r="Q19" s="2773"/>
      <c r="R19" s="2773"/>
      <c r="S19" s="2773"/>
      <c r="T19" s="2773"/>
      <c r="U19" s="2774"/>
      <c r="V19" s="2772" cm="1">
        <f t="array" ref="V19">SUMPRODUCT((Application!$B$728:$B$752 = 'CalHFA Addendum'!V$18)*(Application!$AH$728:$AH$752 = 'CalHFA Addendum'!$B19),Application!$G$728:$G$752)</f>
        <v>0</v>
      </c>
      <c r="W19" s="2773"/>
      <c r="X19" s="2773"/>
      <c r="Y19" s="2773"/>
      <c r="Z19" s="2773"/>
      <c r="AA19" s="2774"/>
      <c r="AB19" s="2772" cm="1">
        <f t="array" ref="AB19">SUMPRODUCT((Application!$B$728:$B$752 = 'CalHFA Addendum'!AB$18)*(Application!$AH$728:$AH$752 = 'CalHFA Addendum'!$B19),Application!$G$728:$G$752)</f>
        <v>0</v>
      </c>
      <c r="AC19" s="2773"/>
      <c r="AD19" s="2773"/>
      <c r="AE19" s="2773"/>
      <c r="AF19" s="2773"/>
      <c r="AG19" s="2774"/>
      <c r="AH19" s="2772" cm="1">
        <f t="array" ref="AH19">SUMPRODUCT((Application!$B$728:$B$752 = 'CalHFA Addendum'!AH$18)*(Application!$AH$728:$AH$752 = 'CalHFA Addendum'!$B19),Application!$G$728:$G$752)</f>
        <v>0</v>
      </c>
      <c r="AI19" s="2773"/>
      <c r="AJ19" s="2773"/>
      <c r="AK19" s="2773"/>
      <c r="AL19" s="2773"/>
      <c r="AM19" s="2774"/>
      <c r="AN19" s="2772" cm="1">
        <f t="array" ref="AN19">SUMPRODUCT((Application!$B$728:$B$752 = 'CalHFA Addendum'!AN$18)*(Application!$AH$728:$AH$752 = 'CalHFA Addendum'!$B19),Application!$G$728:$G$752)</f>
        <v>0</v>
      </c>
      <c r="AO19" s="2773"/>
      <c r="AP19" s="2773"/>
      <c r="AQ19" s="2773"/>
      <c r="AR19" s="2773"/>
      <c r="AS19" s="2774"/>
      <c r="AT19" s="2775">
        <f t="shared" ref="AT19:AT27" si="0">J19/$J$29</f>
        <v>5.5555555555555552E-2</v>
      </c>
      <c r="AU19" s="2776"/>
      <c r="AV19" s="2776"/>
      <c r="AW19" s="2776"/>
      <c r="AX19" s="2776"/>
      <c r="AY19" s="2777"/>
      <c r="AZ19" s="1168"/>
      <c r="BA19" s="1162"/>
      <c r="BB19" s="1162"/>
      <c r="BC19" s="1162"/>
      <c r="BD19" s="1162"/>
      <c r="BE19" s="1167"/>
    </row>
    <row r="20" spans="1:58" ht="15" customHeight="1">
      <c r="A20" s="1374"/>
      <c r="B20" s="2778">
        <v>0.3</v>
      </c>
      <c r="C20" s="2779"/>
      <c r="D20" s="2779"/>
      <c r="E20" s="2779"/>
      <c r="F20" s="2779"/>
      <c r="G20" s="2779"/>
      <c r="H20" s="2779"/>
      <c r="I20" s="2779"/>
      <c r="J20" s="2766">
        <f t="shared" ref="J20:J27" si="1">SUM(P20:AS20)</f>
        <v>50</v>
      </c>
      <c r="K20" s="2767"/>
      <c r="L20" s="2767"/>
      <c r="M20" s="2767"/>
      <c r="N20" s="2767"/>
      <c r="O20" s="2768"/>
      <c r="P20" s="2772" cm="1">
        <f t="array" ref="P20">SUMPRODUCT((Application!$B$728:$B$752 = 'CalHFA Addendum'!P$18)*(Application!$AH$728:$AH$752 = 'CalHFA Addendum'!$B20),Application!$G$728:$G$752)</f>
        <v>50</v>
      </c>
      <c r="Q20" s="2773"/>
      <c r="R20" s="2773"/>
      <c r="S20" s="2773"/>
      <c r="T20" s="2773"/>
      <c r="U20" s="2774"/>
      <c r="V20" s="2772" cm="1">
        <f t="array" ref="V20">SUMPRODUCT((Application!$B$728:$B$752 = 'CalHFA Addendum'!V$18)*(Application!$AH$728:$AH$752 = 'CalHFA Addendum'!$B20),Application!$G$728:$G$752)</f>
        <v>0</v>
      </c>
      <c r="W20" s="2773"/>
      <c r="X20" s="2773"/>
      <c r="Y20" s="2773"/>
      <c r="Z20" s="2773"/>
      <c r="AA20" s="2774"/>
      <c r="AB20" s="2772" cm="1">
        <f t="array" ref="AB20">SUMPRODUCT((Application!$B$728:$B$752 = 'CalHFA Addendum'!AB$18)*(Application!$AH$728:$AH$752 = 'CalHFA Addendum'!$B20),Application!$G$728:$G$752)</f>
        <v>0</v>
      </c>
      <c r="AC20" s="2773"/>
      <c r="AD20" s="2773"/>
      <c r="AE20" s="2773"/>
      <c r="AF20" s="2773"/>
      <c r="AG20" s="2774"/>
      <c r="AH20" s="2772" cm="1">
        <f t="array" ref="AH20">SUMPRODUCT((Application!$B$728:$B$752 = 'CalHFA Addendum'!AH$18)*(Application!$AH$728:$AH$752 = 'CalHFA Addendum'!$B20),Application!$G$728:$G$752)</f>
        <v>0</v>
      </c>
      <c r="AI20" s="2773"/>
      <c r="AJ20" s="2773"/>
      <c r="AK20" s="2773"/>
      <c r="AL20" s="2773"/>
      <c r="AM20" s="2774"/>
      <c r="AN20" s="2772" cm="1">
        <f t="array" ref="AN20">SUMPRODUCT((Application!$B$728:$B$752 = 'CalHFA Addendum'!AN$18)*(Application!$AH$728:$AH$752 = 'CalHFA Addendum'!$B20),Application!$G$728:$G$752)</f>
        <v>0</v>
      </c>
      <c r="AO20" s="2773"/>
      <c r="AP20" s="2773"/>
      <c r="AQ20" s="2773"/>
      <c r="AR20" s="2773"/>
      <c r="AS20" s="2774"/>
      <c r="AT20" s="2775">
        <f t="shared" si="0"/>
        <v>0.92592592592592593</v>
      </c>
      <c r="AU20" s="2776"/>
      <c r="AV20" s="2776"/>
      <c r="AW20" s="2776"/>
      <c r="AX20" s="2776"/>
      <c r="AY20" s="2777"/>
      <c r="AZ20" s="1162"/>
      <c r="BA20" s="1162"/>
      <c r="BB20" s="1162"/>
      <c r="BC20" s="1162"/>
      <c r="BD20" s="1162"/>
      <c r="BE20" s="1167"/>
    </row>
    <row r="21" spans="1:58" ht="14.25">
      <c r="A21" s="1374"/>
      <c r="B21" s="2778">
        <v>0.4</v>
      </c>
      <c r="C21" s="2779"/>
      <c r="D21" s="2779"/>
      <c r="E21" s="2779"/>
      <c r="F21" s="2779"/>
      <c r="G21" s="2779"/>
      <c r="H21" s="2779"/>
      <c r="I21" s="2779"/>
      <c r="J21" s="2766">
        <f t="shared" si="1"/>
        <v>0</v>
      </c>
      <c r="K21" s="2767"/>
      <c r="L21" s="2767"/>
      <c r="M21" s="2767"/>
      <c r="N21" s="2767"/>
      <c r="O21" s="2768"/>
      <c r="P21" s="2772" cm="1">
        <f t="array" ref="P21">SUMPRODUCT((Application!$B$728:$B$752 = 'CalHFA Addendum'!P$18)*(Application!$AH$728:$AH$752 = 'CalHFA Addendum'!$B21),Application!$G$728:$G$752)</f>
        <v>0</v>
      </c>
      <c r="Q21" s="2773"/>
      <c r="R21" s="2773"/>
      <c r="S21" s="2773"/>
      <c r="T21" s="2773"/>
      <c r="U21" s="2774"/>
      <c r="V21" s="2772" cm="1">
        <f t="array" ref="V21">SUMPRODUCT((Application!$B$728:$B$752 = 'CalHFA Addendum'!V$18)*(Application!$AH$728:$AH$752 = 'CalHFA Addendum'!$B21),Application!$G$728:$G$752)</f>
        <v>0</v>
      </c>
      <c r="W21" s="2773"/>
      <c r="X21" s="2773"/>
      <c r="Y21" s="2773"/>
      <c r="Z21" s="2773"/>
      <c r="AA21" s="2774"/>
      <c r="AB21" s="2772" cm="1">
        <f t="array" ref="AB21">SUMPRODUCT((Application!$B$728:$B$752 = 'CalHFA Addendum'!AB$18)*(Application!$AH$728:$AH$752 = 'CalHFA Addendum'!$B21),Application!$G$728:$G$752)</f>
        <v>0</v>
      </c>
      <c r="AC21" s="2773"/>
      <c r="AD21" s="2773"/>
      <c r="AE21" s="2773"/>
      <c r="AF21" s="2773"/>
      <c r="AG21" s="2774"/>
      <c r="AH21" s="2772" cm="1">
        <f t="array" ref="AH21">SUMPRODUCT((Application!$B$728:$B$752 = 'CalHFA Addendum'!AH$18)*(Application!$AH$728:$AH$752 = 'CalHFA Addendum'!$B21),Application!$G$728:$G$752)</f>
        <v>0</v>
      </c>
      <c r="AI21" s="2773"/>
      <c r="AJ21" s="2773"/>
      <c r="AK21" s="2773"/>
      <c r="AL21" s="2773"/>
      <c r="AM21" s="2774"/>
      <c r="AN21" s="2772" cm="1">
        <f t="array" ref="AN21">SUMPRODUCT((Application!$B$728:$B$752 = 'CalHFA Addendum'!AN$18)*(Application!$AH$728:$AH$752 = 'CalHFA Addendum'!$B21),Application!$G$728:$G$752)</f>
        <v>0</v>
      </c>
      <c r="AO21" s="2773"/>
      <c r="AP21" s="2773"/>
      <c r="AQ21" s="2773"/>
      <c r="AR21" s="2773"/>
      <c r="AS21" s="2774"/>
      <c r="AT21" s="2775">
        <f t="shared" si="0"/>
        <v>0</v>
      </c>
      <c r="AU21" s="2776"/>
      <c r="AV21" s="2776"/>
      <c r="AW21" s="2776"/>
      <c r="AX21" s="2776"/>
      <c r="AY21" s="2777"/>
      <c r="AZ21" s="1162"/>
      <c r="BA21" s="1162"/>
      <c r="BB21" s="1162"/>
      <c r="BC21" s="1162"/>
      <c r="BD21" s="1162"/>
      <c r="BE21" s="1167"/>
    </row>
    <row r="22" spans="1:58" ht="14.25">
      <c r="A22" s="1374"/>
      <c r="B22" s="2778">
        <v>0.5</v>
      </c>
      <c r="C22" s="2779"/>
      <c r="D22" s="2779"/>
      <c r="E22" s="2779"/>
      <c r="F22" s="2779"/>
      <c r="G22" s="2779"/>
      <c r="H22" s="2779"/>
      <c r="I22" s="2779"/>
      <c r="J22" s="2766">
        <f t="shared" si="1"/>
        <v>0</v>
      </c>
      <c r="K22" s="2767"/>
      <c r="L22" s="2767"/>
      <c r="M22" s="2767"/>
      <c r="N22" s="2767"/>
      <c r="O22" s="2768"/>
      <c r="P22" s="2772" cm="1">
        <f t="array" ref="P22">SUMPRODUCT((Application!$B$728:$B$752 = 'CalHFA Addendum'!P$18)*(Application!$AH$728:$AH$752 = 'CalHFA Addendum'!$B22),Application!$G$728:$G$752)</f>
        <v>0</v>
      </c>
      <c r="Q22" s="2773"/>
      <c r="R22" s="2773"/>
      <c r="S22" s="2773"/>
      <c r="T22" s="2773"/>
      <c r="U22" s="2774"/>
      <c r="V22" s="2772" cm="1">
        <f t="array" ref="V22">SUMPRODUCT((Application!$B$728:$B$752 = 'CalHFA Addendum'!V$18)*(Application!$AH$728:$AH$752 = 'CalHFA Addendum'!$B22),Application!$G$728:$G$752)</f>
        <v>0</v>
      </c>
      <c r="W22" s="2773"/>
      <c r="X22" s="2773"/>
      <c r="Y22" s="2773"/>
      <c r="Z22" s="2773"/>
      <c r="AA22" s="2774"/>
      <c r="AB22" s="2772" cm="1">
        <f t="array" ref="AB22">SUMPRODUCT((Application!$B$728:$B$752 = 'CalHFA Addendum'!AB$18)*(Application!$AH$728:$AH$752 = 'CalHFA Addendum'!$B22),Application!$G$728:$G$752)</f>
        <v>0</v>
      </c>
      <c r="AC22" s="2773"/>
      <c r="AD22" s="2773"/>
      <c r="AE22" s="2773"/>
      <c r="AF22" s="2773"/>
      <c r="AG22" s="2774"/>
      <c r="AH22" s="2772" cm="1">
        <f t="array" ref="AH22">SUMPRODUCT((Application!$B$728:$B$752 = 'CalHFA Addendum'!AH$18)*(Application!$AH$728:$AH$752 = 'CalHFA Addendum'!$B22),Application!$G$728:$G$752)</f>
        <v>0</v>
      </c>
      <c r="AI22" s="2773"/>
      <c r="AJ22" s="2773"/>
      <c r="AK22" s="2773"/>
      <c r="AL22" s="2773"/>
      <c r="AM22" s="2774"/>
      <c r="AN22" s="2772" cm="1">
        <f t="array" ref="AN22">SUMPRODUCT((Application!$B$728:$B$752 = 'CalHFA Addendum'!AN$18)*(Application!$AH$728:$AH$752 = 'CalHFA Addendum'!$B22),Application!$G$728:$G$752)</f>
        <v>0</v>
      </c>
      <c r="AO22" s="2773"/>
      <c r="AP22" s="2773"/>
      <c r="AQ22" s="2773"/>
      <c r="AR22" s="2773"/>
      <c r="AS22" s="2774"/>
      <c r="AT22" s="2775">
        <f t="shared" si="0"/>
        <v>0</v>
      </c>
      <c r="AU22" s="2776"/>
      <c r="AV22" s="2776"/>
      <c r="AW22" s="2776"/>
      <c r="AX22" s="2776"/>
      <c r="AY22" s="2777"/>
      <c r="AZ22" s="1162"/>
      <c r="BA22" s="1162"/>
      <c r="BB22" s="1162"/>
      <c r="BC22" s="1162"/>
      <c r="BD22" s="1162"/>
      <c r="BE22" s="1167"/>
    </row>
    <row r="23" spans="1:58" ht="14.25">
      <c r="A23" s="1374"/>
      <c r="B23" s="2778">
        <v>0.6</v>
      </c>
      <c r="C23" s="2779"/>
      <c r="D23" s="2779"/>
      <c r="E23" s="2779"/>
      <c r="F23" s="2779"/>
      <c r="G23" s="2779"/>
      <c r="H23" s="2779"/>
      <c r="I23" s="2779"/>
      <c r="J23" s="2766">
        <f t="shared" si="1"/>
        <v>0</v>
      </c>
      <c r="K23" s="2767"/>
      <c r="L23" s="2767"/>
      <c r="M23" s="2767"/>
      <c r="N23" s="2767"/>
      <c r="O23" s="2768"/>
      <c r="P23" s="2772" cm="1">
        <f t="array" ref="P23">SUMPRODUCT((Application!$B$728:$B$752 = 'CalHFA Addendum'!P$18)*(Application!$AH$728:$AH$752 = 'CalHFA Addendum'!$B23),Application!$G$728:$G$752)</f>
        <v>0</v>
      </c>
      <c r="Q23" s="2773"/>
      <c r="R23" s="2773"/>
      <c r="S23" s="2773"/>
      <c r="T23" s="2773"/>
      <c r="U23" s="2774"/>
      <c r="V23" s="2772" cm="1">
        <f t="array" ref="V23">SUMPRODUCT((Application!$B$728:$B$752 = 'CalHFA Addendum'!V$18)*(Application!$AH$728:$AH$752 = 'CalHFA Addendum'!$B23),Application!$G$728:$G$752)</f>
        <v>0</v>
      </c>
      <c r="W23" s="2773"/>
      <c r="X23" s="2773"/>
      <c r="Y23" s="2773"/>
      <c r="Z23" s="2773"/>
      <c r="AA23" s="2774"/>
      <c r="AB23" s="2772" cm="1">
        <f t="array" ref="AB23">SUMPRODUCT((Application!$B$728:$B$752 = 'CalHFA Addendum'!AB$18)*(Application!$AH$728:$AH$752 = 'CalHFA Addendum'!$B23),Application!$G$728:$G$752)</f>
        <v>0</v>
      </c>
      <c r="AC23" s="2773"/>
      <c r="AD23" s="2773"/>
      <c r="AE23" s="2773"/>
      <c r="AF23" s="2773"/>
      <c r="AG23" s="2774"/>
      <c r="AH23" s="2772" cm="1">
        <f t="array" ref="AH23">SUMPRODUCT((Application!$B$728:$B$752 = 'CalHFA Addendum'!AH$18)*(Application!$AH$728:$AH$752 = 'CalHFA Addendum'!$B23),Application!$G$728:$G$752)</f>
        <v>0</v>
      </c>
      <c r="AI23" s="2773"/>
      <c r="AJ23" s="2773"/>
      <c r="AK23" s="2773"/>
      <c r="AL23" s="2773"/>
      <c r="AM23" s="2774"/>
      <c r="AN23" s="2772" cm="1">
        <f t="array" ref="AN23">SUMPRODUCT((Application!$B$728:$B$752 = 'CalHFA Addendum'!AN$18)*(Application!$AH$728:$AH$752 = 'CalHFA Addendum'!$B23),Application!$G$728:$G$752)</f>
        <v>0</v>
      </c>
      <c r="AO23" s="2773"/>
      <c r="AP23" s="2773"/>
      <c r="AQ23" s="2773"/>
      <c r="AR23" s="2773"/>
      <c r="AS23" s="2774"/>
      <c r="AT23" s="2775">
        <f t="shared" si="0"/>
        <v>0</v>
      </c>
      <c r="AU23" s="2776"/>
      <c r="AV23" s="2776"/>
      <c r="AW23" s="2776"/>
      <c r="AX23" s="2776"/>
      <c r="AY23" s="2777"/>
      <c r="AZ23" s="1162"/>
      <c r="BA23" s="1162"/>
      <c r="BB23" s="1162"/>
      <c r="BC23" s="1162"/>
      <c r="BD23" s="1162"/>
      <c r="BE23" s="1167"/>
    </row>
    <row r="24" spans="1:58" ht="14.25">
      <c r="A24" s="1374"/>
      <c r="B24" s="2778">
        <v>0.7</v>
      </c>
      <c r="C24" s="2779"/>
      <c r="D24" s="2779"/>
      <c r="E24" s="2779"/>
      <c r="F24" s="2779"/>
      <c r="G24" s="2779"/>
      <c r="H24" s="2779"/>
      <c r="I24" s="2779"/>
      <c r="J24" s="2766">
        <f t="shared" si="1"/>
        <v>0</v>
      </c>
      <c r="K24" s="2767"/>
      <c r="L24" s="2767"/>
      <c r="M24" s="2767"/>
      <c r="N24" s="2767"/>
      <c r="O24" s="2768"/>
      <c r="P24" s="2772" cm="1">
        <f t="array" ref="P24">SUMPRODUCT((Application!$B$728:$B$752 = 'CalHFA Addendum'!P$18)*(Application!$AH$728:$AH$752 = 'CalHFA Addendum'!$B24),Application!$G$728:$G$752)</f>
        <v>0</v>
      </c>
      <c r="Q24" s="2773"/>
      <c r="R24" s="2773"/>
      <c r="S24" s="2773"/>
      <c r="T24" s="2773"/>
      <c r="U24" s="2774"/>
      <c r="V24" s="2772" cm="1">
        <f t="array" ref="V24">SUMPRODUCT((Application!$B$728:$B$752 = 'CalHFA Addendum'!V$18)*(Application!$AH$728:$AH$752 = 'CalHFA Addendum'!$B24),Application!$G$728:$G$752)</f>
        <v>0</v>
      </c>
      <c r="W24" s="2773"/>
      <c r="X24" s="2773"/>
      <c r="Y24" s="2773"/>
      <c r="Z24" s="2773"/>
      <c r="AA24" s="2774"/>
      <c r="AB24" s="2772" cm="1">
        <f t="array" ref="AB24">SUMPRODUCT((Application!$B$728:$B$752 = 'CalHFA Addendum'!AB$18)*(Application!$AH$728:$AH$752 = 'CalHFA Addendum'!$B24),Application!$G$728:$G$752)</f>
        <v>0</v>
      </c>
      <c r="AC24" s="2773"/>
      <c r="AD24" s="2773"/>
      <c r="AE24" s="2773"/>
      <c r="AF24" s="2773"/>
      <c r="AG24" s="2774"/>
      <c r="AH24" s="2772" cm="1">
        <f t="array" ref="AH24">SUMPRODUCT((Application!$B$728:$B$752 = 'CalHFA Addendum'!AH$18)*(Application!$AH$728:$AH$752 = 'CalHFA Addendum'!$B24),Application!$G$728:$G$752)</f>
        <v>0</v>
      </c>
      <c r="AI24" s="2773"/>
      <c r="AJ24" s="2773"/>
      <c r="AK24" s="2773"/>
      <c r="AL24" s="2773"/>
      <c r="AM24" s="2774"/>
      <c r="AN24" s="2772" cm="1">
        <f t="array" ref="AN24">SUMPRODUCT((Application!$B$728:$B$752 = 'CalHFA Addendum'!AN$18)*(Application!$AH$728:$AH$752 = 'CalHFA Addendum'!$B24),Application!$G$728:$G$752)</f>
        <v>0</v>
      </c>
      <c r="AO24" s="2773"/>
      <c r="AP24" s="2773"/>
      <c r="AQ24" s="2773"/>
      <c r="AR24" s="2773"/>
      <c r="AS24" s="2774"/>
      <c r="AT24" s="2775">
        <f t="shared" si="0"/>
        <v>0</v>
      </c>
      <c r="AU24" s="2776"/>
      <c r="AV24" s="2776"/>
      <c r="AW24" s="2776"/>
      <c r="AX24" s="2776"/>
      <c r="AY24" s="2777"/>
      <c r="AZ24" s="1162"/>
      <c r="BA24" s="1162"/>
      <c r="BB24" s="1162"/>
      <c r="BC24" s="1162"/>
      <c r="BD24" s="1162"/>
      <c r="BE24" s="1167"/>
    </row>
    <row r="25" spans="1:58" ht="14.25">
      <c r="A25" s="1374"/>
      <c r="B25" s="2778">
        <v>0.8</v>
      </c>
      <c r="C25" s="2779"/>
      <c r="D25" s="2779"/>
      <c r="E25" s="2779"/>
      <c r="F25" s="2779"/>
      <c r="G25" s="2779"/>
      <c r="H25" s="2779"/>
      <c r="I25" s="2779"/>
      <c r="J25" s="2766">
        <f t="shared" si="1"/>
        <v>0</v>
      </c>
      <c r="K25" s="2767"/>
      <c r="L25" s="2767"/>
      <c r="M25" s="2767"/>
      <c r="N25" s="2767"/>
      <c r="O25" s="2768"/>
      <c r="P25" s="2772" cm="1">
        <f t="array" ref="P25">SUMPRODUCT((Application!$B$728:$B$752 = 'CalHFA Addendum'!P$18)*(Application!$AH$728:$AH$752 = 'CalHFA Addendum'!$B25),Application!$G$728:$G$752)</f>
        <v>0</v>
      </c>
      <c r="Q25" s="2773"/>
      <c r="R25" s="2773"/>
      <c r="S25" s="2773"/>
      <c r="T25" s="2773"/>
      <c r="U25" s="2774"/>
      <c r="V25" s="2772" cm="1">
        <f t="array" ref="V25">SUMPRODUCT((Application!$B$728:$B$752 = 'CalHFA Addendum'!V$18)*(Application!$AH$728:$AH$752 = 'CalHFA Addendum'!$B25),Application!$G$728:$G$752)</f>
        <v>0</v>
      </c>
      <c r="W25" s="2773"/>
      <c r="X25" s="2773"/>
      <c r="Y25" s="2773"/>
      <c r="Z25" s="2773"/>
      <c r="AA25" s="2774"/>
      <c r="AB25" s="2772" cm="1">
        <f t="array" ref="AB25">SUMPRODUCT((Application!$B$728:$B$752 = 'CalHFA Addendum'!AB$18)*(Application!$AH$728:$AH$752 = 'CalHFA Addendum'!$B25),Application!$G$728:$G$752)</f>
        <v>0</v>
      </c>
      <c r="AC25" s="2773"/>
      <c r="AD25" s="2773"/>
      <c r="AE25" s="2773"/>
      <c r="AF25" s="2773"/>
      <c r="AG25" s="2774"/>
      <c r="AH25" s="2772" cm="1">
        <f t="array" ref="AH25">SUMPRODUCT((Application!$B$728:$B$752 = 'CalHFA Addendum'!AH$18)*(Application!$AH$728:$AH$752 = 'CalHFA Addendum'!$B25),Application!$G$728:$G$752)</f>
        <v>0</v>
      </c>
      <c r="AI25" s="2773"/>
      <c r="AJ25" s="2773"/>
      <c r="AK25" s="2773"/>
      <c r="AL25" s="2773"/>
      <c r="AM25" s="2774"/>
      <c r="AN25" s="2772" cm="1">
        <f t="array" ref="AN25">SUMPRODUCT((Application!$B$728:$B$752 = 'CalHFA Addendum'!AN$18)*(Application!$AH$728:$AH$752 = 'CalHFA Addendum'!$B25),Application!$G$728:$G$752)</f>
        <v>0</v>
      </c>
      <c r="AO25" s="2773"/>
      <c r="AP25" s="2773"/>
      <c r="AQ25" s="2773"/>
      <c r="AR25" s="2773"/>
      <c r="AS25" s="2774"/>
      <c r="AT25" s="2775">
        <f t="shared" si="0"/>
        <v>0</v>
      </c>
      <c r="AU25" s="2776"/>
      <c r="AV25" s="2776"/>
      <c r="AW25" s="2776"/>
      <c r="AX25" s="2776"/>
      <c r="AY25" s="2777"/>
      <c r="AZ25" s="1162"/>
      <c r="BA25" s="1162"/>
      <c r="BB25" s="1162"/>
      <c r="BC25" s="1162"/>
      <c r="BD25" s="1162"/>
      <c r="BE25" s="1167"/>
    </row>
    <row r="26" spans="1:58" ht="14.25">
      <c r="A26" s="1374"/>
      <c r="B26" s="2778">
        <v>0.9</v>
      </c>
      <c r="C26" s="2779"/>
      <c r="D26" s="2779"/>
      <c r="E26" s="2779"/>
      <c r="F26" s="2779"/>
      <c r="G26" s="2779"/>
      <c r="H26" s="2779"/>
      <c r="I26" s="2779"/>
      <c r="J26" s="2766">
        <f t="shared" si="1"/>
        <v>0</v>
      </c>
      <c r="K26" s="2767"/>
      <c r="L26" s="2767"/>
      <c r="M26" s="2767"/>
      <c r="N26" s="2767"/>
      <c r="O26" s="2768"/>
      <c r="P26" s="2772" cm="1">
        <f t="array" ref="P26">SUMPRODUCT((Application!$B$728:$B$752 = 'CalHFA Addendum'!P$18)*(Application!$AH$728:$AH$752 = 'CalHFA Addendum'!$B26),Application!$G$728:$G$752)</f>
        <v>0</v>
      </c>
      <c r="Q26" s="2773"/>
      <c r="R26" s="2773"/>
      <c r="S26" s="2773"/>
      <c r="T26" s="2773"/>
      <c r="U26" s="2774"/>
      <c r="V26" s="2772" cm="1">
        <f t="array" ref="V26">SUMPRODUCT((Application!$B$728:$B$752 = 'CalHFA Addendum'!V$18)*(Application!$AH$728:$AH$752 = 'CalHFA Addendum'!$B26),Application!$G$728:$G$752)</f>
        <v>0</v>
      </c>
      <c r="W26" s="2773"/>
      <c r="X26" s="2773"/>
      <c r="Y26" s="2773"/>
      <c r="Z26" s="2773"/>
      <c r="AA26" s="2774"/>
      <c r="AB26" s="2772" cm="1">
        <f t="array" ref="AB26">SUMPRODUCT((Application!$B$728:$B$752 = 'CalHFA Addendum'!AB$18)*(Application!$AH$728:$AH$752 = 'CalHFA Addendum'!$B26),Application!$G$728:$G$752)</f>
        <v>0</v>
      </c>
      <c r="AC26" s="2773"/>
      <c r="AD26" s="2773"/>
      <c r="AE26" s="2773"/>
      <c r="AF26" s="2773"/>
      <c r="AG26" s="2774"/>
      <c r="AH26" s="2772" cm="1">
        <f t="array" ref="AH26">SUMPRODUCT((Application!$B$728:$B$752 = 'CalHFA Addendum'!AH$18)*(Application!$AH$728:$AH$752 = 'CalHFA Addendum'!$B26),Application!$G$728:$G$752)</f>
        <v>0</v>
      </c>
      <c r="AI26" s="2773"/>
      <c r="AJ26" s="2773"/>
      <c r="AK26" s="2773"/>
      <c r="AL26" s="2773"/>
      <c r="AM26" s="2774"/>
      <c r="AN26" s="2772" cm="1">
        <f t="array" ref="AN26">SUMPRODUCT((Application!$B$728:$B$752 = 'CalHFA Addendum'!AN$18)*(Application!$AH$728:$AH$752 = 'CalHFA Addendum'!$B26),Application!$G$728:$G$752)</f>
        <v>0</v>
      </c>
      <c r="AO26" s="2773"/>
      <c r="AP26" s="2773"/>
      <c r="AQ26" s="2773"/>
      <c r="AR26" s="2773"/>
      <c r="AS26" s="2774"/>
      <c r="AT26" s="2775">
        <f t="shared" si="0"/>
        <v>0</v>
      </c>
      <c r="AU26" s="2776"/>
      <c r="AV26" s="2776"/>
      <c r="AW26" s="2776"/>
      <c r="AX26" s="2776"/>
      <c r="AY26" s="2777"/>
      <c r="AZ26" s="1162"/>
      <c r="BA26" s="1162"/>
      <c r="BB26" s="1162"/>
      <c r="BC26" s="1162"/>
      <c r="BD26" s="1162"/>
      <c r="BE26" s="1167"/>
    </row>
    <row r="27" spans="1:58" ht="14.25">
      <c r="A27" s="1374"/>
      <c r="B27" s="2778">
        <v>1</v>
      </c>
      <c r="C27" s="2779"/>
      <c r="D27" s="2779"/>
      <c r="E27" s="2779"/>
      <c r="F27" s="2779"/>
      <c r="G27" s="2779"/>
      <c r="H27" s="2779"/>
      <c r="I27" s="2779"/>
      <c r="J27" s="2766">
        <f t="shared" si="1"/>
        <v>0</v>
      </c>
      <c r="K27" s="2767"/>
      <c r="L27" s="2767"/>
      <c r="M27" s="2767"/>
      <c r="N27" s="2767"/>
      <c r="O27" s="2768"/>
      <c r="P27" s="2772" cm="1">
        <f t="array" ref="P27">SUMPRODUCT((Application!$B$728:$B$752 = 'CalHFA Addendum'!P$18)*(Application!$AH$728:$AH$752 = 'CalHFA Addendum'!$B27),Application!$G$728:$G$752)</f>
        <v>0</v>
      </c>
      <c r="Q27" s="2773"/>
      <c r="R27" s="2773"/>
      <c r="S27" s="2773"/>
      <c r="T27" s="2773"/>
      <c r="U27" s="2774"/>
      <c r="V27" s="2772" cm="1">
        <f t="array" ref="V27">SUMPRODUCT((Application!$B$728:$B$752 = 'CalHFA Addendum'!V$18)*(Application!$AH$728:$AH$752 = 'CalHFA Addendum'!$B27),Application!$G$728:$G$752)</f>
        <v>0</v>
      </c>
      <c r="W27" s="2773"/>
      <c r="X27" s="2773"/>
      <c r="Y27" s="2773"/>
      <c r="Z27" s="2773"/>
      <c r="AA27" s="2774"/>
      <c r="AB27" s="2772" cm="1">
        <f t="array" ref="AB27">SUMPRODUCT((Application!$B$728:$B$752 = 'CalHFA Addendum'!AB$18)*(Application!$AH$728:$AH$752 = 'CalHFA Addendum'!$B27),Application!$G$728:$G$752)</f>
        <v>0</v>
      </c>
      <c r="AC27" s="2773"/>
      <c r="AD27" s="2773"/>
      <c r="AE27" s="2773"/>
      <c r="AF27" s="2773"/>
      <c r="AG27" s="2774"/>
      <c r="AH27" s="2772" cm="1">
        <f t="array" ref="AH27">SUMPRODUCT((Application!$B$728:$B$752 = 'CalHFA Addendum'!AH$18)*(Application!$AH$728:$AH$752 = 'CalHFA Addendum'!$B27),Application!$G$728:$G$752)</f>
        <v>0</v>
      </c>
      <c r="AI27" s="2773"/>
      <c r="AJ27" s="2773"/>
      <c r="AK27" s="2773"/>
      <c r="AL27" s="2773"/>
      <c r="AM27" s="2774"/>
      <c r="AN27" s="2772" cm="1">
        <f t="array" ref="AN27">SUMPRODUCT((Application!$B$728:$B$752 = 'CalHFA Addendum'!AN$18)*(Application!$AH$728:$AH$752 = 'CalHFA Addendum'!$B27),Application!$G$728:$G$752)</f>
        <v>0</v>
      </c>
      <c r="AO27" s="2773"/>
      <c r="AP27" s="2773"/>
      <c r="AQ27" s="2773"/>
      <c r="AR27" s="2773"/>
      <c r="AS27" s="2774"/>
      <c r="AT27" s="2775">
        <f t="shared" si="0"/>
        <v>0</v>
      </c>
      <c r="AU27" s="2776"/>
      <c r="AV27" s="2776"/>
      <c r="AW27" s="2776"/>
      <c r="AX27" s="2776"/>
      <c r="AY27" s="2777"/>
      <c r="AZ27" s="1162"/>
      <c r="BA27" s="1162"/>
      <c r="BB27" s="1162"/>
      <c r="BC27" s="1162"/>
      <c r="BD27" s="1162"/>
      <c r="BE27" s="1167"/>
      <c r="BF27" s="1530"/>
    </row>
    <row r="28" spans="1:58" ht="14.65" thickBot="1">
      <c r="A28" s="1374"/>
      <c r="B28" s="2763" t="s">
        <v>1995</v>
      </c>
      <c r="C28" s="2764"/>
      <c r="D28" s="2764"/>
      <c r="E28" s="2764"/>
      <c r="F28" s="2764"/>
      <c r="G28" s="2764"/>
      <c r="H28" s="2764"/>
      <c r="I28" s="2765"/>
      <c r="J28" s="2766">
        <f t="shared" ref="J28" si="2">SUM(P28:AS28)</f>
        <v>1</v>
      </c>
      <c r="K28" s="2767"/>
      <c r="L28" s="2767"/>
      <c r="M28" s="2767"/>
      <c r="N28" s="2767"/>
      <c r="O28" s="2768"/>
      <c r="P28" s="2769">
        <f>_xlfn.IFNA(VLOOKUP(P$18,Application!$J$772:$S$775,6,FALSE), 0)</f>
        <v>0</v>
      </c>
      <c r="Q28" s="2770"/>
      <c r="R28" s="2770"/>
      <c r="S28" s="2770"/>
      <c r="T28" s="2770"/>
      <c r="U28" s="2771"/>
      <c r="V28" s="2769">
        <f>_xlfn.IFNA(VLOOKUP(V$18,Application!$J$772:$S$775,6,FALSE), 0)</f>
        <v>0</v>
      </c>
      <c r="W28" s="2770"/>
      <c r="X28" s="2770"/>
      <c r="Y28" s="2770"/>
      <c r="Z28" s="2770"/>
      <c r="AA28" s="2771"/>
      <c r="AB28" s="2769">
        <f>_xlfn.IFNA(VLOOKUP(AB$18,Application!$J$772:$S$775,6,FALSE), 0)</f>
        <v>1</v>
      </c>
      <c r="AC28" s="2770"/>
      <c r="AD28" s="2770"/>
      <c r="AE28" s="2770"/>
      <c r="AF28" s="2770"/>
      <c r="AG28" s="2771"/>
      <c r="AH28" s="2769">
        <f>_xlfn.IFNA(VLOOKUP(AH$18,Application!$J$772:$S$775,6,FALSE), 0)</f>
        <v>0</v>
      </c>
      <c r="AI28" s="2770"/>
      <c r="AJ28" s="2770"/>
      <c r="AK28" s="2770"/>
      <c r="AL28" s="2770"/>
      <c r="AM28" s="2771"/>
      <c r="AN28" s="2769">
        <f>_xlfn.IFNA(VLOOKUP(AN$18,Application!$J$772:$S$775,6,FALSE), 0)</f>
        <v>0</v>
      </c>
      <c r="AO28" s="2770"/>
      <c r="AP28" s="2770"/>
      <c r="AQ28" s="2770"/>
      <c r="AR28" s="2770"/>
      <c r="AS28" s="2771"/>
      <c r="AT28" s="2775">
        <f t="shared" ref="AT28" si="3">J28/$J$29</f>
        <v>1.8518518518518517E-2</v>
      </c>
      <c r="AU28" s="2776"/>
      <c r="AV28" s="2776"/>
      <c r="AW28" s="2776"/>
      <c r="AX28" s="2776"/>
      <c r="AY28" s="2777"/>
      <c r="AZ28" s="1162"/>
      <c r="BA28" s="1162"/>
      <c r="BB28" s="1162"/>
      <c r="BC28" s="1162"/>
      <c r="BD28" s="1162"/>
      <c r="BE28" s="1167"/>
    </row>
    <row r="29" spans="1:58" ht="14.65" thickBot="1">
      <c r="A29" s="1374"/>
      <c r="B29" s="2756" t="s">
        <v>1993</v>
      </c>
      <c r="C29" s="2757"/>
      <c r="D29" s="2757"/>
      <c r="E29" s="2757"/>
      <c r="F29" s="2757"/>
      <c r="G29" s="2757"/>
      <c r="H29" s="2757"/>
      <c r="I29" s="2758"/>
      <c r="J29" s="2759">
        <f>SUM(J19:O28)</f>
        <v>54</v>
      </c>
      <c r="K29" s="2757"/>
      <c r="L29" s="2757"/>
      <c r="M29" s="2757"/>
      <c r="N29" s="2757"/>
      <c r="O29" s="2758"/>
      <c r="P29" s="2759">
        <f>SUM(P19:U28)</f>
        <v>53</v>
      </c>
      <c r="Q29" s="2757"/>
      <c r="R29" s="2757"/>
      <c r="S29" s="2757"/>
      <c r="T29" s="2757"/>
      <c r="U29" s="2758"/>
      <c r="V29" s="2759">
        <f>SUM(V19:AA28)</f>
        <v>0</v>
      </c>
      <c r="W29" s="2757"/>
      <c r="X29" s="2757"/>
      <c r="Y29" s="2757"/>
      <c r="Z29" s="2757"/>
      <c r="AA29" s="2758"/>
      <c r="AB29" s="2759">
        <f>SUM(AB19:AG28)</f>
        <v>1</v>
      </c>
      <c r="AC29" s="2757"/>
      <c r="AD29" s="2757"/>
      <c r="AE29" s="2757"/>
      <c r="AF29" s="2757"/>
      <c r="AG29" s="2758"/>
      <c r="AH29" s="2759">
        <f>SUM(AH19:AM28)</f>
        <v>0</v>
      </c>
      <c r="AI29" s="2757"/>
      <c r="AJ29" s="2757"/>
      <c r="AK29" s="2757"/>
      <c r="AL29" s="2757"/>
      <c r="AM29" s="2758"/>
      <c r="AN29" s="2759">
        <f>SUM(AN19:AS28)</f>
        <v>0</v>
      </c>
      <c r="AO29" s="2757"/>
      <c r="AP29" s="2757"/>
      <c r="AQ29" s="2757"/>
      <c r="AR29" s="2757"/>
      <c r="AS29" s="2758"/>
      <c r="AT29" s="2760">
        <f>J29/$J$29</f>
        <v>1</v>
      </c>
      <c r="AU29" s="2761"/>
      <c r="AV29" s="2761"/>
      <c r="AW29" s="2761"/>
      <c r="AX29" s="2761"/>
      <c r="AY29" s="2762"/>
      <c r="AZ29" s="1162"/>
      <c r="BA29" s="1162"/>
      <c r="BB29" s="1162"/>
      <c r="BC29" s="1162"/>
      <c r="BD29" s="1162"/>
      <c r="BE29" s="1167"/>
    </row>
    <row r="30" spans="1:58" ht="14.65" thickBot="1">
      <c r="A30" s="1373"/>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c r="AJ30" s="1162"/>
      <c r="AK30" s="1162"/>
      <c r="AL30" s="1162"/>
      <c r="AM30" s="1162"/>
      <c r="AN30" s="1162"/>
      <c r="AO30" s="1162"/>
      <c r="AP30" s="1162"/>
      <c r="AQ30" s="1162"/>
      <c r="AR30" s="1162"/>
      <c r="AS30" s="1162"/>
      <c r="AT30" s="1162"/>
      <c r="AU30" s="1162"/>
      <c r="AV30" s="1162"/>
      <c r="AW30" s="1162"/>
      <c r="AX30" s="1162"/>
      <c r="AY30" s="1162"/>
      <c r="AZ30" s="1162"/>
      <c r="BA30" s="1162"/>
      <c r="BB30" s="1162"/>
      <c r="BC30" s="1162"/>
      <c r="BD30" s="1162"/>
      <c r="BE30" s="1167"/>
    </row>
    <row r="31" spans="1:58" ht="14.65" thickBot="1">
      <c r="A31" s="1374"/>
      <c r="B31" s="2736" t="s">
        <v>1996</v>
      </c>
      <c r="C31" s="2737"/>
      <c r="D31" s="2737"/>
      <c r="E31" s="2737"/>
      <c r="F31" s="2737"/>
      <c r="G31" s="2737"/>
      <c r="H31" s="2737"/>
      <c r="I31" s="2737"/>
      <c r="J31" s="2737"/>
      <c r="K31" s="2737"/>
      <c r="L31" s="2737"/>
      <c r="M31" s="2737"/>
      <c r="N31" s="2737"/>
      <c r="O31" s="2737"/>
      <c r="P31" s="2737"/>
      <c r="Q31" s="2737"/>
      <c r="R31" s="2737"/>
      <c r="S31" s="2737"/>
      <c r="T31" s="2737"/>
      <c r="U31" s="2737"/>
      <c r="V31" s="2737"/>
      <c r="W31" s="2737"/>
      <c r="X31" s="2737"/>
      <c r="Y31" s="2737"/>
      <c r="Z31" s="2737"/>
      <c r="AA31" s="2737"/>
      <c r="AB31" s="2737"/>
      <c r="AC31" s="2737"/>
      <c r="AD31" s="2737"/>
      <c r="AE31" s="2737"/>
      <c r="AF31" s="2737"/>
      <c r="AG31" s="2737"/>
      <c r="AH31" s="2737"/>
      <c r="AI31" s="2737"/>
      <c r="AJ31" s="2737"/>
      <c r="AK31" s="2737"/>
      <c r="AL31" s="2737"/>
      <c r="AM31" s="2737"/>
      <c r="AN31" s="2737"/>
      <c r="AO31" s="2737"/>
      <c r="AP31" s="2737"/>
      <c r="AQ31" s="2737"/>
      <c r="AR31" s="2737"/>
      <c r="AS31" s="2737"/>
      <c r="AT31" s="2737"/>
      <c r="AU31" s="2737"/>
      <c r="AV31" s="2737"/>
      <c r="AW31" s="2737"/>
      <c r="AX31" s="2737"/>
      <c r="AY31" s="2737"/>
      <c r="AZ31" s="2738"/>
      <c r="BA31" s="1162"/>
      <c r="BB31" s="1162"/>
      <c r="BC31" s="1162"/>
      <c r="BD31" s="1162"/>
      <c r="BE31" s="1167"/>
    </row>
    <row r="32" spans="1:58" ht="14.65" thickBot="1">
      <c r="A32" s="1374"/>
      <c r="B32" s="2739" t="s">
        <v>1997</v>
      </c>
      <c r="C32" s="2740"/>
      <c r="D32" s="2740"/>
      <c r="E32" s="2740"/>
      <c r="F32" s="2740"/>
      <c r="G32" s="2740"/>
      <c r="H32" s="2740"/>
      <c r="I32" s="2741"/>
      <c r="J32" s="2743" t="s">
        <v>1998</v>
      </c>
      <c r="K32" s="2744"/>
      <c r="L32" s="2744"/>
      <c r="M32" s="2745"/>
      <c r="N32" s="2743" t="s">
        <v>1999</v>
      </c>
      <c r="O32" s="2744"/>
      <c r="P32" s="2744"/>
      <c r="Q32" s="2744"/>
      <c r="R32" s="2747" t="s">
        <v>2000</v>
      </c>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48"/>
      <c r="AT32" s="2748"/>
      <c r="AU32" s="2748"/>
      <c r="AV32" s="2748"/>
      <c r="AW32" s="2748"/>
      <c r="AX32" s="2748"/>
      <c r="AY32" s="2748"/>
      <c r="AZ32" s="2749"/>
      <c r="BA32" s="1162"/>
      <c r="BB32" s="1162"/>
      <c r="BC32" s="1162"/>
      <c r="BD32" s="1162"/>
      <c r="BE32" s="1167"/>
    </row>
    <row r="33" spans="1:58" ht="15" customHeight="1">
      <c r="A33" s="1374"/>
      <c r="B33" s="2742"/>
      <c r="C33" s="2740"/>
      <c r="D33" s="2740"/>
      <c r="E33" s="2740"/>
      <c r="F33" s="2740"/>
      <c r="G33" s="2740"/>
      <c r="H33" s="2740"/>
      <c r="I33" s="2741"/>
      <c r="J33" s="2746"/>
      <c r="K33" s="2744"/>
      <c r="L33" s="2744"/>
      <c r="M33" s="2745"/>
      <c r="N33" s="2746"/>
      <c r="O33" s="2744"/>
      <c r="P33" s="2744"/>
      <c r="Q33" s="2744"/>
      <c r="R33" s="2750" t="s">
        <v>2001</v>
      </c>
      <c r="S33" s="2751"/>
      <c r="T33" s="2751"/>
      <c r="U33" s="2751"/>
      <c r="V33" s="2751"/>
      <c r="W33" s="2751"/>
      <c r="X33" s="2751"/>
      <c r="Y33" s="2751"/>
      <c r="Z33" s="2751"/>
      <c r="AA33" s="2751"/>
      <c r="AB33" s="2751"/>
      <c r="AC33" s="2751"/>
      <c r="AD33" s="2751"/>
      <c r="AE33" s="2751"/>
      <c r="AF33" s="2751"/>
      <c r="AG33" s="2751"/>
      <c r="AH33" s="2751"/>
      <c r="AI33" s="2751"/>
      <c r="AJ33" s="2751"/>
      <c r="AK33" s="2751"/>
      <c r="AL33" s="2751"/>
      <c r="AM33" s="2751"/>
      <c r="AN33" s="2751"/>
      <c r="AO33" s="2751"/>
      <c r="AP33" s="2751"/>
      <c r="AQ33" s="2751"/>
      <c r="AR33" s="2751"/>
      <c r="AS33" s="2751"/>
      <c r="AT33" s="2751"/>
      <c r="AU33" s="2751"/>
      <c r="AV33" s="2751"/>
      <c r="AW33" s="2751"/>
      <c r="AX33" s="2751"/>
      <c r="AY33" s="2751"/>
      <c r="AZ33" s="2752"/>
      <c r="BA33" s="1168"/>
      <c r="BB33" s="1162"/>
      <c r="BC33" s="1162"/>
      <c r="BD33" s="1162"/>
      <c r="BE33" s="1167"/>
    </row>
    <row r="34" spans="1:58" ht="15.75" customHeight="1" thickBot="1">
      <c r="A34" s="1374"/>
      <c r="B34" s="2742"/>
      <c r="C34" s="2740"/>
      <c r="D34" s="2740"/>
      <c r="E34" s="2740"/>
      <c r="F34" s="2740"/>
      <c r="G34" s="2740"/>
      <c r="H34" s="2740"/>
      <c r="I34" s="2741"/>
      <c r="J34" s="2746"/>
      <c r="K34" s="2744"/>
      <c r="L34" s="2744"/>
      <c r="M34" s="2745"/>
      <c r="N34" s="2746"/>
      <c r="O34" s="2744"/>
      <c r="P34" s="2744"/>
      <c r="Q34" s="2744"/>
      <c r="R34" s="2753"/>
      <c r="S34" s="2754"/>
      <c r="T34" s="2754"/>
      <c r="U34" s="2754"/>
      <c r="V34" s="2754"/>
      <c r="W34" s="2754"/>
      <c r="X34" s="2754"/>
      <c r="Y34" s="2754"/>
      <c r="Z34" s="2754"/>
      <c r="AA34" s="2754"/>
      <c r="AB34" s="2754"/>
      <c r="AC34" s="2754"/>
      <c r="AD34" s="2754"/>
      <c r="AE34" s="2754"/>
      <c r="AF34" s="2754"/>
      <c r="AG34" s="2754"/>
      <c r="AH34" s="2754"/>
      <c r="AI34" s="2754"/>
      <c r="AJ34" s="2754"/>
      <c r="AK34" s="2754"/>
      <c r="AL34" s="2754"/>
      <c r="AM34" s="2754"/>
      <c r="AN34" s="2754"/>
      <c r="AO34" s="2754"/>
      <c r="AP34" s="2754"/>
      <c r="AQ34" s="2754"/>
      <c r="AR34" s="2754"/>
      <c r="AS34" s="2754"/>
      <c r="AT34" s="2754"/>
      <c r="AU34" s="2754"/>
      <c r="AV34" s="2754"/>
      <c r="AW34" s="2754"/>
      <c r="AX34" s="2754"/>
      <c r="AY34" s="2754"/>
      <c r="AZ34" s="2755"/>
      <c r="BA34" s="1168"/>
      <c r="BB34" s="1162"/>
      <c r="BC34" s="1162"/>
      <c r="BD34" s="1162"/>
      <c r="BE34" s="1167"/>
    </row>
    <row r="35" spans="1:58" ht="15.75" customHeight="1" thickBot="1">
      <c r="A35" s="1374"/>
      <c r="B35" s="2742"/>
      <c r="C35" s="2740"/>
      <c r="D35" s="2740"/>
      <c r="E35" s="2740"/>
      <c r="F35" s="2740"/>
      <c r="G35" s="2740"/>
      <c r="H35" s="2740"/>
      <c r="I35" s="2741"/>
      <c r="J35" s="2746"/>
      <c r="K35" s="2744"/>
      <c r="L35" s="2744"/>
      <c r="M35" s="2745"/>
      <c r="N35" s="2746"/>
      <c r="O35" s="2744"/>
      <c r="P35" s="2744"/>
      <c r="Q35" s="2744"/>
      <c r="R35" s="2719">
        <v>0.5</v>
      </c>
      <c r="S35" s="2720"/>
      <c r="T35" s="2720"/>
      <c r="U35" s="2721"/>
      <c r="V35" s="2719">
        <v>0.6</v>
      </c>
      <c r="W35" s="2720"/>
      <c r="X35" s="2720"/>
      <c r="Y35" s="2721"/>
      <c r="Z35" s="2719">
        <v>0.7</v>
      </c>
      <c r="AA35" s="2720"/>
      <c r="AB35" s="2720"/>
      <c r="AC35" s="2721"/>
      <c r="AD35" s="2719">
        <v>0.8</v>
      </c>
      <c r="AE35" s="2720"/>
      <c r="AF35" s="2720"/>
      <c r="AG35" s="2721"/>
      <c r="AH35" s="2719">
        <v>1</v>
      </c>
      <c r="AI35" s="2720"/>
      <c r="AJ35" s="2720"/>
      <c r="AK35" s="2721"/>
      <c r="AL35" s="2719">
        <v>1.2</v>
      </c>
      <c r="AM35" s="2720"/>
      <c r="AN35" s="2721"/>
      <c r="AO35" s="2722" t="s">
        <v>2002</v>
      </c>
      <c r="AP35" s="2723"/>
      <c r="AQ35" s="2723"/>
      <c r="AR35" s="2723"/>
      <c r="AS35" s="2723"/>
      <c r="AT35" s="2724"/>
      <c r="AU35" s="2722" t="s">
        <v>2003</v>
      </c>
      <c r="AV35" s="2723"/>
      <c r="AW35" s="2723"/>
      <c r="AX35" s="2723"/>
      <c r="AY35" s="2723"/>
      <c r="AZ35" s="2724"/>
      <c r="BA35" s="1168"/>
      <c r="BB35" s="1162"/>
      <c r="BC35" s="1162"/>
      <c r="BD35" s="1162"/>
      <c r="BE35" s="1167"/>
      <c r="BF35" s="1160"/>
    </row>
    <row r="36" spans="1:58" ht="15.75" customHeight="1">
      <c r="A36" s="1374"/>
      <c r="B36" s="2725" t="s">
        <v>2004</v>
      </c>
      <c r="C36" s="2726"/>
      <c r="D36" s="2726"/>
      <c r="E36" s="2726"/>
      <c r="F36" s="2726"/>
      <c r="G36" s="2726"/>
      <c r="H36" s="2726"/>
      <c r="I36" s="2727"/>
      <c r="J36" s="2728" t="s">
        <v>2005</v>
      </c>
      <c r="K36" s="2729"/>
      <c r="L36" s="2729"/>
      <c r="M36" s="2730"/>
      <c r="N36" s="2731">
        <v>55</v>
      </c>
      <c r="O36" s="2732"/>
      <c r="P36" s="2732"/>
      <c r="Q36" s="2733"/>
      <c r="R36" s="2734">
        <v>10</v>
      </c>
      <c r="S36" s="2734"/>
      <c r="T36" s="2734"/>
      <c r="U36" s="2734"/>
      <c r="V36" s="2734">
        <v>30</v>
      </c>
      <c r="W36" s="2734"/>
      <c r="X36" s="2734"/>
      <c r="Y36" s="2734"/>
      <c r="Z36" s="2734"/>
      <c r="AA36" s="2734"/>
      <c r="AB36" s="2734"/>
      <c r="AC36" s="2734"/>
      <c r="AD36" s="2734">
        <v>59</v>
      </c>
      <c r="AE36" s="2734"/>
      <c r="AF36" s="2734"/>
      <c r="AG36" s="2734"/>
      <c r="AH36" s="2735"/>
      <c r="AI36" s="2735"/>
      <c r="AJ36" s="2735"/>
      <c r="AK36" s="2735"/>
      <c r="AL36" s="2735"/>
      <c r="AM36" s="2735"/>
      <c r="AN36" s="2735"/>
      <c r="AO36" s="2693">
        <f>SUM(R36:AN36)</f>
        <v>99</v>
      </c>
      <c r="AP36" s="2693"/>
      <c r="AQ36" s="2693"/>
      <c r="AR36" s="2693"/>
      <c r="AS36" s="2693"/>
      <c r="AT36" s="2693"/>
      <c r="AU36" s="2694">
        <f>AO36/$J$29</f>
        <v>1.8333333333333333</v>
      </c>
      <c r="AV36" s="2694"/>
      <c r="AW36" s="2694"/>
      <c r="AX36" s="2694"/>
      <c r="AY36" s="2694"/>
      <c r="AZ36" s="2694"/>
      <c r="BA36" s="1162"/>
      <c r="BB36" s="1162"/>
      <c r="BC36" s="1162"/>
      <c r="BD36" s="1162"/>
      <c r="BE36" s="1167"/>
      <c r="BF36" s="1160"/>
    </row>
    <row r="37" spans="1:58" ht="15.75" customHeight="1">
      <c r="A37" s="1374"/>
      <c r="B37" s="2714" t="s">
        <v>2006</v>
      </c>
      <c r="C37" s="2715"/>
      <c r="D37" s="2715"/>
      <c r="E37" s="2715"/>
      <c r="F37" s="2715"/>
      <c r="G37" s="2715"/>
      <c r="H37" s="2715"/>
      <c r="I37" s="2716"/>
      <c r="J37" s="2717" t="s">
        <v>2007</v>
      </c>
      <c r="K37" s="2705"/>
      <c r="L37" s="2705"/>
      <c r="M37" s="2718"/>
      <c r="N37" s="2704">
        <v>55</v>
      </c>
      <c r="O37" s="2705"/>
      <c r="P37" s="2705"/>
      <c r="Q37" s="2706"/>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693">
        <f t="shared" ref="AO37:AO47" si="4">SUM(R37:AN37)</f>
        <v>0</v>
      </c>
      <c r="AP37" s="2693"/>
      <c r="AQ37" s="2693"/>
      <c r="AR37" s="2693"/>
      <c r="AS37" s="2693"/>
      <c r="AT37" s="2693"/>
      <c r="AU37" s="2694">
        <f t="shared" ref="AU37:AU47" si="5">AO37/$J$29</f>
        <v>0</v>
      </c>
      <c r="AV37" s="2694"/>
      <c r="AW37" s="2694"/>
      <c r="AX37" s="2694"/>
      <c r="AY37" s="2694"/>
      <c r="AZ37" s="2694"/>
      <c r="BA37" s="1162"/>
      <c r="BB37" s="1162"/>
      <c r="BC37" s="1162"/>
      <c r="BD37" s="1162"/>
      <c r="BE37" s="1167"/>
      <c r="BF37" s="1160"/>
    </row>
    <row r="38" spans="1:58" ht="15.75" customHeight="1">
      <c r="A38" s="1374"/>
      <c r="B38" s="2714" t="s">
        <v>2008</v>
      </c>
      <c r="C38" s="2715"/>
      <c r="D38" s="2715"/>
      <c r="E38" s="2715"/>
      <c r="F38" s="2715"/>
      <c r="G38" s="2715"/>
      <c r="H38" s="2715"/>
      <c r="I38" s="2716"/>
      <c r="J38" s="2717" t="s">
        <v>2009</v>
      </c>
      <c r="K38" s="2705"/>
      <c r="L38" s="2705"/>
      <c r="M38" s="2718"/>
      <c r="N38" s="2704">
        <v>55</v>
      </c>
      <c r="O38" s="2705"/>
      <c r="P38" s="2705"/>
      <c r="Q38" s="2706"/>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693">
        <f t="shared" si="4"/>
        <v>0</v>
      </c>
      <c r="AP38" s="2693"/>
      <c r="AQ38" s="2693"/>
      <c r="AR38" s="2693"/>
      <c r="AS38" s="2693"/>
      <c r="AT38" s="2693"/>
      <c r="AU38" s="2694">
        <f t="shared" si="5"/>
        <v>0</v>
      </c>
      <c r="AV38" s="2694"/>
      <c r="AW38" s="2694"/>
      <c r="AX38" s="2694"/>
      <c r="AY38" s="2694"/>
      <c r="AZ38" s="2694"/>
      <c r="BA38" s="1162"/>
      <c r="BB38" s="1162"/>
      <c r="BC38" s="1162"/>
      <c r="BD38" s="1162"/>
      <c r="BE38" s="1167"/>
      <c r="BF38" s="1160"/>
    </row>
    <row r="39" spans="1:58" ht="15.75" customHeight="1">
      <c r="A39" s="1374"/>
      <c r="B39" s="2714" t="s">
        <v>2010</v>
      </c>
      <c r="C39" s="2715"/>
      <c r="D39" s="2715"/>
      <c r="E39" s="2715"/>
      <c r="F39" s="2715"/>
      <c r="G39" s="2715"/>
      <c r="H39" s="2715"/>
      <c r="I39" s="2716"/>
      <c r="J39" s="2703"/>
      <c r="K39" s="2507"/>
      <c r="L39" s="2507"/>
      <c r="M39" s="2635"/>
      <c r="N39" s="2629"/>
      <c r="O39" s="2507"/>
      <c r="P39" s="2507"/>
      <c r="Q39" s="2707"/>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693">
        <f t="shared" si="4"/>
        <v>0</v>
      </c>
      <c r="AP39" s="2693"/>
      <c r="AQ39" s="2693"/>
      <c r="AR39" s="2693"/>
      <c r="AS39" s="2693"/>
      <c r="AT39" s="2693"/>
      <c r="AU39" s="2694">
        <f t="shared" si="5"/>
        <v>0</v>
      </c>
      <c r="AV39" s="2694"/>
      <c r="AW39" s="2694"/>
      <c r="AX39" s="2694"/>
      <c r="AY39" s="2694"/>
      <c r="AZ39" s="2694"/>
      <c r="BA39" s="1162"/>
      <c r="BB39" s="1162"/>
      <c r="BC39" s="1162"/>
      <c r="BD39" s="1162"/>
      <c r="BE39" s="1167"/>
    </row>
    <row r="40" spans="1:58" ht="15.75" customHeight="1">
      <c r="A40" s="1374"/>
      <c r="B40" s="2714" t="s">
        <v>2010</v>
      </c>
      <c r="C40" s="2715"/>
      <c r="D40" s="2715"/>
      <c r="E40" s="2715"/>
      <c r="F40" s="2715"/>
      <c r="G40" s="2715"/>
      <c r="H40" s="2715"/>
      <c r="I40" s="2716"/>
      <c r="J40" s="2703"/>
      <c r="K40" s="2507"/>
      <c r="L40" s="2507"/>
      <c r="M40" s="2635"/>
      <c r="N40" s="2629"/>
      <c r="O40" s="2507"/>
      <c r="P40" s="2507"/>
      <c r="Q40" s="2707"/>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693">
        <f t="shared" si="4"/>
        <v>0</v>
      </c>
      <c r="AP40" s="2693"/>
      <c r="AQ40" s="2693"/>
      <c r="AR40" s="2693"/>
      <c r="AS40" s="2693"/>
      <c r="AT40" s="2693"/>
      <c r="AU40" s="2694">
        <f t="shared" si="5"/>
        <v>0</v>
      </c>
      <c r="AV40" s="2694"/>
      <c r="AW40" s="2694"/>
      <c r="AX40" s="2694"/>
      <c r="AY40" s="2694"/>
      <c r="AZ40" s="2694"/>
      <c r="BA40" s="1162"/>
      <c r="BB40" s="1162"/>
      <c r="BC40" s="1162"/>
      <c r="BD40" s="1162"/>
      <c r="BE40" s="1167"/>
    </row>
    <row r="41" spans="1:58" ht="15.75" customHeight="1">
      <c r="A41" s="1374"/>
      <c r="B41" s="2711" t="s">
        <v>2011</v>
      </c>
      <c r="C41" s="2712"/>
      <c r="D41" s="2712"/>
      <c r="E41" s="2712"/>
      <c r="F41" s="2712"/>
      <c r="G41" s="2712"/>
      <c r="H41" s="2712"/>
      <c r="I41" s="2713"/>
      <c r="J41" s="2703"/>
      <c r="K41" s="2507"/>
      <c r="L41" s="2507"/>
      <c r="M41" s="2635"/>
      <c r="N41" s="2629"/>
      <c r="O41" s="2507"/>
      <c r="P41" s="2507"/>
      <c r="Q41" s="2707"/>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693">
        <f t="shared" si="4"/>
        <v>0</v>
      </c>
      <c r="AP41" s="2693"/>
      <c r="AQ41" s="2693"/>
      <c r="AR41" s="2693"/>
      <c r="AS41" s="2693"/>
      <c r="AT41" s="2693"/>
      <c r="AU41" s="2694">
        <f t="shared" si="5"/>
        <v>0</v>
      </c>
      <c r="AV41" s="2694"/>
      <c r="AW41" s="2694"/>
      <c r="AX41" s="2694"/>
      <c r="AY41" s="2694"/>
      <c r="AZ41" s="2694"/>
      <c r="BA41" s="1162"/>
      <c r="BB41" s="1162"/>
      <c r="BC41" s="1162"/>
      <c r="BD41" s="1162"/>
      <c r="BE41" s="1167"/>
    </row>
    <row r="42" spans="1:58" ht="15.75" customHeight="1">
      <c r="A42" s="1374"/>
      <c r="B42" s="2711" t="s">
        <v>2011</v>
      </c>
      <c r="C42" s="2712"/>
      <c r="D42" s="2712"/>
      <c r="E42" s="2712"/>
      <c r="F42" s="2712"/>
      <c r="G42" s="2712"/>
      <c r="H42" s="2712"/>
      <c r="I42" s="2713"/>
      <c r="J42" s="2703"/>
      <c r="K42" s="2507"/>
      <c r="L42" s="2507"/>
      <c r="M42" s="2635"/>
      <c r="N42" s="2629"/>
      <c r="O42" s="2507"/>
      <c r="P42" s="2507"/>
      <c r="Q42" s="2707"/>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693">
        <f t="shared" si="4"/>
        <v>0</v>
      </c>
      <c r="AP42" s="2693"/>
      <c r="AQ42" s="2693"/>
      <c r="AR42" s="2693"/>
      <c r="AS42" s="2693"/>
      <c r="AT42" s="2693"/>
      <c r="AU42" s="2694">
        <f t="shared" si="5"/>
        <v>0</v>
      </c>
      <c r="AV42" s="2694"/>
      <c r="AW42" s="2694"/>
      <c r="AX42" s="2694"/>
      <c r="AY42" s="2694"/>
      <c r="AZ42" s="2694"/>
      <c r="BA42" s="1162"/>
      <c r="BB42" s="1162"/>
      <c r="BC42" s="1162"/>
      <c r="BD42" s="1162"/>
      <c r="BE42" s="1167"/>
    </row>
    <row r="43" spans="1:58" ht="15.75" customHeight="1">
      <c r="A43" s="1374"/>
      <c r="B43" s="2708" t="s">
        <v>2012</v>
      </c>
      <c r="C43" s="2709"/>
      <c r="D43" s="2709"/>
      <c r="E43" s="2709"/>
      <c r="F43" s="2709"/>
      <c r="G43" s="2709"/>
      <c r="H43" s="2709"/>
      <c r="I43" s="2710"/>
      <c r="J43" s="2703"/>
      <c r="K43" s="2507"/>
      <c r="L43" s="2507"/>
      <c r="M43" s="2635"/>
      <c r="N43" s="2629"/>
      <c r="O43" s="2507"/>
      <c r="P43" s="2507"/>
      <c r="Q43" s="2707"/>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693">
        <f t="shared" si="4"/>
        <v>0</v>
      </c>
      <c r="AP43" s="2693"/>
      <c r="AQ43" s="2693"/>
      <c r="AR43" s="2693"/>
      <c r="AS43" s="2693"/>
      <c r="AT43" s="2693"/>
      <c r="AU43" s="2694">
        <f t="shared" si="5"/>
        <v>0</v>
      </c>
      <c r="AV43" s="2694"/>
      <c r="AW43" s="2694"/>
      <c r="AX43" s="2694"/>
      <c r="AY43" s="2694"/>
      <c r="AZ43" s="2694"/>
      <c r="BA43" s="1162"/>
      <c r="BB43" s="1162"/>
      <c r="BC43" s="1162"/>
      <c r="BD43" s="1162"/>
      <c r="BE43" s="1167"/>
    </row>
    <row r="44" spans="1:58" ht="15.75" customHeight="1">
      <c r="A44" s="1374"/>
      <c r="B44" s="2708" t="s">
        <v>2013</v>
      </c>
      <c r="C44" s="2709"/>
      <c r="D44" s="2709"/>
      <c r="E44" s="2709"/>
      <c r="F44" s="2709"/>
      <c r="G44" s="2709"/>
      <c r="H44" s="2709"/>
      <c r="I44" s="2710"/>
      <c r="J44" s="2703"/>
      <c r="K44" s="2507"/>
      <c r="L44" s="2507"/>
      <c r="M44" s="2635"/>
      <c r="N44" s="2629"/>
      <c r="O44" s="2507"/>
      <c r="P44" s="2507"/>
      <c r="Q44" s="2707"/>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693">
        <f t="shared" si="4"/>
        <v>0</v>
      </c>
      <c r="AP44" s="2693"/>
      <c r="AQ44" s="2693"/>
      <c r="AR44" s="2693"/>
      <c r="AS44" s="2693"/>
      <c r="AT44" s="2693"/>
      <c r="AU44" s="2694">
        <f t="shared" si="5"/>
        <v>0</v>
      </c>
      <c r="AV44" s="2694"/>
      <c r="AW44" s="2694"/>
      <c r="AX44" s="2694"/>
      <c r="AY44" s="2694"/>
      <c r="AZ44" s="2694"/>
      <c r="BA44" s="1162"/>
      <c r="BB44" s="1162"/>
      <c r="BC44" s="1162"/>
      <c r="BD44" s="1162"/>
      <c r="BE44" s="1167"/>
    </row>
    <row r="45" spans="1:58" ht="15.75" customHeight="1">
      <c r="A45" s="1374"/>
      <c r="B45" s="2700" t="s">
        <v>2014</v>
      </c>
      <c r="C45" s="2701"/>
      <c r="D45" s="2701"/>
      <c r="E45" s="2701"/>
      <c r="F45" s="2701"/>
      <c r="G45" s="2701"/>
      <c r="H45" s="2701"/>
      <c r="I45" s="2702"/>
      <c r="J45" s="2703"/>
      <c r="K45" s="2507"/>
      <c r="L45" s="2507"/>
      <c r="M45" s="2635"/>
      <c r="N45" s="2629"/>
      <c r="O45" s="2507"/>
      <c r="P45" s="2507"/>
      <c r="Q45" s="2707"/>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693">
        <f t="shared" si="4"/>
        <v>0</v>
      </c>
      <c r="AP45" s="2693"/>
      <c r="AQ45" s="2693"/>
      <c r="AR45" s="2693"/>
      <c r="AS45" s="2693"/>
      <c r="AT45" s="2693"/>
      <c r="AU45" s="2694">
        <f t="shared" si="5"/>
        <v>0</v>
      </c>
      <c r="AV45" s="2694"/>
      <c r="AW45" s="2694"/>
      <c r="AX45" s="2694"/>
      <c r="AY45" s="2694"/>
      <c r="AZ45" s="2694"/>
      <c r="BA45" s="1162"/>
      <c r="BB45" s="1162"/>
      <c r="BC45" s="1162"/>
      <c r="BD45" s="1162"/>
      <c r="BE45" s="1167"/>
    </row>
    <row r="46" spans="1:58" ht="15.75" customHeight="1">
      <c r="A46" s="1374"/>
      <c r="B46" s="2700" t="s">
        <v>2015</v>
      </c>
      <c r="C46" s="2701"/>
      <c r="D46" s="2701"/>
      <c r="E46" s="2701"/>
      <c r="F46" s="2701"/>
      <c r="G46" s="2701"/>
      <c r="H46" s="2701"/>
      <c r="I46" s="2702"/>
      <c r="J46" s="2703"/>
      <c r="K46" s="2507"/>
      <c r="L46" s="2507"/>
      <c r="M46" s="2635"/>
      <c r="N46" s="2704">
        <v>99</v>
      </c>
      <c r="O46" s="2705"/>
      <c r="P46" s="2705"/>
      <c r="Q46" s="2706"/>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693">
        <f t="shared" si="4"/>
        <v>0</v>
      </c>
      <c r="AP46" s="2693"/>
      <c r="AQ46" s="2693"/>
      <c r="AR46" s="2693"/>
      <c r="AS46" s="2693"/>
      <c r="AT46" s="2693"/>
      <c r="AU46" s="2694">
        <f t="shared" si="5"/>
        <v>0</v>
      </c>
      <c r="AV46" s="2694"/>
      <c r="AW46" s="2694"/>
      <c r="AX46" s="2694"/>
      <c r="AY46" s="2694"/>
      <c r="AZ46" s="2694"/>
      <c r="BA46" s="1162"/>
      <c r="BB46" s="1162"/>
      <c r="BC46" s="1162"/>
      <c r="BD46" s="1162"/>
      <c r="BE46" s="1167"/>
    </row>
    <row r="47" spans="1:58" ht="15.75" customHeight="1" thickBot="1">
      <c r="A47" s="1374"/>
      <c r="B47" s="2695" t="s">
        <v>1104</v>
      </c>
      <c r="C47" s="2696"/>
      <c r="D47" s="2696"/>
      <c r="E47" s="2696"/>
      <c r="F47" s="2696"/>
      <c r="G47" s="2696"/>
      <c r="H47" s="2696"/>
      <c r="I47" s="2697"/>
      <c r="J47" s="2698"/>
      <c r="K47" s="2620"/>
      <c r="L47" s="2620"/>
      <c r="M47" s="2621"/>
      <c r="N47" s="2636"/>
      <c r="O47" s="2620"/>
      <c r="P47" s="2620"/>
      <c r="Q47" s="2699"/>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693">
        <f t="shared" si="4"/>
        <v>0</v>
      </c>
      <c r="AP47" s="2693"/>
      <c r="AQ47" s="2693"/>
      <c r="AR47" s="2693"/>
      <c r="AS47" s="2693"/>
      <c r="AT47" s="2693"/>
      <c r="AU47" s="2694">
        <f t="shared" si="5"/>
        <v>0</v>
      </c>
      <c r="AV47" s="2694"/>
      <c r="AW47" s="2694"/>
      <c r="AX47" s="2694"/>
      <c r="AY47" s="2694"/>
      <c r="AZ47" s="2694"/>
      <c r="BA47" s="1162"/>
      <c r="BB47" s="1162"/>
      <c r="BC47" s="1162"/>
      <c r="BD47" s="1162"/>
      <c r="BE47" s="1167"/>
    </row>
    <row r="48" spans="1:58" ht="15.75" customHeight="1">
      <c r="A48" s="1374"/>
      <c r="B48" s="1169" t="s">
        <v>2016</v>
      </c>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c r="AM48" s="1162"/>
      <c r="AN48" s="1162"/>
      <c r="AO48" s="1162"/>
      <c r="AP48" s="1162"/>
      <c r="AQ48" s="1162"/>
      <c r="AR48" s="1162"/>
      <c r="AS48" s="1162"/>
      <c r="AT48" s="1162"/>
      <c r="AU48" s="1162"/>
      <c r="AV48" s="1162"/>
      <c r="AW48" s="1162"/>
      <c r="AX48" s="1162"/>
      <c r="AY48" s="1162"/>
      <c r="AZ48" s="1162"/>
      <c r="BA48" s="1162"/>
      <c r="BB48" s="1162"/>
      <c r="BC48" s="1162"/>
      <c r="BD48" s="1162"/>
      <c r="BE48" s="1167"/>
      <c r="BF48" s="1160"/>
    </row>
    <row r="49" spans="1:58" ht="15.75" customHeight="1" thickBot="1">
      <c r="A49" s="1374"/>
      <c r="B49" s="1169" t="s">
        <v>2017</v>
      </c>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c r="AM49" s="1162"/>
      <c r="AN49" s="1162"/>
      <c r="AO49" s="1162"/>
      <c r="AP49" s="1163"/>
      <c r="AQ49" s="1163"/>
      <c r="AR49" s="1163"/>
      <c r="AS49" s="1163"/>
      <c r="AT49" s="1163"/>
      <c r="AU49" s="1163"/>
      <c r="AV49" s="1163"/>
      <c r="AW49" s="1163"/>
      <c r="AX49" s="1162"/>
      <c r="AY49" s="1162"/>
      <c r="AZ49" s="1162"/>
      <c r="BA49" s="1162"/>
      <c r="BB49" s="1162"/>
      <c r="BC49" s="1162"/>
      <c r="BD49" s="1162"/>
      <c r="BE49" s="1167"/>
      <c r="BF49" s="1160"/>
    </row>
    <row r="50" spans="1:58" ht="15.75" customHeight="1" thickBot="1">
      <c r="A50" s="1374"/>
      <c r="B50" s="2680" t="s">
        <v>2018</v>
      </c>
      <c r="C50" s="2681"/>
      <c r="D50" s="2681"/>
      <c r="E50" s="2681"/>
      <c r="F50" s="2681"/>
      <c r="G50" s="2681"/>
      <c r="H50" s="2681"/>
      <c r="I50" s="2681"/>
      <c r="J50" s="2681"/>
      <c r="K50" s="2681"/>
      <c r="L50" s="2681"/>
      <c r="M50" s="2681"/>
      <c r="N50" s="2681"/>
      <c r="O50" s="2681"/>
      <c r="P50" s="2681"/>
      <c r="Q50" s="2681"/>
      <c r="R50" s="2681"/>
      <c r="S50" s="2681"/>
      <c r="T50" s="2681"/>
      <c r="U50" s="2681"/>
      <c r="V50" s="2681"/>
      <c r="W50" s="2681"/>
      <c r="X50" s="2681"/>
      <c r="Y50" s="2681"/>
      <c r="Z50" s="2681"/>
      <c r="AA50" s="2681"/>
      <c r="AB50" s="2681"/>
      <c r="AC50" s="2681"/>
      <c r="AD50" s="2681"/>
      <c r="AE50" s="2681"/>
      <c r="AF50" s="2681"/>
      <c r="AG50" s="2681"/>
      <c r="AH50" s="2681"/>
      <c r="AI50" s="2681"/>
      <c r="AJ50" s="2681"/>
      <c r="AK50" s="2681"/>
      <c r="AL50" s="2681"/>
      <c r="AM50" s="2681"/>
      <c r="AN50" s="2681"/>
      <c r="AO50" s="2682"/>
      <c r="AP50" s="1163"/>
      <c r="AQ50" s="1163"/>
      <c r="AR50" s="1163"/>
      <c r="AS50" s="1163"/>
      <c r="AT50" s="1163"/>
      <c r="AU50" s="1163"/>
      <c r="AV50" s="1163"/>
      <c r="AW50" s="1163"/>
      <c r="AX50" s="1162"/>
      <c r="AY50" s="1162"/>
      <c r="AZ50" s="1162"/>
      <c r="BA50" s="1162"/>
      <c r="BB50" s="1162"/>
      <c r="BC50" s="1162"/>
      <c r="BD50" s="1162"/>
      <c r="BE50" s="1167"/>
    </row>
    <row r="51" spans="1:58" ht="33.75" customHeight="1">
      <c r="A51" s="1374"/>
      <c r="B51" s="2683" t="s">
        <v>2019</v>
      </c>
      <c r="C51" s="2684"/>
      <c r="D51" s="2684"/>
      <c r="E51" s="2684"/>
      <c r="F51" s="2684"/>
      <c r="G51" s="2684"/>
      <c r="H51" s="2684"/>
      <c r="I51" s="2685"/>
      <c r="J51" s="2683" t="s">
        <v>2020</v>
      </c>
      <c r="K51" s="2684"/>
      <c r="L51" s="2684"/>
      <c r="M51" s="2684"/>
      <c r="N51" s="2684"/>
      <c r="O51" s="2684"/>
      <c r="P51" s="2684"/>
      <c r="Q51" s="2685"/>
      <c r="R51" s="2686" t="s">
        <v>2021</v>
      </c>
      <c r="S51" s="2687"/>
      <c r="T51" s="2687"/>
      <c r="U51" s="2687"/>
      <c r="V51" s="2687"/>
      <c r="W51" s="2687"/>
      <c r="X51" s="2687"/>
      <c r="Y51" s="2688"/>
      <c r="Z51" s="2689" t="s">
        <v>2022</v>
      </c>
      <c r="AA51" s="2690"/>
      <c r="AB51" s="2690"/>
      <c r="AC51" s="2690"/>
      <c r="AD51" s="2690"/>
      <c r="AE51" s="2690"/>
      <c r="AF51" s="2690"/>
      <c r="AG51" s="2691"/>
      <c r="AH51" s="2689" t="s">
        <v>2023</v>
      </c>
      <c r="AI51" s="2690"/>
      <c r="AJ51" s="2690"/>
      <c r="AK51" s="2690"/>
      <c r="AL51" s="2690"/>
      <c r="AM51" s="2690"/>
      <c r="AN51" s="2690"/>
      <c r="AO51" s="2691"/>
      <c r="AP51" s="1163"/>
      <c r="AQ51" s="1163"/>
      <c r="AR51" s="1163"/>
      <c r="AS51" s="1163"/>
      <c r="AT51" s="1163"/>
      <c r="AU51" s="1163"/>
      <c r="AV51" s="1163"/>
      <c r="AW51" s="1163"/>
      <c r="AX51" s="1168"/>
      <c r="AY51" s="1162"/>
      <c r="AZ51" s="1162"/>
      <c r="BA51" s="1162"/>
      <c r="BB51" s="1162"/>
      <c r="BC51" s="1162"/>
      <c r="BD51" s="1162"/>
      <c r="BE51" s="1167"/>
    </row>
    <row r="52" spans="1:58" ht="15.75" customHeight="1">
      <c r="A52" s="1374"/>
      <c r="B52" s="2678"/>
      <c r="C52" s="2662"/>
      <c r="D52" s="2662"/>
      <c r="E52" s="2662"/>
      <c r="F52" s="2662"/>
      <c r="G52" s="2662"/>
      <c r="H52" s="2662"/>
      <c r="I52" s="2662"/>
      <c r="J52" s="2662"/>
      <c r="K52" s="2662"/>
      <c r="L52" s="2662"/>
      <c r="M52" s="2662"/>
      <c r="N52" s="2662"/>
      <c r="O52" s="2662"/>
      <c r="P52" s="2662"/>
      <c r="Q52" s="2662"/>
      <c r="R52" s="2679"/>
      <c r="S52" s="2679"/>
      <c r="T52" s="2679"/>
      <c r="U52" s="2679"/>
      <c r="V52" s="2679"/>
      <c r="W52" s="2679"/>
      <c r="X52" s="2679"/>
      <c r="Y52" s="2679"/>
      <c r="Z52" s="2662"/>
      <c r="AA52" s="2662"/>
      <c r="AB52" s="2662"/>
      <c r="AC52" s="2662"/>
      <c r="AD52" s="2662"/>
      <c r="AE52" s="2662"/>
      <c r="AF52" s="2662"/>
      <c r="AG52" s="2662"/>
      <c r="AH52" s="2662"/>
      <c r="AI52" s="2662"/>
      <c r="AJ52" s="2662"/>
      <c r="AK52" s="2662"/>
      <c r="AL52" s="2662"/>
      <c r="AM52" s="2662"/>
      <c r="AN52" s="2662"/>
      <c r="AO52" s="2663"/>
      <c r="AP52" s="1163"/>
      <c r="AQ52" s="1163"/>
      <c r="AR52" s="1163"/>
      <c r="AS52" s="1163"/>
      <c r="AT52" s="1163"/>
      <c r="AU52" s="1163"/>
      <c r="AV52" s="1163"/>
      <c r="AW52" s="1163"/>
      <c r="AX52" s="1168"/>
      <c r="AY52" s="1162"/>
      <c r="AZ52" s="1162"/>
      <c r="BA52" s="1162"/>
      <c r="BB52" s="1162"/>
      <c r="BC52" s="1162"/>
      <c r="BD52" s="1162"/>
      <c r="BE52" s="1167"/>
    </row>
    <row r="53" spans="1:58" ht="15.75" customHeight="1">
      <c r="A53" s="1374"/>
      <c r="B53" s="2678"/>
      <c r="C53" s="2662"/>
      <c r="D53" s="2662"/>
      <c r="E53" s="2662"/>
      <c r="F53" s="2662"/>
      <c r="G53" s="2662"/>
      <c r="H53" s="2662"/>
      <c r="I53" s="2662"/>
      <c r="J53" s="2662"/>
      <c r="K53" s="2662"/>
      <c r="L53" s="2662"/>
      <c r="M53" s="2662"/>
      <c r="N53" s="2662"/>
      <c r="O53" s="2662"/>
      <c r="P53" s="2662"/>
      <c r="Q53" s="2662"/>
      <c r="R53" s="2679"/>
      <c r="S53" s="2679"/>
      <c r="T53" s="2679"/>
      <c r="U53" s="2679"/>
      <c r="V53" s="2679"/>
      <c r="W53" s="2679"/>
      <c r="X53" s="2679"/>
      <c r="Y53" s="2679"/>
      <c r="Z53" s="2662"/>
      <c r="AA53" s="2662"/>
      <c r="AB53" s="2662"/>
      <c r="AC53" s="2662"/>
      <c r="AD53" s="2662"/>
      <c r="AE53" s="2662"/>
      <c r="AF53" s="2662"/>
      <c r="AG53" s="2662"/>
      <c r="AH53" s="2662"/>
      <c r="AI53" s="2662"/>
      <c r="AJ53" s="2662"/>
      <c r="AK53" s="2662"/>
      <c r="AL53" s="2662"/>
      <c r="AM53" s="2662"/>
      <c r="AN53" s="2662"/>
      <c r="AO53" s="2663"/>
      <c r="AP53" s="1163"/>
      <c r="AQ53" s="1163"/>
      <c r="AR53" s="1163"/>
      <c r="AS53" s="1163"/>
      <c r="AT53" s="1163"/>
      <c r="AU53" s="1163"/>
      <c r="AV53" s="1163"/>
      <c r="AW53" s="1163"/>
      <c r="AX53" s="1162"/>
      <c r="AY53" s="1162"/>
      <c r="AZ53" s="1162"/>
      <c r="BA53" s="1162"/>
      <c r="BB53" s="1162"/>
      <c r="BC53" s="1162"/>
      <c r="BD53" s="1162"/>
      <c r="BE53" s="1167"/>
    </row>
    <row r="54" spans="1:58" ht="15.75" customHeight="1">
      <c r="A54" s="1374"/>
      <c r="B54" s="2678"/>
      <c r="C54" s="2662"/>
      <c r="D54" s="2662"/>
      <c r="E54" s="2662"/>
      <c r="F54" s="2662"/>
      <c r="G54" s="2662"/>
      <c r="H54" s="2662"/>
      <c r="I54" s="2662"/>
      <c r="J54" s="2662"/>
      <c r="K54" s="2662"/>
      <c r="L54" s="2662"/>
      <c r="M54" s="2662"/>
      <c r="N54" s="2662"/>
      <c r="O54" s="2662"/>
      <c r="P54" s="2662"/>
      <c r="Q54" s="2662"/>
      <c r="R54" s="2679"/>
      <c r="S54" s="2679"/>
      <c r="T54" s="2679"/>
      <c r="U54" s="2679"/>
      <c r="V54" s="2679"/>
      <c r="W54" s="2679"/>
      <c r="X54" s="2679"/>
      <c r="Y54" s="2679"/>
      <c r="Z54" s="2662"/>
      <c r="AA54" s="2662"/>
      <c r="AB54" s="2662"/>
      <c r="AC54" s="2662"/>
      <c r="AD54" s="2662"/>
      <c r="AE54" s="2662"/>
      <c r="AF54" s="2662"/>
      <c r="AG54" s="2662"/>
      <c r="AH54" s="2662"/>
      <c r="AI54" s="2662"/>
      <c r="AJ54" s="2662"/>
      <c r="AK54" s="2662"/>
      <c r="AL54" s="2662"/>
      <c r="AM54" s="2662"/>
      <c r="AN54" s="2662"/>
      <c r="AO54" s="2663"/>
      <c r="AP54" s="1163"/>
      <c r="AQ54" s="1163"/>
      <c r="AR54" s="1163"/>
      <c r="AS54" s="1163"/>
      <c r="AT54" s="1163"/>
      <c r="AU54" s="1163"/>
      <c r="AV54" s="1163"/>
      <c r="AW54" s="1163"/>
      <c r="AX54" s="1162"/>
      <c r="AY54" s="1162"/>
      <c r="AZ54" s="1162"/>
      <c r="BA54" s="1162"/>
      <c r="BB54" s="1162"/>
      <c r="BC54" s="1162"/>
      <c r="BD54" s="1162"/>
      <c r="BE54" s="1167"/>
    </row>
    <row r="55" spans="1:58" ht="15.75" customHeight="1">
      <c r="A55" s="1374"/>
      <c r="B55" s="2678"/>
      <c r="C55" s="2662"/>
      <c r="D55" s="2662"/>
      <c r="E55" s="2662"/>
      <c r="F55" s="2662"/>
      <c r="G55" s="2662"/>
      <c r="H55" s="2662"/>
      <c r="I55" s="2662"/>
      <c r="J55" s="2662"/>
      <c r="K55" s="2662"/>
      <c r="L55" s="2662"/>
      <c r="M55" s="2662"/>
      <c r="N55" s="2662"/>
      <c r="O55" s="2662"/>
      <c r="P55" s="2662"/>
      <c r="Q55" s="2662"/>
      <c r="R55" s="2679"/>
      <c r="S55" s="2679"/>
      <c r="T55" s="2679"/>
      <c r="U55" s="2679"/>
      <c r="V55" s="2679"/>
      <c r="W55" s="2679"/>
      <c r="X55" s="2679"/>
      <c r="Y55" s="2679"/>
      <c r="Z55" s="2662"/>
      <c r="AA55" s="2662"/>
      <c r="AB55" s="2662"/>
      <c r="AC55" s="2662"/>
      <c r="AD55" s="2662"/>
      <c r="AE55" s="2662"/>
      <c r="AF55" s="2662"/>
      <c r="AG55" s="2662"/>
      <c r="AH55" s="2662"/>
      <c r="AI55" s="2662"/>
      <c r="AJ55" s="2662"/>
      <c r="AK55" s="2662"/>
      <c r="AL55" s="2662"/>
      <c r="AM55" s="2662"/>
      <c r="AN55" s="2662"/>
      <c r="AO55" s="2663"/>
      <c r="AP55" s="1163"/>
      <c r="AQ55" s="1163"/>
      <c r="AR55" s="1163"/>
      <c r="AS55" s="1163"/>
      <c r="AT55" s="1163" t="s">
        <v>253</v>
      </c>
      <c r="AU55" s="1163"/>
      <c r="AV55" s="1163"/>
      <c r="AW55" s="1163"/>
      <c r="AX55" s="1162"/>
      <c r="AY55" s="1162"/>
      <c r="AZ55" s="1162"/>
      <c r="BA55" s="1162"/>
      <c r="BB55" s="1162"/>
      <c r="BC55" s="1162"/>
      <c r="BD55" s="1162"/>
      <c r="BE55" s="1167"/>
    </row>
    <row r="56" spans="1:58" ht="15.75" customHeight="1" thickBot="1">
      <c r="A56" s="1374"/>
      <c r="B56" s="2673"/>
      <c r="C56" s="2668"/>
      <c r="D56" s="2668"/>
      <c r="E56" s="2668"/>
      <c r="F56" s="2668"/>
      <c r="G56" s="2668"/>
      <c r="H56" s="2668"/>
      <c r="I56" s="2668"/>
      <c r="J56" s="2668"/>
      <c r="K56" s="2668"/>
      <c r="L56" s="2668"/>
      <c r="M56" s="2668"/>
      <c r="N56" s="2668"/>
      <c r="O56" s="2668"/>
      <c r="P56" s="2668"/>
      <c r="Q56" s="2668"/>
      <c r="R56" s="2674"/>
      <c r="S56" s="2674"/>
      <c r="T56" s="2674"/>
      <c r="U56" s="2674"/>
      <c r="V56" s="2674"/>
      <c r="W56" s="2674"/>
      <c r="X56" s="2674"/>
      <c r="Y56" s="2674"/>
      <c r="Z56" s="2668"/>
      <c r="AA56" s="2668"/>
      <c r="AB56" s="2668"/>
      <c r="AC56" s="2668"/>
      <c r="AD56" s="2668"/>
      <c r="AE56" s="2668"/>
      <c r="AF56" s="2668"/>
      <c r="AG56" s="2668"/>
      <c r="AH56" s="2668"/>
      <c r="AI56" s="2668"/>
      <c r="AJ56" s="2668"/>
      <c r="AK56" s="2668"/>
      <c r="AL56" s="2668"/>
      <c r="AM56" s="2668"/>
      <c r="AN56" s="2668"/>
      <c r="AO56" s="2669"/>
      <c r="AP56" s="1163"/>
      <c r="AQ56" s="1163"/>
      <c r="AR56" s="1163"/>
      <c r="AS56" s="1163"/>
      <c r="AT56" s="1163"/>
      <c r="AU56" s="1163"/>
      <c r="AV56" s="1163"/>
      <c r="AW56" s="1163"/>
      <c r="AX56" s="1162"/>
      <c r="AY56" s="1162"/>
      <c r="AZ56" s="1162"/>
      <c r="BA56" s="1162"/>
      <c r="BB56" s="1162"/>
      <c r="BC56" s="1162"/>
      <c r="BD56" s="1162"/>
      <c r="BE56" s="1167"/>
    </row>
    <row r="57" spans="1:58" s="1171" customFormat="1" ht="15.75" customHeight="1" thickBot="1">
      <c r="A57" s="1375"/>
      <c r="B57" s="2675" t="s">
        <v>1993</v>
      </c>
      <c r="C57" s="2676"/>
      <c r="D57" s="2676"/>
      <c r="E57" s="2676"/>
      <c r="F57" s="2676"/>
      <c r="G57" s="2676"/>
      <c r="H57" s="2676"/>
      <c r="I57" s="2676"/>
      <c r="J57" s="2676"/>
      <c r="K57" s="2676"/>
      <c r="L57" s="2676"/>
      <c r="M57" s="2676"/>
      <c r="N57" s="2676"/>
      <c r="O57" s="2676"/>
      <c r="P57" s="2676"/>
      <c r="Q57" s="2676"/>
      <c r="R57" s="2677">
        <f>SUM(R52:Y56)</f>
        <v>0</v>
      </c>
      <c r="S57" s="2677"/>
      <c r="T57" s="2677"/>
      <c r="U57" s="2677"/>
      <c r="V57" s="2677"/>
      <c r="W57" s="2677"/>
      <c r="X57" s="2677"/>
      <c r="Y57" s="2677"/>
      <c r="Z57" s="2677">
        <f t="shared" ref="Z57" si="6">SUM(Z52:AG56)</f>
        <v>0</v>
      </c>
      <c r="AA57" s="2677"/>
      <c r="AB57" s="2677"/>
      <c r="AC57" s="2677"/>
      <c r="AD57" s="2677"/>
      <c r="AE57" s="2677"/>
      <c r="AF57" s="2677"/>
      <c r="AG57" s="2677"/>
      <c r="AH57" s="2677">
        <f t="shared" ref="AH57" si="7">SUM(AH52:AO56)</f>
        <v>0</v>
      </c>
      <c r="AI57" s="2677"/>
      <c r="AJ57" s="2677"/>
      <c r="AK57" s="2677"/>
      <c r="AL57" s="2677"/>
      <c r="AM57" s="2677"/>
      <c r="AN57" s="2677"/>
      <c r="AO57" s="2677"/>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374"/>
      <c r="B58" s="1162"/>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2"/>
      <c r="BD58" s="1162"/>
      <c r="BE58" s="1167"/>
    </row>
    <row r="59" spans="1:58" ht="15.75" customHeight="1">
      <c r="A59" s="1374"/>
      <c r="B59" s="2670" t="s">
        <v>2019</v>
      </c>
      <c r="C59" s="2671"/>
      <c r="D59" s="2671"/>
      <c r="E59" s="2671"/>
      <c r="F59" s="2671"/>
      <c r="G59" s="2671"/>
      <c r="H59" s="2671"/>
      <c r="I59" s="2672"/>
      <c r="J59" s="2515" t="s">
        <v>2024</v>
      </c>
      <c r="K59" s="2515"/>
      <c r="L59" s="2515"/>
      <c r="M59" s="2515"/>
      <c r="N59" s="2515"/>
      <c r="O59" s="2515"/>
      <c r="P59" s="2515"/>
      <c r="Q59" s="2515"/>
      <c r="R59" s="2515"/>
      <c r="S59" s="2515"/>
      <c r="T59" s="2515"/>
      <c r="U59" s="2515"/>
      <c r="V59" s="2515"/>
      <c r="W59" s="2515"/>
      <c r="X59" s="2515"/>
      <c r="Y59" s="2515"/>
      <c r="Z59" s="2515"/>
      <c r="AA59" s="2515"/>
      <c r="AB59" s="2515"/>
      <c r="AC59" s="2515"/>
      <c r="AD59" s="2515"/>
      <c r="AE59" s="2515"/>
      <c r="AF59" s="2515"/>
      <c r="AG59" s="2515"/>
      <c r="AH59" s="2515"/>
      <c r="AI59" s="2515"/>
      <c r="AJ59" s="2515"/>
      <c r="AK59" s="2515"/>
      <c r="AL59" s="2515"/>
      <c r="AM59" s="2515"/>
      <c r="AN59" s="2515"/>
      <c r="AO59" s="2515"/>
      <c r="AP59" s="2515"/>
      <c r="AQ59" s="2515"/>
      <c r="AR59" s="2515"/>
      <c r="AS59" s="2515"/>
      <c r="AT59" s="2515"/>
      <c r="AU59" s="2515"/>
      <c r="AV59" s="2515"/>
      <c r="AW59" s="2516"/>
      <c r="AX59" s="1162"/>
      <c r="AY59" s="1162"/>
      <c r="AZ59" s="1162"/>
      <c r="BA59" s="1162"/>
      <c r="BB59" s="1162"/>
      <c r="BC59" s="1162"/>
      <c r="BD59" s="1162"/>
      <c r="BE59" s="1167"/>
    </row>
    <row r="60" spans="1:58" ht="15.75" customHeight="1">
      <c r="A60" s="1374"/>
      <c r="B60" s="2658" t="str">
        <f>IF(B52="", "", B52)</f>
        <v/>
      </c>
      <c r="C60" s="2659"/>
      <c r="D60" s="2659"/>
      <c r="E60" s="2659"/>
      <c r="F60" s="2659"/>
      <c r="G60" s="2659"/>
      <c r="H60" s="2659"/>
      <c r="I60" s="2660"/>
      <c r="J60" s="2661"/>
      <c r="K60" s="2662"/>
      <c r="L60" s="2662"/>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c r="AS60" s="2662"/>
      <c r="AT60" s="2662"/>
      <c r="AU60" s="2662"/>
      <c r="AV60" s="2662"/>
      <c r="AW60" s="2663"/>
      <c r="AX60" s="1162"/>
      <c r="AY60" s="1162"/>
      <c r="AZ60" s="1162"/>
      <c r="BA60" s="1162"/>
      <c r="BB60" s="1162"/>
      <c r="BC60" s="1162"/>
      <c r="BD60" s="1162"/>
      <c r="BE60" s="1167"/>
    </row>
    <row r="61" spans="1:58" ht="15.75" customHeight="1">
      <c r="A61" s="1374"/>
      <c r="B61" s="2658" t="str">
        <f t="shared" ref="B61:B64" si="8">IF(B53="", "", B53)</f>
        <v/>
      </c>
      <c r="C61" s="2659"/>
      <c r="D61" s="2659"/>
      <c r="E61" s="2659"/>
      <c r="F61" s="2659"/>
      <c r="G61" s="2659"/>
      <c r="H61" s="2659"/>
      <c r="I61" s="2660"/>
      <c r="J61" s="2661"/>
      <c r="K61" s="2662"/>
      <c r="L61" s="2662"/>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c r="AS61" s="2662"/>
      <c r="AT61" s="2662"/>
      <c r="AU61" s="2662"/>
      <c r="AV61" s="2662"/>
      <c r="AW61" s="2663"/>
      <c r="AX61" s="1162"/>
      <c r="AY61" s="1162"/>
      <c r="AZ61" s="1162"/>
      <c r="BA61" s="1162"/>
      <c r="BB61" s="1162"/>
      <c r="BC61" s="1162"/>
      <c r="BD61" s="1162"/>
      <c r="BE61" s="1167"/>
    </row>
    <row r="62" spans="1:58" ht="15.75" customHeight="1">
      <c r="A62" s="1374"/>
      <c r="B62" s="2658" t="str">
        <f t="shared" si="8"/>
        <v/>
      </c>
      <c r="C62" s="2659"/>
      <c r="D62" s="2659"/>
      <c r="E62" s="2659"/>
      <c r="F62" s="2659"/>
      <c r="G62" s="2659"/>
      <c r="H62" s="2659"/>
      <c r="I62" s="2660"/>
      <c r="J62" s="2661"/>
      <c r="K62" s="2662"/>
      <c r="L62" s="2662"/>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c r="AS62" s="2662"/>
      <c r="AT62" s="2662"/>
      <c r="AU62" s="2662"/>
      <c r="AV62" s="2662"/>
      <c r="AW62" s="2663"/>
      <c r="AX62" s="1162"/>
      <c r="AY62" s="1162"/>
      <c r="AZ62" s="1162"/>
      <c r="BA62" s="1162"/>
      <c r="BB62" s="1162"/>
      <c r="BC62" s="1162"/>
      <c r="BD62" s="1162"/>
      <c r="BE62" s="1167"/>
    </row>
    <row r="63" spans="1:58" ht="15.75" customHeight="1">
      <c r="A63" s="1374"/>
      <c r="B63" s="2658" t="str">
        <f t="shared" si="8"/>
        <v/>
      </c>
      <c r="C63" s="2659"/>
      <c r="D63" s="2659"/>
      <c r="E63" s="2659"/>
      <c r="F63" s="2659"/>
      <c r="G63" s="2659"/>
      <c r="H63" s="2659"/>
      <c r="I63" s="2660"/>
      <c r="J63" s="2661"/>
      <c r="K63" s="2662"/>
      <c r="L63" s="2662"/>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c r="AS63" s="2662"/>
      <c r="AT63" s="2662"/>
      <c r="AU63" s="2662"/>
      <c r="AV63" s="2662"/>
      <c r="AW63" s="2663"/>
      <c r="AX63" s="1162"/>
      <c r="AY63" s="1162"/>
      <c r="AZ63" s="1162"/>
      <c r="BA63" s="1162"/>
      <c r="BB63" s="1162"/>
      <c r="BC63" s="1162"/>
      <c r="BD63" s="1162"/>
      <c r="BE63" s="1167"/>
    </row>
    <row r="64" spans="1:58" ht="15.75" customHeight="1" thickBot="1">
      <c r="A64" s="1374"/>
      <c r="B64" s="2664" t="str">
        <f t="shared" si="8"/>
        <v/>
      </c>
      <c r="C64" s="2665"/>
      <c r="D64" s="2665"/>
      <c r="E64" s="2665"/>
      <c r="F64" s="2665"/>
      <c r="G64" s="2665"/>
      <c r="H64" s="2665"/>
      <c r="I64" s="2666"/>
      <c r="J64" s="2667"/>
      <c r="K64" s="2668"/>
      <c r="L64" s="2668"/>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c r="AS64" s="2668"/>
      <c r="AT64" s="2668"/>
      <c r="AU64" s="2668"/>
      <c r="AV64" s="2668"/>
      <c r="AW64" s="2669"/>
      <c r="AX64" s="1162"/>
      <c r="AY64" s="1162"/>
      <c r="AZ64" s="1162"/>
      <c r="BA64" s="1162"/>
      <c r="BB64" s="1162"/>
      <c r="BC64" s="1162"/>
      <c r="BD64" s="1162"/>
      <c r="BE64" s="1167"/>
    </row>
    <row r="65" spans="1:57" ht="15.75" customHeight="1">
      <c r="A65" s="1374"/>
      <c r="B65" s="1162"/>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2"/>
      <c r="AO65" s="1162"/>
      <c r="AP65" s="1162"/>
      <c r="AQ65" s="1162"/>
      <c r="AR65" s="1162"/>
      <c r="AS65" s="1162"/>
      <c r="AT65" s="1162"/>
      <c r="AU65" s="1162"/>
      <c r="AV65" s="1162"/>
      <c r="AW65" s="1162"/>
      <c r="AX65" s="1162"/>
      <c r="AY65" s="1162"/>
      <c r="AZ65" s="1162"/>
      <c r="BA65" s="1162"/>
      <c r="BB65" s="1162"/>
      <c r="BC65" s="1162"/>
      <c r="BD65" s="1162"/>
      <c r="BE65" s="1167"/>
    </row>
    <row r="66" spans="1:57" ht="15.75" customHeight="1">
      <c r="A66" s="1376"/>
      <c r="B66" s="1171" t="s">
        <v>2025</v>
      </c>
      <c r="C66" s="1171"/>
      <c r="D66" s="1171"/>
      <c r="E66" s="1171"/>
      <c r="F66" s="1171"/>
      <c r="G66" s="1171"/>
      <c r="H66" s="1171"/>
      <c r="I66" s="1171"/>
      <c r="J66" s="1171"/>
      <c r="K66" s="1171"/>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7"/>
    </row>
    <row r="67" spans="1:57" ht="15.75" customHeight="1" thickBot="1">
      <c r="A67" s="1374"/>
      <c r="B67" s="1162"/>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7"/>
    </row>
    <row r="68" spans="1:57" ht="15.75" customHeight="1">
      <c r="A68" s="1374"/>
      <c r="B68" s="2588" t="s">
        <v>2026</v>
      </c>
      <c r="C68" s="2589"/>
      <c r="D68" s="2589"/>
      <c r="E68" s="2589"/>
      <c r="F68" s="2589"/>
      <c r="G68" s="2589"/>
      <c r="H68" s="2589"/>
      <c r="I68" s="2589"/>
      <c r="J68" s="2589"/>
      <c r="K68" s="2589"/>
      <c r="L68" s="2589"/>
      <c r="M68" s="2589"/>
      <c r="N68" s="2589"/>
      <c r="O68" s="2589"/>
      <c r="P68" s="2589"/>
      <c r="Q68" s="2589"/>
      <c r="R68" s="2589"/>
      <c r="S68" s="2589"/>
      <c r="T68" s="2589"/>
      <c r="U68" s="2589"/>
      <c r="V68" s="2589"/>
      <c r="W68" s="2589"/>
      <c r="X68" s="2589"/>
      <c r="Y68" s="2589"/>
      <c r="Z68" s="2589"/>
      <c r="AA68" s="2650"/>
      <c r="AB68" s="1162"/>
      <c r="AC68" s="2651" t="s">
        <v>2027</v>
      </c>
      <c r="AD68" s="2652"/>
      <c r="AE68" s="2652"/>
      <c r="AF68" s="2652"/>
      <c r="AG68" s="2652"/>
      <c r="AH68" s="2652"/>
      <c r="AI68" s="2652"/>
      <c r="AJ68" s="2652"/>
      <c r="AK68" s="2652"/>
      <c r="AL68" s="2652"/>
      <c r="AM68" s="2652"/>
      <c r="AN68" s="2652"/>
      <c r="AO68" s="2652"/>
      <c r="AP68" s="2652"/>
      <c r="AQ68" s="2652"/>
      <c r="AR68" s="2652"/>
      <c r="AS68" s="2652"/>
      <c r="AT68" s="2652"/>
      <c r="AU68" s="2652"/>
      <c r="AV68" s="2653" t="s">
        <v>1988</v>
      </c>
      <c r="AW68" s="2653"/>
      <c r="AX68" s="2653"/>
      <c r="AY68" s="2653"/>
      <c r="AZ68" s="2653"/>
      <c r="BA68" s="2653"/>
      <c r="BB68" s="2653"/>
      <c r="BC68" s="2654"/>
      <c r="BD68" s="1162"/>
      <c r="BE68" s="1167"/>
    </row>
    <row r="69" spans="1:57" ht="15.75" customHeight="1" thickBot="1">
      <c r="A69" s="1374"/>
      <c r="B69" s="2655" t="s">
        <v>2028</v>
      </c>
      <c r="C69" s="2656"/>
      <c r="D69" s="2656"/>
      <c r="E69" s="2656"/>
      <c r="F69" s="2656"/>
      <c r="G69" s="2656"/>
      <c r="H69" s="2656"/>
      <c r="I69" s="2656"/>
      <c r="J69" s="2656"/>
      <c r="K69" s="2656"/>
      <c r="L69" s="2656"/>
      <c r="M69" s="2656"/>
      <c r="N69" s="2656"/>
      <c r="O69" s="2594" t="s">
        <v>2029</v>
      </c>
      <c r="P69" s="2493"/>
      <c r="Q69" s="2493"/>
      <c r="R69" s="2493"/>
      <c r="S69" s="2493"/>
      <c r="T69" s="2493"/>
      <c r="U69" s="2493"/>
      <c r="V69" s="2493"/>
      <c r="W69" s="2493"/>
      <c r="X69" s="2493"/>
      <c r="Y69" s="2493"/>
      <c r="Z69" s="2493"/>
      <c r="AA69" s="2494"/>
      <c r="AB69" s="1162"/>
      <c r="AC69" s="2436" t="s">
        <v>2030</v>
      </c>
      <c r="AD69" s="2437"/>
      <c r="AE69" s="2437"/>
      <c r="AF69" s="2437"/>
      <c r="AG69" s="2437"/>
      <c r="AH69" s="2437"/>
      <c r="AI69" s="2437"/>
      <c r="AJ69" s="2437"/>
      <c r="AK69" s="2437"/>
      <c r="AL69" s="2437"/>
      <c r="AM69" s="2437"/>
      <c r="AN69" s="2437"/>
      <c r="AO69" s="2437"/>
      <c r="AP69" s="2437"/>
      <c r="AQ69" s="2437"/>
      <c r="AR69" s="2437"/>
      <c r="AS69" s="2437"/>
      <c r="AT69" s="2437"/>
      <c r="AU69" s="2437"/>
      <c r="AV69" s="2542">
        <v>44197</v>
      </c>
      <c r="AW69" s="2541"/>
      <c r="AX69" s="2541"/>
      <c r="AY69" s="2541"/>
      <c r="AZ69" s="2541"/>
      <c r="BA69" s="2541"/>
      <c r="BB69" s="2541"/>
      <c r="BC69" s="2657"/>
      <c r="BD69" s="1162"/>
      <c r="BE69" s="1167"/>
    </row>
    <row r="70" spans="1:57" ht="15.75" customHeight="1">
      <c r="A70" s="1374"/>
      <c r="B70" s="2644"/>
      <c r="C70" s="2645"/>
      <c r="D70" s="2645"/>
      <c r="E70" s="2645"/>
      <c r="F70" s="2645"/>
      <c r="G70" s="2645"/>
      <c r="H70" s="2645"/>
      <c r="I70" s="2645"/>
      <c r="J70" s="2645"/>
      <c r="K70" s="2645"/>
      <c r="L70" s="2645"/>
      <c r="M70" s="2645"/>
      <c r="N70" s="2645"/>
      <c r="O70" s="2630"/>
      <c r="P70" s="2630"/>
      <c r="Q70" s="2630"/>
      <c r="R70" s="2630"/>
      <c r="S70" s="2630"/>
      <c r="T70" s="2630"/>
      <c r="U70" s="2630"/>
      <c r="V70" s="2630"/>
      <c r="W70" s="2630"/>
      <c r="X70" s="2630"/>
      <c r="Y70" s="2630"/>
      <c r="Z70" s="2630"/>
      <c r="AA70" s="2631"/>
      <c r="AB70" s="1162"/>
      <c r="AC70" s="2646" t="s">
        <v>2031</v>
      </c>
      <c r="AD70" s="2647"/>
      <c r="AE70" s="2647"/>
      <c r="AF70" s="2615"/>
      <c r="AG70" s="2615"/>
      <c r="AH70" s="2615"/>
      <c r="AI70" s="2615"/>
      <c r="AJ70" s="2615"/>
      <c r="AK70" s="2615"/>
      <c r="AL70" s="2615"/>
      <c r="AM70" s="2615"/>
      <c r="AN70" s="2615"/>
      <c r="AO70" s="2615"/>
      <c r="AP70" s="2615"/>
      <c r="AQ70" s="2615"/>
      <c r="AR70" s="2615"/>
      <c r="AS70" s="2615"/>
      <c r="AT70" s="2615"/>
      <c r="AU70" s="2616"/>
      <c r="AV70" s="1162"/>
      <c r="AW70" s="1162"/>
      <c r="AX70" s="1162"/>
      <c r="AY70" s="1162"/>
      <c r="AZ70" s="1162"/>
      <c r="BA70" s="1162"/>
      <c r="BB70" s="1162"/>
      <c r="BC70" s="1162"/>
      <c r="BD70" s="1162"/>
      <c r="BE70" s="1167"/>
    </row>
    <row r="71" spans="1:57" ht="15.75" customHeight="1" thickBot="1">
      <c r="A71" s="1374"/>
      <c r="B71" s="2629"/>
      <c r="C71" s="2507"/>
      <c r="D71" s="2507"/>
      <c r="E71" s="2507"/>
      <c r="F71" s="2507"/>
      <c r="G71" s="2507"/>
      <c r="H71" s="2507"/>
      <c r="I71" s="2507"/>
      <c r="J71" s="2507"/>
      <c r="K71" s="2507"/>
      <c r="L71" s="2507"/>
      <c r="M71" s="2507"/>
      <c r="N71" s="2507"/>
      <c r="O71" s="2630"/>
      <c r="P71" s="2630"/>
      <c r="Q71" s="2630"/>
      <c r="R71" s="2630"/>
      <c r="S71" s="2630"/>
      <c r="T71" s="2630"/>
      <c r="U71" s="2630"/>
      <c r="V71" s="2630"/>
      <c r="W71" s="2630"/>
      <c r="X71" s="2630"/>
      <c r="Y71" s="2630"/>
      <c r="Z71" s="2630"/>
      <c r="AA71" s="2631"/>
      <c r="AB71" s="1162"/>
      <c r="AC71" s="2648" t="s">
        <v>2032</v>
      </c>
      <c r="AD71" s="2649"/>
      <c r="AE71" s="2649"/>
      <c r="AF71" s="2620"/>
      <c r="AG71" s="2620"/>
      <c r="AH71" s="2620"/>
      <c r="AI71" s="2620"/>
      <c r="AJ71" s="2620"/>
      <c r="AK71" s="2620"/>
      <c r="AL71" s="2620"/>
      <c r="AM71" s="2620"/>
      <c r="AN71" s="2620"/>
      <c r="AO71" s="2620"/>
      <c r="AP71" s="2620"/>
      <c r="AQ71" s="2620"/>
      <c r="AR71" s="2620"/>
      <c r="AS71" s="2620"/>
      <c r="AT71" s="2620"/>
      <c r="AU71" s="2621"/>
      <c r="AV71" s="1162"/>
      <c r="AW71" s="1162"/>
      <c r="AX71" s="1162"/>
      <c r="AY71" s="1162"/>
      <c r="AZ71" s="1162"/>
      <c r="BA71" s="1162"/>
      <c r="BB71" s="1162"/>
      <c r="BC71" s="1162"/>
      <c r="BD71" s="1162"/>
      <c r="BE71" s="1167"/>
    </row>
    <row r="72" spans="1:57" ht="15.75" customHeight="1">
      <c r="A72" s="1374"/>
      <c r="B72" s="2629"/>
      <c r="C72" s="2507"/>
      <c r="D72" s="2507"/>
      <c r="E72" s="2507"/>
      <c r="F72" s="2507"/>
      <c r="G72" s="2507"/>
      <c r="H72" s="2507"/>
      <c r="I72" s="2507"/>
      <c r="J72" s="2507"/>
      <c r="K72" s="2507"/>
      <c r="L72" s="2507"/>
      <c r="M72" s="2507"/>
      <c r="N72" s="2507"/>
      <c r="O72" s="2630"/>
      <c r="P72" s="2630"/>
      <c r="Q72" s="2630"/>
      <c r="R72" s="2630"/>
      <c r="S72" s="2630"/>
      <c r="T72" s="2630"/>
      <c r="U72" s="2630"/>
      <c r="V72" s="2630"/>
      <c r="W72" s="2630"/>
      <c r="X72" s="2630"/>
      <c r="Y72" s="2630"/>
      <c r="Z72" s="2630"/>
      <c r="AA72" s="2631"/>
      <c r="AB72" s="1162"/>
      <c r="AC72" s="2632" t="s">
        <v>2033</v>
      </c>
      <c r="AD72" s="2633"/>
      <c r="AE72" s="2633"/>
      <c r="AF72" s="2633"/>
      <c r="AG72" s="2633"/>
      <c r="AH72" s="2633"/>
      <c r="AI72" s="2633"/>
      <c r="AJ72" s="2633"/>
      <c r="AK72" s="2633"/>
      <c r="AL72" s="2633"/>
      <c r="AM72" s="2633"/>
      <c r="AN72" s="2633"/>
      <c r="AO72" s="2633"/>
      <c r="AP72" s="2633"/>
      <c r="AQ72" s="2633"/>
      <c r="AR72" s="2633"/>
      <c r="AS72" s="2633"/>
      <c r="AT72" s="2633"/>
      <c r="AU72" s="2633"/>
      <c r="AV72" s="2633"/>
      <c r="AW72" s="2633"/>
      <c r="AX72" s="2633"/>
      <c r="AY72" s="2633"/>
      <c r="AZ72" s="2633"/>
      <c r="BA72" s="2633"/>
      <c r="BB72" s="2633"/>
      <c r="BC72" s="2634"/>
      <c r="BD72" s="1162"/>
      <c r="BE72" s="1167"/>
    </row>
    <row r="73" spans="1:57" ht="15.75" customHeight="1">
      <c r="A73" s="1374"/>
      <c r="B73" s="2629"/>
      <c r="C73" s="2507"/>
      <c r="D73" s="2507"/>
      <c r="E73" s="2507"/>
      <c r="F73" s="2507"/>
      <c r="G73" s="2507"/>
      <c r="H73" s="2507"/>
      <c r="I73" s="2507"/>
      <c r="J73" s="2507"/>
      <c r="K73" s="2507"/>
      <c r="L73" s="2507"/>
      <c r="M73" s="2507"/>
      <c r="N73" s="2507"/>
      <c r="O73" s="2630"/>
      <c r="P73" s="2630"/>
      <c r="Q73" s="2630"/>
      <c r="R73" s="2630"/>
      <c r="S73" s="2630"/>
      <c r="T73" s="2630"/>
      <c r="U73" s="2630"/>
      <c r="V73" s="2630"/>
      <c r="W73" s="2630"/>
      <c r="X73" s="2630"/>
      <c r="Y73" s="2630"/>
      <c r="Z73" s="2630"/>
      <c r="AA73" s="2631"/>
      <c r="AB73" s="1162"/>
      <c r="AC73" s="2629"/>
      <c r="AD73" s="2507"/>
      <c r="AE73" s="2507"/>
      <c r="AF73" s="2507"/>
      <c r="AG73" s="2507"/>
      <c r="AH73" s="2507"/>
      <c r="AI73" s="2507"/>
      <c r="AJ73" s="2507"/>
      <c r="AK73" s="2507"/>
      <c r="AL73" s="2507"/>
      <c r="AM73" s="2507"/>
      <c r="AN73" s="2507"/>
      <c r="AO73" s="2507"/>
      <c r="AP73" s="2507"/>
      <c r="AQ73" s="2507"/>
      <c r="AR73" s="2507"/>
      <c r="AS73" s="2507"/>
      <c r="AT73" s="2507"/>
      <c r="AU73" s="2507"/>
      <c r="AV73" s="2507"/>
      <c r="AW73" s="2507"/>
      <c r="AX73" s="2507"/>
      <c r="AY73" s="2507"/>
      <c r="AZ73" s="2507"/>
      <c r="BA73" s="2507"/>
      <c r="BB73" s="2507"/>
      <c r="BC73" s="2635"/>
      <c r="BD73" s="1162"/>
      <c r="BE73" s="1167"/>
    </row>
    <row r="74" spans="1:57" ht="15.75" customHeight="1" thickBot="1">
      <c r="A74" s="1374"/>
      <c r="B74" s="2629"/>
      <c r="C74" s="2507"/>
      <c r="D74" s="2507"/>
      <c r="E74" s="2507"/>
      <c r="F74" s="2507"/>
      <c r="G74" s="2507"/>
      <c r="H74" s="2507"/>
      <c r="I74" s="2507"/>
      <c r="J74" s="2507"/>
      <c r="K74" s="2507"/>
      <c r="L74" s="2507"/>
      <c r="M74" s="2507"/>
      <c r="N74" s="2507"/>
      <c r="O74" s="2637"/>
      <c r="P74" s="2637"/>
      <c r="Q74" s="2637"/>
      <c r="R74" s="2637"/>
      <c r="S74" s="2637"/>
      <c r="T74" s="2637"/>
      <c r="U74" s="2637"/>
      <c r="V74" s="2637"/>
      <c r="W74" s="2637"/>
      <c r="X74" s="2637"/>
      <c r="Y74" s="2637"/>
      <c r="Z74" s="2637"/>
      <c r="AA74" s="2638"/>
      <c r="AB74" s="1162"/>
      <c r="AC74" s="2629"/>
      <c r="AD74" s="2507"/>
      <c r="AE74" s="2507"/>
      <c r="AF74" s="2507"/>
      <c r="AG74" s="2507"/>
      <c r="AH74" s="2507"/>
      <c r="AI74" s="2507"/>
      <c r="AJ74" s="2507"/>
      <c r="AK74" s="2507"/>
      <c r="AL74" s="2507"/>
      <c r="AM74" s="2507"/>
      <c r="AN74" s="2507"/>
      <c r="AO74" s="2507"/>
      <c r="AP74" s="2507"/>
      <c r="AQ74" s="2507"/>
      <c r="AR74" s="2507"/>
      <c r="AS74" s="2507"/>
      <c r="AT74" s="2507"/>
      <c r="AU74" s="2507"/>
      <c r="AV74" s="2507"/>
      <c r="AW74" s="2507"/>
      <c r="AX74" s="2507"/>
      <c r="AY74" s="2507"/>
      <c r="AZ74" s="2507"/>
      <c r="BA74" s="2507"/>
      <c r="BB74" s="2507"/>
      <c r="BC74" s="2635"/>
      <c r="BD74" s="1162"/>
      <c r="BE74" s="1167"/>
    </row>
    <row r="75" spans="1:57" ht="15.75" customHeight="1" thickTop="1" thickBot="1">
      <c r="A75" s="1374"/>
      <c r="B75" s="2639" t="s">
        <v>1552</v>
      </c>
      <c r="C75" s="2640"/>
      <c r="D75" s="2640"/>
      <c r="E75" s="2640"/>
      <c r="F75" s="2640"/>
      <c r="G75" s="2640"/>
      <c r="H75" s="2640"/>
      <c r="I75" s="2640"/>
      <c r="J75" s="2640"/>
      <c r="K75" s="2640"/>
      <c r="L75" s="2640"/>
      <c r="M75" s="2640"/>
      <c r="N75" s="2640"/>
      <c r="O75" s="2641">
        <f>SUM(O70:AA74)</f>
        <v>0</v>
      </c>
      <c r="P75" s="2642"/>
      <c r="Q75" s="2642"/>
      <c r="R75" s="2642"/>
      <c r="S75" s="2642"/>
      <c r="T75" s="2642"/>
      <c r="U75" s="2642"/>
      <c r="V75" s="2642"/>
      <c r="W75" s="2642"/>
      <c r="X75" s="2642"/>
      <c r="Y75" s="2642"/>
      <c r="Z75" s="2642"/>
      <c r="AA75" s="2643"/>
      <c r="AB75" s="1162"/>
      <c r="AC75" s="2629"/>
      <c r="AD75" s="2507"/>
      <c r="AE75" s="2507"/>
      <c r="AF75" s="2507"/>
      <c r="AG75" s="2507"/>
      <c r="AH75" s="2507"/>
      <c r="AI75" s="2507"/>
      <c r="AJ75" s="2507"/>
      <c r="AK75" s="2507"/>
      <c r="AL75" s="2507"/>
      <c r="AM75" s="2507"/>
      <c r="AN75" s="2507"/>
      <c r="AO75" s="2507"/>
      <c r="AP75" s="2507"/>
      <c r="AQ75" s="2507"/>
      <c r="AR75" s="2507"/>
      <c r="AS75" s="2507"/>
      <c r="AT75" s="2507"/>
      <c r="AU75" s="2507"/>
      <c r="AV75" s="2507"/>
      <c r="AW75" s="2507"/>
      <c r="AX75" s="2507"/>
      <c r="AY75" s="2507"/>
      <c r="AZ75" s="2507"/>
      <c r="BA75" s="2507"/>
      <c r="BB75" s="2507"/>
      <c r="BC75" s="2635"/>
      <c r="BD75" s="1162"/>
      <c r="BE75" s="1167"/>
    </row>
    <row r="76" spans="1:57" ht="15.75" customHeight="1">
      <c r="A76" s="1374"/>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2629"/>
      <c r="AD76" s="2507"/>
      <c r="AE76" s="2507"/>
      <c r="AF76" s="2507"/>
      <c r="AG76" s="2507"/>
      <c r="AH76" s="2507"/>
      <c r="AI76" s="2507"/>
      <c r="AJ76" s="2507"/>
      <c r="AK76" s="2507"/>
      <c r="AL76" s="2507"/>
      <c r="AM76" s="2507"/>
      <c r="AN76" s="2507"/>
      <c r="AO76" s="2507"/>
      <c r="AP76" s="2507"/>
      <c r="AQ76" s="2507"/>
      <c r="AR76" s="2507"/>
      <c r="AS76" s="2507"/>
      <c r="AT76" s="2507"/>
      <c r="AU76" s="2507"/>
      <c r="AV76" s="2507"/>
      <c r="AW76" s="2507"/>
      <c r="AX76" s="2507"/>
      <c r="AY76" s="2507"/>
      <c r="AZ76" s="2507"/>
      <c r="BA76" s="2507"/>
      <c r="BB76" s="2507"/>
      <c r="BC76" s="2635"/>
      <c r="BD76" s="1162"/>
      <c r="BE76" s="1167"/>
    </row>
    <row r="77" spans="1:57" ht="15.75" customHeight="1" thickBot="1">
      <c r="A77" s="1374"/>
      <c r="B77" s="1172" t="s">
        <v>2034</v>
      </c>
      <c r="C77" s="1173"/>
      <c r="D77" s="1173"/>
      <c r="E77" s="1173"/>
      <c r="F77" s="1173"/>
      <c r="G77" s="1173"/>
      <c r="H77" s="1173"/>
      <c r="I77" s="1173"/>
      <c r="J77" s="1173"/>
      <c r="K77" s="1173"/>
      <c r="L77" s="1173"/>
      <c r="M77" s="1173"/>
      <c r="N77" s="1173"/>
      <c r="O77" s="1173"/>
      <c r="P77" s="1173"/>
      <c r="Q77" s="1162"/>
      <c r="R77" s="1162"/>
      <c r="S77" s="1162"/>
      <c r="T77" s="1162"/>
      <c r="U77" s="1162"/>
      <c r="V77" s="1162"/>
      <c r="W77" s="1162"/>
      <c r="X77" s="1162"/>
      <c r="Y77" s="1162"/>
      <c r="Z77" s="1162"/>
      <c r="AA77" s="1162"/>
      <c r="AB77" s="1162"/>
      <c r="AC77" s="2636"/>
      <c r="AD77" s="2620"/>
      <c r="AE77" s="2620"/>
      <c r="AF77" s="2620"/>
      <c r="AG77" s="2620"/>
      <c r="AH77" s="2620"/>
      <c r="AI77" s="2620"/>
      <c r="AJ77" s="2620"/>
      <c r="AK77" s="2620"/>
      <c r="AL77" s="2620"/>
      <c r="AM77" s="2620"/>
      <c r="AN77" s="2620"/>
      <c r="AO77" s="2620"/>
      <c r="AP77" s="2620"/>
      <c r="AQ77" s="2620"/>
      <c r="AR77" s="2620"/>
      <c r="AS77" s="2620"/>
      <c r="AT77" s="2620"/>
      <c r="AU77" s="2620"/>
      <c r="AV77" s="2620"/>
      <c r="AW77" s="2620"/>
      <c r="AX77" s="2620"/>
      <c r="AY77" s="2620"/>
      <c r="AZ77" s="2620"/>
      <c r="BA77" s="2620"/>
      <c r="BB77" s="2620"/>
      <c r="BC77" s="2621"/>
      <c r="BD77" s="1162"/>
      <c r="BE77" s="1167"/>
    </row>
    <row r="78" spans="1:57" ht="15.75" customHeight="1" thickBot="1">
      <c r="A78" s="1374"/>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7"/>
    </row>
    <row r="79" spans="1:57" ht="15.75" customHeight="1" thickBot="1">
      <c r="A79" s="1374"/>
      <c r="B79" s="2519" t="s">
        <v>2035</v>
      </c>
      <c r="C79" s="2520"/>
      <c r="D79" s="2520"/>
      <c r="E79" s="2520"/>
      <c r="F79" s="2520"/>
      <c r="G79" s="2520"/>
      <c r="H79" s="2520"/>
      <c r="I79" s="2520"/>
      <c r="J79" s="2520"/>
      <c r="K79" s="2520"/>
      <c r="L79" s="2520"/>
      <c r="M79" s="2520"/>
      <c r="N79" s="2520"/>
      <c r="O79" s="2520"/>
      <c r="P79" s="2520"/>
      <c r="Q79" s="2520"/>
      <c r="R79" s="2520"/>
      <c r="S79" s="2520"/>
      <c r="T79" s="2520"/>
      <c r="U79" s="2520"/>
      <c r="V79" s="2520"/>
      <c r="W79" s="2520"/>
      <c r="X79" s="2520"/>
      <c r="Y79" s="2520"/>
      <c r="Z79" s="2520"/>
      <c r="AA79" s="2520"/>
      <c r="AB79" s="2627"/>
      <c r="AC79" s="2627"/>
      <c r="AD79" s="2627"/>
      <c r="AE79" s="2627"/>
      <c r="AF79" s="2627"/>
      <c r="AG79" s="2628"/>
      <c r="AH79" s="1162"/>
      <c r="AI79" s="1162"/>
      <c r="AJ79" s="1162"/>
      <c r="AK79" s="1162"/>
      <c r="AL79" s="1162"/>
      <c r="AM79" s="1162"/>
      <c r="AN79" s="1162"/>
      <c r="AO79" s="1162"/>
      <c r="AP79" s="1162"/>
      <c r="AQ79" s="1162"/>
      <c r="AR79" s="1162"/>
      <c r="AS79" s="1162"/>
      <c r="AT79" s="1162"/>
      <c r="AU79" s="1162"/>
      <c r="AV79" s="1162"/>
      <c r="AW79" s="1162"/>
      <c r="AX79" s="1162"/>
      <c r="AY79" s="1162"/>
      <c r="AZ79" s="1162"/>
      <c r="BA79" s="1162"/>
      <c r="BB79" s="1162"/>
      <c r="BC79" s="1162"/>
      <c r="BD79" s="1162"/>
      <c r="BE79" s="1167"/>
    </row>
    <row r="80" spans="1:57" ht="15.75" customHeight="1" thickBot="1">
      <c r="A80" s="1374"/>
      <c r="B80" s="2519"/>
      <c r="C80" s="2520"/>
      <c r="D80" s="2520"/>
      <c r="E80" s="2520"/>
      <c r="F80" s="2520"/>
      <c r="G80" s="2520"/>
      <c r="H80" s="2521"/>
      <c r="I80" s="2609" t="s">
        <v>2036</v>
      </c>
      <c r="J80" s="2610"/>
      <c r="K80" s="2610"/>
      <c r="L80" s="2610"/>
      <c r="M80" s="2610"/>
      <c r="N80" s="2611"/>
      <c r="O80" s="2609" t="s">
        <v>2037</v>
      </c>
      <c r="P80" s="2610"/>
      <c r="Q80" s="2610"/>
      <c r="R80" s="2610"/>
      <c r="S80" s="2610"/>
      <c r="T80" s="2610"/>
      <c r="U80" s="2611"/>
      <c r="V80" s="2609" t="s">
        <v>2038</v>
      </c>
      <c r="W80" s="2610"/>
      <c r="X80" s="2610"/>
      <c r="Y80" s="2610"/>
      <c r="Z80" s="2610"/>
      <c r="AA80" s="2611"/>
      <c r="AB80" s="2609" t="s">
        <v>2039</v>
      </c>
      <c r="AC80" s="2610"/>
      <c r="AD80" s="2610"/>
      <c r="AE80" s="2610"/>
      <c r="AF80" s="2610"/>
      <c r="AG80" s="2611"/>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7"/>
    </row>
    <row r="81" spans="1:57" ht="15.75" customHeight="1" thickBot="1">
      <c r="A81" s="1374"/>
      <c r="B81" s="2609" t="s">
        <v>2040</v>
      </c>
      <c r="C81" s="2610"/>
      <c r="D81" s="2610"/>
      <c r="E81" s="2610"/>
      <c r="F81" s="2610"/>
      <c r="G81" s="2610"/>
      <c r="H81" s="2611"/>
      <c r="I81" s="2612"/>
      <c r="J81" s="2613"/>
      <c r="K81" s="2613"/>
      <c r="L81" s="2613"/>
      <c r="M81" s="2613"/>
      <c r="N81" s="2613"/>
      <c r="O81" s="2613"/>
      <c r="P81" s="2613"/>
      <c r="Q81" s="2613"/>
      <c r="R81" s="2613"/>
      <c r="S81" s="2613"/>
      <c r="T81" s="2613"/>
      <c r="U81" s="2613"/>
      <c r="V81" s="2613"/>
      <c r="W81" s="2613"/>
      <c r="X81" s="2613"/>
      <c r="Y81" s="2613"/>
      <c r="Z81" s="2613"/>
      <c r="AA81" s="2614"/>
      <c r="AB81" s="2613"/>
      <c r="AC81" s="2613"/>
      <c r="AD81" s="2613"/>
      <c r="AE81" s="2613"/>
      <c r="AF81" s="2613"/>
      <c r="AG81" s="2614"/>
      <c r="AH81" s="1162"/>
      <c r="AI81" s="1162"/>
      <c r="AJ81" s="1162"/>
      <c r="AK81" s="1162" t="s">
        <v>253</v>
      </c>
      <c r="AL81" s="1162"/>
      <c r="AM81" s="1162"/>
      <c r="AN81" s="1162"/>
      <c r="AO81" s="1162"/>
      <c r="AP81" s="1162"/>
      <c r="AQ81" s="1162"/>
      <c r="AR81" s="1162"/>
      <c r="AS81" s="1162"/>
      <c r="AT81" s="1162"/>
      <c r="AU81" s="1162"/>
      <c r="AV81" s="1162"/>
      <c r="AW81" s="1162"/>
      <c r="AX81" s="1162"/>
      <c r="AY81" s="1162"/>
      <c r="AZ81" s="1162"/>
      <c r="BA81" s="1162"/>
      <c r="BB81" s="1162"/>
      <c r="BC81" s="1162"/>
      <c r="BD81" s="1162"/>
      <c r="BE81" s="1167"/>
    </row>
    <row r="82" spans="1:57" ht="15.75" customHeight="1" thickBot="1">
      <c r="A82" s="1374"/>
      <c r="B82" s="2609" t="s">
        <v>2041</v>
      </c>
      <c r="C82" s="2610"/>
      <c r="D82" s="2610"/>
      <c r="E82" s="2610"/>
      <c r="F82" s="2610"/>
      <c r="G82" s="2610"/>
      <c r="H82" s="2611"/>
      <c r="I82" s="2617"/>
      <c r="J82" s="2618"/>
      <c r="K82" s="2618"/>
      <c r="L82" s="2618"/>
      <c r="M82" s="2618"/>
      <c r="N82" s="2618"/>
      <c r="O82" s="2618"/>
      <c r="P82" s="2618"/>
      <c r="Q82" s="2618"/>
      <c r="R82" s="2618"/>
      <c r="S82" s="2618"/>
      <c r="T82" s="2618"/>
      <c r="U82" s="2618"/>
      <c r="V82" s="2618"/>
      <c r="W82" s="2618"/>
      <c r="X82" s="2618"/>
      <c r="Y82" s="2618"/>
      <c r="Z82" s="2618"/>
      <c r="AA82" s="2619"/>
      <c r="AB82" s="2618"/>
      <c r="AC82" s="2618"/>
      <c r="AD82" s="2618"/>
      <c r="AE82" s="2618"/>
      <c r="AF82" s="2618"/>
      <c r="AG82" s="2619"/>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7"/>
    </row>
    <row r="83" spans="1:57" ht="15.75" customHeight="1">
      <c r="A83" s="1374"/>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7"/>
    </row>
    <row r="84" spans="1:57" ht="15.75" customHeight="1">
      <c r="A84" s="1374"/>
      <c r="B84" s="1171" t="s">
        <v>2042</v>
      </c>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7"/>
    </row>
    <row r="85" spans="1:57" ht="15.75" customHeight="1" thickBot="1">
      <c r="A85" s="1374"/>
      <c r="B85" s="1162"/>
      <c r="C85" s="1162"/>
      <c r="D85" s="1162"/>
      <c r="E85" s="1162"/>
      <c r="F85" s="1162"/>
      <c r="G85" s="1162"/>
      <c r="H85" s="1162"/>
      <c r="I85" s="1162"/>
      <c r="J85" s="1162"/>
      <c r="K85" s="1162"/>
      <c r="L85" s="1162"/>
      <c r="M85" s="1162"/>
      <c r="N85" s="1162"/>
      <c r="O85" s="1162"/>
      <c r="P85" s="1174"/>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7"/>
    </row>
    <row r="86" spans="1:57" ht="15.75" customHeight="1" thickBot="1">
      <c r="A86" s="1374"/>
      <c r="B86" s="2525" t="s">
        <v>2043</v>
      </c>
      <c r="C86" s="2526"/>
      <c r="D86" s="2526"/>
      <c r="E86" s="2526"/>
      <c r="F86" s="2526"/>
      <c r="G86" s="2526"/>
      <c r="H86" s="2526"/>
      <c r="I86" s="2526"/>
      <c r="J86" s="2526"/>
      <c r="K86" s="2526"/>
      <c r="L86" s="2526"/>
      <c r="M86" s="2526"/>
      <c r="N86" s="2526"/>
      <c r="O86" s="2526"/>
      <c r="P86" s="2526"/>
      <c r="Q86" s="2526"/>
      <c r="R86" s="2526"/>
      <c r="S86" s="2526"/>
      <c r="T86" s="2526"/>
      <c r="U86" s="2526"/>
      <c r="V86" s="2526"/>
      <c r="W86" s="2526"/>
      <c r="X86" s="2526"/>
      <c r="Y86" s="2526"/>
      <c r="Z86" s="2526"/>
      <c r="AA86" s="2526"/>
      <c r="AB86" s="2526"/>
      <c r="AC86" s="2526"/>
      <c r="AD86" s="2526"/>
      <c r="AE86" s="2526"/>
      <c r="AF86" s="2526"/>
      <c r="AG86" s="2526"/>
      <c r="AH86" s="2527"/>
      <c r="AI86" s="1162"/>
      <c r="AJ86" s="1162"/>
      <c r="AK86" s="1162"/>
      <c r="AL86" s="1162"/>
      <c r="AM86" s="1162"/>
      <c r="AN86" s="1162"/>
      <c r="AO86" s="1162"/>
      <c r="AP86" s="1162"/>
      <c r="AQ86" s="1162"/>
      <c r="AR86" s="1162"/>
      <c r="AS86" s="1162"/>
      <c r="AT86" s="1162"/>
      <c r="AU86" s="1162"/>
      <c r="AV86" s="1162"/>
      <c r="AW86" s="1162"/>
      <c r="AX86" s="1162"/>
      <c r="AY86" s="1162"/>
      <c r="AZ86" s="1162"/>
      <c r="BA86" s="1162"/>
      <c r="BB86" s="1162"/>
      <c r="BC86" s="1162"/>
      <c r="BD86" s="1162"/>
      <c r="BE86" s="1167"/>
    </row>
    <row r="87" spans="1:57" ht="15.75" customHeight="1" thickBot="1">
      <c r="A87" s="1374"/>
      <c r="B87" s="2519"/>
      <c r="C87" s="2520"/>
      <c r="D87" s="2520"/>
      <c r="E87" s="2520"/>
      <c r="F87" s="2520"/>
      <c r="G87" s="2520"/>
      <c r="H87" s="2521"/>
      <c r="I87" s="2609" t="s">
        <v>2036</v>
      </c>
      <c r="J87" s="2610"/>
      <c r="K87" s="2610"/>
      <c r="L87" s="2610"/>
      <c r="M87" s="2610"/>
      <c r="N87" s="2611"/>
      <c r="O87" s="2609" t="s">
        <v>2037</v>
      </c>
      <c r="P87" s="2610"/>
      <c r="Q87" s="2610"/>
      <c r="R87" s="2610"/>
      <c r="S87" s="2610"/>
      <c r="T87" s="2610"/>
      <c r="U87" s="2611"/>
      <c r="V87" s="2609" t="s">
        <v>2038</v>
      </c>
      <c r="W87" s="2610"/>
      <c r="X87" s="2610"/>
      <c r="Y87" s="2610"/>
      <c r="Z87" s="2610"/>
      <c r="AA87" s="2611"/>
      <c r="AB87" s="2622" t="s">
        <v>2039</v>
      </c>
      <c r="AC87" s="2623"/>
      <c r="AD87" s="2623"/>
      <c r="AE87" s="2623"/>
      <c r="AF87" s="2623"/>
      <c r="AG87" s="2623"/>
      <c r="AH87" s="2624"/>
      <c r="AI87" s="1162"/>
      <c r="AJ87" s="1162"/>
      <c r="AK87" s="1162"/>
      <c r="AL87" s="1162"/>
      <c r="AM87" s="1162"/>
      <c r="AN87" s="1162"/>
      <c r="AO87" s="1162"/>
      <c r="AP87" s="1162"/>
      <c r="AQ87" s="1162"/>
      <c r="AR87" s="1162"/>
      <c r="AS87" s="1162"/>
      <c r="AT87" s="1162"/>
      <c r="AU87" s="1162"/>
      <c r="AV87" s="1162"/>
      <c r="AW87" s="1162"/>
      <c r="AX87" s="1162"/>
      <c r="AY87" s="1162"/>
      <c r="AZ87" s="1162"/>
      <c r="BA87" s="1162"/>
      <c r="BB87" s="1162"/>
      <c r="BC87" s="1162"/>
      <c r="BD87" s="1162"/>
      <c r="BE87" s="1167"/>
    </row>
    <row r="88" spans="1:57" ht="15.75" customHeight="1" thickBot="1">
      <c r="A88" s="1374"/>
      <c r="B88" s="2609" t="s">
        <v>2040</v>
      </c>
      <c r="C88" s="2610"/>
      <c r="D88" s="2610"/>
      <c r="E88" s="2610"/>
      <c r="F88" s="2610"/>
      <c r="G88" s="2610"/>
      <c r="H88" s="2611"/>
      <c r="I88" s="2612"/>
      <c r="J88" s="2613"/>
      <c r="K88" s="2613"/>
      <c r="L88" s="2613"/>
      <c r="M88" s="2613"/>
      <c r="N88" s="2613"/>
      <c r="O88" s="2613"/>
      <c r="P88" s="2613"/>
      <c r="Q88" s="2613"/>
      <c r="R88" s="2613"/>
      <c r="S88" s="2613"/>
      <c r="T88" s="2613"/>
      <c r="U88" s="2613"/>
      <c r="V88" s="2613"/>
      <c r="W88" s="2613"/>
      <c r="X88" s="2613"/>
      <c r="Y88" s="2613"/>
      <c r="Z88" s="2613"/>
      <c r="AA88" s="2625"/>
      <c r="AB88" s="2615"/>
      <c r="AC88" s="2615"/>
      <c r="AD88" s="2615"/>
      <c r="AE88" s="2615"/>
      <c r="AF88" s="2615"/>
      <c r="AG88" s="2615"/>
      <c r="AH88" s="2616"/>
      <c r="AI88" s="1162"/>
      <c r="AJ88" s="1162"/>
      <c r="AK88" s="1162"/>
      <c r="AL88" s="1162"/>
      <c r="AM88" s="1162"/>
      <c r="AN88" s="1162"/>
      <c r="AO88" s="1162"/>
      <c r="AP88" s="1162"/>
      <c r="AQ88" s="1162"/>
      <c r="AR88" s="1162"/>
      <c r="AS88" s="1162"/>
      <c r="AT88" s="1162"/>
      <c r="AU88" s="1162"/>
      <c r="AV88" s="1162"/>
      <c r="AW88" s="1162"/>
      <c r="AX88" s="1162"/>
      <c r="AY88" s="1162"/>
      <c r="AZ88" s="1162"/>
      <c r="BA88" s="1162"/>
      <c r="BB88" s="1162"/>
      <c r="BC88" s="1162"/>
      <c r="BD88" s="1162"/>
      <c r="BE88" s="1167"/>
    </row>
    <row r="89" spans="1:57" ht="15.75" customHeight="1" thickBot="1">
      <c r="A89" s="1374"/>
      <c r="B89" s="2609" t="s">
        <v>2041</v>
      </c>
      <c r="C89" s="2610"/>
      <c r="D89" s="2610"/>
      <c r="E89" s="2610"/>
      <c r="F89" s="2610"/>
      <c r="G89" s="2610"/>
      <c r="H89" s="2611"/>
      <c r="I89" s="2617"/>
      <c r="J89" s="2618"/>
      <c r="K89" s="2618"/>
      <c r="L89" s="2618"/>
      <c r="M89" s="2618"/>
      <c r="N89" s="2618"/>
      <c r="O89" s="2618"/>
      <c r="P89" s="2618"/>
      <c r="Q89" s="2618"/>
      <c r="R89" s="2618"/>
      <c r="S89" s="2618"/>
      <c r="T89" s="2618"/>
      <c r="U89" s="2618"/>
      <c r="V89" s="2618"/>
      <c r="W89" s="2618"/>
      <c r="X89" s="2618"/>
      <c r="Y89" s="2618"/>
      <c r="Z89" s="2618"/>
      <c r="AA89" s="2626"/>
      <c r="AB89" s="2620"/>
      <c r="AC89" s="2620"/>
      <c r="AD89" s="2620"/>
      <c r="AE89" s="2620"/>
      <c r="AF89" s="2620"/>
      <c r="AG89" s="2620"/>
      <c r="AH89" s="2621"/>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7"/>
    </row>
    <row r="90" spans="1:57" ht="15.75" customHeight="1">
      <c r="A90" s="1374"/>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2"/>
      <c r="AO90" s="1162"/>
      <c r="AP90" s="1162"/>
      <c r="AQ90" s="1162"/>
      <c r="AR90" s="1162"/>
      <c r="AS90" s="1162"/>
      <c r="AT90" s="1162"/>
      <c r="AU90" s="1162"/>
      <c r="AV90" s="1162"/>
      <c r="AW90" s="1162"/>
      <c r="AX90" s="1162"/>
      <c r="AY90" s="1162"/>
      <c r="AZ90" s="1162"/>
      <c r="BA90" s="1162"/>
      <c r="BB90" s="1162"/>
      <c r="BC90" s="1162"/>
      <c r="BD90" s="1162"/>
      <c r="BE90" s="1167"/>
    </row>
    <row r="91" spans="1:57" ht="15.75" customHeight="1">
      <c r="A91" s="1374"/>
      <c r="B91" s="1171" t="s">
        <v>2044</v>
      </c>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2"/>
      <c r="AO91" s="1162"/>
      <c r="AP91" s="1162"/>
      <c r="AQ91" s="1162"/>
      <c r="AR91" s="1162"/>
      <c r="AS91" s="1162"/>
      <c r="AT91" s="1162"/>
      <c r="AU91" s="1162"/>
      <c r="AV91" s="1162"/>
      <c r="AW91" s="1162"/>
      <c r="AX91" s="1162"/>
      <c r="AY91" s="1162"/>
      <c r="AZ91" s="1162"/>
      <c r="BA91" s="1162"/>
      <c r="BB91" s="1162"/>
      <c r="BC91" s="1162"/>
      <c r="BD91" s="1162"/>
      <c r="BE91" s="1167"/>
    </row>
    <row r="92" spans="1:57" ht="15.75" customHeight="1" thickBot="1">
      <c r="A92" s="1374"/>
      <c r="B92" s="1162"/>
      <c r="C92" s="1162"/>
      <c r="D92" s="1162"/>
      <c r="E92" s="1162"/>
      <c r="F92" s="1162"/>
      <c r="G92" s="1162"/>
      <c r="H92" s="1162"/>
      <c r="I92" s="1162"/>
      <c r="J92" s="1162"/>
      <c r="K92" s="1162"/>
      <c r="L92" s="1162"/>
      <c r="M92" s="1162"/>
      <c r="N92" s="1162"/>
      <c r="O92" s="1162"/>
      <c r="P92" s="1174"/>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7"/>
    </row>
    <row r="93" spans="1:57" ht="15.75" customHeight="1" thickBot="1">
      <c r="A93" s="1374"/>
      <c r="B93" s="2519" t="s">
        <v>2045</v>
      </c>
      <c r="C93" s="2520"/>
      <c r="D93" s="2520"/>
      <c r="E93" s="2520"/>
      <c r="F93" s="2520"/>
      <c r="G93" s="2520"/>
      <c r="H93" s="2520"/>
      <c r="I93" s="2520"/>
      <c r="J93" s="2520"/>
      <c r="K93" s="2520"/>
      <c r="L93" s="2520"/>
      <c r="M93" s="2520"/>
      <c r="N93" s="2520"/>
      <c r="O93" s="2520"/>
      <c r="P93" s="2520"/>
      <c r="Q93" s="2520"/>
      <c r="R93" s="2520"/>
      <c r="S93" s="2520"/>
      <c r="T93" s="2520"/>
      <c r="U93" s="2520"/>
      <c r="V93" s="2520"/>
      <c r="W93" s="2520"/>
      <c r="X93" s="2520"/>
      <c r="Y93" s="2520"/>
      <c r="Z93" s="2520"/>
      <c r="AA93" s="2520"/>
      <c r="AB93" s="2520"/>
      <c r="AC93" s="2520"/>
      <c r="AD93" s="2520"/>
      <c r="AE93" s="2520"/>
      <c r="AF93" s="2520"/>
      <c r="AG93" s="2520"/>
      <c r="AH93" s="2521"/>
      <c r="AI93" s="1162"/>
      <c r="AJ93" s="1162"/>
      <c r="AK93" s="1162"/>
      <c r="AL93" s="1162"/>
      <c r="AM93" s="1162"/>
      <c r="AN93" s="1162"/>
      <c r="AO93" s="1162"/>
      <c r="AP93" s="1162"/>
      <c r="AQ93" s="1162"/>
      <c r="AR93" s="1162"/>
      <c r="AS93" s="1162"/>
      <c r="AT93" s="1162"/>
      <c r="AU93" s="1162"/>
      <c r="AV93" s="1162"/>
      <c r="AW93" s="1162"/>
      <c r="AX93" s="1162"/>
      <c r="AY93" s="1162"/>
      <c r="AZ93" s="1162"/>
      <c r="BA93" s="1162"/>
      <c r="BB93" s="1162"/>
      <c r="BC93" s="1162"/>
      <c r="BD93" s="1162"/>
      <c r="BE93" s="1167"/>
    </row>
    <row r="94" spans="1:57" ht="15.75" customHeight="1" thickBot="1">
      <c r="A94" s="1374"/>
      <c r="B94" s="2519"/>
      <c r="C94" s="2520"/>
      <c r="D94" s="2520"/>
      <c r="E94" s="2520"/>
      <c r="F94" s="2520"/>
      <c r="G94" s="2520"/>
      <c r="H94" s="2521"/>
      <c r="I94" s="2609" t="s">
        <v>2036</v>
      </c>
      <c r="J94" s="2610"/>
      <c r="K94" s="2610"/>
      <c r="L94" s="2610"/>
      <c r="M94" s="2610"/>
      <c r="N94" s="2611"/>
      <c r="O94" s="2609" t="s">
        <v>2037</v>
      </c>
      <c r="P94" s="2610"/>
      <c r="Q94" s="2610"/>
      <c r="R94" s="2610"/>
      <c r="S94" s="2610"/>
      <c r="T94" s="2610"/>
      <c r="U94" s="2611"/>
      <c r="V94" s="2609" t="s">
        <v>2038</v>
      </c>
      <c r="W94" s="2610"/>
      <c r="X94" s="2610"/>
      <c r="Y94" s="2610"/>
      <c r="Z94" s="2610"/>
      <c r="AA94" s="2611"/>
      <c r="AB94" s="2622" t="s">
        <v>2039</v>
      </c>
      <c r="AC94" s="2623"/>
      <c r="AD94" s="2623"/>
      <c r="AE94" s="2623"/>
      <c r="AF94" s="2623"/>
      <c r="AG94" s="2623"/>
      <c r="AH94" s="2624"/>
      <c r="AI94" s="1162"/>
      <c r="AJ94" s="1162"/>
      <c r="AK94" s="1162"/>
      <c r="AL94" s="1162" t="s">
        <v>253</v>
      </c>
      <c r="AM94" s="1162"/>
      <c r="AN94" s="1162"/>
      <c r="AO94" s="1162"/>
      <c r="AP94" s="1162"/>
      <c r="AQ94" s="1162"/>
      <c r="AR94" s="1162"/>
      <c r="AS94" s="1162"/>
      <c r="AT94" s="1162"/>
      <c r="AU94" s="1162"/>
      <c r="AV94" s="1162"/>
      <c r="AW94" s="1162"/>
      <c r="AX94" s="1162"/>
      <c r="AY94" s="1162"/>
      <c r="AZ94" s="1162"/>
      <c r="BA94" s="1162"/>
      <c r="BB94" s="1162"/>
      <c r="BC94" s="1162"/>
      <c r="BD94" s="1162"/>
      <c r="BE94" s="1167"/>
    </row>
    <row r="95" spans="1:57" ht="15.75" customHeight="1" thickBot="1">
      <c r="A95" s="1374"/>
      <c r="B95" s="2609" t="s">
        <v>2040</v>
      </c>
      <c r="C95" s="2610"/>
      <c r="D95" s="2610"/>
      <c r="E95" s="2610"/>
      <c r="F95" s="2610"/>
      <c r="G95" s="2610"/>
      <c r="H95" s="2611"/>
      <c r="I95" s="2612"/>
      <c r="J95" s="2613"/>
      <c r="K95" s="2613"/>
      <c r="L95" s="2613"/>
      <c r="M95" s="2613"/>
      <c r="N95" s="2613"/>
      <c r="O95" s="2613"/>
      <c r="P95" s="2613"/>
      <c r="Q95" s="2613"/>
      <c r="R95" s="2613"/>
      <c r="S95" s="2613"/>
      <c r="T95" s="2613"/>
      <c r="U95" s="2613"/>
      <c r="V95" s="2613"/>
      <c r="W95" s="2613"/>
      <c r="X95" s="2613"/>
      <c r="Y95" s="2613"/>
      <c r="Z95" s="2613"/>
      <c r="AA95" s="2614"/>
      <c r="AB95" s="2615"/>
      <c r="AC95" s="2615"/>
      <c r="AD95" s="2615"/>
      <c r="AE95" s="2615"/>
      <c r="AF95" s="2615"/>
      <c r="AG95" s="2615"/>
      <c r="AH95" s="2616"/>
      <c r="AI95" s="1162"/>
      <c r="AJ95" s="1162"/>
      <c r="AK95" s="1162"/>
      <c r="AL95" s="1162"/>
      <c r="AM95" s="1162"/>
      <c r="AN95" s="1162"/>
      <c r="AO95" s="1162"/>
      <c r="AP95" s="1162"/>
      <c r="AQ95" s="1162"/>
      <c r="AR95" s="1162"/>
      <c r="AS95" s="1162"/>
      <c r="AT95" s="1162"/>
      <c r="AU95" s="1162"/>
      <c r="AV95" s="1162"/>
      <c r="AW95" s="1162"/>
      <c r="AX95" s="1162"/>
      <c r="AY95" s="1162"/>
      <c r="AZ95" s="1162"/>
      <c r="BA95" s="1162"/>
      <c r="BB95" s="1162"/>
      <c r="BC95" s="1162"/>
      <c r="BD95" s="1162"/>
      <c r="BE95" s="1167"/>
    </row>
    <row r="96" spans="1:57" ht="15.75" customHeight="1" thickBot="1">
      <c r="A96" s="1374"/>
      <c r="B96" s="2609" t="s">
        <v>2041</v>
      </c>
      <c r="C96" s="2610"/>
      <c r="D96" s="2610"/>
      <c r="E96" s="2610"/>
      <c r="F96" s="2610"/>
      <c r="G96" s="2610"/>
      <c r="H96" s="2611"/>
      <c r="I96" s="2617"/>
      <c r="J96" s="2618"/>
      <c r="K96" s="2618"/>
      <c r="L96" s="2618"/>
      <c r="M96" s="2618"/>
      <c r="N96" s="2618"/>
      <c r="O96" s="2618"/>
      <c r="P96" s="2618"/>
      <c r="Q96" s="2618"/>
      <c r="R96" s="2618"/>
      <c r="S96" s="2618"/>
      <c r="T96" s="2618"/>
      <c r="U96" s="2618"/>
      <c r="V96" s="2618"/>
      <c r="W96" s="2618"/>
      <c r="X96" s="2618"/>
      <c r="Y96" s="2618"/>
      <c r="Z96" s="2618"/>
      <c r="AA96" s="2619"/>
      <c r="AB96" s="2620"/>
      <c r="AC96" s="2620"/>
      <c r="AD96" s="2620"/>
      <c r="AE96" s="2620"/>
      <c r="AF96" s="2620"/>
      <c r="AG96" s="2620"/>
      <c r="AH96" s="2621"/>
      <c r="AI96" s="1162"/>
      <c r="AJ96" s="1162"/>
      <c r="AK96" s="1162"/>
      <c r="AL96" s="1162"/>
      <c r="AM96" s="1162"/>
      <c r="AN96" s="1162"/>
      <c r="AO96" s="1162"/>
      <c r="AP96" s="1162"/>
      <c r="AQ96" s="1162"/>
      <c r="AR96" s="1162"/>
      <c r="AS96" s="1162"/>
      <c r="AT96" s="1162"/>
      <c r="AU96" s="1162"/>
      <c r="AV96" s="1162"/>
      <c r="AW96" s="1162"/>
      <c r="AX96" s="1162"/>
      <c r="AY96" s="1162"/>
      <c r="AZ96" s="1162"/>
      <c r="BA96" s="1162"/>
      <c r="BB96" s="1162"/>
      <c r="BC96" s="1162"/>
      <c r="BD96" s="1162"/>
      <c r="BE96" s="1167"/>
    </row>
    <row r="97" spans="1:57" ht="15.75" customHeight="1">
      <c r="A97" s="1374"/>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2"/>
      <c r="AO97" s="1162"/>
      <c r="AP97" s="1162"/>
      <c r="AQ97" s="1162"/>
      <c r="AR97" s="1162"/>
      <c r="AS97" s="1162"/>
      <c r="AT97" s="1162"/>
      <c r="AU97" s="1162"/>
      <c r="AV97" s="1162"/>
      <c r="AW97" s="1162"/>
      <c r="AX97" s="1162"/>
      <c r="AY97" s="1162"/>
      <c r="AZ97" s="1162"/>
      <c r="BA97" s="1162"/>
      <c r="BB97" s="1162"/>
      <c r="BC97" s="1162"/>
      <c r="BD97" s="1162"/>
      <c r="BE97" s="1167"/>
    </row>
    <row r="98" spans="1:57" ht="15.75" customHeight="1">
      <c r="A98" s="1374"/>
      <c r="B98" s="1172" t="s">
        <v>2046</v>
      </c>
      <c r="C98" s="1172"/>
      <c r="D98" s="1172"/>
      <c r="E98" s="1172"/>
      <c r="F98" s="1172"/>
      <c r="G98" s="1172"/>
      <c r="H98" s="1172"/>
      <c r="I98" s="1172"/>
      <c r="J98" s="1172"/>
      <c r="K98" s="1172"/>
      <c r="L98" s="1172"/>
      <c r="M98" s="1172"/>
      <c r="N98" s="1172"/>
      <c r="O98" s="1172"/>
      <c r="P98" s="1172"/>
      <c r="Q98" s="1168"/>
      <c r="R98" s="1168"/>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2"/>
      <c r="AO98" s="1162"/>
      <c r="AP98" s="1162"/>
      <c r="AQ98" s="1162"/>
      <c r="AR98" s="1162"/>
      <c r="AS98" s="1162"/>
      <c r="AT98" s="1162"/>
      <c r="AU98" s="1162"/>
      <c r="AV98" s="1162"/>
      <c r="AW98" s="1162"/>
      <c r="AX98" s="1162"/>
      <c r="AY98" s="1162"/>
      <c r="AZ98" s="1162"/>
      <c r="BA98" s="1162"/>
      <c r="BB98" s="1162"/>
      <c r="BC98" s="1162"/>
      <c r="BD98" s="1162"/>
      <c r="BE98" s="1167"/>
    </row>
    <row r="99" spans="1:57" ht="15.75" customHeight="1" thickBot="1">
      <c r="A99" s="1374"/>
      <c r="B99" s="1162"/>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2"/>
      <c r="AZ99" s="1162"/>
      <c r="BA99" s="1162"/>
      <c r="BB99" s="1162"/>
      <c r="BC99" s="1162"/>
      <c r="BD99" s="1162"/>
      <c r="BE99" s="1167"/>
    </row>
    <row r="100" spans="1:57" ht="15.75" customHeight="1">
      <c r="A100" s="1374"/>
      <c r="B100" s="2588" t="s">
        <v>2047</v>
      </c>
      <c r="C100" s="2589"/>
      <c r="D100" s="2589"/>
      <c r="E100" s="2589"/>
      <c r="F100" s="2589"/>
      <c r="G100" s="2589"/>
      <c r="H100" s="2589"/>
      <c r="I100" s="2589"/>
      <c r="J100" s="2589"/>
      <c r="K100" s="2589"/>
      <c r="L100" s="2589"/>
      <c r="M100" s="2589"/>
      <c r="N100" s="2589"/>
      <c r="O100" s="2589"/>
      <c r="P100" s="2589"/>
      <c r="Q100" s="2589"/>
      <c r="R100" s="2589"/>
      <c r="S100" s="2589"/>
      <c r="T100" s="2589"/>
      <c r="U100" s="2590"/>
      <c r="V100" s="1162"/>
      <c r="W100" s="1162"/>
      <c r="X100" s="1162"/>
      <c r="Y100" s="1162"/>
      <c r="Z100" s="1162"/>
      <c r="AA100" s="1162"/>
      <c r="AB100" s="1162"/>
      <c r="AC100" s="1162"/>
      <c r="AD100" s="1162"/>
      <c r="AE100" s="1162"/>
      <c r="AF100" s="1162"/>
      <c r="AG100" s="1162"/>
      <c r="AH100" s="1162"/>
      <c r="AI100" s="1162"/>
      <c r="AJ100" s="1162"/>
      <c r="AK100" s="1162"/>
      <c r="AL100" s="1162"/>
      <c r="AM100" s="1162"/>
      <c r="AN100" s="1162"/>
      <c r="AO100" s="1162"/>
      <c r="AP100" s="1162"/>
      <c r="AQ100" s="1162"/>
      <c r="AR100" s="1162"/>
      <c r="AS100" s="1162"/>
      <c r="AT100" s="1162"/>
      <c r="AU100" s="1162"/>
      <c r="AV100" s="1162"/>
      <c r="AW100" s="1162"/>
      <c r="AX100" s="1162"/>
      <c r="AY100" s="1162"/>
      <c r="AZ100" s="1162"/>
      <c r="BA100" s="1162"/>
      <c r="BB100" s="1162"/>
      <c r="BC100" s="1162"/>
      <c r="BD100" s="1162"/>
      <c r="BE100" s="1167"/>
    </row>
    <row r="101" spans="1:57" ht="15.75" customHeight="1">
      <c r="A101" s="1374"/>
      <c r="B101" s="2591"/>
      <c r="C101" s="2592"/>
      <c r="D101" s="2592"/>
      <c r="E101" s="2592"/>
      <c r="F101" s="2592"/>
      <c r="G101" s="2592"/>
      <c r="H101" s="2593"/>
      <c r="I101" s="2594" t="s">
        <v>2037</v>
      </c>
      <c r="J101" s="2493"/>
      <c r="K101" s="2493"/>
      <c r="L101" s="2493"/>
      <c r="M101" s="2493"/>
      <c r="N101" s="2493"/>
      <c r="O101" s="2595"/>
      <c r="P101" s="2594" t="s">
        <v>2048</v>
      </c>
      <c r="Q101" s="2493"/>
      <c r="R101" s="2493"/>
      <c r="S101" s="2493"/>
      <c r="T101" s="2493"/>
      <c r="U101" s="2595"/>
      <c r="V101" s="1162"/>
      <c r="W101" s="1162"/>
      <c r="X101" s="1162"/>
      <c r="Y101" s="1162"/>
      <c r="Z101" s="1162"/>
      <c r="AA101" s="1162"/>
      <c r="AB101" s="1162" t="s">
        <v>253</v>
      </c>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7"/>
    </row>
    <row r="102" spans="1:57" ht="15.75" customHeight="1">
      <c r="A102" s="1374"/>
      <c r="B102" s="2596" t="s">
        <v>2040</v>
      </c>
      <c r="C102" s="2597"/>
      <c r="D102" s="2597"/>
      <c r="E102" s="2597"/>
      <c r="F102" s="2597"/>
      <c r="G102" s="2597"/>
      <c r="H102" s="2597"/>
      <c r="I102" s="2565"/>
      <c r="J102" s="2566"/>
      <c r="K102" s="2566"/>
      <c r="L102" s="2566"/>
      <c r="M102" s="2566"/>
      <c r="N102" s="2566"/>
      <c r="O102" s="2567"/>
      <c r="P102" s="2565"/>
      <c r="Q102" s="2566"/>
      <c r="R102" s="2566"/>
      <c r="S102" s="2566"/>
      <c r="T102" s="2566"/>
      <c r="U102" s="2567"/>
      <c r="V102" s="1162"/>
      <c r="W102" s="1162"/>
      <c r="X102" s="1162"/>
      <c r="Y102" s="1162"/>
      <c r="Z102" s="1162"/>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7"/>
    </row>
    <row r="103" spans="1:57" ht="15.75" customHeight="1" thickBot="1">
      <c r="A103" s="1374"/>
      <c r="B103" s="2436" t="s">
        <v>2041</v>
      </c>
      <c r="C103" s="2437"/>
      <c r="D103" s="2437"/>
      <c r="E103" s="2437"/>
      <c r="F103" s="2437"/>
      <c r="G103" s="2437"/>
      <c r="H103" s="2437"/>
      <c r="I103" s="2565"/>
      <c r="J103" s="2566"/>
      <c r="K103" s="2566"/>
      <c r="L103" s="2566"/>
      <c r="M103" s="2566"/>
      <c r="N103" s="2566"/>
      <c r="O103" s="2567"/>
      <c r="P103" s="2565"/>
      <c r="Q103" s="2566"/>
      <c r="R103" s="2566"/>
      <c r="S103" s="2566"/>
      <c r="T103" s="2566"/>
      <c r="U103" s="2567"/>
      <c r="V103" s="1162"/>
      <c r="W103" s="1162"/>
      <c r="X103" s="1162"/>
      <c r="Y103" s="1162"/>
      <c r="Z103" s="1162"/>
      <c r="AA103" s="1162"/>
      <c r="AB103" s="1162"/>
      <c r="AC103" s="1162"/>
      <c r="AD103" s="1162"/>
      <c r="AE103" s="1162"/>
      <c r="AF103" s="1162"/>
      <c r="AG103" s="1162"/>
      <c r="AH103" s="1162"/>
      <c r="AI103" s="1162"/>
      <c r="AJ103" s="1162"/>
      <c r="AK103" s="1162"/>
      <c r="AL103" s="1162"/>
      <c r="AM103" s="1162"/>
      <c r="AN103" s="1162"/>
      <c r="AO103" s="1162"/>
      <c r="AP103" s="1162"/>
      <c r="AQ103" s="1162"/>
      <c r="AR103" s="1162"/>
      <c r="AS103" s="1162"/>
      <c r="AT103" s="1162"/>
      <c r="AU103" s="1162"/>
      <c r="AV103" s="1162"/>
      <c r="AW103" s="1162"/>
      <c r="AX103" s="1162"/>
      <c r="AY103" s="1162"/>
      <c r="AZ103" s="1162"/>
      <c r="BA103" s="1162"/>
      <c r="BB103" s="1162"/>
      <c r="BC103" s="1162"/>
      <c r="BD103" s="1162"/>
      <c r="BE103" s="1167"/>
    </row>
    <row r="104" spans="1:57" ht="15.75" customHeight="1" thickBot="1">
      <c r="A104" s="1374"/>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2"/>
      <c r="AO104" s="1162"/>
      <c r="AP104" s="1162"/>
      <c r="AQ104" s="1162"/>
      <c r="AR104" s="1162"/>
      <c r="AS104" s="1162"/>
      <c r="AT104" s="1162"/>
      <c r="AU104" s="1162"/>
      <c r="AV104" s="1162"/>
      <c r="AW104" s="1162"/>
      <c r="AX104" s="1162"/>
      <c r="AY104" s="1162"/>
      <c r="AZ104" s="1162"/>
      <c r="BA104" s="1162"/>
      <c r="BB104" s="1162"/>
      <c r="BC104" s="1162"/>
      <c r="BD104" s="1162"/>
      <c r="BE104" s="1167"/>
    </row>
    <row r="105" spans="1:57" ht="15.75" customHeight="1" thickBot="1">
      <c r="A105" s="1374"/>
      <c r="B105" s="2598" t="s">
        <v>2049</v>
      </c>
      <c r="C105" s="2599"/>
      <c r="D105" s="2599"/>
      <c r="E105" s="2599"/>
      <c r="F105" s="2599"/>
      <c r="G105" s="2599"/>
      <c r="H105" s="2599"/>
      <c r="I105" s="2599"/>
      <c r="J105" s="2599"/>
      <c r="K105" s="2599"/>
      <c r="L105" s="2599"/>
      <c r="M105" s="2599"/>
      <c r="N105" s="2599"/>
      <c r="O105" s="2599"/>
      <c r="P105" s="2599"/>
      <c r="Q105" s="2599"/>
      <c r="R105" s="2600"/>
      <c r="S105" s="2600"/>
      <c r="T105" s="2600"/>
      <c r="U105" s="2600"/>
      <c r="V105" s="2600"/>
      <c r="W105" s="2600"/>
      <c r="X105" s="2600"/>
      <c r="Y105" s="2600"/>
      <c r="Z105" s="2600"/>
      <c r="AA105" s="2600"/>
      <c r="AB105" s="2600"/>
      <c r="AC105" s="2600"/>
      <c r="AD105" s="2600"/>
      <c r="AE105" s="2600"/>
      <c r="AF105" s="2600"/>
      <c r="AG105" s="2601" t="s">
        <v>1988</v>
      </c>
      <c r="AH105" s="2601"/>
      <c r="AI105" s="2601"/>
      <c r="AJ105" s="2602"/>
      <c r="AK105" s="1162"/>
      <c r="AL105" s="1162"/>
      <c r="AM105" s="1162"/>
      <c r="AN105" s="1162"/>
      <c r="AO105" s="1162"/>
      <c r="AP105" s="1162"/>
      <c r="AQ105" s="1162"/>
      <c r="AR105" s="1162"/>
      <c r="AS105" s="1162"/>
      <c r="AT105" s="1162"/>
      <c r="AU105" s="1162"/>
      <c r="AV105" s="1162"/>
      <c r="AW105" s="1162"/>
      <c r="AX105" s="1162"/>
      <c r="AY105" s="1162"/>
      <c r="AZ105" s="1162"/>
      <c r="BA105" s="1162"/>
      <c r="BB105" s="1162"/>
      <c r="BC105" s="1162"/>
      <c r="BD105" s="1162"/>
      <c r="BE105" s="1167"/>
    </row>
    <row r="106" spans="1:57" ht="15.75" customHeight="1" thickBot="1">
      <c r="A106" s="1374"/>
      <c r="B106" s="2603" t="s">
        <v>2050</v>
      </c>
      <c r="C106" s="2604"/>
      <c r="D106" s="2604"/>
      <c r="E106" s="2604"/>
      <c r="F106" s="2604"/>
      <c r="G106" s="2604"/>
      <c r="H106" s="2604"/>
      <c r="I106" s="2604"/>
      <c r="J106" s="2604"/>
      <c r="K106" s="2604"/>
      <c r="L106" s="2604"/>
      <c r="M106" s="2604"/>
      <c r="N106" s="2604"/>
      <c r="O106" s="2604"/>
      <c r="P106" s="2604"/>
      <c r="Q106" s="2605"/>
      <c r="R106" s="2606" t="s">
        <v>2051</v>
      </c>
      <c r="S106" s="2607"/>
      <c r="T106" s="2607"/>
      <c r="U106" s="2607"/>
      <c r="V106" s="2607"/>
      <c r="W106" s="2607"/>
      <c r="X106" s="2607"/>
      <c r="Y106" s="2607"/>
      <c r="Z106" s="2607"/>
      <c r="AA106" s="2607"/>
      <c r="AB106" s="2607"/>
      <c r="AC106" s="2607"/>
      <c r="AD106" s="2607"/>
      <c r="AE106" s="2607"/>
      <c r="AF106" s="2607"/>
      <c r="AG106" s="2607"/>
      <c r="AH106" s="2607"/>
      <c r="AI106" s="2607"/>
      <c r="AJ106" s="2607"/>
      <c r="AK106" s="2607"/>
      <c r="AL106" s="2607"/>
      <c r="AM106" s="2607"/>
      <c r="AN106" s="2607"/>
      <c r="AO106" s="2607"/>
      <c r="AP106" s="2607"/>
      <c r="AQ106" s="2607"/>
      <c r="AR106" s="2607"/>
      <c r="AS106" s="2607"/>
      <c r="AT106" s="2607"/>
      <c r="AU106" s="2607"/>
      <c r="AV106" s="2607"/>
      <c r="AW106" s="2607"/>
      <c r="AX106" s="2608"/>
      <c r="AY106" s="1162"/>
      <c r="AZ106" s="1162"/>
      <c r="BA106" s="1162"/>
      <c r="BB106" s="1162"/>
      <c r="BC106" s="1162"/>
      <c r="BD106" s="1162"/>
      <c r="BE106" s="1167"/>
    </row>
    <row r="107" spans="1:57" ht="15.75" customHeight="1">
      <c r="A107" s="1374"/>
      <c r="B107" s="2579" t="s">
        <v>2052</v>
      </c>
      <c r="C107" s="2580"/>
      <c r="D107" s="2580"/>
      <c r="E107" s="2580"/>
      <c r="F107" s="2580"/>
      <c r="G107" s="2580"/>
      <c r="H107" s="2580"/>
      <c r="I107" s="2580"/>
      <c r="J107" s="2580"/>
      <c r="K107" s="2580"/>
      <c r="L107" s="2580"/>
      <c r="M107" s="2580"/>
      <c r="N107" s="2580"/>
      <c r="O107" s="2580"/>
      <c r="P107" s="2580"/>
      <c r="Q107" s="2580"/>
      <c r="R107" s="2580"/>
      <c r="S107" s="2580"/>
      <c r="T107" s="2580"/>
      <c r="U107" s="2580"/>
      <c r="V107" s="2580"/>
      <c r="W107" s="2580"/>
      <c r="X107" s="2580"/>
      <c r="Y107" s="2580"/>
      <c r="Z107" s="2580"/>
      <c r="AA107" s="2580"/>
      <c r="AB107" s="2580"/>
      <c r="AC107" s="2580"/>
      <c r="AD107" s="2580"/>
      <c r="AE107" s="2580"/>
      <c r="AF107" s="2580"/>
      <c r="AG107" s="2580"/>
      <c r="AH107" s="2580"/>
      <c r="AI107" s="2580"/>
      <c r="AJ107" s="2580"/>
      <c r="AK107" s="2580"/>
      <c r="AL107" s="2580"/>
      <c r="AM107" s="2580"/>
      <c r="AN107" s="2580"/>
      <c r="AO107" s="2580"/>
      <c r="AP107" s="2580"/>
      <c r="AQ107" s="2580"/>
      <c r="AR107" s="2580"/>
      <c r="AS107" s="2580"/>
      <c r="AT107" s="2580"/>
      <c r="AU107" s="2580"/>
      <c r="AV107" s="2580"/>
      <c r="AW107" s="2580"/>
      <c r="AX107" s="2581"/>
      <c r="AY107" s="1162"/>
      <c r="AZ107" s="1162"/>
      <c r="BA107" s="1162"/>
      <c r="BB107" s="1162"/>
      <c r="BC107" s="1162"/>
      <c r="BD107" s="1162"/>
      <c r="BE107" s="1167"/>
    </row>
    <row r="108" spans="1:57" ht="15.75" customHeight="1">
      <c r="A108" s="1374"/>
      <c r="B108" s="2582"/>
      <c r="C108" s="2583"/>
      <c r="D108" s="2583"/>
      <c r="E108" s="2583"/>
      <c r="F108" s="2583"/>
      <c r="G108" s="2583"/>
      <c r="H108" s="2583"/>
      <c r="I108" s="2583"/>
      <c r="J108" s="2583"/>
      <c r="K108" s="2583"/>
      <c r="L108" s="2583"/>
      <c r="M108" s="2583"/>
      <c r="N108" s="2583"/>
      <c r="O108" s="2583"/>
      <c r="P108" s="2583"/>
      <c r="Q108" s="2583"/>
      <c r="R108" s="2583"/>
      <c r="S108" s="2583"/>
      <c r="T108" s="2583"/>
      <c r="U108" s="2583"/>
      <c r="V108" s="2583"/>
      <c r="W108" s="2583"/>
      <c r="X108" s="2583"/>
      <c r="Y108" s="2583"/>
      <c r="Z108" s="2583"/>
      <c r="AA108" s="2583"/>
      <c r="AB108" s="2583"/>
      <c r="AC108" s="2583"/>
      <c r="AD108" s="2583"/>
      <c r="AE108" s="2583"/>
      <c r="AF108" s="2583"/>
      <c r="AG108" s="2583"/>
      <c r="AH108" s="2583"/>
      <c r="AI108" s="2583"/>
      <c r="AJ108" s="2583"/>
      <c r="AK108" s="2583"/>
      <c r="AL108" s="2583"/>
      <c r="AM108" s="2583"/>
      <c r="AN108" s="2583"/>
      <c r="AO108" s="2583"/>
      <c r="AP108" s="2583"/>
      <c r="AQ108" s="2583"/>
      <c r="AR108" s="2583"/>
      <c r="AS108" s="2583"/>
      <c r="AT108" s="2583"/>
      <c r="AU108" s="2583"/>
      <c r="AV108" s="2583"/>
      <c r="AW108" s="2583"/>
      <c r="AX108" s="2584"/>
      <c r="AY108" s="1162"/>
      <c r="AZ108" s="1162"/>
      <c r="BA108" s="1162"/>
      <c r="BB108" s="1162"/>
      <c r="BC108" s="1162"/>
      <c r="BD108" s="1162"/>
      <c r="BE108" s="1167"/>
    </row>
    <row r="109" spans="1:57" ht="15.75" customHeight="1">
      <c r="A109" s="1374"/>
      <c r="B109" s="2582"/>
      <c r="C109" s="2583"/>
      <c r="D109" s="2583"/>
      <c r="E109" s="2583"/>
      <c r="F109" s="2583"/>
      <c r="G109" s="2583"/>
      <c r="H109" s="2583"/>
      <c r="I109" s="2583"/>
      <c r="J109" s="2583"/>
      <c r="K109" s="2583"/>
      <c r="L109" s="2583"/>
      <c r="M109" s="2583"/>
      <c r="N109" s="2583"/>
      <c r="O109" s="2583"/>
      <c r="P109" s="2583"/>
      <c r="Q109" s="2583"/>
      <c r="R109" s="2583"/>
      <c r="S109" s="2583"/>
      <c r="T109" s="2583"/>
      <c r="U109" s="2583"/>
      <c r="V109" s="2583"/>
      <c r="W109" s="2583"/>
      <c r="X109" s="2583"/>
      <c r="Y109" s="2583"/>
      <c r="Z109" s="2583"/>
      <c r="AA109" s="2583"/>
      <c r="AB109" s="2583"/>
      <c r="AC109" s="2583"/>
      <c r="AD109" s="2583"/>
      <c r="AE109" s="2583"/>
      <c r="AF109" s="2583"/>
      <c r="AG109" s="2583"/>
      <c r="AH109" s="2583"/>
      <c r="AI109" s="2583"/>
      <c r="AJ109" s="2583"/>
      <c r="AK109" s="2583"/>
      <c r="AL109" s="2583"/>
      <c r="AM109" s="2583"/>
      <c r="AN109" s="2583"/>
      <c r="AO109" s="2583"/>
      <c r="AP109" s="2583"/>
      <c r="AQ109" s="2583"/>
      <c r="AR109" s="2583"/>
      <c r="AS109" s="2583"/>
      <c r="AT109" s="2583"/>
      <c r="AU109" s="2583"/>
      <c r="AV109" s="2583"/>
      <c r="AW109" s="2583"/>
      <c r="AX109" s="2584"/>
      <c r="AY109" s="1162"/>
      <c r="AZ109" s="1162"/>
      <c r="BA109" s="1162"/>
      <c r="BB109" s="1162"/>
      <c r="BC109" s="1162"/>
      <c r="BD109" s="1162"/>
      <c r="BE109" s="1167"/>
    </row>
    <row r="110" spans="1:57" ht="15.75" customHeight="1">
      <c r="A110" s="1374"/>
      <c r="B110" s="2582"/>
      <c r="C110" s="2583"/>
      <c r="D110" s="2583"/>
      <c r="E110" s="2583"/>
      <c r="F110" s="2583"/>
      <c r="G110" s="2583"/>
      <c r="H110" s="2583"/>
      <c r="I110" s="2583"/>
      <c r="J110" s="2583"/>
      <c r="K110" s="2583"/>
      <c r="L110" s="2583"/>
      <c r="M110" s="2583"/>
      <c r="N110" s="2583"/>
      <c r="O110" s="2583"/>
      <c r="P110" s="2583"/>
      <c r="Q110" s="2583"/>
      <c r="R110" s="2583"/>
      <c r="S110" s="2583"/>
      <c r="T110" s="2583"/>
      <c r="U110" s="2583"/>
      <c r="V110" s="2583"/>
      <c r="W110" s="2583"/>
      <c r="X110" s="2583"/>
      <c r="Y110" s="2583"/>
      <c r="Z110" s="2583"/>
      <c r="AA110" s="2583"/>
      <c r="AB110" s="2583"/>
      <c r="AC110" s="2583"/>
      <c r="AD110" s="2583"/>
      <c r="AE110" s="2583"/>
      <c r="AF110" s="2583"/>
      <c r="AG110" s="2583"/>
      <c r="AH110" s="2583"/>
      <c r="AI110" s="2583"/>
      <c r="AJ110" s="2583"/>
      <c r="AK110" s="2583"/>
      <c r="AL110" s="2583"/>
      <c r="AM110" s="2583"/>
      <c r="AN110" s="2583"/>
      <c r="AO110" s="2583"/>
      <c r="AP110" s="2583"/>
      <c r="AQ110" s="2583"/>
      <c r="AR110" s="2583"/>
      <c r="AS110" s="2583"/>
      <c r="AT110" s="2583"/>
      <c r="AU110" s="2583"/>
      <c r="AV110" s="2583"/>
      <c r="AW110" s="2583"/>
      <c r="AX110" s="2584"/>
      <c r="AY110" s="1162"/>
      <c r="AZ110" s="1162"/>
      <c r="BA110" s="1162"/>
      <c r="BB110" s="1162"/>
      <c r="BC110" s="1162"/>
      <c r="BD110" s="1162"/>
      <c r="BE110" s="1167"/>
    </row>
    <row r="111" spans="1:57" ht="15.75" customHeight="1">
      <c r="A111" s="1374"/>
      <c r="B111" s="2582"/>
      <c r="C111" s="2583"/>
      <c r="D111" s="2583"/>
      <c r="E111" s="2583"/>
      <c r="F111" s="2583"/>
      <c r="G111" s="2583"/>
      <c r="H111" s="2583"/>
      <c r="I111" s="2583"/>
      <c r="J111" s="2583"/>
      <c r="K111" s="2583"/>
      <c r="L111" s="2583"/>
      <c r="M111" s="2583"/>
      <c r="N111" s="2583"/>
      <c r="O111" s="2583"/>
      <c r="P111" s="2583"/>
      <c r="Q111" s="2583"/>
      <c r="R111" s="2583"/>
      <c r="S111" s="2583"/>
      <c r="T111" s="2583"/>
      <c r="U111" s="2583"/>
      <c r="V111" s="2583"/>
      <c r="W111" s="2583"/>
      <c r="X111" s="2583"/>
      <c r="Y111" s="2583"/>
      <c r="Z111" s="2583"/>
      <c r="AA111" s="2583"/>
      <c r="AB111" s="2583"/>
      <c r="AC111" s="2583"/>
      <c r="AD111" s="2583"/>
      <c r="AE111" s="2583"/>
      <c r="AF111" s="2583"/>
      <c r="AG111" s="2583"/>
      <c r="AH111" s="2583"/>
      <c r="AI111" s="2583"/>
      <c r="AJ111" s="2583"/>
      <c r="AK111" s="2583"/>
      <c r="AL111" s="2583"/>
      <c r="AM111" s="2583"/>
      <c r="AN111" s="2583"/>
      <c r="AO111" s="2583"/>
      <c r="AP111" s="2583"/>
      <c r="AQ111" s="2583"/>
      <c r="AR111" s="2583"/>
      <c r="AS111" s="2583"/>
      <c r="AT111" s="2583"/>
      <c r="AU111" s="2583"/>
      <c r="AV111" s="2583"/>
      <c r="AW111" s="2583"/>
      <c r="AX111" s="2584"/>
      <c r="AY111" s="1162"/>
      <c r="AZ111" s="1162"/>
      <c r="BA111" s="1162"/>
      <c r="BB111" s="1162"/>
      <c r="BC111" s="1162"/>
      <c r="BD111" s="1162"/>
      <c r="BE111" s="1167"/>
    </row>
    <row r="112" spans="1:57" ht="15.75" customHeight="1">
      <c r="A112" s="1374"/>
      <c r="B112" s="2582"/>
      <c r="C112" s="2583"/>
      <c r="D112" s="2583"/>
      <c r="E112" s="2583"/>
      <c r="F112" s="2583"/>
      <c r="G112" s="2583"/>
      <c r="H112" s="2583"/>
      <c r="I112" s="2583"/>
      <c r="J112" s="2583"/>
      <c r="K112" s="2583"/>
      <c r="L112" s="2583"/>
      <c r="M112" s="2583"/>
      <c r="N112" s="2583"/>
      <c r="O112" s="2583"/>
      <c r="P112" s="2583"/>
      <c r="Q112" s="2583"/>
      <c r="R112" s="2583"/>
      <c r="S112" s="2583"/>
      <c r="T112" s="2583"/>
      <c r="U112" s="2583"/>
      <c r="V112" s="2583"/>
      <c r="W112" s="2583"/>
      <c r="X112" s="2583"/>
      <c r="Y112" s="2583"/>
      <c r="Z112" s="2583"/>
      <c r="AA112" s="2583"/>
      <c r="AB112" s="2583"/>
      <c r="AC112" s="2583"/>
      <c r="AD112" s="2583"/>
      <c r="AE112" s="2583"/>
      <c r="AF112" s="2583"/>
      <c r="AG112" s="2583"/>
      <c r="AH112" s="2583"/>
      <c r="AI112" s="2583"/>
      <c r="AJ112" s="2583"/>
      <c r="AK112" s="2583"/>
      <c r="AL112" s="2583"/>
      <c r="AM112" s="2583"/>
      <c r="AN112" s="2583"/>
      <c r="AO112" s="2583"/>
      <c r="AP112" s="2583"/>
      <c r="AQ112" s="2583"/>
      <c r="AR112" s="2583"/>
      <c r="AS112" s="2583"/>
      <c r="AT112" s="2583"/>
      <c r="AU112" s="2583"/>
      <c r="AV112" s="2583"/>
      <c r="AW112" s="2583"/>
      <c r="AX112" s="2584"/>
      <c r="AY112" s="1162"/>
      <c r="AZ112" s="1162"/>
      <c r="BA112" s="1162"/>
      <c r="BB112" s="1162"/>
      <c r="BC112" s="1162"/>
      <c r="BD112" s="1162"/>
      <c r="BE112" s="1167"/>
    </row>
    <row r="113" spans="1:57" ht="15.75" customHeight="1">
      <c r="A113" s="1374"/>
      <c r="B113" s="2582"/>
      <c r="C113" s="2583"/>
      <c r="D113" s="2583"/>
      <c r="E113" s="2583"/>
      <c r="F113" s="2583"/>
      <c r="G113" s="2583"/>
      <c r="H113" s="2583"/>
      <c r="I113" s="2583"/>
      <c r="J113" s="2583"/>
      <c r="K113" s="2583"/>
      <c r="L113" s="2583"/>
      <c r="M113" s="2583"/>
      <c r="N113" s="2583"/>
      <c r="O113" s="2583"/>
      <c r="P113" s="2583"/>
      <c r="Q113" s="2583"/>
      <c r="R113" s="2583"/>
      <c r="S113" s="2583"/>
      <c r="T113" s="2583"/>
      <c r="U113" s="2583"/>
      <c r="V113" s="2583"/>
      <c r="W113" s="2583"/>
      <c r="X113" s="2583"/>
      <c r="Y113" s="2583"/>
      <c r="Z113" s="2583"/>
      <c r="AA113" s="2583"/>
      <c r="AB113" s="2583"/>
      <c r="AC113" s="2583"/>
      <c r="AD113" s="2583"/>
      <c r="AE113" s="2583"/>
      <c r="AF113" s="2583"/>
      <c r="AG113" s="2583"/>
      <c r="AH113" s="2583"/>
      <c r="AI113" s="2583"/>
      <c r="AJ113" s="2583"/>
      <c r="AK113" s="2583"/>
      <c r="AL113" s="2583"/>
      <c r="AM113" s="2583"/>
      <c r="AN113" s="2583"/>
      <c r="AO113" s="2583"/>
      <c r="AP113" s="2583"/>
      <c r="AQ113" s="2583"/>
      <c r="AR113" s="2583"/>
      <c r="AS113" s="2583"/>
      <c r="AT113" s="2583"/>
      <c r="AU113" s="2583"/>
      <c r="AV113" s="2583"/>
      <c r="AW113" s="2583"/>
      <c r="AX113" s="2584"/>
      <c r="AY113" s="1162"/>
      <c r="AZ113" s="1162"/>
      <c r="BA113" s="1162"/>
      <c r="BB113" s="1162"/>
      <c r="BC113" s="1162"/>
      <c r="BD113" s="1162"/>
      <c r="BE113" s="1167"/>
    </row>
    <row r="114" spans="1:57" ht="15.75" customHeight="1">
      <c r="A114" s="1374"/>
      <c r="B114" s="2582"/>
      <c r="C114" s="2583"/>
      <c r="D114" s="2583"/>
      <c r="E114" s="2583"/>
      <c r="F114" s="2583"/>
      <c r="G114" s="2583"/>
      <c r="H114" s="2583"/>
      <c r="I114" s="2583"/>
      <c r="J114" s="2583"/>
      <c r="K114" s="2583"/>
      <c r="L114" s="2583"/>
      <c r="M114" s="2583"/>
      <c r="N114" s="2583"/>
      <c r="O114" s="2583"/>
      <c r="P114" s="2583"/>
      <c r="Q114" s="2583"/>
      <c r="R114" s="2583"/>
      <c r="S114" s="2583"/>
      <c r="T114" s="2583"/>
      <c r="U114" s="2583"/>
      <c r="V114" s="2583"/>
      <c r="W114" s="2583"/>
      <c r="X114" s="2583"/>
      <c r="Y114" s="2583"/>
      <c r="Z114" s="2583"/>
      <c r="AA114" s="2583"/>
      <c r="AB114" s="2583"/>
      <c r="AC114" s="2583"/>
      <c r="AD114" s="2583"/>
      <c r="AE114" s="2583"/>
      <c r="AF114" s="2583"/>
      <c r="AG114" s="2583"/>
      <c r="AH114" s="2583"/>
      <c r="AI114" s="2583"/>
      <c r="AJ114" s="2583"/>
      <c r="AK114" s="2583"/>
      <c r="AL114" s="2583"/>
      <c r="AM114" s="2583"/>
      <c r="AN114" s="2583"/>
      <c r="AO114" s="2583"/>
      <c r="AP114" s="2583"/>
      <c r="AQ114" s="2583"/>
      <c r="AR114" s="2583"/>
      <c r="AS114" s="2583"/>
      <c r="AT114" s="2583"/>
      <c r="AU114" s="2583"/>
      <c r="AV114" s="2583"/>
      <c r="AW114" s="2583"/>
      <c r="AX114" s="2584"/>
      <c r="AY114" s="1162"/>
      <c r="AZ114" s="1162"/>
      <c r="BA114" s="1162"/>
      <c r="BB114" s="1162"/>
      <c r="BC114" s="1162"/>
      <c r="BD114" s="1162"/>
      <c r="BE114" s="1167"/>
    </row>
    <row r="115" spans="1:57" ht="15.75" customHeight="1">
      <c r="A115" s="1374"/>
      <c r="B115" s="2582"/>
      <c r="C115" s="2583"/>
      <c r="D115" s="2583"/>
      <c r="E115" s="2583"/>
      <c r="F115" s="2583"/>
      <c r="G115" s="2583"/>
      <c r="H115" s="2583"/>
      <c r="I115" s="2583"/>
      <c r="J115" s="2583"/>
      <c r="K115" s="2583"/>
      <c r="L115" s="2583"/>
      <c r="M115" s="2583"/>
      <c r="N115" s="2583"/>
      <c r="O115" s="2583"/>
      <c r="P115" s="2583"/>
      <c r="Q115" s="2583"/>
      <c r="R115" s="2583"/>
      <c r="S115" s="2583"/>
      <c r="T115" s="2583"/>
      <c r="U115" s="2583"/>
      <c r="V115" s="2583"/>
      <c r="W115" s="2583"/>
      <c r="X115" s="2583"/>
      <c r="Y115" s="2583"/>
      <c r="Z115" s="2583"/>
      <c r="AA115" s="2583"/>
      <c r="AB115" s="2583"/>
      <c r="AC115" s="2583"/>
      <c r="AD115" s="2583"/>
      <c r="AE115" s="2583"/>
      <c r="AF115" s="2583"/>
      <c r="AG115" s="2583"/>
      <c r="AH115" s="2583"/>
      <c r="AI115" s="2583"/>
      <c r="AJ115" s="2583"/>
      <c r="AK115" s="2583"/>
      <c r="AL115" s="2583"/>
      <c r="AM115" s="2583"/>
      <c r="AN115" s="2583"/>
      <c r="AO115" s="2583"/>
      <c r="AP115" s="2583"/>
      <c r="AQ115" s="2583"/>
      <c r="AR115" s="2583"/>
      <c r="AS115" s="2583"/>
      <c r="AT115" s="2583"/>
      <c r="AU115" s="2583"/>
      <c r="AV115" s="2583"/>
      <c r="AW115" s="2583"/>
      <c r="AX115" s="2584"/>
      <c r="AY115" s="1162"/>
      <c r="AZ115" s="1162"/>
      <c r="BA115" s="1162"/>
      <c r="BB115" s="1162"/>
      <c r="BC115" s="1162"/>
      <c r="BD115" s="1162"/>
      <c r="BE115" s="1167"/>
    </row>
    <row r="116" spans="1:57" ht="15.75" customHeight="1" thickBot="1">
      <c r="A116" s="1374"/>
      <c r="B116" s="2585"/>
      <c r="C116" s="2586"/>
      <c r="D116" s="2586"/>
      <c r="E116" s="2586"/>
      <c r="F116" s="2586"/>
      <c r="G116" s="2586"/>
      <c r="H116" s="2586"/>
      <c r="I116" s="2586"/>
      <c r="J116" s="2586"/>
      <c r="K116" s="2586"/>
      <c r="L116" s="2586"/>
      <c r="M116" s="2586"/>
      <c r="N116" s="2586"/>
      <c r="O116" s="2586"/>
      <c r="P116" s="2586"/>
      <c r="Q116" s="2586"/>
      <c r="R116" s="2586"/>
      <c r="S116" s="2586"/>
      <c r="T116" s="2586"/>
      <c r="U116" s="2586"/>
      <c r="V116" s="2586"/>
      <c r="W116" s="2586"/>
      <c r="X116" s="2586"/>
      <c r="Y116" s="2586"/>
      <c r="Z116" s="2586"/>
      <c r="AA116" s="2586"/>
      <c r="AB116" s="2586"/>
      <c r="AC116" s="2586"/>
      <c r="AD116" s="2586"/>
      <c r="AE116" s="2586"/>
      <c r="AF116" s="2586"/>
      <c r="AG116" s="2586"/>
      <c r="AH116" s="2586"/>
      <c r="AI116" s="2586"/>
      <c r="AJ116" s="2586"/>
      <c r="AK116" s="2586"/>
      <c r="AL116" s="2586"/>
      <c r="AM116" s="2586"/>
      <c r="AN116" s="2586"/>
      <c r="AO116" s="2586"/>
      <c r="AP116" s="2586"/>
      <c r="AQ116" s="2586"/>
      <c r="AR116" s="2586"/>
      <c r="AS116" s="2586"/>
      <c r="AT116" s="2586"/>
      <c r="AU116" s="2586"/>
      <c r="AV116" s="2586"/>
      <c r="AW116" s="2586"/>
      <c r="AX116" s="2587"/>
      <c r="AY116" s="1162"/>
      <c r="AZ116" s="1162"/>
      <c r="BA116" s="1162"/>
      <c r="BB116" s="1162"/>
      <c r="BC116" s="1162"/>
      <c r="BD116" s="1162"/>
      <c r="BE116" s="1167"/>
    </row>
    <row r="117" spans="1:57" ht="15.75" customHeight="1">
      <c r="A117" s="1374"/>
      <c r="B117" s="1162"/>
      <c r="C117" s="1162"/>
      <c r="D117" s="1162"/>
      <c r="E117" s="1162"/>
      <c r="F117" s="1162"/>
      <c r="G117" s="1162"/>
      <c r="H117" s="1162"/>
      <c r="I117" s="1162"/>
      <c r="J117" s="1162"/>
      <c r="K117" s="1162"/>
      <c r="L117" s="1162"/>
      <c r="M117" s="1162"/>
      <c r="N117" s="1162"/>
      <c r="O117" s="1162"/>
      <c r="P117" s="1162"/>
      <c r="Q117" s="1162"/>
      <c r="R117" s="1162"/>
      <c r="S117" s="1162"/>
      <c r="T117" s="1162"/>
      <c r="U117" s="1162"/>
      <c r="V117" s="1162"/>
      <c r="W117" s="1162"/>
      <c r="X117" s="1162"/>
      <c r="Y117" s="1162"/>
      <c r="Z117" s="1162"/>
      <c r="AA117" s="1162"/>
      <c r="AB117" s="1162"/>
      <c r="AC117" s="1162"/>
      <c r="AD117" s="1162"/>
      <c r="AE117" s="1162"/>
      <c r="AF117" s="1162"/>
      <c r="AG117" s="1162"/>
      <c r="AH117" s="1162"/>
      <c r="AI117" s="1162"/>
      <c r="AJ117" s="1162"/>
      <c r="AK117" s="1162"/>
      <c r="AL117" s="1162"/>
      <c r="AM117" s="1162"/>
      <c r="AN117" s="1162"/>
      <c r="AO117" s="1162"/>
      <c r="AP117" s="1162"/>
      <c r="AQ117" s="1162"/>
      <c r="AR117" s="1162"/>
      <c r="AS117" s="1162"/>
      <c r="AT117" s="1162"/>
      <c r="AU117" s="1162"/>
      <c r="AV117" s="1162"/>
      <c r="AW117" s="1162"/>
      <c r="AX117" s="1162"/>
      <c r="AY117" s="1162"/>
      <c r="AZ117" s="1162"/>
      <c r="BA117" s="1162"/>
      <c r="BB117" s="1162"/>
      <c r="BC117" s="1162"/>
      <c r="BD117" s="1162"/>
      <c r="BE117" s="1167"/>
    </row>
    <row r="118" spans="1:57" ht="15.75" customHeight="1">
      <c r="A118" s="1376"/>
      <c r="B118" s="1171" t="s">
        <v>2053</v>
      </c>
      <c r="C118" s="1171"/>
      <c r="D118" s="1171"/>
      <c r="E118" s="1171"/>
      <c r="F118" s="1171"/>
      <c r="G118" s="1171"/>
      <c r="H118" s="1171"/>
      <c r="I118" s="1171"/>
      <c r="J118" s="1171"/>
      <c r="K118" s="1171"/>
      <c r="L118" s="1171"/>
      <c r="M118" s="1171"/>
      <c r="N118" s="1168"/>
      <c r="O118" s="1168"/>
      <c r="P118" s="1162"/>
      <c r="Q118" s="1162"/>
      <c r="R118" s="1162"/>
      <c r="S118" s="1162"/>
      <c r="T118" s="1162"/>
      <c r="U118" s="1162"/>
      <c r="V118" s="1162"/>
      <c r="W118" s="1162"/>
      <c r="X118" s="1162"/>
      <c r="Y118" s="1162"/>
      <c r="Z118" s="1162"/>
      <c r="AA118" s="1162"/>
      <c r="AB118" s="1162"/>
      <c r="AC118" s="1162"/>
      <c r="AD118" s="1162"/>
      <c r="AE118" s="1162"/>
      <c r="AF118" s="1162"/>
      <c r="AG118" s="1162"/>
      <c r="AH118" s="1162"/>
      <c r="AI118" s="1162"/>
      <c r="AJ118" s="1162"/>
      <c r="AK118" s="1162"/>
      <c r="AL118" s="1162"/>
      <c r="AM118" s="1162"/>
      <c r="AN118" s="1162"/>
      <c r="AO118" s="1162"/>
      <c r="AP118" s="1162"/>
      <c r="AQ118" s="1162"/>
      <c r="AR118" s="1162"/>
      <c r="AS118" s="1162"/>
      <c r="AT118" s="1162"/>
      <c r="AU118" s="1162"/>
      <c r="AV118" s="1162"/>
      <c r="AW118" s="1162"/>
      <c r="AX118" s="1162"/>
      <c r="AY118" s="1162"/>
      <c r="AZ118" s="1162"/>
      <c r="BA118" s="1162"/>
      <c r="BB118" s="1162"/>
      <c r="BC118" s="1162"/>
      <c r="BD118" s="1162"/>
      <c r="BE118" s="1167"/>
    </row>
    <row r="119" spans="1:57" ht="15.75" customHeight="1" thickBot="1">
      <c r="A119" s="1374"/>
      <c r="B119" s="1162"/>
      <c r="C119" s="1162"/>
      <c r="D119" s="1162"/>
      <c r="E119" s="1162"/>
      <c r="F119" s="1162"/>
      <c r="G119" s="1162"/>
      <c r="H119" s="1162"/>
      <c r="I119" s="1162"/>
      <c r="J119" s="1162"/>
      <c r="K119" s="1162"/>
      <c r="L119" s="1162"/>
      <c r="M119" s="1162"/>
      <c r="N119" s="1162"/>
      <c r="O119" s="1162"/>
      <c r="P119" s="1168"/>
      <c r="Q119" s="1162"/>
      <c r="R119" s="1162"/>
      <c r="S119" s="1162"/>
      <c r="T119" s="1162"/>
      <c r="U119" s="1162"/>
      <c r="V119" s="1162"/>
      <c r="W119" s="1162"/>
      <c r="X119" s="1162"/>
      <c r="Y119" s="1162"/>
      <c r="Z119" s="1162"/>
      <c r="AA119" s="1162"/>
      <c r="AB119" s="1162"/>
      <c r="AC119" s="1162"/>
      <c r="AD119" s="1162"/>
      <c r="AE119" s="1162"/>
      <c r="AF119" s="1162"/>
      <c r="AG119" s="1162"/>
      <c r="AH119" s="1162"/>
      <c r="AI119" s="1162"/>
      <c r="AJ119" s="1162"/>
      <c r="AK119" s="1162"/>
      <c r="AL119" s="1162"/>
      <c r="AM119" s="1162"/>
      <c r="AN119" s="1162"/>
      <c r="AO119" s="1162"/>
      <c r="AP119" s="1162"/>
      <c r="AQ119" s="1162"/>
      <c r="AR119" s="1162"/>
      <c r="AS119" s="1162"/>
      <c r="AT119" s="1162"/>
      <c r="AU119" s="1162"/>
      <c r="AV119" s="1162"/>
      <c r="AW119" s="1162"/>
      <c r="AX119" s="1162"/>
      <c r="AY119" s="1162"/>
      <c r="AZ119" s="1162"/>
      <c r="BA119" s="1162"/>
      <c r="BB119" s="1162"/>
      <c r="BC119" s="1162"/>
      <c r="BD119" s="1162"/>
      <c r="BE119" s="1167"/>
    </row>
    <row r="120" spans="1:57" ht="15.75" customHeight="1">
      <c r="A120" s="1374"/>
      <c r="B120" s="2588" t="s">
        <v>2054</v>
      </c>
      <c r="C120" s="2589"/>
      <c r="D120" s="2589"/>
      <c r="E120" s="2589"/>
      <c r="F120" s="2589"/>
      <c r="G120" s="2589"/>
      <c r="H120" s="2589"/>
      <c r="I120" s="2589"/>
      <c r="J120" s="2589"/>
      <c r="K120" s="2589"/>
      <c r="L120" s="2589"/>
      <c r="M120" s="2589"/>
      <c r="N120" s="2589"/>
      <c r="O120" s="2589"/>
      <c r="P120" s="2589"/>
      <c r="Q120" s="2589"/>
      <c r="R120" s="2589"/>
      <c r="S120" s="2589"/>
      <c r="T120" s="2589"/>
      <c r="U120" s="2590"/>
      <c r="V120" s="1162"/>
      <c r="W120" s="1162"/>
      <c r="X120" s="1162"/>
      <c r="Y120" s="1162"/>
      <c r="Z120" s="1162"/>
      <c r="AA120" s="1162"/>
      <c r="AB120" s="1162"/>
      <c r="AC120" s="1162" t="s">
        <v>253</v>
      </c>
      <c r="AD120" s="1162"/>
      <c r="AE120" s="1162"/>
      <c r="AF120" s="1162"/>
      <c r="AG120" s="1162"/>
      <c r="AH120" s="1162"/>
      <c r="AI120" s="1162"/>
      <c r="AJ120" s="1162"/>
      <c r="AK120" s="1162"/>
      <c r="AL120" s="1162"/>
      <c r="AM120" s="1162"/>
      <c r="AN120" s="1162"/>
      <c r="AO120" s="1162"/>
      <c r="AP120" s="1162"/>
      <c r="AQ120" s="1162"/>
      <c r="AR120" s="1162"/>
      <c r="AS120" s="1162"/>
      <c r="AT120" s="1162"/>
      <c r="AU120" s="1162"/>
      <c r="AV120" s="1162"/>
      <c r="AW120" s="1162"/>
      <c r="AX120" s="1162"/>
      <c r="AY120" s="1162"/>
      <c r="AZ120" s="1162"/>
      <c r="BA120" s="1162"/>
      <c r="BB120" s="1162"/>
      <c r="BC120" s="1162"/>
      <c r="BD120" s="1162"/>
      <c r="BE120" s="1167"/>
    </row>
    <row r="121" spans="1:57" ht="15.75" customHeight="1">
      <c r="A121" s="1374"/>
      <c r="B121" s="2591"/>
      <c r="C121" s="2592"/>
      <c r="D121" s="2592"/>
      <c r="E121" s="2592"/>
      <c r="F121" s="2592"/>
      <c r="G121" s="2592"/>
      <c r="H121" s="2593"/>
      <c r="I121" s="2594" t="s">
        <v>2037</v>
      </c>
      <c r="J121" s="2493"/>
      <c r="K121" s="2493"/>
      <c r="L121" s="2493"/>
      <c r="M121" s="2493"/>
      <c r="N121" s="2493"/>
      <c r="O121" s="2595"/>
      <c r="P121" s="2594" t="s">
        <v>2048</v>
      </c>
      <c r="Q121" s="2493"/>
      <c r="R121" s="2493"/>
      <c r="S121" s="2493"/>
      <c r="T121" s="2493"/>
      <c r="U121" s="2595"/>
      <c r="V121" s="1162"/>
      <c r="W121" s="1162"/>
      <c r="X121" s="1162"/>
      <c r="Y121" s="1162"/>
      <c r="Z121" s="1162"/>
      <c r="AA121" s="1162"/>
      <c r="AB121" s="1162"/>
      <c r="AC121" s="1162"/>
      <c r="AD121" s="1162" t="s">
        <v>253</v>
      </c>
      <c r="AE121" s="1162"/>
      <c r="AF121" s="1162"/>
      <c r="AG121" s="1162"/>
      <c r="AH121" s="1162"/>
      <c r="AI121" s="1162"/>
      <c r="AJ121" s="1162"/>
      <c r="AK121" s="1162"/>
      <c r="AL121" s="1162"/>
      <c r="AM121" s="1162"/>
      <c r="AN121" s="1162"/>
      <c r="AO121" s="1162"/>
      <c r="AP121" s="1162"/>
      <c r="AQ121" s="1162"/>
      <c r="AR121" s="1162"/>
      <c r="AS121" s="1162"/>
      <c r="AT121" s="1162"/>
      <c r="AU121" s="1162"/>
      <c r="AV121" s="1162"/>
      <c r="AW121" s="1162"/>
      <c r="AX121" s="1162"/>
      <c r="AY121" s="1162"/>
      <c r="AZ121" s="1162"/>
      <c r="BA121" s="1162"/>
      <c r="BB121" s="1162"/>
      <c r="BC121" s="1162"/>
      <c r="BD121" s="1162"/>
      <c r="BE121" s="1167"/>
    </row>
    <row r="122" spans="1:57" ht="15.75" customHeight="1">
      <c r="A122" s="1374"/>
      <c r="B122" s="2596" t="s">
        <v>2040</v>
      </c>
      <c r="C122" s="2597"/>
      <c r="D122" s="2597"/>
      <c r="E122" s="2597"/>
      <c r="F122" s="2597"/>
      <c r="G122" s="2597"/>
      <c r="H122" s="2597"/>
      <c r="I122" s="2565"/>
      <c r="J122" s="2566"/>
      <c r="K122" s="2566"/>
      <c r="L122" s="2566"/>
      <c r="M122" s="2566"/>
      <c r="N122" s="2566"/>
      <c r="O122" s="2567"/>
      <c r="P122" s="2565"/>
      <c r="Q122" s="2566"/>
      <c r="R122" s="2566"/>
      <c r="S122" s="2566"/>
      <c r="T122" s="2566"/>
      <c r="U122" s="2567"/>
      <c r="V122" s="1162"/>
      <c r="W122" s="1162"/>
      <c r="X122" s="1162"/>
      <c r="Y122" s="1162"/>
      <c r="Z122" s="1162"/>
      <c r="AA122" s="1162"/>
      <c r="AB122" s="1162"/>
      <c r="AC122" s="1162"/>
      <c r="AD122" s="1162"/>
      <c r="AE122" s="1162"/>
      <c r="AF122" s="1162"/>
      <c r="AG122" s="1162"/>
      <c r="AH122" s="1162"/>
      <c r="AI122" s="1162"/>
      <c r="AJ122" s="1162"/>
      <c r="AK122" s="1162"/>
      <c r="AL122" s="1162"/>
      <c r="AM122" s="1162"/>
      <c r="AN122" s="1162"/>
      <c r="AO122" s="1162"/>
      <c r="AP122" s="1162"/>
      <c r="AQ122" s="1162"/>
      <c r="AR122" s="1162"/>
      <c r="AS122" s="1162"/>
      <c r="AT122" s="1162"/>
      <c r="AU122" s="1162"/>
      <c r="AV122" s="1162"/>
      <c r="AW122" s="1162"/>
      <c r="AX122" s="1162"/>
      <c r="AY122" s="1162"/>
      <c r="AZ122" s="1162"/>
      <c r="BA122" s="1162"/>
      <c r="BB122" s="1162"/>
      <c r="BC122" s="1162"/>
      <c r="BD122" s="1162"/>
      <c r="BE122" s="1167"/>
    </row>
    <row r="123" spans="1:57" ht="15.75" customHeight="1" thickBot="1">
      <c r="A123" s="1374"/>
      <c r="B123" s="2436" t="s">
        <v>2041</v>
      </c>
      <c r="C123" s="2437"/>
      <c r="D123" s="2437"/>
      <c r="E123" s="2437"/>
      <c r="F123" s="2437"/>
      <c r="G123" s="2437"/>
      <c r="H123" s="2437"/>
      <c r="I123" s="2565"/>
      <c r="J123" s="2566"/>
      <c r="K123" s="2566"/>
      <c r="L123" s="2566"/>
      <c r="M123" s="2566"/>
      <c r="N123" s="2566"/>
      <c r="O123" s="2567"/>
      <c r="P123" s="2565"/>
      <c r="Q123" s="2566"/>
      <c r="R123" s="2566"/>
      <c r="S123" s="2566"/>
      <c r="T123" s="2566"/>
      <c r="U123" s="2567"/>
      <c r="V123" s="1162"/>
      <c r="W123" s="1162"/>
      <c r="X123" s="1162"/>
      <c r="Y123" s="1162"/>
      <c r="Z123" s="1162"/>
      <c r="AA123" s="1162"/>
      <c r="AB123" s="1162"/>
      <c r="AC123" s="1162"/>
      <c r="AD123" s="1162"/>
      <c r="AE123" s="1162"/>
      <c r="AF123" s="1162"/>
      <c r="AG123" s="1162"/>
      <c r="AH123" s="1162"/>
      <c r="AI123" s="1162"/>
      <c r="AJ123" s="1162"/>
      <c r="AK123" s="1162"/>
      <c r="AL123" s="1162"/>
      <c r="AM123" s="1162"/>
      <c r="AN123" s="1162"/>
      <c r="AO123" s="1162"/>
      <c r="AP123" s="1162"/>
      <c r="AQ123" s="1162"/>
      <c r="AR123" s="1162"/>
      <c r="AS123" s="1162"/>
      <c r="AT123" s="1162"/>
      <c r="AU123" s="1162"/>
      <c r="AV123" s="1162"/>
      <c r="AW123" s="1162"/>
      <c r="AX123" s="1162"/>
      <c r="AY123" s="1162"/>
      <c r="AZ123" s="1162"/>
      <c r="BA123" s="1162"/>
      <c r="BB123" s="1162"/>
      <c r="BC123" s="1162"/>
      <c r="BD123" s="1162"/>
      <c r="BE123" s="1167"/>
    </row>
    <row r="124" spans="1:57" ht="15.75" customHeight="1" thickBot="1">
      <c r="A124" s="1374"/>
      <c r="B124" s="1162"/>
      <c r="C124" s="1162"/>
      <c r="D124" s="1162"/>
      <c r="E124" s="1162"/>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62"/>
      <c r="AA124" s="1162"/>
      <c r="AB124" s="1162"/>
      <c r="AC124" s="1162"/>
      <c r="AD124" s="1162"/>
      <c r="AE124" s="1162"/>
      <c r="AF124" s="1162"/>
      <c r="AG124" s="1162"/>
      <c r="AH124" s="1162"/>
      <c r="AI124" s="1162"/>
      <c r="AJ124" s="1162"/>
      <c r="AK124" s="1162"/>
      <c r="AL124" s="1162"/>
      <c r="AM124" s="1162"/>
      <c r="AN124" s="1162"/>
      <c r="AO124" s="1162"/>
      <c r="AP124" s="1162"/>
      <c r="AQ124" s="1162"/>
      <c r="AR124" s="1162"/>
      <c r="AS124" s="1162"/>
      <c r="AT124" s="1162"/>
      <c r="AU124" s="1162"/>
      <c r="AV124" s="1162"/>
      <c r="AW124" s="1162"/>
      <c r="AX124" s="1162"/>
      <c r="AY124" s="1162"/>
      <c r="AZ124" s="1162"/>
      <c r="BA124" s="1162"/>
      <c r="BB124" s="1162"/>
      <c r="BC124" s="1162"/>
      <c r="BD124" s="1162"/>
      <c r="BE124" s="1167"/>
    </row>
    <row r="125" spans="1:57" ht="15.75" customHeight="1">
      <c r="A125" s="1374"/>
      <c r="B125" s="1162"/>
      <c r="C125" s="2568" t="s">
        <v>2055</v>
      </c>
      <c r="D125" s="2569"/>
      <c r="E125" s="2569"/>
      <c r="F125" s="2569"/>
      <c r="G125" s="2569"/>
      <c r="H125" s="2569"/>
      <c r="I125" s="2569"/>
      <c r="J125" s="2569"/>
      <c r="K125" s="2569"/>
      <c r="L125" s="2569"/>
      <c r="M125" s="2569"/>
      <c r="N125" s="2569"/>
      <c r="O125" s="2569"/>
      <c r="P125" s="2569"/>
      <c r="Q125" s="2569"/>
      <c r="R125" s="2569"/>
      <c r="S125" s="2569"/>
      <c r="T125" s="2569"/>
      <c r="U125" s="2569"/>
      <c r="V125" s="2569"/>
      <c r="W125" s="2569"/>
      <c r="X125" s="2569"/>
      <c r="Y125" s="2569"/>
      <c r="Z125" s="2569"/>
      <c r="AA125" s="2569"/>
      <c r="AB125" s="2569"/>
      <c r="AC125" s="2569"/>
      <c r="AD125" s="2569"/>
      <c r="AE125" s="2569"/>
      <c r="AF125" s="2569"/>
      <c r="AG125" s="2570"/>
      <c r="AH125" s="1162"/>
      <c r="AI125" s="1162"/>
      <c r="AJ125" s="1162"/>
      <c r="AK125" s="1162"/>
      <c r="AL125" s="1162"/>
      <c r="AM125" s="1162"/>
      <c r="AN125" s="1162"/>
      <c r="AO125" s="1162"/>
      <c r="AP125" s="1162"/>
      <c r="AQ125" s="1162"/>
      <c r="AR125" s="1162"/>
      <c r="AS125" s="1162"/>
      <c r="AT125" s="1162"/>
      <c r="AU125" s="1162"/>
      <c r="AV125" s="1162"/>
      <c r="AW125" s="1162"/>
      <c r="AX125" s="1162"/>
      <c r="AY125" s="1162"/>
      <c r="AZ125" s="1162"/>
      <c r="BA125" s="1162"/>
      <c r="BB125" s="1162"/>
      <c r="BC125" s="1162"/>
      <c r="BD125" s="1162"/>
      <c r="BE125" s="1167"/>
    </row>
    <row r="126" spans="1:57" ht="15.75" customHeight="1" thickBot="1">
      <c r="A126" s="1374"/>
      <c r="B126" s="1162"/>
      <c r="C126" s="2484" t="s">
        <v>2056</v>
      </c>
      <c r="D126" s="2485"/>
      <c r="E126" s="2485"/>
      <c r="F126" s="2485"/>
      <c r="G126" s="2485"/>
      <c r="H126" s="2485"/>
      <c r="I126" s="2485"/>
      <c r="J126" s="2485"/>
      <c r="K126" s="2485"/>
      <c r="L126" s="2485"/>
      <c r="M126" s="2485"/>
      <c r="N126" s="2485"/>
      <c r="O126" s="2485"/>
      <c r="P126" s="2571"/>
      <c r="Q126" s="2572" t="s">
        <v>2057</v>
      </c>
      <c r="R126" s="2485"/>
      <c r="S126" s="2571"/>
      <c r="T126" s="2573" t="s">
        <v>2058</v>
      </c>
      <c r="U126" s="2574"/>
      <c r="V126" s="2574"/>
      <c r="W126" s="2574"/>
      <c r="X126" s="2574"/>
      <c r="Y126" s="2574"/>
      <c r="Z126" s="2574"/>
      <c r="AA126" s="2575"/>
      <c r="AB126" s="2576" t="s">
        <v>2059</v>
      </c>
      <c r="AC126" s="2577"/>
      <c r="AD126" s="2577"/>
      <c r="AE126" s="2577"/>
      <c r="AF126" s="2577"/>
      <c r="AG126" s="2578"/>
      <c r="AH126" s="1162"/>
      <c r="AI126" s="1162"/>
      <c r="AJ126" s="1162"/>
      <c r="AK126" s="1162"/>
      <c r="AL126" s="1162"/>
      <c r="AM126" s="1162"/>
      <c r="AN126" s="1162"/>
      <c r="AO126" s="1162"/>
      <c r="AP126" s="1162"/>
      <c r="AQ126" s="1162"/>
      <c r="AR126" s="1162"/>
      <c r="AS126" s="1162"/>
      <c r="AT126" s="1162"/>
      <c r="AU126" s="1162"/>
      <c r="AV126" s="1162"/>
      <c r="AW126" s="1162"/>
      <c r="AX126" s="1162"/>
      <c r="AY126" s="1162"/>
      <c r="AZ126" s="1162"/>
      <c r="BA126" s="1162"/>
      <c r="BB126" s="1162"/>
      <c r="BC126" s="1162"/>
      <c r="BD126" s="1162"/>
      <c r="BE126" s="1167"/>
    </row>
    <row r="127" spans="1:57" ht="15.75" customHeight="1">
      <c r="A127" s="1374"/>
      <c r="B127" s="1162"/>
      <c r="C127" s="2475" t="s">
        <v>2060</v>
      </c>
      <c r="D127" s="2476"/>
      <c r="E127" s="2476"/>
      <c r="F127" s="2476"/>
      <c r="G127" s="2476"/>
      <c r="H127" s="2476"/>
      <c r="I127" s="2476"/>
      <c r="J127" s="2476"/>
      <c r="K127" s="2476"/>
      <c r="L127" s="2476"/>
      <c r="M127" s="2476"/>
      <c r="N127" s="2476"/>
      <c r="O127" s="2476"/>
      <c r="P127" s="2489"/>
      <c r="Q127" s="2555">
        <v>55</v>
      </c>
      <c r="R127" s="2556"/>
      <c r="S127" s="2557"/>
      <c r="T127" s="2549"/>
      <c r="U127" s="2550"/>
      <c r="V127" s="2550"/>
      <c r="W127" s="2550"/>
      <c r="X127" s="2550"/>
      <c r="Y127" s="2550"/>
      <c r="Z127" s="2550"/>
      <c r="AA127" s="2550"/>
      <c r="AB127" s="1175"/>
      <c r="AC127" s="1176"/>
      <c r="AD127" s="1176"/>
      <c r="AE127" s="1176"/>
      <c r="AF127" s="1176"/>
      <c r="AG127" s="1177"/>
      <c r="AH127" s="1162"/>
      <c r="AI127" s="1162"/>
      <c r="AJ127" s="1162"/>
      <c r="AK127" s="1162"/>
      <c r="AL127" s="1162"/>
      <c r="AM127" s="1162"/>
      <c r="AN127" s="1162"/>
      <c r="AO127" s="1162"/>
      <c r="AP127" s="1162"/>
      <c r="AQ127" s="1162"/>
      <c r="AR127" s="1162"/>
      <c r="AS127" s="1162"/>
      <c r="AT127" s="1162"/>
      <c r="AU127" s="1162"/>
      <c r="AV127" s="1162"/>
      <c r="AW127" s="1162"/>
      <c r="AX127" s="1162"/>
      <c r="AY127" s="1162"/>
      <c r="AZ127" s="1162"/>
      <c r="BA127" s="1162"/>
      <c r="BB127" s="1162"/>
      <c r="BC127" s="1162"/>
      <c r="BD127" s="1162"/>
      <c r="BE127" s="1167"/>
    </row>
    <row r="128" spans="1:57" ht="15.75" customHeight="1">
      <c r="A128" s="1374"/>
      <c r="B128" s="1162"/>
      <c r="C128" s="2475" t="s">
        <v>1403</v>
      </c>
      <c r="D128" s="2476"/>
      <c r="E128" s="2476"/>
      <c r="F128" s="2476"/>
      <c r="G128" s="2476"/>
      <c r="H128" s="2476"/>
      <c r="I128" s="2476"/>
      <c r="J128" s="2476"/>
      <c r="K128" s="2476"/>
      <c r="L128" s="2476"/>
      <c r="M128" s="2476"/>
      <c r="N128" s="2476"/>
      <c r="O128" s="2476"/>
      <c r="P128" s="2489"/>
      <c r="Q128" s="2555">
        <v>55</v>
      </c>
      <c r="R128" s="2556"/>
      <c r="S128" s="2557"/>
      <c r="T128" s="2563" t="str">
        <f>_xlfn.CONCAT(Application!AC515,"/", Application!AH515)</f>
        <v>N/A/</v>
      </c>
      <c r="U128" s="2564"/>
      <c r="V128" s="2564"/>
      <c r="W128" s="2564"/>
      <c r="X128" s="2564"/>
      <c r="Y128" s="2564"/>
      <c r="Z128" s="2564"/>
      <c r="AA128" s="2564"/>
      <c r="AB128" s="1178"/>
      <c r="AC128" s="1179"/>
      <c r="AD128" s="1179"/>
      <c r="AE128" s="1179"/>
      <c r="AF128" s="1179"/>
      <c r="AG128" s="1180"/>
      <c r="AH128" s="1162"/>
      <c r="AI128" s="1162"/>
      <c r="AJ128" s="1162"/>
      <c r="AK128" s="1162"/>
      <c r="AL128" s="1162"/>
      <c r="AM128" s="1162"/>
      <c r="AN128" s="1162"/>
      <c r="AO128" s="1162"/>
      <c r="AP128" s="1162"/>
      <c r="AQ128" s="1162"/>
      <c r="AR128" s="1162"/>
      <c r="AS128" s="1162"/>
      <c r="AT128" s="1162"/>
      <c r="AU128" s="1162"/>
      <c r="AV128" s="1162"/>
      <c r="AW128" s="1162"/>
      <c r="AX128" s="1162"/>
      <c r="AY128" s="1162"/>
      <c r="AZ128" s="1162"/>
      <c r="BA128" s="1162"/>
      <c r="BB128" s="1162"/>
      <c r="BC128" s="1162"/>
      <c r="BD128" s="1162"/>
      <c r="BE128" s="1167"/>
    </row>
    <row r="129" spans="1:57" ht="15.75" customHeight="1">
      <c r="A129" s="1374"/>
      <c r="B129" s="1162"/>
      <c r="C129" s="2475" t="s">
        <v>2061</v>
      </c>
      <c r="D129" s="2476"/>
      <c r="E129" s="2476"/>
      <c r="F129" s="2476"/>
      <c r="G129" s="2476"/>
      <c r="H129" s="2476"/>
      <c r="I129" s="2476"/>
      <c r="J129" s="2476"/>
      <c r="K129" s="2476"/>
      <c r="L129" s="2476"/>
      <c r="M129" s="2476"/>
      <c r="N129" s="2476"/>
      <c r="O129" s="2476"/>
      <c r="P129" s="2489"/>
      <c r="Q129" s="2555">
        <v>55</v>
      </c>
      <c r="R129" s="2556"/>
      <c r="S129" s="2557"/>
      <c r="T129" s="2558"/>
      <c r="U129" s="2559"/>
      <c r="V129" s="2559"/>
      <c r="W129" s="2559"/>
      <c r="X129" s="2559"/>
      <c r="Y129" s="2559"/>
      <c r="Z129" s="2559"/>
      <c r="AA129" s="2559"/>
      <c r="AB129" s="1178"/>
      <c r="AC129" s="1179"/>
      <c r="AD129" s="1179"/>
      <c r="AE129" s="1179"/>
      <c r="AF129" s="1179"/>
      <c r="AG129" s="1180"/>
      <c r="AH129" s="1162"/>
      <c r="AI129" s="1162"/>
      <c r="AJ129" s="1162"/>
      <c r="AK129" s="1162"/>
      <c r="AL129" s="1162"/>
      <c r="AM129" s="1162"/>
      <c r="AN129" s="1162"/>
      <c r="AO129" s="1162"/>
      <c r="AP129" s="1162"/>
      <c r="AQ129" s="1162"/>
      <c r="AR129" s="1162"/>
      <c r="AS129" s="1162"/>
      <c r="AT129" s="1162"/>
      <c r="AU129" s="1162"/>
      <c r="AV129" s="1162"/>
      <c r="AW129" s="1162"/>
      <c r="AX129" s="1162"/>
      <c r="AY129" s="1162"/>
      <c r="AZ129" s="1162"/>
      <c r="BA129" s="1162"/>
      <c r="BB129" s="1162"/>
      <c r="BC129" s="1162"/>
      <c r="BD129" s="1162"/>
      <c r="BE129" s="1167"/>
    </row>
    <row r="130" spans="1:57" ht="15.75" customHeight="1" thickBot="1">
      <c r="A130" s="1374"/>
      <c r="B130" s="1162"/>
      <c r="C130" s="2475" t="s">
        <v>2062</v>
      </c>
      <c r="D130" s="2476"/>
      <c r="E130" s="2476"/>
      <c r="F130" s="2476"/>
      <c r="G130" s="2476"/>
      <c r="H130" s="2476"/>
      <c r="I130" s="2476"/>
      <c r="J130" s="2476"/>
      <c r="K130" s="2476"/>
      <c r="L130" s="2476"/>
      <c r="M130" s="2476"/>
      <c r="N130" s="2476"/>
      <c r="O130" s="2476"/>
      <c r="P130" s="2489"/>
      <c r="Q130" s="2560"/>
      <c r="R130" s="2561"/>
      <c r="S130" s="2562"/>
      <c r="T130" s="2549"/>
      <c r="U130" s="2550"/>
      <c r="V130" s="2550"/>
      <c r="W130" s="2550"/>
      <c r="X130" s="2550"/>
      <c r="Y130" s="2550"/>
      <c r="Z130" s="2550"/>
      <c r="AA130" s="2550"/>
      <c r="AB130" s="1181"/>
      <c r="AC130" s="1182"/>
      <c r="AD130" s="1182"/>
      <c r="AE130" s="1182"/>
      <c r="AF130" s="1182"/>
      <c r="AG130" s="1183"/>
      <c r="AH130" s="1162"/>
      <c r="AI130" s="1162"/>
      <c r="AJ130" s="1162"/>
      <c r="AK130" s="1162"/>
      <c r="AL130" s="1162"/>
      <c r="AM130" s="1162"/>
      <c r="AN130" s="1162"/>
      <c r="AO130" s="1162"/>
      <c r="AP130" s="1162"/>
      <c r="AQ130" s="1162"/>
      <c r="AR130" s="1162"/>
      <c r="AS130" s="1162"/>
      <c r="AT130" s="1162"/>
      <c r="AU130" s="1162"/>
      <c r="AV130" s="1162"/>
      <c r="AW130" s="1162"/>
      <c r="AX130" s="1162"/>
      <c r="AY130" s="1162"/>
      <c r="AZ130" s="1162"/>
      <c r="BA130" s="1162"/>
      <c r="BB130" s="1162"/>
      <c r="BC130" s="1162"/>
      <c r="BD130" s="1162"/>
      <c r="BE130" s="1167"/>
    </row>
    <row r="131" spans="1:57" ht="15.75" customHeight="1">
      <c r="A131" s="1374"/>
      <c r="B131" s="1162"/>
      <c r="C131" s="2475" t="s">
        <v>2015</v>
      </c>
      <c r="D131" s="2476"/>
      <c r="E131" s="2476"/>
      <c r="F131" s="2476"/>
      <c r="G131" s="2476"/>
      <c r="H131" s="2476"/>
      <c r="I131" s="2476"/>
      <c r="J131" s="2476"/>
      <c r="K131" s="2476"/>
      <c r="L131" s="2476"/>
      <c r="M131" s="2476"/>
      <c r="N131" s="2476"/>
      <c r="O131" s="2476"/>
      <c r="P131" s="2489"/>
      <c r="Q131" s="2546">
        <f>Application!AG400</f>
        <v>0</v>
      </c>
      <c r="R131" s="2547"/>
      <c r="S131" s="2548"/>
      <c r="T131" s="2549"/>
      <c r="U131" s="2550"/>
      <c r="V131" s="2550"/>
      <c r="W131" s="2550"/>
      <c r="X131" s="2550"/>
      <c r="Y131" s="2550"/>
      <c r="Z131" s="2550"/>
      <c r="AA131" s="2551"/>
      <c r="AB131" s="2552">
        <f>Application!AE401</f>
        <v>0</v>
      </c>
      <c r="AC131" s="2553"/>
      <c r="AD131" s="2553"/>
      <c r="AE131" s="2553"/>
      <c r="AF131" s="2553"/>
      <c r="AG131" s="2554"/>
      <c r="AH131" s="1162"/>
      <c r="AI131" s="1162"/>
      <c r="AJ131" s="1162"/>
      <c r="AK131" s="1162"/>
      <c r="AL131" s="1162"/>
      <c r="AM131" s="1162"/>
      <c r="AN131" s="1162"/>
      <c r="AO131" s="1162"/>
      <c r="AP131" s="1162"/>
      <c r="AQ131" s="1162"/>
      <c r="AR131" s="1162"/>
      <c r="AS131" s="1162"/>
      <c r="AT131" s="1162"/>
      <c r="AU131" s="1162"/>
      <c r="AV131" s="1162"/>
      <c r="AW131" s="1162"/>
      <c r="AX131" s="1162"/>
      <c r="AY131" s="1162"/>
      <c r="AZ131" s="1162"/>
      <c r="BA131" s="1162"/>
      <c r="BB131" s="1162"/>
      <c r="BC131" s="1162"/>
      <c r="BD131" s="1162"/>
      <c r="BE131" s="1167"/>
    </row>
    <row r="132" spans="1:57" ht="15.75" customHeight="1" thickBot="1">
      <c r="A132" s="1374"/>
      <c r="B132" s="1162"/>
      <c r="C132" s="2534" t="s">
        <v>232</v>
      </c>
      <c r="D132" s="2535"/>
      <c r="E132" s="2535"/>
      <c r="F132" s="2466" t="s">
        <v>2063</v>
      </c>
      <c r="G132" s="2466"/>
      <c r="H132" s="2466"/>
      <c r="I132" s="2466"/>
      <c r="J132" s="2466"/>
      <c r="K132" s="2466"/>
      <c r="L132" s="2466"/>
      <c r="M132" s="2466"/>
      <c r="N132" s="2466"/>
      <c r="O132" s="2466"/>
      <c r="P132" s="2466"/>
      <c r="Q132" s="2536">
        <v>55</v>
      </c>
      <c r="R132" s="2536"/>
      <c r="S132" s="2536"/>
      <c r="T132" s="2537"/>
      <c r="U132" s="2537"/>
      <c r="V132" s="2537"/>
      <c r="W132" s="2537"/>
      <c r="X132" s="2537"/>
      <c r="Y132" s="2537"/>
      <c r="Z132" s="2537"/>
      <c r="AA132" s="2537"/>
      <c r="AB132" s="2538"/>
      <c r="AC132" s="2539"/>
      <c r="AD132" s="2539"/>
      <c r="AE132" s="2539"/>
      <c r="AF132" s="2539"/>
      <c r="AG132" s="2540"/>
      <c r="AH132" s="1162"/>
      <c r="AI132" s="1162"/>
      <c r="AJ132" s="1162"/>
      <c r="AK132" s="1162" t="s">
        <v>253</v>
      </c>
      <c r="AL132" s="1162"/>
      <c r="AM132" s="1162"/>
      <c r="AN132" s="1162"/>
      <c r="AO132" s="1162"/>
      <c r="AP132" s="1162"/>
      <c r="AQ132" s="1162"/>
      <c r="AR132" s="1162"/>
      <c r="AS132" s="1162"/>
      <c r="AT132" s="1162"/>
      <c r="AU132" s="1162"/>
      <c r="AV132" s="1162"/>
      <c r="AW132" s="1162"/>
      <c r="AX132" s="1162"/>
      <c r="AY132" s="1162"/>
      <c r="AZ132" s="1162"/>
      <c r="BA132" s="1162"/>
      <c r="BB132" s="1162"/>
      <c r="BC132" s="1162"/>
      <c r="BD132" s="1162"/>
      <c r="BE132" s="1167"/>
    </row>
    <row r="133" spans="1:57" ht="15.75" customHeight="1" thickBot="1">
      <c r="A133" s="1374"/>
      <c r="B133" s="1162"/>
      <c r="C133" s="2534" t="s">
        <v>232</v>
      </c>
      <c r="D133" s="2535"/>
      <c r="E133" s="2535"/>
      <c r="F133" s="2466" t="s">
        <v>2063</v>
      </c>
      <c r="G133" s="2466"/>
      <c r="H133" s="2466"/>
      <c r="I133" s="2466"/>
      <c r="J133" s="2466"/>
      <c r="K133" s="2466"/>
      <c r="L133" s="2466"/>
      <c r="M133" s="2466"/>
      <c r="N133" s="2466"/>
      <c r="O133" s="2466"/>
      <c r="P133" s="2466"/>
      <c r="Q133" s="2536">
        <v>55</v>
      </c>
      <c r="R133" s="2536"/>
      <c r="S133" s="2536"/>
      <c r="T133" s="2537"/>
      <c r="U133" s="2537"/>
      <c r="V133" s="2537"/>
      <c r="W133" s="2537"/>
      <c r="X133" s="2537"/>
      <c r="Y133" s="2537"/>
      <c r="Z133" s="2537"/>
      <c r="AA133" s="2537"/>
      <c r="AB133" s="2538"/>
      <c r="AC133" s="2539"/>
      <c r="AD133" s="2539"/>
      <c r="AE133" s="2539"/>
      <c r="AF133" s="2539"/>
      <c r="AG133" s="2540"/>
      <c r="AH133" s="1162"/>
      <c r="AI133" s="1162"/>
      <c r="AJ133" s="1162"/>
      <c r="AK133" s="1162"/>
      <c r="AL133" s="1162"/>
      <c r="AM133" s="1162"/>
      <c r="AN133" s="1162"/>
      <c r="AO133" s="1162"/>
      <c r="AP133" s="1162"/>
      <c r="AQ133" s="1162"/>
      <c r="AR133" s="1162"/>
      <c r="AS133" s="1162"/>
      <c r="AT133" s="1162"/>
      <c r="AU133" s="1162"/>
      <c r="AV133" s="1162"/>
      <c r="AW133" s="1162"/>
      <c r="AX133" s="1162"/>
      <c r="AY133" s="1162"/>
      <c r="AZ133" s="1162"/>
      <c r="BA133" s="1162"/>
      <c r="BB133" s="1162"/>
      <c r="BC133" s="1162"/>
      <c r="BD133" s="1162"/>
      <c r="BE133" s="1167"/>
    </row>
    <row r="134" spans="1:57" ht="15.75" customHeight="1" thickBot="1">
      <c r="A134" s="1374"/>
      <c r="B134" s="1162"/>
      <c r="C134" s="2534" t="s">
        <v>232</v>
      </c>
      <c r="D134" s="2535"/>
      <c r="E134" s="2535"/>
      <c r="F134" s="2451" t="s">
        <v>2063</v>
      </c>
      <c r="G134" s="2451"/>
      <c r="H134" s="2451"/>
      <c r="I134" s="2451"/>
      <c r="J134" s="2451"/>
      <c r="K134" s="2451"/>
      <c r="L134" s="2451"/>
      <c r="M134" s="2451"/>
      <c r="N134" s="2451"/>
      <c r="O134" s="2451"/>
      <c r="P134" s="2451"/>
      <c r="Q134" s="2541">
        <v>55</v>
      </c>
      <c r="R134" s="2541"/>
      <c r="S134" s="2541"/>
      <c r="T134" s="2542"/>
      <c r="U134" s="2542"/>
      <c r="V134" s="2542"/>
      <c r="W134" s="2542"/>
      <c r="X134" s="2542"/>
      <c r="Y134" s="2542"/>
      <c r="Z134" s="2542"/>
      <c r="AA134" s="2542"/>
      <c r="AB134" s="2543"/>
      <c r="AC134" s="2544"/>
      <c r="AD134" s="2544"/>
      <c r="AE134" s="2544"/>
      <c r="AF134" s="2544"/>
      <c r="AG134" s="2545"/>
      <c r="AH134" s="1162"/>
      <c r="AI134" s="1162"/>
      <c r="AJ134" s="1162"/>
      <c r="AK134" s="1162"/>
      <c r="AL134" s="1162"/>
      <c r="AM134" s="1162"/>
      <c r="AN134" s="1162"/>
      <c r="AO134" s="1162"/>
      <c r="AP134" s="1162"/>
      <c r="AQ134" s="1162"/>
      <c r="AR134" s="1162"/>
      <c r="AS134" s="1162"/>
      <c r="AT134" s="1162"/>
      <c r="AU134" s="1162"/>
      <c r="AV134" s="1162"/>
      <c r="AW134" s="1162"/>
      <c r="AX134" s="1162"/>
      <c r="AY134" s="1162"/>
      <c r="AZ134" s="1162"/>
      <c r="BA134" s="1162"/>
      <c r="BB134" s="1162"/>
      <c r="BC134" s="1162"/>
      <c r="BD134" s="1162"/>
      <c r="BE134" s="1167"/>
    </row>
    <row r="135" spans="1:57" ht="15.75" customHeight="1" thickBot="1">
      <c r="A135" s="1374"/>
      <c r="B135" s="1162"/>
      <c r="C135" s="1162"/>
      <c r="D135" s="1162"/>
      <c r="E135" s="1162"/>
      <c r="F135" s="1162"/>
      <c r="G135" s="1162"/>
      <c r="H135" s="1162"/>
      <c r="I135" s="1162"/>
      <c r="J135" s="1162"/>
      <c r="K135" s="1162"/>
      <c r="L135" s="1162"/>
      <c r="M135" s="1162"/>
      <c r="N135" s="1162"/>
      <c r="O135" s="1162"/>
      <c r="P135" s="1162"/>
      <c r="Q135" s="1162"/>
      <c r="R135" s="1162"/>
      <c r="S135" s="1162"/>
      <c r="T135" s="1162"/>
      <c r="U135" s="1162"/>
      <c r="V135" s="1162"/>
      <c r="W135" s="1162"/>
      <c r="X135" s="1162"/>
      <c r="Y135" s="1162"/>
      <c r="Z135" s="1162"/>
      <c r="AA135" s="1162"/>
      <c r="AB135" s="1162"/>
      <c r="AC135" s="1162"/>
      <c r="AD135" s="1162"/>
      <c r="AE135" s="1162"/>
      <c r="AF135" s="1162"/>
      <c r="AG135" s="1162"/>
      <c r="AH135" s="1162"/>
      <c r="AI135" s="1162"/>
      <c r="AJ135" s="1162"/>
      <c r="AK135" s="1162"/>
      <c r="AL135" s="1162"/>
      <c r="AM135" s="1162"/>
      <c r="AN135" s="1162"/>
      <c r="AO135" s="1162"/>
      <c r="AP135" s="1162"/>
      <c r="AQ135" s="1162"/>
      <c r="AR135" s="1162"/>
      <c r="AS135" s="1162"/>
      <c r="AT135" s="1162"/>
      <c r="AU135" s="1162"/>
      <c r="AV135" s="1162"/>
      <c r="AW135" s="1162"/>
      <c r="AX135" s="1162"/>
      <c r="AY135" s="1162"/>
      <c r="AZ135" s="1162"/>
      <c r="BA135" s="1162"/>
      <c r="BB135" s="1162"/>
      <c r="BC135" s="1162"/>
      <c r="BD135" s="1162"/>
      <c r="BE135" s="1167"/>
    </row>
    <row r="136" spans="1:57" ht="15.75" customHeight="1" thickBot="1">
      <c r="A136" s="1374"/>
      <c r="B136" s="1162"/>
      <c r="C136" s="2519" t="s">
        <v>2064</v>
      </c>
      <c r="D136" s="2520"/>
      <c r="E136" s="2520"/>
      <c r="F136" s="2520"/>
      <c r="G136" s="2520"/>
      <c r="H136" s="2520"/>
      <c r="I136" s="2520"/>
      <c r="J136" s="2520"/>
      <c r="K136" s="2520"/>
      <c r="L136" s="2520"/>
      <c r="M136" s="2520"/>
      <c r="N136" s="2521"/>
      <c r="O136" s="1162"/>
      <c r="P136" s="2522" t="s">
        <v>2065</v>
      </c>
      <c r="Q136" s="2523"/>
      <c r="R136" s="2523"/>
      <c r="S136" s="2523"/>
      <c r="T136" s="2523"/>
      <c r="U136" s="2523"/>
      <c r="V136" s="2523"/>
      <c r="W136" s="2523"/>
      <c r="X136" s="2523"/>
      <c r="Y136" s="2523"/>
      <c r="Z136" s="2523"/>
      <c r="AA136" s="2523"/>
      <c r="AB136" s="2523"/>
      <c r="AC136" s="2523"/>
      <c r="AD136" s="2523"/>
      <c r="AE136" s="2523"/>
      <c r="AF136" s="2523"/>
      <c r="AG136" s="2523"/>
      <c r="AH136" s="2523"/>
      <c r="AI136" s="2523"/>
      <c r="AJ136" s="2523"/>
      <c r="AK136" s="2523"/>
      <c r="AL136" s="2523"/>
      <c r="AM136" s="2523"/>
      <c r="AN136" s="2523"/>
      <c r="AO136" s="2524"/>
      <c r="AP136" s="1162"/>
      <c r="AQ136" s="1162"/>
      <c r="AR136" s="1162"/>
      <c r="AS136" s="1162"/>
      <c r="AT136" s="1162"/>
      <c r="AU136" s="1162"/>
      <c r="AV136" s="1162"/>
      <c r="AW136" s="1162"/>
      <c r="AX136" s="1162"/>
      <c r="AY136" s="1162"/>
      <c r="AZ136" s="1162"/>
      <c r="BA136" s="1162"/>
      <c r="BB136" s="1162"/>
      <c r="BC136" s="1162"/>
      <c r="BD136" s="1162"/>
      <c r="BE136" s="1167"/>
    </row>
    <row r="137" spans="1:57" ht="15.75" customHeight="1">
      <c r="A137" s="1374"/>
      <c r="B137" s="1162"/>
      <c r="C137" s="2525" t="s">
        <v>2066</v>
      </c>
      <c r="D137" s="2526"/>
      <c r="E137" s="2526"/>
      <c r="F137" s="2526"/>
      <c r="G137" s="2526"/>
      <c r="H137" s="2527"/>
      <c r="I137" s="2525" t="s">
        <v>2067</v>
      </c>
      <c r="J137" s="2526"/>
      <c r="K137" s="2526"/>
      <c r="L137" s="2526"/>
      <c r="M137" s="2526"/>
      <c r="N137" s="2527"/>
      <c r="O137" s="1162"/>
      <c r="P137" s="2528"/>
      <c r="Q137" s="2529"/>
      <c r="R137" s="2529"/>
      <c r="S137" s="2529"/>
      <c r="T137" s="2529"/>
      <c r="U137" s="2529"/>
      <c r="V137" s="2529"/>
      <c r="W137" s="2529"/>
      <c r="X137" s="2529"/>
      <c r="Y137" s="2529"/>
      <c r="Z137" s="2529"/>
      <c r="AA137" s="2529"/>
      <c r="AB137" s="2529"/>
      <c r="AC137" s="2529"/>
      <c r="AD137" s="2529"/>
      <c r="AE137" s="2529"/>
      <c r="AF137" s="2529"/>
      <c r="AG137" s="2529"/>
      <c r="AH137" s="2529"/>
      <c r="AI137" s="2529"/>
      <c r="AJ137" s="2529"/>
      <c r="AK137" s="2529"/>
      <c r="AL137" s="2529"/>
      <c r="AM137" s="2529"/>
      <c r="AN137" s="2529"/>
      <c r="AO137" s="2530"/>
      <c r="AP137" s="1162"/>
      <c r="AQ137" s="1162"/>
      <c r="AR137" s="1162"/>
      <c r="AS137" s="1162"/>
      <c r="AT137" s="1162"/>
      <c r="AU137" s="1162"/>
      <c r="AV137" s="1162"/>
      <c r="AW137" s="1162"/>
      <c r="AX137" s="1162"/>
      <c r="AY137" s="1162"/>
      <c r="AZ137" s="1162"/>
      <c r="BA137" s="1162"/>
      <c r="BB137" s="1162"/>
      <c r="BC137" s="1162"/>
      <c r="BD137" s="1162"/>
      <c r="BE137" s="1167"/>
    </row>
    <row r="138" spans="1:57" ht="15.75" customHeight="1">
      <c r="A138" s="1374"/>
      <c r="B138" s="1162"/>
      <c r="C138" s="2507"/>
      <c r="D138" s="2507"/>
      <c r="E138" s="2507"/>
      <c r="F138" s="2507"/>
      <c r="G138" s="2507"/>
      <c r="H138" s="2507"/>
      <c r="I138" s="2508"/>
      <c r="J138" s="2508"/>
      <c r="K138" s="2508"/>
      <c r="L138" s="2508"/>
      <c r="M138" s="2508"/>
      <c r="N138" s="2508"/>
      <c r="O138" s="1162"/>
      <c r="P138" s="2528"/>
      <c r="Q138" s="2529"/>
      <c r="R138" s="2529"/>
      <c r="S138" s="2529"/>
      <c r="T138" s="2529"/>
      <c r="U138" s="2529"/>
      <c r="V138" s="2529"/>
      <c r="W138" s="2529"/>
      <c r="X138" s="2529"/>
      <c r="Y138" s="2529"/>
      <c r="Z138" s="2529"/>
      <c r="AA138" s="2529"/>
      <c r="AB138" s="2529"/>
      <c r="AC138" s="2529"/>
      <c r="AD138" s="2529"/>
      <c r="AE138" s="2529"/>
      <c r="AF138" s="2529"/>
      <c r="AG138" s="2529"/>
      <c r="AH138" s="2529"/>
      <c r="AI138" s="2529"/>
      <c r="AJ138" s="2529"/>
      <c r="AK138" s="2529"/>
      <c r="AL138" s="2529"/>
      <c r="AM138" s="2529"/>
      <c r="AN138" s="2529"/>
      <c r="AO138" s="2530"/>
      <c r="AP138" s="1162"/>
      <c r="AQ138" s="1162"/>
      <c r="AR138" s="1162"/>
      <c r="AS138" s="1162"/>
      <c r="AT138" s="1162"/>
      <c r="AU138" s="1162"/>
      <c r="AV138" s="1162"/>
      <c r="AW138" s="1162"/>
      <c r="AX138" s="1162"/>
      <c r="AY138" s="1162"/>
      <c r="AZ138" s="1162"/>
      <c r="BA138" s="1162"/>
      <c r="BB138" s="1162"/>
      <c r="BC138" s="1162"/>
      <c r="BD138" s="1162"/>
      <c r="BE138" s="1167"/>
    </row>
    <row r="139" spans="1:57" ht="15.75" customHeight="1">
      <c r="A139" s="1374"/>
      <c r="B139" s="1162"/>
      <c r="C139" s="2507"/>
      <c r="D139" s="2507"/>
      <c r="E139" s="2507"/>
      <c r="F139" s="2507"/>
      <c r="G139" s="2507"/>
      <c r="H139" s="2507"/>
      <c r="I139" s="2508"/>
      <c r="J139" s="2508"/>
      <c r="K139" s="2508"/>
      <c r="L139" s="2508"/>
      <c r="M139" s="2508"/>
      <c r="N139" s="2508"/>
      <c r="O139" s="1162"/>
      <c r="P139" s="2528"/>
      <c r="Q139" s="2529"/>
      <c r="R139" s="2529"/>
      <c r="S139" s="2529"/>
      <c r="T139" s="2529"/>
      <c r="U139" s="2529"/>
      <c r="V139" s="2529"/>
      <c r="W139" s="2529"/>
      <c r="X139" s="2529"/>
      <c r="Y139" s="2529"/>
      <c r="Z139" s="2529"/>
      <c r="AA139" s="2529"/>
      <c r="AB139" s="2529"/>
      <c r="AC139" s="2529"/>
      <c r="AD139" s="2529"/>
      <c r="AE139" s="2529"/>
      <c r="AF139" s="2529"/>
      <c r="AG139" s="2529"/>
      <c r="AH139" s="2529"/>
      <c r="AI139" s="2529"/>
      <c r="AJ139" s="2529"/>
      <c r="AK139" s="2529"/>
      <c r="AL139" s="2529"/>
      <c r="AM139" s="2529"/>
      <c r="AN139" s="2529"/>
      <c r="AO139" s="2530"/>
      <c r="AP139" s="1162"/>
      <c r="AQ139" s="1162"/>
      <c r="AR139" s="1162"/>
      <c r="AS139" s="1162"/>
      <c r="AT139" s="1162"/>
      <c r="AU139" s="1162"/>
      <c r="AV139" s="1162"/>
      <c r="AW139" s="1162"/>
      <c r="AX139" s="1162"/>
      <c r="AY139" s="1162"/>
      <c r="AZ139" s="1162"/>
      <c r="BA139" s="1162"/>
      <c r="BB139" s="1162"/>
      <c r="BC139" s="1162"/>
      <c r="BD139" s="1162"/>
      <c r="BE139" s="1167"/>
    </row>
    <row r="140" spans="1:57" ht="15.75" customHeight="1">
      <c r="A140" s="1374"/>
      <c r="B140" s="1162"/>
      <c r="C140" s="2507"/>
      <c r="D140" s="2507"/>
      <c r="E140" s="2507"/>
      <c r="F140" s="2507"/>
      <c r="G140" s="2507"/>
      <c r="H140" s="2507"/>
      <c r="I140" s="2508"/>
      <c r="J140" s="2508"/>
      <c r="K140" s="2508"/>
      <c r="L140" s="2508"/>
      <c r="M140" s="2508"/>
      <c r="N140" s="2508"/>
      <c r="O140" s="1162"/>
      <c r="P140" s="2528"/>
      <c r="Q140" s="2529"/>
      <c r="R140" s="2529"/>
      <c r="S140" s="2529"/>
      <c r="T140" s="2529"/>
      <c r="U140" s="2529"/>
      <c r="V140" s="2529"/>
      <c r="W140" s="2529"/>
      <c r="X140" s="2529"/>
      <c r="Y140" s="2529"/>
      <c r="Z140" s="2529"/>
      <c r="AA140" s="2529"/>
      <c r="AB140" s="2529"/>
      <c r="AC140" s="2529"/>
      <c r="AD140" s="2529"/>
      <c r="AE140" s="2529"/>
      <c r="AF140" s="2529"/>
      <c r="AG140" s="2529"/>
      <c r="AH140" s="2529"/>
      <c r="AI140" s="2529"/>
      <c r="AJ140" s="2529"/>
      <c r="AK140" s="2529"/>
      <c r="AL140" s="2529"/>
      <c r="AM140" s="2529"/>
      <c r="AN140" s="2529"/>
      <c r="AO140" s="2530"/>
      <c r="AP140" s="1162"/>
      <c r="AQ140" s="1162"/>
      <c r="AR140" s="1162"/>
      <c r="AS140" s="1162"/>
      <c r="AT140" s="1162"/>
      <c r="AU140" s="1162"/>
      <c r="AV140" s="1162"/>
      <c r="AW140" s="1162"/>
      <c r="AX140" s="1162"/>
      <c r="AY140" s="1162"/>
      <c r="AZ140" s="1162"/>
      <c r="BA140" s="1162"/>
      <c r="BB140" s="1162"/>
      <c r="BC140" s="1162"/>
      <c r="BD140" s="1162"/>
      <c r="BE140" s="1167"/>
    </row>
    <row r="141" spans="1:57" ht="15.75" customHeight="1">
      <c r="A141" s="1374"/>
      <c r="B141" s="1162"/>
      <c r="C141" s="2507"/>
      <c r="D141" s="2507"/>
      <c r="E141" s="2507"/>
      <c r="F141" s="2507"/>
      <c r="G141" s="2507"/>
      <c r="H141" s="2507"/>
      <c r="I141" s="2508"/>
      <c r="J141" s="2508"/>
      <c r="K141" s="2508"/>
      <c r="L141" s="2508"/>
      <c r="M141" s="2508"/>
      <c r="N141" s="2508"/>
      <c r="O141" s="1162"/>
      <c r="P141" s="2528"/>
      <c r="Q141" s="2529"/>
      <c r="R141" s="2529"/>
      <c r="S141" s="2529"/>
      <c r="T141" s="2529"/>
      <c r="U141" s="2529"/>
      <c r="V141" s="2529"/>
      <c r="W141" s="2529"/>
      <c r="X141" s="2529"/>
      <c r="Y141" s="2529"/>
      <c r="Z141" s="2529"/>
      <c r="AA141" s="2529"/>
      <c r="AB141" s="2529"/>
      <c r="AC141" s="2529"/>
      <c r="AD141" s="2529"/>
      <c r="AE141" s="2529"/>
      <c r="AF141" s="2529"/>
      <c r="AG141" s="2529"/>
      <c r="AH141" s="2529"/>
      <c r="AI141" s="2529"/>
      <c r="AJ141" s="2529"/>
      <c r="AK141" s="2529"/>
      <c r="AL141" s="2529"/>
      <c r="AM141" s="2529"/>
      <c r="AN141" s="2529"/>
      <c r="AO141" s="2530"/>
      <c r="AP141" s="1162"/>
      <c r="AQ141" s="1162"/>
      <c r="AR141" s="1162"/>
      <c r="AS141" s="1162"/>
      <c r="AT141" s="1162"/>
      <c r="AU141" s="1162"/>
      <c r="AV141" s="1162"/>
      <c r="AW141" s="1162"/>
      <c r="AX141" s="1162"/>
      <c r="AY141" s="1162"/>
      <c r="AZ141" s="1162"/>
      <c r="BA141" s="1162"/>
      <c r="BB141" s="1162"/>
      <c r="BC141" s="1162"/>
      <c r="BD141" s="1162"/>
      <c r="BE141" s="1167"/>
    </row>
    <row r="142" spans="1:57" ht="15.75" customHeight="1">
      <c r="A142" s="1374"/>
      <c r="B142" s="1162"/>
      <c r="C142" s="2507"/>
      <c r="D142" s="2507"/>
      <c r="E142" s="2507"/>
      <c r="F142" s="2507"/>
      <c r="G142" s="2507"/>
      <c r="H142" s="2507"/>
      <c r="I142" s="2508"/>
      <c r="J142" s="2508"/>
      <c r="K142" s="2508"/>
      <c r="L142" s="2508"/>
      <c r="M142" s="2508"/>
      <c r="N142" s="2508"/>
      <c r="O142" s="1162"/>
      <c r="P142" s="2528"/>
      <c r="Q142" s="2529"/>
      <c r="R142" s="2529"/>
      <c r="S142" s="2529"/>
      <c r="T142" s="2529"/>
      <c r="U142" s="2529"/>
      <c r="V142" s="2529"/>
      <c r="W142" s="2529"/>
      <c r="X142" s="2529"/>
      <c r="Y142" s="2529"/>
      <c r="Z142" s="2529"/>
      <c r="AA142" s="2529"/>
      <c r="AB142" s="2529"/>
      <c r="AC142" s="2529"/>
      <c r="AD142" s="2529"/>
      <c r="AE142" s="2529"/>
      <c r="AF142" s="2529"/>
      <c r="AG142" s="2529"/>
      <c r="AH142" s="2529"/>
      <c r="AI142" s="2529"/>
      <c r="AJ142" s="2529"/>
      <c r="AK142" s="2529"/>
      <c r="AL142" s="2529"/>
      <c r="AM142" s="2529"/>
      <c r="AN142" s="2529"/>
      <c r="AO142" s="2530"/>
      <c r="AP142" s="1162"/>
      <c r="AQ142" s="1162"/>
      <c r="AR142" s="1162"/>
      <c r="AS142" s="1162"/>
      <c r="AT142" s="1162"/>
      <c r="AU142" s="1162"/>
      <c r="AV142" s="1162"/>
      <c r="AW142" s="1162"/>
      <c r="AX142" s="1162"/>
      <c r="AY142" s="1162"/>
      <c r="AZ142" s="1162"/>
      <c r="BA142" s="1162"/>
      <c r="BB142" s="1162"/>
      <c r="BC142" s="1162"/>
      <c r="BD142" s="1162"/>
      <c r="BE142" s="1167"/>
    </row>
    <row r="143" spans="1:57" ht="15.75" customHeight="1">
      <c r="A143" s="1374"/>
      <c r="B143" s="1162"/>
      <c r="C143" s="2507"/>
      <c r="D143" s="2507"/>
      <c r="E143" s="2507"/>
      <c r="F143" s="2507"/>
      <c r="G143" s="2507"/>
      <c r="H143" s="2507"/>
      <c r="I143" s="2508"/>
      <c r="J143" s="2508"/>
      <c r="K143" s="2508"/>
      <c r="L143" s="2508"/>
      <c r="M143" s="2508"/>
      <c r="N143" s="2508"/>
      <c r="O143" s="1162"/>
      <c r="P143" s="2528"/>
      <c r="Q143" s="2529"/>
      <c r="R143" s="2529"/>
      <c r="S143" s="2529"/>
      <c r="T143" s="2529"/>
      <c r="U143" s="2529"/>
      <c r="V143" s="2529"/>
      <c r="W143" s="2529"/>
      <c r="X143" s="2529"/>
      <c r="Y143" s="2529"/>
      <c r="Z143" s="2529"/>
      <c r="AA143" s="2529"/>
      <c r="AB143" s="2529"/>
      <c r="AC143" s="2529"/>
      <c r="AD143" s="2529"/>
      <c r="AE143" s="2529"/>
      <c r="AF143" s="2529"/>
      <c r="AG143" s="2529"/>
      <c r="AH143" s="2529"/>
      <c r="AI143" s="2529"/>
      <c r="AJ143" s="2529"/>
      <c r="AK143" s="2529"/>
      <c r="AL143" s="2529"/>
      <c r="AM143" s="2529"/>
      <c r="AN143" s="2529"/>
      <c r="AO143" s="2530"/>
      <c r="AP143" s="1162"/>
      <c r="AQ143" s="1162"/>
      <c r="AR143" s="1162"/>
      <c r="AS143" s="1162"/>
      <c r="AT143" s="1162"/>
      <c r="AU143" s="1162"/>
      <c r="AV143" s="1162"/>
      <c r="AW143" s="1162"/>
      <c r="AX143" s="1162"/>
      <c r="AY143" s="1162"/>
      <c r="AZ143" s="1162"/>
      <c r="BA143" s="1162"/>
      <c r="BB143" s="1162"/>
      <c r="BC143" s="1162"/>
      <c r="BD143" s="1162"/>
      <c r="BE143" s="1167"/>
    </row>
    <row r="144" spans="1:57" ht="15.75" customHeight="1" thickBot="1">
      <c r="A144" s="1374"/>
      <c r="B144" s="1162"/>
      <c r="C144" s="2507"/>
      <c r="D144" s="2507"/>
      <c r="E144" s="2507"/>
      <c r="F144" s="2507"/>
      <c r="G144" s="2507"/>
      <c r="H144" s="2507"/>
      <c r="I144" s="2508"/>
      <c r="J144" s="2508"/>
      <c r="K144" s="2508"/>
      <c r="L144" s="2508"/>
      <c r="M144" s="2508"/>
      <c r="N144" s="2508"/>
      <c r="O144" s="1162"/>
      <c r="P144" s="2531"/>
      <c r="Q144" s="2532"/>
      <c r="R144" s="2532"/>
      <c r="S144" s="2532"/>
      <c r="T144" s="2532"/>
      <c r="U144" s="2532"/>
      <c r="V144" s="2532"/>
      <c r="W144" s="2532"/>
      <c r="X144" s="2532"/>
      <c r="Y144" s="2532"/>
      <c r="Z144" s="2532"/>
      <c r="AA144" s="2532"/>
      <c r="AB144" s="2532"/>
      <c r="AC144" s="2532"/>
      <c r="AD144" s="2532"/>
      <c r="AE144" s="2532"/>
      <c r="AF144" s="2532"/>
      <c r="AG144" s="2532"/>
      <c r="AH144" s="2532"/>
      <c r="AI144" s="2532"/>
      <c r="AJ144" s="2532"/>
      <c r="AK144" s="2532"/>
      <c r="AL144" s="2532"/>
      <c r="AM144" s="2532"/>
      <c r="AN144" s="2532"/>
      <c r="AO144" s="2533"/>
      <c r="AP144" s="1162"/>
      <c r="AQ144" s="1162"/>
      <c r="AR144" s="1162"/>
      <c r="AS144" s="1162"/>
      <c r="AT144" s="1162"/>
      <c r="AU144" s="1162"/>
      <c r="AV144" s="1162"/>
      <c r="AW144" s="1162"/>
      <c r="AX144" s="1162"/>
      <c r="AY144" s="1162"/>
      <c r="AZ144" s="1162"/>
      <c r="BA144" s="1162"/>
      <c r="BB144" s="1162"/>
      <c r="BC144" s="1162"/>
      <c r="BD144" s="1162"/>
      <c r="BE144" s="1167"/>
    </row>
    <row r="145" spans="1:57" ht="15.75" customHeight="1">
      <c r="A145" s="1374"/>
      <c r="B145" s="1162"/>
      <c r="C145" s="1162"/>
      <c r="D145" s="1162"/>
      <c r="E145" s="1162"/>
      <c r="F145" s="1162"/>
      <c r="G145" s="1162"/>
      <c r="H145" s="1162"/>
      <c r="I145" s="1162"/>
      <c r="J145" s="1162"/>
      <c r="K145" s="1162"/>
      <c r="L145" s="1162"/>
      <c r="M145" s="1162"/>
      <c r="N145" s="1162"/>
      <c r="O145" s="1162"/>
      <c r="P145" s="1162"/>
      <c r="Q145" s="1162"/>
      <c r="R145" s="1162"/>
      <c r="S145" s="1162"/>
      <c r="T145" s="1162"/>
      <c r="U145" s="1162"/>
      <c r="V145" s="1162"/>
      <c r="W145" s="1162"/>
      <c r="X145" s="1162"/>
      <c r="Y145" s="1162"/>
      <c r="Z145" s="1162"/>
      <c r="AA145" s="1162"/>
      <c r="AB145" s="1162"/>
      <c r="AC145" s="1162"/>
      <c r="AD145" s="1162"/>
      <c r="AE145" s="1162"/>
      <c r="AF145" s="1162"/>
      <c r="AG145" s="1162"/>
      <c r="AH145" s="1162"/>
      <c r="AI145" s="1162"/>
      <c r="AJ145" s="1162"/>
      <c r="AK145" s="1162"/>
      <c r="AL145" s="1162"/>
      <c r="AM145" s="1162"/>
      <c r="AN145" s="1162"/>
      <c r="AO145" s="1162"/>
      <c r="AP145" s="1162"/>
      <c r="AQ145" s="1162"/>
      <c r="AR145" s="1162"/>
      <c r="AS145" s="1162"/>
      <c r="AT145" s="1162"/>
      <c r="AU145" s="1162"/>
      <c r="AV145" s="1162"/>
      <c r="AW145" s="1162"/>
      <c r="AX145" s="1162"/>
      <c r="AY145" s="1162"/>
      <c r="AZ145" s="1162"/>
      <c r="BA145" s="1162"/>
      <c r="BB145" s="1162"/>
      <c r="BC145" s="1162"/>
      <c r="BD145" s="1162"/>
      <c r="BE145" s="1167"/>
    </row>
    <row r="146" spans="1:57" ht="15.75" customHeight="1">
      <c r="A146" s="1374"/>
      <c r="B146" s="1162"/>
      <c r="C146" s="1171" t="s">
        <v>2068</v>
      </c>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c r="AG146" s="1173"/>
      <c r="AH146" s="1173"/>
      <c r="AI146" s="1173"/>
      <c r="AJ146" s="1173"/>
      <c r="AK146" s="1173"/>
      <c r="AL146" s="1173"/>
      <c r="AM146" s="1173"/>
      <c r="AN146" s="1162"/>
      <c r="AO146" s="1162"/>
      <c r="AP146" s="1162"/>
      <c r="AQ146" s="1162"/>
      <c r="AR146" s="1162"/>
      <c r="AS146" s="1162"/>
      <c r="AT146" s="1162"/>
      <c r="AU146" s="1162"/>
      <c r="AV146" s="1162"/>
      <c r="AW146" s="1162"/>
      <c r="AX146" s="1162"/>
      <c r="AY146" s="1162"/>
      <c r="AZ146" s="1162"/>
      <c r="BA146" s="1162"/>
      <c r="BB146" s="1162"/>
      <c r="BC146" s="1162"/>
      <c r="BD146" s="1162"/>
      <c r="BE146" s="1167"/>
    </row>
    <row r="147" spans="1:57" ht="15.75" customHeight="1">
      <c r="A147" s="1374"/>
      <c r="B147" s="1162"/>
      <c r="C147" s="1184" t="s">
        <v>2069</v>
      </c>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62"/>
      <c r="AI147" s="1162"/>
      <c r="AJ147" s="1162"/>
      <c r="AK147" s="1162"/>
      <c r="AL147" s="1162"/>
      <c r="AM147" s="1162"/>
      <c r="AN147" s="1162"/>
      <c r="AO147" s="1162"/>
      <c r="AP147" s="1162"/>
      <c r="AQ147" s="1162"/>
      <c r="AR147" s="1162"/>
      <c r="AS147" s="1162"/>
      <c r="AT147" s="1162"/>
      <c r="AU147" s="1162"/>
      <c r="AV147" s="1162"/>
      <c r="AW147" s="1162"/>
      <c r="AX147" s="1162"/>
      <c r="AY147" s="1162"/>
      <c r="AZ147" s="1162"/>
      <c r="BA147" s="1162"/>
      <c r="BB147" s="1162"/>
      <c r="BC147" s="1162"/>
      <c r="BD147" s="1162"/>
      <c r="BE147" s="1167"/>
    </row>
    <row r="148" spans="1:57" ht="15.75" customHeight="1" thickBot="1">
      <c r="A148" s="1374"/>
      <c r="B148" s="1162"/>
      <c r="C148" s="1162"/>
      <c r="D148" s="1162"/>
      <c r="E148" s="1162"/>
      <c r="F148" s="1162"/>
      <c r="G148" s="1162"/>
      <c r="H148" s="1162"/>
      <c r="I148" s="1162"/>
      <c r="J148" s="1162"/>
      <c r="K148" s="1162"/>
      <c r="L148" s="1168"/>
      <c r="M148" s="1162"/>
      <c r="N148" s="1162"/>
      <c r="O148" s="1162"/>
      <c r="P148" s="1162"/>
      <c r="Q148" s="1162"/>
      <c r="R148" s="1162"/>
      <c r="S148" s="1162"/>
      <c r="T148" s="1162"/>
      <c r="U148" s="1162"/>
      <c r="V148" s="1162"/>
      <c r="W148" s="1162"/>
      <c r="X148" s="1162"/>
      <c r="Y148" s="1162"/>
      <c r="Z148" s="1162"/>
      <c r="AA148" s="1162"/>
      <c r="AB148" s="1162"/>
      <c r="AC148" s="1162"/>
      <c r="AD148" s="1162"/>
      <c r="AE148" s="1162"/>
      <c r="AF148" s="1162"/>
      <c r="AG148" s="1162"/>
      <c r="AH148" s="1162"/>
      <c r="AI148" s="1162"/>
      <c r="AJ148" s="1162"/>
      <c r="AK148" s="1162"/>
      <c r="AL148" s="1162"/>
      <c r="AM148" s="1162"/>
      <c r="AN148" s="1162"/>
      <c r="AO148" s="1162"/>
      <c r="AP148" s="1162"/>
      <c r="AQ148" s="1162"/>
      <c r="AR148" s="1162"/>
      <c r="AS148" s="1162"/>
      <c r="AT148" s="1162"/>
      <c r="AU148" s="1162"/>
      <c r="AV148" s="1162"/>
      <c r="AW148" s="1162"/>
      <c r="AX148" s="1162"/>
      <c r="AY148" s="1162"/>
      <c r="AZ148" s="1162"/>
      <c r="BA148" s="1162"/>
      <c r="BB148" s="1162"/>
      <c r="BC148" s="1162"/>
      <c r="BD148" s="1162"/>
      <c r="BE148" s="1167"/>
    </row>
    <row r="149" spans="1:57" ht="15.75" customHeight="1">
      <c r="A149" s="1374"/>
      <c r="B149" s="1162"/>
      <c r="C149" s="2509"/>
      <c r="D149" s="2510"/>
      <c r="E149" s="2510"/>
      <c r="F149" s="2510"/>
      <c r="G149" s="2510"/>
      <c r="H149" s="2510"/>
      <c r="I149" s="2510"/>
      <c r="J149" s="2510"/>
      <c r="K149" s="2510"/>
      <c r="L149" s="2510"/>
      <c r="M149" s="2511"/>
      <c r="N149" s="2512" t="s">
        <v>2070</v>
      </c>
      <c r="O149" s="2512"/>
      <c r="P149" s="2512"/>
      <c r="Q149" s="2512"/>
      <c r="R149" s="2512"/>
      <c r="S149" s="2512"/>
      <c r="T149" s="2513"/>
      <c r="U149" s="2514" t="s">
        <v>2056</v>
      </c>
      <c r="V149" s="2515"/>
      <c r="W149" s="2515"/>
      <c r="X149" s="2515"/>
      <c r="Y149" s="2515"/>
      <c r="Z149" s="2515"/>
      <c r="AA149" s="2515"/>
      <c r="AB149" s="2515"/>
      <c r="AC149" s="2515"/>
      <c r="AD149" s="2515"/>
      <c r="AE149" s="2516"/>
      <c r="AF149" s="1162"/>
      <c r="AG149" s="1162"/>
      <c r="AH149" s="2517" t="s">
        <v>1444</v>
      </c>
      <c r="AI149" s="2518"/>
      <c r="AJ149" s="2518"/>
      <c r="AK149" s="2518"/>
      <c r="AL149" s="2518"/>
      <c r="AM149" s="2518"/>
      <c r="AN149" s="2518"/>
      <c r="AO149" s="2518"/>
      <c r="AP149" s="2518"/>
      <c r="AQ149" s="2518"/>
      <c r="AR149" s="2518"/>
      <c r="AS149" s="2490"/>
      <c r="AT149" s="2491"/>
      <c r="AU149" s="2491"/>
      <c r="AV149" s="2491"/>
      <c r="AW149" s="2491"/>
      <c r="AX149" s="1162"/>
      <c r="AY149" s="1162"/>
      <c r="AZ149" s="1162"/>
      <c r="BA149" s="1162"/>
      <c r="BB149" s="1162"/>
      <c r="BC149" s="1162"/>
      <c r="BD149" s="1162"/>
      <c r="BE149" s="1167"/>
    </row>
    <row r="150" spans="1:57" ht="15.75" customHeight="1">
      <c r="A150" s="1374"/>
      <c r="B150" s="1162"/>
      <c r="C150" s="2484" t="s">
        <v>2071</v>
      </c>
      <c r="D150" s="2485"/>
      <c r="E150" s="2485"/>
      <c r="F150" s="2485"/>
      <c r="G150" s="2485"/>
      <c r="H150" s="2485"/>
      <c r="I150" s="2485"/>
      <c r="J150" s="2485"/>
      <c r="K150" s="2485"/>
      <c r="L150" s="2485"/>
      <c r="M150" s="2486"/>
      <c r="N150" s="2487">
        <f>'Sources and Uses Budget'!B104</f>
        <v>2500000</v>
      </c>
      <c r="O150" s="2487"/>
      <c r="P150" s="2487"/>
      <c r="Q150" s="2487"/>
      <c r="R150" s="2487"/>
      <c r="S150" s="2487"/>
      <c r="T150" s="2488"/>
      <c r="U150" s="2497"/>
      <c r="V150" s="2498"/>
      <c r="W150" s="2498"/>
      <c r="X150" s="2498"/>
      <c r="Y150" s="2498"/>
      <c r="Z150" s="2498"/>
      <c r="AA150" s="2498"/>
      <c r="AB150" s="2498"/>
      <c r="AC150" s="2498"/>
      <c r="AD150" s="2498"/>
      <c r="AE150" s="2504"/>
      <c r="AF150" s="1162"/>
      <c r="AG150" s="1162"/>
      <c r="AH150" s="2505" t="s">
        <v>2072</v>
      </c>
      <c r="AI150" s="2506"/>
      <c r="AJ150" s="2506"/>
      <c r="AK150" s="2506"/>
      <c r="AL150" s="2506"/>
      <c r="AM150" s="2506"/>
      <c r="AN150" s="2506"/>
      <c r="AO150" s="2506"/>
      <c r="AP150" s="2506"/>
      <c r="AQ150" s="2506"/>
      <c r="AR150" s="2506"/>
      <c r="AS150" s="2490"/>
      <c r="AT150" s="2491"/>
      <c r="AU150" s="2491"/>
      <c r="AV150" s="2491"/>
      <c r="AW150" s="2491"/>
      <c r="AX150" s="1162"/>
      <c r="AY150" s="1162"/>
      <c r="AZ150" s="1162"/>
      <c r="BA150" s="1162"/>
      <c r="BB150" s="1162"/>
      <c r="BC150" s="1162"/>
      <c r="BD150" s="1162"/>
      <c r="BE150" s="1167"/>
    </row>
    <row r="151" spans="1:57" ht="15.75" customHeight="1">
      <c r="A151" s="1374"/>
      <c r="B151" s="1162"/>
      <c r="C151" s="2484" t="s">
        <v>2073</v>
      </c>
      <c r="D151" s="2485"/>
      <c r="E151" s="2485"/>
      <c r="F151" s="2485"/>
      <c r="G151" s="2485"/>
      <c r="H151" s="2485"/>
      <c r="I151" s="2485"/>
      <c r="J151" s="2485"/>
      <c r="K151" s="2485"/>
      <c r="L151" s="2485"/>
      <c r="M151" s="2486"/>
      <c r="N151" s="2487">
        <f>N150/J29</f>
        <v>46296.296296296299</v>
      </c>
      <c r="O151" s="2487"/>
      <c r="P151" s="2487"/>
      <c r="Q151" s="2487"/>
      <c r="R151" s="2487"/>
      <c r="S151" s="2487"/>
      <c r="T151" s="2488"/>
      <c r="U151" s="1657"/>
      <c r="V151" s="1657"/>
      <c r="W151" s="1657"/>
      <c r="X151" s="1657"/>
      <c r="Y151" s="1657"/>
      <c r="Z151" s="1657"/>
      <c r="AA151" s="1657"/>
      <c r="AB151" s="1657"/>
      <c r="AC151" s="1657"/>
      <c r="AD151" s="1657"/>
      <c r="AE151" s="1658"/>
      <c r="AF151" s="1162"/>
      <c r="AG151" s="1162"/>
      <c r="AH151" s="2475" t="s">
        <v>2074</v>
      </c>
      <c r="AI151" s="2476"/>
      <c r="AJ151" s="2476"/>
      <c r="AK151" s="2476"/>
      <c r="AL151" s="2476"/>
      <c r="AM151" s="2476"/>
      <c r="AN151" s="2476"/>
      <c r="AO151" s="2476"/>
      <c r="AP151" s="2476"/>
      <c r="AQ151" s="2476"/>
      <c r="AR151" s="2489"/>
      <c r="AS151" s="2490"/>
      <c r="AT151" s="2491"/>
      <c r="AU151" s="2491"/>
      <c r="AV151" s="2491"/>
      <c r="AW151" s="2491"/>
      <c r="AX151" s="1162"/>
      <c r="AY151" s="1162"/>
      <c r="AZ151" s="1162"/>
      <c r="BA151" s="1162"/>
      <c r="BB151" s="1162"/>
      <c r="BC151" s="1162"/>
      <c r="BD151" s="1162"/>
      <c r="BE151" s="1167"/>
    </row>
    <row r="152" spans="1:57" ht="15.75" customHeight="1">
      <c r="A152" s="1374"/>
      <c r="B152" s="1162"/>
      <c r="C152" s="2492" t="s">
        <v>2075</v>
      </c>
      <c r="D152" s="2493"/>
      <c r="E152" s="2493"/>
      <c r="F152" s="2493"/>
      <c r="G152" s="2493"/>
      <c r="H152" s="2493"/>
      <c r="I152" s="2493"/>
      <c r="J152" s="2493"/>
      <c r="K152" s="2493"/>
      <c r="L152" s="2493"/>
      <c r="M152" s="2494"/>
      <c r="N152" s="2495"/>
      <c r="O152" s="2495"/>
      <c r="P152" s="2495"/>
      <c r="Q152" s="2495"/>
      <c r="R152" s="2495"/>
      <c r="S152" s="2495"/>
      <c r="T152" s="2496"/>
      <c r="U152" s="2473"/>
      <c r="V152" s="2474"/>
      <c r="W152" s="2474"/>
      <c r="X152" s="2474"/>
      <c r="Y152" s="2474"/>
      <c r="Z152" s="2474"/>
      <c r="AA152" s="2474"/>
      <c r="AB152" s="2474"/>
      <c r="AC152" s="2474"/>
      <c r="AD152" s="2474"/>
      <c r="AE152" s="2503"/>
      <c r="AF152" s="1162"/>
      <c r="AG152" s="1162"/>
      <c r="AH152" s="2497"/>
      <c r="AI152" s="2498"/>
      <c r="AJ152" s="2498"/>
      <c r="AK152" s="2498"/>
      <c r="AL152" s="2498"/>
      <c r="AM152" s="2498"/>
      <c r="AN152" s="2498"/>
      <c r="AO152" s="2498"/>
      <c r="AP152" s="2498"/>
      <c r="AQ152" s="2498"/>
      <c r="AR152" s="2499"/>
      <c r="AS152" s="2500"/>
      <c r="AT152" s="2501"/>
      <c r="AU152" s="2501"/>
      <c r="AV152" s="2501"/>
      <c r="AW152" s="2502"/>
      <c r="AX152" s="1162"/>
      <c r="AY152" s="1162"/>
      <c r="AZ152" s="1162"/>
      <c r="BA152" s="1162"/>
      <c r="BB152" s="1162"/>
      <c r="BC152" s="1162"/>
      <c r="BD152" s="1162"/>
      <c r="BE152" s="1167"/>
    </row>
    <row r="153" spans="1:57" ht="15.75" customHeight="1" thickBot="1">
      <c r="A153" s="1374"/>
      <c r="B153" s="1162"/>
      <c r="C153" s="2475" t="s">
        <v>2076</v>
      </c>
      <c r="D153" s="2476"/>
      <c r="E153" s="2476"/>
      <c r="F153" s="2476"/>
      <c r="G153" s="2476"/>
      <c r="H153" s="2476"/>
      <c r="I153" s="2476"/>
      <c r="J153" s="2476"/>
      <c r="K153" s="2476"/>
      <c r="L153" s="2476"/>
      <c r="M153" s="2477"/>
      <c r="N153" s="2478">
        <f>SUM('Sources and Uses Budget'!B85:B86)</f>
        <v>1084154</v>
      </c>
      <c r="O153" s="2478"/>
      <c r="P153" s="2478"/>
      <c r="Q153" s="2478"/>
      <c r="R153" s="2478"/>
      <c r="S153" s="2478"/>
      <c r="T153" s="2479"/>
      <c r="U153" s="2470"/>
      <c r="V153" s="2471"/>
      <c r="W153" s="2471"/>
      <c r="X153" s="2471"/>
      <c r="Y153" s="2471"/>
      <c r="Z153" s="2471"/>
      <c r="AA153" s="2471"/>
      <c r="AB153" s="2471"/>
      <c r="AC153" s="2471"/>
      <c r="AD153" s="2471"/>
      <c r="AE153" s="2472"/>
      <c r="AF153" s="1162"/>
      <c r="AG153" s="1162"/>
      <c r="AH153" s="2480" t="s">
        <v>2077</v>
      </c>
      <c r="AI153" s="2481"/>
      <c r="AJ153" s="2481"/>
      <c r="AK153" s="2481"/>
      <c r="AL153" s="2481"/>
      <c r="AM153" s="2481"/>
      <c r="AN153" s="2481"/>
      <c r="AO153" s="2481"/>
      <c r="AP153" s="2481"/>
      <c r="AQ153" s="2481"/>
      <c r="AR153" s="2481"/>
      <c r="AS153" s="2482">
        <f>SUM(AS149:AW151)</f>
        <v>0</v>
      </c>
      <c r="AT153" s="2483"/>
      <c r="AU153" s="2483"/>
      <c r="AV153" s="2483"/>
      <c r="AW153" s="2483"/>
      <c r="AX153" s="1162"/>
      <c r="AY153" s="1162"/>
      <c r="AZ153" s="1162"/>
      <c r="BA153" s="1162"/>
      <c r="BB153" s="1162"/>
      <c r="BC153" s="1162"/>
      <c r="BD153" s="1162"/>
      <c r="BE153" s="1167"/>
    </row>
    <row r="154" spans="1:57" ht="15.75" customHeight="1">
      <c r="A154" s="1374"/>
      <c r="B154" s="1162"/>
      <c r="C154" s="2475" t="s">
        <v>2078</v>
      </c>
      <c r="D154" s="2476"/>
      <c r="E154" s="2476"/>
      <c r="F154" s="2476"/>
      <c r="G154" s="2476"/>
      <c r="H154" s="2476"/>
      <c r="I154" s="2476"/>
      <c r="J154" s="2476"/>
      <c r="K154" s="2476"/>
      <c r="L154" s="2476"/>
      <c r="M154" s="2477"/>
      <c r="N154" s="2478">
        <f>'Sources and Uses Budget'!B8</f>
        <v>1888906</v>
      </c>
      <c r="O154" s="2478"/>
      <c r="P154" s="2478"/>
      <c r="Q154" s="2478"/>
      <c r="R154" s="2478"/>
      <c r="S154" s="2478"/>
      <c r="T154" s="2479"/>
      <c r="U154" s="2470"/>
      <c r="V154" s="2471"/>
      <c r="W154" s="2471"/>
      <c r="X154" s="2471"/>
      <c r="Y154" s="2471"/>
      <c r="Z154" s="2471"/>
      <c r="AA154" s="2471"/>
      <c r="AB154" s="2471"/>
      <c r="AC154" s="2471"/>
      <c r="AD154" s="2471"/>
      <c r="AE154" s="2472"/>
      <c r="AF154" s="1162"/>
      <c r="AG154" s="1162"/>
      <c r="AH154" s="1162"/>
      <c r="AI154" s="1162"/>
      <c r="AJ154" s="1162"/>
      <c r="AK154" s="1162"/>
      <c r="AL154" s="1162"/>
      <c r="AM154" s="1162"/>
      <c r="AN154" s="1162"/>
      <c r="AO154" s="1162"/>
      <c r="AP154" s="1162"/>
      <c r="AQ154" s="1162"/>
      <c r="AR154" s="1162"/>
      <c r="AS154" s="1162"/>
      <c r="AT154" s="1162"/>
      <c r="AU154" s="1162"/>
      <c r="AV154" s="1162"/>
      <c r="AW154" s="1162"/>
      <c r="AX154" s="1162"/>
      <c r="AY154" s="1162"/>
      <c r="AZ154" s="1162"/>
      <c r="BA154" s="1162"/>
      <c r="BB154" s="1162"/>
      <c r="BC154" s="1162"/>
      <c r="BD154" s="1162"/>
      <c r="BE154" s="1167"/>
    </row>
    <row r="155" spans="1:57" ht="15.75" customHeight="1">
      <c r="A155" s="1374"/>
      <c r="B155" s="1162"/>
      <c r="C155" s="2475" t="s">
        <v>2079</v>
      </c>
      <c r="D155" s="2476"/>
      <c r="E155" s="2476"/>
      <c r="F155" s="2476"/>
      <c r="G155" s="2476"/>
      <c r="H155" s="2476"/>
      <c r="I155" s="2476"/>
      <c r="J155" s="2476"/>
      <c r="K155" s="2476"/>
      <c r="L155" s="2476"/>
      <c r="M155" s="2477"/>
      <c r="N155" s="2468"/>
      <c r="O155" s="2468"/>
      <c r="P155" s="2468"/>
      <c r="Q155" s="2468"/>
      <c r="R155" s="2468"/>
      <c r="S155" s="2468"/>
      <c r="T155" s="2469"/>
      <c r="U155" s="2470"/>
      <c r="V155" s="2471"/>
      <c r="W155" s="2471"/>
      <c r="X155" s="2471"/>
      <c r="Y155" s="2471"/>
      <c r="Z155" s="2471"/>
      <c r="AA155" s="2471"/>
      <c r="AB155" s="2471"/>
      <c r="AC155" s="2471"/>
      <c r="AD155" s="2471"/>
      <c r="AE155" s="2472"/>
      <c r="AF155" s="1162"/>
      <c r="AG155" s="1162"/>
      <c r="AH155" s="1162"/>
      <c r="AI155" s="1162"/>
      <c r="AJ155" s="1162"/>
      <c r="AK155" s="1162"/>
      <c r="AL155" s="1162"/>
      <c r="AM155" s="1162"/>
      <c r="AN155" s="1162"/>
      <c r="AO155" s="1162"/>
      <c r="AP155" s="1162"/>
      <c r="AQ155" s="1162"/>
      <c r="AR155" s="1162"/>
      <c r="AS155" s="1162"/>
      <c r="AT155" s="1162"/>
      <c r="AU155" s="1162"/>
      <c r="AV155" s="1162"/>
      <c r="AW155" s="1162"/>
      <c r="AX155" s="1162"/>
      <c r="AY155" s="1162"/>
      <c r="AZ155" s="1162"/>
      <c r="BA155" s="1162"/>
      <c r="BB155" s="1162"/>
      <c r="BC155" s="1162"/>
      <c r="BD155" s="1162"/>
      <c r="BE155" s="1167"/>
    </row>
    <row r="156" spans="1:57" ht="15.75" customHeight="1">
      <c r="A156" s="1374"/>
      <c r="B156" s="1162"/>
      <c r="C156" s="2475" t="s">
        <v>2072</v>
      </c>
      <c r="D156" s="2476"/>
      <c r="E156" s="2476"/>
      <c r="F156" s="2476"/>
      <c r="G156" s="2476"/>
      <c r="H156" s="2476"/>
      <c r="I156" s="2476"/>
      <c r="J156" s="2476"/>
      <c r="K156" s="2476"/>
      <c r="L156" s="2476"/>
      <c r="M156" s="2477"/>
      <c r="N156" s="2468"/>
      <c r="O156" s="2468"/>
      <c r="P156" s="2468"/>
      <c r="Q156" s="2468"/>
      <c r="R156" s="2468"/>
      <c r="S156" s="2468"/>
      <c r="T156" s="2469"/>
      <c r="U156" s="2470"/>
      <c r="V156" s="2471"/>
      <c r="W156" s="2471"/>
      <c r="X156" s="2471"/>
      <c r="Y156" s="2471"/>
      <c r="Z156" s="2471"/>
      <c r="AA156" s="2471"/>
      <c r="AB156" s="2471"/>
      <c r="AC156" s="2471"/>
      <c r="AD156" s="2471"/>
      <c r="AE156" s="2472"/>
      <c r="AF156" s="1162"/>
      <c r="AG156" s="1162"/>
      <c r="AH156" s="1162"/>
      <c r="AI156" s="1162"/>
      <c r="AJ156" s="1162"/>
      <c r="AK156" s="1162"/>
      <c r="AL156" s="1162"/>
      <c r="AM156" s="1162"/>
      <c r="AN156" s="1162"/>
      <c r="AO156" s="1162"/>
      <c r="AP156" s="1162"/>
      <c r="AQ156" s="1162"/>
      <c r="AR156" s="1162"/>
      <c r="AS156" s="1162"/>
      <c r="AT156" s="1162"/>
      <c r="AU156" s="1162"/>
      <c r="AV156" s="1162"/>
      <c r="AW156" s="1162"/>
      <c r="AX156" s="1162"/>
      <c r="AY156" s="1162"/>
      <c r="AZ156" s="1162"/>
      <c r="BA156" s="1162"/>
      <c r="BB156" s="1162"/>
      <c r="BC156" s="1162"/>
      <c r="BD156" s="1162"/>
      <c r="BE156" s="1167"/>
    </row>
    <row r="157" spans="1:57" ht="15.75" customHeight="1">
      <c r="A157" s="1374"/>
      <c r="B157" s="1162"/>
      <c r="C157" s="2464" t="s">
        <v>1104</v>
      </c>
      <c r="D157" s="2465"/>
      <c r="E157" s="2466" t="s">
        <v>2063</v>
      </c>
      <c r="F157" s="2466"/>
      <c r="G157" s="2466"/>
      <c r="H157" s="2466"/>
      <c r="I157" s="2466"/>
      <c r="J157" s="2466"/>
      <c r="K157" s="2466"/>
      <c r="L157" s="2466"/>
      <c r="M157" s="2467"/>
      <c r="N157" s="2468"/>
      <c r="O157" s="2468"/>
      <c r="P157" s="2468"/>
      <c r="Q157" s="2468"/>
      <c r="R157" s="2468"/>
      <c r="S157" s="2468"/>
      <c r="T157" s="2469"/>
      <c r="U157" s="2470"/>
      <c r="V157" s="2471"/>
      <c r="W157" s="2471"/>
      <c r="X157" s="2471"/>
      <c r="Y157" s="2471"/>
      <c r="Z157" s="2471"/>
      <c r="AA157" s="2471"/>
      <c r="AB157" s="2471"/>
      <c r="AC157" s="2471"/>
      <c r="AD157" s="2471"/>
      <c r="AE157" s="2472"/>
      <c r="AF157" s="1162"/>
      <c r="AG157" s="1162"/>
      <c r="AH157" s="1162"/>
      <c r="AI157" s="1162"/>
      <c r="AJ157" s="1162"/>
      <c r="AK157" s="1162"/>
      <c r="AL157" s="1162"/>
      <c r="AM157" s="1162"/>
      <c r="AN157" s="1162"/>
      <c r="AO157" s="1162"/>
      <c r="AP157" s="1162"/>
      <c r="AQ157" s="1162"/>
      <c r="AR157" s="1162"/>
      <c r="AS157" s="1162"/>
      <c r="AT157" s="1162"/>
      <c r="AU157" s="1162"/>
      <c r="AV157" s="1162"/>
      <c r="AW157" s="1162"/>
      <c r="AX157" s="1162"/>
      <c r="AY157" s="1531"/>
      <c r="AZ157" s="1162"/>
      <c r="BA157" s="1162"/>
      <c r="BB157" s="1162"/>
      <c r="BC157" s="1162"/>
      <c r="BD157" s="1162"/>
      <c r="BE157" s="1167"/>
    </row>
    <row r="158" spans="1:57" ht="15.75" customHeight="1">
      <c r="A158" s="1374"/>
      <c r="B158" s="1162"/>
      <c r="C158" s="2473" t="s">
        <v>1104</v>
      </c>
      <c r="D158" s="2474"/>
      <c r="E158" s="2466" t="s">
        <v>2063</v>
      </c>
      <c r="F158" s="2466"/>
      <c r="G158" s="2466"/>
      <c r="H158" s="2466"/>
      <c r="I158" s="2466"/>
      <c r="J158" s="2466"/>
      <c r="K158" s="2466"/>
      <c r="L158" s="2466"/>
      <c r="M158" s="2467"/>
      <c r="N158" s="2468"/>
      <c r="O158" s="2468"/>
      <c r="P158" s="2468"/>
      <c r="Q158" s="2468"/>
      <c r="R158" s="2468"/>
      <c r="S158" s="2468"/>
      <c r="T158" s="2469"/>
      <c r="U158" s="2470"/>
      <c r="V158" s="2471"/>
      <c r="W158" s="2471"/>
      <c r="X158" s="2471"/>
      <c r="Y158" s="2471"/>
      <c r="Z158" s="2471"/>
      <c r="AA158" s="2471"/>
      <c r="AB158" s="2471"/>
      <c r="AC158" s="2471"/>
      <c r="AD158" s="2471"/>
      <c r="AE158" s="2472"/>
      <c r="AF158" s="1162"/>
      <c r="AG158" s="1162"/>
      <c r="AH158" s="1162"/>
      <c r="AI158" s="1162"/>
      <c r="AJ158" s="1162"/>
      <c r="AK158" s="1162"/>
      <c r="AL158" s="1162"/>
      <c r="AM158" s="1162"/>
      <c r="AN158" s="1162"/>
      <c r="AO158" s="1162"/>
      <c r="AP158" s="1162"/>
      <c r="AQ158" s="1162"/>
      <c r="AR158" s="1162"/>
      <c r="AS158" s="1162"/>
      <c r="AT158" s="1162"/>
      <c r="AU158" s="1162"/>
      <c r="AV158" s="1162"/>
      <c r="AW158" s="1162"/>
      <c r="AX158" s="1162"/>
      <c r="AY158" s="1162"/>
      <c r="AZ158" s="1162"/>
      <c r="BA158" s="1162"/>
      <c r="BB158" s="1162"/>
      <c r="BC158" s="1162"/>
      <c r="BD158" s="1162"/>
      <c r="BE158" s="1167"/>
    </row>
    <row r="159" spans="1:57" ht="15.75" customHeight="1" thickBot="1">
      <c r="A159" s="1374"/>
      <c r="B159" s="1162"/>
      <c r="C159" s="2449" t="s">
        <v>1104</v>
      </c>
      <c r="D159" s="2450"/>
      <c r="E159" s="2451" t="s">
        <v>2063</v>
      </c>
      <c r="F159" s="2451"/>
      <c r="G159" s="2451"/>
      <c r="H159" s="2451"/>
      <c r="I159" s="2451"/>
      <c r="J159" s="2451"/>
      <c r="K159" s="2451"/>
      <c r="L159" s="2451"/>
      <c r="M159" s="2452"/>
      <c r="N159" s="2453"/>
      <c r="O159" s="2453"/>
      <c r="P159" s="2453"/>
      <c r="Q159" s="2453"/>
      <c r="R159" s="2453"/>
      <c r="S159" s="2453"/>
      <c r="T159" s="2454"/>
      <c r="U159" s="2455"/>
      <c r="V159" s="2456"/>
      <c r="W159" s="2456"/>
      <c r="X159" s="2456"/>
      <c r="Y159" s="2456"/>
      <c r="Z159" s="2456"/>
      <c r="AA159" s="2456"/>
      <c r="AB159" s="2456"/>
      <c r="AC159" s="2456"/>
      <c r="AD159" s="2456"/>
      <c r="AE159" s="2457"/>
      <c r="AF159" s="1162"/>
      <c r="AG159" s="1162"/>
      <c r="AH159" s="1162"/>
      <c r="AI159" s="1162"/>
      <c r="AJ159" s="1162"/>
      <c r="AK159" s="1162"/>
      <c r="AL159" s="1162"/>
      <c r="AM159" s="1162"/>
      <c r="AN159" s="1162"/>
      <c r="AO159" s="1162"/>
      <c r="AP159" s="1162"/>
      <c r="AQ159" s="1162"/>
      <c r="AR159" s="1162"/>
      <c r="AS159" s="1162"/>
      <c r="AT159" s="1162"/>
      <c r="AU159" s="1162"/>
      <c r="AV159" s="1162"/>
      <c r="AW159" s="1162"/>
      <c r="AX159" s="1162"/>
      <c r="AY159" s="1162"/>
      <c r="AZ159" s="1162"/>
      <c r="BA159" s="1162"/>
      <c r="BB159" s="1162"/>
      <c r="BC159" s="1162"/>
      <c r="BD159" s="1162"/>
      <c r="BE159" s="1167"/>
    </row>
    <row r="160" spans="1:57" ht="15.75" customHeight="1">
      <c r="A160" s="1374"/>
      <c r="B160" s="1162"/>
      <c r="C160" s="2458" t="s">
        <v>2080</v>
      </c>
      <c r="D160" s="2459"/>
      <c r="E160" s="2459"/>
      <c r="F160" s="2459"/>
      <c r="G160" s="2459"/>
      <c r="H160" s="2459"/>
      <c r="I160" s="2459"/>
      <c r="J160" s="2459"/>
      <c r="K160" s="2459"/>
      <c r="L160" s="2459"/>
      <c r="M160" s="2460"/>
      <c r="N160" s="2461">
        <f>SUM(N152:T159)</f>
        <v>2973060</v>
      </c>
      <c r="O160" s="2462"/>
      <c r="P160" s="2462"/>
      <c r="Q160" s="2462"/>
      <c r="R160" s="2462"/>
      <c r="S160" s="2462"/>
      <c r="T160" s="2463"/>
      <c r="U160" s="1162"/>
      <c r="V160" s="1162"/>
      <c r="W160" s="1162"/>
      <c r="X160" s="1162"/>
      <c r="Y160" s="1162"/>
      <c r="Z160" s="1162"/>
      <c r="AA160" s="1162"/>
      <c r="AB160" s="1162"/>
      <c r="AC160" s="1162"/>
      <c r="AD160" s="1162"/>
      <c r="AE160" s="1162"/>
      <c r="AF160" s="1162"/>
      <c r="AG160" s="1162"/>
      <c r="AH160" s="1162"/>
      <c r="AI160" s="1162"/>
      <c r="AJ160" s="1162"/>
      <c r="AK160" s="1162"/>
      <c r="AL160" s="1162"/>
      <c r="AM160" s="1162"/>
      <c r="AN160" s="1162"/>
      <c r="AO160" s="1162"/>
      <c r="AP160" s="1162"/>
      <c r="AQ160" s="1162"/>
      <c r="AR160" s="1162"/>
      <c r="AS160" s="1162"/>
      <c r="AT160" s="1162"/>
      <c r="AU160" s="1162"/>
      <c r="AV160" s="1162"/>
      <c r="AW160" s="1162"/>
      <c r="AX160" s="1162"/>
      <c r="AY160" s="1162"/>
      <c r="AZ160" s="1162"/>
      <c r="BA160" s="1162"/>
      <c r="BB160" s="1162"/>
      <c r="BC160" s="1162"/>
      <c r="BD160" s="1162"/>
      <c r="BE160" s="1167"/>
    </row>
    <row r="161" spans="1:57" ht="15.75" customHeight="1" thickBot="1">
      <c r="A161" s="1374"/>
      <c r="B161" s="1162"/>
      <c r="C161" s="2436" t="s">
        <v>2081</v>
      </c>
      <c r="D161" s="2437"/>
      <c r="E161" s="2437"/>
      <c r="F161" s="2437"/>
      <c r="G161" s="2437"/>
      <c r="H161" s="2437"/>
      <c r="I161" s="2437"/>
      <c r="J161" s="2437"/>
      <c r="K161" s="2437"/>
      <c r="L161" s="2437"/>
      <c r="M161" s="2437"/>
      <c r="N161" s="2438">
        <f>(N150-N160)/J29</f>
        <v>-8760.3703703703704</v>
      </c>
      <c r="O161" s="2438"/>
      <c r="P161" s="2438"/>
      <c r="Q161" s="2438"/>
      <c r="R161" s="2438"/>
      <c r="S161" s="2438"/>
      <c r="T161" s="2439"/>
      <c r="U161" s="1168"/>
      <c r="V161" s="1162"/>
      <c r="W161" s="1162"/>
      <c r="X161" s="1162"/>
      <c r="Y161" s="1162"/>
      <c r="Z161" s="1162"/>
      <c r="AA161" s="1162"/>
      <c r="AB161" s="1162"/>
      <c r="AC161" s="1162"/>
      <c r="AD161" s="1162"/>
      <c r="AE161" s="1162"/>
      <c r="AF161" s="1162"/>
      <c r="AG161" s="1162"/>
      <c r="AH161" s="1162"/>
      <c r="AI161" s="1162"/>
      <c r="AJ161" s="1162"/>
      <c r="AK161" s="1162"/>
      <c r="AL161" s="1162"/>
      <c r="AM161" s="1162"/>
      <c r="AN161" s="1162"/>
      <c r="AO161" s="1162"/>
      <c r="AP161" s="1162"/>
      <c r="AQ161" s="1162"/>
      <c r="AR161" s="1162"/>
      <c r="AS161" s="1162"/>
      <c r="AT161" s="1162"/>
      <c r="AU161" s="1162"/>
      <c r="AV161" s="1162"/>
      <c r="AW161" s="1162"/>
      <c r="AX161" s="1162"/>
      <c r="AY161" s="1162"/>
      <c r="AZ161" s="1162"/>
      <c r="BA161" s="1162"/>
      <c r="BB161" s="1162"/>
      <c r="BC161" s="1162"/>
      <c r="BD161" s="1162"/>
      <c r="BE161" s="1167"/>
    </row>
    <row r="162" spans="1:57" ht="15.75" customHeight="1">
      <c r="A162" s="1374"/>
      <c r="B162" s="1162"/>
      <c r="C162" s="1162"/>
      <c r="D162" s="1162"/>
      <c r="E162" s="1162"/>
      <c r="F162" s="1162"/>
      <c r="G162" s="1162"/>
      <c r="H162" s="1162"/>
      <c r="I162" s="1162"/>
      <c r="J162" s="1162"/>
      <c r="K162" s="1162"/>
      <c r="L162" s="1162"/>
      <c r="M162" s="1162"/>
      <c r="N162" s="1162"/>
      <c r="O162" s="1162"/>
      <c r="P162" s="1162"/>
      <c r="Q162" s="1162"/>
      <c r="R162" s="1162"/>
      <c r="S162" s="1162"/>
      <c r="T162" s="1162"/>
      <c r="U162" s="1162"/>
      <c r="V162" s="1162"/>
      <c r="W162" s="1162"/>
      <c r="X162" s="1162"/>
      <c r="Y162" s="1162"/>
      <c r="Z162" s="1162"/>
      <c r="AA162" s="1162"/>
      <c r="AB162" s="1162"/>
      <c r="AC162" s="1162"/>
      <c r="AD162" s="1162"/>
      <c r="AE162" s="1162"/>
      <c r="AF162" s="1162"/>
      <c r="AG162" s="1162"/>
      <c r="AH162" s="1162"/>
      <c r="AI162" s="1162"/>
      <c r="AJ162" s="1162"/>
      <c r="AK162" s="1162"/>
      <c r="AL162" s="1162"/>
      <c r="AM162" s="1162"/>
      <c r="AN162" s="1162"/>
      <c r="AO162" s="1162"/>
      <c r="AP162" s="1162"/>
      <c r="AQ162" s="1162"/>
      <c r="AR162" s="1162"/>
      <c r="AS162" s="1162"/>
      <c r="AT162" s="1162"/>
      <c r="AU162" s="1162"/>
      <c r="AV162" s="1162"/>
      <c r="AW162" s="1162"/>
      <c r="AX162" s="1162"/>
      <c r="AY162" s="1162"/>
      <c r="AZ162" s="1162"/>
      <c r="BA162" s="1162"/>
      <c r="BB162" s="1162"/>
      <c r="BC162" s="1162"/>
      <c r="BD162" s="1162"/>
      <c r="BE162" s="1167"/>
    </row>
    <row r="163" spans="1:57" ht="15.75" customHeight="1" thickBot="1">
      <c r="A163" s="1374"/>
      <c r="B163" s="1162"/>
      <c r="C163" s="1162"/>
      <c r="D163" s="1162"/>
      <c r="E163" s="1162"/>
      <c r="F163" s="1162"/>
      <c r="G163" s="1162"/>
      <c r="H163" s="1162"/>
      <c r="I163" s="1162"/>
      <c r="J163" s="1162"/>
      <c r="K163" s="1162"/>
      <c r="L163" s="1162"/>
      <c r="M163" s="1162"/>
      <c r="N163" s="1162"/>
      <c r="O163" s="1162"/>
      <c r="P163" s="1162"/>
      <c r="Q163" s="1162"/>
      <c r="R163" s="1162"/>
      <c r="S163" s="1162"/>
      <c r="T163" s="1162"/>
      <c r="U163" s="1162"/>
      <c r="V163" s="1162"/>
      <c r="W163" s="1162"/>
      <c r="X163" s="1162"/>
      <c r="Y163" s="1162"/>
      <c r="Z163" s="1162"/>
      <c r="AA163" s="1162"/>
      <c r="AB163" s="1162"/>
      <c r="AC163" s="1162"/>
      <c r="AD163" s="1162"/>
      <c r="AE163" s="1162"/>
      <c r="AF163" s="1162"/>
      <c r="AG163" s="1162"/>
      <c r="AH163" s="1162"/>
      <c r="AI163" s="1162"/>
      <c r="AJ163" s="1162"/>
      <c r="AK163" s="1162"/>
      <c r="AL163" s="1162"/>
      <c r="AM163" s="1162"/>
      <c r="AN163" s="1162"/>
      <c r="AO163" s="1162"/>
      <c r="AP163" s="1162"/>
      <c r="AQ163" s="1162"/>
      <c r="AR163" s="1162"/>
      <c r="AS163" s="1162"/>
      <c r="AT163" s="1162"/>
      <c r="AU163" s="1162"/>
      <c r="AV163" s="1162"/>
      <c r="AW163" s="1162"/>
      <c r="AX163" s="1162"/>
      <c r="AY163" s="1162"/>
      <c r="AZ163" s="1162"/>
      <c r="BA163" s="1162"/>
      <c r="BB163" s="1162"/>
      <c r="BC163" s="1162"/>
      <c r="BD163" s="1162"/>
      <c r="BE163" s="1167"/>
    </row>
    <row r="164" spans="1:57" ht="15.75" customHeight="1">
      <c r="A164" s="1374"/>
      <c r="B164" s="2440" t="s">
        <v>2082</v>
      </c>
      <c r="C164" s="2441"/>
      <c r="D164" s="2441"/>
      <c r="E164" s="2441"/>
      <c r="F164" s="2441"/>
      <c r="G164" s="2441"/>
      <c r="H164" s="2441"/>
      <c r="I164" s="2441"/>
      <c r="J164" s="2441"/>
      <c r="K164" s="2441"/>
      <c r="L164" s="2441"/>
      <c r="M164" s="2441"/>
      <c r="N164" s="2441"/>
      <c r="O164" s="2441"/>
      <c r="P164" s="2441"/>
      <c r="Q164" s="2441"/>
      <c r="R164" s="2441"/>
      <c r="S164" s="2441"/>
      <c r="T164" s="2441"/>
      <c r="U164" s="2441"/>
      <c r="V164" s="2441"/>
      <c r="W164" s="2441"/>
      <c r="X164" s="2441"/>
      <c r="Y164" s="2441"/>
      <c r="Z164" s="2441"/>
      <c r="AA164" s="2441"/>
      <c r="AB164" s="2441"/>
      <c r="AC164" s="2441"/>
      <c r="AD164" s="2441"/>
      <c r="AE164" s="2441"/>
      <c r="AF164" s="2441"/>
      <c r="AG164" s="2441"/>
      <c r="AH164" s="2441"/>
      <c r="AI164" s="2441"/>
      <c r="AJ164" s="2441"/>
      <c r="AK164" s="2441"/>
      <c r="AL164" s="2441"/>
      <c r="AM164" s="2441"/>
      <c r="AN164" s="2441"/>
      <c r="AO164" s="2441"/>
      <c r="AP164" s="2441"/>
      <c r="AQ164" s="2441"/>
      <c r="AR164" s="2441"/>
      <c r="AS164" s="2441"/>
      <c r="AT164" s="2441"/>
      <c r="AU164" s="2441"/>
      <c r="AV164" s="2441"/>
      <c r="AW164" s="2441"/>
      <c r="AX164" s="2441"/>
      <c r="AY164" s="2441"/>
      <c r="AZ164" s="2441"/>
      <c r="BA164" s="2441"/>
      <c r="BB164" s="2441"/>
      <c r="BC164" s="2441"/>
      <c r="BD164" s="2442"/>
      <c r="BE164" s="1167"/>
    </row>
    <row r="165" spans="1:57" ht="15.75" customHeight="1">
      <c r="A165" s="1374"/>
      <c r="B165" s="2443"/>
      <c r="C165" s="2444"/>
      <c r="D165" s="2444"/>
      <c r="E165" s="2444"/>
      <c r="F165" s="2444"/>
      <c r="G165" s="2444"/>
      <c r="H165" s="2444"/>
      <c r="I165" s="2444"/>
      <c r="J165" s="2444"/>
      <c r="K165" s="2444"/>
      <c r="L165" s="2444"/>
      <c r="M165" s="2444"/>
      <c r="N165" s="2444"/>
      <c r="O165" s="2444"/>
      <c r="P165" s="2444"/>
      <c r="Q165" s="2444"/>
      <c r="R165" s="2444"/>
      <c r="S165" s="2444"/>
      <c r="T165" s="2444"/>
      <c r="U165" s="2444"/>
      <c r="V165" s="2444"/>
      <c r="W165" s="2444"/>
      <c r="X165" s="2444"/>
      <c r="Y165" s="2444"/>
      <c r="Z165" s="2444"/>
      <c r="AA165" s="2444"/>
      <c r="AB165" s="2444"/>
      <c r="AC165" s="2444"/>
      <c r="AD165" s="2444"/>
      <c r="AE165" s="2444"/>
      <c r="AF165" s="2444"/>
      <c r="AG165" s="2444"/>
      <c r="AH165" s="2444"/>
      <c r="AI165" s="2444"/>
      <c r="AJ165" s="2444"/>
      <c r="AK165" s="2444"/>
      <c r="AL165" s="2444"/>
      <c r="AM165" s="2444"/>
      <c r="AN165" s="2444"/>
      <c r="AO165" s="2444"/>
      <c r="AP165" s="2444"/>
      <c r="AQ165" s="2444"/>
      <c r="AR165" s="2444"/>
      <c r="AS165" s="2444"/>
      <c r="AT165" s="2444"/>
      <c r="AU165" s="2444"/>
      <c r="AV165" s="2444"/>
      <c r="AW165" s="2444"/>
      <c r="AX165" s="2444"/>
      <c r="AY165" s="2444"/>
      <c r="AZ165" s="2444"/>
      <c r="BA165" s="2444"/>
      <c r="BB165" s="2444"/>
      <c r="BC165" s="2444"/>
      <c r="BD165" s="2445"/>
      <c r="BE165" s="1167"/>
    </row>
    <row r="166" spans="1:57" ht="15.75" customHeight="1">
      <c r="A166" s="1374"/>
      <c r="B166" s="2446" t="s">
        <v>2083</v>
      </c>
      <c r="C166" s="2447"/>
      <c r="D166" s="2447"/>
      <c r="E166" s="2447"/>
      <c r="F166" s="2447"/>
      <c r="G166" s="2447"/>
      <c r="H166" s="2447"/>
      <c r="I166" s="2447"/>
      <c r="J166" s="2447"/>
      <c r="K166" s="2447"/>
      <c r="L166" s="2447"/>
      <c r="M166" s="2447"/>
      <c r="N166" s="2447"/>
      <c r="O166" s="2447"/>
      <c r="P166" s="2447"/>
      <c r="Q166" s="2447"/>
      <c r="R166" s="2447"/>
      <c r="S166" s="2447"/>
      <c r="T166" s="2447"/>
      <c r="U166" s="2447"/>
      <c r="V166" s="2447"/>
      <c r="W166" s="2447"/>
      <c r="X166" s="2447"/>
      <c r="Y166" s="2447"/>
      <c r="Z166" s="2447"/>
      <c r="AA166" s="2447"/>
      <c r="AB166" s="2447"/>
      <c r="AC166" s="2447"/>
      <c r="AD166" s="2447"/>
      <c r="AE166" s="2447"/>
      <c r="AF166" s="2447"/>
      <c r="AG166" s="2447"/>
      <c r="AH166" s="2447"/>
      <c r="AI166" s="2447"/>
      <c r="AJ166" s="2447"/>
      <c r="AK166" s="2447"/>
      <c r="AL166" s="2447"/>
      <c r="AM166" s="2447"/>
      <c r="AN166" s="2447"/>
      <c r="AO166" s="2447"/>
      <c r="AP166" s="2447"/>
      <c r="AQ166" s="2447"/>
      <c r="AR166" s="2447"/>
      <c r="AS166" s="2447"/>
      <c r="AT166" s="2447"/>
      <c r="AU166" s="2447"/>
      <c r="AV166" s="2447"/>
      <c r="AW166" s="2447"/>
      <c r="AX166" s="2447"/>
      <c r="AY166" s="2447"/>
      <c r="AZ166" s="2447"/>
      <c r="BA166" s="2447"/>
      <c r="BB166" s="2447"/>
      <c r="BC166" s="2447"/>
      <c r="BD166" s="2448"/>
      <c r="BE166" s="1167"/>
    </row>
    <row r="167" spans="1:57" ht="15.75" customHeight="1">
      <c r="A167" s="1374"/>
      <c r="B167" s="2446" t="s">
        <v>2084</v>
      </c>
      <c r="C167" s="2447"/>
      <c r="D167" s="2447"/>
      <c r="E167" s="2447"/>
      <c r="F167" s="2447"/>
      <c r="G167" s="2447"/>
      <c r="H167" s="2447"/>
      <c r="I167" s="2447"/>
      <c r="J167" s="2447"/>
      <c r="K167" s="2447"/>
      <c r="L167" s="2447"/>
      <c r="M167" s="2447"/>
      <c r="N167" s="2447"/>
      <c r="O167" s="2447"/>
      <c r="P167" s="2447"/>
      <c r="Q167" s="2447"/>
      <c r="R167" s="2447"/>
      <c r="S167" s="2447"/>
      <c r="T167" s="2447"/>
      <c r="U167" s="2447"/>
      <c r="V167" s="2447"/>
      <c r="W167" s="2447"/>
      <c r="X167" s="2447"/>
      <c r="Y167" s="2447"/>
      <c r="Z167" s="2447"/>
      <c r="AA167" s="2447"/>
      <c r="AB167" s="2447"/>
      <c r="AC167" s="2447"/>
      <c r="AD167" s="2447"/>
      <c r="AE167" s="2447"/>
      <c r="AF167" s="2447"/>
      <c r="AG167" s="2447"/>
      <c r="AH167" s="2447"/>
      <c r="AI167" s="2447"/>
      <c r="AJ167" s="2447"/>
      <c r="AK167" s="2447"/>
      <c r="AL167" s="2447"/>
      <c r="AM167" s="2447"/>
      <c r="AN167" s="2447"/>
      <c r="AO167" s="2447"/>
      <c r="AP167" s="2447"/>
      <c r="AQ167" s="2447"/>
      <c r="AR167" s="2447"/>
      <c r="AS167" s="2447"/>
      <c r="AT167" s="2447"/>
      <c r="AU167" s="2447"/>
      <c r="AV167" s="2447"/>
      <c r="AW167" s="2447"/>
      <c r="AX167" s="2447"/>
      <c r="AY167" s="2447"/>
      <c r="AZ167" s="2447"/>
      <c r="BA167" s="2447"/>
      <c r="BB167" s="2447"/>
      <c r="BC167" s="2447"/>
      <c r="BD167" s="2448"/>
      <c r="BE167" s="1167"/>
    </row>
    <row r="168" spans="1:57" ht="15.75" customHeight="1">
      <c r="A168" s="1374"/>
      <c r="B168" s="1161"/>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67"/>
      <c r="BE168" s="1167"/>
    </row>
    <row r="169" spans="1:57" ht="15.75" customHeight="1">
      <c r="A169" s="1374"/>
      <c r="B169" s="2430" t="s">
        <v>2085</v>
      </c>
      <c r="C169" s="2431"/>
      <c r="D169" s="2431"/>
      <c r="E169" s="2431"/>
      <c r="F169" s="2431"/>
      <c r="G169" s="2431"/>
      <c r="H169" s="2431"/>
      <c r="I169" s="2431"/>
      <c r="J169" s="2431"/>
      <c r="K169" s="2431"/>
      <c r="L169" s="2431"/>
      <c r="M169" s="2431"/>
      <c r="N169" s="2431"/>
      <c r="O169" s="2431"/>
      <c r="P169" s="2431"/>
      <c r="Q169" s="2431"/>
      <c r="R169" s="2431"/>
      <c r="S169" s="2431"/>
      <c r="T169" s="2431"/>
      <c r="U169" s="2431"/>
      <c r="V169" s="2431"/>
      <c r="W169" s="2431"/>
      <c r="X169" s="2431"/>
      <c r="Y169" s="2431"/>
      <c r="Z169" s="2431"/>
      <c r="AA169" s="2431"/>
      <c r="AB169" s="2431"/>
      <c r="AC169" s="2431"/>
      <c r="AD169" s="2431"/>
      <c r="AE169" s="2431"/>
      <c r="AF169" s="2431"/>
      <c r="AG169" s="2431"/>
      <c r="AH169" s="2431"/>
      <c r="AI169" s="2431"/>
      <c r="AJ169" s="2431"/>
      <c r="AK169" s="2431"/>
      <c r="AL169" s="2431"/>
      <c r="AM169" s="2431"/>
      <c r="AN169" s="2431"/>
      <c r="AO169" s="2431"/>
      <c r="AP169" s="2431"/>
      <c r="AQ169" s="2431"/>
      <c r="AR169" s="2431"/>
      <c r="AS169" s="2431"/>
      <c r="AT169" s="2431"/>
      <c r="AU169" s="2431"/>
      <c r="AV169" s="2431"/>
      <c r="AW169" s="2431"/>
      <c r="AX169" s="2431"/>
      <c r="AY169" s="2431"/>
      <c r="AZ169" s="2431"/>
      <c r="BA169" s="2431"/>
      <c r="BB169" s="2431"/>
      <c r="BC169" s="2431"/>
      <c r="BD169" s="2432"/>
      <c r="BE169" s="1167"/>
    </row>
    <row r="170" spans="1:57" ht="15.75" customHeight="1">
      <c r="A170" s="1374"/>
      <c r="B170" s="1186"/>
      <c r="C170" s="1185"/>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67"/>
      <c r="BE170" s="1167"/>
    </row>
    <row r="171" spans="1:57" ht="15.75" customHeight="1">
      <c r="A171" s="1374"/>
      <c r="B171" s="1187"/>
      <c r="C171" s="1185"/>
      <c r="D171" s="1185"/>
      <c r="E171" s="1185"/>
      <c r="F171" s="1185"/>
      <c r="G171" s="1185"/>
      <c r="H171" s="1188" t="s">
        <v>2086</v>
      </c>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67"/>
      <c r="BE171" s="1167"/>
    </row>
    <row r="172" spans="1:57" ht="15.75" customHeight="1">
      <c r="A172" s="1374"/>
      <c r="B172" s="1187"/>
      <c r="C172" s="1185"/>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67"/>
      <c r="BE172" s="1167"/>
    </row>
    <row r="173" spans="1:57" ht="15.75" customHeight="1">
      <c r="A173" s="1374"/>
      <c r="B173" s="1187"/>
      <c r="C173" s="1185"/>
      <c r="D173" s="1185"/>
      <c r="E173" s="1185"/>
      <c r="F173" s="1185"/>
      <c r="G173" s="1185"/>
      <c r="H173" s="2433" t="s">
        <v>2087</v>
      </c>
      <c r="I173" s="2433"/>
      <c r="J173" s="2433"/>
      <c r="K173" s="2433"/>
      <c r="L173" s="2433"/>
      <c r="M173" s="2433"/>
      <c r="N173" s="2433"/>
      <c r="O173" s="2433"/>
      <c r="P173" s="2433"/>
      <c r="Q173" s="2433"/>
      <c r="R173" s="2433"/>
      <c r="S173" s="2433"/>
      <c r="T173" s="2433"/>
      <c r="U173" s="2433"/>
      <c r="V173" s="2433"/>
      <c r="W173" s="2433"/>
      <c r="X173" s="2433"/>
      <c r="Y173" s="2433"/>
      <c r="Z173" s="2433"/>
      <c r="AA173" s="2433"/>
      <c r="AB173" s="2433"/>
      <c r="AC173" s="2433"/>
      <c r="AD173" s="2433"/>
      <c r="AE173" s="2433"/>
      <c r="AF173" s="2433"/>
      <c r="AG173" s="2433"/>
      <c r="AH173" s="2433"/>
      <c r="AI173" s="2433"/>
      <c r="AJ173" s="2433"/>
      <c r="AK173" s="2433"/>
      <c r="AL173" s="2433"/>
      <c r="AM173" s="2433"/>
      <c r="AN173" s="2433"/>
      <c r="AO173" s="2433"/>
      <c r="AP173" s="2433"/>
      <c r="AQ173" s="2433"/>
      <c r="AR173" s="2433"/>
      <c r="AS173" s="2433"/>
      <c r="AT173" s="2433"/>
      <c r="AU173" s="2433"/>
      <c r="AV173" s="2433"/>
      <c r="AW173" s="2433"/>
      <c r="AX173" s="2433"/>
      <c r="AY173" s="2433"/>
      <c r="AZ173" s="1185"/>
      <c r="BA173" s="1185"/>
      <c r="BB173" s="1185"/>
      <c r="BC173" s="1185"/>
      <c r="BD173" s="1167"/>
      <c r="BE173" s="1167"/>
    </row>
    <row r="174" spans="1:57" ht="15.75" customHeight="1">
      <c r="A174" s="1374"/>
      <c r="B174" s="1187"/>
      <c r="C174" s="1185"/>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67"/>
      <c r="BE174" s="1167"/>
    </row>
    <row r="175" spans="1:57" ht="15.75" customHeight="1">
      <c r="A175" s="1374"/>
      <c r="B175" s="1187"/>
      <c r="C175" s="1185"/>
      <c r="D175" s="1185"/>
      <c r="E175" s="1185"/>
      <c r="F175" s="1185"/>
      <c r="G175" s="1185"/>
      <c r="H175" s="2434" t="s">
        <v>2088</v>
      </c>
      <c r="I175" s="2434"/>
      <c r="J175" s="2434"/>
      <c r="K175" s="2434"/>
      <c r="L175" s="2434"/>
      <c r="M175" s="2434"/>
      <c r="N175" s="2434"/>
      <c r="O175" s="2434"/>
      <c r="P175" s="2434"/>
      <c r="Q175" s="2434"/>
      <c r="R175" s="2434"/>
      <c r="S175" s="2434"/>
      <c r="T175" s="2434"/>
      <c r="U175" s="2434"/>
      <c r="V175" s="2434"/>
      <c r="W175" s="2434"/>
      <c r="X175" s="2434"/>
      <c r="Y175" s="2434"/>
      <c r="Z175" s="2434"/>
      <c r="AA175" s="2434"/>
      <c r="AB175" s="2434"/>
      <c r="AC175" s="2434"/>
      <c r="AD175" s="2434"/>
      <c r="AE175" s="2434"/>
      <c r="AF175" s="2434"/>
      <c r="AG175" s="2434"/>
      <c r="AH175" s="2434"/>
      <c r="AI175" s="2434"/>
      <c r="AJ175" s="2434"/>
      <c r="AK175" s="2434"/>
      <c r="AL175" s="2434"/>
      <c r="AM175" s="2434"/>
      <c r="AN175" s="2434"/>
      <c r="AO175" s="2434"/>
      <c r="AP175" s="2434"/>
      <c r="AQ175" s="2434"/>
      <c r="AR175" s="2434"/>
      <c r="AS175" s="2434"/>
      <c r="AT175" s="2434"/>
      <c r="AU175" s="2434"/>
      <c r="AV175" s="2434"/>
      <c r="AW175" s="2434"/>
      <c r="AX175" s="2434"/>
      <c r="AY175" s="2434"/>
      <c r="AZ175" s="2434"/>
      <c r="BA175" s="1185"/>
      <c r="BB175" s="1185"/>
      <c r="BC175" s="1185"/>
      <c r="BD175" s="1167"/>
      <c r="BE175" s="1167"/>
    </row>
    <row r="176" spans="1:57" ht="15.75" customHeight="1">
      <c r="A176" s="1374"/>
      <c r="B176" s="1161"/>
      <c r="C176" s="1185"/>
      <c r="D176" s="1185"/>
      <c r="E176" s="1185"/>
      <c r="F176" s="1185"/>
      <c r="G176" s="1185"/>
      <c r="H176" s="2434"/>
      <c r="I176" s="2434"/>
      <c r="J176" s="2434"/>
      <c r="K176" s="2434"/>
      <c r="L176" s="2434"/>
      <c r="M176" s="2434"/>
      <c r="N176" s="2434"/>
      <c r="O176" s="2434"/>
      <c r="P176" s="2434"/>
      <c r="Q176" s="2434"/>
      <c r="R176" s="2434"/>
      <c r="S176" s="2434"/>
      <c r="T176" s="2434"/>
      <c r="U176" s="2434"/>
      <c r="V176" s="2434"/>
      <c r="W176" s="2434"/>
      <c r="X176" s="2434"/>
      <c r="Y176" s="2434"/>
      <c r="Z176" s="2434"/>
      <c r="AA176" s="2434"/>
      <c r="AB176" s="2434"/>
      <c r="AC176" s="2434"/>
      <c r="AD176" s="2434"/>
      <c r="AE176" s="2434"/>
      <c r="AF176" s="2434"/>
      <c r="AG176" s="2434"/>
      <c r="AH176" s="2434"/>
      <c r="AI176" s="2434"/>
      <c r="AJ176" s="2434"/>
      <c r="AK176" s="2434"/>
      <c r="AL176" s="2434"/>
      <c r="AM176" s="2434"/>
      <c r="AN176" s="2434"/>
      <c r="AO176" s="2434"/>
      <c r="AP176" s="2434"/>
      <c r="AQ176" s="2434"/>
      <c r="AR176" s="2434"/>
      <c r="AS176" s="2434"/>
      <c r="AT176" s="2434"/>
      <c r="AU176" s="2434"/>
      <c r="AV176" s="2434"/>
      <c r="AW176" s="2434"/>
      <c r="AX176" s="2434"/>
      <c r="AY176" s="2434"/>
      <c r="AZ176" s="2434"/>
      <c r="BA176" s="1185"/>
      <c r="BB176" s="1185"/>
      <c r="BC176" s="1185"/>
      <c r="BD176" s="1167"/>
      <c r="BE176" s="1167"/>
    </row>
    <row r="177" spans="1:57" ht="15.75" customHeight="1">
      <c r="A177" s="1374"/>
      <c r="B177" s="1161"/>
      <c r="C177" s="1185"/>
      <c r="D177" s="1185"/>
      <c r="E177" s="1185"/>
      <c r="F177" s="1185"/>
      <c r="G177" s="1185"/>
      <c r="H177" s="2434"/>
      <c r="I177" s="2434"/>
      <c r="J177" s="2434"/>
      <c r="K177" s="2434"/>
      <c r="L177" s="2434"/>
      <c r="M177" s="2434"/>
      <c r="N177" s="2434"/>
      <c r="O177" s="2434"/>
      <c r="P177" s="2434"/>
      <c r="Q177" s="2434"/>
      <c r="R177" s="2434"/>
      <c r="S177" s="2434"/>
      <c r="T177" s="2434"/>
      <c r="U177" s="2434"/>
      <c r="V177" s="2434"/>
      <c r="W177" s="2434"/>
      <c r="X177" s="2434"/>
      <c r="Y177" s="2434"/>
      <c r="Z177" s="2434"/>
      <c r="AA177" s="2434"/>
      <c r="AB177" s="2434"/>
      <c r="AC177" s="2434"/>
      <c r="AD177" s="2434"/>
      <c r="AE177" s="2434"/>
      <c r="AF177" s="2434"/>
      <c r="AG177" s="2434"/>
      <c r="AH177" s="2434"/>
      <c r="AI177" s="2434"/>
      <c r="AJ177" s="2434"/>
      <c r="AK177" s="2434"/>
      <c r="AL177" s="2434"/>
      <c r="AM177" s="2434"/>
      <c r="AN177" s="2434"/>
      <c r="AO177" s="2434"/>
      <c r="AP177" s="2434"/>
      <c r="AQ177" s="2434"/>
      <c r="AR177" s="2434"/>
      <c r="AS177" s="2434"/>
      <c r="AT177" s="2434"/>
      <c r="AU177" s="2434"/>
      <c r="AV177" s="2434"/>
      <c r="AW177" s="2434"/>
      <c r="AX177" s="2434"/>
      <c r="AY177" s="2434"/>
      <c r="AZ177" s="2434"/>
      <c r="BA177" s="1185"/>
      <c r="BB177" s="1185"/>
      <c r="BC177" s="1185"/>
      <c r="BD177" s="1167"/>
      <c r="BE177" s="1167"/>
    </row>
    <row r="178" spans="1:57" ht="15.75" customHeight="1">
      <c r="A178" s="1374"/>
      <c r="B178" s="1161"/>
      <c r="C178" s="1185"/>
      <c r="D178" s="1185"/>
      <c r="E178" s="1185"/>
      <c r="F178" s="1185"/>
      <c r="G178" s="1185"/>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5"/>
      <c r="BA178" s="1185"/>
      <c r="BB178" s="1185"/>
      <c r="BC178" s="1185"/>
      <c r="BD178" s="1167"/>
      <c r="BE178" s="1167"/>
    </row>
    <row r="179" spans="1:57" ht="15.75" customHeight="1">
      <c r="A179" s="1374"/>
      <c r="B179" s="1161"/>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67"/>
      <c r="BE179" s="1167"/>
    </row>
    <row r="180" spans="1:57" ht="15.75" customHeight="1" thickBot="1">
      <c r="A180" s="1374"/>
      <c r="B180" s="1190"/>
      <c r="C180" s="1191"/>
      <c r="D180" s="1191"/>
      <c r="E180" s="1191"/>
      <c r="F180" s="1191"/>
      <c r="G180" s="1191"/>
      <c r="H180" s="2435" t="s">
        <v>2089</v>
      </c>
      <c r="I180" s="2435"/>
      <c r="J180" s="2435"/>
      <c r="K180" s="2435"/>
      <c r="L180" s="2435"/>
      <c r="M180" s="2435"/>
      <c r="N180" s="2435"/>
      <c r="O180" s="2435"/>
      <c r="P180" s="2435"/>
      <c r="Q180" s="2435"/>
      <c r="R180" s="2435"/>
      <c r="S180" s="2435"/>
      <c r="T180" s="2435"/>
      <c r="U180" s="2435"/>
      <c r="V180" s="2435"/>
      <c r="W180" s="2435"/>
      <c r="X180" s="2435"/>
      <c r="Y180" s="2435"/>
      <c r="Z180" s="2435"/>
      <c r="AA180" s="2435"/>
      <c r="AB180" s="2435"/>
      <c r="AC180" s="2435"/>
      <c r="AD180" s="2435"/>
      <c r="AE180" s="2435"/>
      <c r="AF180" s="2435"/>
      <c r="AG180" s="2435"/>
      <c r="AH180" s="2435"/>
      <c r="AI180" s="2435"/>
      <c r="AJ180" s="2435"/>
      <c r="AK180" s="2435"/>
      <c r="AL180" s="2435"/>
      <c r="AM180" s="2435"/>
      <c r="AN180" s="2435"/>
      <c r="AO180" s="2435"/>
      <c r="AP180" s="2435"/>
      <c r="AQ180" s="2435"/>
      <c r="AR180" s="2435"/>
      <c r="AS180" s="2435"/>
      <c r="AT180" s="2435"/>
      <c r="AU180" s="2435"/>
      <c r="AV180" s="2435"/>
      <c r="AW180" s="1191"/>
      <c r="AX180" s="1191"/>
      <c r="AY180" s="1191"/>
      <c r="AZ180" s="1191"/>
      <c r="BA180" s="1191"/>
      <c r="BB180" s="1191"/>
      <c r="BC180" s="1191"/>
      <c r="BD180" s="1192"/>
      <c r="BE180" s="1167"/>
    </row>
    <row r="181" spans="1:57" ht="15.75" customHeight="1" thickBot="1">
      <c r="A181" s="1374"/>
      <c r="B181" s="1193"/>
      <c r="C181" s="1194"/>
      <c r="D181" s="1194"/>
      <c r="E181" s="1194"/>
      <c r="F181" s="1194"/>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c r="AA181" s="1194"/>
      <c r="AB181" s="1194"/>
      <c r="AC181" s="1194"/>
      <c r="AD181" s="1194"/>
      <c r="AE181" s="1194"/>
      <c r="AF181" s="1194"/>
      <c r="AG181" s="1194"/>
      <c r="AH181" s="1194"/>
      <c r="AI181" s="1194"/>
      <c r="AJ181" s="1194"/>
      <c r="AK181" s="1194"/>
      <c r="AL181" s="1194"/>
      <c r="AM181" s="1194"/>
      <c r="AN181" s="1194"/>
      <c r="AO181" s="1194"/>
      <c r="AP181" s="1194"/>
      <c r="AQ181" s="1194"/>
      <c r="AR181" s="1194"/>
      <c r="AS181" s="1194"/>
      <c r="AT181" s="1194"/>
      <c r="AU181" s="1194"/>
      <c r="AV181" s="1194"/>
      <c r="AW181" s="1194"/>
      <c r="AX181" s="1194"/>
      <c r="AY181" s="1194"/>
      <c r="AZ181" s="1194"/>
      <c r="BA181" s="1194"/>
      <c r="BB181" s="1194"/>
      <c r="BC181" s="1194"/>
      <c r="BD181" s="1195"/>
      <c r="BE181" s="1167"/>
    </row>
    <row r="182" spans="1:57" ht="15.75" customHeight="1" thickBot="1">
      <c r="A182" s="1374"/>
      <c r="B182" s="1193"/>
      <c r="C182" s="1194"/>
      <c r="D182" s="1194"/>
      <c r="E182" s="1194"/>
      <c r="F182" s="1194"/>
      <c r="G182" s="1194"/>
      <c r="H182" s="2428" t="s">
        <v>2090</v>
      </c>
      <c r="I182" s="2428"/>
      <c r="J182" s="2428"/>
      <c r="K182" s="2428"/>
      <c r="L182" s="1194"/>
      <c r="M182" s="1194"/>
      <c r="N182" s="1194"/>
      <c r="O182" s="1194"/>
      <c r="P182" s="1194"/>
      <c r="Q182" s="1194"/>
      <c r="R182" s="1194"/>
      <c r="S182" s="2425"/>
      <c r="T182" s="2426"/>
      <c r="U182" s="2426"/>
      <c r="V182" s="2426"/>
      <c r="W182" s="2426"/>
      <c r="X182" s="2426"/>
      <c r="Y182" s="2426"/>
      <c r="Z182" s="2426"/>
      <c r="AA182" s="2426"/>
      <c r="AB182" s="2426"/>
      <c r="AC182" s="2426"/>
      <c r="AD182" s="2426"/>
      <c r="AE182" s="2426"/>
      <c r="AF182" s="2426"/>
      <c r="AG182" s="2426"/>
      <c r="AH182" s="2426"/>
      <c r="AI182" s="2426"/>
      <c r="AJ182" s="2427"/>
      <c r="AK182" s="1194"/>
      <c r="AL182" s="1194"/>
      <c r="AM182" s="1194"/>
      <c r="AN182" s="1194"/>
      <c r="AO182" s="1194"/>
      <c r="AP182" s="1194"/>
      <c r="AQ182" s="1194"/>
      <c r="AR182" s="1194"/>
      <c r="AS182" s="1194"/>
      <c r="AT182" s="1194"/>
      <c r="AU182" s="1194"/>
      <c r="AV182" s="1194"/>
      <c r="AW182" s="1194"/>
      <c r="AX182" s="1194"/>
      <c r="AY182" s="1194"/>
      <c r="AZ182" s="1194"/>
      <c r="BA182" s="1194"/>
      <c r="BB182" s="1194"/>
      <c r="BC182" s="1194"/>
      <c r="BD182" s="1195"/>
      <c r="BE182" s="1167"/>
    </row>
    <row r="183" spans="1:57" ht="15.75" customHeight="1" thickBot="1">
      <c r="A183" s="1374"/>
      <c r="B183" s="1193"/>
      <c r="C183" s="1194"/>
      <c r="D183" s="1194"/>
      <c r="E183" s="1194"/>
      <c r="F183" s="1194"/>
      <c r="G183" s="1194"/>
      <c r="H183" s="1196"/>
      <c r="I183" s="1196"/>
      <c r="J183" s="1196"/>
      <c r="K183" s="1196"/>
      <c r="L183" s="1194"/>
      <c r="M183" s="1194"/>
      <c r="N183" s="1194"/>
      <c r="O183" s="1194"/>
      <c r="P183" s="1194"/>
      <c r="Q183" s="1194"/>
      <c r="R183" s="1194"/>
      <c r="S183" s="1194"/>
      <c r="T183" s="1194"/>
      <c r="U183" s="1194"/>
      <c r="V183" s="1194"/>
      <c r="W183" s="1194"/>
      <c r="X183" s="1194"/>
      <c r="Y183" s="1194"/>
      <c r="Z183" s="1194"/>
      <c r="AA183" s="1194"/>
      <c r="AB183" s="1194"/>
      <c r="AC183" s="1194"/>
      <c r="AD183" s="1194"/>
      <c r="AE183" s="1194"/>
      <c r="AF183" s="1194"/>
      <c r="AG183" s="1194"/>
      <c r="AH183" s="1194"/>
      <c r="AI183" s="1194"/>
      <c r="AJ183" s="1194"/>
      <c r="AK183" s="1194"/>
      <c r="AL183" s="1194"/>
      <c r="AM183" s="1194"/>
      <c r="AN183" s="1194"/>
      <c r="AO183" s="1194"/>
      <c r="AP183" s="1194"/>
      <c r="AQ183" s="1194"/>
      <c r="AR183" s="1194"/>
      <c r="AS183" s="1194"/>
      <c r="AT183" s="1194"/>
      <c r="AU183" s="1194"/>
      <c r="AV183" s="1194"/>
      <c r="AW183" s="1194"/>
      <c r="AX183" s="1194"/>
      <c r="AY183" s="1194"/>
      <c r="AZ183" s="1194"/>
      <c r="BA183" s="1194"/>
      <c r="BB183" s="1194"/>
      <c r="BC183" s="1194"/>
      <c r="BD183" s="1195"/>
      <c r="BE183" s="1167"/>
    </row>
    <row r="184" spans="1:57" ht="15.75" customHeight="1" thickBot="1">
      <c r="A184" s="1374"/>
      <c r="B184" s="1193"/>
      <c r="C184" s="1194"/>
      <c r="D184" s="1194"/>
      <c r="E184" s="1194"/>
      <c r="F184" s="1194"/>
      <c r="G184" s="1194"/>
      <c r="H184" s="2428" t="s">
        <v>2091</v>
      </c>
      <c r="I184" s="2428"/>
      <c r="J184" s="2428"/>
      <c r="K184" s="1196"/>
      <c r="L184" s="1194"/>
      <c r="M184" s="1194"/>
      <c r="N184" s="1194"/>
      <c r="O184" s="1194"/>
      <c r="P184" s="1194"/>
      <c r="Q184" s="1194"/>
      <c r="R184" s="1194"/>
      <c r="S184" s="2425"/>
      <c r="T184" s="2426"/>
      <c r="U184" s="2426"/>
      <c r="V184" s="2426"/>
      <c r="W184" s="2426"/>
      <c r="X184" s="2426"/>
      <c r="Y184" s="2426"/>
      <c r="Z184" s="2426"/>
      <c r="AA184" s="2426"/>
      <c r="AB184" s="2426"/>
      <c r="AC184" s="2426"/>
      <c r="AD184" s="2426"/>
      <c r="AE184" s="2426"/>
      <c r="AF184" s="2426"/>
      <c r="AG184" s="2426"/>
      <c r="AH184" s="2426"/>
      <c r="AI184" s="2426"/>
      <c r="AJ184" s="2427"/>
      <c r="AK184" s="1194"/>
      <c r="AL184" s="1194"/>
      <c r="AM184" s="1194"/>
      <c r="AN184" s="1194"/>
      <c r="AO184" s="1194"/>
      <c r="AP184" s="1194"/>
      <c r="AQ184" s="1194"/>
      <c r="AR184" s="1194"/>
      <c r="AS184" s="1194"/>
      <c r="AT184" s="1194"/>
      <c r="AU184" s="1194"/>
      <c r="AV184" s="1194"/>
      <c r="AW184" s="1194"/>
      <c r="AX184" s="1194"/>
      <c r="AY184" s="1194"/>
      <c r="AZ184" s="1194"/>
      <c r="BA184" s="1194"/>
      <c r="BB184" s="1194"/>
      <c r="BC184" s="1194"/>
      <c r="BD184" s="1195"/>
      <c r="BE184" s="1167"/>
    </row>
    <row r="185" spans="1:57" ht="15.75" customHeight="1" thickBot="1">
      <c r="A185" s="1374"/>
      <c r="B185" s="1193"/>
      <c r="C185" s="1194"/>
      <c r="D185" s="1194"/>
      <c r="E185" s="1194"/>
      <c r="F185" s="1194"/>
      <c r="G185" s="1194"/>
      <c r="H185" s="1196"/>
      <c r="I185" s="1196"/>
      <c r="J185" s="1196"/>
      <c r="K185" s="1196"/>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AF185" s="1194"/>
      <c r="AG185" s="1194"/>
      <c r="AH185" s="1194"/>
      <c r="AI185" s="1194"/>
      <c r="AJ185" s="1194"/>
      <c r="AK185" s="1194"/>
      <c r="AL185" s="1194"/>
      <c r="AM185" s="1194"/>
      <c r="AN185" s="1194"/>
      <c r="AO185" s="1194"/>
      <c r="AP185" s="1194"/>
      <c r="AQ185" s="1194"/>
      <c r="AR185" s="1194"/>
      <c r="AS185" s="1194"/>
      <c r="AT185" s="1194"/>
      <c r="AU185" s="1194"/>
      <c r="AV185" s="1194"/>
      <c r="AW185" s="1194"/>
      <c r="AX185" s="1194"/>
      <c r="AY185" s="1194"/>
      <c r="AZ185" s="1194"/>
      <c r="BA185" s="1194"/>
      <c r="BB185" s="1194"/>
      <c r="BC185" s="1194"/>
      <c r="BD185" s="1195"/>
      <c r="BE185" s="1167"/>
    </row>
    <row r="186" spans="1:57" ht="15.75" customHeight="1" thickBot="1">
      <c r="A186" s="1374"/>
      <c r="B186" s="1193"/>
      <c r="C186" s="1194"/>
      <c r="D186" s="1194"/>
      <c r="E186" s="1194"/>
      <c r="F186" s="1194"/>
      <c r="G186" s="1194"/>
      <c r="H186" s="2428" t="s">
        <v>885</v>
      </c>
      <c r="I186" s="2428"/>
      <c r="J186" s="1196"/>
      <c r="K186" s="1196"/>
      <c r="L186" s="1194"/>
      <c r="M186" s="1194"/>
      <c r="N186" s="1194"/>
      <c r="O186" s="1194"/>
      <c r="P186" s="1194"/>
      <c r="Q186" s="1194"/>
      <c r="R186" s="1194"/>
      <c r="S186" s="2425"/>
      <c r="T186" s="2426"/>
      <c r="U186" s="2426"/>
      <c r="V186" s="2426"/>
      <c r="W186" s="2426"/>
      <c r="X186" s="2426"/>
      <c r="Y186" s="2426"/>
      <c r="Z186" s="2426"/>
      <c r="AA186" s="2426"/>
      <c r="AB186" s="2426"/>
      <c r="AC186" s="2426"/>
      <c r="AD186" s="2426"/>
      <c r="AE186" s="2426"/>
      <c r="AF186" s="2426"/>
      <c r="AG186" s="2426"/>
      <c r="AH186" s="2426"/>
      <c r="AI186" s="2426"/>
      <c r="AJ186" s="2427"/>
      <c r="AK186" s="1194"/>
      <c r="AL186" s="1194"/>
      <c r="AM186" s="1194"/>
      <c r="AN186" s="1194"/>
      <c r="AO186" s="1194"/>
      <c r="AP186" s="1194"/>
      <c r="AQ186" s="1194"/>
      <c r="AR186" s="1194"/>
      <c r="AS186" s="1194"/>
      <c r="AT186" s="1194"/>
      <c r="AU186" s="1194"/>
      <c r="AV186" s="1194"/>
      <c r="AW186" s="1194"/>
      <c r="AX186" s="1194"/>
      <c r="AY186" s="1194"/>
      <c r="AZ186" s="1194"/>
      <c r="BA186" s="1194"/>
      <c r="BB186" s="1194"/>
      <c r="BC186" s="1194"/>
      <c r="BD186" s="1195"/>
      <c r="BE186" s="1167"/>
    </row>
    <row r="187" spans="1:57" ht="15.75" customHeight="1" thickBot="1">
      <c r="A187" s="1374"/>
      <c r="B187" s="1193"/>
      <c r="C187" s="1194"/>
      <c r="D187" s="1194"/>
      <c r="E187" s="1194"/>
      <c r="F187" s="1194"/>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4"/>
      <c r="AH187" s="1194"/>
      <c r="AI187" s="1194"/>
      <c r="AJ187" s="1194"/>
      <c r="AK187" s="1194"/>
      <c r="AL187" s="1194"/>
      <c r="AM187" s="1194"/>
      <c r="AN187" s="1194"/>
      <c r="AO187" s="1194"/>
      <c r="AP187" s="1194"/>
      <c r="AQ187" s="1194"/>
      <c r="AR187" s="1194"/>
      <c r="AS187" s="1194"/>
      <c r="AT187" s="1194"/>
      <c r="AU187" s="1194"/>
      <c r="AV187" s="1194"/>
      <c r="AW187" s="1194"/>
      <c r="AX187" s="1194"/>
      <c r="AY187" s="1194"/>
      <c r="AZ187" s="1194"/>
      <c r="BA187" s="1194"/>
      <c r="BB187" s="1194"/>
      <c r="BC187" s="1194"/>
      <c r="BD187" s="1195"/>
      <c r="BE187" s="1167"/>
    </row>
    <row r="188" spans="1:57" ht="15.75" customHeight="1" thickBot="1">
      <c r="A188" s="1374"/>
      <c r="B188" s="1193"/>
      <c r="C188" s="1194"/>
      <c r="D188" s="1194"/>
      <c r="E188" s="1194"/>
      <c r="F188" s="1194"/>
      <c r="G188" s="1194"/>
      <c r="H188" s="2429" t="s">
        <v>2092</v>
      </c>
      <c r="I188" s="2429"/>
      <c r="J188" s="2429"/>
      <c r="K188" s="2429"/>
      <c r="L188" s="2429"/>
      <c r="M188" s="2429"/>
      <c r="N188" s="2429"/>
      <c r="O188" s="2429"/>
      <c r="P188" s="1194"/>
      <c r="Q188" s="1194"/>
      <c r="R188" s="1194"/>
      <c r="S188" s="2425"/>
      <c r="T188" s="2426"/>
      <c r="U188" s="2426"/>
      <c r="V188" s="2426"/>
      <c r="W188" s="2426"/>
      <c r="X188" s="2426"/>
      <c r="Y188" s="2426"/>
      <c r="Z188" s="2426"/>
      <c r="AA188" s="2426"/>
      <c r="AB188" s="2426"/>
      <c r="AC188" s="2426"/>
      <c r="AD188" s="2426"/>
      <c r="AE188" s="2426"/>
      <c r="AF188" s="2426"/>
      <c r="AG188" s="2426"/>
      <c r="AH188" s="2426"/>
      <c r="AI188" s="2426"/>
      <c r="AJ188" s="2427"/>
      <c r="AK188" s="1194"/>
      <c r="AL188" s="1194"/>
      <c r="AM188" s="1194"/>
      <c r="AN188" s="1194"/>
      <c r="AO188" s="1194"/>
      <c r="AP188" s="1194"/>
      <c r="AQ188" s="1194"/>
      <c r="AR188" s="1194"/>
      <c r="AS188" s="1194"/>
      <c r="AT188" s="1194"/>
      <c r="AU188" s="1194"/>
      <c r="AV188" s="1194"/>
      <c r="AW188" s="1194"/>
      <c r="AX188" s="1194"/>
      <c r="AY188" s="1194"/>
      <c r="AZ188" s="1194"/>
      <c r="BA188" s="1194"/>
      <c r="BB188" s="1194"/>
      <c r="BC188" s="1194"/>
      <c r="BD188" s="1195"/>
      <c r="BE188" s="1167"/>
    </row>
    <row r="189" spans="1:57" ht="15.75" customHeight="1" thickBot="1">
      <c r="A189" s="1374"/>
      <c r="B189" s="1193"/>
      <c r="C189" s="1194"/>
      <c r="D189" s="1194"/>
      <c r="E189" s="1194"/>
      <c r="F189" s="1194"/>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c r="AA189" s="1194"/>
      <c r="AB189" s="1194"/>
      <c r="AC189" s="1194"/>
      <c r="AD189" s="1194"/>
      <c r="AE189" s="1194"/>
      <c r="AF189" s="1194"/>
      <c r="AG189" s="1194"/>
      <c r="AH189" s="1194"/>
      <c r="AI189" s="1194"/>
      <c r="AJ189" s="1194"/>
      <c r="AK189" s="1194"/>
      <c r="AL189" s="1194"/>
      <c r="AM189" s="1194"/>
      <c r="AN189" s="1194"/>
      <c r="AO189" s="1194"/>
      <c r="AP189" s="1194"/>
      <c r="AQ189" s="1194"/>
      <c r="AR189" s="1194"/>
      <c r="AS189" s="1194"/>
      <c r="AT189" s="1194"/>
      <c r="AU189" s="1194"/>
      <c r="AV189" s="1194"/>
      <c r="AW189" s="1194"/>
      <c r="AX189" s="1194"/>
      <c r="AY189" s="1194"/>
      <c r="AZ189" s="1194"/>
      <c r="BA189" s="1194"/>
      <c r="BB189" s="1194"/>
      <c r="BC189" s="1194"/>
      <c r="BD189" s="1195"/>
      <c r="BE189" s="1167"/>
    </row>
    <row r="190" spans="1:57" ht="15.75" customHeight="1" thickBot="1">
      <c r="A190" s="1374"/>
      <c r="B190" s="1193"/>
      <c r="C190" s="1194"/>
      <c r="D190" s="1194"/>
      <c r="E190" s="1194"/>
      <c r="F190" s="1194"/>
      <c r="G190" s="1194"/>
      <c r="H190" s="2424" t="s">
        <v>2093</v>
      </c>
      <c r="I190" s="2424"/>
      <c r="J190" s="1194"/>
      <c r="K190" s="1194"/>
      <c r="L190" s="1194"/>
      <c r="M190" s="1194"/>
      <c r="N190" s="1194"/>
      <c r="O190" s="1194"/>
      <c r="P190" s="1194"/>
      <c r="Q190" s="1194"/>
      <c r="R190" s="1194"/>
      <c r="S190" s="2425"/>
      <c r="T190" s="2426"/>
      <c r="U190" s="2426"/>
      <c r="V190" s="2426"/>
      <c r="W190" s="2426"/>
      <c r="X190" s="2426"/>
      <c r="Y190" s="2426"/>
      <c r="Z190" s="2426"/>
      <c r="AA190" s="2426"/>
      <c r="AB190" s="2426"/>
      <c r="AC190" s="2426"/>
      <c r="AD190" s="2426"/>
      <c r="AE190" s="2426"/>
      <c r="AF190" s="2426"/>
      <c r="AG190" s="2426"/>
      <c r="AH190" s="2426"/>
      <c r="AI190" s="2426"/>
      <c r="AJ190" s="2427"/>
      <c r="AK190" s="1194"/>
      <c r="AL190" s="1194"/>
      <c r="AM190" s="1194"/>
      <c r="AN190" s="1194"/>
      <c r="AO190" s="1194"/>
      <c r="AP190" s="1194"/>
      <c r="AQ190" s="1194"/>
      <c r="AR190" s="1194"/>
      <c r="AS190" s="1194"/>
      <c r="AT190" s="1194"/>
      <c r="AU190" s="1194"/>
      <c r="AV190" s="1194"/>
      <c r="AW190" s="1194"/>
      <c r="AX190" s="1194"/>
      <c r="AY190" s="1194"/>
      <c r="AZ190" s="1194"/>
      <c r="BA190" s="1194"/>
      <c r="BB190" s="1194"/>
      <c r="BC190" s="1194"/>
      <c r="BD190" s="1195"/>
      <c r="BE190" s="1167"/>
    </row>
    <row r="191" spans="1:57" ht="15.75" customHeight="1" thickBot="1">
      <c r="A191" s="1374"/>
      <c r="B191" s="1197"/>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c r="AD191" s="1198"/>
      <c r="AE191" s="1198"/>
      <c r="AF191" s="1198"/>
      <c r="AG191" s="1198"/>
      <c r="AH191" s="1198"/>
      <c r="AI191" s="1198"/>
      <c r="AJ191" s="1198"/>
      <c r="AK191" s="1198"/>
      <c r="AL191" s="1198"/>
      <c r="AM191" s="1198"/>
      <c r="AN191" s="1198"/>
      <c r="AO191" s="1198"/>
      <c r="AP191" s="1198"/>
      <c r="AQ191" s="1198"/>
      <c r="AR191" s="1198"/>
      <c r="AS191" s="1198"/>
      <c r="AT191" s="1198"/>
      <c r="AU191" s="1198"/>
      <c r="AV191" s="1198"/>
      <c r="AW191" s="1198"/>
      <c r="AX191" s="1198"/>
      <c r="AY191" s="1198"/>
      <c r="AZ191" s="1198"/>
      <c r="BA191" s="1198"/>
      <c r="BB191" s="1198"/>
      <c r="BC191" s="1198"/>
      <c r="BD191" s="1199"/>
      <c r="BE191" s="1167"/>
    </row>
    <row r="192" spans="1:57" ht="15.75" customHeight="1" thickBo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191"/>
      <c r="AS192" s="1191"/>
      <c r="AT192" s="1191"/>
      <c r="AU192" s="1191"/>
      <c r="AV192" s="1191"/>
      <c r="AW192" s="1191"/>
      <c r="AX192" s="1191"/>
      <c r="AY192" s="1191"/>
      <c r="AZ192" s="1191"/>
      <c r="BA192" s="1191"/>
      <c r="BB192" s="1191"/>
      <c r="BC192" s="1191"/>
      <c r="BD192" s="1191"/>
      <c r="BE192" s="1192"/>
    </row>
    <row r="195" spans="4:18" ht="15.75" customHeight="1">
      <c r="D195" s="1160"/>
    </row>
    <row r="196" spans="4:18" ht="15.75" customHeight="1">
      <c r="D196" s="1200"/>
    </row>
    <row r="197" spans="4:18" ht="15.75" customHeight="1">
      <c r="D197" s="1160"/>
    </row>
    <row r="198" spans="4:18" ht="15.75" customHeight="1">
      <c r="D198" s="1160"/>
    </row>
    <row r="199" spans="4:18" ht="15.75" customHeight="1">
      <c r="R199" s="1159" t="s">
        <v>253</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Service Amenities Budget</vt:lpstr>
      <vt:lpstr>Sources and Basis Breakdown</vt:lpstr>
      <vt:lpstr>CalHFA Addendum</vt:lpstr>
      <vt:lpstr>CDLAC 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Elizabeth Tooke Moore</cp:lastModifiedBy>
  <cp:revision/>
  <dcterms:created xsi:type="dcterms:W3CDTF">2007-12-27T18:26:28Z</dcterms:created>
  <dcterms:modified xsi:type="dcterms:W3CDTF">2021-05-20T21:16:15Z</dcterms:modified>
  <cp:category/>
  <cp:contentStatus/>
</cp:coreProperties>
</file>